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60" windowWidth="19152" windowHeight="7236" firstSheet="1" activeTab="9"/>
  </bookViews>
  <sheets>
    <sheet name="Summary" sheetId="2" r:id="rId1"/>
    <sheet name="Transactions" sheetId="1" r:id="rId2"/>
    <sheet name="Sheet1" sheetId="3" r:id="rId3"/>
    <sheet name="Sim" sheetId="4" r:id="rId4"/>
    <sheet name="s_p" sheetId="5" r:id="rId5"/>
    <sheet name="Treasuries" sheetId="8" r:id="rId6"/>
    <sheet name="holiday" sheetId="6" r:id="rId7"/>
    <sheet name="changes" sheetId="7" r:id="rId8"/>
    <sheet name="map" sheetId="10" r:id="rId9"/>
    <sheet name="s_p 2008" sheetId="12" r:id="rId10"/>
    <sheet name="Sheet4" sheetId="13" r:id="rId11"/>
  </sheets>
  <definedNames>
    <definedName name="IndexRet_Apr" localSheetId="9">'s_p 2008'!$H$66:$H$87</definedName>
    <definedName name="IndexRet_Apr">s_p!$H$66:$H$84</definedName>
    <definedName name="IndexRet_Aug" localSheetId="9">'s_p 2008'!$H$152:$H$172</definedName>
    <definedName name="IndexRet_Aug">s_p!$H$149:$H$171</definedName>
    <definedName name="IndexRet_Dec" localSheetId="9">'s_p 2008'!$H$236:$H$257</definedName>
    <definedName name="IndexRet_Dec">s_p!$H$235:$H$254</definedName>
    <definedName name="IndexRet_Feb" localSheetId="9">'s_p 2008'!$H$26:$H$45</definedName>
    <definedName name="IndexRet_Feb">s_p!$H$24:$H$42</definedName>
    <definedName name="IndexRet_Jan" localSheetId="9">'s_p 2008'!$H$5:$H$25</definedName>
    <definedName name="IndexRet_Jan">s_p!$H$4:$H$23</definedName>
    <definedName name="IndexRet_Jul" localSheetId="9">'s_p 2008'!$H$130:$H$151</definedName>
    <definedName name="IndexRet_Jul">s_p!$H$129:$H$148</definedName>
    <definedName name="IndexRet_Jun" localSheetId="9">'s_p 2008'!$H$109:$H$129</definedName>
    <definedName name="IndexRet_Jun">s_p!$H$107:$H$128</definedName>
    <definedName name="IndexRet_Mar" localSheetId="9">'s_p 2008'!$H$46:$H$65</definedName>
    <definedName name="IndexRet_Mar">s_p!$H$43:$H$65</definedName>
    <definedName name="IndexRet_May" localSheetId="9">'s_p 2008'!$H$88:$H$108</definedName>
    <definedName name="IndexRet_May">s_p!$H$85:$H$106</definedName>
    <definedName name="IndexRet_Nov" localSheetId="9">'s_p 2008'!$H$217:$H$235</definedName>
    <definedName name="IndexRet_Nov">s_p!$H$214:$H$234</definedName>
    <definedName name="IndexRet_Oct" localSheetId="9">'s_p 2008'!$H$194:$H$216</definedName>
    <definedName name="IndexRet_Oct">s_p!$H$192:$H$213</definedName>
    <definedName name="IndexRet_Sep" localSheetId="9">'s_p 2008'!$H$173:$H$193</definedName>
    <definedName name="IndexRet_Sep">s_p!$H$172:$H$191</definedName>
    <definedName name="Ret_Apr">Sim!$D$66:$D$84</definedName>
    <definedName name="Ret_Aug">Sim!$D$149:$D$171</definedName>
    <definedName name="Ret_Dec">Sim!$D$235:$D$254</definedName>
    <definedName name="Ret_Feb">Sim!$D$24:$D$42</definedName>
    <definedName name="Ret_Jan">Sim!$D$4:$D$23</definedName>
    <definedName name="Ret_Jul">Sim!$D$129:$D$148</definedName>
    <definedName name="Ret_Jun">Sim!$D$107:$D$128</definedName>
    <definedName name="Ret_Mar">Sim!$D$43:$D$65</definedName>
    <definedName name="Ret_May">Sim!$D$85:$D$106</definedName>
    <definedName name="Ret_Nov">Sim!$D$214:$D$234</definedName>
    <definedName name="Ret_Oct">Sim!$D$192:$D$213</definedName>
    <definedName name="Ret_Sep">Sim!$D$172:$D$191</definedName>
  </definedNames>
  <calcPr calcId="144525"/>
</workbook>
</file>

<file path=xl/calcChain.xml><?xml version="1.0" encoding="utf-8"?>
<calcChain xmlns="http://schemas.openxmlformats.org/spreadsheetml/2006/main">
  <c r="Y19" i="12" l="1"/>
  <c r="X14" i="12"/>
  <c r="X16" i="12"/>
  <c r="X18" i="12"/>
  <c r="X15" i="12"/>
  <c r="X17" i="12"/>
  <c r="X19" i="12"/>
  <c r="X13" i="12"/>
  <c r="W11" i="12"/>
  <c r="W13" i="12"/>
  <c r="W19" i="12"/>
  <c r="W12" i="12"/>
  <c r="W14" i="12"/>
  <c r="W16" i="12"/>
  <c r="W18" i="12"/>
  <c r="W15" i="12"/>
  <c r="W17" i="12"/>
  <c r="W10" i="12"/>
  <c r="V9" i="12"/>
  <c r="V11" i="12"/>
  <c r="V13" i="12"/>
  <c r="V15" i="12"/>
  <c r="V17" i="12"/>
  <c r="V19" i="12"/>
  <c r="V10" i="12"/>
  <c r="V12" i="12"/>
  <c r="V14" i="12"/>
  <c r="V16" i="12"/>
  <c r="V18" i="12"/>
  <c r="V8" i="12"/>
  <c r="O9" i="12"/>
  <c r="O11" i="12"/>
  <c r="O13" i="12"/>
  <c r="O15" i="12"/>
  <c r="O17" i="12"/>
  <c r="O19" i="12"/>
  <c r="O10" i="12"/>
  <c r="O12" i="12"/>
  <c r="O14" i="12"/>
  <c r="O16" i="12"/>
  <c r="O18" i="12"/>
  <c r="O8" i="12"/>
  <c r="AH24" i="4"/>
  <c r="AH26" i="4"/>
  <c r="AH28" i="4"/>
  <c r="AH30" i="4"/>
  <c r="AH32" i="4"/>
  <c r="AH34" i="4"/>
  <c r="AH25" i="4"/>
  <c r="AH27" i="4"/>
  <c r="AH29" i="4"/>
  <c r="AH31" i="4"/>
  <c r="AH33" i="4"/>
  <c r="AH23" i="4"/>
  <c r="AE38" i="4"/>
  <c r="AH51" i="4"/>
  <c r="AK49" i="4"/>
  <c r="AJ44" i="4"/>
  <c r="AJ46" i="4"/>
  <c r="AJ48" i="4"/>
  <c r="AJ45" i="4"/>
  <c r="AJ47" i="4"/>
  <c r="AJ49" i="4"/>
  <c r="AJ43" i="4"/>
  <c r="AI41" i="4"/>
  <c r="AI43" i="4"/>
  <c r="AI45" i="4"/>
  <c r="AI47" i="4"/>
  <c r="AI49" i="4"/>
  <c r="AI42" i="4"/>
  <c r="AI44" i="4"/>
  <c r="AI46" i="4"/>
  <c r="AI48" i="4"/>
  <c r="AI40" i="4"/>
  <c r="AH39" i="4"/>
  <c r="AH41" i="4"/>
  <c r="AH43" i="4"/>
  <c r="AH45" i="4"/>
  <c r="AH47" i="4"/>
  <c r="AH49" i="4"/>
  <c r="AH40" i="4"/>
  <c r="AH42" i="4"/>
  <c r="AH44" i="4"/>
  <c r="AH46" i="4"/>
  <c r="AH48" i="4"/>
  <c r="AH38" i="4"/>
  <c r="AI25" i="4"/>
  <c r="AC34" i="4"/>
  <c r="AB29" i="4"/>
  <c r="AB31" i="4"/>
  <c r="AB33" i="4"/>
  <c r="AB30" i="4"/>
  <c r="AB32" i="4"/>
  <c r="AB34" i="4"/>
  <c r="AB28" i="4"/>
  <c r="AA26" i="4"/>
  <c r="AA28" i="4"/>
  <c r="AA30" i="4"/>
  <c r="AA32" i="4"/>
  <c r="AA34" i="4"/>
  <c r="AA27" i="4"/>
  <c r="AA29" i="4"/>
  <c r="AA31" i="4"/>
  <c r="AA33" i="4"/>
  <c r="AA25" i="4"/>
  <c r="AD49" i="4" l="1"/>
  <c r="AC49" i="4"/>
  <c r="AC47" i="4"/>
  <c r="AC45" i="4"/>
  <c r="AC48" i="4"/>
  <c r="AC46" i="4"/>
  <c r="AC44" i="4"/>
  <c r="AC43" i="4"/>
  <c r="AB48" i="4"/>
  <c r="AB46" i="4"/>
  <c r="AB44" i="4"/>
  <c r="AB42" i="4"/>
  <c r="AB49" i="4"/>
  <c r="AB47" i="4"/>
  <c r="AB45" i="4"/>
  <c r="AB43" i="4"/>
  <c r="AB41" i="4"/>
  <c r="AB40" i="4"/>
  <c r="AA46" i="4"/>
  <c r="AA44" i="4"/>
  <c r="AA42" i="4"/>
  <c r="AA40" i="4"/>
  <c r="AA45" i="4"/>
  <c r="AA43" i="4"/>
  <c r="AA41" i="4"/>
  <c r="AA39" i="4"/>
  <c r="AA47" i="4"/>
  <c r="AA48" i="4"/>
  <c r="AA49" i="4"/>
  <c r="AA38" i="4"/>
  <c r="W25" i="4" a="1"/>
  <c r="W25" i="4" s="1"/>
  <c r="V25" i="4"/>
  <c r="I1" i="5"/>
  <c r="G1" i="5"/>
  <c r="F1" i="5"/>
  <c r="E1" i="5"/>
  <c r="D1" i="5"/>
  <c r="C1" i="5"/>
  <c r="B1" i="5"/>
  <c r="A1" i="5"/>
  <c r="S17" i="8"/>
  <c r="V18" i="8"/>
  <c r="V19" i="8"/>
  <c r="V20" i="8"/>
  <c r="V21" i="8"/>
  <c r="V22" i="8"/>
  <c r="V23" i="8"/>
  <c r="V24" i="8"/>
  <c r="V25" i="8"/>
  <c r="V26" i="8"/>
  <c r="V27" i="8"/>
  <c r="V28" i="8"/>
  <c r="V17" i="8"/>
  <c r="K1" i="12"/>
  <c r="I1" i="12"/>
  <c r="J1" i="12"/>
  <c r="G1" i="12"/>
  <c r="F1" i="12"/>
  <c r="E1" i="12"/>
  <c r="D1" i="12"/>
  <c r="C1" i="12"/>
  <c r="B1" i="12"/>
  <c r="A1" i="12"/>
  <c r="K25" i="12"/>
  <c r="P7" i="12"/>
  <c r="H5" i="12"/>
  <c r="H9" i="12"/>
  <c r="H7" i="12"/>
  <c r="I7" i="12" s="1"/>
  <c r="H8" i="12"/>
  <c r="I8" i="12" s="1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I27" i="12" s="1"/>
  <c r="H28" i="12"/>
  <c r="H29" i="12"/>
  <c r="I29" i="12" s="1"/>
  <c r="H30" i="12"/>
  <c r="H31" i="12"/>
  <c r="I31" i="12" s="1"/>
  <c r="H32" i="12"/>
  <c r="H33" i="12"/>
  <c r="I33" i="12" s="1"/>
  <c r="H34" i="12"/>
  <c r="H35" i="12"/>
  <c r="I35" i="12" s="1"/>
  <c r="H36" i="12"/>
  <c r="H37" i="12"/>
  <c r="I37" i="12" s="1"/>
  <c r="H38" i="12"/>
  <c r="H39" i="12"/>
  <c r="I39" i="12" s="1"/>
  <c r="H40" i="12"/>
  <c r="H41" i="12"/>
  <c r="I41" i="12" s="1"/>
  <c r="H42" i="12"/>
  <c r="H43" i="12"/>
  <c r="I43" i="12" s="1"/>
  <c r="H44" i="12"/>
  <c r="H45" i="12"/>
  <c r="I45" i="12" s="1"/>
  <c r="H46" i="12"/>
  <c r="H47" i="12"/>
  <c r="I47" i="12" s="1"/>
  <c r="H48" i="12"/>
  <c r="H49" i="12"/>
  <c r="I49" i="12" s="1"/>
  <c r="H50" i="12"/>
  <c r="H51" i="12"/>
  <c r="I51" i="12" s="1"/>
  <c r="H52" i="12"/>
  <c r="H53" i="12"/>
  <c r="I53" i="12" s="1"/>
  <c r="H54" i="12"/>
  <c r="H55" i="12"/>
  <c r="I55" i="12" s="1"/>
  <c r="H56" i="12"/>
  <c r="H57" i="12"/>
  <c r="I57" i="12" s="1"/>
  <c r="H58" i="12"/>
  <c r="H59" i="12"/>
  <c r="I59" i="12" s="1"/>
  <c r="H60" i="12"/>
  <c r="H61" i="12"/>
  <c r="I61" i="12" s="1"/>
  <c r="H62" i="12"/>
  <c r="H63" i="12"/>
  <c r="I63" i="12" s="1"/>
  <c r="H64" i="12"/>
  <c r="H65" i="12"/>
  <c r="I65" i="12" s="1"/>
  <c r="H66" i="12"/>
  <c r="H67" i="12"/>
  <c r="I67" i="12" s="1"/>
  <c r="H68" i="12"/>
  <c r="H69" i="12"/>
  <c r="I69" i="12" s="1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6" i="12"/>
  <c r="I6" i="12" s="1"/>
  <c r="G9" i="13"/>
  <c r="F9" i="13"/>
  <c r="D6" i="13"/>
  <c r="D7" i="13"/>
  <c r="D8" i="13"/>
  <c r="D9" i="13"/>
  <c r="D10" i="13"/>
  <c r="D11" i="13"/>
  <c r="D5" i="13"/>
  <c r="C6" i="13"/>
  <c r="C7" i="13"/>
  <c r="C8" i="13"/>
  <c r="C9" i="13"/>
  <c r="C10" i="13"/>
  <c r="C11" i="13"/>
  <c r="C5" i="13"/>
  <c r="B6" i="13"/>
  <c r="B7" i="13"/>
  <c r="B8" i="13"/>
  <c r="B9" i="13"/>
  <c r="B10" i="13"/>
  <c r="B11" i="13"/>
  <c r="B5" i="13"/>
  <c r="R23" i="4"/>
  <c r="K257" i="12"/>
  <c r="I257" i="12"/>
  <c r="K256" i="12"/>
  <c r="I256" i="12"/>
  <c r="K255" i="12"/>
  <c r="I255" i="12"/>
  <c r="K254" i="12"/>
  <c r="I254" i="12"/>
  <c r="K253" i="12"/>
  <c r="I253" i="12"/>
  <c r="K252" i="12"/>
  <c r="I252" i="12"/>
  <c r="K251" i="12"/>
  <c r="I251" i="12"/>
  <c r="K250" i="12"/>
  <c r="I250" i="12"/>
  <c r="K249" i="12"/>
  <c r="I249" i="12"/>
  <c r="K248" i="12"/>
  <c r="I248" i="12"/>
  <c r="K247" i="12"/>
  <c r="I247" i="12"/>
  <c r="K246" i="12"/>
  <c r="I246" i="12"/>
  <c r="K245" i="12"/>
  <c r="I245" i="12"/>
  <c r="K244" i="12"/>
  <c r="I244" i="12"/>
  <c r="K243" i="12"/>
  <c r="I243" i="12"/>
  <c r="K242" i="12"/>
  <c r="I242" i="12"/>
  <c r="K241" i="12"/>
  <c r="I241" i="12"/>
  <c r="K240" i="12"/>
  <c r="I240" i="12"/>
  <c r="K239" i="12"/>
  <c r="I239" i="12"/>
  <c r="K238" i="12"/>
  <c r="I238" i="12"/>
  <c r="K237" i="12"/>
  <c r="I237" i="12"/>
  <c r="K236" i="12"/>
  <c r="I236" i="12"/>
  <c r="K235" i="12"/>
  <c r="I235" i="12"/>
  <c r="K234" i="12"/>
  <c r="I234" i="12"/>
  <c r="K233" i="12"/>
  <c r="I233" i="12"/>
  <c r="K232" i="12"/>
  <c r="I232" i="12"/>
  <c r="K231" i="12"/>
  <c r="I231" i="12"/>
  <c r="K230" i="12"/>
  <c r="I230" i="12"/>
  <c r="K229" i="12"/>
  <c r="I229" i="12"/>
  <c r="K228" i="12"/>
  <c r="I228" i="12"/>
  <c r="K227" i="12"/>
  <c r="I227" i="12"/>
  <c r="K226" i="12"/>
  <c r="I226" i="12"/>
  <c r="K225" i="12"/>
  <c r="I225" i="12"/>
  <c r="K224" i="12"/>
  <c r="I224" i="12"/>
  <c r="K223" i="12"/>
  <c r="I223" i="12"/>
  <c r="K222" i="12"/>
  <c r="I222" i="12"/>
  <c r="K221" i="12"/>
  <c r="I221" i="12"/>
  <c r="K220" i="12"/>
  <c r="I220" i="12"/>
  <c r="K219" i="12"/>
  <c r="I219" i="12"/>
  <c r="K218" i="12"/>
  <c r="I218" i="12"/>
  <c r="K217" i="12"/>
  <c r="I217" i="12"/>
  <c r="K216" i="12"/>
  <c r="I216" i="12"/>
  <c r="K215" i="12"/>
  <c r="I215" i="12"/>
  <c r="K214" i="12"/>
  <c r="I214" i="12"/>
  <c r="K213" i="12"/>
  <c r="I213" i="12"/>
  <c r="K212" i="12"/>
  <c r="I212" i="12"/>
  <c r="K211" i="12"/>
  <c r="I211" i="12"/>
  <c r="K210" i="12"/>
  <c r="I210" i="12"/>
  <c r="K209" i="12"/>
  <c r="I209" i="12"/>
  <c r="K208" i="12"/>
  <c r="I208" i="12"/>
  <c r="K207" i="12"/>
  <c r="I207" i="12"/>
  <c r="K206" i="12"/>
  <c r="I206" i="12"/>
  <c r="K205" i="12"/>
  <c r="I205" i="12"/>
  <c r="K204" i="12"/>
  <c r="I204" i="12"/>
  <c r="K203" i="12"/>
  <c r="I203" i="12"/>
  <c r="K202" i="12"/>
  <c r="I202" i="12"/>
  <c r="K201" i="12"/>
  <c r="I201" i="12"/>
  <c r="K200" i="12"/>
  <c r="I200" i="12"/>
  <c r="K199" i="12"/>
  <c r="I199" i="12"/>
  <c r="K198" i="12"/>
  <c r="I198" i="12"/>
  <c r="K197" i="12"/>
  <c r="I197" i="12"/>
  <c r="K196" i="12"/>
  <c r="I196" i="12"/>
  <c r="K195" i="12"/>
  <c r="I195" i="12"/>
  <c r="K194" i="12"/>
  <c r="I194" i="12"/>
  <c r="K193" i="12"/>
  <c r="I193" i="12"/>
  <c r="K192" i="12"/>
  <c r="I192" i="12"/>
  <c r="K191" i="12"/>
  <c r="I191" i="12"/>
  <c r="K190" i="12"/>
  <c r="I190" i="12"/>
  <c r="K189" i="12"/>
  <c r="I189" i="12"/>
  <c r="K188" i="12"/>
  <c r="I188" i="12"/>
  <c r="K187" i="12"/>
  <c r="I187" i="12"/>
  <c r="K186" i="12"/>
  <c r="I186" i="12"/>
  <c r="K185" i="12"/>
  <c r="I185" i="12"/>
  <c r="K184" i="12"/>
  <c r="I184" i="12"/>
  <c r="K183" i="12"/>
  <c r="I183" i="12"/>
  <c r="K182" i="12"/>
  <c r="I182" i="12"/>
  <c r="K181" i="12"/>
  <c r="I181" i="12"/>
  <c r="K180" i="12"/>
  <c r="I180" i="12"/>
  <c r="K179" i="12"/>
  <c r="I179" i="12"/>
  <c r="K178" i="12"/>
  <c r="I178" i="12"/>
  <c r="K177" i="12"/>
  <c r="I177" i="12"/>
  <c r="K176" i="12"/>
  <c r="I176" i="12"/>
  <c r="K175" i="12"/>
  <c r="I175" i="12"/>
  <c r="K174" i="12"/>
  <c r="I174" i="12"/>
  <c r="K173" i="12"/>
  <c r="I173" i="12"/>
  <c r="K172" i="12"/>
  <c r="I172" i="12"/>
  <c r="K171" i="12"/>
  <c r="I171" i="12"/>
  <c r="K170" i="12"/>
  <c r="I170" i="12"/>
  <c r="K169" i="12"/>
  <c r="I169" i="12"/>
  <c r="K168" i="12"/>
  <c r="I168" i="12"/>
  <c r="K167" i="12"/>
  <c r="I167" i="12"/>
  <c r="K166" i="12"/>
  <c r="I166" i="12"/>
  <c r="K165" i="12"/>
  <c r="I165" i="12"/>
  <c r="K164" i="12"/>
  <c r="I164" i="12"/>
  <c r="K163" i="12"/>
  <c r="I163" i="12"/>
  <c r="K162" i="12"/>
  <c r="I162" i="12"/>
  <c r="K161" i="12"/>
  <c r="I161" i="12"/>
  <c r="K160" i="12"/>
  <c r="I160" i="12"/>
  <c r="K159" i="12"/>
  <c r="I159" i="12"/>
  <c r="K158" i="12"/>
  <c r="I158" i="12"/>
  <c r="K157" i="12"/>
  <c r="I157" i="12"/>
  <c r="K156" i="12"/>
  <c r="I156" i="12"/>
  <c r="K155" i="12"/>
  <c r="I155" i="12"/>
  <c r="K154" i="12"/>
  <c r="I154" i="12"/>
  <c r="K153" i="12"/>
  <c r="I153" i="12"/>
  <c r="K152" i="12"/>
  <c r="I152" i="12"/>
  <c r="K151" i="12"/>
  <c r="I151" i="12"/>
  <c r="K150" i="12"/>
  <c r="I150" i="12"/>
  <c r="K149" i="12"/>
  <c r="I149" i="12"/>
  <c r="K148" i="12"/>
  <c r="I148" i="12"/>
  <c r="K147" i="12"/>
  <c r="I147" i="12"/>
  <c r="K146" i="12"/>
  <c r="I146" i="12"/>
  <c r="K145" i="12"/>
  <c r="I145" i="12"/>
  <c r="K144" i="12"/>
  <c r="I144" i="12"/>
  <c r="K143" i="12"/>
  <c r="I143" i="12"/>
  <c r="K142" i="12"/>
  <c r="I142" i="12"/>
  <c r="K141" i="12"/>
  <c r="I141" i="12"/>
  <c r="K140" i="12"/>
  <c r="I140" i="12"/>
  <c r="K139" i="12"/>
  <c r="I139" i="12"/>
  <c r="K138" i="12"/>
  <c r="I138" i="12"/>
  <c r="K137" i="12"/>
  <c r="I137" i="12"/>
  <c r="K136" i="12"/>
  <c r="I136" i="12"/>
  <c r="K135" i="12"/>
  <c r="I135" i="12"/>
  <c r="K134" i="12"/>
  <c r="I134" i="12"/>
  <c r="K133" i="12"/>
  <c r="I133" i="12"/>
  <c r="K132" i="12"/>
  <c r="I132" i="12"/>
  <c r="K131" i="12"/>
  <c r="I131" i="12"/>
  <c r="K130" i="12"/>
  <c r="I130" i="12"/>
  <c r="K129" i="12"/>
  <c r="I129" i="12"/>
  <c r="K128" i="12"/>
  <c r="I128" i="12"/>
  <c r="K127" i="12"/>
  <c r="I127" i="12"/>
  <c r="K126" i="12"/>
  <c r="I126" i="12"/>
  <c r="K125" i="12"/>
  <c r="I125" i="12"/>
  <c r="K124" i="12"/>
  <c r="I124" i="12"/>
  <c r="K123" i="12"/>
  <c r="I123" i="12"/>
  <c r="K122" i="12"/>
  <c r="I122" i="12"/>
  <c r="K121" i="12"/>
  <c r="I121" i="12"/>
  <c r="K120" i="12"/>
  <c r="I120" i="12"/>
  <c r="K119" i="12"/>
  <c r="I119" i="12"/>
  <c r="K118" i="12"/>
  <c r="I118" i="12"/>
  <c r="K117" i="12"/>
  <c r="I117" i="12"/>
  <c r="K116" i="12"/>
  <c r="I116" i="12"/>
  <c r="K115" i="12"/>
  <c r="I115" i="12"/>
  <c r="K114" i="12"/>
  <c r="I114" i="12"/>
  <c r="K113" i="12"/>
  <c r="I113" i="12"/>
  <c r="K112" i="12"/>
  <c r="I112" i="12"/>
  <c r="K111" i="12"/>
  <c r="I111" i="12"/>
  <c r="K110" i="12"/>
  <c r="I110" i="12"/>
  <c r="K109" i="12"/>
  <c r="I109" i="12"/>
  <c r="K108" i="12"/>
  <c r="I108" i="12"/>
  <c r="K107" i="12"/>
  <c r="I107" i="12"/>
  <c r="K106" i="12"/>
  <c r="I106" i="12"/>
  <c r="K105" i="12"/>
  <c r="I105" i="12"/>
  <c r="K104" i="12"/>
  <c r="I104" i="12"/>
  <c r="K103" i="12"/>
  <c r="I103" i="12"/>
  <c r="K102" i="12"/>
  <c r="I102" i="12"/>
  <c r="K101" i="12"/>
  <c r="I101" i="12"/>
  <c r="K100" i="12"/>
  <c r="I100" i="12"/>
  <c r="K99" i="12"/>
  <c r="I99" i="12"/>
  <c r="K98" i="12"/>
  <c r="I98" i="12"/>
  <c r="K97" i="12"/>
  <c r="I97" i="12"/>
  <c r="K96" i="12"/>
  <c r="I96" i="12"/>
  <c r="K95" i="12"/>
  <c r="I95" i="12"/>
  <c r="K94" i="12"/>
  <c r="I94" i="12"/>
  <c r="K93" i="12"/>
  <c r="I93" i="12"/>
  <c r="K92" i="12"/>
  <c r="I92" i="12"/>
  <c r="K91" i="12"/>
  <c r="I91" i="12"/>
  <c r="K90" i="12"/>
  <c r="I90" i="12"/>
  <c r="K89" i="12"/>
  <c r="I89" i="12"/>
  <c r="K88" i="12"/>
  <c r="I88" i="12"/>
  <c r="K87" i="12"/>
  <c r="I87" i="12"/>
  <c r="K86" i="12"/>
  <c r="I86" i="12"/>
  <c r="K85" i="12"/>
  <c r="I85" i="12"/>
  <c r="K84" i="12"/>
  <c r="I84" i="12"/>
  <c r="K83" i="12"/>
  <c r="I83" i="12"/>
  <c r="K82" i="12"/>
  <c r="I82" i="12"/>
  <c r="K81" i="12"/>
  <c r="I81" i="12"/>
  <c r="K80" i="12"/>
  <c r="I80" i="12"/>
  <c r="K79" i="12"/>
  <c r="I79" i="12"/>
  <c r="K78" i="12"/>
  <c r="I78" i="12"/>
  <c r="K77" i="12"/>
  <c r="I77" i="12"/>
  <c r="K76" i="12"/>
  <c r="I76" i="12"/>
  <c r="K75" i="12"/>
  <c r="I75" i="12"/>
  <c r="K74" i="12"/>
  <c r="I74" i="12"/>
  <c r="K73" i="12"/>
  <c r="I73" i="12"/>
  <c r="K72" i="12"/>
  <c r="I72" i="12"/>
  <c r="K71" i="12"/>
  <c r="I71" i="12"/>
  <c r="K70" i="12"/>
  <c r="I70" i="12"/>
  <c r="K69" i="12"/>
  <c r="K68" i="12"/>
  <c r="I68" i="12"/>
  <c r="K67" i="12"/>
  <c r="K66" i="12"/>
  <c r="I66" i="12"/>
  <c r="K65" i="12"/>
  <c r="K64" i="12"/>
  <c r="I64" i="12"/>
  <c r="K63" i="12"/>
  <c r="K62" i="12"/>
  <c r="I62" i="12"/>
  <c r="K61" i="12"/>
  <c r="K60" i="12"/>
  <c r="I60" i="12"/>
  <c r="K59" i="12"/>
  <c r="K58" i="12"/>
  <c r="I58" i="12"/>
  <c r="K57" i="12"/>
  <c r="K56" i="12"/>
  <c r="I56" i="12"/>
  <c r="K55" i="12"/>
  <c r="K54" i="12"/>
  <c r="I54" i="12"/>
  <c r="K53" i="12"/>
  <c r="K52" i="12"/>
  <c r="I52" i="12"/>
  <c r="K51" i="12"/>
  <c r="K50" i="12"/>
  <c r="I50" i="12"/>
  <c r="K49" i="12"/>
  <c r="K48" i="12"/>
  <c r="I48" i="12"/>
  <c r="K47" i="12"/>
  <c r="K46" i="12"/>
  <c r="I46" i="12"/>
  <c r="K45" i="12"/>
  <c r="K44" i="12"/>
  <c r="I44" i="12"/>
  <c r="K43" i="12"/>
  <c r="K42" i="12"/>
  <c r="I42" i="12"/>
  <c r="K41" i="12"/>
  <c r="K40" i="12"/>
  <c r="I40" i="12"/>
  <c r="K39" i="12"/>
  <c r="K38" i="12"/>
  <c r="I38" i="12"/>
  <c r="K37" i="12"/>
  <c r="K36" i="12"/>
  <c r="I36" i="12"/>
  <c r="K35" i="12"/>
  <c r="K34" i="12"/>
  <c r="I34" i="12"/>
  <c r="K33" i="12"/>
  <c r="K32" i="12"/>
  <c r="I32" i="12"/>
  <c r="K31" i="12"/>
  <c r="K30" i="12"/>
  <c r="I30" i="12"/>
  <c r="K29" i="12"/>
  <c r="K28" i="12"/>
  <c r="I28" i="12"/>
  <c r="K27" i="12"/>
  <c r="K26" i="12"/>
  <c r="I26" i="12"/>
  <c r="I25" i="12"/>
  <c r="K24" i="12"/>
  <c r="I24" i="12"/>
  <c r="K23" i="12"/>
  <c r="I23" i="12"/>
  <c r="K22" i="12"/>
  <c r="I22" i="12"/>
  <c r="K21" i="12"/>
  <c r="I21" i="12"/>
  <c r="K20" i="12"/>
  <c r="I20" i="12"/>
  <c r="K19" i="12"/>
  <c r="I19" i="12"/>
  <c r="K18" i="12"/>
  <c r="I18" i="12"/>
  <c r="K17" i="12"/>
  <c r="I17" i="12"/>
  <c r="K16" i="12"/>
  <c r="I16" i="12"/>
  <c r="K15" i="12"/>
  <c r="I15" i="12"/>
  <c r="K14" i="12"/>
  <c r="I14" i="12"/>
  <c r="K13" i="12"/>
  <c r="I13" i="12"/>
  <c r="K12" i="12"/>
  <c r="I12" i="12"/>
  <c r="K11" i="12"/>
  <c r="I11" i="12"/>
  <c r="K10" i="12"/>
  <c r="I10" i="12"/>
  <c r="K9" i="12"/>
  <c r="I9" i="12"/>
  <c r="N7" i="12"/>
  <c r="N8" i="12" s="1"/>
  <c r="K8" i="12"/>
  <c r="K7" i="12"/>
  <c r="K6" i="12"/>
  <c r="K5" i="12"/>
  <c r="H1" i="12"/>
  <c r="S24" i="4"/>
  <c r="S25" i="4"/>
  <c r="S26" i="4" s="1"/>
  <c r="S27" i="4" s="1"/>
  <c r="S28" i="4" s="1"/>
  <c r="S29" i="4" s="1"/>
  <c r="S30" i="4" s="1"/>
  <c r="S31" i="4" s="1"/>
  <c r="S32" i="4" s="1"/>
  <c r="S33" i="4" s="1"/>
  <c r="S34" i="4" s="1"/>
  <c r="S23" i="4"/>
  <c r="S22" i="4"/>
  <c r="L9" i="5"/>
  <c r="L10" i="5" s="1"/>
  <c r="L8" i="5"/>
  <c r="L7" i="5"/>
  <c r="K9" i="5"/>
  <c r="K10" i="5"/>
  <c r="K8" i="5"/>
  <c r="E1" i="4"/>
  <c r="F1" i="4"/>
  <c r="G1" i="4"/>
  <c r="H1" i="4"/>
  <c r="I1" i="4"/>
  <c r="J1" i="4"/>
  <c r="K1" i="4"/>
  <c r="A1" i="4"/>
  <c r="B1" i="4"/>
  <c r="C1" i="4"/>
  <c r="H1" i="5"/>
  <c r="D1" i="4"/>
  <c r="M87" i="4"/>
  <c r="M86" i="4"/>
  <c r="M11" i="4"/>
  <c r="Z26" i="4"/>
  <c r="Z28" i="4"/>
  <c r="Z30" i="4"/>
  <c r="Z32" i="4"/>
  <c r="Z34" i="4"/>
  <c r="Z27" i="4"/>
  <c r="Z29" i="4"/>
  <c r="Z31" i="4"/>
  <c r="Z33" i="4"/>
  <c r="Z24" i="4"/>
  <c r="Z25" i="4"/>
  <c r="Z23" i="4"/>
  <c r="T9" i="5"/>
  <c r="T8" i="5"/>
  <c r="M9" i="5"/>
  <c r="M8" i="5"/>
  <c r="P8" i="12" l="1"/>
  <c r="Q8" i="12"/>
  <c r="R8" i="12" s="1"/>
  <c r="M9" i="12"/>
  <c r="M8" i="12"/>
  <c r="I5" i="12"/>
  <c r="P3" i="12"/>
  <c r="N9" i="12"/>
  <c r="L11" i="5"/>
  <c r="K11" i="5"/>
  <c r="N12" i="4"/>
  <c r="N11" i="4"/>
  <c r="M10" i="4"/>
  <c r="N5" i="4"/>
  <c r="N4" i="4"/>
  <c r="M4" i="4"/>
  <c r="M7" i="4"/>
  <c r="M6" i="4"/>
  <c r="M5" i="4"/>
  <c r="G5" i="4"/>
  <c r="G8" i="4"/>
  <c r="G6" i="4"/>
  <c r="G7" i="4"/>
  <c r="H9" i="4" s="1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H110" i="4" s="1"/>
  <c r="G111" i="4"/>
  <c r="G112" i="4"/>
  <c r="H112" i="4" s="1"/>
  <c r="G113" i="4"/>
  <c r="G114" i="4"/>
  <c r="G115" i="4"/>
  <c r="G116" i="4"/>
  <c r="G117" i="4"/>
  <c r="G118" i="4"/>
  <c r="H118" i="4" s="1"/>
  <c r="G119" i="4"/>
  <c r="G120" i="4"/>
  <c r="G121" i="4"/>
  <c r="G122" i="4"/>
  <c r="G123" i="4"/>
  <c r="G124" i="4"/>
  <c r="H124" i="4" s="1"/>
  <c r="G125" i="4"/>
  <c r="G126" i="4"/>
  <c r="H126" i="4" s="1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H196" i="4" s="1"/>
  <c r="G197" i="4"/>
  <c r="G198" i="4"/>
  <c r="G199" i="4"/>
  <c r="G200" i="4"/>
  <c r="G201" i="4"/>
  <c r="G202" i="4"/>
  <c r="G203" i="4"/>
  <c r="G204" i="4"/>
  <c r="H204" i="4" s="1"/>
  <c r="G205" i="4"/>
  <c r="G206" i="4"/>
  <c r="G207" i="4"/>
  <c r="G208" i="4"/>
  <c r="H208" i="4" s="1"/>
  <c r="G209" i="4"/>
  <c r="G210" i="4"/>
  <c r="G211" i="4"/>
  <c r="G212" i="4"/>
  <c r="H212" i="4" s="1"/>
  <c r="G213" i="4"/>
  <c r="G214" i="4"/>
  <c r="H214" i="4" s="1"/>
  <c r="G215" i="4"/>
  <c r="G216" i="4"/>
  <c r="H216" i="4" s="1"/>
  <c r="G217" i="4"/>
  <c r="G218" i="4"/>
  <c r="H218" i="4" s="1"/>
  <c r="G219" i="4"/>
  <c r="G220" i="4"/>
  <c r="H220" i="4" s="1"/>
  <c r="G221" i="4"/>
  <c r="G222" i="4"/>
  <c r="G223" i="4"/>
  <c r="G224" i="4"/>
  <c r="H224" i="4" s="1"/>
  <c r="G225" i="4"/>
  <c r="G226" i="4"/>
  <c r="G227" i="4"/>
  <c r="G228" i="4"/>
  <c r="G229" i="4"/>
  <c r="G230" i="4"/>
  <c r="H230" i="4" s="1"/>
  <c r="G231" i="4"/>
  <c r="G232" i="4"/>
  <c r="H232" i="4" s="1"/>
  <c r="G233" i="4"/>
  <c r="G234" i="4"/>
  <c r="G235" i="4"/>
  <c r="G236" i="4"/>
  <c r="H236" i="4" s="1"/>
  <c r="G237" i="4"/>
  <c r="G238" i="4"/>
  <c r="G239" i="4"/>
  <c r="G240" i="4"/>
  <c r="G241" i="4"/>
  <c r="G242" i="4"/>
  <c r="G243" i="4"/>
  <c r="G244" i="4"/>
  <c r="H244" i="4" s="1"/>
  <c r="G245" i="4"/>
  <c r="G246" i="4"/>
  <c r="H246" i="4" s="1"/>
  <c r="G247" i="4"/>
  <c r="G248" i="4"/>
  <c r="G249" i="4"/>
  <c r="G250" i="4"/>
  <c r="G251" i="4"/>
  <c r="G252" i="4"/>
  <c r="G253" i="4"/>
  <c r="G254" i="4"/>
  <c r="H254" i="4" s="1"/>
  <c r="H5" i="4"/>
  <c r="H6" i="4"/>
  <c r="H73" i="4"/>
  <c r="H75" i="4"/>
  <c r="H77" i="4"/>
  <c r="H79" i="4"/>
  <c r="H81" i="4"/>
  <c r="H89" i="4"/>
  <c r="H95" i="4"/>
  <c r="H97" i="4"/>
  <c r="H101" i="4"/>
  <c r="H103" i="4"/>
  <c r="H111" i="4"/>
  <c r="H117" i="4"/>
  <c r="H119" i="4"/>
  <c r="H121" i="4"/>
  <c r="H123" i="4"/>
  <c r="H125" i="4"/>
  <c r="H127" i="4"/>
  <c r="H129" i="4"/>
  <c r="H131" i="4"/>
  <c r="H135" i="4"/>
  <c r="H137" i="4"/>
  <c r="H139" i="4"/>
  <c r="H145" i="4"/>
  <c r="H153" i="4"/>
  <c r="H157" i="4"/>
  <c r="H165" i="4"/>
  <c r="H167" i="4"/>
  <c r="H171" i="4"/>
  <c r="H175" i="4"/>
  <c r="H177" i="4"/>
  <c r="H193" i="4"/>
  <c r="H195" i="4"/>
  <c r="H197" i="4"/>
  <c r="H201" i="4"/>
  <c r="H209" i="4"/>
  <c r="H211" i="4"/>
  <c r="H213" i="4"/>
  <c r="H215" i="4"/>
  <c r="H223" i="4"/>
  <c r="H225" i="4"/>
  <c r="H229" i="4"/>
  <c r="H231" i="4"/>
  <c r="H233" i="4"/>
  <c r="H239" i="4"/>
  <c r="H241" i="4"/>
  <c r="H243" i="4"/>
  <c r="H249" i="4"/>
  <c r="H251" i="4"/>
  <c r="H13" i="4"/>
  <c r="H15" i="4"/>
  <c r="H17" i="4"/>
  <c r="H23" i="4"/>
  <c r="H29" i="4"/>
  <c r="H33" i="4"/>
  <c r="H34" i="4"/>
  <c r="H37" i="4"/>
  <c r="H39" i="4"/>
  <c r="H41" i="4"/>
  <c r="H46" i="4"/>
  <c r="H47" i="4"/>
  <c r="H49" i="4"/>
  <c r="H53" i="4"/>
  <c r="H55" i="4"/>
  <c r="H59" i="4"/>
  <c r="H61" i="4"/>
  <c r="H63" i="4"/>
  <c r="H65" i="4"/>
  <c r="M10" i="5"/>
  <c r="T10" i="5"/>
  <c r="U10" i="5"/>
  <c r="M10" i="12" l="1"/>
  <c r="J5" i="12"/>
  <c r="J6" i="12"/>
  <c r="J8" i="12"/>
  <c r="J10" i="12"/>
  <c r="J12" i="12"/>
  <c r="J14" i="12"/>
  <c r="J16" i="12"/>
  <c r="J18" i="12"/>
  <c r="J20" i="12"/>
  <c r="J22" i="12"/>
  <c r="J24" i="12"/>
  <c r="J7" i="12"/>
  <c r="J9" i="12"/>
  <c r="J11" i="12"/>
  <c r="J13" i="12"/>
  <c r="J15" i="12"/>
  <c r="J17" i="12"/>
  <c r="J19" i="12"/>
  <c r="J21" i="12"/>
  <c r="J23" i="12"/>
  <c r="J25" i="12"/>
  <c r="N10" i="12"/>
  <c r="P9" i="12"/>
  <c r="Q9" i="12" s="1"/>
  <c r="R9" i="12" s="1"/>
  <c r="L12" i="5"/>
  <c r="K12" i="5"/>
  <c r="H32" i="4"/>
  <c r="H26" i="4"/>
  <c r="H21" i="4"/>
  <c r="J254" i="4"/>
  <c r="K244" i="4"/>
  <c r="K236" i="4"/>
  <c r="J230" i="4"/>
  <c r="K224" i="4"/>
  <c r="K212" i="4"/>
  <c r="J208" i="4"/>
  <c r="K204" i="4"/>
  <c r="J196" i="4"/>
  <c r="J124" i="4"/>
  <c r="K118" i="4"/>
  <c r="K110" i="4"/>
  <c r="J46" i="4"/>
  <c r="K34" i="4"/>
  <c r="J251" i="4"/>
  <c r="J249" i="4"/>
  <c r="J243" i="4"/>
  <c r="J241" i="4"/>
  <c r="K239" i="4"/>
  <c r="K233" i="4"/>
  <c r="K231" i="4"/>
  <c r="K229" i="4"/>
  <c r="J225" i="4"/>
  <c r="J223" i="4"/>
  <c r="J215" i="4"/>
  <c r="J213" i="4"/>
  <c r="J211" i="4"/>
  <c r="K209" i="4"/>
  <c r="K201" i="4"/>
  <c r="K197" i="4"/>
  <c r="K195" i="4"/>
  <c r="K193" i="4"/>
  <c r="J177" i="4"/>
  <c r="J175" i="4"/>
  <c r="K171" i="4"/>
  <c r="J167" i="4"/>
  <c r="J165" i="4"/>
  <c r="K157" i="4"/>
  <c r="J153" i="4"/>
  <c r="J145" i="4"/>
  <c r="J139" i="4"/>
  <c r="J137" i="4"/>
  <c r="J135" i="4"/>
  <c r="J131" i="4"/>
  <c r="J129" i="4"/>
  <c r="K127" i="4"/>
  <c r="K125" i="4"/>
  <c r="K123" i="4"/>
  <c r="K121" i="4"/>
  <c r="J119" i="4"/>
  <c r="J117" i="4"/>
  <c r="J111" i="4"/>
  <c r="J103" i="4"/>
  <c r="K101" i="4"/>
  <c r="J97" i="4"/>
  <c r="J95" i="4"/>
  <c r="J89" i="4"/>
  <c r="J81" i="4"/>
  <c r="J79" i="4"/>
  <c r="K77" i="4"/>
  <c r="K75" i="4"/>
  <c r="J73" i="4"/>
  <c r="K65" i="4"/>
  <c r="J63" i="4"/>
  <c r="J61" i="4"/>
  <c r="J59" i="4"/>
  <c r="J55" i="4"/>
  <c r="J53" i="4"/>
  <c r="K49" i="4"/>
  <c r="K47" i="4"/>
  <c r="K41" i="4"/>
  <c r="K39" i="4"/>
  <c r="K37" i="4"/>
  <c r="J33" i="4"/>
  <c r="K29" i="4"/>
  <c r="J23" i="4"/>
  <c r="J17" i="4"/>
  <c r="J15" i="4"/>
  <c r="K13" i="4"/>
  <c r="K6" i="4"/>
  <c r="H69" i="4"/>
  <c r="J244" i="4"/>
  <c r="J239" i="4"/>
  <c r="J236" i="4"/>
  <c r="J233" i="4"/>
  <c r="J231" i="4"/>
  <c r="J229" i="4"/>
  <c r="J224" i="4"/>
  <c r="J218" i="4"/>
  <c r="J216" i="4"/>
  <c r="J214" i="4"/>
  <c r="J212" i="4"/>
  <c r="J209" i="4"/>
  <c r="J204" i="4"/>
  <c r="J201" i="4"/>
  <c r="J197" i="4"/>
  <c r="J195" i="4"/>
  <c r="J193" i="4"/>
  <c r="J171" i="4"/>
  <c r="J157" i="4"/>
  <c r="J127" i="4"/>
  <c r="J125" i="4"/>
  <c r="J123" i="4"/>
  <c r="J121" i="4"/>
  <c r="J118" i="4"/>
  <c r="J112" i="4"/>
  <c r="J110" i="4"/>
  <c r="J101" i="4"/>
  <c r="J77" i="4"/>
  <c r="J75" i="4"/>
  <c r="J65" i="4"/>
  <c r="J49" i="4"/>
  <c r="J47" i="4"/>
  <c r="J41" i="4"/>
  <c r="J39" i="4"/>
  <c r="J37" i="4"/>
  <c r="J34" i="4"/>
  <c r="J29" i="4"/>
  <c r="J13" i="4"/>
  <c r="J6" i="4"/>
  <c r="K254" i="4"/>
  <c r="K251" i="4"/>
  <c r="K249" i="4"/>
  <c r="K246" i="4"/>
  <c r="K243" i="4"/>
  <c r="K241" i="4"/>
  <c r="K232" i="4"/>
  <c r="K230" i="4"/>
  <c r="K225" i="4"/>
  <c r="K223" i="4"/>
  <c r="K220" i="4"/>
  <c r="K215" i="4"/>
  <c r="K213" i="4"/>
  <c r="K211" i="4"/>
  <c r="K208" i="4"/>
  <c r="K196" i="4"/>
  <c r="K177" i="4"/>
  <c r="K175" i="4"/>
  <c r="K167" i="4"/>
  <c r="K165" i="4"/>
  <c r="K153" i="4"/>
  <c r="K145" i="4"/>
  <c r="K139" i="4"/>
  <c r="K137" i="4"/>
  <c r="K135" i="4"/>
  <c r="K131" i="4"/>
  <c r="K129" i="4"/>
  <c r="K126" i="4"/>
  <c r="K124" i="4"/>
  <c r="K119" i="4"/>
  <c r="K117" i="4"/>
  <c r="K111" i="4"/>
  <c r="K103" i="4"/>
  <c r="K97" i="4"/>
  <c r="K95" i="4"/>
  <c r="K89" i="4"/>
  <c r="K81" i="4"/>
  <c r="K79" i="4"/>
  <c r="K73" i="4"/>
  <c r="K63" i="4"/>
  <c r="K61" i="4"/>
  <c r="K59" i="4"/>
  <c r="K55" i="4"/>
  <c r="K53" i="4"/>
  <c r="K46" i="4"/>
  <c r="K33" i="4"/>
  <c r="K23" i="4"/>
  <c r="K17" i="4"/>
  <c r="K15" i="4"/>
  <c r="H184" i="4"/>
  <c r="K184" i="4" s="1"/>
  <c r="J246" i="4"/>
  <c r="J232" i="4"/>
  <c r="J220" i="4"/>
  <c r="J126" i="4"/>
  <c r="K218" i="4"/>
  <c r="K216" i="4"/>
  <c r="K214" i="4"/>
  <c r="K112" i="4"/>
  <c r="H192" i="4"/>
  <c r="J192" i="4" s="1"/>
  <c r="H186" i="4"/>
  <c r="K186" i="4" s="1"/>
  <c r="H182" i="4"/>
  <c r="K182" i="4" s="1"/>
  <c r="H174" i="4"/>
  <c r="K174" i="4" s="1"/>
  <c r="H168" i="4"/>
  <c r="K168" i="4" s="1"/>
  <c r="H166" i="4"/>
  <c r="J166" i="4" s="1"/>
  <c r="H164" i="4"/>
  <c r="K164" i="4" s="1"/>
  <c r="H150" i="4"/>
  <c r="J150" i="4" s="1"/>
  <c r="H144" i="4"/>
  <c r="K144" i="4" s="1"/>
  <c r="H136" i="4"/>
  <c r="K136" i="4" s="1"/>
  <c r="H106" i="4"/>
  <c r="J106" i="4" s="1"/>
  <c r="H90" i="4"/>
  <c r="K90" i="4" s="1"/>
  <c r="H88" i="4"/>
  <c r="K88" i="4" s="1"/>
  <c r="H82" i="4"/>
  <c r="K82" i="4" s="1"/>
  <c r="H80" i="4"/>
  <c r="K80" i="4" s="1"/>
  <c r="H70" i="4"/>
  <c r="K70" i="4" s="1"/>
  <c r="H68" i="4"/>
  <c r="J68" i="4" s="1"/>
  <c r="H66" i="4"/>
  <c r="J66" i="4" s="1"/>
  <c r="H64" i="4"/>
  <c r="H44" i="4"/>
  <c r="K44" i="4" s="1"/>
  <c r="H24" i="4"/>
  <c r="H22" i="4"/>
  <c r="J22" i="4" s="1"/>
  <c r="H20" i="4"/>
  <c r="J20" i="4" s="1"/>
  <c r="H18" i="4"/>
  <c r="K18" i="4" s="1"/>
  <c r="H16" i="4"/>
  <c r="K16" i="4" s="1"/>
  <c r="H14" i="4"/>
  <c r="H12" i="4"/>
  <c r="J12" i="4" s="1"/>
  <c r="H10" i="4"/>
  <c r="J10" i="4" s="1"/>
  <c r="H27" i="4"/>
  <c r="J27" i="4" s="1"/>
  <c r="H31" i="4"/>
  <c r="K31" i="4" s="1"/>
  <c r="H35" i="4"/>
  <c r="J35" i="4" s="1"/>
  <c r="H51" i="4"/>
  <c r="J51" i="4" s="1"/>
  <c r="H8" i="4"/>
  <c r="J8" i="4" s="1"/>
  <c r="H67" i="4"/>
  <c r="K67" i="4" s="1"/>
  <c r="H60" i="4"/>
  <c r="K60" i="4" s="1"/>
  <c r="H57" i="4"/>
  <c r="K57" i="4" s="1"/>
  <c r="H54" i="4"/>
  <c r="K54" i="4" s="1"/>
  <c r="H52" i="4"/>
  <c r="K52" i="4" s="1"/>
  <c r="H42" i="4"/>
  <c r="J42" i="4" s="1"/>
  <c r="H40" i="4"/>
  <c r="J40" i="4" s="1"/>
  <c r="H38" i="4"/>
  <c r="J38" i="4" s="1"/>
  <c r="H36" i="4"/>
  <c r="H30" i="4"/>
  <c r="J30" i="4" s="1"/>
  <c r="H28" i="4"/>
  <c r="H19" i="4"/>
  <c r="H11" i="4"/>
  <c r="J11" i="4" s="1"/>
  <c r="H7" i="4"/>
  <c r="J7" i="4" s="1"/>
  <c r="H190" i="4"/>
  <c r="K190" i="4" s="1"/>
  <c r="H180" i="4"/>
  <c r="J180" i="4" s="1"/>
  <c r="H158" i="4"/>
  <c r="K158" i="4" s="1"/>
  <c r="H154" i="4"/>
  <c r="K154" i="4" s="1"/>
  <c r="H152" i="4"/>
  <c r="K152" i="4" s="1"/>
  <c r="H142" i="4"/>
  <c r="J142" i="4" s="1"/>
  <c r="H98" i="4"/>
  <c r="K98" i="4" s="1"/>
  <c r="H84" i="4"/>
  <c r="K84" i="4" s="1"/>
  <c r="H72" i="4"/>
  <c r="K72" i="4" s="1"/>
  <c r="H62" i="4"/>
  <c r="K62" i="4" s="1"/>
  <c r="H58" i="4"/>
  <c r="H56" i="4"/>
  <c r="H50" i="4"/>
  <c r="H48" i="4"/>
  <c r="J48" i="4" s="1"/>
  <c r="H43" i="4"/>
  <c r="H25" i="4"/>
  <c r="K25" i="4" s="1"/>
  <c r="H45" i="4"/>
  <c r="H71" i="4"/>
  <c r="J71" i="4" s="1"/>
  <c r="H83" i="4"/>
  <c r="J83" i="4" s="1"/>
  <c r="H85" i="4"/>
  <c r="H87" i="4"/>
  <c r="H91" i="4"/>
  <c r="J91" i="4" s="1"/>
  <c r="H93" i="4"/>
  <c r="K93" i="4" s="1"/>
  <c r="H99" i="4"/>
  <c r="H105" i="4"/>
  <c r="H107" i="4"/>
  <c r="J107" i="4" s="1"/>
  <c r="H109" i="4"/>
  <c r="J109" i="4" s="1"/>
  <c r="H113" i="4"/>
  <c r="H115" i="4"/>
  <c r="H133" i="4"/>
  <c r="J133" i="4" s="1"/>
  <c r="H141" i="4"/>
  <c r="K141" i="4" s="1"/>
  <c r="H143" i="4"/>
  <c r="H147" i="4"/>
  <c r="H149" i="4"/>
  <c r="H151" i="4"/>
  <c r="J151" i="4" s="1"/>
  <c r="H155" i="4"/>
  <c r="H159" i="4"/>
  <c r="H161" i="4"/>
  <c r="H163" i="4"/>
  <c r="H169" i="4"/>
  <c r="J169" i="4" s="1"/>
  <c r="H173" i="4"/>
  <c r="H179" i="4"/>
  <c r="K179" i="4" s="1"/>
  <c r="H181" i="4"/>
  <c r="H183" i="4"/>
  <c r="J183" i="4" s="1"/>
  <c r="H185" i="4"/>
  <c r="H187" i="4"/>
  <c r="J187" i="4" s="1"/>
  <c r="H189" i="4"/>
  <c r="J189" i="4" s="1"/>
  <c r="H191" i="4"/>
  <c r="H199" i="4"/>
  <c r="J199" i="4" s="1"/>
  <c r="H203" i="4"/>
  <c r="H205" i="4"/>
  <c r="J205" i="4" s="1"/>
  <c r="H207" i="4"/>
  <c r="K207" i="4" s="1"/>
  <c r="H217" i="4"/>
  <c r="K217" i="4" s="1"/>
  <c r="H219" i="4"/>
  <c r="H221" i="4"/>
  <c r="K221" i="4" s="1"/>
  <c r="H227" i="4"/>
  <c r="H235" i="4"/>
  <c r="J235" i="4" s="1"/>
  <c r="H237" i="4"/>
  <c r="H245" i="4"/>
  <c r="H247" i="4"/>
  <c r="K247" i="4" s="1"/>
  <c r="H253" i="4"/>
  <c r="K253" i="4" s="1"/>
  <c r="H74" i="4"/>
  <c r="H76" i="4"/>
  <c r="J76" i="4" s="1"/>
  <c r="H78" i="4"/>
  <c r="H86" i="4"/>
  <c r="J86" i="4" s="1"/>
  <c r="H92" i="4"/>
  <c r="H94" i="4"/>
  <c r="H96" i="4"/>
  <c r="J96" i="4" s="1"/>
  <c r="H100" i="4"/>
  <c r="K100" i="4" s="1"/>
  <c r="H102" i="4"/>
  <c r="H104" i="4"/>
  <c r="K104" i="4" s="1"/>
  <c r="H108" i="4"/>
  <c r="H114" i="4"/>
  <c r="K114" i="4" s="1"/>
  <c r="H116" i="4"/>
  <c r="K116" i="4" s="1"/>
  <c r="H120" i="4"/>
  <c r="H122" i="4"/>
  <c r="K122" i="4" s="1"/>
  <c r="H128" i="4"/>
  <c r="H130" i="4"/>
  <c r="K130" i="4" s="1"/>
  <c r="H132" i="4"/>
  <c r="H134" i="4"/>
  <c r="H138" i="4"/>
  <c r="K138" i="4" s="1"/>
  <c r="H140" i="4"/>
  <c r="H146" i="4"/>
  <c r="K146" i="4" s="1"/>
  <c r="H148" i="4"/>
  <c r="J148" i="4" s="1"/>
  <c r="H156" i="4"/>
  <c r="J156" i="4" s="1"/>
  <c r="H160" i="4"/>
  <c r="K160" i="4" s="1"/>
  <c r="H162" i="4"/>
  <c r="J162" i="4" s="1"/>
  <c r="H170" i="4"/>
  <c r="H172" i="4"/>
  <c r="J172" i="4" s="1"/>
  <c r="H176" i="4"/>
  <c r="J176" i="4" s="1"/>
  <c r="H178" i="4"/>
  <c r="H188" i="4"/>
  <c r="H194" i="4"/>
  <c r="J194" i="4" s="1"/>
  <c r="H198" i="4"/>
  <c r="H200" i="4"/>
  <c r="H202" i="4"/>
  <c r="K202" i="4" s="1"/>
  <c r="H206" i="4"/>
  <c r="H210" i="4"/>
  <c r="H222" i="4"/>
  <c r="H226" i="4"/>
  <c r="J226" i="4" s="1"/>
  <c r="H228" i="4"/>
  <c r="J228" i="4" s="1"/>
  <c r="H234" i="4"/>
  <c r="H238" i="4"/>
  <c r="K238" i="4" s="1"/>
  <c r="H240" i="4"/>
  <c r="H242" i="4"/>
  <c r="K242" i="4" s="1"/>
  <c r="H248" i="4"/>
  <c r="H250" i="4"/>
  <c r="K250" i="4" s="1"/>
  <c r="H252" i="4"/>
  <c r="M195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" i="8"/>
  <c r="A5" i="4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4" i="5"/>
  <c r="N7" i="5"/>
  <c r="T11" i="5"/>
  <c r="M11" i="5"/>
  <c r="U11" i="5"/>
  <c r="U19" i="8" l="1"/>
  <c r="U21" i="8"/>
  <c r="U23" i="8"/>
  <c r="U25" i="8"/>
  <c r="U27" i="8"/>
  <c r="U17" i="8"/>
  <c r="T19" i="8"/>
  <c r="T21" i="8"/>
  <c r="T23" i="8"/>
  <c r="T25" i="8"/>
  <c r="T27" i="8"/>
  <c r="T18" i="8"/>
  <c r="U18" i="8"/>
  <c r="U20" i="8"/>
  <c r="U22" i="8"/>
  <c r="U24" i="8"/>
  <c r="U26" i="8"/>
  <c r="U28" i="8"/>
  <c r="T17" i="8"/>
  <c r="T20" i="8"/>
  <c r="T22" i="8"/>
  <c r="T24" i="8"/>
  <c r="T26" i="8"/>
  <c r="T28" i="8"/>
  <c r="S18" i="8"/>
  <c r="S20" i="8"/>
  <c r="S22" i="8"/>
  <c r="S24" i="8"/>
  <c r="S26" i="8"/>
  <c r="S28" i="8"/>
  <c r="S19" i="8"/>
  <c r="S21" i="8"/>
  <c r="S23" i="8"/>
  <c r="S25" i="8"/>
  <c r="S27" i="8"/>
  <c r="M11" i="12"/>
  <c r="N11" i="12"/>
  <c r="P10" i="12"/>
  <c r="Q10" i="12" s="1"/>
  <c r="R10" i="12" s="1"/>
  <c r="L13" i="5"/>
  <c r="K13" i="5"/>
  <c r="N9" i="5"/>
  <c r="K192" i="4"/>
  <c r="J60" i="4"/>
  <c r="J80" i="4"/>
  <c r="J182" i="4"/>
  <c r="K8" i="4"/>
  <c r="K20" i="4"/>
  <c r="K27" i="4"/>
  <c r="K38" i="4"/>
  <c r="K142" i="4"/>
  <c r="J144" i="4"/>
  <c r="K42" i="4"/>
  <c r="K48" i="4"/>
  <c r="K68" i="4"/>
  <c r="K106" i="4"/>
  <c r="K180" i="4"/>
  <c r="J16" i="4"/>
  <c r="J54" i="4"/>
  <c r="J84" i="4"/>
  <c r="J154" i="4"/>
  <c r="A6" i="4"/>
  <c r="K226" i="4"/>
  <c r="J114" i="4"/>
  <c r="J238" i="4"/>
  <c r="K12" i="4"/>
  <c r="K30" i="4"/>
  <c r="K35" i="4"/>
  <c r="K40" i="4"/>
  <c r="K51" i="4"/>
  <c r="K66" i="4"/>
  <c r="K71" i="4"/>
  <c r="K76" i="4"/>
  <c r="K86" i="4"/>
  <c r="K91" i="4"/>
  <c r="K109" i="4"/>
  <c r="K151" i="4"/>
  <c r="K156" i="4"/>
  <c r="K162" i="4"/>
  <c r="K172" i="4"/>
  <c r="K183" i="4"/>
  <c r="K189" i="4"/>
  <c r="K194" i="4"/>
  <c r="K199" i="4"/>
  <c r="K205" i="4"/>
  <c r="K235" i="4"/>
  <c r="K7" i="4"/>
  <c r="J18" i="4"/>
  <c r="J25" i="4"/>
  <c r="J31" i="4"/>
  <c r="J52" i="4"/>
  <c r="J57" i="4"/>
  <c r="J62" i="4"/>
  <c r="J67" i="4"/>
  <c r="J72" i="4"/>
  <c r="J82" i="4"/>
  <c r="J88" i="4"/>
  <c r="J93" i="4"/>
  <c r="J98" i="4"/>
  <c r="J104" i="4"/>
  <c r="J116" i="4"/>
  <c r="J130" i="4"/>
  <c r="J136" i="4"/>
  <c r="J141" i="4"/>
  <c r="J146" i="4"/>
  <c r="J152" i="4"/>
  <c r="J164" i="4"/>
  <c r="J168" i="4"/>
  <c r="J174" i="4"/>
  <c r="J179" i="4"/>
  <c r="J184" i="4"/>
  <c r="J190" i="4"/>
  <c r="J207" i="4"/>
  <c r="J221" i="4"/>
  <c r="J242" i="4"/>
  <c r="J247" i="4"/>
  <c r="J253" i="4"/>
  <c r="K22" i="4"/>
  <c r="K96" i="4"/>
  <c r="J100" i="4"/>
  <c r="J122" i="4"/>
  <c r="K150" i="4"/>
  <c r="J158" i="4"/>
  <c r="K166" i="4"/>
  <c r="K176" i="4"/>
  <c r="J186" i="4"/>
  <c r="J202" i="4"/>
  <c r="J217" i="4"/>
  <c r="K11" i="4"/>
  <c r="K107" i="4"/>
  <c r="K133" i="4"/>
  <c r="K187" i="4"/>
  <c r="K10" i="4"/>
  <c r="K83" i="4"/>
  <c r="K148" i="4"/>
  <c r="K169" i="4"/>
  <c r="K228" i="4"/>
  <c r="J44" i="4"/>
  <c r="J70" i="4"/>
  <c r="J90" i="4"/>
  <c r="J138" i="4"/>
  <c r="J160" i="4"/>
  <c r="J250" i="4"/>
  <c r="G3" i="4" a="1"/>
  <c r="G3" i="4" s="1"/>
  <c r="N8" i="5"/>
  <c r="N12" i="5"/>
  <c r="N10" i="5"/>
  <c r="N13" i="5"/>
  <c r="N11" i="5"/>
  <c r="T12" i="5"/>
  <c r="M12" i="5"/>
  <c r="U12" i="5"/>
  <c r="M12" i="12" l="1"/>
  <c r="N12" i="12"/>
  <c r="P11" i="12"/>
  <c r="Q11" i="12" s="1"/>
  <c r="R11" i="12" s="1"/>
  <c r="S10" i="12" a="1"/>
  <c r="S10" i="12" s="1"/>
  <c r="L14" i="5"/>
  <c r="K14" i="5"/>
  <c r="A7" i="4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K5" i="4"/>
  <c r="J5" i="4"/>
  <c r="I8" i="4" a="1"/>
  <c r="I8" i="4" s="1"/>
  <c r="I12" i="4" a="1"/>
  <c r="I12" i="4" s="1"/>
  <c r="I16" i="4" a="1"/>
  <c r="I16" i="4" s="1"/>
  <c r="I20" i="4" a="1"/>
  <c r="I20" i="4" s="1"/>
  <c r="I24" i="4" a="1"/>
  <c r="I24" i="4" s="1"/>
  <c r="I28" i="4" a="1"/>
  <c r="I28" i="4" s="1"/>
  <c r="I32" i="4" a="1"/>
  <c r="I32" i="4" s="1"/>
  <c r="I36" i="4" a="1"/>
  <c r="I36" i="4" s="1"/>
  <c r="I40" i="4" a="1"/>
  <c r="I40" i="4" s="1"/>
  <c r="I44" i="4" a="1"/>
  <c r="I44" i="4" s="1"/>
  <c r="I48" i="4" a="1"/>
  <c r="I48" i="4" s="1"/>
  <c r="I52" i="4" a="1"/>
  <c r="I52" i="4" s="1"/>
  <c r="I56" i="4" a="1"/>
  <c r="I56" i="4" s="1"/>
  <c r="I60" i="4" a="1"/>
  <c r="I60" i="4" s="1"/>
  <c r="I64" i="4" a="1"/>
  <c r="I64" i="4" s="1"/>
  <c r="I68" i="4" a="1"/>
  <c r="I68" i="4" s="1"/>
  <c r="I72" i="4" a="1"/>
  <c r="I72" i="4" s="1"/>
  <c r="I76" i="4" a="1"/>
  <c r="I76" i="4" s="1"/>
  <c r="I80" i="4" a="1"/>
  <c r="I80" i="4" s="1"/>
  <c r="I84" i="4" a="1"/>
  <c r="I84" i="4" s="1"/>
  <c r="I88" i="4" a="1"/>
  <c r="I88" i="4" s="1"/>
  <c r="I92" i="4" a="1"/>
  <c r="I92" i="4" s="1"/>
  <c r="I96" i="4" a="1"/>
  <c r="I96" i="4" s="1"/>
  <c r="I100" i="4" a="1"/>
  <c r="I100" i="4" s="1"/>
  <c r="I104" i="4" a="1"/>
  <c r="I104" i="4" s="1"/>
  <c r="I108" i="4" a="1"/>
  <c r="I108" i="4" s="1"/>
  <c r="I112" i="4" a="1"/>
  <c r="I112" i="4" s="1"/>
  <c r="I116" i="4" a="1"/>
  <c r="I116" i="4" s="1"/>
  <c r="I120" i="4" a="1"/>
  <c r="I120" i="4" s="1"/>
  <c r="I124" i="4" a="1"/>
  <c r="I124" i="4" s="1"/>
  <c r="I128" i="4" a="1"/>
  <c r="I128" i="4" s="1"/>
  <c r="I132" i="4" a="1"/>
  <c r="I132" i="4" s="1"/>
  <c r="I136" i="4" a="1"/>
  <c r="I136" i="4" s="1"/>
  <c r="I140" i="4" a="1"/>
  <c r="I140" i="4" s="1"/>
  <c r="I144" i="4" a="1"/>
  <c r="I144" i="4" s="1"/>
  <c r="I148" i="4" a="1"/>
  <c r="I148" i="4" s="1"/>
  <c r="I152" i="4" a="1"/>
  <c r="I152" i="4" s="1"/>
  <c r="I156" i="4" a="1"/>
  <c r="I156" i="4" s="1"/>
  <c r="I160" i="4" a="1"/>
  <c r="I160" i="4" s="1"/>
  <c r="I164" i="4" a="1"/>
  <c r="I164" i="4" s="1"/>
  <c r="I168" i="4" a="1"/>
  <c r="I168" i="4" s="1"/>
  <c r="I172" i="4" a="1"/>
  <c r="I172" i="4" s="1"/>
  <c r="I176" i="4" a="1"/>
  <c r="I176" i="4" s="1"/>
  <c r="I180" i="4" a="1"/>
  <c r="I180" i="4" s="1"/>
  <c r="I184" i="4" a="1"/>
  <c r="I184" i="4" s="1"/>
  <c r="I188" i="4" a="1"/>
  <c r="I188" i="4" s="1"/>
  <c r="I192" i="4" a="1"/>
  <c r="I192" i="4" s="1"/>
  <c r="I196" i="4" a="1"/>
  <c r="I196" i="4" s="1"/>
  <c r="I200" i="4" a="1"/>
  <c r="I200" i="4" s="1"/>
  <c r="I204" i="4" a="1"/>
  <c r="I204" i="4" s="1"/>
  <c r="I208" i="4" a="1"/>
  <c r="I208" i="4" s="1"/>
  <c r="I212" i="4" a="1"/>
  <c r="I212" i="4" s="1"/>
  <c r="I216" i="4" a="1"/>
  <c r="I216" i="4" s="1"/>
  <c r="I220" i="4" a="1"/>
  <c r="I220" i="4" s="1"/>
  <c r="I224" i="4" a="1"/>
  <c r="I224" i="4" s="1"/>
  <c r="I228" i="4" a="1"/>
  <c r="I228" i="4" s="1"/>
  <c r="I232" i="4" a="1"/>
  <c r="I232" i="4" s="1"/>
  <c r="I236" i="4" a="1"/>
  <c r="I236" i="4" s="1"/>
  <c r="I240" i="4" a="1"/>
  <c r="I240" i="4" s="1"/>
  <c r="I244" i="4" a="1"/>
  <c r="I244" i="4" s="1"/>
  <c r="I248" i="4" a="1"/>
  <c r="I248" i="4" s="1"/>
  <c r="I252" i="4" a="1"/>
  <c r="I252" i="4" s="1"/>
  <c r="I5" i="4"/>
  <c r="I9" i="4" a="1"/>
  <c r="I9" i="4" s="1"/>
  <c r="I13" i="4" a="1"/>
  <c r="I13" i="4" s="1"/>
  <c r="I17" i="4" a="1"/>
  <c r="I17" i="4" s="1"/>
  <c r="I21" i="4" a="1"/>
  <c r="I21" i="4" s="1"/>
  <c r="I25" i="4" a="1"/>
  <c r="I25" i="4" s="1"/>
  <c r="I29" i="4" a="1"/>
  <c r="I29" i="4" s="1"/>
  <c r="I33" i="4" a="1"/>
  <c r="I33" i="4" s="1"/>
  <c r="I37" i="4" a="1"/>
  <c r="I37" i="4" s="1"/>
  <c r="I41" i="4" a="1"/>
  <c r="I41" i="4" s="1"/>
  <c r="I45" i="4" a="1"/>
  <c r="I45" i="4" s="1"/>
  <c r="I49" i="4" a="1"/>
  <c r="I49" i="4" s="1"/>
  <c r="I55" i="4" a="1"/>
  <c r="I55" i="4" s="1"/>
  <c r="I59" i="4" a="1"/>
  <c r="I59" i="4" s="1"/>
  <c r="I63" i="4" a="1"/>
  <c r="I63" i="4" s="1"/>
  <c r="I67" i="4" a="1"/>
  <c r="I67" i="4" s="1"/>
  <c r="I71" i="4" a="1"/>
  <c r="I71" i="4" s="1"/>
  <c r="I75" i="4" a="1"/>
  <c r="I75" i="4" s="1"/>
  <c r="I79" i="4" a="1"/>
  <c r="I79" i="4" s="1"/>
  <c r="I83" i="4" a="1"/>
  <c r="I83" i="4" s="1"/>
  <c r="I89" i="4" a="1"/>
  <c r="I89" i="4" s="1"/>
  <c r="I95" i="4" a="1"/>
  <c r="I95" i="4" s="1"/>
  <c r="I103" i="4" a="1"/>
  <c r="I103" i="4" s="1"/>
  <c r="I111" i="4" a="1"/>
  <c r="I111" i="4" s="1"/>
  <c r="I119" i="4" a="1"/>
  <c r="I119" i="4" s="1"/>
  <c r="I127" i="4" a="1"/>
  <c r="I127" i="4" s="1"/>
  <c r="I137" i="4" a="1"/>
  <c r="I137" i="4" s="1"/>
  <c r="I145" i="4" a="1"/>
  <c r="I145" i="4" s="1"/>
  <c r="I151" i="4" a="1"/>
  <c r="I151" i="4" s="1"/>
  <c r="I159" i="4" a="1"/>
  <c r="I159" i="4" s="1"/>
  <c r="I167" i="4" a="1"/>
  <c r="I167" i="4" s="1"/>
  <c r="I175" i="4" a="1"/>
  <c r="I175" i="4" s="1"/>
  <c r="I181" i="4" a="1"/>
  <c r="I181" i="4" s="1"/>
  <c r="I189" i="4" a="1"/>
  <c r="I189" i="4" s="1"/>
  <c r="I197" i="4" a="1"/>
  <c r="I197" i="4" s="1"/>
  <c r="I205" i="4" a="1"/>
  <c r="I205" i="4" s="1"/>
  <c r="I213" i="4" a="1"/>
  <c r="I213" i="4" s="1"/>
  <c r="I219" i="4" a="1"/>
  <c r="I219" i="4" s="1"/>
  <c r="I227" i="4" a="1"/>
  <c r="I227" i="4" s="1"/>
  <c r="I235" i="4" a="1"/>
  <c r="I235" i="4" s="1"/>
  <c r="I243" i="4" a="1"/>
  <c r="I243" i="4" s="1"/>
  <c r="I249" i="4" a="1"/>
  <c r="I249" i="4" s="1"/>
  <c r="I87" i="4" a="1"/>
  <c r="I87" i="4" s="1"/>
  <c r="I97" i="4" a="1"/>
  <c r="I97" i="4" s="1"/>
  <c r="I105" i="4" a="1"/>
  <c r="I105" i="4" s="1"/>
  <c r="I113" i="4" a="1"/>
  <c r="I113" i="4" s="1"/>
  <c r="I121" i="4" a="1"/>
  <c r="I121" i="4" s="1"/>
  <c r="I129" i="4" a="1"/>
  <c r="I129" i="4" s="1"/>
  <c r="I135" i="4" a="1"/>
  <c r="I135" i="4" s="1"/>
  <c r="I143" i="4" a="1"/>
  <c r="I143" i="4" s="1"/>
  <c r="I153" i="4" a="1"/>
  <c r="I153" i="4" s="1"/>
  <c r="I161" i="4" a="1"/>
  <c r="I161" i="4" s="1"/>
  <c r="I169" i="4" a="1"/>
  <c r="I169" i="4" s="1"/>
  <c r="I179" i="4" a="1"/>
  <c r="I179" i="4" s="1"/>
  <c r="I187" i="4" a="1"/>
  <c r="I187" i="4" s="1"/>
  <c r="I195" i="4" a="1"/>
  <c r="I195" i="4" s="1"/>
  <c r="I203" i="4" a="1"/>
  <c r="I203" i="4" s="1"/>
  <c r="I211" i="4" a="1"/>
  <c r="I211" i="4" s="1"/>
  <c r="I221" i="4" a="1"/>
  <c r="I221" i="4" s="1"/>
  <c r="I229" i="4" a="1"/>
  <c r="I229" i="4" s="1"/>
  <c r="I237" i="4" a="1"/>
  <c r="I237" i="4" s="1"/>
  <c r="I245" i="4" a="1"/>
  <c r="I245" i="4" s="1"/>
  <c r="I253" i="4" a="1"/>
  <c r="I253" i="4" s="1"/>
  <c r="I6" i="4" a="1"/>
  <c r="I6" i="4" s="1"/>
  <c r="I10" i="4" a="1"/>
  <c r="I10" i="4" s="1"/>
  <c r="I14" i="4" a="1"/>
  <c r="I14" i="4" s="1"/>
  <c r="I18" i="4" a="1"/>
  <c r="I18" i="4" s="1"/>
  <c r="I22" i="4" a="1"/>
  <c r="I22" i="4" s="1"/>
  <c r="I26" i="4" a="1"/>
  <c r="I26" i="4" s="1"/>
  <c r="I30" i="4" a="1"/>
  <c r="I30" i="4" s="1"/>
  <c r="I34" i="4" a="1"/>
  <c r="I34" i="4" s="1"/>
  <c r="I38" i="4" a="1"/>
  <c r="I38" i="4" s="1"/>
  <c r="I42" i="4" a="1"/>
  <c r="I42" i="4" s="1"/>
  <c r="I46" i="4" a="1"/>
  <c r="I46" i="4" s="1"/>
  <c r="I50" i="4" a="1"/>
  <c r="I50" i="4" s="1"/>
  <c r="I54" i="4" a="1"/>
  <c r="I54" i="4" s="1"/>
  <c r="I58" i="4" a="1"/>
  <c r="I58" i="4" s="1"/>
  <c r="I62" i="4" a="1"/>
  <c r="I62" i="4" s="1"/>
  <c r="I66" i="4" a="1"/>
  <c r="I66" i="4" s="1"/>
  <c r="I70" i="4" a="1"/>
  <c r="I70" i="4" s="1"/>
  <c r="I74" i="4" a="1"/>
  <c r="I74" i="4" s="1"/>
  <c r="I78" i="4" a="1"/>
  <c r="I78" i="4" s="1"/>
  <c r="I82" i="4" a="1"/>
  <c r="I82" i="4" s="1"/>
  <c r="I86" i="4" a="1"/>
  <c r="I86" i="4" s="1"/>
  <c r="I90" i="4" a="1"/>
  <c r="I90" i="4" s="1"/>
  <c r="I94" i="4" a="1"/>
  <c r="I94" i="4" s="1"/>
  <c r="I98" i="4" a="1"/>
  <c r="I98" i="4" s="1"/>
  <c r="I102" i="4" a="1"/>
  <c r="I102" i="4" s="1"/>
  <c r="I106" i="4" a="1"/>
  <c r="I106" i="4" s="1"/>
  <c r="I110" i="4" a="1"/>
  <c r="I110" i="4" s="1"/>
  <c r="I114" i="4" a="1"/>
  <c r="I114" i="4" s="1"/>
  <c r="I118" i="4" a="1"/>
  <c r="I118" i="4" s="1"/>
  <c r="I122" i="4" a="1"/>
  <c r="I122" i="4" s="1"/>
  <c r="I126" i="4" a="1"/>
  <c r="I126" i="4" s="1"/>
  <c r="I130" i="4" a="1"/>
  <c r="I130" i="4" s="1"/>
  <c r="I134" i="4" a="1"/>
  <c r="I134" i="4" s="1"/>
  <c r="I138" i="4" a="1"/>
  <c r="I138" i="4" s="1"/>
  <c r="I142" i="4" a="1"/>
  <c r="I142" i="4" s="1"/>
  <c r="I146" i="4" a="1"/>
  <c r="I146" i="4" s="1"/>
  <c r="I150" i="4" a="1"/>
  <c r="I150" i="4" s="1"/>
  <c r="I154" i="4" a="1"/>
  <c r="I154" i="4" s="1"/>
  <c r="I158" i="4" a="1"/>
  <c r="I158" i="4" s="1"/>
  <c r="I162" i="4" a="1"/>
  <c r="I162" i="4" s="1"/>
  <c r="I166" i="4" a="1"/>
  <c r="I166" i="4" s="1"/>
  <c r="I170" i="4" a="1"/>
  <c r="I170" i="4" s="1"/>
  <c r="I174" i="4" a="1"/>
  <c r="I174" i="4" s="1"/>
  <c r="I178" i="4" a="1"/>
  <c r="I178" i="4" s="1"/>
  <c r="I182" i="4" a="1"/>
  <c r="I182" i="4" s="1"/>
  <c r="I186" i="4" a="1"/>
  <c r="I186" i="4" s="1"/>
  <c r="I190" i="4" a="1"/>
  <c r="I190" i="4" s="1"/>
  <c r="I194" i="4" a="1"/>
  <c r="I194" i="4" s="1"/>
  <c r="I198" i="4" a="1"/>
  <c r="I198" i="4" s="1"/>
  <c r="I202" i="4" a="1"/>
  <c r="I202" i="4" s="1"/>
  <c r="I206" i="4" a="1"/>
  <c r="I206" i="4" s="1"/>
  <c r="I210" i="4" a="1"/>
  <c r="I210" i="4" s="1"/>
  <c r="I214" i="4" a="1"/>
  <c r="I214" i="4" s="1"/>
  <c r="I218" i="4" a="1"/>
  <c r="I218" i="4" s="1"/>
  <c r="I222" i="4" a="1"/>
  <c r="I222" i="4" s="1"/>
  <c r="I226" i="4" a="1"/>
  <c r="I226" i="4" s="1"/>
  <c r="I230" i="4" a="1"/>
  <c r="I230" i="4" s="1"/>
  <c r="I234" i="4" a="1"/>
  <c r="I234" i="4" s="1"/>
  <c r="I238" i="4" a="1"/>
  <c r="I238" i="4" s="1"/>
  <c r="I242" i="4" a="1"/>
  <c r="I242" i="4" s="1"/>
  <c r="I246" i="4" a="1"/>
  <c r="I246" i="4" s="1"/>
  <c r="I250" i="4" a="1"/>
  <c r="I250" i="4" s="1"/>
  <c r="I254" i="4" a="1"/>
  <c r="I254" i="4" s="1"/>
  <c r="I7" i="4" a="1"/>
  <c r="I7" i="4" s="1"/>
  <c r="I11" i="4" a="1"/>
  <c r="I11" i="4" s="1"/>
  <c r="I15" i="4" a="1"/>
  <c r="I15" i="4" s="1"/>
  <c r="I19" i="4" a="1"/>
  <c r="I19" i="4" s="1"/>
  <c r="I23" i="4" a="1"/>
  <c r="I23" i="4" s="1"/>
  <c r="I27" i="4" a="1"/>
  <c r="I27" i="4" s="1"/>
  <c r="I31" i="4" a="1"/>
  <c r="I31" i="4" s="1"/>
  <c r="I35" i="4" a="1"/>
  <c r="I35" i="4" s="1"/>
  <c r="I39" i="4" a="1"/>
  <c r="I39" i="4" s="1"/>
  <c r="I43" i="4" a="1"/>
  <c r="I43" i="4" s="1"/>
  <c r="I47" i="4" a="1"/>
  <c r="I47" i="4" s="1"/>
  <c r="I53" i="4" a="1"/>
  <c r="I53" i="4" s="1"/>
  <c r="I57" i="4" a="1"/>
  <c r="I57" i="4" s="1"/>
  <c r="I61" i="4" a="1"/>
  <c r="I61" i="4" s="1"/>
  <c r="I65" i="4" a="1"/>
  <c r="I65" i="4" s="1"/>
  <c r="I69" i="4" a="1"/>
  <c r="I69" i="4" s="1"/>
  <c r="I73" i="4" a="1"/>
  <c r="I73" i="4" s="1"/>
  <c r="I77" i="4" a="1"/>
  <c r="I77" i="4" s="1"/>
  <c r="I81" i="4" a="1"/>
  <c r="I81" i="4" s="1"/>
  <c r="I85" i="4" a="1"/>
  <c r="I85" i="4" s="1"/>
  <c r="I91" i="4" a="1"/>
  <c r="I91" i="4" s="1"/>
  <c r="I99" i="4" a="1"/>
  <c r="I99" i="4" s="1"/>
  <c r="I107" i="4" a="1"/>
  <c r="I107" i="4" s="1"/>
  <c r="I115" i="4" a="1"/>
  <c r="I115" i="4" s="1"/>
  <c r="I123" i="4" a="1"/>
  <c r="I123" i="4" s="1"/>
  <c r="I133" i="4" a="1"/>
  <c r="I133" i="4" s="1"/>
  <c r="I141" i="4" a="1"/>
  <c r="I141" i="4" s="1"/>
  <c r="I149" i="4" a="1"/>
  <c r="I149" i="4" s="1"/>
  <c r="I155" i="4" a="1"/>
  <c r="I155" i="4" s="1"/>
  <c r="I163" i="4" a="1"/>
  <c r="I163" i="4" s="1"/>
  <c r="I171" i="4" a="1"/>
  <c r="I171" i="4" s="1"/>
  <c r="I177" i="4" a="1"/>
  <c r="I177" i="4" s="1"/>
  <c r="I185" i="4" a="1"/>
  <c r="I185" i="4" s="1"/>
  <c r="I193" i="4" a="1"/>
  <c r="I193" i="4" s="1"/>
  <c r="I201" i="4" a="1"/>
  <c r="I201" i="4" s="1"/>
  <c r="I209" i="4" a="1"/>
  <c r="I209" i="4" s="1"/>
  <c r="I217" i="4" a="1"/>
  <c r="I217" i="4" s="1"/>
  <c r="I223" i="4" a="1"/>
  <c r="I223" i="4" s="1"/>
  <c r="I231" i="4" a="1"/>
  <c r="I231" i="4" s="1"/>
  <c r="I239" i="4" a="1"/>
  <c r="I239" i="4" s="1"/>
  <c r="I247" i="4" a="1"/>
  <c r="I247" i="4" s="1"/>
  <c r="I51" i="4" a="1"/>
  <c r="I51" i="4" s="1"/>
  <c r="I93" i="4" a="1"/>
  <c r="I93" i="4" s="1"/>
  <c r="I101" i="4" a="1"/>
  <c r="I101" i="4" s="1"/>
  <c r="I109" i="4" a="1"/>
  <c r="I109" i="4" s="1"/>
  <c r="I117" i="4" a="1"/>
  <c r="I117" i="4" s="1"/>
  <c r="I125" i="4" a="1"/>
  <c r="I125" i="4" s="1"/>
  <c r="I131" i="4" a="1"/>
  <c r="I131" i="4" s="1"/>
  <c r="I139" i="4" a="1"/>
  <c r="I139" i="4" s="1"/>
  <c r="I147" i="4" a="1"/>
  <c r="I147" i="4" s="1"/>
  <c r="I157" i="4" a="1"/>
  <c r="I157" i="4" s="1"/>
  <c r="I165" i="4" a="1"/>
  <c r="I165" i="4" s="1"/>
  <c r="I173" i="4" a="1"/>
  <c r="I173" i="4" s="1"/>
  <c r="I183" i="4" a="1"/>
  <c r="I183" i="4" s="1"/>
  <c r="I191" i="4" a="1"/>
  <c r="I191" i="4" s="1"/>
  <c r="I199" i="4" a="1"/>
  <c r="I199" i="4" s="1"/>
  <c r="I207" i="4" a="1"/>
  <c r="I207" i="4" s="1"/>
  <c r="I215" i="4" a="1"/>
  <c r="I215" i="4" s="1"/>
  <c r="I225" i="4" a="1"/>
  <c r="I225" i="4" s="1"/>
  <c r="I233" i="4" a="1"/>
  <c r="I233" i="4" s="1"/>
  <c r="I241" i="4" a="1"/>
  <c r="I241" i="4" s="1"/>
  <c r="I251" i="4" a="1"/>
  <c r="I251" i="4" s="1"/>
  <c r="T13" i="5"/>
  <c r="M13" i="5"/>
  <c r="U13" i="5"/>
  <c r="V13" i="5"/>
  <c r="M13" i="12" l="1"/>
  <c r="N13" i="12"/>
  <c r="P12" i="12"/>
  <c r="Q12" i="12" s="1"/>
  <c r="R12" i="12" s="1"/>
  <c r="S11" i="12" a="1"/>
  <c r="S11" i="12" s="1"/>
  <c r="L15" i="5"/>
  <c r="K15" i="5"/>
  <c r="N14" i="5"/>
  <c r="A19" i="4"/>
  <c r="J147" i="4"/>
  <c r="K147" i="4"/>
  <c r="J149" i="4"/>
  <c r="K149" i="4"/>
  <c r="J99" i="4"/>
  <c r="K99" i="4"/>
  <c r="J191" i="4"/>
  <c r="K191" i="4"/>
  <c r="J173" i="4"/>
  <c r="K173" i="4"/>
  <c r="J185" i="4"/>
  <c r="K185" i="4"/>
  <c r="J155" i="4"/>
  <c r="K155" i="4"/>
  <c r="J234" i="4"/>
  <c r="K234" i="4"/>
  <c r="J210" i="4"/>
  <c r="K210" i="4"/>
  <c r="J178" i="4"/>
  <c r="K178" i="4"/>
  <c r="J170" i="4"/>
  <c r="K170" i="4"/>
  <c r="J74" i="4"/>
  <c r="K74" i="4"/>
  <c r="J58" i="4"/>
  <c r="K58" i="4"/>
  <c r="J50" i="4"/>
  <c r="K50" i="4"/>
  <c r="J26" i="4"/>
  <c r="K26" i="4"/>
  <c r="J237" i="4"/>
  <c r="K237" i="4"/>
  <c r="J203" i="4"/>
  <c r="K203" i="4"/>
  <c r="J105" i="4"/>
  <c r="K105" i="4"/>
  <c r="J87" i="4"/>
  <c r="K87" i="4"/>
  <c r="J227" i="4"/>
  <c r="K227" i="4"/>
  <c r="J181" i="4"/>
  <c r="K181" i="4"/>
  <c r="J45" i="4"/>
  <c r="K45" i="4"/>
  <c r="J21" i="4"/>
  <c r="K21" i="4"/>
  <c r="J248" i="4"/>
  <c r="K248" i="4"/>
  <c r="J240" i="4"/>
  <c r="K240" i="4"/>
  <c r="J200" i="4"/>
  <c r="K200" i="4"/>
  <c r="J128" i="4"/>
  <c r="K128" i="4"/>
  <c r="J120" i="4"/>
  <c r="K120" i="4"/>
  <c r="J64" i="4"/>
  <c r="K64" i="4"/>
  <c r="J56" i="4"/>
  <c r="K56" i="4"/>
  <c r="J32" i="4"/>
  <c r="K32" i="4"/>
  <c r="J24" i="4"/>
  <c r="K24" i="4"/>
  <c r="J163" i="4"/>
  <c r="K163" i="4"/>
  <c r="J115" i="4"/>
  <c r="K115" i="4"/>
  <c r="J85" i="4"/>
  <c r="K85" i="4"/>
  <c r="J69" i="4"/>
  <c r="K69" i="4"/>
  <c r="J43" i="4"/>
  <c r="K43" i="4"/>
  <c r="J19" i="4"/>
  <c r="K19" i="4"/>
  <c r="J222" i="4"/>
  <c r="K222" i="4"/>
  <c r="J206" i="4"/>
  <c r="K206" i="4"/>
  <c r="J198" i="4"/>
  <c r="K198" i="4"/>
  <c r="J134" i="4"/>
  <c r="K134" i="4"/>
  <c r="J102" i="4"/>
  <c r="K102" i="4"/>
  <c r="J94" i="4"/>
  <c r="K94" i="4"/>
  <c r="J78" i="4"/>
  <c r="K78" i="4"/>
  <c r="J14" i="4"/>
  <c r="K14" i="4"/>
  <c r="J245" i="4"/>
  <c r="K245" i="4"/>
  <c r="J161" i="4"/>
  <c r="K161" i="4"/>
  <c r="J143" i="4"/>
  <c r="K143" i="4"/>
  <c r="J113" i="4"/>
  <c r="K113" i="4"/>
  <c r="J219" i="4"/>
  <c r="K219" i="4"/>
  <c r="J159" i="4"/>
  <c r="K159" i="4"/>
  <c r="J9" i="4"/>
  <c r="K9" i="4"/>
  <c r="J252" i="4"/>
  <c r="K252" i="4"/>
  <c r="J188" i="4"/>
  <c r="K188" i="4"/>
  <c r="J140" i="4"/>
  <c r="K140" i="4"/>
  <c r="J132" i="4"/>
  <c r="K132" i="4"/>
  <c r="J108" i="4"/>
  <c r="K108" i="4"/>
  <c r="J92" i="4"/>
  <c r="K92" i="4"/>
  <c r="J36" i="4"/>
  <c r="K36" i="4"/>
  <c r="J28" i="4"/>
  <c r="K28" i="4"/>
  <c r="T14" i="5"/>
  <c r="M14" i="5"/>
  <c r="U14" i="5"/>
  <c r="V14" i="5"/>
  <c r="M14" i="12" l="1"/>
  <c r="P13" i="12"/>
  <c r="Q13" i="12" s="1"/>
  <c r="R13" i="12" s="1"/>
  <c r="N14" i="12"/>
  <c r="T13" i="12" a="1"/>
  <c r="T13" i="12" s="1"/>
  <c r="S12" i="12" a="1"/>
  <c r="S12" i="12" s="1"/>
  <c r="L16" i="5"/>
  <c r="K16" i="5"/>
  <c r="N15" i="5"/>
  <c r="A20" i="4"/>
  <c r="M9" i="4"/>
  <c r="AC17" i="4"/>
  <c r="W17" i="4"/>
  <c r="Z17" i="4"/>
  <c r="T17" i="4"/>
  <c r="AA17" i="4"/>
  <c r="U17" i="4"/>
  <c r="AB17" i="4"/>
  <c r="V17" i="4"/>
  <c r="T15" i="5"/>
  <c r="M15" i="5"/>
  <c r="U15" i="5"/>
  <c r="V15" i="5"/>
  <c r="M15" i="12" l="1"/>
  <c r="P14" i="12"/>
  <c r="Q14" i="12" s="1"/>
  <c r="R14" i="12" s="1"/>
  <c r="N15" i="12"/>
  <c r="S13" i="12" a="1"/>
  <c r="S13" i="12" s="1"/>
  <c r="L17" i="5"/>
  <c r="K17" i="5"/>
  <c r="N16" i="5"/>
  <c r="O16" i="5" s="1"/>
  <c r="P16" i="5" s="1"/>
  <c r="Q18" i="5" s="1" a="1"/>
  <c r="A21" i="4"/>
  <c r="O15" i="5"/>
  <c r="T16" i="5"/>
  <c r="M16" i="5"/>
  <c r="U16" i="5"/>
  <c r="V16" i="5"/>
  <c r="M16" i="12" l="1"/>
  <c r="T14" i="12" a="1"/>
  <c r="T14" i="12" s="1"/>
  <c r="S14" i="12" a="1"/>
  <c r="S14" i="12" s="1"/>
  <c r="P15" i="12"/>
  <c r="Q15" i="12" s="1"/>
  <c r="R15" i="12" s="1"/>
  <c r="N16" i="12"/>
  <c r="L18" i="5"/>
  <c r="K18" i="5"/>
  <c r="N17" i="5"/>
  <c r="O17" i="5" s="1"/>
  <c r="P17" i="5" s="1"/>
  <c r="Q19" i="5" s="1" a="1"/>
  <c r="A22" i="4"/>
  <c r="P15" i="5"/>
  <c r="Q17" i="5" s="1" a="1"/>
  <c r="Q17" i="5" s="1"/>
  <c r="O14" i="5"/>
  <c r="P14" i="5" s="1"/>
  <c r="T17" i="5"/>
  <c r="M17" i="5"/>
  <c r="U17" i="5"/>
  <c r="V17" i="5"/>
  <c r="M17" i="12" l="1"/>
  <c r="N17" i="12"/>
  <c r="P16" i="12"/>
  <c r="Q16" i="12" s="1"/>
  <c r="R16" i="12" s="1"/>
  <c r="S15" i="12" a="1"/>
  <c r="S15" i="12" s="1"/>
  <c r="T15" i="12" a="1"/>
  <c r="T15" i="12" s="1"/>
  <c r="S16" i="12" a="1"/>
  <c r="L19" i="5"/>
  <c r="K19" i="5"/>
  <c r="N18" i="5"/>
  <c r="O18" i="5" s="1"/>
  <c r="P18" i="5" s="1"/>
  <c r="Q18" i="5"/>
  <c r="A23" i="4"/>
  <c r="R19" i="5" a="1"/>
  <c r="Q16" i="5" a="1"/>
  <c r="Q16" i="5" s="1"/>
  <c r="O13" i="5"/>
  <c r="P13" i="5" s="1"/>
  <c r="T18" i="5"/>
  <c r="M18" i="5"/>
  <c r="U18" i="5"/>
  <c r="V18" i="5"/>
  <c r="M18" i="12" l="1"/>
  <c r="S16" i="12"/>
  <c r="T16" i="12" a="1"/>
  <c r="T16" i="12" s="1"/>
  <c r="P17" i="12"/>
  <c r="Q17" i="12" s="1"/>
  <c r="R17" i="12" s="1"/>
  <c r="N18" i="12"/>
  <c r="K20" i="5"/>
  <c r="N19" i="5"/>
  <c r="O19" i="5" s="1"/>
  <c r="P19" i="5" s="1"/>
  <c r="Q19" i="5" s="1"/>
  <c r="A24" i="4"/>
  <c r="R18" i="5" a="1"/>
  <c r="R18" i="5" s="1"/>
  <c r="Q15" i="5" a="1"/>
  <c r="Q15" i="5" s="1"/>
  <c r="O12" i="5"/>
  <c r="P12" i="5" s="1"/>
  <c r="T19" i="5"/>
  <c r="M19" i="5"/>
  <c r="U19" i="5"/>
  <c r="V19" i="5"/>
  <c r="W19" i="5"/>
  <c r="M19" i="12" l="1"/>
  <c r="P18" i="12"/>
  <c r="Q18" i="12" s="1"/>
  <c r="R18" i="12" s="1"/>
  <c r="T18" i="12" s="1" a="1"/>
  <c r="N19" i="12"/>
  <c r="T17" i="12" a="1"/>
  <c r="T17" i="12" s="1"/>
  <c r="S17" i="12" a="1"/>
  <c r="S17" i="12" s="1"/>
  <c r="R19" i="5"/>
  <c r="A25" i="4"/>
  <c r="R17" i="5" a="1"/>
  <c r="R17" i="5" s="1"/>
  <c r="Q14" i="5" a="1"/>
  <c r="Q14" i="5" s="1"/>
  <c r="O11" i="5"/>
  <c r="P11" i="5" s="1"/>
  <c r="S18" i="12" l="1" a="1"/>
  <c r="M20" i="12"/>
  <c r="S18" i="12"/>
  <c r="T18" i="12"/>
  <c r="P19" i="12"/>
  <c r="Q19" i="12" s="1"/>
  <c r="R19" i="12" s="1"/>
  <c r="A26" i="4"/>
  <c r="R16" i="5" a="1"/>
  <c r="R16" i="5" s="1"/>
  <c r="Q13" i="5" a="1"/>
  <c r="Q13" i="5" s="1"/>
  <c r="O10" i="5"/>
  <c r="P10" i="5" s="1"/>
  <c r="U19" i="12" l="1" a="1"/>
  <c r="U19" i="12" s="1"/>
  <c r="T19" i="12" a="1"/>
  <c r="T19" i="12" s="1"/>
  <c r="S19" i="12" a="1"/>
  <c r="S19" i="12" s="1"/>
  <c r="A27" i="4"/>
  <c r="R15" i="5" a="1"/>
  <c r="R15" i="5" s="1"/>
  <c r="Q12" i="5" a="1"/>
  <c r="Q12" i="5" s="1"/>
  <c r="O9" i="5"/>
  <c r="P9" i="5" s="1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N3" i="5" s="1"/>
  <c r="A28" i="4" l="1"/>
  <c r="AB13" i="4"/>
  <c r="V13" i="4"/>
  <c r="Z13" i="4"/>
  <c r="T13" i="4"/>
  <c r="AC13" i="4"/>
  <c r="W13" i="4"/>
  <c r="AA13" i="4"/>
  <c r="U13" i="4"/>
  <c r="R14" i="5" a="1"/>
  <c r="R14" i="5" s="1"/>
  <c r="Q11" i="5" a="1"/>
  <c r="Q11" i="5" s="1"/>
  <c r="O8" i="5"/>
  <c r="P8" i="5" s="1"/>
  <c r="T22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5" i="4"/>
  <c r="C4" i="4"/>
  <c r="D4" i="4" s="1"/>
  <c r="D7" i="4"/>
  <c r="T117" i="1"/>
  <c r="V117" i="1"/>
  <c r="T118" i="1"/>
  <c r="V118" i="1"/>
  <c r="H4" i="1"/>
  <c r="H5" i="1"/>
  <c r="N4" i="1" s="1"/>
  <c r="H6" i="1"/>
  <c r="H7" i="1"/>
  <c r="N6" i="1" s="1"/>
  <c r="H8" i="1"/>
  <c r="H9" i="1"/>
  <c r="N8" i="1" s="1"/>
  <c r="H10" i="1"/>
  <c r="H11" i="1"/>
  <c r="N10" i="1" s="1"/>
  <c r="H12" i="1"/>
  <c r="H13" i="1"/>
  <c r="N12" i="1" s="1"/>
  <c r="H14" i="1"/>
  <c r="H15" i="1"/>
  <c r="N14" i="1" s="1"/>
  <c r="H16" i="1"/>
  <c r="H17" i="1"/>
  <c r="N16" i="1" s="1"/>
  <c r="H18" i="1"/>
  <c r="H19" i="1"/>
  <c r="N18" i="1" s="1"/>
  <c r="H20" i="1"/>
  <c r="H21" i="1"/>
  <c r="N20" i="1" s="1"/>
  <c r="H22" i="1"/>
  <c r="H23" i="1"/>
  <c r="N22" i="1" s="1"/>
  <c r="H24" i="1"/>
  <c r="H25" i="1"/>
  <c r="N24" i="1" s="1"/>
  <c r="H26" i="1"/>
  <c r="H27" i="1"/>
  <c r="N26" i="1" s="1"/>
  <c r="H28" i="1"/>
  <c r="H29" i="1"/>
  <c r="N28" i="1" s="1"/>
  <c r="H30" i="1"/>
  <c r="H31" i="1"/>
  <c r="N30" i="1" s="1"/>
  <c r="H32" i="1"/>
  <c r="H33" i="1"/>
  <c r="N32" i="1" s="1"/>
  <c r="H34" i="1"/>
  <c r="H35" i="1"/>
  <c r="N34" i="1" s="1"/>
  <c r="H36" i="1"/>
  <c r="H37" i="1"/>
  <c r="N36" i="1" s="1"/>
  <c r="H38" i="1"/>
  <c r="H39" i="1"/>
  <c r="N38" i="1" s="1"/>
  <c r="H40" i="1"/>
  <c r="H41" i="1"/>
  <c r="N40" i="1" s="1"/>
  <c r="H42" i="1"/>
  <c r="H43" i="1"/>
  <c r="N42" i="1" s="1"/>
  <c r="H44" i="1"/>
  <c r="H45" i="1"/>
  <c r="N44" i="1" s="1"/>
  <c r="H46" i="1"/>
  <c r="H47" i="1"/>
  <c r="N46" i="1" s="1"/>
  <c r="H48" i="1"/>
  <c r="H49" i="1"/>
  <c r="N48" i="1" s="1"/>
  <c r="H50" i="1"/>
  <c r="H51" i="1"/>
  <c r="N50" i="1" s="1"/>
  <c r="H52" i="1"/>
  <c r="H53" i="1"/>
  <c r="N52" i="1" s="1"/>
  <c r="H54" i="1"/>
  <c r="H55" i="1"/>
  <c r="N54" i="1" s="1"/>
  <c r="H56" i="1"/>
  <c r="H57" i="1"/>
  <c r="N56" i="1" s="1"/>
  <c r="H58" i="1"/>
  <c r="H59" i="1"/>
  <c r="N58" i="1" s="1"/>
  <c r="H60" i="1"/>
  <c r="H61" i="1"/>
  <c r="N60" i="1" s="1"/>
  <c r="H62" i="1"/>
  <c r="H63" i="1"/>
  <c r="N62" i="1" s="1"/>
  <c r="H64" i="1"/>
  <c r="H65" i="1"/>
  <c r="N64" i="1" s="1"/>
  <c r="H66" i="1"/>
  <c r="H67" i="1"/>
  <c r="N66" i="1" s="1"/>
  <c r="H68" i="1"/>
  <c r="H69" i="1"/>
  <c r="N68" i="1" s="1"/>
  <c r="H70" i="1"/>
  <c r="H71" i="1"/>
  <c r="N70" i="1" s="1"/>
  <c r="H72" i="1"/>
  <c r="H73" i="1"/>
  <c r="N72" i="1" s="1"/>
  <c r="H74" i="1"/>
  <c r="H75" i="1"/>
  <c r="N74" i="1" s="1"/>
  <c r="H76" i="1"/>
  <c r="H77" i="1"/>
  <c r="N76" i="1" s="1"/>
  <c r="H78" i="1"/>
  <c r="H79" i="1"/>
  <c r="N78" i="1" s="1"/>
  <c r="H80" i="1"/>
  <c r="H81" i="1"/>
  <c r="N80" i="1" s="1"/>
  <c r="H82" i="1"/>
  <c r="H83" i="1"/>
  <c r="N82" i="1" s="1"/>
  <c r="H84" i="1"/>
  <c r="H85" i="1"/>
  <c r="N84" i="1" s="1"/>
  <c r="H86" i="1"/>
  <c r="H87" i="1"/>
  <c r="N86" i="1" s="1"/>
  <c r="H88" i="1"/>
  <c r="H89" i="1"/>
  <c r="N88" i="1" s="1"/>
  <c r="H90" i="1"/>
  <c r="H91" i="1"/>
  <c r="N90" i="1" s="1"/>
  <c r="H92" i="1"/>
  <c r="H93" i="1"/>
  <c r="N92" i="1" s="1"/>
  <c r="H94" i="1"/>
  <c r="H95" i="1"/>
  <c r="N94" i="1" s="1"/>
  <c r="H96" i="1"/>
  <c r="H97" i="1"/>
  <c r="N96" i="1" s="1"/>
  <c r="H98" i="1"/>
  <c r="H99" i="1"/>
  <c r="N98" i="1" s="1"/>
  <c r="H100" i="1"/>
  <c r="H101" i="1"/>
  <c r="N100" i="1" s="1"/>
  <c r="H102" i="1"/>
  <c r="H103" i="1"/>
  <c r="N102" i="1" s="1"/>
  <c r="H104" i="1"/>
  <c r="H105" i="1"/>
  <c r="N104" i="1" s="1"/>
  <c r="H106" i="1"/>
  <c r="H107" i="1"/>
  <c r="N106" i="1" s="1"/>
  <c r="H108" i="1"/>
  <c r="H109" i="1"/>
  <c r="N108" i="1" s="1"/>
  <c r="H110" i="1"/>
  <c r="H111" i="1"/>
  <c r="N110" i="1" s="1"/>
  <c r="H112" i="1"/>
  <c r="H113" i="1"/>
  <c r="N112" i="1" s="1"/>
  <c r="H114" i="1"/>
  <c r="H115" i="1"/>
  <c r="N114" i="1" s="1"/>
  <c r="H116" i="1"/>
  <c r="H117" i="1"/>
  <c r="H118" i="1"/>
  <c r="H119" i="1"/>
  <c r="N118" i="1" s="1"/>
  <c r="H120" i="1"/>
  <c r="H121" i="1"/>
  <c r="N120" i="1" s="1"/>
  <c r="H122" i="1"/>
  <c r="H123" i="1"/>
  <c r="N122" i="1" s="1"/>
  <c r="H124" i="1"/>
  <c r="H125" i="1"/>
  <c r="N124" i="1" s="1"/>
  <c r="H126" i="1"/>
  <c r="H127" i="1"/>
  <c r="N126" i="1" s="1"/>
  <c r="H128" i="1"/>
  <c r="H129" i="1"/>
  <c r="N128" i="1" s="1"/>
  <c r="H130" i="1"/>
  <c r="H131" i="1"/>
  <c r="N130" i="1" s="1"/>
  <c r="H132" i="1"/>
  <c r="H133" i="1"/>
  <c r="N132" i="1" s="1"/>
  <c r="H134" i="1"/>
  <c r="H135" i="1"/>
  <c r="N134" i="1" s="1"/>
  <c r="H136" i="1"/>
  <c r="H137" i="1"/>
  <c r="N136" i="1" s="1"/>
  <c r="H138" i="1"/>
  <c r="H139" i="1"/>
  <c r="N138" i="1" s="1"/>
  <c r="H140" i="1"/>
  <c r="H141" i="1"/>
  <c r="N140" i="1" s="1"/>
  <c r="H142" i="1"/>
  <c r="H143" i="1"/>
  <c r="N142" i="1" s="1"/>
  <c r="H144" i="1"/>
  <c r="H145" i="1"/>
  <c r="N144" i="1" s="1"/>
  <c r="H146" i="1"/>
  <c r="H147" i="1"/>
  <c r="N146" i="1" s="1"/>
  <c r="H148" i="1"/>
  <c r="H149" i="1"/>
  <c r="N148" i="1" s="1"/>
  <c r="H150" i="1"/>
  <c r="H151" i="1"/>
  <c r="N150" i="1" s="1"/>
  <c r="H152" i="1"/>
  <c r="H153" i="1"/>
  <c r="N152" i="1" s="1"/>
  <c r="H154" i="1"/>
  <c r="H155" i="1"/>
  <c r="N154" i="1" s="1"/>
  <c r="H156" i="1"/>
  <c r="H157" i="1"/>
  <c r="N156" i="1" s="1"/>
  <c r="H158" i="1"/>
  <c r="H159" i="1"/>
  <c r="N158" i="1" s="1"/>
  <c r="H160" i="1"/>
  <c r="H161" i="1"/>
  <c r="N160" i="1" s="1"/>
  <c r="H162" i="1"/>
  <c r="H163" i="1"/>
  <c r="N162" i="1" s="1"/>
  <c r="H164" i="1"/>
  <c r="H165" i="1"/>
  <c r="N164" i="1" s="1"/>
  <c r="H166" i="1"/>
  <c r="H167" i="1"/>
  <c r="N166" i="1" s="1"/>
  <c r="H168" i="1"/>
  <c r="H169" i="1"/>
  <c r="N168" i="1" s="1"/>
  <c r="H170" i="1"/>
  <c r="H171" i="1"/>
  <c r="N170" i="1" s="1"/>
  <c r="H172" i="1"/>
  <c r="H173" i="1"/>
  <c r="N172" i="1" s="1"/>
  <c r="H174" i="1"/>
  <c r="H175" i="1"/>
  <c r="N174" i="1" s="1"/>
  <c r="H176" i="1"/>
  <c r="H177" i="1"/>
  <c r="N176" i="1" s="1"/>
  <c r="H178" i="1"/>
  <c r="H179" i="1"/>
  <c r="N178" i="1" s="1"/>
  <c r="H180" i="1"/>
  <c r="H181" i="1"/>
  <c r="N180" i="1" s="1"/>
  <c r="H182" i="1"/>
  <c r="H183" i="1"/>
  <c r="N182" i="1" s="1"/>
  <c r="H184" i="1"/>
  <c r="H185" i="1"/>
  <c r="N184" i="1" s="1"/>
  <c r="H186" i="1"/>
  <c r="H187" i="1"/>
  <c r="N186" i="1" s="1"/>
  <c r="H188" i="1"/>
  <c r="H189" i="1"/>
  <c r="N188" i="1" s="1"/>
  <c r="H190" i="1"/>
  <c r="H191" i="1"/>
  <c r="N190" i="1" s="1"/>
  <c r="H192" i="1"/>
  <c r="H193" i="1"/>
  <c r="N192" i="1" s="1"/>
  <c r="H194" i="1"/>
  <c r="H195" i="1"/>
  <c r="N194" i="1" s="1"/>
  <c r="H196" i="1"/>
  <c r="H197" i="1"/>
  <c r="N196" i="1" s="1"/>
  <c r="H198" i="1"/>
  <c r="H199" i="1"/>
  <c r="N198" i="1" s="1"/>
  <c r="H200" i="1"/>
  <c r="H201" i="1"/>
  <c r="N200" i="1" s="1"/>
  <c r="H202" i="1"/>
  <c r="H203" i="1"/>
  <c r="N202" i="1" s="1"/>
  <c r="H204" i="1"/>
  <c r="H205" i="1"/>
  <c r="N204" i="1" s="1"/>
  <c r="H206" i="1"/>
  <c r="H207" i="1"/>
  <c r="N206" i="1" s="1"/>
  <c r="H208" i="1"/>
  <c r="H209" i="1"/>
  <c r="N208" i="1" s="1"/>
  <c r="H210" i="1"/>
  <c r="H211" i="1"/>
  <c r="N210" i="1" s="1"/>
  <c r="H212" i="1"/>
  <c r="H213" i="1"/>
  <c r="N212" i="1" s="1"/>
  <c r="H214" i="1"/>
  <c r="H215" i="1"/>
  <c r="N214" i="1" s="1"/>
  <c r="H216" i="1"/>
  <c r="H217" i="1"/>
  <c r="N216" i="1" s="1"/>
  <c r="H218" i="1"/>
  <c r="H219" i="1"/>
  <c r="N218" i="1" s="1"/>
  <c r="H220" i="1"/>
  <c r="H221" i="1"/>
  <c r="N220" i="1" s="1"/>
  <c r="H222" i="1"/>
  <c r="H223" i="1"/>
  <c r="N222" i="1" s="1"/>
  <c r="H224" i="1"/>
  <c r="H225" i="1"/>
  <c r="N224" i="1" s="1"/>
  <c r="H226" i="1"/>
  <c r="H227" i="1"/>
  <c r="N226" i="1" s="1"/>
  <c r="H228" i="1"/>
  <c r="H229" i="1"/>
  <c r="N228" i="1" s="1"/>
  <c r="H230" i="1"/>
  <c r="H231" i="1"/>
  <c r="N230" i="1" s="1"/>
  <c r="H232" i="1"/>
  <c r="H233" i="1"/>
  <c r="N232" i="1" s="1"/>
  <c r="H234" i="1"/>
  <c r="H235" i="1"/>
  <c r="N234" i="1" s="1"/>
  <c r="H236" i="1"/>
  <c r="H237" i="1"/>
  <c r="N236" i="1" s="1"/>
  <c r="H238" i="1"/>
  <c r="H239" i="1"/>
  <c r="N238" i="1" s="1"/>
  <c r="H240" i="1"/>
  <c r="H241" i="1"/>
  <c r="N240" i="1" s="1"/>
  <c r="H242" i="1"/>
  <c r="H243" i="1"/>
  <c r="N242" i="1" s="1"/>
  <c r="H244" i="1"/>
  <c r="H245" i="1"/>
  <c r="N244" i="1" s="1"/>
  <c r="H246" i="1"/>
  <c r="H247" i="1"/>
  <c r="N246" i="1" s="1"/>
  <c r="H248" i="1"/>
  <c r="H249" i="1"/>
  <c r="N248" i="1" s="1"/>
  <c r="H250" i="1"/>
  <c r="H251" i="1"/>
  <c r="N250" i="1" s="1"/>
  <c r="H252" i="1"/>
  <c r="H253" i="1"/>
  <c r="N252" i="1" s="1"/>
  <c r="H254" i="1"/>
  <c r="H255" i="1"/>
  <c r="N254" i="1" s="1"/>
  <c r="H256" i="1"/>
  <c r="H257" i="1"/>
  <c r="N256" i="1" s="1"/>
  <c r="H258" i="1"/>
  <c r="H259" i="1"/>
  <c r="N258" i="1" s="1"/>
  <c r="H260" i="1"/>
  <c r="H261" i="1"/>
  <c r="N260" i="1" s="1"/>
  <c r="H262" i="1"/>
  <c r="H263" i="1"/>
  <c r="N262" i="1" s="1"/>
  <c r="H264" i="1"/>
  <c r="H265" i="1"/>
  <c r="N264" i="1" s="1"/>
  <c r="H266" i="1"/>
  <c r="H267" i="1"/>
  <c r="N266" i="1" s="1"/>
  <c r="H268" i="1"/>
  <c r="H269" i="1"/>
  <c r="N268" i="1" s="1"/>
  <c r="H270" i="1"/>
  <c r="H271" i="1"/>
  <c r="N270" i="1" s="1"/>
  <c r="H272" i="1"/>
  <c r="H273" i="1"/>
  <c r="N272" i="1" s="1"/>
  <c r="H274" i="1"/>
  <c r="H275" i="1"/>
  <c r="N274" i="1" s="1"/>
  <c r="H276" i="1"/>
  <c r="H277" i="1"/>
  <c r="N276" i="1" s="1"/>
  <c r="H278" i="1"/>
  <c r="H279" i="1"/>
  <c r="N278" i="1" s="1"/>
  <c r="H280" i="1"/>
  <c r="H281" i="1"/>
  <c r="N280" i="1" s="1"/>
  <c r="H282" i="1"/>
  <c r="H283" i="1"/>
  <c r="N282" i="1" s="1"/>
  <c r="H284" i="1"/>
  <c r="H285" i="1"/>
  <c r="N284" i="1" s="1"/>
  <c r="H286" i="1"/>
  <c r="H287" i="1"/>
  <c r="N286" i="1" s="1"/>
  <c r="H288" i="1"/>
  <c r="H289" i="1"/>
  <c r="N288" i="1" s="1"/>
  <c r="H290" i="1"/>
  <c r="H291" i="1"/>
  <c r="N290" i="1" s="1"/>
  <c r="H292" i="1"/>
  <c r="H293" i="1"/>
  <c r="N292" i="1" s="1"/>
  <c r="H294" i="1"/>
  <c r="H295" i="1"/>
  <c r="N294" i="1" s="1"/>
  <c r="H296" i="1"/>
  <c r="H297" i="1"/>
  <c r="N296" i="1" s="1"/>
  <c r="H298" i="1"/>
  <c r="H299" i="1"/>
  <c r="N298" i="1" s="1"/>
  <c r="H300" i="1"/>
  <c r="H301" i="1"/>
  <c r="N300" i="1" s="1"/>
  <c r="H302" i="1"/>
  <c r="H303" i="1"/>
  <c r="N302" i="1" s="1"/>
  <c r="H304" i="1"/>
  <c r="H305" i="1"/>
  <c r="N304" i="1" s="1"/>
  <c r="H306" i="1"/>
  <c r="H307" i="1"/>
  <c r="N306" i="1" s="1"/>
  <c r="H308" i="1"/>
  <c r="H309" i="1"/>
  <c r="N308" i="1" s="1"/>
  <c r="H310" i="1"/>
  <c r="H311" i="1"/>
  <c r="N310" i="1" s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3" i="1"/>
  <c r="N312" i="1" l="1"/>
  <c r="N116" i="1"/>
  <c r="N311" i="1"/>
  <c r="N309" i="1"/>
  <c r="N307" i="1"/>
  <c r="N305" i="1"/>
  <c r="N303" i="1"/>
  <c r="N301" i="1"/>
  <c r="N299" i="1"/>
  <c r="N297" i="1"/>
  <c r="N295" i="1"/>
  <c r="N293" i="1"/>
  <c r="N291" i="1"/>
  <c r="N289" i="1"/>
  <c r="N287" i="1"/>
  <c r="N285" i="1"/>
  <c r="N283" i="1"/>
  <c r="N281" i="1"/>
  <c r="N279" i="1"/>
  <c r="N277" i="1"/>
  <c r="N275" i="1"/>
  <c r="N273" i="1"/>
  <c r="N271" i="1"/>
  <c r="N269" i="1"/>
  <c r="N267" i="1"/>
  <c r="N265" i="1"/>
  <c r="N263" i="1"/>
  <c r="N261" i="1"/>
  <c r="N259" i="1"/>
  <c r="N257" i="1"/>
  <c r="N255" i="1"/>
  <c r="N253" i="1"/>
  <c r="N251" i="1"/>
  <c r="N249" i="1"/>
  <c r="N247" i="1"/>
  <c r="N245" i="1"/>
  <c r="N243" i="1"/>
  <c r="N241" i="1"/>
  <c r="N239" i="1"/>
  <c r="N237" i="1"/>
  <c r="N235" i="1"/>
  <c r="N233" i="1"/>
  <c r="N231" i="1"/>
  <c r="N229" i="1"/>
  <c r="N227" i="1"/>
  <c r="N225" i="1"/>
  <c r="N223" i="1"/>
  <c r="N221" i="1"/>
  <c r="N219" i="1"/>
  <c r="N217" i="1"/>
  <c r="N215" i="1"/>
  <c r="N213" i="1"/>
  <c r="N211" i="1"/>
  <c r="N209" i="1"/>
  <c r="N207" i="1"/>
  <c r="N205" i="1"/>
  <c r="N203" i="1"/>
  <c r="N201" i="1"/>
  <c r="N199" i="1"/>
  <c r="N197" i="1"/>
  <c r="N195" i="1"/>
  <c r="N193" i="1"/>
  <c r="N191" i="1"/>
  <c r="N189" i="1"/>
  <c r="N187" i="1"/>
  <c r="N185" i="1"/>
  <c r="N183" i="1"/>
  <c r="N181" i="1"/>
  <c r="N179" i="1"/>
  <c r="N177" i="1"/>
  <c r="N175" i="1"/>
  <c r="N173" i="1"/>
  <c r="N171" i="1"/>
  <c r="N169" i="1"/>
  <c r="N167" i="1"/>
  <c r="N165" i="1"/>
  <c r="N163" i="1"/>
  <c r="N161" i="1"/>
  <c r="N159" i="1"/>
  <c r="N157" i="1"/>
  <c r="N155" i="1"/>
  <c r="N153" i="1"/>
  <c r="N151" i="1"/>
  <c r="N149" i="1"/>
  <c r="N147" i="1"/>
  <c r="N145" i="1"/>
  <c r="N143" i="1"/>
  <c r="N141" i="1"/>
  <c r="N139" i="1"/>
  <c r="N137" i="1"/>
  <c r="N135" i="1"/>
  <c r="N133" i="1"/>
  <c r="N131" i="1"/>
  <c r="N129" i="1"/>
  <c r="N127" i="1"/>
  <c r="N125" i="1"/>
  <c r="N123" i="1"/>
  <c r="N121" i="1"/>
  <c r="N119" i="1"/>
  <c r="N117" i="1"/>
  <c r="N115" i="1"/>
  <c r="N113" i="1"/>
  <c r="N111" i="1"/>
  <c r="N109" i="1"/>
  <c r="N107" i="1"/>
  <c r="N105" i="1"/>
  <c r="N103" i="1"/>
  <c r="N101" i="1"/>
  <c r="N99" i="1"/>
  <c r="N97" i="1"/>
  <c r="N95" i="1"/>
  <c r="N93" i="1"/>
  <c r="N91" i="1"/>
  <c r="N89" i="1"/>
  <c r="N87" i="1"/>
  <c r="N85" i="1"/>
  <c r="N83" i="1"/>
  <c r="N81" i="1"/>
  <c r="N79" i="1"/>
  <c r="N77" i="1"/>
  <c r="N75" i="1"/>
  <c r="N73" i="1"/>
  <c r="N71" i="1"/>
  <c r="N69" i="1"/>
  <c r="N67" i="1"/>
  <c r="N65" i="1"/>
  <c r="N63" i="1"/>
  <c r="N61" i="1"/>
  <c r="N59" i="1"/>
  <c r="N57" i="1"/>
  <c r="N55" i="1"/>
  <c r="N53" i="1"/>
  <c r="N51" i="1"/>
  <c r="N49" i="1"/>
  <c r="N47" i="1"/>
  <c r="N45" i="1"/>
  <c r="N43" i="1"/>
  <c r="N41" i="1"/>
  <c r="N39" i="1"/>
  <c r="N37" i="1"/>
  <c r="N35" i="1"/>
  <c r="N33" i="1"/>
  <c r="N31" i="1"/>
  <c r="N29" i="1"/>
  <c r="N27" i="1"/>
  <c r="N25" i="1"/>
  <c r="N23" i="1"/>
  <c r="N21" i="1"/>
  <c r="N19" i="1"/>
  <c r="N17" i="1"/>
  <c r="N15" i="1"/>
  <c r="N13" i="1"/>
  <c r="N11" i="1"/>
  <c r="N9" i="1"/>
  <c r="N7" i="1"/>
  <c r="N5" i="1"/>
  <c r="N3" i="1"/>
  <c r="A29" i="4"/>
  <c r="Z11" i="4"/>
  <c r="T11" i="4"/>
  <c r="S19" i="5" a="1"/>
  <c r="S19" i="5" s="1"/>
  <c r="R13" i="5" a="1"/>
  <c r="R13" i="5" s="1"/>
  <c r="Q10" i="5" a="1"/>
  <c r="Q10" i="5" s="1"/>
  <c r="F4" i="4"/>
  <c r="D6" i="4"/>
  <c r="D5" i="4"/>
  <c r="D8" i="4"/>
  <c r="A30" i="4" l="1"/>
  <c r="AA11" i="4"/>
  <c r="U11" i="4"/>
  <c r="AC11" i="4"/>
  <c r="W11" i="4"/>
  <c r="AB11" i="4"/>
  <c r="V11" i="4"/>
  <c r="B4" i="2"/>
  <c r="F5" i="4"/>
  <c r="E5" i="4" a="1"/>
  <c r="E5" i="4" s="1"/>
  <c r="E8" i="4" a="1"/>
  <c r="E8" i="4" s="1"/>
  <c r="E7" i="4" a="1"/>
  <c r="E7" i="4" s="1"/>
  <c r="E6" i="4" a="1"/>
  <c r="E6" i="4" s="1"/>
  <c r="D9" i="4"/>
  <c r="B121" i="2"/>
  <c r="B89" i="2"/>
  <c r="B57" i="2"/>
  <c r="C57" i="2" s="1"/>
  <c r="B25" i="2"/>
  <c r="C25" i="2" s="1"/>
  <c r="B218" i="2"/>
  <c r="B181" i="2"/>
  <c r="B156" i="2"/>
  <c r="E156" i="2" s="1"/>
  <c r="B132" i="2"/>
  <c r="B116" i="2"/>
  <c r="B100" i="2"/>
  <c r="B84" i="2"/>
  <c r="B68" i="2"/>
  <c r="B52" i="2"/>
  <c r="B36" i="2"/>
  <c r="B20" i="2"/>
  <c r="B8" i="2"/>
  <c r="B247" i="2"/>
  <c r="E247" i="2" s="1"/>
  <c r="B239" i="2"/>
  <c r="E239" i="2" s="1"/>
  <c r="B231" i="2"/>
  <c r="E231" i="2" s="1"/>
  <c r="B223" i="2"/>
  <c r="E223" i="2" s="1"/>
  <c r="B215" i="2"/>
  <c r="E215" i="2" s="1"/>
  <c r="B207" i="2"/>
  <c r="E207" i="2" s="1"/>
  <c r="B199" i="2"/>
  <c r="E199" i="2" s="1"/>
  <c r="B190" i="2"/>
  <c r="E190" i="2" s="1"/>
  <c r="B182" i="2"/>
  <c r="E182" i="2" s="1"/>
  <c r="B174" i="2"/>
  <c r="E174" i="2" s="1"/>
  <c r="B166" i="2"/>
  <c r="E166" i="2" s="1"/>
  <c r="B150" i="2"/>
  <c r="B143" i="2"/>
  <c r="B135" i="2"/>
  <c r="B127" i="2"/>
  <c r="B123" i="2"/>
  <c r="D123" i="2" s="1"/>
  <c r="B119" i="2"/>
  <c r="E119" i="2" s="1"/>
  <c r="B115" i="2"/>
  <c r="C115" i="2" s="1"/>
  <c r="B111" i="2"/>
  <c r="E111" i="2" s="1"/>
  <c r="B107" i="2"/>
  <c r="E107" i="2" s="1"/>
  <c r="B103" i="2"/>
  <c r="E103" i="2" s="1"/>
  <c r="B99" i="2"/>
  <c r="C99" i="2" s="1"/>
  <c r="B95" i="2"/>
  <c r="C95" i="2" s="1"/>
  <c r="B91" i="2"/>
  <c r="E91" i="2" s="1"/>
  <c r="B87" i="2"/>
  <c r="C87" i="2" s="1"/>
  <c r="B83" i="2"/>
  <c r="C83" i="2" s="1"/>
  <c r="B79" i="2"/>
  <c r="B75" i="2"/>
  <c r="E75" i="2" s="1"/>
  <c r="B71" i="2"/>
  <c r="C71" i="2" s="1"/>
  <c r="B67" i="2"/>
  <c r="C67" i="2" s="1"/>
  <c r="B63" i="2"/>
  <c r="E63" i="2" s="1"/>
  <c r="B59" i="2"/>
  <c r="D59" i="2" s="1"/>
  <c r="B55" i="2"/>
  <c r="B51" i="2"/>
  <c r="E51" i="2" s="1"/>
  <c r="B47" i="2"/>
  <c r="E47" i="2" s="1"/>
  <c r="B43" i="2"/>
  <c r="D43" i="2" s="1"/>
  <c r="B39" i="2"/>
  <c r="E39" i="2" s="1"/>
  <c r="B35" i="2"/>
  <c r="D35" i="2" s="1"/>
  <c r="B31" i="2"/>
  <c r="E31" i="2" s="1"/>
  <c r="B27" i="2"/>
  <c r="E27" i="2" s="1"/>
  <c r="B23" i="2"/>
  <c r="E23" i="2" s="1"/>
  <c r="D132" i="2"/>
  <c r="E89" i="2"/>
  <c r="B209" i="2"/>
  <c r="E209" i="2" s="1"/>
  <c r="B213" i="2"/>
  <c r="E213" i="2" s="1"/>
  <c r="B217" i="2"/>
  <c r="E217" i="2" s="1"/>
  <c r="B221" i="2"/>
  <c r="E221" i="2" s="1"/>
  <c r="B225" i="2"/>
  <c r="E225" i="2" s="1"/>
  <c r="B229" i="2"/>
  <c r="E229" i="2" s="1"/>
  <c r="B233" i="2"/>
  <c r="E233" i="2" s="1"/>
  <c r="B237" i="2"/>
  <c r="E237" i="2" s="1"/>
  <c r="B241" i="2"/>
  <c r="E241" i="2" s="1"/>
  <c r="B245" i="2"/>
  <c r="E245" i="2" s="1"/>
  <c r="B249" i="2"/>
  <c r="E249" i="2" s="1"/>
  <c r="B253" i="2"/>
  <c r="E253" i="2" s="1"/>
  <c r="B9" i="2"/>
  <c r="B13" i="2"/>
  <c r="B17" i="2"/>
  <c r="C63" i="2"/>
  <c r="D57" i="2"/>
  <c r="E57" i="2"/>
  <c r="D25" i="2"/>
  <c r="E25" i="2"/>
  <c r="C207" i="2"/>
  <c r="C215" i="2"/>
  <c r="C223" i="2"/>
  <c r="C231" i="2"/>
  <c r="C239" i="2"/>
  <c r="C247" i="2"/>
  <c r="C156" i="2"/>
  <c r="D156" i="2"/>
  <c r="B6" i="2"/>
  <c r="B5" i="2"/>
  <c r="I936" i="1"/>
  <c r="J936" i="1"/>
  <c r="K936" i="1"/>
  <c r="L936" i="1"/>
  <c r="M936" i="1"/>
  <c r="O936" i="1"/>
  <c r="P936" i="1"/>
  <c r="Q936" i="1"/>
  <c r="R936" i="1"/>
  <c r="T936" i="1"/>
  <c r="U936" i="1"/>
  <c r="V936" i="1"/>
  <c r="W936" i="1"/>
  <c r="I937" i="1"/>
  <c r="J937" i="1"/>
  <c r="K937" i="1"/>
  <c r="L937" i="1"/>
  <c r="M937" i="1"/>
  <c r="O937" i="1"/>
  <c r="P937" i="1"/>
  <c r="Q937" i="1"/>
  <c r="R937" i="1"/>
  <c r="T937" i="1"/>
  <c r="U937" i="1"/>
  <c r="V937" i="1"/>
  <c r="W937" i="1"/>
  <c r="I938" i="1"/>
  <c r="J938" i="1"/>
  <c r="K938" i="1"/>
  <c r="L938" i="1"/>
  <c r="M938" i="1"/>
  <c r="O938" i="1"/>
  <c r="P938" i="1"/>
  <c r="Q938" i="1"/>
  <c r="R938" i="1"/>
  <c r="T938" i="1"/>
  <c r="U938" i="1"/>
  <c r="V938" i="1"/>
  <c r="W938" i="1"/>
  <c r="I939" i="1"/>
  <c r="J939" i="1"/>
  <c r="K939" i="1"/>
  <c r="L939" i="1"/>
  <c r="M939" i="1"/>
  <c r="O939" i="1"/>
  <c r="P939" i="1"/>
  <c r="Q939" i="1"/>
  <c r="R939" i="1"/>
  <c r="T939" i="1"/>
  <c r="U939" i="1"/>
  <c r="V939" i="1"/>
  <c r="W939" i="1"/>
  <c r="I940" i="1"/>
  <c r="J940" i="1"/>
  <c r="K940" i="1"/>
  <c r="L940" i="1"/>
  <c r="M940" i="1"/>
  <c r="O940" i="1"/>
  <c r="P940" i="1"/>
  <c r="Q940" i="1"/>
  <c r="R940" i="1"/>
  <c r="T940" i="1"/>
  <c r="U940" i="1"/>
  <c r="V940" i="1"/>
  <c r="W940" i="1"/>
  <c r="I941" i="1"/>
  <c r="J941" i="1"/>
  <c r="K941" i="1"/>
  <c r="L941" i="1"/>
  <c r="M941" i="1"/>
  <c r="O941" i="1"/>
  <c r="P941" i="1"/>
  <c r="Q941" i="1"/>
  <c r="R941" i="1"/>
  <c r="T941" i="1"/>
  <c r="U941" i="1"/>
  <c r="V941" i="1"/>
  <c r="W941" i="1"/>
  <c r="I942" i="1"/>
  <c r="J942" i="1"/>
  <c r="K942" i="1"/>
  <c r="L942" i="1"/>
  <c r="M942" i="1"/>
  <c r="O942" i="1"/>
  <c r="P942" i="1"/>
  <c r="Q942" i="1"/>
  <c r="R942" i="1"/>
  <c r="T942" i="1"/>
  <c r="U942" i="1"/>
  <c r="V942" i="1"/>
  <c r="W942" i="1"/>
  <c r="I943" i="1"/>
  <c r="J943" i="1"/>
  <c r="K943" i="1"/>
  <c r="L943" i="1"/>
  <c r="M943" i="1"/>
  <c r="O943" i="1"/>
  <c r="P943" i="1"/>
  <c r="Q943" i="1"/>
  <c r="R943" i="1"/>
  <c r="T943" i="1"/>
  <c r="U943" i="1"/>
  <c r="V943" i="1"/>
  <c r="W943" i="1"/>
  <c r="I944" i="1"/>
  <c r="J944" i="1"/>
  <c r="K944" i="1"/>
  <c r="L944" i="1"/>
  <c r="M944" i="1"/>
  <c r="O944" i="1"/>
  <c r="P944" i="1"/>
  <c r="Q944" i="1"/>
  <c r="R944" i="1"/>
  <c r="T944" i="1"/>
  <c r="U944" i="1"/>
  <c r="V944" i="1"/>
  <c r="W944" i="1"/>
  <c r="I945" i="1"/>
  <c r="J945" i="1"/>
  <c r="K945" i="1"/>
  <c r="L945" i="1"/>
  <c r="M945" i="1"/>
  <c r="O945" i="1"/>
  <c r="P945" i="1"/>
  <c r="Q945" i="1"/>
  <c r="R945" i="1"/>
  <c r="T945" i="1"/>
  <c r="U945" i="1"/>
  <c r="V945" i="1"/>
  <c r="W945" i="1"/>
  <c r="I946" i="1"/>
  <c r="J946" i="1"/>
  <c r="K946" i="1"/>
  <c r="L946" i="1"/>
  <c r="M946" i="1"/>
  <c r="O946" i="1"/>
  <c r="P946" i="1"/>
  <c r="Q946" i="1"/>
  <c r="R946" i="1"/>
  <c r="T946" i="1"/>
  <c r="U946" i="1"/>
  <c r="V946" i="1"/>
  <c r="W946" i="1"/>
  <c r="I947" i="1"/>
  <c r="J947" i="1"/>
  <c r="K947" i="1"/>
  <c r="L947" i="1"/>
  <c r="M947" i="1"/>
  <c r="O947" i="1"/>
  <c r="P947" i="1"/>
  <c r="Q947" i="1"/>
  <c r="R947" i="1"/>
  <c r="T947" i="1"/>
  <c r="U947" i="1"/>
  <c r="V947" i="1"/>
  <c r="W947" i="1"/>
  <c r="I948" i="1"/>
  <c r="J948" i="1"/>
  <c r="K948" i="1"/>
  <c r="L948" i="1"/>
  <c r="M948" i="1"/>
  <c r="O948" i="1"/>
  <c r="P948" i="1"/>
  <c r="Q948" i="1"/>
  <c r="R948" i="1"/>
  <c r="T948" i="1"/>
  <c r="U948" i="1"/>
  <c r="V948" i="1"/>
  <c r="W948" i="1"/>
  <c r="I949" i="1"/>
  <c r="J949" i="1"/>
  <c r="K949" i="1"/>
  <c r="L949" i="1"/>
  <c r="M949" i="1"/>
  <c r="O949" i="1"/>
  <c r="P949" i="1"/>
  <c r="Q949" i="1"/>
  <c r="R949" i="1"/>
  <c r="T949" i="1"/>
  <c r="U949" i="1"/>
  <c r="V949" i="1"/>
  <c r="W949" i="1"/>
  <c r="I950" i="1"/>
  <c r="J950" i="1"/>
  <c r="K950" i="1"/>
  <c r="L950" i="1"/>
  <c r="M950" i="1"/>
  <c r="O950" i="1"/>
  <c r="P950" i="1"/>
  <c r="Q950" i="1"/>
  <c r="R950" i="1"/>
  <c r="T950" i="1"/>
  <c r="U950" i="1"/>
  <c r="V950" i="1"/>
  <c r="W950" i="1"/>
  <c r="I951" i="1"/>
  <c r="J951" i="1"/>
  <c r="K951" i="1"/>
  <c r="L951" i="1"/>
  <c r="M951" i="1"/>
  <c r="O951" i="1"/>
  <c r="P951" i="1"/>
  <c r="Q951" i="1"/>
  <c r="R951" i="1"/>
  <c r="T951" i="1"/>
  <c r="U951" i="1"/>
  <c r="V951" i="1"/>
  <c r="W951" i="1"/>
  <c r="I952" i="1"/>
  <c r="J952" i="1"/>
  <c r="K952" i="1"/>
  <c r="L952" i="1"/>
  <c r="M952" i="1"/>
  <c r="O952" i="1"/>
  <c r="P952" i="1"/>
  <c r="Q952" i="1"/>
  <c r="R952" i="1"/>
  <c r="T952" i="1"/>
  <c r="U952" i="1"/>
  <c r="V952" i="1"/>
  <c r="W952" i="1"/>
  <c r="I953" i="1"/>
  <c r="J953" i="1"/>
  <c r="K953" i="1"/>
  <c r="L953" i="1"/>
  <c r="M953" i="1"/>
  <c r="O953" i="1"/>
  <c r="P953" i="1"/>
  <c r="Q953" i="1"/>
  <c r="R953" i="1"/>
  <c r="T953" i="1"/>
  <c r="U953" i="1"/>
  <c r="V953" i="1"/>
  <c r="W953" i="1"/>
  <c r="I954" i="1"/>
  <c r="J954" i="1"/>
  <c r="K954" i="1"/>
  <c r="L954" i="1"/>
  <c r="M954" i="1"/>
  <c r="O954" i="1"/>
  <c r="P954" i="1"/>
  <c r="Q954" i="1"/>
  <c r="R954" i="1"/>
  <c r="T954" i="1"/>
  <c r="U954" i="1"/>
  <c r="V954" i="1"/>
  <c r="W954" i="1"/>
  <c r="I955" i="1"/>
  <c r="J955" i="1"/>
  <c r="K955" i="1"/>
  <c r="L955" i="1"/>
  <c r="M955" i="1"/>
  <c r="O955" i="1"/>
  <c r="P955" i="1"/>
  <c r="Q955" i="1"/>
  <c r="R955" i="1"/>
  <c r="T955" i="1"/>
  <c r="U955" i="1"/>
  <c r="V955" i="1"/>
  <c r="W955" i="1"/>
  <c r="I956" i="1"/>
  <c r="J956" i="1"/>
  <c r="K956" i="1"/>
  <c r="L956" i="1"/>
  <c r="M956" i="1"/>
  <c r="O956" i="1"/>
  <c r="P956" i="1"/>
  <c r="Q956" i="1"/>
  <c r="R956" i="1"/>
  <c r="T956" i="1"/>
  <c r="U956" i="1"/>
  <c r="V956" i="1"/>
  <c r="W956" i="1"/>
  <c r="I957" i="1"/>
  <c r="J957" i="1"/>
  <c r="K957" i="1"/>
  <c r="L957" i="1"/>
  <c r="M957" i="1"/>
  <c r="O957" i="1"/>
  <c r="P957" i="1"/>
  <c r="Q957" i="1"/>
  <c r="R957" i="1"/>
  <c r="T957" i="1"/>
  <c r="U957" i="1"/>
  <c r="V957" i="1"/>
  <c r="W957" i="1"/>
  <c r="I958" i="1"/>
  <c r="J958" i="1"/>
  <c r="K958" i="1"/>
  <c r="L958" i="1"/>
  <c r="M958" i="1"/>
  <c r="O958" i="1"/>
  <c r="P958" i="1"/>
  <c r="Q958" i="1"/>
  <c r="R958" i="1"/>
  <c r="T958" i="1"/>
  <c r="U958" i="1"/>
  <c r="V958" i="1"/>
  <c r="W958" i="1"/>
  <c r="I959" i="1"/>
  <c r="J959" i="1"/>
  <c r="K959" i="1"/>
  <c r="L959" i="1"/>
  <c r="M959" i="1"/>
  <c r="O959" i="1"/>
  <c r="P959" i="1"/>
  <c r="Q959" i="1"/>
  <c r="R959" i="1"/>
  <c r="T959" i="1"/>
  <c r="U959" i="1"/>
  <c r="V959" i="1"/>
  <c r="W959" i="1"/>
  <c r="I960" i="1"/>
  <c r="J960" i="1"/>
  <c r="K960" i="1"/>
  <c r="L960" i="1"/>
  <c r="M960" i="1"/>
  <c r="O960" i="1"/>
  <c r="P960" i="1"/>
  <c r="Q960" i="1"/>
  <c r="R960" i="1"/>
  <c r="T960" i="1"/>
  <c r="U960" i="1"/>
  <c r="V960" i="1"/>
  <c r="W960" i="1"/>
  <c r="I961" i="1"/>
  <c r="J961" i="1"/>
  <c r="K961" i="1"/>
  <c r="L961" i="1"/>
  <c r="M961" i="1"/>
  <c r="O961" i="1"/>
  <c r="P961" i="1"/>
  <c r="Q961" i="1"/>
  <c r="R961" i="1"/>
  <c r="T961" i="1"/>
  <c r="U961" i="1"/>
  <c r="V961" i="1"/>
  <c r="W961" i="1"/>
  <c r="I962" i="1"/>
  <c r="J962" i="1"/>
  <c r="K962" i="1"/>
  <c r="L962" i="1"/>
  <c r="M962" i="1"/>
  <c r="O962" i="1"/>
  <c r="P962" i="1"/>
  <c r="Q962" i="1"/>
  <c r="R962" i="1"/>
  <c r="T962" i="1"/>
  <c r="U962" i="1"/>
  <c r="V962" i="1"/>
  <c r="W962" i="1"/>
  <c r="I963" i="1"/>
  <c r="J963" i="1"/>
  <c r="K963" i="1"/>
  <c r="L963" i="1"/>
  <c r="M963" i="1"/>
  <c r="O963" i="1"/>
  <c r="P963" i="1"/>
  <c r="Q963" i="1"/>
  <c r="R963" i="1"/>
  <c r="T963" i="1"/>
  <c r="U963" i="1"/>
  <c r="V963" i="1"/>
  <c r="W963" i="1"/>
  <c r="I964" i="1"/>
  <c r="J964" i="1"/>
  <c r="K964" i="1"/>
  <c r="L964" i="1"/>
  <c r="M964" i="1"/>
  <c r="O964" i="1"/>
  <c r="P964" i="1"/>
  <c r="Q964" i="1"/>
  <c r="R964" i="1"/>
  <c r="T964" i="1"/>
  <c r="U964" i="1"/>
  <c r="V964" i="1"/>
  <c r="W964" i="1"/>
  <c r="I965" i="1"/>
  <c r="J965" i="1"/>
  <c r="K965" i="1"/>
  <c r="L965" i="1"/>
  <c r="M965" i="1"/>
  <c r="O965" i="1"/>
  <c r="P965" i="1"/>
  <c r="Q965" i="1"/>
  <c r="R965" i="1"/>
  <c r="T965" i="1"/>
  <c r="U965" i="1"/>
  <c r="V965" i="1"/>
  <c r="W965" i="1"/>
  <c r="I966" i="1"/>
  <c r="J966" i="1"/>
  <c r="K966" i="1"/>
  <c r="L966" i="1"/>
  <c r="M966" i="1"/>
  <c r="O966" i="1"/>
  <c r="P966" i="1"/>
  <c r="Q966" i="1"/>
  <c r="R966" i="1"/>
  <c r="T966" i="1"/>
  <c r="U966" i="1"/>
  <c r="V966" i="1"/>
  <c r="W966" i="1"/>
  <c r="I967" i="1"/>
  <c r="J967" i="1"/>
  <c r="K967" i="1"/>
  <c r="L967" i="1"/>
  <c r="M967" i="1"/>
  <c r="O967" i="1"/>
  <c r="P967" i="1"/>
  <c r="Q967" i="1"/>
  <c r="R967" i="1"/>
  <c r="T967" i="1"/>
  <c r="U967" i="1"/>
  <c r="V967" i="1"/>
  <c r="W967" i="1"/>
  <c r="I968" i="1"/>
  <c r="J968" i="1"/>
  <c r="K968" i="1"/>
  <c r="L968" i="1"/>
  <c r="M968" i="1"/>
  <c r="O968" i="1"/>
  <c r="P968" i="1"/>
  <c r="Q968" i="1"/>
  <c r="R968" i="1"/>
  <c r="T968" i="1"/>
  <c r="U968" i="1"/>
  <c r="V968" i="1"/>
  <c r="W968" i="1"/>
  <c r="I969" i="1"/>
  <c r="J969" i="1"/>
  <c r="K969" i="1"/>
  <c r="L969" i="1"/>
  <c r="M969" i="1"/>
  <c r="O969" i="1"/>
  <c r="P969" i="1"/>
  <c r="Q969" i="1"/>
  <c r="R969" i="1"/>
  <c r="T969" i="1"/>
  <c r="U969" i="1"/>
  <c r="V969" i="1"/>
  <c r="W969" i="1"/>
  <c r="I970" i="1"/>
  <c r="J970" i="1"/>
  <c r="K970" i="1"/>
  <c r="L970" i="1"/>
  <c r="M970" i="1"/>
  <c r="O970" i="1"/>
  <c r="P970" i="1"/>
  <c r="Q970" i="1"/>
  <c r="R970" i="1"/>
  <c r="T970" i="1"/>
  <c r="U970" i="1"/>
  <c r="V970" i="1"/>
  <c r="W970" i="1"/>
  <c r="I971" i="1"/>
  <c r="J971" i="1"/>
  <c r="K971" i="1"/>
  <c r="L971" i="1"/>
  <c r="M971" i="1"/>
  <c r="O971" i="1"/>
  <c r="P971" i="1"/>
  <c r="Q971" i="1"/>
  <c r="R971" i="1"/>
  <c r="T971" i="1"/>
  <c r="U971" i="1"/>
  <c r="V971" i="1"/>
  <c r="W971" i="1"/>
  <c r="I972" i="1"/>
  <c r="J972" i="1"/>
  <c r="K972" i="1"/>
  <c r="L972" i="1"/>
  <c r="M972" i="1"/>
  <c r="O972" i="1"/>
  <c r="P972" i="1"/>
  <c r="Q972" i="1"/>
  <c r="R972" i="1"/>
  <c r="T972" i="1"/>
  <c r="U972" i="1"/>
  <c r="V972" i="1"/>
  <c r="W972" i="1"/>
  <c r="I973" i="1"/>
  <c r="J973" i="1"/>
  <c r="K973" i="1"/>
  <c r="L973" i="1"/>
  <c r="M973" i="1"/>
  <c r="O973" i="1"/>
  <c r="P973" i="1"/>
  <c r="Q973" i="1"/>
  <c r="R973" i="1"/>
  <c r="T973" i="1"/>
  <c r="U973" i="1"/>
  <c r="V973" i="1"/>
  <c r="W973" i="1"/>
  <c r="I974" i="1"/>
  <c r="J974" i="1"/>
  <c r="K974" i="1"/>
  <c r="L974" i="1"/>
  <c r="M974" i="1"/>
  <c r="O974" i="1"/>
  <c r="P974" i="1"/>
  <c r="Q974" i="1"/>
  <c r="R974" i="1"/>
  <c r="T974" i="1"/>
  <c r="U974" i="1"/>
  <c r="V974" i="1"/>
  <c r="W974" i="1"/>
  <c r="I975" i="1"/>
  <c r="J975" i="1"/>
  <c r="K975" i="1"/>
  <c r="L975" i="1"/>
  <c r="M975" i="1"/>
  <c r="O975" i="1"/>
  <c r="P975" i="1"/>
  <c r="Q975" i="1"/>
  <c r="R975" i="1"/>
  <c r="T975" i="1"/>
  <c r="U975" i="1"/>
  <c r="V975" i="1"/>
  <c r="W975" i="1"/>
  <c r="I976" i="1"/>
  <c r="J976" i="1"/>
  <c r="K976" i="1"/>
  <c r="L976" i="1"/>
  <c r="M976" i="1"/>
  <c r="O976" i="1"/>
  <c r="P976" i="1"/>
  <c r="Q976" i="1"/>
  <c r="R976" i="1"/>
  <c r="T976" i="1"/>
  <c r="U976" i="1"/>
  <c r="V976" i="1"/>
  <c r="W976" i="1"/>
  <c r="I977" i="1"/>
  <c r="J977" i="1"/>
  <c r="K977" i="1"/>
  <c r="L977" i="1"/>
  <c r="M977" i="1"/>
  <c r="O977" i="1"/>
  <c r="P977" i="1"/>
  <c r="Q977" i="1"/>
  <c r="R977" i="1"/>
  <c r="T977" i="1"/>
  <c r="U977" i="1"/>
  <c r="V977" i="1"/>
  <c r="W977" i="1"/>
  <c r="I978" i="1"/>
  <c r="J978" i="1"/>
  <c r="K978" i="1"/>
  <c r="L978" i="1"/>
  <c r="M978" i="1"/>
  <c r="O978" i="1"/>
  <c r="P978" i="1"/>
  <c r="Q978" i="1"/>
  <c r="R978" i="1"/>
  <c r="T978" i="1"/>
  <c r="U978" i="1"/>
  <c r="V978" i="1"/>
  <c r="W978" i="1"/>
  <c r="I979" i="1"/>
  <c r="J979" i="1"/>
  <c r="K979" i="1"/>
  <c r="L979" i="1"/>
  <c r="M979" i="1"/>
  <c r="O979" i="1"/>
  <c r="P979" i="1"/>
  <c r="Q979" i="1"/>
  <c r="R979" i="1"/>
  <c r="T979" i="1"/>
  <c r="U979" i="1"/>
  <c r="V979" i="1"/>
  <c r="W979" i="1"/>
  <c r="I980" i="1"/>
  <c r="J980" i="1"/>
  <c r="K980" i="1"/>
  <c r="L980" i="1"/>
  <c r="M980" i="1"/>
  <c r="O980" i="1"/>
  <c r="P980" i="1"/>
  <c r="Q980" i="1"/>
  <c r="R980" i="1"/>
  <c r="T980" i="1"/>
  <c r="U980" i="1"/>
  <c r="V980" i="1"/>
  <c r="W980" i="1"/>
  <c r="I981" i="1"/>
  <c r="J981" i="1"/>
  <c r="K981" i="1"/>
  <c r="L981" i="1"/>
  <c r="M981" i="1"/>
  <c r="O981" i="1"/>
  <c r="P981" i="1"/>
  <c r="Q981" i="1"/>
  <c r="R981" i="1"/>
  <c r="T981" i="1"/>
  <c r="U981" i="1"/>
  <c r="V981" i="1"/>
  <c r="W981" i="1"/>
  <c r="I982" i="1"/>
  <c r="J982" i="1"/>
  <c r="K982" i="1"/>
  <c r="L982" i="1"/>
  <c r="M982" i="1"/>
  <c r="O982" i="1"/>
  <c r="P982" i="1"/>
  <c r="Q982" i="1"/>
  <c r="R982" i="1"/>
  <c r="T982" i="1"/>
  <c r="U982" i="1"/>
  <c r="V982" i="1"/>
  <c r="W982" i="1"/>
  <c r="I983" i="1"/>
  <c r="J983" i="1"/>
  <c r="K983" i="1"/>
  <c r="L983" i="1"/>
  <c r="M983" i="1"/>
  <c r="O983" i="1"/>
  <c r="P983" i="1"/>
  <c r="Q983" i="1"/>
  <c r="R983" i="1"/>
  <c r="T983" i="1"/>
  <c r="U983" i="1"/>
  <c r="V983" i="1"/>
  <c r="W983" i="1"/>
  <c r="I984" i="1"/>
  <c r="J984" i="1"/>
  <c r="K984" i="1"/>
  <c r="L984" i="1"/>
  <c r="M984" i="1"/>
  <c r="O984" i="1"/>
  <c r="P984" i="1"/>
  <c r="Q984" i="1"/>
  <c r="R984" i="1"/>
  <c r="T984" i="1"/>
  <c r="U984" i="1"/>
  <c r="V984" i="1"/>
  <c r="W984" i="1"/>
  <c r="I985" i="1"/>
  <c r="J985" i="1"/>
  <c r="K985" i="1"/>
  <c r="L985" i="1"/>
  <c r="M985" i="1"/>
  <c r="O985" i="1"/>
  <c r="P985" i="1"/>
  <c r="Q985" i="1"/>
  <c r="R985" i="1"/>
  <c r="T985" i="1"/>
  <c r="U985" i="1"/>
  <c r="V985" i="1"/>
  <c r="W985" i="1"/>
  <c r="I986" i="1"/>
  <c r="J986" i="1"/>
  <c r="K986" i="1"/>
  <c r="L986" i="1"/>
  <c r="M986" i="1"/>
  <c r="O986" i="1"/>
  <c r="P986" i="1"/>
  <c r="Q986" i="1"/>
  <c r="R986" i="1"/>
  <c r="T986" i="1"/>
  <c r="U986" i="1"/>
  <c r="V986" i="1"/>
  <c r="W986" i="1"/>
  <c r="I987" i="1"/>
  <c r="J987" i="1"/>
  <c r="K987" i="1"/>
  <c r="L987" i="1"/>
  <c r="M987" i="1"/>
  <c r="O987" i="1"/>
  <c r="P987" i="1"/>
  <c r="Q987" i="1"/>
  <c r="R987" i="1"/>
  <c r="T987" i="1"/>
  <c r="U987" i="1"/>
  <c r="V987" i="1"/>
  <c r="W987" i="1"/>
  <c r="I988" i="1"/>
  <c r="J988" i="1"/>
  <c r="K988" i="1"/>
  <c r="L988" i="1"/>
  <c r="M988" i="1"/>
  <c r="O988" i="1"/>
  <c r="P988" i="1"/>
  <c r="Q988" i="1"/>
  <c r="R988" i="1"/>
  <c r="T988" i="1"/>
  <c r="U988" i="1"/>
  <c r="V988" i="1"/>
  <c r="W988" i="1"/>
  <c r="I989" i="1"/>
  <c r="J989" i="1"/>
  <c r="K989" i="1"/>
  <c r="L989" i="1"/>
  <c r="M989" i="1"/>
  <c r="O989" i="1"/>
  <c r="P989" i="1"/>
  <c r="Q989" i="1"/>
  <c r="R989" i="1"/>
  <c r="T989" i="1"/>
  <c r="U989" i="1"/>
  <c r="V989" i="1"/>
  <c r="W989" i="1"/>
  <c r="I990" i="1"/>
  <c r="J990" i="1"/>
  <c r="K990" i="1"/>
  <c r="L990" i="1"/>
  <c r="M990" i="1"/>
  <c r="O990" i="1"/>
  <c r="P990" i="1"/>
  <c r="Q990" i="1"/>
  <c r="R990" i="1"/>
  <c r="T990" i="1"/>
  <c r="U990" i="1"/>
  <c r="V990" i="1"/>
  <c r="W990" i="1"/>
  <c r="I991" i="1"/>
  <c r="J991" i="1"/>
  <c r="K991" i="1"/>
  <c r="L991" i="1"/>
  <c r="M991" i="1"/>
  <c r="O991" i="1"/>
  <c r="P991" i="1"/>
  <c r="Q991" i="1"/>
  <c r="R991" i="1"/>
  <c r="T991" i="1"/>
  <c r="U991" i="1"/>
  <c r="V991" i="1"/>
  <c r="W991" i="1"/>
  <c r="I992" i="1"/>
  <c r="J992" i="1"/>
  <c r="K992" i="1"/>
  <c r="L992" i="1"/>
  <c r="M992" i="1"/>
  <c r="O992" i="1"/>
  <c r="P992" i="1"/>
  <c r="Q992" i="1"/>
  <c r="R992" i="1"/>
  <c r="T992" i="1"/>
  <c r="U992" i="1"/>
  <c r="V992" i="1"/>
  <c r="W992" i="1"/>
  <c r="I993" i="1"/>
  <c r="J993" i="1"/>
  <c r="K993" i="1"/>
  <c r="L993" i="1"/>
  <c r="M993" i="1"/>
  <c r="O993" i="1"/>
  <c r="P993" i="1"/>
  <c r="Q993" i="1"/>
  <c r="R993" i="1"/>
  <c r="T993" i="1"/>
  <c r="U993" i="1"/>
  <c r="V993" i="1"/>
  <c r="W993" i="1"/>
  <c r="I994" i="1"/>
  <c r="J994" i="1"/>
  <c r="K994" i="1"/>
  <c r="L994" i="1"/>
  <c r="M994" i="1"/>
  <c r="O994" i="1"/>
  <c r="P994" i="1"/>
  <c r="Q994" i="1"/>
  <c r="R994" i="1"/>
  <c r="T994" i="1"/>
  <c r="U994" i="1"/>
  <c r="V994" i="1"/>
  <c r="W994" i="1"/>
  <c r="I995" i="1"/>
  <c r="J995" i="1"/>
  <c r="K995" i="1"/>
  <c r="L995" i="1"/>
  <c r="M995" i="1"/>
  <c r="O995" i="1"/>
  <c r="P995" i="1"/>
  <c r="Q995" i="1"/>
  <c r="R995" i="1"/>
  <c r="T995" i="1"/>
  <c r="U995" i="1"/>
  <c r="V995" i="1"/>
  <c r="W995" i="1"/>
  <c r="I996" i="1"/>
  <c r="J996" i="1"/>
  <c r="K996" i="1"/>
  <c r="L996" i="1"/>
  <c r="M996" i="1"/>
  <c r="O996" i="1"/>
  <c r="P996" i="1"/>
  <c r="Q996" i="1"/>
  <c r="R996" i="1"/>
  <c r="T996" i="1"/>
  <c r="U996" i="1"/>
  <c r="V996" i="1"/>
  <c r="W996" i="1"/>
  <c r="I997" i="1"/>
  <c r="J997" i="1"/>
  <c r="K997" i="1"/>
  <c r="L997" i="1"/>
  <c r="M997" i="1"/>
  <c r="O997" i="1"/>
  <c r="P997" i="1"/>
  <c r="Q997" i="1"/>
  <c r="R997" i="1"/>
  <c r="T997" i="1"/>
  <c r="U997" i="1"/>
  <c r="V997" i="1"/>
  <c r="W997" i="1"/>
  <c r="I998" i="1"/>
  <c r="J998" i="1"/>
  <c r="K998" i="1"/>
  <c r="L998" i="1"/>
  <c r="M998" i="1"/>
  <c r="O998" i="1"/>
  <c r="P998" i="1"/>
  <c r="Q998" i="1"/>
  <c r="R998" i="1"/>
  <c r="T998" i="1"/>
  <c r="U998" i="1"/>
  <c r="V998" i="1"/>
  <c r="W998" i="1"/>
  <c r="I999" i="1"/>
  <c r="J999" i="1"/>
  <c r="K999" i="1"/>
  <c r="L999" i="1"/>
  <c r="M999" i="1"/>
  <c r="O999" i="1"/>
  <c r="P999" i="1"/>
  <c r="Q999" i="1"/>
  <c r="R999" i="1"/>
  <c r="T999" i="1"/>
  <c r="U999" i="1"/>
  <c r="V999" i="1"/>
  <c r="W999" i="1"/>
  <c r="I1000" i="1"/>
  <c r="J1000" i="1"/>
  <c r="K1000" i="1"/>
  <c r="L1000" i="1"/>
  <c r="M1000" i="1"/>
  <c r="O1000" i="1"/>
  <c r="P1000" i="1"/>
  <c r="Q1000" i="1"/>
  <c r="R1000" i="1"/>
  <c r="T1000" i="1"/>
  <c r="U1000" i="1"/>
  <c r="V1000" i="1"/>
  <c r="W1000" i="1"/>
  <c r="I1001" i="1"/>
  <c r="J1001" i="1"/>
  <c r="K1001" i="1"/>
  <c r="L1001" i="1"/>
  <c r="M1001" i="1"/>
  <c r="O1001" i="1"/>
  <c r="P1001" i="1"/>
  <c r="Q1001" i="1"/>
  <c r="R1001" i="1"/>
  <c r="T1001" i="1"/>
  <c r="U1001" i="1"/>
  <c r="V1001" i="1"/>
  <c r="W1001" i="1"/>
  <c r="I1002" i="1"/>
  <c r="J1002" i="1"/>
  <c r="K1002" i="1"/>
  <c r="L1002" i="1"/>
  <c r="M1002" i="1"/>
  <c r="O1002" i="1"/>
  <c r="P1002" i="1"/>
  <c r="Q1002" i="1"/>
  <c r="R1002" i="1"/>
  <c r="T1002" i="1"/>
  <c r="U1002" i="1"/>
  <c r="V1002" i="1"/>
  <c r="W1002" i="1"/>
  <c r="I1003" i="1"/>
  <c r="J1003" i="1"/>
  <c r="K1003" i="1"/>
  <c r="L1003" i="1"/>
  <c r="M1003" i="1"/>
  <c r="O1003" i="1"/>
  <c r="P1003" i="1"/>
  <c r="Q1003" i="1"/>
  <c r="R1003" i="1"/>
  <c r="T1003" i="1"/>
  <c r="U1003" i="1"/>
  <c r="V1003" i="1"/>
  <c r="W1003" i="1"/>
  <c r="I1004" i="1"/>
  <c r="J1004" i="1"/>
  <c r="K1004" i="1"/>
  <c r="L1004" i="1"/>
  <c r="M1004" i="1"/>
  <c r="O1004" i="1"/>
  <c r="P1004" i="1"/>
  <c r="Q1004" i="1"/>
  <c r="R1004" i="1"/>
  <c r="T1004" i="1"/>
  <c r="U1004" i="1"/>
  <c r="V1004" i="1"/>
  <c r="W1004" i="1"/>
  <c r="I1005" i="1"/>
  <c r="J1005" i="1"/>
  <c r="K1005" i="1"/>
  <c r="L1005" i="1"/>
  <c r="M1005" i="1"/>
  <c r="O1005" i="1"/>
  <c r="P1005" i="1"/>
  <c r="Q1005" i="1"/>
  <c r="R1005" i="1"/>
  <c r="T1005" i="1"/>
  <c r="U1005" i="1"/>
  <c r="V1005" i="1"/>
  <c r="W1005" i="1"/>
  <c r="I1006" i="1"/>
  <c r="J1006" i="1"/>
  <c r="K1006" i="1"/>
  <c r="L1006" i="1"/>
  <c r="M1006" i="1"/>
  <c r="O1006" i="1"/>
  <c r="P1006" i="1"/>
  <c r="Q1006" i="1"/>
  <c r="R1006" i="1"/>
  <c r="T1006" i="1"/>
  <c r="U1006" i="1"/>
  <c r="V1006" i="1"/>
  <c r="W1006" i="1"/>
  <c r="I1007" i="1"/>
  <c r="J1007" i="1"/>
  <c r="K1007" i="1"/>
  <c r="L1007" i="1"/>
  <c r="M1007" i="1"/>
  <c r="O1007" i="1"/>
  <c r="P1007" i="1"/>
  <c r="Q1007" i="1"/>
  <c r="R1007" i="1"/>
  <c r="T1007" i="1"/>
  <c r="U1007" i="1"/>
  <c r="V1007" i="1"/>
  <c r="W1007" i="1"/>
  <c r="I1008" i="1"/>
  <c r="J1008" i="1"/>
  <c r="K1008" i="1"/>
  <c r="L1008" i="1"/>
  <c r="M1008" i="1"/>
  <c r="O1008" i="1"/>
  <c r="P1008" i="1"/>
  <c r="Q1008" i="1"/>
  <c r="R1008" i="1"/>
  <c r="T1008" i="1"/>
  <c r="U1008" i="1"/>
  <c r="V1008" i="1"/>
  <c r="W1008" i="1"/>
  <c r="I1009" i="1"/>
  <c r="J1009" i="1"/>
  <c r="K1009" i="1"/>
  <c r="L1009" i="1"/>
  <c r="M1009" i="1"/>
  <c r="O1009" i="1"/>
  <c r="P1009" i="1"/>
  <c r="Q1009" i="1"/>
  <c r="R1009" i="1"/>
  <c r="T1009" i="1"/>
  <c r="U1009" i="1"/>
  <c r="V1009" i="1"/>
  <c r="W1009" i="1"/>
  <c r="I1010" i="1"/>
  <c r="J1010" i="1"/>
  <c r="K1010" i="1"/>
  <c r="L1010" i="1"/>
  <c r="M1010" i="1"/>
  <c r="O1010" i="1"/>
  <c r="P1010" i="1"/>
  <c r="Q1010" i="1"/>
  <c r="R1010" i="1"/>
  <c r="T1010" i="1"/>
  <c r="U1010" i="1"/>
  <c r="V1010" i="1"/>
  <c r="W1010" i="1"/>
  <c r="I1011" i="1"/>
  <c r="J1011" i="1"/>
  <c r="K1011" i="1"/>
  <c r="L1011" i="1"/>
  <c r="M1011" i="1"/>
  <c r="O1011" i="1"/>
  <c r="P1011" i="1"/>
  <c r="Q1011" i="1"/>
  <c r="R1011" i="1"/>
  <c r="T1011" i="1"/>
  <c r="U1011" i="1"/>
  <c r="V1011" i="1"/>
  <c r="W1011" i="1"/>
  <c r="I1012" i="1"/>
  <c r="J1012" i="1"/>
  <c r="K1012" i="1"/>
  <c r="L1012" i="1"/>
  <c r="M1012" i="1"/>
  <c r="O1012" i="1"/>
  <c r="P1012" i="1"/>
  <c r="Q1012" i="1"/>
  <c r="R1012" i="1"/>
  <c r="T1012" i="1"/>
  <c r="U1012" i="1"/>
  <c r="V1012" i="1"/>
  <c r="W1012" i="1"/>
  <c r="I1013" i="1"/>
  <c r="J1013" i="1"/>
  <c r="K1013" i="1"/>
  <c r="L1013" i="1"/>
  <c r="M1013" i="1"/>
  <c r="O1013" i="1"/>
  <c r="P1013" i="1"/>
  <c r="Q1013" i="1"/>
  <c r="R1013" i="1"/>
  <c r="T1013" i="1"/>
  <c r="U1013" i="1"/>
  <c r="V1013" i="1"/>
  <c r="W1013" i="1"/>
  <c r="I1014" i="1"/>
  <c r="J1014" i="1"/>
  <c r="K1014" i="1"/>
  <c r="L1014" i="1"/>
  <c r="M1014" i="1"/>
  <c r="O1014" i="1"/>
  <c r="P1014" i="1"/>
  <c r="Q1014" i="1"/>
  <c r="R1014" i="1"/>
  <c r="T1014" i="1"/>
  <c r="U1014" i="1"/>
  <c r="V1014" i="1"/>
  <c r="W1014" i="1"/>
  <c r="I1015" i="1"/>
  <c r="J1015" i="1"/>
  <c r="K1015" i="1"/>
  <c r="L1015" i="1"/>
  <c r="M1015" i="1"/>
  <c r="O1015" i="1"/>
  <c r="P1015" i="1"/>
  <c r="Q1015" i="1"/>
  <c r="R1015" i="1"/>
  <c r="T1015" i="1"/>
  <c r="U1015" i="1"/>
  <c r="V1015" i="1"/>
  <c r="W1015" i="1"/>
  <c r="I1016" i="1"/>
  <c r="J1016" i="1"/>
  <c r="K1016" i="1"/>
  <c r="L1016" i="1"/>
  <c r="M1016" i="1"/>
  <c r="O1016" i="1"/>
  <c r="P1016" i="1"/>
  <c r="Q1016" i="1"/>
  <c r="R1016" i="1"/>
  <c r="T1016" i="1"/>
  <c r="U1016" i="1"/>
  <c r="V1016" i="1"/>
  <c r="W1016" i="1"/>
  <c r="I1017" i="1"/>
  <c r="J1017" i="1"/>
  <c r="K1017" i="1"/>
  <c r="L1017" i="1"/>
  <c r="M1017" i="1"/>
  <c r="O1017" i="1"/>
  <c r="P1017" i="1"/>
  <c r="Q1017" i="1"/>
  <c r="R1017" i="1"/>
  <c r="T1017" i="1"/>
  <c r="U1017" i="1"/>
  <c r="V1017" i="1"/>
  <c r="W1017" i="1"/>
  <c r="I1018" i="1"/>
  <c r="J1018" i="1"/>
  <c r="K1018" i="1"/>
  <c r="L1018" i="1"/>
  <c r="M1018" i="1"/>
  <c r="O1018" i="1"/>
  <c r="P1018" i="1"/>
  <c r="Q1018" i="1"/>
  <c r="R1018" i="1"/>
  <c r="T1018" i="1"/>
  <c r="U1018" i="1"/>
  <c r="V1018" i="1"/>
  <c r="W1018" i="1"/>
  <c r="I1019" i="1"/>
  <c r="J1019" i="1"/>
  <c r="K1019" i="1"/>
  <c r="L1019" i="1"/>
  <c r="M1019" i="1"/>
  <c r="O1019" i="1"/>
  <c r="P1019" i="1"/>
  <c r="Q1019" i="1"/>
  <c r="R1019" i="1"/>
  <c r="T1019" i="1"/>
  <c r="U1019" i="1"/>
  <c r="V1019" i="1"/>
  <c r="W1019" i="1"/>
  <c r="I1020" i="1"/>
  <c r="J1020" i="1"/>
  <c r="K1020" i="1"/>
  <c r="L1020" i="1"/>
  <c r="M1020" i="1"/>
  <c r="O1020" i="1"/>
  <c r="P1020" i="1"/>
  <c r="Q1020" i="1"/>
  <c r="R1020" i="1"/>
  <c r="T1020" i="1"/>
  <c r="U1020" i="1"/>
  <c r="V1020" i="1"/>
  <c r="W1020" i="1"/>
  <c r="I1021" i="1"/>
  <c r="J1021" i="1"/>
  <c r="K1021" i="1"/>
  <c r="L1021" i="1"/>
  <c r="M1021" i="1"/>
  <c r="O1021" i="1"/>
  <c r="P1021" i="1"/>
  <c r="Q1021" i="1"/>
  <c r="R1021" i="1"/>
  <c r="T1021" i="1"/>
  <c r="U1021" i="1"/>
  <c r="V1021" i="1"/>
  <c r="W1021" i="1"/>
  <c r="I1022" i="1"/>
  <c r="J1022" i="1"/>
  <c r="K1022" i="1"/>
  <c r="L1022" i="1"/>
  <c r="M1022" i="1"/>
  <c r="O1022" i="1"/>
  <c r="P1022" i="1"/>
  <c r="Q1022" i="1"/>
  <c r="R1022" i="1"/>
  <c r="T1022" i="1"/>
  <c r="U1022" i="1"/>
  <c r="V1022" i="1"/>
  <c r="W1022" i="1"/>
  <c r="I1023" i="1"/>
  <c r="J1023" i="1"/>
  <c r="K1023" i="1"/>
  <c r="L1023" i="1"/>
  <c r="M1023" i="1"/>
  <c r="O1023" i="1"/>
  <c r="P1023" i="1"/>
  <c r="Q1023" i="1"/>
  <c r="R1023" i="1"/>
  <c r="T1023" i="1"/>
  <c r="U1023" i="1"/>
  <c r="V1023" i="1"/>
  <c r="W1023" i="1"/>
  <c r="I1024" i="1"/>
  <c r="J1024" i="1"/>
  <c r="K1024" i="1"/>
  <c r="L1024" i="1"/>
  <c r="M1024" i="1"/>
  <c r="O1024" i="1"/>
  <c r="P1024" i="1"/>
  <c r="Q1024" i="1"/>
  <c r="R1024" i="1"/>
  <c r="T1024" i="1"/>
  <c r="U1024" i="1"/>
  <c r="V1024" i="1"/>
  <c r="W1024" i="1"/>
  <c r="I1025" i="1"/>
  <c r="J1025" i="1"/>
  <c r="K1025" i="1"/>
  <c r="L1025" i="1"/>
  <c r="M1025" i="1"/>
  <c r="O1025" i="1"/>
  <c r="P1025" i="1"/>
  <c r="Q1025" i="1"/>
  <c r="R1025" i="1"/>
  <c r="T1025" i="1"/>
  <c r="U1025" i="1"/>
  <c r="V1025" i="1"/>
  <c r="W1025" i="1"/>
  <c r="I1026" i="1"/>
  <c r="J1026" i="1"/>
  <c r="K1026" i="1"/>
  <c r="L1026" i="1"/>
  <c r="M1026" i="1"/>
  <c r="O1026" i="1"/>
  <c r="P1026" i="1"/>
  <c r="Q1026" i="1"/>
  <c r="R1026" i="1"/>
  <c r="T1026" i="1"/>
  <c r="U1026" i="1"/>
  <c r="V1026" i="1"/>
  <c r="W1026" i="1"/>
  <c r="I1027" i="1"/>
  <c r="J1027" i="1"/>
  <c r="K1027" i="1"/>
  <c r="L1027" i="1"/>
  <c r="M1027" i="1"/>
  <c r="O1027" i="1"/>
  <c r="P1027" i="1"/>
  <c r="Q1027" i="1"/>
  <c r="R1027" i="1"/>
  <c r="T1027" i="1"/>
  <c r="U1027" i="1"/>
  <c r="V1027" i="1"/>
  <c r="W1027" i="1"/>
  <c r="I1028" i="1"/>
  <c r="J1028" i="1"/>
  <c r="K1028" i="1"/>
  <c r="L1028" i="1"/>
  <c r="M1028" i="1"/>
  <c r="O1028" i="1"/>
  <c r="P1028" i="1"/>
  <c r="Q1028" i="1"/>
  <c r="R1028" i="1"/>
  <c r="T1028" i="1"/>
  <c r="U1028" i="1"/>
  <c r="V1028" i="1"/>
  <c r="W1028" i="1"/>
  <c r="I1029" i="1"/>
  <c r="J1029" i="1"/>
  <c r="K1029" i="1"/>
  <c r="L1029" i="1"/>
  <c r="M1029" i="1"/>
  <c r="O1029" i="1"/>
  <c r="P1029" i="1"/>
  <c r="Q1029" i="1"/>
  <c r="R1029" i="1"/>
  <c r="T1029" i="1"/>
  <c r="U1029" i="1"/>
  <c r="V1029" i="1"/>
  <c r="W1029" i="1"/>
  <c r="I1030" i="1"/>
  <c r="J1030" i="1"/>
  <c r="K1030" i="1"/>
  <c r="L1030" i="1"/>
  <c r="M1030" i="1"/>
  <c r="O1030" i="1"/>
  <c r="P1030" i="1"/>
  <c r="Q1030" i="1"/>
  <c r="R1030" i="1"/>
  <c r="T1030" i="1"/>
  <c r="U1030" i="1"/>
  <c r="V1030" i="1"/>
  <c r="W1030" i="1"/>
  <c r="I1031" i="1"/>
  <c r="J1031" i="1"/>
  <c r="K1031" i="1"/>
  <c r="L1031" i="1"/>
  <c r="M1031" i="1"/>
  <c r="O1031" i="1"/>
  <c r="P1031" i="1"/>
  <c r="Q1031" i="1"/>
  <c r="R1031" i="1"/>
  <c r="T1031" i="1"/>
  <c r="U1031" i="1"/>
  <c r="V1031" i="1"/>
  <c r="W1031" i="1"/>
  <c r="I1032" i="1"/>
  <c r="J1032" i="1"/>
  <c r="K1032" i="1"/>
  <c r="L1032" i="1"/>
  <c r="M1032" i="1"/>
  <c r="O1032" i="1"/>
  <c r="P1032" i="1"/>
  <c r="Q1032" i="1"/>
  <c r="R1032" i="1"/>
  <c r="T1032" i="1"/>
  <c r="U1032" i="1"/>
  <c r="V1032" i="1"/>
  <c r="W1032" i="1"/>
  <c r="I1033" i="1"/>
  <c r="J1033" i="1"/>
  <c r="K1033" i="1"/>
  <c r="L1033" i="1"/>
  <c r="M1033" i="1"/>
  <c r="O1033" i="1"/>
  <c r="P1033" i="1"/>
  <c r="Q1033" i="1"/>
  <c r="R1033" i="1"/>
  <c r="T1033" i="1"/>
  <c r="U1033" i="1"/>
  <c r="V1033" i="1"/>
  <c r="W1033" i="1"/>
  <c r="I1034" i="1"/>
  <c r="J1034" i="1"/>
  <c r="K1034" i="1"/>
  <c r="L1034" i="1"/>
  <c r="M1034" i="1"/>
  <c r="O1034" i="1"/>
  <c r="P1034" i="1"/>
  <c r="Q1034" i="1"/>
  <c r="R1034" i="1"/>
  <c r="T1034" i="1"/>
  <c r="U1034" i="1"/>
  <c r="V1034" i="1"/>
  <c r="W1034" i="1"/>
  <c r="I1035" i="1"/>
  <c r="J1035" i="1"/>
  <c r="K1035" i="1"/>
  <c r="L1035" i="1"/>
  <c r="M1035" i="1"/>
  <c r="O1035" i="1"/>
  <c r="P1035" i="1"/>
  <c r="Q1035" i="1"/>
  <c r="R1035" i="1"/>
  <c r="T1035" i="1"/>
  <c r="U1035" i="1"/>
  <c r="V1035" i="1"/>
  <c r="W1035" i="1"/>
  <c r="I1036" i="1"/>
  <c r="J1036" i="1"/>
  <c r="K1036" i="1"/>
  <c r="L1036" i="1"/>
  <c r="M1036" i="1"/>
  <c r="O1036" i="1"/>
  <c r="P1036" i="1"/>
  <c r="Q1036" i="1"/>
  <c r="R1036" i="1"/>
  <c r="T1036" i="1"/>
  <c r="U1036" i="1"/>
  <c r="V1036" i="1"/>
  <c r="W1036" i="1"/>
  <c r="I1037" i="1"/>
  <c r="J1037" i="1"/>
  <c r="K1037" i="1"/>
  <c r="L1037" i="1"/>
  <c r="M1037" i="1"/>
  <c r="O1037" i="1"/>
  <c r="P1037" i="1"/>
  <c r="Q1037" i="1"/>
  <c r="R1037" i="1"/>
  <c r="T1037" i="1"/>
  <c r="U1037" i="1"/>
  <c r="V1037" i="1"/>
  <c r="W1037" i="1"/>
  <c r="I1038" i="1"/>
  <c r="J1038" i="1"/>
  <c r="K1038" i="1"/>
  <c r="L1038" i="1"/>
  <c r="M1038" i="1"/>
  <c r="O1038" i="1"/>
  <c r="P1038" i="1"/>
  <c r="Q1038" i="1"/>
  <c r="R1038" i="1"/>
  <c r="T1038" i="1"/>
  <c r="U1038" i="1"/>
  <c r="V1038" i="1"/>
  <c r="W1038" i="1"/>
  <c r="I1039" i="1"/>
  <c r="J1039" i="1"/>
  <c r="K1039" i="1"/>
  <c r="L1039" i="1"/>
  <c r="M1039" i="1"/>
  <c r="O1039" i="1"/>
  <c r="P1039" i="1"/>
  <c r="Q1039" i="1"/>
  <c r="R1039" i="1"/>
  <c r="T1039" i="1"/>
  <c r="U1039" i="1"/>
  <c r="V1039" i="1"/>
  <c r="W1039" i="1"/>
  <c r="I1040" i="1"/>
  <c r="J1040" i="1"/>
  <c r="K1040" i="1"/>
  <c r="L1040" i="1"/>
  <c r="M1040" i="1"/>
  <c r="O1040" i="1"/>
  <c r="P1040" i="1"/>
  <c r="Q1040" i="1"/>
  <c r="R1040" i="1"/>
  <c r="T1040" i="1"/>
  <c r="U1040" i="1"/>
  <c r="V1040" i="1"/>
  <c r="W1040" i="1"/>
  <c r="I1041" i="1"/>
  <c r="J1041" i="1"/>
  <c r="K1041" i="1"/>
  <c r="L1041" i="1"/>
  <c r="M1041" i="1"/>
  <c r="O1041" i="1"/>
  <c r="P1041" i="1"/>
  <c r="Q1041" i="1"/>
  <c r="R1041" i="1"/>
  <c r="T1041" i="1"/>
  <c r="U1041" i="1"/>
  <c r="V1041" i="1"/>
  <c r="W1041" i="1"/>
  <c r="I1042" i="1"/>
  <c r="J1042" i="1"/>
  <c r="K1042" i="1"/>
  <c r="L1042" i="1"/>
  <c r="M1042" i="1"/>
  <c r="O1042" i="1"/>
  <c r="P1042" i="1"/>
  <c r="Q1042" i="1"/>
  <c r="R1042" i="1"/>
  <c r="T1042" i="1"/>
  <c r="U1042" i="1"/>
  <c r="V1042" i="1"/>
  <c r="W1042" i="1"/>
  <c r="I1043" i="1"/>
  <c r="J1043" i="1"/>
  <c r="K1043" i="1"/>
  <c r="L1043" i="1"/>
  <c r="M1043" i="1"/>
  <c r="O1043" i="1"/>
  <c r="P1043" i="1"/>
  <c r="Q1043" i="1"/>
  <c r="R1043" i="1"/>
  <c r="T1043" i="1"/>
  <c r="U1043" i="1"/>
  <c r="V1043" i="1"/>
  <c r="W1043" i="1"/>
  <c r="I1044" i="1"/>
  <c r="J1044" i="1"/>
  <c r="K1044" i="1"/>
  <c r="L1044" i="1"/>
  <c r="M1044" i="1"/>
  <c r="O1044" i="1"/>
  <c r="P1044" i="1"/>
  <c r="Q1044" i="1"/>
  <c r="R1044" i="1"/>
  <c r="T1044" i="1"/>
  <c r="U1044" i="1"/>
  <c r="V1044" i="1"/>
  <c r="W1044" i="1"/>
  <c r="I1045" i="1"/>
  <c r="J1045" i="1"/>
  <c r="K1045" i="1"/>
  <c r="L1045" i="1"/>
  <c r="M1045" i="1"/>
  <c r="O1045" i="1"/>
  <c r="P1045" i="1"/>
  <c r="Q1045" i="1"/>
  <c r="R1045" i="1"/>
  <c r="T1045" i="1"/>
  <c r="U1045" i="1"/>
  <c r="V1045" i="1"/>
  <c r="W1045" i="1"/>
  <c r="I1046" i="1"/>
  <c r="J1046" i="1"/>
  <c r="K1046" i="1"/>
  <c r="L1046" i="1"/>
  <c r="M1046" i="1"/>
  <c r="O1046" i="1"/>
  <c r="P1046" i="1"/>
  <c r="Q1046" i="1"/>
  <c r="R1046" i="1"/>
  <c r="T1046" i="1"/>
  <c r="U1046" i="1"/>
  <c r="V1046" i="1"/>
  <c r="W1046" i="1"/>
  <c r="I1047" i="1"/>
  <c r="J1047" i="1"/>
  <c r="K1047" i="1"/>
  <c r="L1047" i="1"/>
  <c r="M1047" i="1"/>
  <c r="O1047" i="1"/>
  <c r="P1047" i="1"/>
  <c r="Q1047" i="1"/>
  <c r="R1047" i="1"/>
  <c r="T1047" i="1"/>
  <c r="U1047" i="1"/>
  <c r="V1047" i="1"/>
  <c r="W1047" i="1"/>
  <c r="I1048" i="1"/>
  <c r="J1048" i="1"/>
  <c r="K1048" i="1"/>
  <c r="L1048" i="1"/>
  <c r="M1048" i="1"/>
  <c r="O1048" i="1"/>
  <c r="P1048" i="1"/>
  <c r="Q1048" i="1"/>
  <c r="R1048" i="1"/>
  <c r="T1048" i="1"/>
  <c r="U1048" i="1"/>
  <c r="V1048" i="1"/>
  <c r="W1048" i="1"/>
  <c r="I1049" i="1"/>
  <c r="J1049" i="1"/>
  <c r="K1049" i="1"/>
  <c r="L1049" i="1"/>
  <c r="M1049" i="1"/>
  <c r="O1049" i="1"/>
  <c r="P1049" i="1"/>
  <c r="Q1049" i="1"/>
  <c r="R1049" i="1"/>
  <c r="T1049" i="1"/>
  <c r="U1049" i="1"/>
  <c r="V1049" i="1"/>
  <c r="W1049" i="1"/>
  <c r="I1050" i="1"/>
  <c r="J1050" i="1"/>
  <c r="K1050" i="1"/>
  <c r="L1050" i="1"/>
  <c r="M1050" i="1"/>
  <c r="O1050" i="1"/>
  <c r="P1050" i="1"/>
  <c r="Q1050" i="1"/>
  <c r="R1050" i="1"/>
  <c r="T1050" i="1"/>
  <c r="U1050" i="1"/>
  <c r="V1050" i="1"/>
  <c r="W1050" i="1"/>
  <c r="I1051" i="1"/>
  <c r="J1051" i="1"/>
  <c r="K1051" i="1"/>
  <c r="L1051" i="1"/>
  <c r="M1051" i="1"/>
  <c r="O1051" i="1"/>
  <c r="P1051" i="1"/>
  <c r="Q1051" i="1"/>
  <c r="R1051" i="1"/>
  <c r="T1051" i="1"/>
  <c r="U1051" i="1"/>
  <c r="V1051" i="1"/>
  <c r="W1051" i="1"/>
  <c r="I1052" i="1"/>
  <c r="J1052" i="1"/>
  <c r="K1052" i="1"/>
  <c r="L1052" i="1"/>
  <c r="M1052" i="1"/>
  <c r="O1052" i="1"/>
  <c r="P1052" i="1"/>
  <c r="Q1052" i="1"/>
  <c r="R1052" i="1"/>
  <c r="T1052" i="1"/>
  <c r="U1052" i="1"/>
  <c r="V1052" i="1"/>
  <c r="W1052" i="1"/>
  <c r="I1053" i="1"/>
  <c r="J1053" i="1"/>
  <c r="K1053" i="1"/>
  <c r="L1053" i="1"/>
  <c r="M1053" i="1"/>
  <c r="O1053" i="1"/>
  <c r="P1053" i="1"/>
  <c r="Q1053" i="1"/>
  <c r="R1053" i="1"/>
  <c r="T1053" i="1"/>
  <c r="U1053" i="1"/>
  <c r="V1053" i="1"/>
  <c r="W1053" i="1"/>
  <c r="I1054" i="1"/>
  <c r="J1054" i="1"/>
  <c r="K1054" i="1"/>
  <c r="L1054" i="1"/>
  <c r="M1054" i="1"/>
  <c r="O1054" i="1"/>
  <c r="P1054" i="1"/>
  <c r="Q1054" i="1"/>
  <c r="R1054" i="1"/>
  <c r="T1054" i="1"/>
  <c r="U1054" i="1"/>
  <c r="V1054" i="1"/>
  <c r="W1054" i="1"/>
  <c r="I1055" i="1"/>
  <c r="J1055" i="1"/>
  <c r="K1055" i="1"/>
  <c r="L1055" i="1"/>
  <c r="M1055" i="1"/>
  <c r="O1055" i="1"/>
  <c r="P1055" i="1"/>
  <c r="Q1055" i="1"/>
  <c r="R1055" i="1"/>
  <c r="T1055" i="1"/>
  <c r="U1055" i="1"/>
  <c r="V1055" i="1"/>
  <c r="W1055" i="1"/>
  <c r="I1056" i="1"/>
  <c r="J1056" i="1"/>
  <c r="K1056" i="1"/>
  <c r="L1056" i="1"/>
  <c r="M1056" i="1"/>
  <c r="O1056" i="1"/>
  <c r="P1056" i="1"/>
  <c r="Q1056" i="1"/>
  <c r="R1056" i="1"/>
  <c r="T1056" i="1"/>
  <c r="U1056" i="1"/>
  <c r="V1056" i="1"/>
  <c r="W1056" i="1"/>
  <c r="I1057" i="1"/>
  <c r="J1057" i="1"/>
  <c r="K1057" i="1"/>
  <c r="L1057" i="1"/>
  <c r="M1057" i="1"/>
  <c r="O1057" i="1"/>
  <c r="P1057" i="1"/>
  <c r="Q1057" i="1"/>
  <c r="R1057" i="1"/>
  <c r="T1057" i="1"/>
  <c r="U1057" i="1"/>
  <c r="V1057" i="1"/>
  <c r="W1057" i="1"/>
  <c r="I1058" i="1"/>
  <c r="J1058" i="1"/>
  <c r="K1058" i="1"/>
  <c r="L1058" i="1"/>
  <c r="M1058" i="1"/>
  <c r="O1058" i="1"/>
  <c r="P1058" i="1"/>
  <c r="Q1058" i="1"/>
  <c r="R1058" i="1"/>
  <c r="T1058" i="1"/>
  <c r="U1058" i="1"/>
  <c r="V1058" i="1"/>
  <c r="W1058" i="1"/>
  <c r="I1059" i="1"/>
  <c r="J1059" i="1"/>
  <c r="K1059" i="1"/>
  <c r="L1059" i="1"/>
  <c r="M1059" i="1"/>
  <c r="O1059" i="1"/>
  <c r="P1059" i="1"/>
  <c r="Q1059" i="1"/>
  <c r="R1059" i="1"/>
  <c r="T1059" i="1"/>
  <c r="U1059" i="1"/>
  <c r="V1059" i="1"/>
  <c r="W1059" i="1"/>
  <c r="I1060" i="1"/>
  <c r="J1060" i="1"/>
  <c r="K1060" i="1"/>
  <c r="L1060" i="1"/>
  <c r="M1060" i="1"/>
  <c r="O1060" i="1"/>
  <c r="P1060" i="1"/>
  <c r="Q1060" i="1"/>
  <c r="R1060" i="1"/>
  <c r="T1060" i="1"/>
  <c r="U1060" i="1"/>
  <c r="V1060" i="1"/>
  <c r="W1060" i="1"/>
  <c r="I1061" i="1"/>
  <c r="J1061" i="1"/>
  <c r="K1061" i="1"/>
  <c r="L1061" i="1"/>
  <c r="M1061" i="1"/>
  <c r="O1061" i="1"/>
  <c r="P1061" i="1"/>
  <c r="Q1061" i="1"/>
  <c r="R1061" i="1"/>
  <c r="T1061" i="1"/>
  <c r="U1061" i="1"/>
  <c r="V1061" i="1"/>
  <c r="W1061" i="1"/>
  <c r="I1062" i="1"/>
  <c r="J1062" i="1"/>
  <c r="K1062" i="1"/>
  <c r="L1062" i="1"/>
  <c r="M1062" i="1"/>
  <c r="O1062" i="1"/>
  <c r="P1062" i="1"/>
  <c r="Q1062" i="1"/>
  <c r="R1062" i="1"/>
  <c r="T1062" i="1"/>
  <c r="U1062" i="1"/>
  <c r="V1062" i="1"/>
  <c r="W1062" i="1"/>
  <c r="I1063" i="1"/>
  <c r="J1063" i="1"/>
  <c r="K1063" i="1"/>
  <c r="L1063" i="1"/>
  <c r="M1063" i="1"/>
  <c r="O1063" i="1"/>
  <c r="P1063" i="1"/>
  <c r="Q1063" i="1"/>
  <c r="R1063" i="1"/>
  <c r="T1063" i="1"/>
  <c r="U1063" i="1"/>
  <c r="V1063" i="1"/>
  <c r="W1063" i="1"/>
  <c r="I1064" i="1"/>
  <c r="J1064" i="1"/>
  <c r="K1064" i="1"/>
  <c r="L1064" i="1"/>
  <c r="M1064" i="1"/>
  <c r="O1064" i="1"/>
  <c r="P1064" i="1"/>
  <c r="Q1064" i="1"/>
  <c r="R1064" i="1"/>
  <c r="T1064" i="1"/>
  <c r="U1064" i="1"/>
  <c r="V1064" i="1"/>
  <c r="W1064" i="1"/>
  <c r="I1065" i="1"/>
  <c r="J1065" i="1"/>
  <c r="K1065" i="1"/>
  <c r="L1065" i="1"/>
  <c r="M1065" i="1"/>
  <c r="O1065" i="1"/>
  <c r="P1065" i="1"/>
  <c r="Q1065" i="1"/>
  <c r="R1065" i="1"/>
  <c r="T1065" i="1"/>
  <c r="U1065" i="1"/>
  <c r="V1065" i="1"/>
  <c r="W1065" i="1"/>
  <c r="I1066" i="1"/>
  <c r="J1066" i="1"/>
  <c r="K1066" i="1"/>
  <c r="L1066" i="1"/>
  <c r="M1066" i="1"/>
  <c r="O1066" i="1"/>
  <c r="P1066" i="1"/>
  <c r="Q1066" i="1"/>
  <c r="R1066" i="1"/>
  <c r="T1066" i="1"/>
  <c r="U1066" i="1"/>
  <c r="V1066" i="1"/>
  <c r="W1066" i="1"/>
  <c r="I1067" i="1"/>
  <c r="J1067" i="1"/>
  <c r="K1067" i="1"/>
  <c r="L1067" i="1"/>
  <c r="M1067" i="1"/>
  <c r="O1067" i="1"/>
  <c r="P1067" i="1"/>
  <c r="Q1067" i="1"/>
  <c r="R1067" i="1"/>
  <c r="T1067" i="1"/>
  <c r="U1067" i="1"/>
  <c r="V1067" i="1"/>
  <c r="W1067" i="1"/>
  <c r="I1068" i="1"/>
  <c r="J1068" i="1"/>
  <c r="K1068" i="1"/>
  <c r="L1068" i="1"/>
  <c r="M1068" i="1"/>
  <c r="O1068" i="1"/>
  <c r="P1068" i="1"/>
  <c r="Q1068" i="1"/>
  <c r="R1068" i="1"/>
  <c r="T1068" i="1"/>
  <c r="U1068" i="1"/>
  <c r="V1068" i="1"/>
  <c r="W1068" i="1"/>
  <c r="I1069" i="1"/>
  <c r="J1069" i="1"/>
  <c r="K1069" i="1"/>
  <c r="L1069" i="1"/>
  <c r="M1069" i="1"/>
  <c r="O1069" i="1"/>
  <c r="P1069" i="1"/>
  <c r="Q1069" i="1"/>
  <c r="R1069" i="1"/>
  <c r="T1069" i="1"/>
  <c r="U1069" i="1"/>
  <c r="V1069" i="1"/>
  <c r="W1069" i="1"/>
  <c r="I1070" i="1"/>
  <c r="J1070" i="1"/>
  <c r="K1070" i="1"/>
  <c r="L1070" i="1"/>
  <c r="M1070" i="1"/>
  <c r="O1070" i="1"/>
  <c r="P1070" i="1"/>
  <c r="Q1070" i="1"/>
  <c r="R1070" i="1"/>
  <c r="T1070" i="1"/>
  <c r="U1070" i="1"/>
  <c r="V1070" i="1"/>
  <c r="W1070" i="1"/>
  <c r="I1071" i="1"/>
  <c r="J1071" i="1"/>
  <c r="K1071" i="1"/>
  <c r="L1071" i="1"/>
  <c r="M1071" i="1"/>
  <c r="O1071" i="1"/>
  <c r="P1071" i="1"/>
  <c r="Q1071" i="1"/>
  <c r="R1071" i="1"/>
  <c r="T1071" i="1"/>
  <c r="U1071" i="1"/>
  <c r="V1071" i="1"/>
  <c r="W1071" i="1"/>
  <c r="I1072" i="1"/>
  <c r="J1072" i="1"/>
  <c r="K1072" i="1"/>
  <c r="L1072" i="1"/>
  <c r="M1072" i="1"/>
  <c r="O1072" i="1"/>
  <c r="P1072" i="1"/>
  <c r="Q1072" i="1"/>
  <c r="R1072" i="1"/>
  <c r="T1072" i="1"/>
  <c r="U1072" i="1"/>
  <c r="V1072" i="1"/>
  <c r="W1072" i="1"/>
  <c r="I1073" i="1"/>
  <c r="J1073" i="1"/>
  <c r="K1073" i="1"/>
  <c r="L1073" i="1"/>
  <c r="M1073" i="1"/>
  <c r="O1073" i="1"/>
  <c r="P1073" i="1"/>
  <c r="Q1073" i="1"/>
  <c r="R1073" i="1"/>
  <c r="T1073" i="1"/>
  <c r="U1073" i="1"/>
  <c r="V1073" i="1"/>
  <c r="W1073" i="1"/>
  <c r="I1074" i="1"/>
  <c r="J1074" i="1"/>
  <c r="K1074" i="1"/>
  <c r="L1074" i="1"/>
  <c r="M1074" i="1"/>
  <c r="O1074" i="1"/>
  <c r="P1074" i="1"/>
  <c r="Q1074" i="1"/>
  <c r="R1074" i="1"/>
  <c r="T1074" i="1"/>
  <c r="U1074" i="1"/>
  <c r="V1074" i="1"/>
  <c r="W1074" i="1"/>
  <c r="I1075" i="1"/>
  <c r="J1075" i="1"/>
  <c r="K1075" i="1"/>
  <c r="L1075" i="1"/>
  <c r="M1075" i="1"/>
  <c r="O1075" i="1"/>
  <c r="P1075" i="1"/>
  <c r="Q1075" i="1"/>
  <c r="R1075" i="1"/>
  <c r="T1075" i="1"/>
  <c r="U1075" i="1"/>
  <c r="V1075" i="1"/>
  <c r="W1075" i="1"/>
  <c r="I1076" i="1"/>
  <c r="J1076" i="1"/>
  <c r="K1076" i="1"/>
  <c r="L1076" i="1"/>
  <c r="M1076" i="1"/>
  <c r="O1076" i="1"/>
  <c r="P1076" i="1"/>
  <c r="Q1076" i="1"/>
  <c r="R1076" i="1"/>
  <c r="T1076" i="1"/>
  <c r="U1076" i="1"/>
  <c r="V1076" i="1"/>
  <c r="W1076" i="1"/>
  <c r="I1077" i="1"/>
  <c r="J1077" i="1"/>
  <c r="K1077" i="1"/>
  <c r="L1077" i="1"/>
  <c r="M1077" i="1"/>
  <c r="O1077" i="1"/>
  <c r="P1077" i="1"/>
  <c r="Q1077" i="1"/>
  <c r="R1077" i="1"/>
  <c r="T1077" i="1"/>
  <c r="U1077" i="1"/>
  <c r="V1077" i="1"/>
  <c r="W1077" i="1"/>
  <c r="I1078" i="1"/>
  <c r="J1078" i="1"/>
  <c r="K1078" i="1"/>
  <c r="L1078" i="1"/>
  <c r="M1078" i="1"/>
  <c r="O1078" i="1"/>
  <c r="P1078" i="1"/>
  <c r="Q1078" i="1"/>
  <c r="R1078" i="1"/>
  <c r="T1078" i="1"/>
  <c r="U1078" i="1"/>
  <c r="V1078" i="1"/>
  <c r="W1078" i="1"/>
  <c r="I1079" i="1"/>
  <c r="J1079" i="1"/>
  <c r="K1079" i="1"/>
  <c r="L1079" i="1"/>
  <c r="M1079" i="1"/>
  <c r="O1079" i="1"/>
  <c r="P1079" i="1"/>
  <c r="Q1079" i="1"/>
  <c r="R1079" i="1"/>
  <c r="T1079" i="1"/>
  <c r="U1079" i="1"/>
  <c r="V1079" i="1"/>
  <c r="W1079" i="1"/>
  <c r="I1080" i="1"/>
  <c r="J1080" i="1"/>
  <c r="K1080" i="1"/>
  <c r="L1080" i="1"/>
  <c r="M1080" i="1"/>
  <c r="O1080" i="1"/>
  <c r="P1080" i="1"/>
  <c r="Q1080" i="1"/>
  <c r="R1080" i="1"/>
  <c r="T1080" i="1"/>
  <c r="U1080" i="1"/>
  <c r="V1080" i="1"/>
  <c r="W1080" i="1"/>
  <c r="I1081" i="1"/>
  <c r="J1081" i="1"/>
  <c r="K1081" i="1"/>
  <c r="L1081" i="1"/>
  <c r="M1081" i="1"/>
  <c r="O1081" i="1"/>
  <c r="P1081" i="1"/>
  <c r="Q1081" i="1"/>
  <c r="R1081" i="1"/>
  <c r="T1081" i="1"/>
  <c r="U1081" i="1"/>
  <c r="V1081" i="1"/>
  <c r="W1081" i="1"/>
  <c r="I1082" i="1"/>
  <c r="J1082" i="1"/>
  <c r="K1082" i="1"/>
  <c r="L1082" i="1"/>
  <c r="M1082" i="1"/>
  <c r="O1082" i="1"/>
  <c r="P1082" i="1"/>
  <c r="Q1082" i="1"/>
  <c r="R1082" i="1"/>
  <c r="T1082" i="1"/>
  <c r="U1082" i="1"/>
  <c r="V1082" i="1"/>
  <c r="W1082" i="1"/>
  <c r="I1083" i="1"/>
  <c r="J1083" i="1"/>
  <c r="K1083" i="1"/>
  <c r="L1083" i="1"/>
  <c r="M1083" i="1"/>
  <c r="O1083" i="1"/>
  <c r="P1083" i="1"/>
  <c r="Q1083" i="1"/>
  <c r="R1083" i="1"/>
  <c r="T1083" i="1"/>
  <c r="U1083" i="1"/>
  <c r="V1083" i="1"/>
  <c r="W1083" i="1"/>
  <c r="I1084" i="1"/>
  <c r="J1084" i="1"/>
  <c r="K1084" i="1"/>
  <c r="L1084" i="1"/>
  <c r="M1084" i="1"/>
  <c r="O1084" i="1"/>
  <c r="P1084" i="1"/>
  <c r="Q1084" i="1"/>
  <c r="R1084" i="1"/>
  <c r="T1084" i="1"/>
  <c r="U1084" i="1"/>
  <c r="V1084" i="1"/>
  <c r="W1084" i="1"/>
  <c r="I1085" i="1"/>
  <c r="J1085" i="1"/>
  <c r="K1085" i="1"/>
  <c r="L1085" i="1"/>
  <c r="M1085" i="1"/>
  <c r="O1085" i="1"/>
  <c r="P1085" i="1"/>
  <c r="Q1085" i="1"/>
  <c r="R1085" i="1"/>
  <c r="T1085" i="1"/>
  <c r="U1085" i="1"/>
  <c r="V1085" i="1"/>
  <c r="W1085" i="1"/>
  <c r="I1086" i="1"/>
  <c r="J1086" i="1"/>
  <c r="K1086" i="1"/>
  <c r="L1086" i="1"/>
  <c r="M1086" i="1"/>
  <c r="O1086" i="1"/>
  <c r="P1086" i="1"/>
  <c r="Q1086" i="1"/>
  <c r="R1086" i="1"/>
  <c r="T1086" i="1"/>
  <c r="U1086" i="1"/>
  <c r="V1086" i="1"/>
  <c r="W1086" i="1"/>
  <c r="I1087" i="1"/>
  <c r="J1087" i="1"/>
  <c r="K1087" i="1"/>
  <c r="L1087" i="1"/>
  <c r="M1087" i="1"/>
  <c r="O1087" i="1"/>
  <c r="P1087" i="1"/>
  <c r="Q1087" i="1"/>
  <c r="R1087" i="1"/>
  <c r="T1087" i="1"/>
  <c r="U1087" i="1"/>
  <c r="V1087" i="1"/>
  <c r="W1087" i="1"/>
  <c r="I1088" i="1"/>
  <c r="J1088" i="1"/>
  <c r="K1088" i="1"/>
  <c r="L1088" i="1"/>
  <c r="M1088" i="1"/>
  <c r="O1088" i="1"/>
  <c r="P1088" i="1"/>
  <c r="Q1088" i="1"/>
  <c r="R1088" i="1"/>
  <c r="T1088" i="1"/>
  <c r="U1088" i="1"/>
  <c r="V1088" i="1"/>
  <c r="W1088" i="1"/>
  <c r="I1089" i="1"/>
  <c r="J1089" i="1"/>
  <c r="K1089" i="1"/>
  <c r="L1089" i="1"/>
  <c r="M1089" i="1"/>
  <c r="O1089" i="1"/>
  <c r="P1089" i="1"/>
  <c r="Q1089" i="1"/>
  <c r="R1089" i="1"/>
  <c r="T1089" i="1"/>
  <c r="U1089" i="1"/>
  <c r="V1089" i="1"/>
  <c r="W1089" i="1"/>
  <c r="I1090" i="1"/>
  <c r="J1090" i="1"/>
  <c r="K1090" i="1"/>
  <c r="L1090" i="1"/>
  <c r="M1090" i="1"/>
  <c r="O1090" i="1"/>
  <c r="P1090" i="1"/>
  <c r="Q1090" i="1"/>
  <c r="R1090" i="1"/>
  <c r="T1090" i="1"/>
  <c r="U1090" i="1"/>
  <c r="V1090" i="1"/>
  <c r="W1090" i="1"/>
  <c r="I1091" i="1"/>
  <c r="J1091" i="1"/>
  <c r="K1091" i="1"/>
  <c r="L1091" i="1"/>
  <c r="M1091" i="1"/>
  <c r="O1091" i="1"/>
  <c r="P1091" i="1"/>
  <c r="Q1091" i="1"/>
  <c r="R1091" i="1"/>
  <c r="T1091" i="1"/>
  <c r="U1091" i="1"/>
  <c r="V1091" i="1"/>
  <c r="W1091" i="1"/>
  <c r="I1092" i="1"/>
  <c r="J1092" i="1"/>
  <c r="K1092" i="1"/>
  <c r="L1092" i="1"/>
  <c r="M1092" i="1"/>
  <c r="O1092" i="1"/>
  <c r="P1092" i="1"/>
  <c r="Q1092" i="1"/>
  <c r="R1092" i="1"/>
  <c r="T1092" i="1"/>
  <c r="U1092" i="1"/>
  <c r="V1092" i="1"/>
  <c r="W1092" i="1"/>
  <c r="I1093" i="1"/>
  <c r="J1093" i="1"/>
  <c r="K1093" i="1"/>
  <c r="L1093" i="1"/>
  <c r="M1093" i="1"/>
  <c r="O1093" i="1"/>
  <c r="P1093" i="1"/>
  <c r="Q1093" i="1"/>
  <c r="R1093" i="1"/>
  <c r="T1093" i="1"/>
  <c r="U1093" i="1"/>
  <c r="V1093" i="1"/>
  <c r="W1093" i="1"/>
  <c r="I1094" i="1"/>
  <c r="J1094" i="1"/>
  <c r="K1094" i="1"/>
  <c r="L1094" i="1"/>
  <c r="M1094" i="1"/>
  <c r="O1094" i="1"/>
  <c r="P1094" i="1"/>
  <c r="Q1094" i="1"/>
  <c r="R1094" i="1"/>
  <c r="T1094" i="1"/>
  <c r="U1094" i="1"/>
  <c r="V1094" i="1"/>
  <c r="W1094" i="1"/>
  <c r="I1095" i="1"/>
  <c r="J1095" i="1"/>
  <c r="K1095" i="1"/>
  <c r="L1095" i="1"/>
  <c r="M1095" i="1"/>
  <c r="O1095" i="1"/>
  <c r="P1095" i="1"/>
  <c r="Q1095" i="1"/>
  <c r="R1095" i="1"/>
  <c r="T1095" i="1"/>
  <c r="U1095" i="1"/>
  <c r="V1095" i="1"/>
  <c r="W1095" i="1"/>
  <c r="I1096" i="1"/>
  <c r="J1096" i="1"/>
  <c r="K1096" i="1"/>
  <c r="L1096" i="1"/>
  <c r="M1096" i="1"/>
  <c r="O1096" i="1"/>
  <c r="P1096" i="1"/>
  <c r="Q1096" i="1"/>
  <c r="R1096" i="1"/>
  <c r="T1096" i="1"/>
  <c r="U1096" i="1"/>
  <c r="V1096" i="1"/>
  <c r="W1096" i="1"/>
  <c r="I1097" i="1"/>
  <c r="J1097" i="1"/>
  <c r="K1097" i="1"/>
  <c r="L1097" i="1"/>
  <c r="M1097" i="1"/>
  <c r="O1097" i="1"/>
  <c r="P1097" i="1"/>
  <c r="Q1097" i="1"/>
  <c r="R1097" i="1"/>
  <c r="T1097" i="1"/>
  <c r="U1097" i="1"/>
  <c r="V1097" i="1"/>
  <c r="W1097" i="1"/>
  <c r="I1098" i="1"/>
  <c r="J1098" i="1"/>
  <c r="K1098" i="1"/>
  <c r="L1098" i="1"/>
  <c r="M1098" i="1"/>
  <c r="O1098" i="1"/>
  <c r="P1098" i="1"/>
  <c r="Q1098" i="1"/>
  <c r="R1098" i="1"/>
  <c r="T1098" i="1"/>
  <c r="U1098" i="1"/>
  <c r="V1098" i="1"/>
  <c r="W1098" i="1"/>
  <c r="I1099" i="1"/>
  <c r="J1099" i="1"/>
  <c r="K1099" i="1"/>
  <c r="L1099" i="1"/>
  <c r="M1099" i="1"/>
  <c r="O1099" i="1"/>
  <c r="P1099" i="1"/>
  <c r="Q1099" i="1"/>
  <c r="R1099" i="1"/>
  <c r="T1099" i="1"/>
  <c r="U1099" i="1"/>
  <c r="V1099" i="1"/>
  <c r="W1099" i="1"/>
  <c r="I1100" i="1"/>
  <c r="J1100" i="1"/>
  <c r="K1100" i="1"/>
  <c r="L1100" i="1"/>
  <c r="M1100" i="1"/>
  <c r="O1100" i="1"/>
  <c r="P1100" i="1"/>
  <c r="Q1100" i="1"/>
  <c r="R1100" i="1"/>
  <c r="T1100" i="1"/>
  <c r="U1100" i="1"/>
  <c r="V1100" i="1"/>
  <c r="W1100" i="1"/>
  <c r="I1101" i="1"/>
  <c r="J1101" i="1"/>
  <c r="K1101" i="1"/>
  <c r="L1101" i="1"/>
  <c r="M1101" i="1"/>
  <c r="O1101" i="1"/>
  <c r="P1101" i="1"/>
  <c r="Q1101" i="1"/>
  <c r="R1101" i="1"/>
  <c r="T1101" i="1"/>
  <c r="U1101" i="1"/>
  <c r="V1101" i="1"/>
  <c r="W1101" i="1"/>
  <c r="I1102" i="1"/>
  <c r="J1102" i="1"/>
  <c r="K1102" i="1"/>
  <c r="L1102" i="1"/>
  <c r="M1102" i="1"/>
  <c r="O1102" i="1"/>
  <c r="P1102" i="1"/>
  <c r="Q1102" i="1"/>
  <c r="R1102" i="1"/>
  <c r="T1102" i="1"/>
  <c r="U1102" i="1"/>
  <c r="V1102" i="1"/>
  <c r="W1102" i="1"/>
  <c r="I1103" i="1"/>
  <c r="J1103" i="1"/>
  <c r="K1103" i="1"/>
  <c r="L1103" i="1"/>
  <c r="M1103" i="1"/>
  <c r="O1103" i="1"/>
  <c r="P1103" i="1"/>
  <c r="Q1103" i="1"/>
  <c r="R1103" i="1"/>
  <c r="T1103" i="1"/>
  <c r="U1103" i="1"/>
  <c r="V1103" i="1"/>
  <c r="W1103" i="1"/>
  <c r="I1104" i="1"/>
  <c r="J1104" i="1"/>
  <c r="K1104" i="1"/>
  <c r="L1104" i="1"/>
  <c r="M1104" i="1"/>
  <c r="O1104" i="1"/>
  <c r="P1104" i="1"/>
  <c r="Q1104" i="1"/>
  <c r="R1104" i="1"/>
  <c r="T1104" i="1"/>
  <c r="U1104" i="1"/>
  <c r="V1104" i="1"/>
  <c r="W1104" i="1"/>
  <c r="I1105" i="1"/>
  <c r="J1105" i="1"/>
  <c r="K1105" i="1"/>
  <c r="L1105" i="1"/>
  <c r="M1105" i="1"/>
  <c r="O1105" i="1"/>
  <c r="P1105" i="1"/>
  <c r="Q1105" i="1"/>
  <c r="R1105" i="1"/>
  <c r="T1105" i="1"/>
  <c r="U1105" i="1"/>
  <c r="V1105" i="1"/>
  <c r="W1105" i="1"/>
  <c r="I1106" i="1"/>
  <c r="J1106" i="1"/>
  <c r="K1106" i="1"/>
  <c r="L1106" i="1"/>
  <c r="M1106" i="1"/>
  <c r="O1106" i="1"/>
  <c r="P1106" i="1"/>
  <c r="Q1106" i="1"/>
  <c r="R1106" i="1"/>
  <c r="T1106" i="1"/>
  <c r="U1106" i="1"/>
  <c r="V1106" i="1"/>
  <c r="W1106" i="1"/>
  <c r="I1107" i="1"/>
  <c r="J1107" i="1"/>
  <c r="K1107" i="1"/>
  <c r="L1107" i="1"/>
  <c r="M1107" i="1"/>
  <c r="O1107" i="1"/>
  <c r="P1107" i="1"/>
  <c r="Q1107" i="1"/>
  <c r="R1107" i="1"/>
  <c r="T1107" i="1"/>
  <c r="U1107" i="1"/>
  <c r="V1107" i="1"/>
  <c r="W1107" i="1"/>
  <c r="I1108" i="1"/>
  <c r="J1108" i="1"/>
  <c r="K1108" i="1"/>
  <c r="L1108" i="1"/>
  <c r="M1108" i="1"/>
  <c r="O1108" i="1"/>
  <c r="P1108" i="1"/>
  <c r="Q1108" i="1"/>
  <c r="R1108" i="1"/>
  <c r="T1108" i="1"/>
  <c r="U1108" i="1"/>
  <c r="V1108" i="1"/>
  <c r="W1108" i="1"/>
  <c r="I1109" i="1"/>
  <c r="J1109" i="1"/>
  <c r="K1109" i="1"/>
  <c r="L1109" i="1"/>
  <c r="M1109" i="1"/>
  <c r="O1109" i="1"/>
  <c r="P1109" i="1"/>
  <c r="Q1109" i="1"/>
  <c r="R1109" i="1"/>
  <c r="T1109" i="1"/>
  <c r="U1109" i="1"/>
  <c r="V1109" i="1"/>
  <c r="W1109" i="1"/>
  <c r="I1110" i="1"/>
  <c r="J1110" i="1"/>
  <c r="K1110" i="1"/>
  <c r="L1110" i="1"/>
  <c r="M1110" i="1"/>
  <c r="O1110" i="1"/>
  <c r="P1110" i="1"/>
  <c r="Q1110" i="1"/>
  <c r="R1110" i="1"/>
  <c r="T1110" i="1"/>
  <c r="U1110" i="1"/>
  <c r="V1110" i="1"/>
  <c r="W1110" i="1"/>
  <c r="I1111" i="1"/>
  <c r="J1111" i="1"/>
  <c r="K1111" i="1"/>
  <c r="L1111" i="1"/>
  <c r="M1111" i="1"/>
  <c r="O1111" i="1"/>
  <c r="P1111" i="1"/>
  <c r="Q1111" i="1"/>
  <c r="R1111" i="1"/>
  <c r="T1111" i="1"/>
  <c r="U1111" i="1"/>
  <c r="V1111" i="1"/>
  <c r="W1111" i="1"/>
  <c r="I1112" i="1"/>
  <c r="J1112" i="1"/>
  <c r="K1112" i="1"/>
  <c r="L1112" i="1"/>
  <c r="M1112" i="1"/>
  <c r="O1112" i="1"/>
  <c r="P1112" i="1"/>
  <c r="Q1112" i="1"/>
  <c r="R1112" i="1"/>
  <c r="T1112" i="1"/>
  <c r="U1112" i="1"/>
  <c r="V1112" i="1"/>
  <c r="W1112" i="1"/>
  <c r="I1113" i="1"/>
  <c r="J1113" i="1"/>
  <c r="K1113" i="1"/>
  <c r="L1113" i="1"/>
  <c r="M1113" i="1"/>
  <c r="O1113" i="1"/>
  <c r="P1113" i="1"/>
  <c r="Q1113" i="1"/>
  <c r="R1113" i="1"/>
  <c r="T1113" i="1"/>
  <c r="U1113" i="1"/>
  <c r="V1113" i="1"/>
  <c r="W1113" i="1"/>
  <c r="I1114" i="1"/>
  <c r="J1114" i="1"/>
  <c r="K1114" i="1"/>
  <c r="L1114" i="1"/>
  <c r="M1114" i="1"/>
  <c r="O1114" i="1"/>
  <c r="P1114" i="1"/>
  <c r="Q1114" i="1"/>
  <c r="R1114" i="1"/>
  <c r="T1114" i="1"/>
  <c r="U1114" i="1"/>
  <c r="V1114" i="1"/>
  <c r="W1114" i="1"/>
  <c r="I1115" i="1"/>
  <c r="J1115" i="1"/>
  <c r="K1115" i="1"/>
  <c r="L1115" i="1"/>
  <c r="M1115" i="1"/>
  <c r="O1115" i="1"/>
  <c r="P1115" i="1"/>
  <c r="Q1115" i="1"/>
  <c r="R1115" i="1"/>
  <c r="T1115" i="1"/>
  <c r="U1115" i="1"/>
  <c r="V1115" i="1"/>
  <c r="W1115" i="1"/>
  <c r="I1116" i="1"/>
  <c r="J1116" i="1"/>
  <c r="K1116" i="1"/>
  <c r="L1116" i="1"/>
  <c r="M1116" i="1"/>
  <c r="O1116" i="1"/>
  <c r="P1116" i="1"/>
  <c r="Q1116" i="1"/>
  <c r="R1116" i="1"/>
  <c r="T1116" i="1"/>
  <c r="U1116" i="1"/>
  <c r="V1116" i="1"/>
  <c r="W1116" i="1"/>
  <c r="I1117" i="1"/>
  <c r="J1117" i="1"/>
  <c r="K1117" i="1"/>
  <c r="L1117" i="1"/>
  <c r="M1117" i="1"/>
  <c r="O1117" i="1"/>
  <c r="P1117" i="1"/>
  <c r="Q1117" i="1"/>
  <c r="R1117" i="1"/>
  <c r="T1117" i="1"/>
  <c r="U1117" i="1"/>
  <c r="V1117" i="1"/>
  <c r="W1117" i="1"/>
  <c r="I1118" i="1"/>
  <c r="J1118" i="1"/>
  <c r="K1118" i="1"/>
  <c r="L1118" i="1"/>
  <c r="M1118" i="1"/>
  <c r="O1118" i="1"/>
  <c r="P1118" i="1"/>
  <c r="Q1118" i="1"/>
  <c r="R1118" i="1"/>
  <c r="T1118" i="1"/>
  <c r="U1118" i="1"/>
  <c r="V1118" i="1"/>
  <c r="W1118" i="1"/>
  <c r="I1119" i="1"/>
  <c r="J1119" i="1"/>
  <c r="K1119" i="1"/>
  <c r="L1119" i="1"/>
  <c r="M1119" i="1"/>
  <c r="O1119" i="1"/>
  <c r="P1119" i="1"/>
  <c r="Q1119" i="1"/>
  <c r="R1119" i="1"/>
  <c r="T1119" i="1"/>
  <c r="U1119" i="1"/>
  <c r="V1119" i="1"/>
  <c r="W1119" i="1"/>
  <c r="I1120" i="1"/>
  <c r="J1120" i="1"/>
  <c r="K1120" i="1"/>
  <c r="L1120" i="1"/>
  <c r="M1120" i="1"/>
  <c r="O1120" i="1"/>
  <c r="P1120" i="1"/>
  <c r="Q1120" i="1"/>
  <c r="R1120" i="1"/>
  <c r="T1120" i="1"/>
  <c r="U1120" i="1"/>
  <c r="V1120" i="1"/>
  <c r="W1120" i="1"/>
  <c r="I1121" i="1"/>
  <c r="J1121" i="1"/>
  <c r="K1121" i="1"/>
  <c r="L1121" i="1"/>
  <c r="M1121" i="1"/>
  <c r="O1121" i="1"/>
  <c r="P1121" i="1"/>
  <c r="Q1121" i="1"/>
  <c r="R1121" i="1"/>
  <c r="T1121" i="1"/>
  <c r="U1121" i="1"/>
  <c r="V1121" i="1"/>
  <c r="W1121" i="1"/>
  <c r="I1122" i="1"/>
  <c r="J1122" i="1"/>
  <c r="K1122" i="1"/>
  <c r="L1122" i="1"/>
  <c r="M1122" i="1"/>
  <c r="O1122" i="1"/>
  <c r="P1122" i="1"/>
  <c r="Q1122" i="1"/>
  <c r="R1122" i="1"/>
  <c r="T1122" i="1"/>
  <c r="U1122" i="1"/>
  <c r="V1122" i="1"/>
  <c r="W1122" i="1"/>
  <c r="I1123" i="1"/>
  <c r="J1123" i="1"/>
  <c r="K1123" i="1"/>
  <c r="L1123" i="1"/>
  <c r="M1123" i="1"/>
  <c r="O1123" i="1"/>
  <c r="P1123" i="1"/>
  <c r="Q1123" i="1"/>
  <c r="R1123" i="1"/>
  <c r="T1123" i="1"/>
  <c r="U1123" i="1"/>
  <c r="V1123" i="1"/>
  <c r="W1123" i="1"/>
  <c r="I1124" i="1"/>
  <c r="J1124" i="1"/>
  <c r="K1124" i="1"/>
  <c r="L1124" i="1"/>
  <c r="M1124" i="1"/>
  <c r="O1124" i="1"/>
  <c r="P1124" i="1"/>
  <c r="Q1124" i="1"/>
  <c r="R1124" i="1"/>
  <c r="T1124" i="1"/>
  <c r="U1124" i="1"/>
  <c r="V1124" i="1"/>
  <c r="W1124" i="1"/>
  <c r="I1125" i="1"/>
  <c r="J1125" i="1"/>
  <c r="K1125" i="1"/>
  <c r="L1125" i="1"/>
  <c r="M1125" i="1"/>
  <c r="O1125" i="1"/>
  <c r="P1125" i="1"/>
  <c r="Q1125" i="1"/>
  <c r="R1125" i="1"/>
  <c r="T1125" i="1"/>
  <c r="U1125" i="1"/>
  <c r="V1125" i="1"/>
  <c r="W1125" i="1"/>
  <c r="I1126" i="1"/>
  <c r="J1126" i="1"/>
  <c r="K1126" i="1"/>
  <c r="L1126" i="1"/>
  <c r="M1126" i="1"/>
  <c r="O1126" i="1"/>
  <c r="P1126" i="1"/>
  <c r="Q1126" i="1"/>
  <c r="R1126" i="1"/>
  <c r="T1126" i="1"/>
  <c r="U1126" i="1"/>
  <c r="V1126" i="1"/>
  <c r="W1126" i="1"/>
  <c r="I1127" i="1"/>
  <c r="J1127" i="1"/>
  <c r="K1127" i="1"/>
  <c r="L1127" i="1"/>
  <c r="M1127" i="1"/>
  <c r="O1127" i="1"/>
  <c r="P1127" i="1"/>
  <c r="Q1127" i="1"/>
  <c r="R1127" i="1"/>
  <c r="T1127" i="1"/>
  <c r="U1127" i="1"/>
  <c r="V1127" i="1"/>
  <c r="W1127" i="1"/>
  <c r="I1128" i="1"/>
  <c r="J1128" i="1"/>
  <c r="K1128" i="1"/>
  <c r="L1128" i="1"/>
  <c r="M1128" i="1"/>
  <c r="O1128" i="1"/>
  <c r="P1128" i="1"/>
  <c r="Q1128" i="1"/>
  <c r="R1128" i="1"/>
  <c r="T1128" i="1"/>
  <c r="U1128" i="1"/>
  <c r="V1128" i="1"/>
  <c r="W1128" i="1"/>
  <c r="I1129" i="1"/>
  <c r="J1129" i="1"/>
  <c r="K1129" i="1"/>
  <c r="L1129" i="1"/>
  <c r="M1129" i="1"/>
  <c r="O1129" i="1"/>
  <c r="P1129" i="1"/>
  <c r="Q1129" i="1"/>
  <c r="R1129" i="1"/>
  <c r="T1129" i="1"/>
  <c r="U1129" i="1"/>
  <c r="V1129" i="1"/>
  <c r="W1129" i="1"/>
  <c r="I1130" i="1"/>
  <c r="J1130" i="1"/>
  <c r="K1130" i="1"/>
  <c r="L1130" i="1"/>
  <c r="M1130" i="1"/>
  <c r="O1130" i="1"/>
  <c r="P1130" i="1"/>
  <c r="Q1130" i="1"/>
  <c r="R1130" i="1"/>
  <c r="T1130" i="1"/>
  <c r="U1130" i="1"/>
  <c r="V1130" i="1"/>
  <c r="W1130" i="1"/>
  <c r="I1131" i="1"/>
  <c r="J1131" i="1"/>
  <c r="K1131" i="1"/>
  <c r="L1131" i="1"/>
  <c r="M1131" i="1"/>
  <c r="O1131" i="1"/>
  <c r="P1131" i="1"/>
  <c r="Q1131" i="1"/>
  <c r="R1131" i="1"/>
  <c r="T1131" i="1"/>
  <c r="U1131" i="1"/>
  <c r="V1131" i="1"/>
  <c r="W1131" i="1"/>
  <c r="I1132" i="1"/>
  <c r="J1132" i="1"/>
  <c r="K1132" i="1"/>
  <c r="L1132" i="1"/>
  <c r="M1132" i="1"/>
  <c r="O1132" i="1"/>
  <c r="P1132" i="1"/>
  <c r="Q1132" i="1"/>
  <c r="R1132" i="1"/>
  <c r="T1132" i="1"/>
  <c r="U1132" i="1"/>
  <c r="V1132" i="1"/>
  <c r="W1132" i="1"/>
  <c r="I1133" i="1"/>
  <c r="J1133" i="1"/>
  <c r="K1133" i="1"/>
  <c r="L1133" i="1"/>
  <c r="M1133" i="1"/>
  <c r="O1133" i="1"/>
  <c r="P1133" i="1"/>
  <c r="Q1133" i="1"/>
  <c r="R1133" i="1"/>
  <c r="T1133" i="1"/>
  <c r="U1133" i="1"/>
  <c r="V1133" i="1"/>
  <c r="W1133" i="1"/>
  <c r="I1134" i="1"/>
  <c r="J1134" i="1"/>
  <c r="K1134" i="1"/>
  <c r="L1134" i="1"/>
  <c r="M1134" i="1"/>
  <c r="O1134" i="1"/>
  <c r="P1134" i="1"/>
  <c r="Q1134" i="1"/>
  <c r="R1134" i="1"/>
  <c r="T1134" i="1"/>
  <c r="U1134" i="1"/>
  <c r="V1134" i="1"/>
  <c r="W1134" i="1"/>
  <c r="I1135" i="1"/>
  <c r="J1135" i="1"/>
  <c r="K1135" i="1"/>
  <c r="L1135" i="1"/>
  <c r="M1135" i="1"/>
  <c r="O1135" i="1"/>
  <c r="P1135" i="1"/>
  <c r="Q1135" i="1"/>
  <c r="R1135" i="1"/>
  <c r="T1135" i="1"/>
  <c r="U1135" i="1"/>
  <c r="V1135" i="1"/>
  <c r="W1135" i="1"/>
  <c r="I1136" i="1"/>
  <c r="J1136" i="1"/>
  <c r="K1136" i="1"/>
  <c r="L1136" i="1"/>
  <c r="M1136" i="1"/>
  <c r="O1136" i="1"/>
  <c r="P1136" i="1"/>
  <c r="Q1136" i="1"/>
  <c r="R1136" i="1"/>
  <c r="T1136" i="1"/>
  <c r="U1136" i="1"/>
  <c r="V1136" i="1"/>
  <c r="W1136" i="1"/>
  <c r="I1137" i="1"/>
  <c r="J1137" i="1"/>
  <c r="K1137" i="1"/>
  <c r="L1137" i="1"/>
  <c r="M1137" i="1"/>
  <c r="O1137" i="1"/>
  <c r="P1137" i="1"/>
  <c r="Q1137" i="1"/>
  <c r="R1137" i="1"/>
  <c r="T1137" i="1"/>
  <c r="U1137" i="1"/>
  <c r="V1137" i="1"/>
  <c r="W1137" i="1"/>
  <c r="I1138" i="1"/>
  <c r="J1138" i="1"/>
  <c r="K1138" i="1"/>
  <c r="L1138" i="1"/>
  <c r="M1138" i="1"/>
  <c r="O1138" i="1"/>
  <c r="P1138" i="1"/>
  <c r="Q1138" i="1"/>
  <c r="R1138" i="1"/>
  <c r="T1138" i="1"/>
  <c r="U1138" i="1"/>
  <c r="V1138" i="1"/>
  <c r="W1138" i="1"/>
  <c r="I1139" i="1"/>
  <c r="J1139" i="1"/>
  <c r="K1139" i="1"/>
  <c r="L1139" i="1"/>
  <c r="M1139" i="1"/>
  <c r="O1139" i="1"/>
  <c r="P1139" i="1"/>
  <c r="Q1139" i="1"/>
  <c r="R1139" i="1"/>
  <c r="T1139" i="1"/>
  <c r="U1139" i="1"/>
  <c r="V1139" i="1"/>
  <c r="W1139" i="1"/>
  <c r="I1140" i="1"/>
  <c r="J1140" i="1"/>
  <c r="K1140" i="1"/>
  <c r="L1140" i="1"/>
  <c r="M1140" i="1"/>
  <c r="O1140" i="1"/>
  <c r="P1140" i="1"/>
  <c r="Q1140" i="1"/>
  <c r="R1140" i="1"/>
  <c r="T1140" i="1"/>
  <c r="U1140" i="1"/>
  <c r="V1140" i="1"/>
  <c r="W1140" i="1"/>
  <c r="I1141" i="1"/>
  <c r="J1141" i="1"/>
  <c r="K1141" i="1"/>
  <c r="L1141" i="1"/>
  <c r="M1141" i="1"/>
  <c r="O1141" i="1"/>
  <c r="P1141" i="1"/>
  <c r="Q1141" i="1"/>
  <c r="R1141" i="1"/>
  <c r="T1141" i="1"/>
  <c r="U1141" i="1"/>
  <c r="V1141" i="1"/>
  <c r="W1141" i="1"/>
  <c r="I1142" i="1"/>
  <c r="J1142" i="1"/>
  <c r="K1142" i="1"/>
  <c r="L1142" i="1"/>
  <c r="M1142" i="1"/>
  <c r="O1142" i="1"/>
  <c r="P1142" i="1"/>
  <c r="Q1142" i="1"/>
  <c r="R1142" i="1"/>
  <c r="T1142" i="1"/>
  <c r="U1142" i="1"/>
  <c r="V1142" i="1"/>
  <c r="W1142" i="1"/>
  <c r="I1143" i="1"/>
  <c r="J1143" i="1"/>
  <c r="K1143" i="1"/>
  <c r="L1143" i="1"/>
  <c r="M1143" i="1"/>
  <c r="O1143" i="1"/>
  <c r="P1143" i="1"/>
  <c r="Q1143" i="1"/>
  <c r="R1143" i="1"/>
  <c r="T1143" i="1"/>
  <c r="U1143" i="1"/>
  <c r="V1143" i="1"/>
  <c r="W1143" i="1"/>
  <c r="I1144" i="1"/>
  <c r="J1144" i="1"/>
  <c r="K1144" i="1"/>
  <c r="L1144" i="1"/>
  <c r="M1144" i="1"/>
  <c r="O1144" i="1"/>
  <c r="P1144" i="1"/>
  <c r="Q1144" i="1"/>
  <c r="R1144" i="1"/>
  <c r="T1144" i="1"/>
  <c r="U1144" i="1"/>
  <c r="V1144" i="1"/>
  <c r="W1144" i="1"/>
  <c r="I1145" i="1"/>
  <c r="J1145" i="1"/>
  <c r="K1145" i="1"/>
  <c r="L1145" i="1"/>
  <c r="M1145" i="1"/>
  <c r="O1145" i="1"/>
  <c r="P1145" i="1"/>
  <c r="Q1145" i="1"/>
  <c r="R1145" i="1"/>
  <c r="T1145" i="1"/>
  <c r="U1145" i="1"/>
  <c r="V1145" i="1"/>
  <c r="W1145" i="1"/>
  <c r="I1146" i="1"/>
  <c r="J1146" i="1"/>
  <c r="K1146" i="1"/>
  <c r="L1146" i="1"/>
  <c r="M1146" i="1"/>
  <c r="O1146" i="1"/>
  <c r="P1146" i="1"/>
  <c r="Q1146" i="1"/>
  <c r="R1146" i="1"/>
  <c r="T1146" i="1"/>
  <c r="U1146" i="1"/>
  <c r="V1146" i="1"/>
  <c r="W1146" i="1"/>
  <c r="I1147" i="1"/>
  <c r="J1147" i="1"/>
  <c r="K1147" i="1"/>
  <c r="L1147" i="1"/>
  <c r="M1147" i="1"/>
  <c r="O1147" i="1"/>
  <c r="P1147" i="1"/>
  <c r="Q1147" i="1"/>
  <c r="R1147" i="1"/>
  <c r="T1147" i="1"/>
  <c r="U1147" i="1"/>
  <c r="V1147" i="1"/>
  <c r="W1147" i="1"/>
  <c r="I1148" i="1"/>
  <c r="J1148" i="1"/>
  <c r="K1148" i="1"/>
  <c r="L1148" i="1"/>
  <c r="M1148" i="1"/>
  <c r="O1148" i="1"/>
  <c r="P1148" i="1"/>
  <c r="Q1148" i="1"/>
  <c r="R1148" i="1"/>
  <c r="T1148" i="1"/>
  <c r="U1148" i="1"/>
  <c r="V1148" i="1"/>
  <c r="W1148" i="1"/>
  <c r="I1149" i="1"/>
  <c r="J1149" i="1"/>
  <c r="K1149" i="1"/>
  <c r="L1149" i="1"/>
  <c r="M1149" i="1"/>
  <c r="O1149" i="1"/>
  <c r="P1149" i="1"/>
  <c r="Q1149" i="1"/>
  <c r="R1149" i="1"/>
  <c r="T1149" i="1"/>
  <c r="U1149" i="1"/>
  <c r="V1149" i="1"/>
  <c r="W1149" i="1"/>
  <c r="I1150" i="1"/>
  <c r="J1150" i="1"/>
  <c r="K1150" i="1"/>
  <c r="L1150" i="1"/>
  <c r="M1150" i="1"/>
  <c r="O1150" i="1"/>
  <c r="P1150" i="1"/>
  <c r="Q1150" i="1"/>
  <c r="R1150" i="1"/>
  <c r="T1150" i="1"/>
  <c r="U1150" i="1"/>
  <c r="V1150" i="1"/>
  <c r="W1150" i="1"/>
  <c r="I1151" i="1"/>
  <c r="J1151" i="1"/>
  <c r="K1151" i="1"/>
  <c r="L1151" i="1"/>
  <c r="M1151" i="1"/>
  <c r="O1151" i="1"/>
  <c r="P1151" i="1"/>
  <c r="Q1151" i="1"/>
  <c r="R1151" i="1"/>
  <c r="T1151" i="1"/>
  <c r="U1151" i="1"/>
  <c r="V1151" i="1"/>
  <c r="W1151" i="1"/>
  <c r="I1152" i="1"/>
  <c r="J1152" i="1"/>
  <c r="K1152" i="1"/>
  <c r="L1152" i="1"/>
  <c r="M1152" i="1"/>
  <c r="O1152" i="1"/>
  <c r="P1152" i="1"/>
  <c r="Q1152" i="1"/>
  <c r="R1152" i="1"/>
  <c r="T1152" i="1"/>
  <c r="U1152" i="1"/>
  <c r="V1152" i="1"/>
  <c r="W1152" i="1"/>
  <c r="I1153" i="1"/>
  <c r="J1153" i="1"/>
  <c r="K1153" i="1"/>
  <c r="L1153" i="1"/>
  <c r="M1153" i="1"/>
  <c r="O1153" i="1"/>
  <c r="P1153" i="1"/>
  <c r="Q1153" i="1"/>
  <c r="R1153" i="1"/>
  <c r="T1153" i="1"/>
  <c r="U1153" i="1"/>
  <c r="V1153" i="1"/>
  <c r="W1153" i="1"/>
  <c r="I1154" i="1"/>
  <c r="J1154" i="1"/>
  <c r="K1154" i="1"/>
  <c r="L1154" i="1"/>
  <c r="M1154" i="1"/>
  <c r="O1154" i="1"/>
  <c r="P1154" i="1"/>
  <c r="Q1154" i="1"/>
  <c r="R1154" i="1"/>
  <c r="T1154" i="1"/>
  <c r="U1154" i="1"/>
  <c r="V1154" i="1"/>
  <c r="W1154" i="1"/>
  <c r="I1155" i="1"/>
  <c r="J1155" i="1"/>
  <c r="K1155" i="1"/>
  <c r="L1155" i="1"/>
  <c r="M1155" i="1"/>
  <c r="O1155" i="1"/>
  <c r="P1155" i="1"/>
  <c r="Q1155" i="1"/>
  <c r="R1155" i="1"/>
  <c r="T1155" i="1"/>
  <c r="U1155" i="1"/>
  <c r="V1155" i="1"/>
  <c r="W1155" i="1"/>
  <c r="I1156" i="1"/>
  <c r="J1156" i="1"/>
  <c r="K1156" i="1"/>
  <c r="L1156" i="1"/>
  <c r="M1156" i="1"/>
  <c r="O1156" i="1"/>
  <c r="P1156" i="1"/>
  <c r="Q1156" i="1"/>
  <c r="R1156" i="1"/>
  <c r="T1156" i="1"/>
  <c r="U1156" i="1"/>
  <c r="V1156" i="1"/>
  <c r="W1156" i="1"/>
  <c r="I1157" i="1"/>
  <c r="J1157" i="1"/>
  <c r="K1157" i="1"/>
  <c r="L1157" i="1"/>
  <c r="M1157" i="1"/>
  <c r="O1157" i="1"/>
  <c r="P1157" i="1"/>
  <c r="Q1157" i="1"/>
  <c r="R1157" i="1"/>
  <c r="T1157" i="1"/>
  <c r="U1157" i="1"/>
  <c r="V1157" i="1"/>
  <c r="W1157" i="1"/>
  <c r="I1158" i="1"/>
  <c r="J1158" i="1"/>
  <c r="K1158" i="1"/>
  <c r="L1158" i="1"/>
  <c r="M1158" i="1"/>
  <c r="O1158" i="1"/>
  <c r="P1158" i="1"/>
  <c r="Q1158" i="1"/>
  <c r="R1158" i="1"/>
  <c r="T1158" i="1"/>
  <c r="U1158" i="1"/>
  <c r="V1158" i="1"/>
  <c r="W1158" i="1"/>
  <c r="I1159" i="1"/>
  <c r="J1159" i="1"/>
  <c r="K1159" i="1"/>
  <c r="L1159" i="1"/>
  <c r="M1159" i="1"/>
  <c r="O1159" i="1"/>
  <c r="P1159" i="1"/>
  <c r="Q1159" i="1"/>
  <c r="R1159" i="1"/>
  <c r="T1159" i="1"/>
  <c r="U1159" i="1"/>
  <c r="V1159" i="1"/>
  <c r="W1159" i="1"/>
  <c r="I1160" i="1"/>
  <c r="J1160" i="1"/>
  <c r="K1160" i="1"/>
  <c r="L1160" i="1"/>
  <c r="M1160" i="1"/>
  <c r="O1160" i="1"/>
  <c r="P1160" i="1"/>
  <c r="Q1160" i="1"/>
  <c r="R1160" i="1"/>
  <c r="T1160" i="1"/>
  <c r="U1160" i="1"/>
  <c r="V1160" i="1"/>
  <c r="W1160" i="1"/>
  <c r="I1161" i="1"/>
  <c r="J1161" i="1"/>
  <c r="K1161" i="1"/>
  <c r="L1161" i="1"/>
  <c r="M1161" i="1"/>
  <c r="O1161" i="1"/>
  <c r="P1161" i="1"/>
  <c r="Q1161" i="1"/>
  <c r="R1161" i="1"/>
  <c r="T1161" i="1"/>
  <c r="U1161" i="1"/>
  <c r="V1161" i="1"/>
  <c r="W1161" i="1"/>
  <c r="I1162" i="1"/>
  <c r="J1162" i="1"/>
  <c r="K1162" i="1"/>
  <c r="L1162" i="1"/>
  <c r="M1162" i="1"/>
  <c r="O1162" i="1"/>
  <c r="P1162" i="1"/>
  <c r="Q1162" i="1"/>
  <c r="R1162" i="1"/>
  <c r="T1162" i="1"/>
  <c r="U1162" i="1"/>
  <c r="V1162" i="1"/>
  <c r="W1162" i="1"/>
  <c r="I1163" i="1"/>
  <c r="J1163" i="1"/>
  <c r="K1163" i="1"/>
  <c r="L1163" i="1"/>
  <c r="M1163" i="1"/>
  <c r="O1163" i="1"/>
  <c r="P1163" i="1"/>
  <c r="Q1163" i="1"/>
  <c r="R1163" i="1"/>
  <c r="T1163" i="1"/>
  <c r="U1163" i="1"/>
  <c r="V1163" i="1"/>
  <c r="W1163" i="1"/>
  <c r="I1164" i="1"/>
  <c r="J1164" i="1"/>
  <c r="K1164" i="1"/>
  <c r="L1164" i="1"/>
  <c r="M1164" i="1"/>
  <c r="O1164" i="1"/>
  <c r="P1164" i="1"/>
  <c r="Q1164" i="1"/>
  <c r="R1164" i="1"/>
  <c r="T1164" i="1"/>
  <c r="U1164" i="1"/>
  <c r="V1164" i="1"/>
  <c r="W1164" i="1"/>
  <c r="I1165" i="1"/>
  <c r="J1165" i="1"/>
  <c r="K1165" i="1"/>
  <c r="L1165" i="1"/>
  <c r="M1165" i="1"/>
  <c r="O1165" i="1"/>
  <c r="P1165" i="1"/>
  <c r="Q1165" i="1"/>
  <c r="R1165" i="1"/>
  <c r="T1165" i="1"/>
  <c r="U1165" i="1"/>
  <c r="V1165" i="1"/>
  <c r="W1165" i="1"/>
  <c r="I1166" i="1"/>
  <c r="J1166" i="1"/>
  <c r="K1166" i="1"/>
  <c r="L1166" i="1"/>
  <c r="M1166" i="1"/>
  <c r="O1166" i="1"/>
  <c r="P1166" i="1"/>
  <c r="Q1166" i="1"/>
  <c r="R1166" i="1"/>
  <c r="T1166" i="1"/>
  <c r="U1166" i="1"/>
  <c r="V1166" i="1"/>
  <c r="W1166" i="1"/>
  <c r="I1167" i="1"/>
  <c r="J1167" i="1"/>
  <c r="K1167" i="1"/>
  <c r="L1167" i="1"/>
  <c r="M1167" i="1"/>
  <c r="O1167" i="1"/>
  <c r="P1167" i="1"/>
  <c r="Q1167" i="1"/>
  <c r="R1167" i="1"/>
  <c r="T1167" i="1"/>
  <c r="U1167" i="1"/>
  <c r="V1167" i="1"/>
  <c r="W1167" i="1"/>
  <c r="I1168" i="1"/>
  <c r="J1168" i="1"/>
  <c r="K1168" i="1"/>
  <c r="L1168" i="1"/>
  <c r="M1168" i="1"/>
  <c r="O1168" i="1"/>
  <c r="P1168" i="1"/>
  <c r="Q1168" i="1"/>
  <c r="R1168" i="1"/>
  <c r="T1168" i="1"/>
  <c r="U1168" i="1"/>
  <c r="V1168" i="1"/>
  <c r="W1168" i="1"/>
  <c r="I1169" i="1"/>
  <c r="J1169" i="1"/>
  <c r="K1169" i="1"/>
  <c r="L1169" i="1"/>
  <c r="M1169" i="1"/>
  <c r="O1169" i="1"/>
  <c r="P1169" i="1"/>
  <c r="Q1169" i="1"/>
  <c r="R1169" i="1"/>
  <c r="T1169" i="1"/>
  <c r="U1169" i="1"/>
  <c r="V1169" i="1"/>
  <c r="W1169" i="1"/>
  <c r="I1170" i="1"/>
  <c r="J1170" i="1"/>
  <c r="K1170" i="1"/>
  <c r="L1170" i="1"/>
  <c r="M1170" i="1"/>
  <c r="O1170" i="1"/>
  <c r="P1170" i="1"/>
  <c r="Q1170" i="1"/>
  <c r="R1170" i="1"/>
  <c r="T1170" i="1"/>
  <c r="U1170" i="1"/>
  <c r="V1170" i="1"/>
  <c r="W1170" i="1"/>
  <c r="I1171" i="1"/>
  <c r="J1171" i="1"/>
  <c r="K1171" i="1"/>
  <c r="L1171" i="1"/>
  <c r="M1171" i="1"/>
  <c r="O1171" i="1"/>
  <c r="P1171" i="1"/>
  <c r="Q1171" i="1"/>
  <c r="R1171" i="1"/>
  <c r="T1171" i="1"/>
  <c r="U1171" i="1"/>
  <c r="V1171" i="1"/>
  <c r="W1171" i="1"/>
  <c r="I1172" i="1"/>
  <c r="J1172" i="1"/>
  <c r="K1172" i="1"/>
  <c r="L1172" i="1"/>
  <c r="M1172" i="1"/>
  <c r="O1172" i="1"/>
  <c r="P1172" i="1"/>
  <c r="Q1172" i="1"/>
  <c r="R1172" i="1"/>
  <c r="T1172" i="1"/>
  <c r="U1172" i="1"/>
  <c r="V1172" i="1"/>
  <c r="W1172" i="1"/>
  <c r="I1173" i="1"/>
  <c r="J1173" i="1"/>
  <c r="K1173" i="1"/>
  <c r="L1173" i="1"/>
  <c r="M1173" i="1"/>
  <c r="O1173" i="1"/>
  <c r="P1173" i="1"/>
  <c r="Q1173" i="1"/>
  <c r="R1173" i="1"/>
  <c r="T1173" i="1"/>
  <c r="U1173" i="1"/>
  <c r="V1173" i="1"/>
  <c r="W1173" i="1"/>
  <c r="I1174" i="1"/>
  <c r="J1174" i="1"/>
  <c r="K1174" i="1"/>
  <c r="L1174" i="1"/>
  <c r="M1174" i="1"/>
  <c r="O1174" i="1"/>
  <c r="P1174" i="1"/>
  <c r="Q1174" i="1"/>
  <c r="R1174" i="1"/>
  <c r="T1174" i="1"/>
  <c r="U1174" i="1"/>
  <c r="V1174" i="1"/>
  <c r="W1174" i="1"/>
  <c r="I1175" i="1"/>
  <c r="J1175" i="1"/>
  <c r="K1175" i="1"/>
  <c r="L1175" i="1"/>
  <c r="M1175" i="1"/>
  <c r="O1175" i="1"/>
  <c r="P1175" i="1"/>
  <c r="Q1175" i="1"/>
  <c r="R1175" i="1"/>
  <c r="T1175" i="1"/>
  <c r="U1175" i="1"/>
  <c r="V1175" i="1"/>
  <c r="W1175" i="1"/>
  <c r="I1176" i="1"/>
  <c r="J1176" i="1"/>
  <c r="K1176" i="1"/>
  <c r="L1176" i="1"/>
  <c r="M1176" i="1"/>
  <c r="O1176" i="1"/>
  <c r="P1176" i="1"/>
  <c r="Q1176" i="1"/>
  <c r="R1176" i="1"/>
  <c r="T1176" i="1"/>
  <c r="U1176" i="1"/>
  <c r="V1176" i="1"/>
  <c r="W1176" i="1"/>
  <c r="I1177" i="1"/>
  <c r="J1177" i="1"/>
  <c r="K1177" i="1"/>
  <c r="L1177" i="1"/>
  <c r="M1177" i="1"/>
  <c r="O1177" i="1"/>
  <c r="P1177" i="1"/>
  <c r="Q1177" i="1"/>
  <c r="R1177" i="1"/>
  <c r="T1177" i="1"/>
  <c r="U1177" i="1"/>
  <c r="V1177" i="1"/>
  <c r="W1177" i="1"/>
  <c r="I1178" i="1"/>
  <c r="J1178" i="1"/>
  <c r="K1178" i="1"/>
  <c r="L1178" i="1"/>
  <c r="M1178" i="1"/>
  <c r="O1178" i="1"/>
  <c r="P1178" i="1"/>
  <c r="Q1178" i="1"/>
  <c r="R1178" i="1"/>
  <c r="T1178" i="1"/>
  <c r="U1178" i="1"/>
  <c r="V1178" i="1"/>
  <c r="W1178" i="1"/>
  <c r="I1179" i="1"/>
  <c r="J1179" i="1"/>
  <c r="K1179" i="1"/>
  <c r="L1179" i="1"/>
  <c r="M1179" i="1"/>
  <c r="O1179" i="1"/>
  <c r="P1179" i="1"/>
  <c r="Q1179" i="1"/>
  <c r="R1179" i="1"/>
  <c r="T1179" i="1"/>
  <c r="U1179" i="1"/>
  <c r="V1179" i="1"/>
  <c r="W1179" i="1"/>
  <c r="I1180" i="1"/>
  <c r="J1180" i="1"/>
  <c r="K1180" i="1"/>
  <c r="L1180" i="1"/>
  <c r="M1180" i="1"/>
  <c r="O1180" i="1"/>
  <c r="P1180" i="1"/>
  <c r="Q1180" i="1"/>
  <c r="R1180" i="1"/>
  <c r="T1180" i="1"/>
  <c r="U1180" i="1"/>
  <c r="V1180" i="1"/>
  <c r="W1180" i="1"/>
  <c r="I1181" i="1"/>
  <c r="J1181" i="1"/>
  <c r="K1181" i="1"/>
  <c r="L1181" i="1"/>
  <c r="M1181" i="1"/>
  <c r="O1181" i="1"/>
  <c r="P1181" i="1"/>
  <c r="Q1181" i="1"/>
  <c r="R1181" i="1"/>
  <c r="T1181" i="1"/>
  <c r="U1181" i="1"/>
  <c r="V1181" i="1"/>
  <c r="W1181" i="1"/>
  <c r="I1182" i="1"/>
  <c r="J1182" i="1"/>
  <c r="K1182" i="1"/>
  <c r="L1182" i="1"/>
  <c r="M1182" i="1"/>
  <c r="O1182" i="1"/>
  <c r="P1182" i="1"/>
  <c r="Q1182" i="1"/>
  <c r="R1182" i="1"/>
  <c r="T1182" i="1"/>
  <c r="U1182" i="1"/>
  <c r="V1182" i="1"/>
  <c r="W1182" i="1"/>
  <c r="I1183" i="1"/>
  <c r="J1183" i="1"/>
  <c r="K1183" i="1"/>
  <c r="L1183" i="1"/>
  <c r="M1183" i="1"/>
  <c r="O1183" i="1"/>
  <c r="P1183" i="1"/>
  <c r="Q1183" i="1"/>
  <c r="R1183" i="1"/>
  <c r="T1183" i="1"/>
  <c r="U1183" i="1"/>
  <c r="V1183" i="1"/>
  <c r="W1183" i="1"/>
  <c r="I1184" i="1"/>
  <c r="J1184" i="1"/>
  <c r="K1184" i="1"/>
  <c r="L1184" i="1"/>
  <c r="M1184" i="1"/>
  <c r="O1184" i="1"/>
  <c r="P1184" i="1"/>
  <c r="Q1184" i="1"/>
  <c r="R1184" i="1"/>
  <c r="T1184" i="1"/>
  <c r="U1184" i="1"/>
  <c r="V1184" i="1"/>
  <c r="W1184" i="1"/>
  <c r="I1185" i="1"/>
  <c r="J1185" i="1"/>
  <c r="K1185" i="1"/>
  <c r="L1185" i="1"/>
  <c r="M1185" i="1"/>
  <c r="O1185" i="1"/>
  <c r="P1185" i="1"/>
  <c r="Q1185" i="1"/>
  <c r="R1185" i="1"/>
  <c r="T1185" i="1"/>
  <c r="U1185" i="1"/>
  <c r="V1185" i="1"/>
  <c r="W1185" i="1"/>
  <c r="I1186" i="1"/>
  <c r="J1186" i="1"/>
  <c r="K1186" i="1"/>
  <c r="L1186" i="1"/>
  <c r="M1186" i="1"/>
  <c r="O1186" i="1"/>
  <c r="P1186" i="1"/>
  <c r="Q1186" i="1"/>
  <c r="R1186" i="1"/>
  <c r="T1186" i="1"/>
  <c r="U1186" i="1"/>
  <c r="V1186" i="1"/>
  <c r="W1186" i="1"/>
  <c r="I1187" i="1"/>
  <c r="J1187" i="1"/>
  <c r="K1187" i="1"/>
  <c r="L1187" i="1"/>
  <c r="M1187" i="1"/>
  <c r="O1187" i="1"/>
  <c r="P1187" i="1"/>
  <c r="Q1187" i="1"/>
  <c r="R1187" i="1"/>
  <c r="T1187" i="1"/>
  <c r="U1187" i="1"/>
  <c r="V1187" i="1"/>
  <c r="W1187" i="1"/>
  <c r="I1188" i="1"/>
  <c r="J1188" i="1"/>
  <c r="K1188" i="1"/>
  <c r="L1188" i="1"/>
  <c r="M1188" i="1"/>
  <c r="O1188" i="1"/>
  <c r="P1188" i="1"/>
  <c r="Q1188" i="1"/>
  <c r="R1188" i="1"/>
  <c r="T1188" i="1"/>
  <c r="U1188" i="1"/>
  <c r="V1188" i="1"/>
  <c r="W1188" i="1"/>
  <c r="I1189" i="1"/>
  <c r="J1189" i="1"/>
  <c r="K1189" i="1"/>
  <c r="L1189" i="1"/>
  <c r="M1189" i="1"/>
  <c r="O1189" i="1"/>
  <c r="P1189" i="1"/>
  <c r="Q1189" i="1"/>
  <c r="R1189" i="1"/>
  <c r="T1189" i="1"/>
  <c r="U1189" i="1"/>
  <c r="V1189" i="1"/>
  <c r="W1189" i="1"/>
  <c r="I1190" i="1"/>
  <c r="J1190" i="1"/>
  <c r="K1190" i="1"/>
  <c r="L1190" i="1"/>
  <c r="M1190" i="1"/>
  <c r="O1190" i="1"/>
  <c r="P1190" i="1"/>
  <c r="Q1190" i="1"/>
  <c r="R1190" i="1"/>
  <c r="T1190" i="1"/>
  <c r="U1190" i="1"/>
  <c r="V1190" i="1"/>
  <c r="W1190" i="1"/>
  <c r="I1191" i="1"/>
  <c r="J1191" i="1"/>
  <c r="K1191" i="1"/>
  <c r="L1191" i="1"/>
  <c r="M1191" i="1"/>
  <c r="O1191" i="1"/>
  <c r="P1191" i="1"/>
  <c r="Q1191" i="1"/>
  <c r="R1191" i="1"/>
  <c r="T1191" i="1"/>
  <c r="U1191" i="1"/>
  <c r="V1191" i="1"/>
  <c r="W1191" i="1"/>
  <c r="I1192" i="1"/>
  <c r="J1192" i="1"/>
  <c r="K1192" i="1"/>
  <c r="L1192" i="1"/>
  <c r="M1192" i="1"/>
  <c r="O1192" i="1"/>
  <c r="P1192" i="1"/>
  <c r="Q1192" i="1"/>
  <c r="R1192" i="1"/>
  <c r="T1192" i="1"/>
  <c r="U1192" i="1"/>
  <c r="V1192" i="1"/>
  <c r="W1192" i="1"/>
  <c r="I1193" i="1"/>
  <c r="J1193" i="1"/>
  <c r="K1193" i="1"/>
  <c r="L1193" i="1"/>
  <c r="M1193" i="1"/>
  <c r="O1193" i="1"/>
  <c r="P1193" i="1"/>
  <c r="Q1193" i="1"/>
  <c r="R1193" i="1"/>
  <c r="T1193" i="1"/>
  <c r="U1193" i="1"/>
  <c r="V1193" i="1"/>
  <c r="W1193" i="1"/>
  <c r="I1194" i="1"/>
  <c r="J1194" i="1"/>
  <c r="K1194" i="1"/>
  <c r="L1194" i="1"/>
  <c r="M1194" i="1"/>
  <c r="O1194" i="1"/>
  <c r="P1194" i="1"/>
  <c r="Q1194" i="1"/>
  <c r="R1194" i="1"/>
  <c r="T1194" i="1"/>
  <c r="U1194" i="1"/>
  <c r="V1194" i="1"/>
  <c r="W1194" i="1"/>
  <c r="I1195" i="1"/>
  <c r="J1195" i="1"/>
  <c r="K1195" i="1"/>
  <c r="L1195" i="1"/>
  <c r="M1195" i="1"/>
  <c r="O1195" i="1"/>
  <c r="P1195" i="1"/>
  <c r="Q1195" i="1"/>
  <c r="R1195" i="1"/>
  <c r="T1195" i="1"/>
  <c r="U1195" i="1"/>
  <c r="V1195" i="1"/>
  <c r="W1195" i="1"/>
  <c r="I1196" i="1"/>
  <c r="J1196" i="1"/>
  <c r="K1196" i="1"/>
  <c r="L1196" i="1"/>
  <c r="M1196" i="1"/>
  <c r="O1196" i="1"/>
  <c r="P1196" i="1"/>
  <c r="Q1196" i="1"/>
  <c r="R1196" i="1"/>
  <c r="T1196" i="1"/>
  <c r="U1196" i="1"/>
  <c r="V1196" i="1"/>
  <c r="W1196" i="1"/>
  <c r="I1197" i="1"/>
  <c r="J1197" i="1"/>
  <c r="K1197" i="1"/>
  <c r="L1197" i="1"/>
  <c r="M1197" i="1"/>
  <c r="O1197" i="1"/>
  <c r="P1197" i="1"/>
  <c r="Q1197" i="1"/>
  <c r="R1197" i="1"/>
  <c r="T1197" i="1"/>
  <c r="U1197" i="1"/>
  <c r="V1197" i="1"/>
  <c r="W1197" i="1"/>
  <c r="I1198" i="1"/>
  <c r="J1198" i="1"/>
  <c r="K1198" i="1"/>
  <c r="L1198" i="1"/>
  <c r="M1198" i="1"/>
  <c r="O1198" i="1"/>
  <c r="P1198" i="1"/>
  <c r="Q1198" i="1"/>
  <c r="R1198" i="1"/>
  <c r="T1198" i="1"/>
  <c r="U1198" i="1"/>
  <c r="V1198" i="1"/>
  <c r="W1198" i="1"/>
  <c r="I1199" i="1"/>
  <c r="J1199" i="1"/>
  <c r="K1199" i="1"/>
  <c r="L1199" i="1"/>
  <c r="M1199" i="1"/>
  <c r="O1199" i="1"/>
  <c r="P1199" i="1"/>
  <c r="Q1199" i="1"/>
  <c r="R1199" i="1"/>
  <c r="T1199" i="1"/>
  <c r="U1199" i="1"/>
  <c r="V1199" i="1"/>
  <c r="W1199" i="1"/>
  <c r="I1200" i="1"/>
  <c r="J1200" i="1"/>
  <c r="K1200" i="1"/>
  <c r="L1200" i="1"/>
  <c r="M1200" i="1"/>
  <c r="O1200" i="1"/>
  <c r="P1200" i="1"/>
  <c r="Q1200" i="1"/>
  <c r="R1200" i="1"/>
  <c r="T1200" i="1"/>
  <c r="U1200" i="1"/>
  <c r="V1200" i="1"/>
  <c r="W1200" i="1"/>
  <c r="I1201" i="1"/>
  <c r="J1201" i="1"/>
  <c r="K1201" i="1"/>
  <c r="L1201" i="1"/>
  <c r="M1201" i="1"/>
  <c r="O1201" i="1"/>
  <c r="P1201" i="1"/>
  <c r="Q1201" i="1"/>
  <c r="R1201" i="1"/>
  <c r="T1201" i="1"/>
  <c r="U1201" i="1"/>
  <c r="V1201" i="1"/>
  <c r="W1201" i="1"/>
  <c r="I1202" i="1"/>
  <c r="J1202" i="1"/>
  <c r="K1202" i="1"/>
  <c r="L1202" i="1"/>
  <c r="M1202" i="1"/>
  <c r="O1202" i="1"/>
  <c r="P1202" i="1"/>
  <c r="Q1202" i="1"/>
  <c r="R1202" i="1"/>
  <c r="T1202" i="1"/>
  <c r="U1202" i="1"/>
  <c r="V1202" i="1"/>
  <c r="W1202" i="1"/>
  <c r="I1203" i="1"/>
  <c r="J1203" i="1"/>
  <c r="K1203" i="1"/>
  <c r="L1203" i="1"/>
  <c r="M1203" i="1"/>
  <c r="O1203" i="1"/>
  <c r="P1203" i="1"/>
  <c r="Q1203" i="1"/>
  <c r="R1203" i="1"/>
  <c r="T1203" i="1"/>
  <c r="U1203" i="1"/>
  <c r="V1203" i="1"/>
  <c r="W1203" i="1"/>
  <c r="I1204" i="1"/>
  <c r="J1204" i="1"/>
  <c r="K1204" i="1"/>
  <c r="L1204" i="1"/>
  <c r="M1204" i="1"/>
  <c r="O1204" i="1"/>
  <c r="P1204" i="1"/>
  <c r="Q1204" i="1"/>
  <c r="R1204" i="1"/>
  <c r="T1204" i="1"/>
  <c r="U1204" i="1"/>
  <c r="V1204" i="1"/>
  <c r="W1204" i="1"/>
  <c r="I1205" i="1"/>
  <c r="J1205" i="1"/>
  <c r="K1205" i="1"/>
  <c r="L1205" i="1"/>
  <c r="M1205" i="1"/>
  <c r="O1205" i="1"/>
  <c r="P1205" i="1"/>
  <c r="Q1205" i="1"/>
  <c r="R1205" i="1"/>
  <c r="T1205" i="1"/>
  <c r="U1205" i="1"/>
  <c r="V1205" i="1"/>
  <c r="W1205" i="1"/>
  <c r="I1206" i="1"/>
  <c r="J1206" i="1"/>
  <c r="K1206" i="1"/>
  <c r="L1206" i="1"/>
  <c r="M1206" i="1"/>
  <c r="O1206" i="1"/>
  <c r="P1206" i="1"/>
  <c r="Q1206" i="1"/>
  <c r="R1206" i="1"/>
  <c r="T1206" i="1"/>
  <c r="U1206" i="1"/>
  <c r="V1206" i="1"/>
  <c r="W1206" i="1"/>
  <c r="I1207" i="1"/>
  <c r="J1207" i="1"/>
  <c r="K1207" i="1"/>
  <c r="L1207" i="1"/>
  <c r="M1207" i="1"/>
  <c r="O1207" i="1"/>
  <c r="P1207" i="1"/>
  <c r="Q1207" i="1"/>
  <c r="R1207" i="1"/>
  <c r="T1207" i="1"/>
  <c r="U1207" i="1"/>
  <c r="V1207" i="1"/>
  <c r="W1207" i="1"/>
  <c r="I1208" i="1"/>
  <c r="J1208" i="1"/>
  <c r="K1208" i="1"/>
  <c r="L1208" i="1"/>
  <c r="M1208" i="1"/>
  <c r="O1208" i="1"/>
  <c r="P1208" i="1"/>
  <c r="Q1208" i="1"/>
  <c r="R1208" i="1"/>
  <c r="T1208" i="1"/>
  <c r="U1208" i="1"/>
  <c r="V1208" i="1"/>
  <c r="W1208" i="1"/>
  <c r="I1209" i="1"/>
  <c r="J1209" i="1"/>
  <c r="K1209" i="1"/>
  <c r="L1209" i="1"/>
  <c r="M1209" i="1"/>
  <c r="O1209" i="1"/>
  <c r="P1209" i="1"/>
  <c r="Q1209" i="1"/>
  <c r="R1209" i="1"/>
  <c r="T1209" i="1"/>
  <c r="U1209" i="1"/>
  <c r="V1209" i="1"/>
  <c r="W1209" i="1"/>
  <c r="I1210" i="1"/>
  <c r="J1210" i="1"/>
  <c r="K1210" i="1"/>
  <c r="L1210" i="1"/>
  <c r="M1210" i="1"/>
  <c r="O1210" i="1"/>
  <c r="P1210" i="1"/>
  <c r="Q1210" i="1"/>
  <c r="R1210" i="1"/>
  <c r="T1210" i="1"/>
  <c r="U1210" i="1"/>
  <c r="V1210" i="1"/>
  <c r="W1210" i="1"/>
  <c r="I1211" i="1"/>
  <c r="J1211" i="1"/>
  <c r="K1211" i="1"/>
  <c r="L1211" i="1"/>
  <c r="M1211" i="1"/>
  <c r="O1211" i="1"/>
  <c r="P1211" i="1"/>
  <c r="Q1211" i="1"/>
  <c r="R1211" i="1"/>
  <c r="T1211" i="1"/>
  <c r="U1211" i="1"/>
  <c r="V1211" i="1"/>
  <c r="W1211" i="1"/>
  <c r="I1212" i="1"/>
  <c r="J1212" i="1"/>
  <c r="K1212" i="1"/>
  <c r="L1212" i="1"/>
  <c r="M1212" i="1"/>
  <c r="O1212" i="1"/>
  <c r="P1212" i="1"/>
  <c r="Q1212" i="1"/>
  <c r="R1212" i="1"/>
  <c r="T1212" i="1"/>
  <c r="U1212" i="1"/>
  <c r="V1212" i="1"/>
  <c r="W1212" i="1"/>
  <c r="I1213" i="1"/>
  <c r="J1213" i="1"/>
  <c r="K1213" i="1"/>
  <c r="L1213" i="1"/>
  <c r="M1213" i="1"/>
  <c r="O1213" i="1"/>
  <c r="P1213" i="1"/>
  <c r="Q1213" i="1"/>
  <c r="R1213" i="1"/>
  <c r="T1213" i="1"/>
  <c r="U1213" i="1"/>
  <c r="V1213" i="1"/>
  <c r="W1213" i="1"/>
  <c r="I1214" i="1"/>
  <c r="J1214" i="1"/>
  <c r="K1214" i="1"/>
  <c r="L1214" i="1"/>
  <c r="M1214" i="1"/>
  <c r="O1214" i="1"/>
  <c r="P1214" i="1"/>
  <c r="Q1214" i="1"/>
  <c r="R1214" i="1"/>
  <c r="T1214" i="1"/>
  <c r="U1214" i="1"/>
  <c r="V1214" i="1"/>
  <c r="W1214" i="1"/>
  <c r="I1215" i="1"/>
  <c r="J1215" i="1"/>
  <c r="K1215" i="1"/>
  <c r="L1215" i="1"/>
  <c r="M1215" i="1"/>
  <c r="O1215" i="1"/>
  <c r="P1215" i="1"/>
  <c r="Q1215" i="1"/>
  <c r="R1215" i="1"/>
  <c r="T1215" i="1"/>
  <c r="U1215" i="1"/>
  <c r="V1215" i="1"/>
  <c r="W1215" i="1"/>
  <c r="I1216" i="1"/>
  <c r="J1216" i="1"/>
  <c r="K1216" i="1"/>
  <c r="L1216" i="1"/>
  <c r="M1216" i="1"/>
  <c r="O1216" i="1"/>
  <c r="P1216" i="1"/>
  <c r="Q1216" i="1"/>
  <c r="R1216" i="1"/>
  <c r="T1216" i="1"/>
  <c r="U1216" i="1"/>
  <c r="V1216" i="1"/>
  <c r="W1216" i="1"/>
  <c r="I1217" i="1"/>
  <c r="J1217" i="1"/>
  <c r="K1217" i="1"/>
  <c r="L1217" i="1"/>
  <c r="M1217" i="1"/>
  <c r="O1217" i="1"/>
  <c r="P1217" i="1"/>
  <c r="Q1217" i="1"/>
  <c r="R1217" i="1"/>
  <c r="T1217" i="1"/>
  <c r="U1217" i="1"/>
  <c r="V1217" i="1"/>
  <c r="W1217" i="1"/>
  <c r="I1218" i="1"/>
  <c r="J1218" i="1"/>
  <c r="K1218" i="1"/>
  <c r="L1218" i="1"/>
  <c r="M1218" i="1"/>
  <c r="O1218" i="1"/>
  <c r="P1218" i="1"/>
  <c r="Q1218" i="1"/>
  <c r="R1218" i="1"/>
  <c r="T1218" i="1"/>
  <c r="U1218" i="1"/>
  <c r="V1218" i="1"/>
  <c r="W1218" i="1"/>
  <c r="I1219" i="1"/>
  <c r="J1219" i="1"/>
  <c r="K1219" i="1"/>
  <c r="L1219" i="1"/>
  <c r="M1219" i="1"/>
  <c r="O1219" i="1"/>
  <c r="P1219" i="1"/>
  <c r="Q1219" i="1"/>
  <c r="R1219" i="1"/>
  <c r="T1219" i="1"/>
  <c r="U1219" i="1"/>
  <c r="V1219" i="1"/>
  <c r="W1219" i="1"/>
  <c r="I1220" i="1"/>
  <c r="J1220" i="1"/>
  <c r="K1220" i="1"/>
  <c r="L1220" i="1"/>
  <c r="M1220" i="1"/>
  <c r="O1220" i="1"/>
  <c r="P1220" i="1"/>
  <c r="Q1220" i="1"/>
  <c r="R1220" i="1"/>
  <c r="T1220" i="1"/>
  <c r="U1220" i="1"/>
  <c r="V1220" i="1"/>
  <c r="W1220" i="1"/>
  <c r="I1221" i="1"/>
  <c r="J1221" i="1"/>
  <c r="K1221" i="1"/>
  <c r="L1221" i="1"/>
  <c r="M1221" i="1"/>
  <c r="O1221" i="1"/>
  <c r="P1221" i="1"/>
  <c r="Q1221" i="1"/>
  <c r="R1221" i="1"/>
  <c r="T1221" i="1"/>
  <c r="U1221" i="1"/>
  <c r="V1221" i="1"/>
  <c r="W1221" i="1"/>
  <c r="I1222" i="1"/>
  <c r="J1222" i="1"/>
  <c r="K1222" i="1"/>
  <c r="L1222" i="1"/>
  <c r="M1222" i="1"/>
  <c r="O1222" i="1"/>
  <c r="P1222" i="1"/>
  <c r="Q1222" i="1"/>
  <c r="R1222" i="1"/>
  <c r="T1222" i="1"/>
  <c r="U1222" i="1"/>
  <c r="V1222" i="1"/>
  <c r="W1222" i="1"/>
  <c r="I1223" i="1"/>
  <c r="J1223" i="1"/>
  <c r="K1223" i="1"/>
  <c r="L1223" i="1"/>
  <c r="M1223" i="1"/>
  <c r="O1223" i="1"/>
  <c r="P1223" i="1"/>
  <c r="Q1223" i="1"/>
  <c r="R1223" i="1"/>
  <c r="T1223" i="1"/>
  <c r="U1223" i="1"/>
  <c r="V1223" i="1"/>
  <c r="W1223" i="1"/>
  <c r="I1224" i="1"/>
  <c r="J1224" i="1"/>
  <c r="K1224" i="1"/>
  <c r="L1224" i="1"/>
  <c r="M1224" i="1"/>
  <c r="O1224" i="1"/>
  <c r="P1224" i="1"/>
  <c r="Q1224" i="1"/>
  <c r="R1224" i="1"/>
  <c r="T1224" i="1"/>
  <c r="U1224" i="1"/>
  <c r="V1224" i="1"/>
  <c r="W1224" i="1"/>
  <c r="I1225" i="1"/>
  <c r="J1225" i="1"/>
  <c r="K1225" i="1"/>
  <c r="L1225" i="1"/>
  <c r="M1225" i="1"/>
  <c r="O1225" i="1"/>
  <c r="P1225" i="1"/>
  <c r="Q1225" i="1"/>
  <c r="R1225" i="1"/>
  <c r="T1225" i="1"/>
  <c r="U1225" i="1"/>
  <c r="V1225" i="1"/>
  <c r="W1225" i="1"/>
  <c r="I1226" i="1"/>
  <c r="J1226" i="1"/>
  <c r="K1226" i="1"/>
  <c r="L1226" i="1"/>
  <c r="M1226" i="1"/>
  <c r="O1226" i="1"/>
  <c r="P1226" i="1"/>
  <c r="Q1226" i="1"/>
  <c r="R1226" i="1"/>
  <c r="T1226" i="1"/>
  <c r="U1226" i="1"/>
  <c r="V1226" i="1"/>
  <c r="W1226" i="1"/>
  <c r="I1227" i="1"/>
  <c r="J1227" i="1"/>
  <c r="K1227" i="1"/>
  <c r="L1227" i="1"/>
  <c r="M1227" i="1"/>
  <c r="O1227" i="1"/>
  <c r="P1227" i="1"/>
  <c r="Q1227" i="1"/>
  <c r="R1227" i="1"/>
  <c r="T1227" i="1"/>
  <c r="U1227" i="1"/>
  <c r="V1227" i="1"/>
  <c r="W1227" i="1"/>
  <c r="I1228" i="1"/>
  <c r="J1228" i="1"/>
  <c r="K1228" i="1"/>
  <c r="L1228" i="1"/>
  <c r="M1228" i="1"/>
  <c r="O1228" i="1"/>
  <c r="P1228" i="1"/>
  <c r="Q1228" i="1"/>
  <c r="R1228" i="1"/>
  <c r="T1228" i="1"/>
  <c r="U1228" i="1"/>
  <c r="V1228" i="1"/>
  <c r="W1228" i="1"/>
  <c r="I1229" i="1"/>
  <c r="J1229" i="1"/>
  <c r="K1229" i="1"/>
  <c r="L1229" i="1"/>
  <c r="M1229" i="1"/>
  <c r="O1229" i="1"/>
  <c r="P1229" i="1"/>
  <c r="Q1229" i="1"/>
  <c r="R1229" i="1"/>
  <c r="T1229" i="1"/>
  <c r="U1229" i="1"/>
  <c r="V1229" i="1"/>
  <c r="W1229" i="1"/>
  <c r="I1230" i="1"/>
  <c r="J1230" i="1"/>
  <c r="K1230" i="1"/>
  <c r="L1230" i="1"/>
  <c r="M1230" i="1"/>
  <c r="O1230" i="1"/>
  <c r="P1230" i="1"/>
  <c r="Q1230" i="1"/>
  <c r="R1230" i="1"/>
  <c r="T1230" i="1"/>
  <c r="U1230" i="1"/>
  <c r="V1230" i="1"/>
  <c r="W1230" i="1"/>
  <c r="I1231" i="1"/>
  <c r="J1231" i="1"/>
  <c r="K1231" i="1"/>
  <c r="L1231" i="1"/>
  <c r="M1231" i="1"/>
  <c r="O1231" i="1"/>
  <c r="P1231" i="1"/>
  <c r="Q1231" i="1"/>
  <c r="R1231" i="1"/>
  <c r="T1231" i="1"/>
  <c r="U1231" i="1"/>
  <c r="V1231" i="1"/>
  <c r="W1231" i="1"/>
  <c r="I1232" i="1"/>
  <c r="J1232" i="1"/>
  <c r="K1232" i="1"/>
  <c r="L1232" i="1"/>
  <c r="M1232" i="1"/>
  <c r="O1232" i="1"/>
  <c r="P1232" i="1"/>
  <c r="Q1232" i="1"/>
  <c r="R1232" i="1"/>
  <c r="T1232" i="1"/>
  <c r="U1232" i="1"/>
  <c r="V1232" i="1"/>
  <c r="W1232" i="1"/>
  <c r="I1233" i="1"/>
  <c r="J1233" i="1"/>
  <c r="K1233" i="1"/>
  <c r="L1233" i="1"/>
  <c r="M1233" i="1"/>
  <c r="O1233" i="1"/>
  <c r="P1233" i="1"/>
  <c r="Q1233" i="1"/>
  <c r="R1233" i="1"/>
  <c r="T1233" i="1"/>
  <c r="U1233" i="1"/>
  <c r="V1233" i="1"/>
  <c r="W1233" i="1"/>
  <c r="I1234" i="1"/>
  <c r="J1234" i="1"/>
  <c r="K1234" i="1"/>
  <c r="L1234" i="1"/>
  <c r="M1234" i="1"/>
  <c r="O1234" i="1"/>
  <c r="P1234" i="1"/>
  <c r="Q1234" i="1"/>
  <c r="R1234" i="1"/>
  <c r="T1234" i="1"/>
  <c r="U1234" i="1"/>
  <c r="V1234" i="1"/>
  <c r="W1234" i="1"/>
  <c r="I1235" i="1"/>
  <c r="J1235" i="1"/>
  <c r="K1235" i="1"/>
  <c r="L1235" i="1"/>
  <c r="M1235" i="1"/>
  <c r="O1235" i="1"/>
  <c r="P1235" i="1"/>
  <c r="Q1235" i="1"/>
  <c r="R1235" i="1"/>
  <c r="T1235" i="1"/>
  <c r="U1235" i="1"/>
  <c r="V1235" i="1"/>
  <c r="W1235" i="1"/>
  <c r="I1236" i="1"/>
  <c r="J1236" i="1"/>
  <c r="K1236" i="1"/>
  <c r="L1236" i="1"/>
  <c r="M1236" i="1"/>
  <c r="O1236" i="1"/>
  <c r="P1236" i="1"/>
  <c r="Q1236" i="1"/>
  <c r="R1236" i="1"/>
  <c r="T1236" i="1"/>
  <c r="U1236" i="1"/>
  <c r="V1236" i="1"/>
  <c r="W1236" i="1"/>
  <c r="I1237" i="1"/>
  <c r="J1237" i="1"/>
  <c r="K1237" i="1"/>
  <c r="L1237" i="1"/>
  <c r="M1237" i="1"/>
  <c r="O1237" i="1"/>
  <c r="P1237" i="1"/>
  <c r="Q1237" i="1"/>
  <c r="R1237" i="1"/>
  <c r="T1237" i="1"/>
  <c r="U1237" i="1"/>
  <c r="V1237" i="1"/>
  <c r="W1237" i="1"/>
  <c r="I1238" i="1"/>
  <c r="J1238" i="1"/>
  <c r="K1238" i="1"/>
  <c r="L1238" i="1"/>
  <c r="M1238" i="1"/>
  <c r="O1238" i="1"/>
  <c r="P1238" i="1"/>
  <c r="Q1238" i="1"/>
  <c r="R1238" i="1"/>
  <c r="T1238" i="1"/>
  <c r="U1238" i="1"/>
  <c r="V1238" i="1"/>
  <c r="W1238" i="1"/>
  <c r="I1239" i="1"/>
  <c r="J1239" i="1"/>
  <c r="K1239" i="1"/>
  <c r="L1239" i="1"/>
  <c r="M1239" i="1"/>
  <c r="O1239" i="1"/>
  <c r="P1239" i="1"/>
  <c r="Q1239" i="1"/>
  <c r="R1239" i="1"/>
  <c r="T1239" i="1"/>
  <c r="U1239" i="1"/>
  <c r="V1239" i="1"/>
  <c r="W1239" i="1"/>
  <c r="I1240" i="1"/>
  <c r="J1240" i="1"/>
  <c r="K1240" i="1"/>
  <c r="L1240" i="1"/>
  <c r="M1240" i="1"/>
  <c r="O1240" i="1"/>
  <c r="P1240" i="1"/>
  <c r="Q1240" i="1"/>
  <c r="R1240" i="1"/>
  <c r="T1240" i="1"/>
  <c r="U1240" i="1"/>
  <c r="V1240" i="1"/>
  <c r="W1240" i="1"/>
  <c r="I1241" i="1"/>
  <c r="J1241" i="1"/>
  <c r="K1241" i="1"/>
  <c r="L1241" i="1"/>
  <c r="M1241" i="1"/>
  <c r="O1241" i="1"/>
  <c r="P1241" i="1"/>
  <c r="Q1241" i="1"/>
  <c r="R1241" i="1"/>
  <c r="T1241" i="1"/>
  <c r="U1241" i="1"/>
  <c r="V1241" i="1"/>
  <c r="W1241" i="1"/>
  <c r="I1242" i="1"/>
  <c r="J1242" i="1"/>
  <c r="K1242" i="1"/>
  <c r="L1242" i="1"/>
  <c r="M1242" i="1"/>
  <c r="O1242" i="1"/>
  <c r="P1242" i="1"/>
  <c r="Q1242" i="1"/>
  <c r="R1242" i="1"/>
  <c r="T1242" i="1"/>
  <c r="U1242" i="1"/>
  <c r="V1242" i="1"/>
  <c r="W1242" i="1"/>
  <c r="I1243" i="1"/>
  <c r="J1243" i="1"/>
  <c r="K1243" i="1"/>
  <c r="L1243" i="1"/>
  <c r="M1243" i="1"/>
  <c r="O1243" i="1"/>
  <c r="P1243" i="1"/>
  <c r="Q1243" i="1"/>
  <c r="R1243" i="1"/>
  <c r="T1243" i="1"/>
  <c r="U1243" i="1"/>
  <c r="V1243" i="1"/>
  <c r="W1243" i="1"/>
  <c r="I1244" i="1"/>
  <c r="J1244" i="1"/>
  <c r="K1244" i="1"/>
  <c r="L1244" i="1"/>
  <c r="M1244" i="1"/>
  <c r="O1244" i="1"/>
  <c r="P1244" i="1"/>
  <c r="Q1244" i="1"/>
  <c r="R1244" i="1"/>
  <c r="T1244" i="1"/>
  <c r="U1244" i="1"/>
  <c r="V1244" i="1"/>
  <c r="W1244" i="1"/>
  <c r="I1245" i="1"/>
  <c r="J1245" i="1"/>
  <c r="K1245" i="1"/>
  <c r="L1245" i="1"/>
  <c r="M1245" i="1"/>
  <c r="O1245" i="1"/>
  <c r="P1245" i="1"/>
  <c r="Q1245" i="1"/>
  <c r="R1245" i="1"/>
  <c r="T1245" i="1"/>
  <c r="U1245" i="1"/>
  <c r="V1245" i="1"/>
  <c r="W1245" i="1"/>
  <c r="I1246" i="1"/>
  <c r="J1246" i="1"/>
  <c r="K1246" i="1"/>
  <c r="L1246" i="1"/>
  <c r="M1246" i="1"/>
  <c r="O1246" i="1"/>
  <c r="P1246" i="1"/>
  <c r="Q1246" i="1"/>
  <c r="R1246" i="1"/>
  <c r="T1246" i="1"/>
  <c r="U1246" i="1"/>
  <c r="V1246" i="1"/>
  <c r="W1246" i="1"/>
  <c r="I1247" i="1"/>
  <c r="J1247" i="1"/>
  <c r="K1247" i="1"/>
  <c r="L1247" i="1"/>
  <c r="M1247" i="1"/>
  <c r="O1247" i="1"/>
  <c r="P1247" i="1"/>
  <c r="Q1247" i="1"/>
  <c r="R1247" i="1"/>
  <c r="T1247" i="1"/>
  <c r="U1247" i="1"/>
  <c r="V1247" i="1"/>
  <c r="W1247" i="1"/>
  <c r="I1248" i="1"/>
  <c r="J1248" i="1"/>
  <c r="K1248" i="1"/>
  <c r="L1248" i="1"/>
  <c r="M1248" i="1"/>
  <c r="O1248" i="1"/>
  <c r="P1248" i="1"/>
  <c r="Q1248" i="1"/>
  <c r="R1248" i="1"/>
  <c r="T1248" i="1"/>
  <c r="U1248" i="1"/>
  <c r="V1248" i="1"/>
  <c r="W1248" i="1"/>
  <c r="I1249" i="1"/>
  <c r="J1249" i="1"/>
  <c r="K1249" i="1"/>
  <c r="L1249" i="1"/>
  <c r="M1249" i="1"/>
  <c r="O1249" i="1"/>
  <c r="P1249" i="1"/>
  <c r="Q1249" i="1"/>
  <c r="R1249" i="1"/>
  <c r="T1249" i="1"/>
  <c r="U1249" i="1"/>
  <c r="V1249" i="1"/>
  <c r="W1249" i="1"/>
  <c r="I1250" i="1"/>
  <c r="J1250" i="1"/>
  <c r="K1250" i="1"/>
  <c r="L1250" i="1"/>
  <c r="M1250" i="1"/>
  <c r="O1250" i="1"/>
  <c r="P1250" i="1"/>
  <c r="Q1250" i="1"/>
  <c r="R1250" i="1"/>
  <c r="T1250" i="1"/>
  <c r="U1250" i="1"/>
  <c r="V1250" i="1"/>
  <c r="W1250" i="1"/>
  <c r="I1251" i="1"/>
  <c r="J1251" i="1"/>
  <c r="K1251" i="1"/>
  <c r="L1251" i="1"/>
  <c r="M1251" i="1"/>
  <c r="O1251" i="1"/>
  <c r="P1251" i="1"/>
  <c r="Q1251" i="1"/>
  <c r="R1251" i="1"/>
  <c r="T1251" i="1"/>
  <c r="U1251" i="1"/>
  <c r="V1251" i="1"/>
  <c r="W1251" i="1"/>
  <c r="I1252" i="1"/>
  <c r="J1252" i="1"/>
  <c r="K1252" i="1"/>
  <c r="L1252" i="1"/>
  <c r="M1252" i="1"/>
  <c r="O1252" i="1"/>
  <c r="P1252" i="1"/>
  <c r="Q1252" i="1"/>
  <c r="R1252" i="1"/>
  <c r="T1252" i="1"/>
  <c r="U1252" i="1"/>
  <c r="V1252" i="1"/>
  <c r="W1252" i="1"/>
  <c r="I1253" i="1"/>
  <c r="J1253" i="1"/>
  <c r="K1253" i="1"/>
  <c r="L1253" i="1"/>
  <c r="M1253" i="1"/>
  <c r="O1253" i="1"/>
  <c r="P1253" i="1"/>
  <c r="Q1253" i="1"/>
  <c r="R1253" i="1"/>
  <c r="T1253" i="1"/>
  <c r="U1253" i="1"/>
  <c r="V1253" i="1"/>
  <c r="W1253" i="1"/>
  <c r="I1254" i="1"/>
  <c r="J1254" i="1"/>
  <c r="K1254" i="1"/>
  <c r="L1254" i="1"/>
  <c r="M1254" i="1"/>
  <c r="O1254" i="1"/>
  <c r="P1254" i="1"/>
  <c r="Q1254" i="1"/>
  <c r="R1254" i="1"/>
  <c r="T1254" i="1"/>
  <c r="U1254" i="1"/>
  <c r="V1254" i="1"/>
  <c r="W1254" i="1"/>
  <c r="I1255" i="1"/>
  <c r="J1255" i="1"/>
  <c r="K1255" i="1"/>
  <c r="L1255" i="1"/>
  <c r="M1255" i="1"/>
  <c r="O1255" i="1"/>
  <c r="P1255" i="1"/>
  <c r="Q1255" i="1"/>
  <c r="R1255" i="1"/>
  <c r="T1255" i="1"/>
  <c r="U1255" i="1"/>
  <c r="V1255" i="1"/>
  <c r="W1255" i="1"/>
  <c r="I1256" i="1"/>
  <c r="J1256" i="1"/>
  <c r="K1256" i="1"/>
  <c r="L1256" i="1"/>
  <c r="M1256" i="1"/>
  <c r="O1256" i="1"/>
  <c r="P1256" i="1"/>
  <c r="Q1256" i="1"/>
  <c r="R1256" i="1"/>
  <c r="T1256" i="1"/>
  <c r="U1256" i="1"/>
  <c r="V1256" i="1"/>
  <c r="W1256" i="1"/>
  <c r="I1257" i="1"/>
  <c r="J1257" i="1"/>
  <c r="K1257" i="1"/>
  <c r="L1257" i="1"/>
  <c r="M1257" i="1"/>
  <c r="O1257" i="1"/>
  <c r="P1257" i="1"/>
  <c r="Q1257" i="1"/>
  <c r="R1257" i="1"/>
  <c r="T1257" i="1"/>
  <c r="U1257" i="1"/>
  <c r="V1257" i="1"/>
  <c r="W1257" i="1"/>
  <c r="I1258" i="1"/>
  <c r="J1258" i="1"/>
  <c r="K1258" i="1"/>
  <c r="L1258" i="1"/>
  <c r="M1258" i="1"/>
  <c r="O1258" i="1"/>
  <c r="P1258" i="1"/>
  <c r="Q1258" i="1"/>
  <c r="R1258" i="1"/>
  <c r="T1258" i="1"/>
  <c r="U1258" i="1"/>
  <c r="V1258" i="1"/>
  <c r="W1258" i="1"/>
  <c r="I1259" i="1"/>
  <c r="J1259" i="1"/>
  <c r="K1259" i="1"/>
  <c r="L1259" i="1"/>
  <c r="M1259" i="1"/>
  <c r="O1259" i="1"/>
  <c r="P1259" i="1"/>
  <c r="Q1259" i="1"/>
  <c r="R1259" i="1"/>
  <c r="T1259" i="1"/>
  <c r="U1259" i="1"/>
  <c r="V1259" i="1"/>
  <c r="W1259" i="1"/>
  <c r="I1260" i="1"/>
  <c r="J1260" i="1"/>
  <c r="K1260" i="1"/>
  <c r="L1260" i="1"/>
  <c r="M1260" i="1"/>
  <c r="O1260" i="1"/>
  <c r="P1260" i="1"/>
  <c r="Q1260" i="1"/>
  <c r="R1260" i="1"/>
  <c r="T1260" i="1"/>
  <c r="U1260" i="1"/>
  <c r="V1260" i="1"/>
  <c r="W1260" i="1"/>
  <c r="I1261" i="1"/>
  <c r="J1261" i="1"/>
  <c r="K1261" i="1"/>
  <c r="L1261" i="1"/>
  <c r="M1261" i="1"/>
  <c r="O1261" i="1"/>
  <c r="P1261" i="1"/>
  <c r="Q1261" i="1"/>
  <c r="R1261" i="1"/>
  <c r="T1261" i="1"/>
  <c r="U1261" i="1"/>
  <c r="V1261" i="1"/>
  <c r="W1261" i="1"/>
  <c r="I1262" i="1"/>
  <c r="J1262" i="1"/>
  <c r="K1262" i="1"/>
  <c r="L1262" i="1"/>
  <c r="M1262" i="1"/>
  <c r="O1262" i="1"/>
  <c r="P1262" i="1"/>
  <c r="Q1262" i="1"/>
  <c r="R1262" i="1"/>
  <c r="T1262" i="1"/>
  <c r="U1262" i="1"/>
  <c r="V1262" i="1"/>
  <c r="W1262" i="1"/>
  <c r="I1263" i="1"/>
  <c r="J1263" i="1"/>
  <c r="K1263" i="1"/>
  <c r="L1263" i="1"/>
  <c r="M1263" i="1"/>
  <c r="O1263" i="1"/>
  <c r="P1263" i="1"/>
  <c r="Q1263" i="1"/>
  <c r="R1263" i="1"/>
  <c r="T1263" i="1"/>
  <c r="U1263" i="1"/>
  <c r="V1263" i="1"/>
  <c r="W1263" i="1"/>
  <c r="I1264" i="1"/>
  <c r="J1264" i="1"/>
  <c r="K1264" i="1"/>
  <c r="L1264" i="1"/>
  <c r="M1264" i="1"/>
  <c r="O1264" i="1"/>
  <c r="P1264" i="1"/>
  <c r="Q1264" i="1"/>
  <c r="R1264" i="1"/>
  <c r="T1264" i="1"/>
  <c r="U1264" i="1"/>
  <c r="V1264" i="1"/>
  <c r="W1264" i="1"/>
  <c r="I1265" i="1"/>
  <c r="J1265" i="1"/>
  <c r="K1265" i="1"/>
  <c r="L1265" i="1"/>
  <c r="M1265" i="1"/>
  <c r="O1265" i="1"/>
  <c r="P1265" i="1"/>
  <c r="Q1265" i="1"/>
  <c r="R1265" i="1"/>
  <c r="T1265" i="1"/>
  <c r="U1265" i="1"/>
  <c r="V1265" i="1"/>
  <c r="W1265" i="1"/>
  <c r="I1266" i="1"/>
  <c r="J1266" i="1"/>
  <c r="K1266" i="1"/>
  <c r="L1266" i="1"/>
  <c r="M1266" i="1"/>
  <c r="O1266" i="1"/>
  <c r="P1266" i="1"/>
  <c r="Q1266" i="1"/>
  <c r="R1266" i="1"/>
  <c r="T1266" i="1"/>
  <c r="U1266" i="1"/>
  <c r="V1266" i="1"/>
  <c r="W1266" i="1"/>
  <c r="I1267" i="1"/>
  <c r="J1267" i="1"/>
  <c r="K1267" i="1"/>
  <c r="L1267" i="1"/>
  <c r="M1267" i="1"/>
  <c r="O1267" i="1"/>
  <c r="P1267" i="1"/>
  <c r="Q1267" i="1"/>
  <c r="R1267" i="1"/>
  <c r="T1267" i="1"/>
  <c r="U1267" i="1"/>
  <c r="V1267" i="1"/>
  <c r="W1267" i="1"/>
  <c r="I1268" i="1"/>
  <c r="J1268" i="1"/>
  <c r="K1268" i="1"/>
  <c r="L1268" i="1"/>
  <c r="M1268" i="1"/>
  <c r="O1268" i="1"/>
  <c r="P1268" i="1"/>
  <c r="Q1268" i="1"/>
  <c r="R1268" i="1"/>
  <c r="T1268" i="1"/>
  <c r="U1268" i="1"/>
  <c r="V1268" i="1"/>
  <c r="W1268" i="1"/>
  <c r="I1269" i="1"/>
  <c r="J1269" i="1"/>
  <c r="K1269" i="1"/>
  <c r="L1269" i="1"/>
  <c r="M1269" i="1"/>
  <c r="O1269" i="1"/>
  <c r="P1269" i="1"/>
  <c r="Q1269" i="1"/>
  <c r="R1269" i="1"/>
  <c r="T1269" i="1"/>
  <c r="U1269" i="1"/>
  <c r="V1269" i="1"/>
  <c r="W1269" i="1"/>
  <c r="I1270" i="1"/>
  <c r="J1270" i="1"/>
  <c r="K1270" i="1"/>
  <c r="L1270" i="1"/>
  <c r="M1270" i="1"/>
  <c r="O1270" i="1"/>
  <c r="P1270" i="1"/>
  <c r="Q1270" i="1"/>
  <c r="R1270" i="1"/>
  <c r="T1270" i="1"/>
  <c r="U1270" i="1"/>
  <c r="V1270" i="1"/>
  <c r="W1270" i="1"/>
  <c r="I1271" i="1"/>
  <c r="J1271" i="1"/>
  <c r="K1271" i="1"/>
  <c r="L1271" i="1"/>
  <c r="M1271" i="1"/>
  <c r="O1271" i="1"/>
  <c r="P1271" i="1"/>
  <c r="Q1271" i="1"/>
  <c r="R1271" i="1"/>
  <c r="T1271" i="1"/>
  <c r="U1271" i="1"/>
  <c r="V1271" i="1"/>
  <c r="W1271" i="1"/>
  <c r="I1272" i="1"/>
  <c r="J1272" i="1"/>
  <c r="K1272" i="1"/>
  <c r="L1272" i="1"/>
  <c r="M1272" i="1"/>
  <c r="O1272" i="1"/>
  <c r="P1272" i="1"/>
  <c r="Q1272" i="1"/>
  <c r="R1272" i="1"/>
  <c r="T1272" i="1"/>
  <c r="U1272" i="1"/>
  <c r="V1272" i="1"/>
  <c r="W1272" i="1"/>
  <c r="I1273" i="1"/>
  <c r="J1273" i="1"/>
  <c r="K1273" i="1"/>
  <c r="L1273" i="1"/>
  <c r="M1273" i="1"/>
  <c r="O1273" i="1"/>
  <c r="P1273" i="1"/>
  <c r="Q1273" i="1"/>
  <c r="R1273" i="1"/>
  <c r="T1273" i="1"/>
  <c r="U1273" i="1"/>
  <c r="V1273" i="1"/>
  <c r="W1273" i="1"/>
  <c r="I1274" i="1"/>
  <c r="J1274" i="1"/>
  <c r="K1274" i="1"/>
  <c r="L1274" i="1"/>
  <c r="M1274" i="1"/>
  <c r="O1274" i="1"/>
  <c r="P1274" i="1"/>
  <c r="Q1274" i="1"/>
  <c r="R1274" i="1"/>
  <c r="T1274" i="1"/>
  <c r="U1274" i="1"/>
  <c r="V1274" i="1"/>
  <c r="W1274" i="1"/>
  <c r="I1275" i="1"/>
  <c r="J1275" i="1"/>
  <c r="K1275" i="1"/>
  <c r="L1275" i="1"/>
  <c r="M1275" i="1"/>
  <c r="O1275" i="1"/>
  <c r="P1275" i="1"/>
  <c r="Q1275" i="1"/>
  <c r="R1275" i="1"/>
  <c r="T1275" i="1"/>
  <c r="U1275" i="1"/>
  <c r="V1275" i="1"/>
  <c r="W1275" i="1"/>
  <c r="I1276" i="1"/>
  <c r="J1276" i="1"/>
  <c r="K1276" i="1"/>
  <c r="L1276" i="1"/>
  <c r="M1276" i="1"/>
  <c r="O1276" i="1"/>
  <c r="P1276" i="1"/>
  <c r="Q1276" i="1"/>
  <c r="R1276" i="1"/>
  <c r="T1276" i="1"/>
  <c r="U1276" i="1"/>
  <c r="V1276" i="1"/>
  <c r="W1276" i="1"/>
  <c r="I1277" i="1"/>
  <c r="J1277" i="1"/>
  <c r="K1277" i="1"/>
  <c r="L1277" i="1"/>
  <c r="M1277" i="1"/>
  <c r="O1277" i="1"/>
  <c r="P1277" i="1"/>
  <c r="Q1277" i="1"/>
  <c r="R1277" i="1"/>
  <c r="T1277" i="1"/>
  <c r="U1277" i="1"/>
  <c r="V1277" i="1"/>
  <c r="W1277" i="1"/>
  <c r="I1278" i="1"/>
  <c r="J1278" i="1"/>
  <c r="K1278" i="1"/>
  <c r="L1278" i="1"/>
  <c r="M1278" i="1"/>
  <c r="O1278" i="1"/>
  <c r="P1278" i="1"/>
  <c r="Q1278" i="1"/>
  <c r="R1278" i="1"/>
  <c r="T1278" i="1"/>
  <c r="U1278" i="1"/>
  <c r="V1278" i="1"/>
  <c r="W1278" i="1"/>
  <c r="I1279" i="1"/>
  <c r="J1279" i="1"/>
  <c r="K1279" i="1"/>
  <c r="L1279" i="1"/>
  <c r="M1279" i="1"/>
  <c r="O1279" i="1"/>
  <c r="P1279" i="1"/>
  <c r="Q1279" i="1"/>
  <c r="R1279" i="1"/>
  <c r="T1279" i="1"/>
  <c r="U1279" i="1"/>
  <c r="V1279" i="1"/>
  <c r="W1279" i="1"/>
  <c r="I1280" i="1"/>
  <c r="J1280" i="1"/>
  <c r="K1280" i="1"/>
  <c r="L1280" i="1"/>
  <c r="M1280" i="1"/>
  <c r="O1280" i="1"/>
  <c r="P1280" i="1"/>
  <c r="Q1280" i="1"/>
  <c r="R1280" i="1"/>
  <c r="T1280" i="1"/>
  <c r="U1280" i="1"/>
  <c r="V1280" i="1"/>
  <c r="W1280" i="1"/>
  <c r="I1281" i="1"/>
  <c r="J1281" i="1"/>
  <c r="K1281" i="1"/>
  <c r="L1281" i="1"/>
  <c r="M1281" i="1"/>
  <c r="O1281" i="1"/>
  <c r="P1281" i="1"/>
  <c r="Q1281" i="1"/>
  <c r="R1281" i="1"/>
  <c r="T1281" i="1"/>
  <c r="U1281" i="1"/>
  <c r="V1281" i="1"/>
  <c r="W1281" i="1"/>
  <c r="I1282" i="1"/>
  <c r="J1282" i="1"/>
  <c r="K1282" i="1"/>
  <c r="L1282" i="1"/>
  <c r="M1282" i="1"/>
  <c r="O1282" i="1"/>
  <c r="P1282" i="1"/>
  <c r="Q1282" i="1"/>
  <c r="R1282" i="1"/>
  <c r="T1282" i="1"/>
  <c r="U1282" i="1"/>
  <c r="V1282" i="1"/>
  <c r="W1282" i="1"/>
  <c r="I1283" i="1"/>
  <c r="J1283" i="1"/>
  <c r="K1283" i="1"/>
  <c r="L1283" i="1"/>
  <c r="M1283" i="1"/>
  <c r="O1283" i="1"/>
  <c r="P1283" i="1"/>
  <c r="Q1283" i="1"/>
  <c r="R1283" i="1"/>
  <c r="T1283" i="1"/>
  <c r="U1283" i="1"/>
  <c r="V1283" i="1"/>
  <c r="W1283" i="1"/>
  <c r="I1284" i="1"/>
  <c r="J1284" i="1"/>
  <c r="K1284" i="1"/>
  <c r="L1284" i="1"/>
  <c r="M1284" i="1"/>
  <c r="O1284" i="1"/>
  <c r="P1284" i="1"/>
  <c r="Q1284" i="1"/>
  <c r="R1284" i="1"/>
  <c r="T1284" i="1"/>
  <c r="U1284" i="1"/>
  <c r="V1284" i="1"/>
  <c r="W1284" i="1"/>
  <c r="I1285" i="1"/>
  <c r="J1285" i="1"/>
  <c r="K1285" i="1"/>
  <c r="L1285" i="1"/>
  <c r="M1285" i="1"/>
  <c r="O1285" i="1"/>
  <c r="P1285" i="1"/>
  <c r="Q1285" i="1"/>
  <c r="R1285" i="1"/>
  <c r="T1285" i="1"/>
  <c r="U1285" i="1"/>
  <c r="V1285" i="1"/>
  <c r="W1285" i="1"/>
  <c r="I1286" i="1"/>
  <c r="J1286" i="1"/>
  <c r="K1286" i="1"/>
  <c r="L1286" i="1"/>
  <c r="M1286" i="1"/>
  <c r="O1286" i="1"/>
  <c r="P1286" i="1"/>
  <c r="Q1286" i="1"/>
  <c r="R1286" i="1"/>
  <c r="T1286" i="1"/>
  <c r="U1286" i="1"/>
  <c r="V1286" i="1"/>
  <c r="W1286" i="1"/>
  <c r="I1287" i="1"/>
  <c r="J1287" i="1"/>
  <c r="K1287" i="1"/>
  <c r="L1287" i="1"/>
  <c r="M1287" i="1"/>
  <c r="O1287" i="1"/>
  <c r="P1287" i="1"/>
  <c r="Q1287" i="1"/>
  <c r="R1287" i="1"/>
  <c r="T1287" i="1"/>
  <c r="U1287" i="1"/>
  <c r="V1287" i="1"/>
  <c r="W1287" i="1"/>
  <c r="I1288" i="1"/>
  <c r="J1288" i="1"/>
  <c r="K1288" i="1"/>
  <c r="L1288" i="1"/>
  <c r="M1288" i="1"/>
  <c r="O1288" i="1"/>
  <c r="P1288" i="1"/>
  <c r="Q1288" i="1"/>
  <c r="R1288" i="1"/>
  <c r="T1288" i="1"/>
  <c r="U1288" i="1"/>
  <c r="V1288" i="1"/>
  <c r="W1288" i="1"/>
  <c r="I1289" i="1"/>
  <c r="J1289" i="1"/>
  <c r="K1289" i="1"/>
  <c r="L1289" i="1"/>
  <c r="M1289" i="1"/>
  <c r="O1289" i="1"/>
  <c r="P1289" i="1"/>
  <c r="Q1289" i="1"/>
  <c r="R1289" i="1"/>
  <c r="T1289" i="1"/>
  <c r="U1289" i="1"/>
  <c r="V1289" i="1"/>
  <c r="W1289" i="1"/>
  <c r="I1290" i="1"/>
  <c r="J1290" i="1"/>
  <c r="K1290" i="1"/>
  <c r="L1290" i="1"/>
  <c r="M1290" i="1"/>
  <c r="O1290" i="1"/>
  <c r="P1290" i="1"/>
  <c r="Q1290" i="1"/>
  <c r="R1290" i="1"/>
  <c r="T1290" i="1"/>
  <c r="U1290" i="1"/>
  <c r="V1290" i="1"/>
  <c r="W1290" i="1"/>
  <c r="I1291" i="1"/>
  <c r="J1291" i="1"/>
  <c r="K1291" i="1"/>
  <c r="L1291" i="1"/>
  <c r="M1291" i="1"/>
  <c r="O1291" i="1"/>
  <c r="P1291" i="1"/>
  <c r="Q1291" i="1"/>
  <c r="R1291" i="1"/>
  <c r="T1291" i="1"/>
  <c r="U1291" i="1"/>
  <c r="V1291" i="1"/>
  <c r="W1291" i="1"/>
  <c r="I1292" i="1"/>
  <c r="J1292" i="1"/>
  <c r="K1292" i="1"/>
  <c r="L1292" i="1"/>
  <c r="M1292" i="1"/>
  <c r="O1292" i="1"/>
  <c r="P1292" i="1"/>
  <c r="Q1292" i="1"/>
  <c r="R1292" i="1"/>
  <c r="T1292" i="1"/>
  <c r="U1292" i="1"/>
  <c r="V1292" i="1"/>
  <c r="W1292" i="1"/>
  <c r="I1293" i="1"/>
  <c r="J1293" i="1"/>
  <c r="K1293" i="1"/>
  <c r="L1293" i="1"/>
  <c r="M1293" i="1"/>
  <c r="O1293" i="1"/>
  <c r="P1293" i="1"/>
  <c r="Q1293" i="1"/>
  <c r="R1293" i="1"/>
  <c r="T1293" i="1"/>
  <c r="U1293" i="1"/>
  <c r="V1293" i="1"/>
  <c r="W1293" i="1"/>
  <c r="I1294" i="1"/>
  <c r="J1294" i="1"/>
  <c r="K1294" i="1"/>
  <c r="L1294" i="1"/>
  <c r="M1294" i="1"/>
  <c r="O1294" i="1"/>
  <c r="P1294" i="1"/>
  <c r="Q1294" i="1"/>
  <c r="R1294" i="1"/>
  <c r="T1294" i="1"/>
  <c r="U1294" i="1"/>
  <c r="V1294" i="1"/>
  <c r="W1294" i="1"/>
  <c r="I1295" i="1"/>
  <c r="J1295" i="1"/>
  <c r="K1295" i="1"/>
  <c r="L1295" i="1"/>
  <c r="M1295" i="1"/>
  <c r="O1295" i="1"/>
  <c r="P1295" i="1"/>
  <c r="Q1295" i="1"/>
  <c r="R1295" i="1"/>
  <c r="T1295" i="1"/>
  <c r="U1295" i="1"/>
  <c r="V1295" i="1"/>
  <c r="W1295" i="1"/>
  <c r="I1296" i="1"/>
  <c r="J1296" i="1"/>
  <c r="K1296" i="1"/>
  <c r="L1296" i="1"/>
  <c r="M1296" i="1"/>
  <c r="O1296" i="1"/>
  <c r="P1296" i="1"/>
  <c r="Q1296" i="1"/>
  <c r="R1296" i="1"/>
  <c r="T1296" i="1"/>
  <c r="U1296" i="1"/>
  <c r="V1296" i="1"/>
  <c r="W1296" i="1"/>
  <c r="I1297" i="1"/>
  <c r="J1297" i="1"/>
  <c r="K1297" i="1"/>
  <c r="L1297" i="1"/>
  <c r="M1297" i="1"/>
  <c r="O1297" i="1"/>
  <c r="P1297" i="1"/>
  <c r="Q1297" i="1"/>
  <c r="R1297" i="1"/>
  <c r="T1297" i="1"/>
  <c r="U1297" i="1"/>
  <c r="V1297" i="1"/>
  <c r="W1297" i="1"/>
  <c r="I1298" i="1"/>
  <c r="J1298" i="1"/>
  <c r="K1298" i="1"/>
  <c r="L1298" i="1"/>
  <c r="M1298" i="1"/>
  <c r="O1298" i="1"/>
  <c r="P1298" i="1"/>
  <c r="Q1298" i="1"/>
  <c r="R1298" i="1"/>
  <c r="T1298" i="1"/>
  <c r="U1298" i="1"/>
  <c r="V1298" i="1"/>
  <c r="W1298" i="1"/>
  <c r="I1299" i="1"/>
  <c r="J1299" i="1"/>
  <c r="K1299" i="1"/>
  <c r="L1299" i="1"/>
  <c r="M1299" i="1"/>
  <c r="O1299" i="1"/>
  <c r="P1299" i="1"/>
  <c r="Q1299" i="1"/>
  <c r="R1299" i="1"/>
  <c r="T1299" i="1"/>
  <c r="U1299" i="1"/>
  <c r="V1299" i="1"/>
  <c r="W1299" i="1"/>
  <c r="I1300" i="1"/>
  <c r="J1300" i="1"/>
  <c r="K1300" i="1"/>
  <c r="L1300" i="1"/>
  <c r="M1300" i="1"/>
  <c r="O1300" i="1"/>
  <c r="P1300" i="1"/>
  <c r="Q1300" i="1"/>
  <c r="R1300" i="1"/>
  <c r="T1300" i="1"/>
  <c r="U1300" i="1"/>
  <c r="V1300" i="1"/>
  <c r="W1300" i="1"/>
  <c r="I1301" i="1"/>
  <c r="J1301" i="1"/>
  <c r="K1301" i="1"/>
  <c r="L1301" i="1"/>
  <c r="M1301" i="1"/>
  <c r="O1301" i="1"/>
  <c r="P1301" i="1"/>
  <c r="Q1301" i="1"/>
  <c r="R1301" i="1"/>
  <c r="T1301" i="1"/>
  <c r="U1301" i="1"/>
  <c r="V1301" i="1"/>
  <c r="W1301" i="1"/>
  <c r="I1302" i="1"/>
  <c r="J1302" i="1"/>
  <c r="K1302" i="1"/>
  <c r="L1302" i="1"/>
  <c r="M1302" i="1"/>
  <c r="O1302" i="1"/>
  <c r="P1302" i="1"/>
  <c r="Q1302" i="1"/>
  <c r="R1302" i="1"/>
  <c r="T1302" i="1"/>
  <c r="U1302" i="1"/>
  <c r="V1302" i="1"/>
  <c r="W1302" i="1"/>
  <c r="I1303" i="1"/>
  <c r="J1303" i="1"/>
  <c r="K1303" i="1"/>
  <c r="L1303" i="1"/>
  <c r="M1303" i="1"/>
  <c r="O1303" i="1"/>
  <c r="P1303" i="1"/>
  <c r="Q1303" i="1"/>
  <c r="R1303" i="1"/>
  <c r="T1303" i="1"/>
  <c r="U1303" i="1"/>
  <c r="V1303" i="1"/>
  <c r="W1303" i="1"/>
  <c r="I1304" i="1"/>
  <c r="J1304" i="1"/>
  <c r="K1304" i="1"/>
  <c r="L1304" i="1"/>
  <c r="M1304" i="1"/>
  <c r="O1304" i="1"/>
  <c r="P1304" i="1"/>
  <c r="Q1304" i="1"/>
  <c r="R1304" i="1"/>
  <c r="T1304" i="1"/>
  <c r="U1304" i="1"/>
  <c r="V1304" i="1"/>
  <c r="W1304" i="1"/>
  <c r="I1305" i="1"/>
  <c r="J1305" i="1"/>
  <c r="K1305" i="1"/>
  <c r="L1305" i="1"/>
  <c r="M1305" i="1"/>
  <c r="O1305" i="1"/>
  <c r="P1305" i="1"/>
  <c r="Q1305" i="1"/>
  <c r="R1305" i="1"/>
  <c r="T1305" i="1"/>
  <c r="U1305" i="1"/>
  <c r="V1305" i="1"/>
  <c r="W1305" i="1"/>
  <c r="I1306" i="1"/>
  <c r="J1306" i="1"/>
  <c r="K1306" i="1"/>
  <c r="L1306" i="1"/>
  <c r="M1306" i="1"/>
  <c r="O1306" i="1"/>
  <c r="P1306" i="1"/>
  <c r="Q1306" i="1"/>
  <c r="R1306" i="1"/>
  <c r="T1306" i="1"/>
  <c r="U1306" i="1"/>
  <c r="V1306" i="1"/>
  <c r="W1306" i="1"/>
  <c r="I1307" i="1"/>
  <c r="J1307" i="1"/>
  <c r="K1307" i="1"/>
  <c r="L1307" i="1"/>
  <c r="M1307" i="1"/>
  <c r="O1307" i="1"/>
  <c r="P1307" i="1"/>
  <c r="Q1307" i="1"/>
  <c r="R1307" i="1"/>
  <c r="T1307" i="1"/>
  <c r="U1307" i="1"/>
  <c r="V1307" i="1"/>
  <c r="W1307" i="1"/>
  <c r="I1308" i="1"/>
  <c r="J1308" i="1"/>
  <c r="K1308" i="1"/>
  <c r="L1308" i="1"/>
  <c r="M1308" i="1"/>
  <c r="O1308" i="1"/>
  <c r="P1308" i="1"/>
  <c r="Q1308" i="1"/>
  <c r="R1308" i="1"/>
  <c r="T1308" i="1"/>
  <c r="U1308" i="1"/>
  <c r="V1308" i="1"/>
  <c r="W1308" i="1"/>
  <c r="I1309" i="1"/>
  <c r="J1309" i="1"/>
  <c r="K1309" i="1"/>
  <c r="L1309" i="1"/>
  <c r="M1309" i="1"/>
  <c r="O1309" i="1"/>
  <c r="P1309" i="1"/>
  <c r="Q1309" i="1"/>
  <c r="R1309" i="1"/>
  <c r="T1309" i="1"/>
  <c r="U1309" i="1"/>
  <c r="V1309" i="1"/>
  <c r="W1309" i="1"/>
  <c r="I1310" i="1"/>
  <c r="J1310" i="1"/>
  <c r="K1310" i="1"/>
  <c r="L1310" i="1"/>
  <c r="M1310" i="1"/>
  <c r="O1310" i="1"/>
  <c r="P1310" i="1"/>
  <c r="Q1310" i="1"/>
  <c r="R1310" i="1"/>
  <c r="T1310" i="1"/>
  <c r="U1310" i="1"/>
  <c r="V1310" i="1"/>
  <c r="W1310" i="1"/>
  <c r="I1311" i="1"/>
  <c r="J1311" i="1"/>
  <c r="K1311" i="1"/>
  <c r="L1311" i="1"/>
  <c r="M1311" i="1"/>
  <c r="O1311" i="1"/>
  <c r="P1311" i="1"/>
  <c r="Q1311" i="1"/>
  <c r="R1311" i="1"/>
  <c r="T1311" i="1"/>
  <c r="U1311" i="1"/>
  <c r="V1311" i="1"/>
  <c r="W1311" i="1"/>
  <c r="I1312" i="1"/>
  <c r="J1312" i="1"/>
  <c r="K1312" i="1"/>
  <c r="L1312" i="1"/>
  <c r="M1312" i="1"/>
  <c r="O1312" i="1"/>
  <c r="P1312" i="1"/>
  <c r="Q1312" i="1"/>
  <c r="R1312" i="1"/>
  <c r="T1312" i="1"/>
  <c r="U1312" i="1"/>
  <c r="V1312" i="1"/>
  <c r="W1312" i="1"/>
  <c r="I1313" i="1"/>
  <c r="J1313" i="1"/>
  <c r="K1313" i="1"/>
  <c r="L1313" i="1"/>
  <c r="M1313" i="1"/>
  <c r="O1313" i="1"/>
  <c r="P1313" i="1"/>
  <c r="Q1313" i="1"/>
  <c r="R1313" i="1"/>
  <c r="T1313" i="1"/>
  <c r="U1313" i="1"/>
  <c r="V1313" i="1"/>
  <c r="W1313" i="1"/>
  <c r="I1314" i="1"/>
  <c r="J1314" i="1"/>
  <c r="K1314" i="1"/>
  <c r="L1314" i="1"/>
  <c r="M1314" i="1"/>
  <c r="O1314" i="1"/>
  <c r="P1314" i="1"/>
  <c r="Q1314" i="1"/>
  <c r="R1314" i="1"/>
  <c r="T1314" i="1"/>
  <c r="U1314" i="1"/>
  <c r="V1314" i="1"/>
  <c r="W1314" i="1"/>
  <c r="I1315" i="1"/>
  <c r="J1315" i="1"/>
  <c r="K1315" i="1"/>
  <c r="L1315" i="1"/>
  <c r="M1315" i="1"/>
  <c r="O1315" i="1"/>
  <c r="P1315" i="1"/>
  <c r="Q1315" i="1"/>
  <c r="R1315" i="1"/>
  <c r="T1315" i="1"/>
  <c r="U1315" i="1"/>
  <c r="V1315" i="1"/>
  <c r="W1315" i="1"/>
  <c r="I1316" i="1"/>
  <c r="J1316" i="1"/>
  <c r="K1316" i="1"/>
  <c r="L1316" i="1"/>
  <c r="M1316" i="1"/>
  <c r="O1316" i="1"/>
  <c r="P1316" i="1"/>
  <c r="Q1316" i="1"/>
  <c r="R1316" i="1"/>
  <c r="T1316" i="1"/>
  <c r="U1316" i="1"/>
  <c r="V1316" i="1"/>
  <c r="W1316" i="1"/>
  <c r="I1317" i="1"/>
  <c r="J1317" i="1"/>
  <c r="K1317" i="1"/>
  <c r="L1317" i="1"/>
  <c r="M1317" i="1"/>
  <c r="O1317" i="1"/>
  <c r="P1317" i="1"/>
  <c r="Q1317" i="1"/>
  <c r="R1317" i="1"/>
  <c r="T1317" i="1"/>
  <c r="U1317" i="1"/>
  <c r="V1317" i="1"/>
  <c r="W1317" i="1"/>
  <c r="I1318" i="1"/>
  <c r="J1318" i="1"/>
  <c r="K1318" i="1"/>
  <c r="L1318" i="1"/>
  <c r="M1318" i="1"/>
  <c r="O1318" i="1"/>
  <c r="P1318" i="1"/>
  <c r="Q1318" i="1"/>
  <c r="R1318" i="1"/>
  <c r="T1318" i="1"/>
  <c r="U1318" i="1"/>
  <c r="V1318" i="1"/>
  <c r="W1318" i="1"/>
  <c r="I1319" i="1"/>
  <c r="J1319" i="1"/>
  <c r="K1319" i="1"/>
  <c r="L1319" i="1"/>
  <c r="M1319" i="1"/>
  <c r="O1319" i="1"/>
  <c r="P1319" i="1"/>
  <c r="Q1319" i="1"/>
  <c r="R1319" i="1"/>
  <c r="T1319" i="1"/>
  <c r="U1319" i="1"/>
  <c r="V1319" i="1"/>
  <c r="W1319" i="1"/>
  <c r="I1320" i="1"/>
  <c r="J1320" i="1"/>
  <c r="K1320" i="1"/>
  <c r="L1320" i="1"/>
  <c r="M1320" i="1"/>
  <c r="O1320" i="1"/>
  <c r="P1320" i="1"/>
  <c r="Q1320" i="1"/>
  <c r="R1320" i="1"/>
  <c r="T1320" i="1"/>
  <c r="U1320" i="1"/>
  <c r="V1320" i="1"/>
  <c r="W1320" i="1"/>
  <c r="I1321" i="1"/>
  <c r="J1321" i="1"/>
  <c r="K1321" i="1"/>
  <c r="L1321" i="1"/>
  <c r="M1321" i="1"/>
  <c r="O1321" i="1"/>
  <c r="P1321" i="1"/>
  <c r="Q1321" i="1"/>
  <c r="R1321" i="1"/>
  <c r="T1321" i="1"/>
  <c r="U1321" i="1"/>
  <c r="V1321" i="1"/>
  <c r="W1321" i="1"/>
  <c r="I1322" i="1"/>
  <c r="J1322" i="1"/>
  <c r="K1322" i="1"/>
  <c r="L1322" i="1"/>
  <c r="M1322" i="1"/>
  <c r="O1322" i="1"/>
  <c r="P1322" i="1"/>
  <c r="Q1322" i="1"/>
  <c r="R1322" i="1"/>
  <c r="T1322" i="1"/>
  <c r="U1322" i="1"/>
  <c r="V1322" i="1"/>
  <c r="W1322" i="1"/>
  <c r="I1323" i="1"/>
  <c r="J1323" i="1"/>
  <c r="K1323" i="1"/>
  <c r="L1323" i="1"/>
  <c r="M1323" i="1"/>
  <c r="O1323" i="1"/>
  <c r="P1323" i="1"/>
  <c r="Q1323" i="1"/>
  <c r="R1323" i="1"/>
  <c r="T1323" i="1"/>
  <c r="U1323" i="1"/>
  <c r="V1323" i="1"/>
  <c r="W1323" i="1"/>
  <c r="I1324" i="1"/>
  <c r="J1324" i="1"/>
  <c r="K1324" i="1"/>
  <c r="L1324" i="1"/>
  <c r="M1324" i="1"/>
  <c r="O1324" i="1"/>
  <c r="P1324" i="1"/>
  <c r="Q1324" i="1"/>
  <c r="R1324" i="1"/>
  <c r="T1324" i="1"/>
  <c r="U1324" i="1"/>
  <c r="V1324" i="1"/>
  <c r="W1324" i="1"/>
  <c r="I1325" i="1"/>
  <c r="J1325" i="1"/>
  <c r="K1325" i="1"/>
  <c r="L1325" i="1"/>
  <c r="M1325" i="1"/>
  <c r="O1325" i="1"/>
  <c r="P1325" i="1"/>
  <c r="Q1325" i="1"/>
  <c r="R1325" i="1"/>
  <c r="T1325" i="1"/>
  <c r="U1325" i="1"/>
  <c r="V1325" i="1"/>
  <c r="W1325" i="1"/>
  <c r="I1326" i="1"/>
  <c r="J1326" i="1"/>
  <c r="K1326" i="1"/>
  <c r="L1326" i="1"/>
  <c r="M1326" i="1"/>
  <c r="O1326" i="1"/>
  <c r="P1326" i="1"/>
  <c r="Q1326" i="1"/>
  <c r="R1326" i="1"/>
  <c r="T1326" i="1"/>
  <c r="U1326" i="1"/>
  <c r="V1326" i="1"/>
  <c r="W1326" i="1"/>
  <c r="I1327" i="1"/>
  <c r="J1327" i="1"/>
  <c r="K1327" i="1"/>
  <c r="L1327" i="1"/>
  <c r="M1327" i="1"/>
  <c r="O1327" i="1"/>
  <c r="P1327" i="1"/>
  <c r="Q1327" i="1"/>
  <c r="R1327" i="1"/>
  <c r="T1327" i="1"/>
  <c r="U1327" i="1"/>
  <c r="V1327" i="1"/>
  <c r="W1327" i="1"/>
  <c r="I1328" i="1"/>
  <c r="J1328" i="1"/>
  <c r="K1328" i="1"/>
  <c r="L1328" i="1"/>
  <c r="M1328" i="1"/>
  <c r="O1328" i="1"/>
  <c r="P1328" i="1"/>
  <c r="Q1328" i="1"/>
  <c r="R1328" i="1"/>
  <c r="T1328" i="1"/>
  <c r="U1328" i="1"/>
  <c r="V1328" i="1"/>
  <c r="W1328" i="1"/>
  <c r="I1329" i="1"/>
  <c r="J1329" i="1"/>
  <c r="K1329" i="1"/>
  <c r="L1329" i="1"/>
  <c r="M1329" i="1"/>
  <c r="O1329" i="1"/>
  <c r="P1329" i="1"/>
  <c r="Q1329" i="1"/>
  <c r="R1329" i="1"/>
  <c r="T1329" i="1"/>
  <c r="U1329" i="1"/>
  <c r="V1329" i="1"/>
  <c r="W1329" i="1"/>
  <c r="I1330" i="1"/>
  <c r="J1330" i="1"/>
  <c r="K1330" i="1"/>
  <c r="L1330" i="1"/>
  <c r="M1330" i="1"/>
  <c r="O1330" i="1"/>
  <c r="P1330" i="1"/>
  <c r="Q1330" i="1"/>
  <c r="R1330" i="1"/>
  <c r="T1330" i="1"/>
  <c r="U1330" i="1"/>
  <c r="V1330" i="1"/>
  <c r="W1330" i="1"/>
  <c r="I1331" i="1"/>
  <c r="J1331" i="1"/>
  <c r="K1331" i="1"/>
  <c r="L1331" i="1"/>
  <c r="M1331" i="1"/>
  <c r="O1331" i="1"/>
  <c r="P1331" i="1"/>
  <c r="Q1331" i="1"/>
  <c r="R1331" i="1"/>
  <c r="T1331" i="1"/>
  <c r="U1331" i="1"/>
  <c r="V1331" i="1"/>
  <c r="W1331" i="1"/>
  <c r="I1332" i="1"/>
  <c r="J1332" i="1"/>
  <c r="K1332" i="1"/>
  <c r="L1332" i="1"/>
  <c r="M1332" i="1"/>
  <c r="O1332" i="1"/>
  <c r="P1332" i="1"/>
  <c r="Q1332" i="1"/>
  <c r="R1332" i="1"/>
  <c r="T1332" i="1"/>
  <c r="U1332" i="1"/>
  <c r="V1332" i="1"/>
  <c r="W1332" i="1"/>
  <c r="I1333" i="1"/>
  <c r="J1333" i="1"/>
  <c r="K1333" i="1"/>
  <c r="L1333" i="1"/>
  <c r="M1333" i="1"/>
  <c r="O1333" i="1"/>
  <c r="P1333" i="1"/>
  <c r="Q1333" i="1"/>
  <c r="R1333" i="1"/>
  <c r="T1333" i="1"/>
  <c r="U1333" i="1"/>
  <c r="V1333" i="1"/>
  <c r="W1333" i="1"/>
  <c r="I1334" i="1"/>
  <c r="J1334" i="1"/>
  <c r="K1334" i="1"/>
  <c r="L1334" i="1"/>
  <c r="M1334" i="1"/>
  <c r="O1334" i="1"/>
  <c r="P1334" i="1"/>
  <c r="Q1334" i="1"/>
  <c r="R1334" i="1"/>
  <c r="T1334" i="1"/>
  <c r="U1334" i="1"/>
  <c r="V1334" i="1"/>
  <c r="W1334" i="1"/>
  <c r="I1335" i="1"/>
  <c r="J1335" i="1"/>
  <c r="K1335" i="1"/>
  <c r="L1335" i="1"/>
  <c r="M1335" i="1"/>
  <c r="O1335" i="1"/>
  <c r="P1335" i="1"/>
  <c r="Q1335" i="1"/>
  <c r="R1335" i="1"/>
  <c r="T1335" i="1"/>
  <c r="U1335" i="1"/>
  <c r="V1335" i="1"/>
  <c r="W1335" i="1"/>
  <c r="I1336" i="1"/>
  <c r="J1336" i="1"/>
  <c r="K1336" i="1"/>
  <c r="L1336" i="1"/>
  <c r="M1336" i="1"/>
  <c r="O1336" i="1"/>
  <c r="P1336" i="1"/>
  <c r="Q1336" i="1"/>
  <c r="R1336" i="1"/>
  <c r="T1336" i="1"/>
  <c r="U1336" i="1"/>
  <c r="V1336" i="1"/>
  <c r="W1336" i="1"/>
  <c r="I1337" i="1"/>
  <c r="J1337" i="1"/>
  <c r="K1337" i="1"/>
  <c r="L1337" i="1"/>
  <c r="M1337" i="1"/>
  <c r="O1337" i="1"/>
  <c r="P1337" i="1"/>
  <c r="Q1337" i="1"/>
  <c r="R1337" i="1"/>
  <c r="T1337" i="1"/>
  <c r="U1337" i="1"/>
  <c r="V1337" i="1"/>
  <c r="W1337" i="1"/>
  <c r="I1338" i="1"/>
  <c r="J1338" i="1"/>
  <c r="K1338" i="1"/>
  <c r="L1338" i="1"/>
  <c r="M1338" i="1"/>
  <c r="O1338" i="1"/>
  <c r="P1338" i="1"/>
  <c r="Q1338" i="1"/>
  <c r="R1338" i="1"/>
  <c r="T1338" i="1"/>
  <c r="U1338" i="1"/>
  <c r="V1338" i="1"/>
  <c r="W1338" i="1"/>
  <c r="I1339" i="1"/>
  <c r="J1339" i="1"/>
  <c r="K1339" i="1"/>
  <c r="L1339" i="1"/>
  <c r="M1339" i="1"/>
  <c r="O1339" i="1"/>
  <c r="P1339" i="1"/>
  <c r="Q1339" i="1"/>
  <c r="R1339" i="1"/>
  <c r="T1339" i="1"/>
  <c r="U1339" i="1"/>
  <c r="V1339" i="1"/>
  <c r="W1339" i="1"/>
  <c r="I1340" i="1"/>
  <c r="J1340" i="1"/>
  <c r="K1340" i="1"/>
  <c r="L1340" i="1"/>
  <c r="M1340" i="1"/>
  <c r="O1340" i="1"/>
  <c r="P1340" i="1"/>
  <c r="Q1340" i="1"/>
  <c r="R1340" i="1"/>
  <c r="T1340" i="1"/>
  <c r="U1340" i="1"/>
  <c r="V1340" i="1"/>
  <c r="W1340" i="1"/>
  <c r="I1341" i="1"/>
  <c r="J1341" i="1"/>
  <c r="K1341" i="1"/>
  <c r="L1341" i="1"/>
  <c r="M1341" i="1"/>
  <c r="O1341" i="1"/>
  <c r="P1341" i="1"/>
  <c r="Q1341" i="1"/>
  <c r="R1341" i="1"/>
  <c r="T1341" i="1"/>
  <c r="U1341" i="1"/>
  <c r="V1341" i="1"/>
  <c r="W1341" i="1"/>
  <c r="I1342" i="1"/>
  <c r="J1342" i="1"/>
  <c r="K1342" i="1"/>
  <c r="L1342" i="1"/>
  <c r="M1342" i="1"/>
  <c r="O1342" i="1"/>
  <c r="P1342" i="1"/>
  <c r="Q1342" i="1"/>
  <c r="R1342" i="1"/>
  <c r="T1342" i="1"/>
  <c r="U1342" i="1"/>
  <c r="V1342" i="1"/>
  <c r="W1342" i="1"/>
  <c r="I1343" i="1"/>
  <c r="J1343" i="1"/>
  <c r="K1343" i="1"/>
  <c r="L1343" i="1"/>
  <c r="M1343" i="1"/>
  <c r="O1343" i="1"/>
  <c r="P1343" i="1"/>
  <c r="Q1343" i="1"/>
  <c r="R1343" i="1"/>
  <c r="T1343" i="1"/>
  <c r="U1343" i="1"/>
  <c r="V1343" i="1"/>
  <c r="W1343" i="1"/>
  <c r="I1344" i="1"/>
  <c r="J1344" i="1"/>
  <c r="K1344" i="1"/>
  <c r="L1344" i="1"/>
  <c r="M1344" i="1"/>
  <c r="O1344" i="1"/>
  <c r="P1344" i="1"/>
  <c r="Q1344" i="1"/>
  <c r="R1344" i="1"/>
  <c r="T1344" i="1"/>
  <c r="U1344" i="1"/>
  <c r="V1344" i="1"/>
  <c r="W1344" i="1"/>
  <c r="I1345" i="1"/>
  <c r="J1345" i="1"/>
  <c r="K1345" i="1"/>
  <c r="L1345" i="1"/>
  <c r="M1345" i="1"/>
  <c r="O1345" i="1"/>
  <c r="P1345" i="1"/>
  <c r="Q1345" i="1"/>
  <c r="R1345" i="1"/>
  <c r="T1345" i="1"/>
  <c r="U1345" i="1"/>
  <c r="V1345" i="1"/>
  <c r="W1345" i="1"/>
  <c r="I1346" i="1"/>
  <c r="J1346" i="1"/>
  <c r="K1346" i="1"/>
  <c r="L1346" i="1"/>
  <c r="M1346" i="1"/>
  <c r="O1346" i="1"/>
  <c r="P1346" i="1"/>
  <c r="Q1346" i="1"/>
  <c r="R1346" i="1"/>
  <c r="T1346" i="1"/>
  <c r="U1346" i="1"/>
  <c r="V1346" i="1"/>
  <c r="W1346" i="1"/>
  <c r="I1347" i="1"/>
  <c r="J1347" i="1"/>
  <c r="K1347" i="1"/>
  <c r="L1347" i="1"/>
  <c r="M1347" i="1"/>
  <c r="O1347" i="1"/>
  <c r="P1347" i="1"/>
  <c r="Q1347" i="1"/>
  <c r="R1347" i="1"/>
  <c r="T1347" i="1"/>
  <c r="U1347" i="1"/>
  <c r="V1347" i="1"/>
  <c r="W1347" i="1"/>
  <c r="I1348" i="1"/>
  <c r="J1348" i="1"/>
  <c r="K1348" i="1"/>
  <c r="L1348" i="1"/>
  <c r="M1348" i="1"/>
  <c r="O1348" i="1"/>
  <c r="P1348" i="1"/>
  <c r="Q1348" i="1"/>
  <c r="R1348" i="1"/>
  <c r="T1348" i="1"/>
  <c r="U1348" i="1"/>
  <c r="V1348" i="1"/>
  <c r="W1348" i="1"/>
  <c r="I1349" i="1"/>
  <c r="J1349" i="1"/>
  <c r="K1349" i="1"/>
  <c r="L1349" i="1"/>
  <c r="M1349" i="1"/>
  <c r="O1349" i="1"/>
  <c r="P1349" i="1"/>
  <c r="Q1349" i="1"/>
  <c r="R1349" i="1"/>
  <c r="T1349" i="1"/>
  <c r="U1349" i="1"/>
  <c r="V1349" i="1"/>
  <c r="W1349" i="1"/>
  <c r="I1350" i="1"/>
  <c r="J1350" i="1"/>
  <c r="K1350" i="1"/>
  <c r="L1350" i="1"/>
  <c r="M1350" i="1"/>
  <c r="O1350" i="1"/>
  <c r="P1350" i="1"/>
  <c r="Q1350" i="1"/>
  <c r="R1350" i="1"/>
  <c r="T1350" i="1"/>
  <c r="U1350" i="1"/>
  <c r="V1350" i="1"/>
  <c r="W1350" i="1"/>
  <c r="I1351" i="1"/>
  <c r="J1351" i="1"/>
  <c r="K1351" i="1"/>
  <c r="L1351" i="1"/>
  <c r="M1351" i="1"/>
  <c r="O1351" i="1"/>
  <c r="P1351" i="1"/>
  <c r="Q1351" i="1"/>
  <c r="R1351" i="1"/>
  <c r="T1351" i="1"/>
  <c r="U1351" i="1"/>
  <c r="V1351" i="1"/>
  <c r="W1351" i="1"/>
  <c r="I1352" i="1"/>
  <c r="J1352" i="1"/>
  <c r="K1352" i="1"/>
  <c r="L1352" i="1"/>
  <c r="M1352" i="1"/>
  <c r="O1352" i="1"/>
  <c r="P1352" i="1"/>
  <c r="Q1352" i="1"/>
  <c r="R1352" i="1"/>
  <c r="T1352" i="1"/>
  <c r="U1352" i="1"/>
  <c r="V1352" i="1"/>
  <c r="W1352" i="1"/>
  <c r="I1353" i="1"/>
  <c r="J1353" i="1"/>
  <c r="K1353" i="1"/>
  <c r="L1353" i="1"/>
  <c r="M1353" i="1"/>
  <c r="O1353" i="1"/>
  <c r="P1353" i="1"/>
  <c r="Q1353" i="1"/>
  <c r="R1353" i="1"/>
  <c r="T1353" i="1"/>
  <c r="U1353" i="1"/>
  <c r="V1353" i="1"/>
  <c r="W1353" i="1"/>
  <c r="I1354" i="1"/>
  <c r="J1354" i="1"/>
  <c r="K1354" i="1"/>
  <c r="L1354" i="1"/>
  <c r="M1354" i="1"/>
  <c r="O1354" i="1"/>
  <c r="P1354" i="1"/>
  <c r="Q1354" i="1"/>
  <c r="R1354" i="1"/>
  <c r="T1354" i="1"/>
  <c r="U1354" i="1"/>
  <c r="V1354" i="1"/>
  <c r="W1354" i="1"/>
  <c r="I1355" i="1"/>
  <c r="J1355" i="1"/>
  <c r="K1355" i="1"/>
  <c r="L1355" i="1"/>
  <c r="M1355" i="1"/>
  <c r="O1355" i="1"/>
  <c r="P1355" i="1"/>
  <c r="Q1355" i="1"/>
  <c r="R1355" i="1"/>
  <c r="T1355" i="1"/>
  <c r="U1355" i="1"/>
  <c r="V1355" i="1"/>
  <c r="W1355" i="1"/>
  <c r="I1356" i="1"/>
  <c r="J1356" i="1"/>
  <c r="K1356" i="1"/>
  <c r="L1356" i="1"/>
  <c r="M1356" i="1"/>
  <c r="O1356" i="1"/>
  <c r="P1356" i="1"/>
  <c r="Q1356" i="1"/>
  <c r="R1356" i="1"/>
  <c r="T1356" i="1"/>
  <c r="U1356" i="1"/>
  <c r="V1356" i="1"/>
  <c r="W1356" i="1"/>
  <c r="I1357" i="1"/>
  <c r="J1357" i="1"/>
  <c r="K1357" i="1"/>
  <c r="L1357" i="1"/>
  <c r="M1357" i="1"/>
  <c r="O1357" i="1"/>
  <c r="P1357" i="1"/>
  <c r="Q1357" i="1"/>
  <c r="R1357" i="1"/>
  <c r="T1357" i="1"/>
  <c r="U1357" i="1"/>
  <c r="V1357" i="1"/>
  <c r="W1357" i="1"/>
  <c r="I1358" i="1"/>
  <c r="J1358" i="1"/>
  <c r="K1358" i="1"/>
  <c r="L1358" i="1"/>
  <c r="M1358" i="1"/>
  <c r="O1358" i="1"/>
  <c r="P1358" i="1"/>
  <c r="Q1358" i="1"/>
  <c r="R1358" i="1"/>
  <c r="T1358" i="1"/>
  <c r="U1358" i="1"/>
  <c r="V1358" i="1"/>
  <c r="W1358" i="1"/>
  <c r="I1359" i="1"/>
  <c r="J1359" i="1"/>
  <c r="K1359" i="1"/>
  <c r="L1359" i="1"/>
  <c r="M1359" i="1"/>
  <c r="O1359" i="1"/>
  <c r="P1359" i="1"/>
  <c r="Q1359" i="1"/>
  <c r="R1359" i="1"/>
  <c r="T1359" i="1"/>
  <c r="U1359" i="1"/>
  <c r="V1359" i="1"/>
  <c r="W1359" i="1"/>
  <c r="I1360" i="1"/>
  <c r="J1360" i="1"/>
  <c r="K1360" i="1"/>
  <c r="L1360" i="1"/>
  <c r="M1360" i="1"/>
  <c r="O1360" i="1"/>
  <c r="P1360" i="1"/>
  <c r="Q1360" i="1"/>
  <c r="R1360" i="1"/>
  <c r="T1360" i="1"/>
  <c r="U1360" i="1"/>
  <c r="V1360" i="1"/>
  <c r="W1360" i="1"/>
  <c r="I1361" i="1"/>
  <c r="J1361" i="1"/>
  <c r="K1361" i="1"/>
  <c r="L1361" i="1"/>
  <c r="M1361" i="1"/>
  <c r="O1361" i="1"/>
  <c r="P1361" i="1"/>
  <c r="Q1361" i="1"/>
  <c r="R1361" i="1"/>
  <c r="T1361" i="1"/>
  <c r="U1361" i="1"/>
  <c r="V1361" i="1"/>
  <c r="W1361" i="1"/>
  <c r="I1362" i="1"/>
  <c r="J1362" i="1"/>
  <c r="K1362" i="1"/>
  <c r="L1362" i="1"/>
  <c r="M1362" i="1"/>
  <c r="O1362" i="1"/>
  <c r="P1362" i="1"/>
  <c r="Q1362" i="1"/>
  <c r="R1362" i="1"/>
  <c r="T1362" i="1"/>
  <c r="U1362" i="1"/>
  <c r="V1362" i="1"/>
  <c r="W1362" i="1"/>
  <c r="I1363" i="1"/>
  <c r="J1363" i="1"/>
  <c r="K1363" i="1"/>
  <c r="L1363" i="1"/>
  <c r="M1363" i="1"/>
  <c r="O1363" i="1"/>
  <c r="P1363" i="1"/>
  <c r="Q1363" i="1"/>
  <c r="R1363" i="1"/>
  <c r="T1363" i="1"/>
  <c r="U1363" i="1"/>
  <c r="V1363" i="1"/>
  <c r="W1363" i="1"/>
  <c r="I1364" i="1"/>
  <c r="J1364" i="1"/>
  <c r="K1364" i="1"/>
  <c r="L1364" i="1"/>
  <c r="M1364" i="1"/>
  <c r="O1364" i="1"/>
  <c r="P1364" i="1"/>
  <c r="Q1364" i="1"/>
  <c r="R1364" i="1"/>
  <c r="T1364" i="1"/>
  <c r="U1364" i="1"/>
  <c r="V1364" i="1"/>
  <c r="W1364" i="1"/>
  <c r="I1365" i="1"/>
  <c r="J1365" i="1"/>
  <c r="K1365" i="1"/>
  <c r="L1365" i="1"/>
  <c r="M1365" i="1"/>
  <c r="O1365" i="1"/>
  <c r="P1365" i="1"/>
  <c r="Q1365" i="1"/>
  <c r="R1365" i="1"/>
  <c r="T1365" i="1"/>
  <c r="U1365" i="1"/>
  <c r="V1365" i="1"/>
  <c r="W1365" i="1"/>
  <c r="I1366" i="1"/>
  <c r="J1366" i="1"/>
  <c r="K1366" i="1"/>
  <c r="L1366" i="1"/>
  <c r="M1366" i="1"/>
  <c r="O1366" i="1"/>
  <c r="P1366" i="1"/>
  <c r="Q1366" i="1"/>
  <c r="R1366" i="1"/>
  <c r="T1366" i="1"/>
  <c r="U1366" i="1"/>
  <c r="V1366" i="1"/>
  <c r="W1366" i="1"/>
  <c r="I1367" i="1"/>
  <c r="J1367" i="1"/>
  <c r="K1367" i="1"/>
  <c r="L1367" i="1"/>
  <c r="M1367" i="1"/>
  <c r="O1367" i="1"/>
  <c r="P1367" i="1"/>
  <c r="Q1367" i="1"/>
  <c r="R1367" i="1"/>
  <c r="T1367" i="1"/>
  <c r="U1367" i="1"/>
  <c r="V1367" i="1"/>
  <c r="W1367" i="1"/>
  <c r="I1368" i="1"/>
  <c r="J1368" i="1"/>
  <c r="K1368" i="1"/>
  <c r="L1368" i="1"/>
  <c r="M1368" i="1"/>
  <c r="O1368" i="1"/>
  <c r="P1368" i="1"/>
  <c r="Q1368" i="1"/>
  <c r="R1368" i="1"/>
  <c r="T1368" i="1"/>
  <c r="U1368" i="1"/>
  <c r="V1368" i="1"/>
  <c r="W1368" i="1"/>
  <c r="I1369" i="1"/>
  <c r="J1369" i="1"/>
  <c r="K1369" i="1"/>
  <c r="L1369" i="1"/>
  <c r="M1369" i="1"/>
  <c r="O1369" i="1"/>
  <c r="P1369" i="1"/>
  <c r="Q1369" i="1"/>
  <c r="R1369" i="1"/>
  <c r="T1369" i="1"/>
  <c r="U1369" i="1"/>
  <c r="V1369" i="1"/>
  <c r="W1369" i="1"/>
  <c r="I1370" i="1"/>
  <c r="J1370" i="1"/>
  <c r="K1370" i="1"/>
  <c r="L1370" i="1"/>
  <c r="M1370" i="1"/>
  <c r="O1370" i="1"/>
  <c r="P1370" i="1"/>
  <c r="Q1370" i="1"/>
  <c r="R1370" i="1"/>
  <c r="T1370" i="1"/>
  <c r="U1370" i="1"/>
  <c r="V1370" i="1"/>
  <c r="W1370" i="1"/>
  <c r="I1371" i="1"/>
  <c r="J1371" i="1"/>
  <c r="K1371" i="1"/>
  <c r="L1371" i="1"/>
  <c r="M1371" i="1"/>
  <c r="O1371" i="1"/>
  <c r="P1371" i="1"/>
  <c r="Q1371" i="1"/>
  <c r="R1371" i="1"/>
  <c r="T1371" i="1"/>
  <c r="U1371" i="1"/>
  <c r="V1371" i="1"/>
  <c r="W1371" i="1"/>
  <c r="I1372" i="1"/>
  <c r="J1372" i="1"/>
  <c r="K1372" i="1"/>
  <c r="L1372" i="1"/>
  <c r="M1372" i="1"/>
  <c r="O1372" i="1"/>
  <c r="P1372" i="1"/>
  <c r="Q1372" i="1"/>
  <c r="R1372" i="1"/>
  <c r="T1372" i="1"/>
  <c r="U1372" i="1"/>
  <c r="V1372" i="1"/>
  <c r="W1372" i="1"/>
  <c r="I1373" i="1"/>
  <c r="J1373" i="1"/>
  <c r="K1373" i="1"/>
  <c r="L1373" i="1"/>
  <c r="M1373" i="1"/>
  <c r="O1373" i="1"/>
  <c r="P1373" i="1"/>
  <c r="Q1373" i="1"/>
  <c r="R1373" i="1"/>
  <c r="T1373" i="1"/>
  <c r="U1373" i="1"/>
  <c r="V1373" i="1"/>
  <c r="W1373" i="1"/>
  <c r="I1374" i="1"/>
  <c r="J1374" i="1"/>
  <c r="K1374" i="1"/>
  <c r="L1374" i="1"/>
  <c r="M1374" i="1"/>
  <c r="O1374" i="1"/>
  <c r="P1374" i="1"/>
  <c r="Q1374" i="1"/>
  <c r="R1374" i="1"/>
  <c r="T1374" i="1"/>
  <c r="U1374" i="1"/>
  <c r="V1374" i="1"/>
  <c r="W1374" i="1"/>
  <c r="I1375" i="1"/>
  <c r="J1375" i="1"/>
  <c r="K1375" i="1"/>
  <c r="L1375" i="1"/>
  <c r="M1375" i="1"/>
  <c r="O1375" i="1"/>
  <c r="P1375" i="1"/>
  <c r="Q1375" i="1"/>
  <c r="R1375" i="1"/>
  <c r="T1375" i="1"/>
  <c r="U1375" i="1"/>
  <c r="V1375" i="1"/>
  <c r="W1375" i="1"/>
  <c r="I1376" i="1"/>
  <c r="J1376" i="1"/>
  <c r="K1376" i="1"/>
  <c r="L1376" i="1"/>
  <c r="M1376" i="1"/>
  <c r="O1376" i="1"/>
  <c r="P1376" i="1"/>
  <c r="Q1376" i="1"/>
  <c r="R1376" i="1"/>
  <c r="T1376" i="1"/>
  <c r="U1376" i="1"/>
  <c r="V1376" i="1"/>
  <c r="W1376" i="1"/>
  <c r="I1377" i="1"/>
  <c r="J1377" i="1"/>
  <c r="K1377" i="1"/>
  <c r="L1377" i="1"/>
  <c r="M1377" i="1"/>
  <c r="O1377" i="1"/>
  <c r="P1377" i="1"/>
  <c r="Q1377" i="1"/>
  <c r="R1377" i="1"/>
  <c r="T1377" i="1"/>
  <c r="U1377" i="1"/>
  <c r="V1377" i="1"/>
  <c r="W1377" i="1"/>
  <c r="I1378" i="1"/>
  <c r="J1378" i="1"/>
  <c r="K1378" i="1"/>
  <c r="L1378" i="1"/>
  <c r="M1378" i="1"/>
  <c r="O1378" i="1"/>
  <c r="P1378" i="1"/>
  <c r="Q1378" i="1"/>
  <c r="R1378" i="1"/>
  <c r="T1378" i="1"/>
  <c r="U1378" i="1"/>
  <c r="V1378" i="1"/>
  <c r="W1378" i="1"/>
  <c r="I1379" i="1"/>
  <c r="J1379" i="1"/>
  <c r="K1379" i="1"/>
  <c r="L1379" i="1"/>
  <c r="M1379" i="1"/>
  <c r="O1379" i="1"/>
  <c r="P1379" i="1"/>
  <c r="Q1379" i="1"/>
  <c r="R1379" i="1"/>
  <c r="T1379" i="1"/>
  <c r="U1379" i="1"/>
  <c r="V1379" i="1"/>
  <c r="W1379" i="1"/>
  <c r="I1380" i="1"/>
  <c r="J1380" i="1"/>
  <c r="K1380" i="1"/>
  <c r="L1380" i="1"/>
  <c r="M1380" i="1"/>
  <c r="O1380" i="1"/>
  <c r="P1380" i="1"/>
  <c r="Q1380" i="1"/>
  <c r="R1380" i="1"/>
  <c r="T1380" i="1"/>
  <c r="U1380" i="1"/>
  <c r="V1380" i="1"/>
  <c r="W1380" i="1"/>
  <c r="I1381" i="1"/>
  <c r="J1381" i="1"/>
  <c r="K1381" i="1"/>
  <c r="L1381" i="1"/>
  <c r="M1381" i="1"/>
  <c r="O1381" i="1"/>
  <c r="P1381" i="1"/>
  <c r="Q1381" i="1"/>
  <c r="R1381" i="1"/>
  <c r="T1381" i="1"/>
  <c r="U1381" i="1"/>
  <c r="V1381" i="1"/>
  <c r="W1381" i="1"/>
  <c r="I1382" i="1"/>
  <c r="J1382" i="1"/>
  <c r="K1382" i="1"/>
  <c r="L1382" i="1"/>
  <c r="M1382" i="1"/>
  <c r="O1382" i="1"/>
  <c r="P1382" i="1"/>
  <c r="Q1382" i="1"/>
  <c r="R1382" i="1"/>
  <c r="T1382" i="1"/>
  <c r="U1382" i="1"/>
  <c r="V1382" i="1"/>
  <c r="W1382" i="1"/>
  <c r="I1383" i="1"/>
  <c r="J1383" i="1"/>
  <c r="K1383" i="1"/>
  <c r="L1383" i="1"/>
  <c r="M1383" i="1"/>
  <c r="O1383" i="1"/>
  <c r="P1383" i="1"/>
  <c r="Q1383" i="1"/>
  <c r="R1383" i="1"/>
  <c r="T1383" i="1"/>
  <c r="U1383" i="1"/>
  <c r="V1383" i="1"/>
  <c r="W1383" i="1"/>
  <c r="I1384" i="1"/>
  <c r="J1384" i="1"/>
  <c r="K1384" i="1"/>
  <c r="L1384" i="1"/>
  <c r="M1384" i="1"/>
  <c r="O1384" i="1"/>
  <c r="P1384" i="1"/>
  <c r="Q1384" i="1"/>
  <c r="R1384" i="1"/>
  <c r="T1384" i="1"/>
  <c r="U1384" i="1"/>
  <c r="V1384" i="1"/>
  <c r="W1384" i="1"/>
  <c r="I1385" i="1"/>
  <c r="J1385" i="1"/>
  <c r="K1385" i="1"/>
  <c r="L1385" i="1"/>
  <c r="M1385" i="1"/>
  <c r="O1385" i="1"/>
  <c r="P1385" i="1"/>
  <c r="Q1385" i="1"/>
  <c r="R1385" i="1"/>
  <c r="T1385" i="1"/>
  <c r="U1385" i="1"/>
  <c r="V1385" i="1"/>
  <c r="W1385" i="1"/>
  <c r="I1386" i="1"/>
  <c r="J1386" i="1"/>
  <c r="K1386" i="1"/>
  <c r="L1386" i="1"/>
  <c r="M1386" i="1"/>
  <c r="O1386" i="1"/>
  <c r="P1386" i="1"/>
  <c r="Q1386" i="1"/>
  <c r="R1386" i="1"/>
  <c r="T1386" i="1"/>
  <c r="U1386" i="1"/>
  <c r="V1386" i="1"/>
  <c r="W1386" i="1"/>
  <c r="I1387" i="1"/>
  <c r="J1387" i="1"/>
  <c r="K1387" i="1"/>
  <c r="L1387" i="1"/>
  <c r="M1387" i="1"/>
  <c r="O1387" i="1"/>
  <c r="P1387" i="1"/>
  <c r="Q1387" i="1"/>
  <c r="R1387" i="1"/>
  <c r="T1387" i="1"/>
  <c r="U1387" i="1"/>
  <c r="V1387" i="1"/>
  <c r="W1387" i="1"/>
  <c r="I1388" i="1"/>
  <c r="J1388" i="1"/>
  <c r="K1388" i="1"/>
  <c r="L1388" i="1"/>
  <c r="M1388" i="1"/>
  <c r="O1388" i="1"/>
  <c r="P1388" i="1"/>
  <c r="Q1388" i="1"/>
  <c r="R1388" i="1"/>
  <c r="T1388" i="1"/>
  <c r="U1388" i="1"/>
  <c r="V1388" i="1"/>
  <c r="W1388" i="1"/>
  <c r="I1389" i="1"/>
  <c r="J1389" i="1"/>
  <c r="K1389" i="1"/>
  <c r="L1389" i="1"/>
  <c r="M1389" i="1"/>
  <c r="O1389" i="1"/>
  <c r="P1389" i="1"/>
  <c r="Q1389" i="1"/>
  <c r="R1389" i="1"/>
  <c r="T1389" i="1"/>
  <c r="U1389" i="1"/>
  <c r="V1389" i="1"/>
  <c r="W1389" i="1"/>
  <c r="I1390" i="1"/>
  <c r="J1390" i="1"/>
  <c r="K1390" i="1"/>
  <c r="L1390" i="1"/>
  <c r="M1390" i="1"/>
  <c r="O1390" i="1"/>
  <c r="P1390" i="1"/>
  <c r="Q1390" i="1"/>
  <c r="R1390" i="1"/>
  <c r="T1390" i="1"/>
  <c r="U1390" i="1"/>
  <c r="V1390" i="1"/>
  <c r="W1390" i="1"/>
  <c r="I1391" i="1"/>
  <c r="J1391" i="1"/>
  <c r="K1391" i="1"/>
  <c r="L1391" i="1"/>
  <c r="M1391" i="1"/>
  <c r="O1391" i="1"/>
  <c r="P1391" i="1"/>
  <c r="Q1391" i="1"/>
  <c r="R1391" i="1"/>
  <c r="T1391" i="1"/>
  <c r="U1391" i="1"/>
  <c r="V1391" i="1"/>
  <c r="W1391" i="1"/>
  <c r="I1392" i="1"/>
  <c r="J1392" i="1"/>
  <c r="K1392" i="1"/>
  <c r="L1392" i="1"/>
  <c r="M1392" i="1"/>
  <c r="O1392" i="1"/>
  <c r="P1392" i="1"/>
  <c r="Q1392" i="1"/>
  <c r="R1392" i="1"/>
  <c r="T1392" i="1"/>
  <c r="U1392" i="1"/>
  <c r="V1392" i="1"/>
  <c r="W1392" i="1"/>
  <c r="I1393" i="1"/>
  <c r="J1393" i="1"/>
  <c r="K1393" i="1"/>
  <c r="L1393" i="1"/>
  <c r="M1393" i="1"/>
  <c r="O1393" i="1"/>
  <c r="P1393" i="1"/>
  <c r="Q1393" i="1"/>
  <c r="R1393" i="1"/>
  <c r="T1393" i="1"/>
  <c r="U1393" i="1"/>
  <c r="V1393" i="1"/>
  <c r="W1393" i="1"/>
  <c r="I1394" i="1"/>
  <c r="J1394" i="1"/>
  <c r="K1394" i="1"/>
  <c r="L1394" i="1"/>
  <c r="M1394" i="1"/>
  <c r="O1394" i="1"/>
  <c r="P1394" i="1"/>
  <c r="Q1394" i="1"/>
  <c r="R1394" i="1"/>
  <c r="T1394" i="1"/>
  <c r="U1394" i="1"/>
  <c r="V1394" i="1"/>
  <c r="W1394" i="1"/>
  <c r="I1395" i="1"/>
  <c r="J1395" i="1"/>
  <c r="K1395" i="1"/>
  <c r="L1395" i="1"/>
  <c r="M1395" i="1"/>
  <c r="O1395" i="1"/>
  <c r="P1395" i="1"/>
  <c r="Q1395" i="1"/>
  <c r="R1395" i="1"/>
  <c r="T1395" i="1"/>
  <c r="U1395" i="1"/>
  <c r="V1395" i="1"/>
  <c r="W1395" i="1"/>
  <c r="I1396" i="1"/>
  <c r="J1396" i="1"/>
  <c r="K1396" i="1"/>
  <c r="L1396" i="1"/>
  <c r="M1396" i="1"/>
  <c r="O1396" i="1"/>
  <c r="P1396" i="1"/>
  <c r="Q1396" i="1"/>
  <c r="R1396" i="1"/>
  <c r="T1396" i="1"/>
  <c r="U1396" i="1"/>
  <c r="V1396" i="1"/>
  <c r="W1396" i="1"/>
  <c r="I1397" i="1"/>
  <c r="J1397" i="1"/>
  <c r="K1397" i="1"/>
  <c r="L1397" i="1"/>
  <c r="M1397" i="1"/>
  <c r="O1397" i="1"/>
  <c r="P1397" i="1"/>
  <c r="Q1397" i="1"/>
  <c r="R1397" i="1"/>
  <c r="T1397" i="1"/>
  <c r="U1397" i="1"/>
  <c r="V1397" i="1"/>
  <c r="W1397" i="1"/>
  <c r="I1398" i="1"/>
  <c r="J1398" i="1"/>
  <c r="K1398" i="1"/>
  <c r="L1398" i="1"/>
  <c r="M1398" i="1"/>
  <c r="O1398" i="1"/>
  <c r="P1398" i="1"/>
  <c r="Q1398" i="1"/>
  <c r="R1398" i="1"/>
  <c r="T1398" i="1"/>
  <c r="U1398" i="1"/>
  <c r="V1398" i="1"/>
  <c r="W1398" i="1"/>
  <c r="I1399" i="1"/>
  <c r="J1399" i="1"/>
  <c r="K1399" i="1"/>
  <c r="L1399" i="1"/>
  <c r="M1399" i="1"/>
  <c r="O1399" i="1"/>
  <c r="P1399" i="1"/>
  <c r="Q1399" i="1"/>
  <c r="R1399" i="1"/>
  <c r="T1399" i="1"/>
  <c r="U1399" i="1"/>
  <c r="V1399" i="1"/>
  <c r="W1399" i="1"/>
  <c r="I1400" i="1"/>
  <c r="J1400" i="1"/>
  <c r="K1400" i="1"/>
  <c r="L1400" i="1"/>
  <c r="M1400" i="1"/>
  <c r="O1400" i="1"/>
  <c r="P1400" i="1"/>
  <c r="Q1400" i="1"/>
  <c r="R1400" i="1"/>
  <c r="T1400" i="1"/>
  <c r="U1400" i="1"/>
  <c r="V1400" i="1"/>
  <c r="W1400" i="1"/>
  <c r="I1401" i="1"/>
  <c r="J1401" i="1"/>
  <c r="K1401" i="1"/>
  <c r="L1401" i="1"/>
  <c r="M1401" i="1"/>
  <c r="O1401" i="1"/>
  <c r="P1401" i="1"/>
  <c r="Q1401" i="1"/>
  <c r="R1401" i="1"/>
  <c r="T1401" i="1"/>
  <c r="U1401" i="1"/>
  <c r="V1401" i="1"/>
  <c r="W1401" i="1"/>
  <c r="I1402" i="1"/>
  <c r="J1402" i="1"/>
  <c r="K1402" i="1"/>
  <c r="L1402" i="1"/>
  <c r="M1402" i="1"/>
  <c r="O1402" i="1"/>
  <c r="P1402" i="1"/>
  <c r="Q1402" i="1"/>
  <c r="R1402" i="1"/>
  <c r="T1402" i="1"/>
  <c r="U1402" i="1"/>
  <c r="V1402" i="1"/>
  <c r="W1402" i="1"/>
  <c r="I1403" i="1"/>
  <c r="J1403" i="1"/>
  <c r="K1403" i="1"/>
  <c r="L1403" i="1"/>
  <c r="M1403" i="1"/>
  <c r="O1403" i="1"/>
  <c r="P1403" i="1"/>
  <c r="Q1403" i="1"/>
  <c r="R1403" i="1"/>
  <c r="T1403" i="1"/>
  <c r="U1403" i="1"/>
  <c r="V1403" i="1"/>
  <c r="W1403" i="1"/>
  <c r="I1404" i="1"/>
  <c r="J1404" i="1"/>
  <c r="K1404" i="1"/>
  <c r="L1404" i="1"/>
  <c r="M1404" i="1"/>
  <c r="O1404" i="1"/>
  <c r="P1404" i="1"/>
  <c r="Q1404" i="1"/>
  <c r="R1404" i="1"/>
  <c r="T1404" i="1"/>
  <c r="U1404" i="1"/>
  <c r="V1404" i="1"/>
  <c r="W1404" i="1"/>
  <c r="I1405" i="1"/>
  <c r="J1405" i="1"/>
  <c r="K1405" i="1"/>
  <c r="L1405" i="1"/>
  <c r="M1405" i="1"/>
  <c r="O1405" i="1"/>
  <c r="P1405" i="1"/>
  <c r="Q1405" i="1"/>
  <c r="R1405" i="1"/>
  <c r="T1405" i="1"/>
  <c r="U1405" i="1"/>
  <c r="V1405" i="1"/>
  <c r="W1405" i="1"/>
  <c r="I1406" i="1"/>
  <c r="J1406" i="1"/>
  <c r="K1406" i="1"/>
  <c r="L1406" i="1"/>
  <c r="M1406" i="1"/>
  <c r="O1406" i="1"/>
  <c r="P1406" i="1"/>
  <c r="Q1406" i="1"/>
  <c r="R1406" i="1"/>
  <c r="T1406" i="1"/>
  <c r="U1406" i="1"/>
  <c r="V1406" i="1"/>
  <c r="W1406" i="1"/>
  <c r="I1407" i="1"/>
  <c r="J1407" i="1"/>
  <c r="K1407" i="1"/>
  <c r="L1407" i="1"/>
  <c r="M1407" i="1"/>
  <c r="O1407" i="1"/>
  <c r="P1407" i="1"/>
  <c r="Q1407" i="1"/>
  <c r="R1407" i="1"/>
  <c r="T1407" i="1"/>
  <c r="U1407" i="1"/>
  <c r="V1407" i="1"/>
  <c r="W1407" i="1"/>
  <c r="I1408" i="1"/>
  <c r="J1408" i="1"/>
  <c r="K1408" i="1"/>
  <c r="L1408" i="1"/>
  <c r="M1408" i="1"/>
  <c r="O1408" i="1"/>
  <c r="P1408" i="1"/>
  <c r="Q1408" i="1"/>
  <c r="R1408" i="1"/>
  <c r="T1408" i="1"/>
  <c r="U1408" i="1"/>
  <c r="V1408" i="1"/>
  <c r="W1408" i="1"/>
  <c r="I1409" i="1"/>
  <c r="J1409" i="1"/>
  <c r="K1409" i="1"/>
  <c r="L1409" i="1"/>
  <c r="M1409" i="1"/>
  <c r="O1409" i="1"/>
  <c r="P1409" i="1"/>
  <c r="Q1409" i="1"/>
  <c r="R1409" i="1"/>
  <c r="T1409" i="1"/>
  <c r="U1409" i="1"/>
  <c r="V1409" i="1"/>
  <c r="W1409" i="1"/>
  <c r="I1410" i="1"/>
  <c r="J1410" i="1"/>
  <c r="K1410" i="1"/>
  <c r="L1410" i="1"/>
  <c r="M1410" i="1"/>
  <c r="O1410" i="1"/>
  <c r="P1410" i="1"/>
  <c r="Q1410" i="1"/>
  <c r="R1410" i="1"/>
  <c r="T1410" i="1"/>
  <c r="U1410" i="1"/>
  <c r="V1410" i="1"/>
  <c r="W1410" i="1"/>
  <c r="I1411" i="1"/>
  <c r="J1411" i="1"/>
  <c r="K1411" i="1"/>
  <c r="L1411" i="1"/>
  <c r="M1411" i="1"/>
  <c r="O1411" i="1"/>
  <c r="P1411" i="1"/>
  <c r="Q1411" i="1"/>
  <c r="R1411" i="1"/>
  <c r="T1411" i="1"/>
  <c r="U1411" i="1"/>
  <c r="V1411" i="1"/>
  <c r="W1411" i="1"/>
  <c r="I1412" i="1"/>
  <c r="J1412" i="1"/>
  <c r="K1412" i="1"/>
  <c r="L1412" i="1"/>
  <c r="M1412" i="1"/>
  <c r="O1412" i="1"/>
  <c r="P1412" i="1"/>
  <c r="Q1412" i="1"/>
  <c r="R1412" i="1"/>
  <c r="T1412" i="1"/>
  <c r="U1412" i="1"/>
  <c r="V1412" i="1"/>
  <c r="W1412" i="1"/>
  <c r="I1413" i="1"/>
  <c r="J1413" i="1"/>
  <c r="K1413" i="1"/>
  <c r="L1413" i="1"/>
  <c r="M1413" i="1"/>
  <c r="O1413" i="1"/>
  <c r="P1413" i="1"/>
  <c r="Q1413" i="1"/>
  <c r="R1413" i="1"/>
  <c r="T1413" i="1"/>
  <c r="U1413" i="1"/>
  <c r="V1413" i="1"/>
  <c r="W1413" i="1"/>
  <c r="I1414" i="1"/>
  <c r="J1414" i="1"/>
  <c r="K1414" i="1"/>
  <c r="L1414" i="1"/>
  <c r="M1414" i="1"/>
  <c r="O1414" i="1"/>
  <c r="P1414" i="1"/>
  <c r="Q1414" i="1"/>
  <c r="R1414" i="1"/>
  <c r="T1414" i="1"/>
  <c r="U1414" i="1"/>
  <c r="V1414" i="1"/>
  <c r="W1414" i="1"/>
  <c r="I1415" i="1"/>
  <c r="J1415" i="1"/>
  <c r="K1415" i="1"/>
  <c r="L1415" i="1"/>
  <c r="M1415" i="1"/>
  <c r="O1415" i="1"/>
  <c r="P1415" i="1"/>
  <c r="Q1415" i="1"/>
  <c r="R1415" i="1"/>
  <c r="T1415" i="1"/>
  <c r="U1415" i="1"/>
  <c r="V1415" i="1"/>
  <c r="W1415" i="1"/>
  <c r="I1416" i="1"/>
  <c r="J1416" i="1"/>
  <c r="K1416" i="1"/>
  <c r="L1416" i="1"/>
  <c r="M1416" i="1"/>
  <c r="O1416" i="1"/>
  <c r="P1416" i="1"/>
  <c r="Q1416" i="1"/>
  <c r="R1416" i="1"/>
  <c r="T1416" i="1"/>
  <c r="U1416" i="1"/>
  <c r="V1416" i="1"/>
  <c r="W1416" i="1"/>
  <c r="I1417" i="1"/>
  <c r="J1417" i="1"/>
  <c r="K1417" i="1"/>
  <c r="L1417" i="1"/>
  <c r="M1417" i="1"/>
  <c r="O1417" i="1"/>
  <c r="P1417" i="1"/>
  <c r="Q1417" i="1"/>
  <c r="R1417" i="1"/>
  <c r="T1417" i="1"/>
  <c r="U1417" i="1"/>
  <c r="V1417" i="1"/>
  <c r="W1417" i="1"/>
  <c r="I1418" i="1"/>
  <c r="J1418" i="1"/>
  <c r="K1418" i="1"/>
  <c r="L1418" i="1"/>
  <c r="M1418" i="1"/>
  <c r="O1418" i="1"/>
  <c r="P1418" i="1"/>
  <c r="Q1418" i="1"/>
  <c r="R1418" i="1"/>
  <c r="T1418" i="1"/>
  <c r="U1418" i="1"/>
  <c r="V1418" i="1"/>
  <c r="W1418" i="1"/>
  <c r="I1419" i="1"/>
  <c r="J1419" i="1"/>
  <c r="K1419" i="1"/>
  <c r="L1419" i="1"/>
  <c r="M1419" i="1"/>
  <c r="O1419" i="1"/>
  <c r="P1419" i="1"/>
  <c r="Q1419" i="1"/>
  <c r="R1419" i="1"/>
  <c r="T1419" i="1"/>
  <c r="U1419" i="1"/>
  <c r="V1419" i="1"/>
  <c r="W1419" i="1"/>
  <c r="I1420" i="1"/>
  <c r="J1420" i="1"/>
  <c r="K1420" i="1"/>
  <c r="L1420" i="1"/>
  <c r="M1420" i="1"/>
  <c r="O1420" i="1"/>
  <c r="P1420" i="1"/>
  <c r="Q1420" i="1"/>
  <c r="R1420" i="1"/>
  <c r="T1420" i="1"/>
  <c r="U1420" i="1"/>
  <c r="V1420" i="1"/>
  <c r="W1420" i="1"/>
  <c r="I1421" i="1"/>
  <c r="J1421" i="1"/>
  <c r="K1421" i="1"/>
  <c r="L1421" i="1"/>
  <c r="M1421" i="1"/>
  <c r="O1421" i="1"/>
  <c r="P1421" i="1"/>
  <c r="Q1421" i="1"/>
  <c r="R1421" i="1"/>
  <c r="T1421" i="1"/>
  <c r="U1421" i="1"/>
  <c r="V1421" i="1"/>
  <c r="W1421" i="1"/>
  <c r="I1422" i="1"/>
  <c r="J1422" i="1"/>
  <c r="K1422" i="1"/>
  <c r="L1422" i="1"/>
  <c r="M1422" i="1"/>
  <c r="O1422" i="1"/>
  <c r="P1422" i="1"/>
  <c r="Q1422" i="1"/>
  <c r="R1422" i="1"/>
  <c r="T1422" i="1"/>
  <c r="U1422" i="1"/>
  <c r="V1422" i="1"/>
  <c r="W1422" i="1"/>
  <c r="I1423" i="1"/>
  <c r="J1423" i="1"/>
  <c r="K1423" i="1"/>
  <c r="L1423" i="1"/>
  <c r="M1423" i="1"/>
  <c r="O1423" i="1"/>
  <c r="P1423" i="1"/>
  <c r="Q1423" i="1"/>
  <c r="R1423" i="1"/>
  <c r="T1423" i="1"/>
  <c r="U1423" i="1"/>
  <c r="V1423" i="1"/>
  <c r="W1423" i="1"/>
  <c r="I1424" i="1"/>
  <c r="J1424" i="1"/>
  <c r="K1424" i="1"/>
  <c r="L1424" i="1"/>
  <c r="M1424" i="1"/>
  <c r="O1424" i="1"/>
  <c r="P1424" i="1"/>
  <c r="Q1424" i="1"/>
  <c r="R1424" i="1"/>
  <c r="T1424" i="1"/>
  <c r="U1424" i="1"/>
  <c r="V1424" i="1"/>
  <c r="W1424" i="1"/>
  <c r="I1425" i="1"/>
  <c r="J1425" i="1"/>
  <c r="K1425" i="1"/>
  <c r="L1425" i="1"/>
  <c r="M1425" i="1"/>
  <c r="O1425" i="1"/>
  <c r="P1425" i="1"/>
  <c r="Q1425" i="1"/>
  <c r="R1425" i="1"/>
  <c r="T1425" i="1"/>
  <c r="U1425" i="1"/>
  <c r="V1425" i="1"/>
  <c r="W1425" i="1"/>
  <c r="I1426" i="1"/>
  <c r="J1426" i="1"/>
  <c r="K1426" i="1"/>
  <c r="L1426" i="1"/>
  <c r="M1426" i="1"/>
  <c r="O1426" i="1"/>
  <c r="P1426" i="1"/>
  <c r="Q1426" i="1"/>
  <c r="R1426" i="1"/>
  <c r="T1426" i="1"/>
  <c r="U1426" i="1"/>
  <c r="V1426" i="1"/>
  <c r="W1426" i="1"/>
  <c r="I1427" i="1"/>
  <c r="J1427" i="1"/>
  <c r="K1427" i="1"/>
  <c r="L1427" i="1"/>
  <c r="M1427" i="1"/>
  <c r="O1427" i="1"/>
  <c r="P1427" i="1"/>
  <c r="Q1427" i="1"/>
  <c r="R1427" i="1"/>
  <c r="T1427" i="1"/>
  <c r="U1427" i="1"/>
  <c r="V1427" i="1"/>
  <c r="W1427" i="1"/>
  <c r="I1428" i="1"/>
  <c r="J1428" i="1"/>
  <c r="K1428" i="1"/>
  <c r="L1428" i="1"/>
  <c r="M1428" i="1"/>
  <c r="O1428" i="1"/>
  <c r="P1428" i="1"/>
  <c r="Q1428" i="1"/>
  <c r="R1428" i="1"/>
  <c r="T1428" i="1"/>
  <c r="U1428" i="1"/>
  <c r="V1428" i="1"/>
  <c r="W1428" i="1"/>
  <c r="I1429" i="1"/>
  <c r="J1429" i="1"/>
  <c r="K1429" i="1"/>
  <c r="L1429" i="1"/>
  <c r="M1429" i="1"/>
  <c r="O1429" i="1"/>
  <c r="P1429" i="1"/>
  <c r="Q1429" i="1"/>
  <c r="R1429" i="1"/>
  <c r="T1429" i="1"/>
  <c r="U1429" i="1"/>
  <c r="V1429" i="1"/>
  <c r="W1429" i="1"/>
  <c r="I1430" i="1"/>
  <c r="J1430" i="1"/>
  <c r="K1430" i="1"/>
  <c r="L1430" i="1"/>
  <c r="M1430" i="1"/>
  <c r="O1430" i="1"/>
  <c r="P1430" i="1"/>
  <c r="Q1430" i="1"/>
  <c r="R1430" i="1"/>
  <c r="T1430" i="1"/>
  <c r="U1430" i="1"/>
  <c r="V1430" i="1"/>
  <c r="W1430" i="1"/>
  <c r="I1431" i="1"/>
  <c r="J1431" i="1"/>
  <c r="K1431" i="1"/>
  <c r="L1431" i="1"/>
  <c r="M1431" i="1"/>
  <c r="O1431" i="1"/>
  <c r="P1431" i="1"/>
  <c r="Q1431" i="1"/>
  <c r="R1431" i="1"/>
  <c r="T1431" i="1"/>
  <c r="U1431" i="1"/>
  <c r="V1431" i="1"/>
  <c r="W1431" i="1"/>
  <c r="I1432" i="1"/>
  <c r="J1432" i="1"/>
  <c r="K1432" i="1"/>
  <c r="L1432" i="1"/>
  <c r="M1432" i="1"/>
  <c r="O1432" i="1"/>
  <c r="P1432" i="1"/>
  <c r="Q1432" i="1"/>
  <c r="R1432" i="1"/>
  <c r="T1432" i="1"/>
  <c r="U1432" i="1"/>
  <c r="V1432" i="1"/>
  <c r="W1432" i="1"/>
  <c r="I1433" i="1"/>
  <c r="J1433" i="1"/>
  <c r="K1433" i="1"/>
  <c r="L1433" i="1"/>
  <c r="M1433" i="1"/>
  <c r="O1433" i="1"/>
  <c r="P1433" i="1"/>
  <c r="Q1433" i="1"/>
  <c r="R1433" i="1"/>
  <c r="T1433" i="1"/>
  <c r="U1433" i="1"/>
  <c r="V1433" i="1"/>
  <c r="W1433" i="1"/>
  <c r="I1434" i="1"/>
  <c r="J1434" i="1"/>
  <c r="K1434" i="1"/>
  <c r="L1434" i="1"/>
  <c r="M1434" i="1"/>
  <c r="O1434" i="1"/>
  <c r="P1434" i="1"/>
  <c r="Q1434" i="1"/>
  <c r="R1434" i="1"/>
  <c r="T1434" i="1"/>
  <c r="U1434" i="1"/>
  <c r="V1434" i="1"/>
  <c r="W1434" i="1"/>
  <c r="I1435" i="1"/>
  <c r="J1435" i="1"/>
  <c r="K1435" i="1"/>
  <c r="L1435" i="1"/>
  <c r="M1435" i="1"/>
  <c r="O1435" i="1"/>
  <c r="P1435" i="1"/>
  <c r="Q1435" i="1"/>
  <c r="R1435" i="1"/>
  <c r="T1435" i="1"/>
  <c r="U1435" i="1"/>
  <c r="V1435" i="1"/>
  <c r="W1435" i="1"/>
  <c r="I1436" i="1"/>
  <c r="J1436" i="1"/>
  <c r="K1436" i="1"/>
  <c r="L1436" i="1"/>
  <c r="M1436" i="1"/>
  <c r="O1436" i="1"/>
  <c r="P1436" i="1"/>
  <c r="Q1436" i="1"/>
  <c r="R1436" i="1"/>
  <c r="T1436" i="1"/>
  <c r="U1436" i="1"/>
  <c r="V1436" i="1"/>
  <c r="W1436" i="1"/>
  <c r="I1437" i="1"/>
  <c r="J1437" i="1"/>
  <c r="K1437" i="1"/>
  <c r="L1437" i="1"/>
  <c r="M1437" i="1"/>
  <c r="O1437" i="1"/>
  <c r="P1437" i="1"/>
  <c r="Q1437" i="1"/>
  <c r="R1437" i="1"/>
  <c r="T1437" i="1"/>
  <c r="U1437" i="1"/>
  <c r="V1437" i="1"/>
  <c r="W1437" i="1"/>
  <c r="I1438" i="1"/>
  <c r="J1438" i="1"/>
  <c r="K1438" i="1"/>
  <c r="L1438" i="1"/>
  <c r="M1438" i="1"/>
  <c r="O1438" i="1"/>
  <c r="P1438" i="1"/>
  <c r="Q1438" i="1"/>
  <c r="R1438" i="1"/>
  <c r="T1438" i="1"/>
  <c r="U1438" i="1"/>
  <c r="V1438" i="1"/>
  <c r="W1438" i="1"/>
  <c r="I1439" i="1"/>
  <c r="J1439" i="1"/>
  <c r="K1439" i="1"/>
  <c r="L1439" i="1"/>
  <c r="M1439" i="1"/>
  <c r="O1439" i="1"/>
  <c r="P1439" i="1"/>
  <c r="Q1439" i="1"/>
  <c r="R1439" i="1"/>
  <c r="T1439" i="1"/>
  <c r="U1439" i="1"/>
  <c r="V1439" i="1"/>
  <c r="W1439" i="1"/>
  <c r="I1440" i="1"/>
  <c r="J1440" i="1"/>
  <c r="K1440" i="1"/>
  <c r="L1440" i="1"/>
  <c r="M1440" i="1"/>
  <c r="O1440" i="1"/>
  <c r="P1440" i="1"/>
  <c r="Q1440" i="1"/>
  <c r="R1440" i="1"/>
  <c r="T1440" i="1"/>
  <c r="U1440" i="1"/>
  <c r="V1440" i="1"/>
  <c r="W1440" i="1"/>
  <c r="I1441" i="1"/>
  <c r="J1441" i="1"/>
  <c r="K1441" i="1"/>
  <c r="L1441" i="1"/>
  <c r="M1441" i="1"/>
  <c r="O1441" i="1"/>
  <c r="P1441" i="1"/>
  <c r="Q1441" i="1"/>
  <c r="R1441" i="1"/>
  <c r="T1441" i="1"/>
  <c r="U1441" i="1"/>
  <c r="V1441" i="1"/>
  <c r="W1441" i="1"/>
  <c r="I1442" i="1"/>
  <c r="J1442" i="1"/>
  <c r="K1442" i="1"/>
  <c r="L1442" i="1"/>
  <c r="M1442" i="1"/>
  <c r="O1442" i="1"/>
  <c r="P1442" i="1"/>
  <c r="Q1442" i="1"/>
  <c r="R1442" i="1"/>
  <c r="T1442" i="1"/>
  <c r="U1442" i="1"/>
  <c r="V1442" i="1"/>
  <c r="W1442" i="1"/>
  <c r="I1443" i="1"/>
  <c r="J1443" i="1"/>
  <c r="K1443" i="1"/>
  <c r="L1443" i="1"/>
  <c r="M1443" i="1"/>
  <c r="O1443" i="1"/>
  <c r="P1443" i="1"/>
  <c r="Q1443" i="1"/>
  <c r="R1443" i="1"/>
  <c r="T1443" i="1"/>
  <c r="U1443" i="1"/>
  <c r="V1443" i="1"/>
  <c r="W1443" i="1"/>
  <c r="I1444" i="1"/>
  <c r="J1444" i="1"/>
  <c r="K1444" i="1"/>
  <c r="L1444" i="1"/>
  <c r="M1444" i="1"/>
  <c r="O1444" i="1"/>
  <c r="P1444" i="1"/>
  <c r="Q1444" i="1"/>
  <c r="R1444" i="1"/>
  <c r="T1444" i="1"/>
  <c r="U1444" i="1"/>
  <c r="V1444" i="1"/>
  <c r="W1444" i="1"/>
  <c r="I1445" i="1"/>
  <c r="J1445" i="1"/>
  <c r="K1445" i="1"/>
  <c r="L1445" i="1"/>
  <c r="M1445" i="1"/>
  <c r="O1445" i="1"/>
  <c r="P1445" i="1"/>
  <c r="Q1445" i="1"/>
  <c r="R1445" i="1"/>
  <c r="T1445" i="1"/>
  <c r="U1445" i="1"/>
  <c r="V1445" i="1"/>
  <c r="W1445" i="1"/>
  <c r="I1446" i="1"/>
  <c r="J1446" i="1"/>
  <c r="K1446" i="1"/>
  <c r="L1446" i="1"/>
  <c r="M1446" i="1"/>
  <c r="O1446" i="1"/>
  <c r="P1446" i="1"/>
  <c r="Q1446" i="1"/>
  <c r="R1446" i="1"/>
  <c r="T1446" i="1"/>
  <c r="U1446" i="1"/>
  <c r="V1446" i="1"/>
  <c r="W1446" i="1"/>
  <c r="I1447" i="1"/>
  <c r="J1447" i="1"/>
  <c r="K1447" i="1"/>
  <c r="L1447" i="1"/>
  <c r="M1447" i="1"/>
  <c r="O1447" i="1"/>
  <c r="P1447" i="1"/>
  <c r="Q1447" i="1"/>
  <c r="R1447" i="1"/>
  <c r="T1447" i="1"/>
  <c r="U1447" i="1"/>
  <c r="V1447" i="1"/>
  <c r="W1447" i="1"/>
  <c r="I1448" i="1"/>
  <c r="J1448" i="1"/>
  <c r="K1448" i="1"/>
  <c r="L1448" i="1"/>
  <c r="M1448" i="1"/>
  <c r="O1448" i="1"/>
  <c r="P1448" i="1"/>
  <c r="Q1448" i="1"/>
  <c r="R1448" i="1"/>
  <c r="T1448" i="1"/>
  <c r="U1448" i="1"/>
  <c r="V1448" i="1"/>
  <c r="W1448" i="1"/>
  <c r="I1449" i="1"/>
  <c r="J1449" i="1"/>
  <c r="K1449" i="1"/>
  <c r="L1449" i="1"/>
  <c r="M1449" i="1"/>
  <c r="O1449" i="1"/>
  <c r="P1449" i="1"/>
  <c r="Q1449" i="1"/>
  <c r="R1449" i="1"/>
  <c r="T1449" i="1"/>
  <c r="U1449" i="1"/>
  <c r="V1449" i="1"/>
  <c r="W1449" i="1"/>
  <c r="I1450" i="1"/>
  <c r="J1450" i="1"/>
  <c r="K1450" i="1"/>
  <c r="L1450" i="1"/>
  <c r="M1450" i="1"/>
  <c r="O1450" i="1"/>
  <c r="P1450" i="1"/>
  <c r="Q1450" i="1"/>
  <c r="R1450" i="1"/>
  <c r="T1450" i="1"/>
  <c r="U1450" i="1"/>
  <c r="V1450" i="1"/>
  <c r="W1450" i="1"/>
  <c r="I1451" i="1"/>
  <c r="J1451" i="1"/>
  <c r="K1451" i="1"/>
  <c r="L1451" i="1"/>
  <c r="M1451" i="1"/>
  <c r="O1451" i="1"/>
  <c r="P1451" i="1"/>
  <c r="Q1451" i="1"/>
  <c r="R1451" i="1"/>
  <c r="T1451" i="1"/>
  <c r="U1451" i="1"/>
  <c r="V1451" i="1"/>
  <c r="W1451" i="1"/>
  <c r="I1452" i="1"/>
  <c r="J1452" i="1"/>
  <c r="K1452" i="1"/>
  <c r="L1452" i="1"/>
  <c r="M1452" i="1"/>
  <c r="O1452" i="1"/>
  <c r="P1452" i="1"/>
  <c r="Q1452" i="1"/>
  <c r="R1452" i="1"/>
  <c r="T1452" i="1"/>
  <c r="U1452" i="1"/>
  <c r="V1452" i="1"/>
  <c r="W1452" i="1"/>
  <c r="I1453" i="1"/>
  <c r="J1453" i="1"/>
  <c r="K1453" i="1"/>
  <c r="L1453" i="1"/>
  <c r="M1453" i="1"/>
  <c r="O1453" i="1"/>
  <c r="P1453" i="1"/>
  <c r="Q1453" i="1"/>
  <c r="R1453" i="1"/>
  <c r="T1453" i="1"/>
  <c r="U1453" i="1"/>
  <c r="V1453" i="1"/>
  <c r="W1453" i="1"/>
  <c r="I1454" i="1"/>
  <c r="J1454" i="1"/>
  <c r="K1454" i="1"/>
  <c r="L1454" i="1"/>
  <c r="M1454" i="1"/>
  <c r="O1454" i="1"/>
  <c r="P1454" i="1"/>
  <c r="Q1454" i="1"/>
  <c r="R1454" i="1"/>
  <c r="T1454" i="1"/>
  <c r="U1454" i="1"/>
  <c r="V1454" i="1"/>
  <c r="W1454" i="1"/>
  <c r="I1455" i="1"/>
  <c r="J1455" i="1"/>
  <c r="K1455" i="1"/>
  <c r="L1455" i="1"/>
  <c r="M1455" i="1"/>
  <c r="O1455" i="1"/>
  <c r="P1455" i="1"/>
  <c r="Q1455" i="1"/>
  <c r="R1455" i="1"/>
  <c r="T1455" i="1"/>
  <c r="U1455" i="1"/>
  <c r="V1455" i="1"/>
  <c r="W1455" i="1"/>
  <c r="I1456" i="1"/>
  <c r="J1456" i="1"/>
  <c r="K1456" i="1"/>
  <c r="L1456" i="1"/>
  <c r="M1456" i="1"/>
  <c r="O1456" i="1"/>
  <c r="P1456" i="1"/>
  <c r="Q1456" i="1"/>
  <c r="R1456" i="1"/>
  <c r="T1456" i="1"/>
  <c r="U1456" i="1"/>
  <c r="V1456" i="1"/>
  <c r="W1456" i="1"/>
  <c r="I1457" i="1"/>
  <c r="J1457" i="1"/>
  <c r="K1457" i="1"/>
  <c r="L1457" i="1"/>
  <c r="M1457" i="1"/>
  <c r="O1457" i="1"/>
  <c r="P1457" i="1"/>
  <c r="Q1457" i="1"/>
  <c r="R1457" i="1"/>
  <c r="T1457" i="1"/>
  <c r="U1457" i="1"/>
  <c r="V1457" i="1"/>
  <c r="W1457" i="1"/>
  <c r="I1458" i="1"/>
  <c r="J1458" i="1"/>
  <c r="K1458" i="1"/>
  <c r="L1458" i="1"/>
  <c r="M1458" i="1"/>
  <c r="O1458" i="1"/>
  <c r="P1458" i="1"/>
  <c r="Q1458" i="1"/>
  <c r="R1458" i="1"/>
  <c r="T1458" i="1"/>
  <c r="U1458" i="1"/>
  <c r="V1458" i="1"/>
  <c r="W1458" i="1"/>
  <c r="I1459" i="1"/>
  <c r="J1459" i="1"/>
  <c r="K1459" i="1"/>
  <c r="L1459" i="1"/>
  <c r="M1459" i="1"/>
  <c r="O1459" i="1"/>
  <c r="P1459" i="1"/>
  <c r="Q1459" i="1"/>
  <c r="R1459" i="1"/>
  <c r="T1459" i="1"/>
  <c r="U1459" i="1"/>
  <c r="V1459" i="1"/>
  <c r="W1459" i="1"/>
  <c r="I1460" i="1"/>
  <c r="J1460" i="1"/>
  <c r="K1460" i="1"/>
  <c r="L1460" i="1"/>
  <c r="M1460" i="1"/>
  <c r="O1460" i="1"/>
  <c r="P1460" i="1"/>
  <c r="Q1460" i="1"/>
  <c r="R1460" i="1"/>
  <c r="T1460" i="1"/>
  <c r="U1460" i="1"/>
  <c r="V1460" i="1"/>
  <c r="W1460" i="1"/>
  <c r="I1461" i="1"/>
  <c r="J1461" i="1"/>
  <c r="K1461" i="1"/>
  <c r="L1461" i="1"/>
  <c r="M1461" i="1"/>
  <c r="O1461" i="1"/>
  <c r="P1461" i="1"/>
  <c r="Q1461" i="1"/>
  <c r="R1461" i="1"/>
  <c r="T1461" i="1"/>
  <c r="U1461" i="1"/>
  <c r="V1461" i="1"/>
  <c r="W1461" i="1"/>
  <c r="I1462" i="1"/>
  <c r="J1462" i="1"/>
  <c r="K1462" i="1"/>
  <c r="L1462" i="1"/>
  <c r="M1462" i="1"/>
  <c r="O1462" i="1"/>
  <c r="P1462" i="1"/>
  <c r="Q1462" i="1"/>
  <c r="R1462" i="1"/>
  <c r="T1462" i="1"/>
  <c r="U1462" i="1"/>
  <c r="V1462" i="1"/>
  <c r="W1462" i="1"/>
  <c r="I1463" i="1"/>
  <c r="J1463" i="1"/>
  <c r="K1463" i="1"/>
  <c r="L1463" i="1"/>
  <c r="M1463" i="1"/>
  <c r="O1463" i="1"/>
  <c r="P1463" i="1"/>
  <c r="Q1463" i="1"/>
  <c r="R1463" i="1"/>
  <c r="T1463" i="1"/>
  <c r="U1463" i="1"/>
  <c r="V1463" i="1"/>
  <c r="W1463" i="1"/>
  <c r="I1464" i="1"/>
  <c r="J1464" i="1"/>
  <c r="K1464" i="1"/>
  <c r="L1464" i="1"/>
  <c r="M1464" i="1"/>
  <c r="O1464" i="1"/>
  <c r="P1464" i="1"/>
  <c r="Q1464" i="1"/>
  <c r="R1464" i="1"/>
  <c r="T1464" i="1"/>
  <c r="U1464" i="1"/>
  <c r="V1464" i="1"/>
  <c r="W1464" i="1"/>
  <c r="I1465" i="1"/>
  <c r="J1465" i="1"/>
  <c r="K1465" i="1"/>
  <c r="L1465" i="1"/>
  <c r="M1465" i="1"/>
  <c r="O1465" i="1"/>
  <c r="P1465" i="1"/>
  <c r="Q1465" i="1"/>
  <c r="R1465" i="1"/>
  <c r="T1465" i="1"/>
  <c r="U1465" i="1"/>
  <c r="V1465" i="1"/>
  <c r="W1465" i="1"/>
  <c r="I1466" i="1"/>
  <c r="J1466" i="1"/>
  <c r="K1466" i="1"/>
  <c r="L1466" i="1"/>
  <c r="M1466" i="1"/>
  <c r="O1466" i="1"/>
  <c r="P1466" i="1"/>
  <c r="Q1466" i="1"/>
  <c r="R1466" i="1"/>
  <c r="T1466" i="1"/>
  <c r="U1466" i="1"/>
  <c r="V1466" i="1"/>
  <c r="W1466" i="1"/>
  <c r="I1467" i="1"/>
  <c r="J1467" i="1"/>
  <c r="K1467" i="1"/>
  <c r="L1467" i="1"/>
  <c r="M1467" i="1"/>
  <c r="O1467" i="1"/>
  <c r="P1467" i="1"/>
  <c r="Q1467" i="1"/>
  <c r="R1467" i="1"/>
  <c r="T1467" i="1"/>
  <c r="U1467" i="1"/>
  <c r="V1467" i="1"/>
  <c r="W1467" i="1"/>
  <c r="I1468" i="1"/>
  <c r="J1468" i="1"/>
  <c r="K1468" i="1"/>
  <c r="L1468" i="1"/>
  <c r="M1468" i="1"/>
  <c r="O1468" i="1"/>
  <c r="P1468" i="1"/>
  <c r="Q1468" i="1"/>
  <c r="R1468" i="1"/>
  <c r="T1468" i="1"/>
  <c r="U1468" i="1"/>
  <c r="V1468" i="1"/>
  <c r="W1468" i="1"/>
  <c r="I1469" i="1"/>
  <c r="J1469" i="1"/>
  <c r="K1469" i="1"/>
  <c r="L1469" i="1"/>
  <c r="M1469" i="1"/>
  <c r="O1469" i="1"/>
  <c r="P1469" i="1"/>
  <c r="Q1469" i="1"/>
  <c r="R1469" i="1"/>
  <c r="T1469" i="1"/>
  <c r="U1469" i="1"/>
  <c r="V1469" i="1"/>
  <c r="W1469" i="1"/>
  <c r="I1470" i="1"/>
  <c r="J1470" i="1"/>
  <c r="K1470" i="1"/>
  <c r="L1470" i="1"/>
  <c r="M1470" i="1"/>
  <c r="O1470" i="1"/>
  <c r="P1470" i="1"/>
  <c r="Q1470" i="1"/>
  <c r="R1470" i="1"/>
  <c r="T1470" i="1"/>
  <c r="U1470" i="1"/>
  <c r="V1470" i="1"/>
  <c r="W1470" i="1"/>
  <c r="I1471" i="1"/>
  <c r="J1471" i="1"/>
  <c r="K1471" i="1"/>
  <c r="L1471" i="1"/>
  <c r="M1471" i="1"/>
  <c r="O1471" i="1"/>
  <c r="P1471" i="1"/>
  <c r="Q1471" i="1"/>
  <c r="R1471" i="1"/>
  <c r="T1471" i="1"/>
  <c r="U1471" i="1"/>
  <c r="V1471" i="1"/>
  <c r="W1471" i="1"/>
  <c r="I1472" i="1"/>
  <c r="J1472" i="1"/>
  <c r="K1472" i="1"/>
  <c r="L1472" i="1"/>
  <c r="M1472" i="1"/>
  <c r="O1472" i="1"/>
  <c r="P1472" i="1"/>
  <c r="Q1472" i="1"/>
  <c r="R1472" i="1"/>
  <c r="T1472" i="1"/>
  <c r="U1472" i="1"/>
  <c r="V1472" i="1"/>
  <c r="W1472" i="1"/>
  <c r="I1473" i="1"/>
  <c r="J1473" i="1"/>
  <c r="K1473" i="1"/>
  <c r="L1473" i="1"/>
  <c r="M1473" i="1"/>
  <c r="O1473" i="1"/>
  <c r="P1473" i="1"/>
  <c r="Q1473" i="1"/>
  <c r="R1473" i="1"/>
  <c r="T1473" i="1"/>
  <c r="U1473" i="1"/>
  <c r="V1473" i="1"/>
  <c r="W1473" i="1"/>
  <c r="I1474" i="1"/>
  <c r="J1474" i="1"/>
  <c r="K1474" i="1"/>
  <c r="L1474" i="1"/>
  <c r="M1474" i="1"/>
  <c r="O1474" i="1"/>
  <c r="P1474" i="1"/>
  <c r="Q1474" i="1"/>
  <c r="R1474" i="1"/>
  <c r="T1474" i="1"/>
  <c r="U1474" i="1"/>
  <c r="V1474" i="1"/>
  <c r="W1474" i="1"/>
  <c r="I1475" i="1"/>
  <c r="J1475" i="1"/>
  <c r="K1475" i="1"/>
  <c r="L1475" i="1"/>
  <c r="M1475" i="1"/>
  <c r="O1475" i="1"/>
  <c r="P1475" i="1"/>
  <c r="Q1475" i="1"/>
  <c r="R1475" i="1"/>
  <c r="T1475" i="1"/>
  <c r="U1475" i="1"/>
  <c r="V1475" i="1"/>
  <c r="W1475" i="1"/>
  <c r="I1476" i="1"/>
  <c r="J1476" i="1"/>
  <c r="K1476" i="1"/>
  <c r="L1476" i="1"/>
  <c r="M1476" i="1"/>
  <c r="O1476" i="1"/>
  <c r="P1476" i="1"/>
  <c r="Q1476" i="1"/>
  <c r="R1476" i="1"/>
  <c r="T1476" i="1"/>
  <c r="U1476" i="1"/>
  <c r="V1476" i="1"/>
  <c r="W1476" i="1"/>
  <c r="I1477" i="1"/>
  <c r="J1477" i="1"/>
  <c r="K1477" i="1"/>
  <c r="L1477" i="1"/>
  <c r="M1477" i="1"/>
  <c r="O1477" i="1"/>
  <c r="P1477" i="1"/>
  <c r="Q1477" i="1"/>
  <c r="R1477" i="1"/>
  <c r="T1477" i="1"/>
  <c r="U1477" i="1"/>
  <c r="V1477" i="1"/>
  <c r="W1477" i="1"/>
  <c r="I1478" i="1"/>
  <c r="J1478" i="1"/>
  <c r="K1478" i="1"/>
  <c r="L1478" i="1"/>
  <c r="M1478" i="1"/>
  <c r="O1478" i="1"/>
  <c r="P1478" i="1"/>
  <c r="Q1478" i="1"/>
  <c r="R1478" i="1"/>
  <c r="T1478" i="1"/>
  <c r="U1478" i="1"/>
  <c r="V1478" i="1"/>
  <c r="W1478" i="1"/>
  <c r="I1479" i="1"/>
  <c r="J1479" i="1"/>
  <c r="K1479" i="1"/>
  <c r="L1479" i="1"/>
  <c r="M1479" i="1"/>
  <c r="O1479" i="1"/>
  <c r="P1479" i="1"/>
  <c r="Q1479" i="1"/>
  <c r="R1479" i="1"/>
  <c r="T1479" i="1"/>
  <c r="U1479" i="1"/>
  <c r="V1479" i="1"/>
  <c r="W1479" i="1"/>
  <c r="I1480" i="1"/>
  <c r="J1480" i="1"/>
  <c r="K1480" i="1"/>
  <c r="L1480" i="1"/>
  <c r="M1480" i="1"/>
  <c r="O1480" i="1"/>
  <c r="P1480" i="1"/>
  <c r="Q1480" i="1"/>
  <c r="R1480" i="1"/>
  <c r="T1480" i="1"/>
  <c r="U1480" i="1"/>
  <c r="V1480" i="1"/>
  <c r="W1480" i="1"/>
  <c r="I1481" i="1"/>
  <c r="J1481" i="1"/>
  <c r="K1481" i="1"/>
  <c r="L1481" i="1"/>
  <c r="M1481" i="1"/>
  <c r="O1481" i="1"/>
  <c r="P1481" i="1"/>
  <c r="Q1481" i="1"/>
  <c r="R1481" i="1"/>
  <c r="T1481" i="1"/>
  <c r="U1481" i="1"/>
  <c r="V1481" i="1"/>
  <c r="W1481" i="1"/>
  <c r="I1482" i="1"/>
  <c r="J1482" i="1"/>
  <c r="K1482" i="1"/>
  <c r="L1482" i="1"/>
  <c r="M1482" i="1"/>
  <c r="O1482" i="1"/>
  <c r="P1482" i="1"/>
  <c r="Q1482" i="1"/>
  <c r="R1482" i="1"/>
  <c r="T1482" i="1"/>
  <c r="U1482" i="1"/>
  <c r="V1482" i="1"/>
  <c r="W1482" i="1"/>
  <c r="I1483" i="1"/>
  <c r="J1483" i="1"/>
  <c r="K1483" i="1"/>
  <c r="L1483" i="1"/>
  <c r="M1483" i="1"/>
  <c r="O1483" i="1"/>
  <c r="P1483" i="1"/>
  <c r="Q1483" i="1"/>
  <c r="R1483" i="1"/>
  <c r="T1483" i="1"/>
  <c r="U1483" i="1"/>
  <c r="V1483" i="1"/>
  <c r="W1483" i="1"/>
  <c r="I1484" i="1"/>
  <c r="J1484" i="1"/>
  <c r="K1484" i="1"/>
  <c r="L1484" i="1"/>
  <c r="M1484" i="1"/>
  <c r="O1484" i="1"/>
  <c r="P1484" i="1"/>
  <c r="Q1484" i="1"/>
  <c r="R1484" i="1"/>
  <c r="T1484" i="1"/>
  <c r="U1484" i="1"/>
  <c r="V1484" i="1"/>
  <c r="W1484" i="1"/>
  <c r="I1485" i="1"/>
  <c r="J1485" i="1"/>
  <c r="K1485" i="1"/>
  <c r="L1485" i="1"/>
  <c r="M1485" i="1"/>
  <c r="O1485" i="1"/>
  <c r="P1485" i="1"/>
  <c r="Q1485" i="1"/>
  <c r="R1485" i="1"/>
  <c r="T1485" i="1"/>
  <c r="U1485" i="1"/>
  <c r="V1485" i="1"/>
  <c r="W1485" i="1"/>
  <c r="I1486" i="1"/>
  <c r="J1486" i="1"/>
  <c r="K1486" i="1"/>
  <c r="L1486" i="1"/>
  <c r="M1486" i="1"/>
  <c r="O1486" i="1"/>
  <c r="P1486" i="1"/>
  <c r="Q1486" i="1"/>
  <c r="R1486" i="1"/>
  <c r="T1486" i="1"/>
  <c r="U1486" i="1"/>
  <c r="V1486" i="1"/>
  <c r="W1486" i="1"/>
  <c r="I1487" i="1"/>
  <c r="J1487" i="1"/>
  <c r="K1487" i="1"/>
  <c r="L1487" i="1"/>
  <c r="M1487" i="1"/>
  <c r="O1487" i="1"/>
  <c r="P1487" i="1"/>
  <c r="Q1487" i="1"/>
  <c r="R1487" i="1"/>
  <c r="T1487" i="1"/>
  <c r="U1487" i="1"/>
  <c r="V1487" i="1"/>
  <c r="W1487" i="1"/>
  <c r="I1488" i="1"/>
  <c r="J1488" i="1"/>
  <c r="K1488" i="1"/>
  <c r="L1488" i="1"/>
  <c r="M1488" i="1"/>
  <c r="O1488" i="1"/>
  <c r="P1488" i="1"/>
  <c r="Q1488" i="1"/>
  <c r="R1488" i="1"/>
  <c r="T1488" i="1"/>
  <c r="U1488" i="1"/>
  <c r="V1488" i="1"/>
  <c r="W1488" i="1"/>
  <c r="I1489" i="1"/>
  <c r="J1489" i="1"/>
  <c r="K1489" i="1"/>
  <c r="L1489" i="1"/>
  <c r="M1489" i="1"/>
  <c r="O1489" i="1"/>
  <c r="P1489" i="1"/>
  <c r="Q1489" i="1"/>
  <c r="R1489" i="1"/>
  <c r="T1489" i="1"/>
  <c r="U1489" i="1"/>
  <c r="V1489" i="1"/>
  <c r="W1489" i="1"/>
  <c r="I1490" i="1"/>
  <c r="J1490" i="1"/>
  <c r="K1490" i="1"/>
  <c r="L1490" i="1"/>
  <c r="M1490" i="1"/>
  <c r="O1490" i="1"/>
  <c r="P1490" i="1"/>
  <c r="Q1490" i="1"/>
  <c r="R1490" i="1"/>
  <c r="T1490" i="1"/>
  <c r="U1490" i="1"/>
  <c r="V1490" i="1"/>
  <c r="W1490" i="1"/>
  <c r="I1491" i="1"/>
  <c r="J1491" i="1"/>
  <c r="K1491" i="1"/>
  <c r="L1491" i="1"/>
  <c r="M1491" i="1"/>
  <c r="O1491" i="1"/>
  <c r="P1491" i="1"/>
  <c r="Q1491" i="1"/>
  <c r="R1491" i="1"/>
  <c r="T1491" i="1"/>
  <c r="U1491" i="1"/>
  <c r="V1491" i="1"/>
  <c r="W1491" i="1"/>
  <c r="I1492" i="1"/>
  <c r="J1492" i="1"/>
  <c r="K1492" i="1"/>
  <c r="L1492" i="1"/>
  <c r="M1492" i="1"/>
  <c r="O1492" i="1"/>
  <c r="P1492" i="1"/>
  <c r="Q1492" i="1"/>
  <c r="R1492" i="1"/>
  <c r="T1492" i="1"/>
  <c r="U1492" i="1"/>
  <c r="V1492" i="1"/>
  <c r="W1492" i="1"/>
  <c r="I1493" i="1"/>
  <c r="J1493" i="1"/>
  <c r="K1493" i="1"/>
  <c r="L1493" i="1"/>
  <c r="M1493" i="1"/>
  <c r="O1493" i="1"/>
  <c r="P1493" i="1"/>
  <c r="Q1493" i="1"/>
  <c r="R1493" i="1"/>
  <c r="T1493" i="1"/>
  <c r="U1493" i="1"/>
  <c r="V1493" i="1"/>
  <c r="W1493" i="1"/>
  <c r="I1494" i="1"/>
  <c r="J1494" i="1"/>
  <c r="K1494" i="1"/>
  <c r="L1494" i="1"/>
  <c r="M1494" i="1"/>
  <c r="O1494" i="1"/>
  <c r="P1494" i="1"/>
  <c r="Q1494" i="1"/>
  <c r="R1494" i="1"/>
  <c r="T1494" i="1"/>
  <c r="U1494" i="1"/>
  <c r="V1494" i="1"/>
  <c r="W1494" i="1"/>
  <c r="I1495" i="1"/>
  <c r="J1495" i="1"/>
  <c r="K1495" i="1"/>
  <c r="L1495" i="1"/>
  <c r="M1495" i="1"/>
  <c r="O1495" i="1"/>
  <c r="P1495" i="1"/>
  <c r="Q1495" i="1"/>
  <c r="R1495" i="1"/>
  <c r="T1495" i="1"/>
  <c r="U1495" i="1"/>
  <c r="V1495" i="1"/>
  <c r="W1495" i="1"/>
  <c r="I1496" i="1"/>
  <c r="J1496" i="1"/>
  <c r="K1496" i="1"/>
  <c r="L1496" i="1"/>
  <c r="M1496" i="1"/>
  <c r="O1496" i="1"/>
  <c r="P1496" i="1"/>
  <c r="Q1496" i="1"/>
  <c r="R1496" i="1"/>
  <c r="T1496" i="1"/>
  <c r="U1496" i="1"/>
  <c r="V1496" i="1"/>
  <c r="W1496" i="1"/>
  <c r="I1497" i="1"/>
  <c r="J1497" i="1"/>
  <c r="K1497" i="1"/>
  <c r="L1497" i="1"/>
  <c r="M1497" i="1"/>
  <c r="O1497" i="1"/>
  <c r="P1497" i="1"/>
  <c r="Q1497" i="1"/>
  <c r="R1497" i="1"/>
  <c r="T1497" i="1"/>
  <c r="U1497" i="1"/>
  <c r="V1497" i="1"/>
  <c r="W1497" i="1"/>
  <c r="I1498" i="1"/>
  <c r="J1498" i="1"/>
  <c r="K1498" i="1"/>
  <c r="L1498" i="1"/>
  <c r="M1498" i="1"/>
  <c r="O1498" i="1"/>
  <c r="P1498" i="1"/>
  <c r="Q1498" i="1"/>
  <c r="R1498" i="1"/>
  <c r="T1498" i="1"/>
  <c r="U1498" i="1"/>
  <c r="V1498" i="1"/>
  <c r="W1498" i="1"/>
  <c r="I1499" i="1"/>
  <c r="J1499" i="1"/>
  <c r="K1499" i="1"/>
  <c r="L1499" i="1"/>
  <c r="M1499" i="1"/>
  <c r="O1499" i="1"/>
  <c r="P1499" i="1"/>
  <c r="Q1499" i="1"/>
  <c r="R1499" i="1"/>
  <c r="T1499" i="1"/>
  <c r="U1499" i="1"/>
  <c r="V1499" i="1"/>
  <c r="W1499" i="1"/>
  <c r="I1500" i="1"/>
  <c r="J1500" i="1"/>
  <c r="K1500" i="1"/>
  <c r="L1500" i="1"/>
  <c r="M1500" i="1"/>
  <c r="O1500" i="1"/>
  <c r="P1500" i="1"/>
  <c r="Q1500" i="1"/>
  <c r="R1500" i="1"/>
  <c r="T1500" i="1"/>
  <c r="U1500" i="1"/>
  <c r="V1500" i="1"/>
  <c r="W1500" i="1"/>
  <c r="I1501" i="1"/>
  <c r="J1501" i="1"/>
  <c r="K1501" i="1"/>
  <c r="L1501" i="1"/>
  <c r="M1501" i="1"/>
  <c r="O1501" i="1"/>
  <c r="P1501" i="1"/>
  <c r="Q1501" i="1"/>
  <c r="R1501" i="1"/>
  <c r="T1501" i="1"/>
  <c r="U1501" i="1"/>
  <c r="V1501" i="1"/>
  <c r="W1501" i="1"/>
  <c r="I1502" i="1"/>
  <c r="J1502" i="1"/>
  <c r="K1502" i="1"/>
  <c r="L1502" i="1"/>
  <c r="M1502" i="1"/>
  <c r="O1502" i="1"/>
  <c r="P1502" i="1"/>
  <c r="Q1502" i="1"/>
  <c r="R1502" i="1"/>
  <c r="T1502" i="1"/>
  <c r="U1502" i="1"/>
  <c r="V1502" i="1"/>
  <c r="W1502" i="1"/>
  <c r="I1503" i="1"/>
  <c r="J1503" i="1"/>
  <c r="K1503" i="1"/>
  <c r="L1503" i="1"/>
  <c r="M1503" i="1"/>
  <c r="O1503" i="1"/>
  <c r="P1503" i="1"/>
  <c r="Q1503" i="1"/>
  <c r="R1503" i="1"/>
  <c r="T1503" i="1"/>
  <c r="U1503" i="1"/>
  <c r="V1503" i="1"/>
  <c r="W1503" i="1"/>
  <c r="I1504" i="1"/>
  <c r="J1504" i="1"/>
  <c r="K1504" i="1"/>
  <c r="L1504" i="1"/>
  <c r="M1504" i="1"/>
  <c r="O1504" i="1"/>
  <c r="P1504" i="1"/>
  <c r="Q1504" i="1"/>
  <c r="R1504" i="1"/>
  <c r="T1504" i="1"/>
  <c r="U1504" i="1"/>
  <c r="V1504" i="1"/>
  <c r="W1504" i="1"/>
  <c r="I1505" i="1"/>
  <c r="J1505" i="1"/>
  <c r="K1505" i="1"/>
  <c r="L1505" i="1"/>
  <c r="M1505" i="1"/>
  <c r="O1505" i="1"/>
  <c r="P1505" i="1"/>
  <c r="Q1505" i="1"/>
  <c r="R1505" i="1"/>
  <c r="T1505" i="1"/>
  <c r="U1505" i="1"/>
  <c r="V1505" i="1"/>
  <c r="W1505" i="1"/>
  <c r="I1506" i="1"/>
  <c r="J1506" i="1"/>
  <c r="K1506" i="1"/>
  <c r="L1506" i="1"/>
  <c r="M1506" i="1"/>
  <c r="O1506" i="1"/>
  <c r="P1506" i="1"/>
  <c r="Q1506" i="1"/>
  <c r="R1506" i="1"/>
  <c r="T1506" i="1"/>
  <c r="U1506" i="1"/>
  <c r="V1506" i="1"/>
  <c r="W1506" i="1"/>
  <c r="I1507" i="1"/>
  <c r="J1507" i="1"/>
  <c r="K1507" i="1"/>
  <c r="L1507" i="1"/>
  <c r="M1507" i="1"/>
  <c r="O1507" i="1"/>
  <c r="P1507" i="1"/>
  <c r="Q1507" i="1"/>
  <c r="R1507" i="1"/>
  <c r="T1507" i="1"/>
  <c r="U1507" i="1"/>
  <c r="V1507" i="1"/>
  <c r="W1507" i="1"/>
  <c r="I1508" i="1"/>
  <c r="J1508" i="1"/>
  <c r="K1508" i="1"/>
  <c r="L1508" i="1"/>
  <c r="M1508" i="1"/>
  <c r="O1508" i="1"/>
  <c r="P1508" i="1"/>
  <c r="Q1508" i="1"/>
  <c r="R1508" i="1"/>
  <c r="T1508" i="1"/>
  <c r="U1508" i="1"/>
  <c r="V1508" i="1"/>
  <c r="W1508" i="1"/>
  <c r="I1509" i="1"/>
  <c r="J1509" i="1"/>
  <c r="K1509" i="1"/>
  <c r="L1509" i="1"/>
  <c r="M1509" i="1"/>
  <c r="O1509" i="1"/>
  <c r="P1509" i="1"/>
  <c r="Q1509" i="1"/>
  <c r="R1509" i="1"/>
  <c r="T1509" i="1"/>
  <c r="U1509" i="1"/>
  <c r="V1509" i="1"/>
  <c r="W1509" i="1"/>
  <c r="I1510" i="1"/>
  <c r="J1510" i="1"/>
  <c r="K1510" i="1"/>
  <c r="L1510" i="1"/>
  <c r="M1510" i="1"/>
  <c r="O1510" i="1"/>
  <c r="P1510" i="1"/>
  <c r="Q1510" i="1"/>
  <c r="R1510" i="1"/>
  <c r="T1510" i="1"/>
  <c r="U1510" i="1"/>
  <c r="V1510" i="1"/>
  <c r="W1510" i="1"/>
  <c r="I1511" i="1"/>
  <c r="J1511" i="1"/>
  <c r="K1511" i="1"/>
  <c r="L1511" i="1"/>
  <c r="M1511" i="1"/>
  <c r="O1511" i="1"/>
  <c r="P1511" i="1"/>
  <c r="Q1511" i="1"/>
  <c r="R1511" i="1"/>
  <c r="T1511" i="1"/>
  <c r="U1511" i="1"/>
  <c r="V1511" i="1"/>
  <c r="W1511" i="1"/>
  <c r="I1512" i="1"/>
  <c r="J1512" i="1"/>
  <c r="K1512" i="1"/>
  <c r="L1512" i="1"/>
  <c r="M1512" i="1"/>
  <c r="O1512" i="1"/>
  <c r="P1512" i="1"/>
  <c r="Q1512" i="1"/>
  <c r="R1512" i="1"/>
  <c r="T1512" i="1"/>
  <c r="U1512" i="1"/>
  <c r="V1512" i="1"/>
  <c r="W1512" i="1"/>
  <c r="I1513" i="1"/>
  <c r="J1513" i="1"/>
  <c r="K1513" i="1"/>
  <c r="L1513" i="1"/>
  <c r="M1513" i="1"/>
  <c r="O1513" i="1"/>
  <c r="P1513" i="1"/>
  <c r="Q1513" i="1"/>
  <c r="R1513" i="1"/>
  <c r="T1513" i="1"/>
  <c r="U1513" i="1"/>
  <c r="V1513" i="1"/>
  <c r="W1513" i="1"/>
  <c r="I1514" i="1"/>
  <c r="J1514" i="1"/>
  <c r="K1514" i="1"/>
  <c r="L1514" i="1"/>
  <c r="M1514" i="1"/>
  <c r="O1514" i="1"/>
  <c r="P1514" i="1"/>
  <c r="Q1514" i="1"/>
  <c r="R1514" i="1"/>
  <c r="T1514" i="1"/>
  <c r="U1514" i="1"/>
  <c r="V1514" i="1"/>
  <c r="W1514" i="1"/>
  <c r="I1515" i="1"/>
  <c r="J1515" i="1"/>
  <c r="K1515" i="1"/>
  <c r="L1515" i="1"/>
  <c r="M1515" i="1"/>
  <c r="O1515" i="1"/>
  <c r="P1515" i="1"/>
  <c r="Q1515" i="1"/>
  <c r="R1515" i="1"/>
  <c r="T1515" i="1"/>
  <c r="U1515" i="1"/>
  <c r="V1515" i="1"/>
  <c r="W1515" i="1"/>
  <c r="I1516" i="1"/>
  <c r="J1516" i="1"/>
  <c r="K1516" i="1"/>
  <c r="L1516" i="1"/>
  <c r="M1516" i="1"/>
  <c r="O1516" i="1"/>
  <c r="P1516" i="1"/>
  <c r="Q1516" i="1"/>
  <c r="R1516" i="1"/>
  <c r="T1516" i="1"/>
  <c r="U1516" i="1"/>
  <c r="V1516" i="1"/>
  <c r="W1516" i="1"/>
  <c r="I1517" i="1"/>
  <c r="J1517" i="1"/>
  <c r="K1517" i="1"/>
  <c r="L1517" i="1"/>
  <c r="M1517" i="1"/>
  <c r="O1517" i="1"/>
  <c r="P1517" i="1"/>
  <c r="Q1517" i="1"/>
  <c r="R1517" i="1"/>
  <c r="T1517" i="1"/>
  <c r="U1517" i="1"/>
  <c r="V1517" i="1"/>
  <c r="W1517" i="1"/>
  <c r="I1518" i="1"/>
  <c r="J1518" i="1"/>
  <c r="K1518" i="1"/>
  <c r="L1518" i="1"/>
  <c r="M1518" i="1"/>
  <c r="O1518" i="1"/>
  <c r="P1518" i="1"/>
  <c r="Q1518" i="1"/>
  <c r="R1518" i="1"/>
  <c r="T1518" i="1"/>
  <c r="U1518" i="1"/>
  <c r="V1518" i="1"/>
  <c r="W1518" i="1"/>
  <c r="I1519" i="1"/>
  <c r="J1519" i="1"/>
  <c r="K1519" i="1"/>
  <c r="L1519" i="1"/>
  <c r="M1519" i="1"/>
  <c r="O1519" i="1"/>
  <c r="P1519" i="1"/>
  <c r="Q1519" i="1"/>
  <c r="R1519" i="1"/>
  <c r="T1519" i="1"/>
  <c r="U1519" i="1"/>
  <c r="V1519" i="1"/>
  <c r="W1519" i="1"/>
  <c r="I1520" i="1"/>
  <c r="J1520" i="1"/>
  <c r="K1520" i="1"/>
  <c r="L1520" i="1"/>
  <c r="M1520" i="1"/>
  <c r="O1520" i="1"/>
  <c r="P1520" i="1"/>
  <c r="Q1520" i="1"/>
  <c r="R1520" i="1"/>
  <c r="T1520" i="1"/>
  <c r="U1520" i="1"/>
  <c r="V1520" i="1"/>
  <c r="W1520" i="1"/>
  <c r="I1521" i="1"/>
  <c r="J1521" i="1"/>
  <c r="K1521" i="1"/>
  <c r="L1521" i="1"/>
  <c r="M1521" i="1"/>
  <c r="O1521" i="1"/>
  <c r="P1521" i="1"/>
  <c r="Q1521" i="1"/>
  <c r="R1521" i="1"/>
  <c r="T1521" i="1"/>
  <c r="U1521" i="1"/>
  <c r="V1521" i="1"/>
  <c r="W1521" i="1"/>
  <c r="I1522" i="1"/>
  <c r="J1522" i="1"/>
  <c r="K1522" i="1"/>
  <c r="L1522" i="1"/>
  <c r="M1522" i="1"/>
  <c r="O1522" i="1"/>
  <c r="P1522" i="1"/>
  <c r="Q1522" i="1"/>
  <c r="R1522" i="1"/>
  <c r="T1522" i="1"/>
  <c r="U1522" i="1"/>
  <c r="V1522" i="1"/>
  <c r="W1522" i="1"/>
  <c r="I1523" i="1"/>
  <c r="J1523" i="1"/>
  <c r="K1523" i="1"/>
  <c r="L1523" i="1"/>
  <c r="M1523" i="1"/>
  <c r="O1523" i="1"/>
  <c r="P1523" i="1"/>
  <c r="Q1523" i="1"/>
  <c r="R1523" i="1"/>
  <c r="T1523" i="1"/>
  <c r="U1523" i="1"/>
  <c r="V1523" i="1"/>
  <c r="W1523" i="1"/>
  <c r="I1524" i="1"/>
  <c r="J1524" i="1"/>
  <c r="K1524" i="1"/>
  <c r="L1524" i="1"/>
  <c r="M1524" i="1"/>
  <c r="O1524" i="1"/>
  <c r="P1524" i="1"/>
  <c r="Q1524" i="1"/>
  <c r="R1524" i="1"/>
  <c r="T1524" i="1"/>
  <c r="U1524" i="1"/>
  <c r="V1524" i="1"/>
  <c r="W1524" i="1"/>
  <c r="I1525" i="1"/>
  <c r="J1525" i="1"/>
  <c r="K1525" i="1"/>
  <c r="L1525" i="1"/>
  <c r="M1525" i="1"/>
  <c r="O1525" i="1"/>
  <c r="P1525" i="1"/>
  <c r="Q1525" i="1"/>
  <c r="R1525" i="1"/>
  <c r="T1525" i="1"/>
  <c r="U1525" i="1"/>
  <c r="V1525" i="1"/>
  <c r="W1525" i="1"/>
  <c r="I1526" i="1"/>
  <c r="J1526" i="1"/>
  <c r="K1526" i="1"/>
  <c r="L1526" i="1"/>
  <c r="M1526" i="1"/>
  <c r="O1526" i="1"/>
  <c r="P1526" i="1"/>
  <c r="Q1526" i="1"/>
  <c r="R1526" i="1"/>
  <c r="T1526" i="1"/>
  <c r="U1526" i="1"/>
  <c r="V1526" i="1"/>
  <c r="W1526" i="1"/>
  <c r="I1527" i="1"/>
  <c r="J1527" i="1"/>
  <c r="K1527" i="1"/>
  <c r="L1527" i="1"/>
  <c r="M1527" i="1"/>
  <c r="O1527" i="1"/>
  <c r="P1527" i="1"/>
  <c r="Q1527" i="1"/>
  <c r="R1527" i="1"/>
  <c r="T1527" i="1"/>
  <c r="U1527" i="1"/>
  <c r="V1527" i="1"/>
  <c r="W1527" i="1"/>
  <c r="I1528" i="1"/>
  <c r="J1528" i="1"/>
  <c r="K1528" i="1"/>
  <c r="L1528" i="1"/>
  <c r="M1528" i="1"/>
  <c r="O1528" i="1"/>
  <c r="P1528" i="1"/>
  <c r="Q1528" i="1"/>
  <c r="R1528" i="1"/>
  <c r="T1528" i="1"/>
  <c r="U1528" i="1"/>
  <c r="V1528" i="1"/>
  <c r="W1528" i="1"/>
  <c r="I1529" i="1"/>
  <c r="J1529" i="1"/>
  <c r="K1529" i="1"/>
  <c r="L1529" i="1"/>
  <c r="M1529" i="1"/>
  <c r="O1529" i="1"/>
  <c r="P1529" i="1"/>
  <c r="Q1529" i="1"/>
  <c r="R1529" i="1"/>
  <c r="T1529" i="1"/>
  <c r="U1529" i="1"/>
  <c r="V1529" i="1"/>
  <c r="W1529" i="1"/>
  <c r="I1530" i="1"/>
  <c r="J1530" i="1"/>
  <c r="K1530" i="1"/>
  <c r="L1530" i="1"/>
  <c r="M1530" i="1"/>
  <c r="O1530" i="1"/>
  <c r="P1530" i="1"/>
  <c r="Q1530" i="1"/>
  <c r="R1530" i="1"/>
  <c r="T1530" i="1"/>
  <c r="U1530" i="1"/>
  <c r="V1530" i="1"/>
  <c r="W1530" i="1"/>
  <c r="I1531" i="1"/>
  <c r="J1531" i="1"/>
  <c r="K1531" i="1"/>
  <c r="L1531" i="1"/>
  <c r="M1531" i="1"/>
  <c r="O1531" i="1"/>
  <c r="P1531" i="1"/>
  <c r="Q1531" i="1"/>
  <c r="R1531" i="1"/>
  <c r="T1531" i="1"/>
  <c r="U1531" i="1"/>
  <c r="V1531" i="1"/>
  <c r="W1531" i="1"/>
  <c r="I1532" i="1"/>
  <c r="J1532" i="1"/>
  <c r="K1532" i="1"/>
  <c r="L1532" i="1"/>
  <c r="M1532" i="1"/>
  <c r="O1532" i="1"/>
  <c r="P1532" i="1"/>
  <c r="Q1532" i="1"/>
  <c r="R1532" i="1"/>
  <c r="T1532" i="1"/>
  <c r="U1532" i="1"/>
  <c r="V1532" i="1"/>
  <c r="W1532" i="1"/>
  <c r="I1533" i="1"/>
  <c r="J1533" i="1"/>
  <c r="K1533" i="1"/>
  <c r="L1533" i="1"/>
  <c r="M1533" i="1"/>
  <c r="O1533" i="1"/>
  <c r="P1533" i="1"/>
  <c r="Q1533" i="1"/>
  <c r="R1533" i="1"/>
  <c r="T1533" i="1"/>
  <c r="U1533" i="1"/>
  <c r="V1533" i="1"/>
  <c r="W1533" i="1"/>
  <c r="I1534" i="1"/>
  <c r="J1534" i="1"/>
  <c r="K1534" i="1"/>
  <c r="L1534" i="1"/>
  <c r="M1534" i="1"/>
  <c r="O1534" i="1"/>
  <c r="P1534" i="1"/>
  <c r="Q1534" i="1"/>
  <c r="R1534" i="1"/>
  <c r="T1534" i="1"/>
  <c r="U1534" i="1"/>
  <c r="V1534" i="1"/>
  <c r="W1534" i="1"/>
  <c r="I1535" i="1"/>
  <c r="J1535" i="1"/>
  <c r="K1535" i="1"/>
  <c r="L1535" i="1"/>
  <c r="M1535" i="1"/>
  <c r="O1535" i="1"/>
  <c r="P1535" i="1"/>
  <c r="Q1535" i="1"/>
  <c r="R1535" i="1"/>
  <c r="T1535" i="1"/>
  <c r="U1535" i="1"/>
  <c r="V1535" i="1"/>
  <c r="W1535" i="1"/>
  <c r="I1536" i="1"/>
  <c r="J1536" i="1"/>
  <c r="K1536" i="1"/>
  <c r="L1536" i="1"/>
  <c r="M1536" i="1"/>
  <c r="O1536" i="1"/>
  <c r="P1536" i="1"/>
  <c r="Q1536" i="1"/>
  <c r="R1536" i="1"/>
  <c r="T1536" i="1"/>
  <c r="U1536" i="1"/>
  <c r="V1536" i="1"/>
  <c r="W1536" i="1"/>
  <c r="I1537" i="1"/>
  <c r="J1537" i="1"/>
  <c r="K1537" i="1"/>
  <c r="L1537" i="1"/>
  <c r="M1537" i="1"/>
  <c r="O1537" i="1"/>
  <c r="P1537" i="1"/>
  <c r="Q1537" i="1"/>
  <c r="R1537" i="1"/>
  <c r="T1537" i="1"/>
  <c r="U1537" i="1"/>
  <c r="V1537" i="1"/>
  <c r="W1537" i="1"/>
  <c r="I1538" i="1"/>
  <c r="J1538" i="1"/>
  <c r="K1538" i="1"/>
  <c r="L1538" i="1"/>
  <c r="M1538" i="1"/>
  <c r="O1538" i="1"/>
  <c r="P1538" i="1"/>
  <c r="Q1538" i="1"/>
  <c r="R1538" i="1"/>
  <c r="T1538" i="1"/>
  <c r="U1538" i="1"/>
  <c r="V1538" i="1"/>
  <c r="W1538" i="1"/>
  <c r="I1539" i="1"/>
  <c r="J1539" i="1"/>
  <c r="K1539" i="1"/>
  <c r="L1539" i="1"/>
  <c r="M1539" i="1"/>
  <c r="O1539" i="1"/>
  <c r="P1539" i="1"/>
  <c r="Q1539" i="1"/>
  <c r="R1539" i="1"/>
  <c r="T1539" i="1"/>
  <c r="U1539" i="1"/>
  <c r="V1539" i="1"/>
  <c r="W1539" i="1"/>
  <c r="I1540" i="1"/>
  <c r="J1540" i="1"/>
  <c r="K1540" i="1"/>
  <c r="L1540" i="1"/>
  <c r="M1540" i="1"/>
  <c r="O1540" i="1"/>
  <c r="P1540" i="1"/>
  <c r="Q1540" i="1"/>
  <c r="R1540" i="1"/>
  <c r="T1540" i="1"/>
  <c r="U1540" i="1"/>
  <c r="V1540" i="1"/>
  <c r="W1540" i="1"/>
  <c r="I1541" i="1"/>
  <c r="J1541" i="1"/>
  <c r="K1541" i="1"/>
  <c r="L1541" i="1"/>
  <c r="M1541" i="1"/>
  <c r="O1541" i="1"/>
  <c r="P1541" i="1"/>
  <c r="Q1541" i="1"/>
  <c r="R1541" i="1"/>
  <c r="T1541" i="1"/>
  <c r="U1541" i="1"/>
  <c r="V1541" i="1"/>
  <c r="W1541" i="1"/>
  <c r="I1542" i="1"/>
  <c r="J1542" i="1"/>
  <c r="K1542" i="1"/>
  <c r="L1542" i="1"/>
  <c r="M1542" i="1"/>
  <c r="O1542" i="1"/>
  <c r="P1542" i="1"/>
  <c r="Q1542" i="1"/>
  <c r="R1542" i="1"/>
  <c r="T1542" i="1"/>
  <c r="U1542" i="1"/>
  <c r="V1542" i="1"/>
  <c r="W1542" i="1"/>
  <c r="I1543" i="1"/>
  <c r="J1543" i="1"/>
  <c r="K1543" i="1"/>
  <c r="L1543" i="1"/>
  <c r="M1543" i="1"/>
  <c r="O1543" i="1"/>
  <c r="P1543" i="1"/>
  <c r="Q1543" i="1"/>
  <c r="R1543" i="1"/>
  <c r="T1543" i="1"/>
  <c r="U1543" i="1"/>
  <c r="V1543" i="1"/>
  <c r="W1543" i="1"/>
  <c r="I1544" i="1"/>
  <c r="J1544" i="1"/>
  <c r="K1544" i="1"/>
  <c r="L1544" i="1"/>
  <c r="M1544" i="1"/>
  <c r="O1544" i="1"/>
  <c r="P1544" i="1"/>
  <c r="Q1544" i="1"/>
  <c r="R1544" i="1"/>
  <c r="T1544" i="1"/>
  <c r="U1544" i="1"/>
  <c r="V1544" i="1"/>
  <c r="W1544" i="1"/>
  <c r="I1545" i="1"/>
  <c r="J1545" i="1"/>
  <c r="K1545" i="1"/>
  <c r="L1545" i="1"/>
  <c r="M1545" i="1"/>
  <c r="O1545" i="1"/>
  <c r="P1545" i="1"/>
  <c r="Q1545" i="1"/>
  <c r="R1545" i="1"/>
  <c r="T1545" i="1"/>
  <c r="U1545" i="1"/>
  <c r="V1545" i="1"/>
  <c r="W1545" i="1"/>
  <c r="I1546" i="1"/>
  <c r="J1546" i="1"/>
  <c r="K1546" i="1"/>
  <c r="L1546" i="1"/>
  <c r="M1546" i="1"/>
  <c r="O1546" i="1"/>
  <c r="P1546" i="1"/>
  <c r="Q1546" i="1"/>
  <c r="R1546" i="1"/>
  <c r="T1546" i="1"/>
  <c r="U1546" i="1"/>
  <c r="V1546" i="1"/>
  <c r="W1546" i="1"/>
  <c r="I1547" i="1"/>
  <c r="J1547" i="1"/>
  <c r="K1547" i="1"/>
  <c r="L1547" i="1"/>
  <c r="M1547" i="1"/>
  <c r="O1547" i="1"/>
  <c r="P1547" i="1"/>
  <c r="Q1547" i="1"/>
  <c r="R1547" i="1"/>
  <c r="T1547" i="1"/>
  <c r="U1547" i="1"/>
  <c r="V1547" i="1"/>
  <c r="W1547" i="1"/>
  <c r="I1548" i="1"/>
  <c r="J1548" i="1"/>
  <c r="K1548" i="1"/>
  <c r="L1548" i="1"/>
  <c r="M1548" i="1"/>
  <c r="O1548" i="1"/>
  <c r="P1548" i="1"/>
  <c r="Q1548" i="1"/>
  <c r="R1548" i="1"/>
  <c r="T1548" i="1"/>
  <c r="U1548" i="1"/>
  <c r="V1548" i="1"/>
  <c r="W1548" i="1"/>
  <c r="I1549" i="1"/>
  <c r="J1549" i="1"/>
  <c r="K1549" i="1"/>
  <c r="L1549" i="1"/>
  <c r="M1549" i="1"/>
  <c r="O1549" i="1"/>
  <c r="P1549" i="1"/>
  <c r="Q1549" i="1"/>
  <c r="R1549" i="1"/>
  <c r="T1549" i="1"/>
  <c r="U1549" i="1"/>
  <c r="V1549" i="1"/>
  <c r="W1549" i="1"/>
  <c r="I1550" i="1"/>
  <c r="J1550" i="1"/>
  <c r="K1550" i="1"/>
  <c r="L1550" i="1"/>
  <c r="M1550" i="1"/>
  <c r="O1550" i="1"/>
  <c r="P1550" i="1"/>
  <c r="Q1550" i="1"/>
  <c r="R1550" i="1"/>
  <c r="T1550" i="1"/>
  <c r="U1550" i="1"/>
  <c r="V1550" i="1"/>
  <c r="W1550" i="1"/>
  <c r="I1551" i="1"/>
  <c r="J1551" i="1"/>
  <c r="K1551" i="1"/>
  <c r="L1551" i="1"/>
  <c r="M1551" i="1"/>
  <c r="O1551" i="1"/>
  <c r="P1551" i="1"/>
  <c r="Q1551" i="1"/>
  <c r="R1551" i="1"/>
  <c r="T1551" i="1"/>
  <c r="U1551" i="1"/>
  <c r="V1551" i="1"/>
  <c r="W1551" i="1"/>
  <c r="I1552" i="1"/>
  <c r="J1552" i="1"/>
  <c r="K1552" i="1"/>
  <c r="L1552" i="1"/>
  <c r="M1552" i="1"/>
  <c r="O1552" i="1"/>
  <c r="P1552" i="1"/>
  <c r="Q1552" i="1"/>
  <c r="R1552" i="1"/>
  <c r="T1552" i="1"/>
  <c r="U1552" i="1"/>
  <c r="V1552" i="1"/>
  <c r="W1552" i="1"/>
  <c r="I1553" i="1"/>
  <c r="J1553" i="1"/>
  <c r="K1553" i="1"/>
  <c r="L1553" i="1"/>
  <c r="M1553" i="1"/>
  <c r="O1553" i="1"/>
  <c r="P1553" i="1"/>
  <c r="Q1553" i="1"/>
  <c r="R1553" i="1"/>
  <c r="T1553" i="1"/>
  <c r="U1553" i="1"/>
  <c r="V1553" i="1"/>
  <c r="W1553" i="1"/>
  <c r="I1554" i="1"/>
  <c r="J1554" i="1"/>
  <c r="K1554" i="1"/>
  <c r="L1554" i="1"/>
  <c r="M1554" i="1"/>
  <c r="O1554" i="1"/>
  <c r="P1554" i="1"/>
  <c r="Q1554" i="1"/>
  <c r="R1554" i="1"/>
  <c r="T1554" i="1"/>
  <c r="U1554" i="1"/>
  <c r="V1554" i="1"/>
  <c r="W1554" i="1"/>
  <c r="I1555" i="1"/>
  <c r="J1555" i="1"/>
  <c r="K1555" i="1"/>
  <c r="L1555" i="1"/>
  <c r="M1555" i="1"/>
  <c r="O1555" i="1"/>
  <c r="P1555" i="1"/>
  <c r="Q1555" i="1"/>
  <c r="R1555" i="1"/>
  <c r="T1555" i="1"/>
  <c r="U1555" i="1"/>
  <c r="V1555" i="1"/>
  <c r="W1555" i="1"/>
  <c r="I1556" i="1"/>
  <c r="J1556" i="1"/>
  <c r="K1556" i="1"/>
  <c r="L1556" i="1"/>
  <c r="M1556" i="1"/>
  <c r="O1556" i="1"/>
  <c r="P1556" i="1"/>
  <c r="Q1556" i="1"/>
  <c r="R1556" i="1"/>
  <c r="T1556" i="1"/>
  <c r="U1556" i="1"/>
  <c r="V1556" i="1"/>
  <c r="W1556" i="1"/>
  <c r="I1557" i="1"/>
  <c r="J1557" i="1"/>
  <c r="K1557" i="1"/>
  <c r="L1557" i="1"/>
  <c r="M1557" i="1"/>
  <c r="O1557" i="1"/>
  <c r="P1557" i="1"/>
  <c r="Q1557" i="1"/>
  <c r="R1557" i="1"/>
  <c r="T1557" i="1"/>
  <c r="U1557" i="1"/>
  <c r="V1557" i="1"/>
  <c r="W1557" i="1"/>
  <c r="I1558" i="1"/>
  <c r="J1558" i="1"/>
  <c r="K1558" i="1"/>
  <c r="L1558" i="1"/>
  <c r="M1558" i="1"/>
  <c r="O1558" i="1"/>
  <c r="P1558" i="1"/>
  <c r="Q1558" i="1"/>
  <c r="R1558" i="1"/>
  <c r="T1558" i="1"/>
  <c r="U1558" i="1"/>
  <c r="V1558" i="1"/>
  <c r="W1558" i="1"/>
  <c r="I1559" i="1"/>
  <c r="J1559" i="1"/>
  <c r="K1559" i="1"/>
  <c r="L1559" i="1"/>
  <c r="M1559" i="1"/>
  <c r="O1559" i="1"/>
  <c r="P1559" i="1"/>
  <c r="Q1559" i="1"/>
  <c r="R1559" i="1"/>
  <c r="T1559" i="1"/>
  <c r="U1559" i="1"/>
  <c r="V1559" i="1"/>
  <c r="W1559" i="1"/>
  <c r="I1560" i="1"/>
  <c r="J1560" i="1"/>
  <c r="K1560" i="1"/>
  <c r="L1560" i="1"/>
  <c r="M1560" i="1"/>
  <c r="O1560" i="1"/>
  <c r="P1560" i="1"/>
  <c r="Q1560" i="1"/>
  <c r="R1560" i="1"/>
  <c r="T1560" i="1"/>
  <c r="U1560" i="1"/>
  <c r="V1560" i="1"/>
  <c r="W1560" i="1"/>
  <c r="I1561" i="1"/>
  <c r="J1561" i="1"/>
  <c r="K1561" i="1"/>
  <c r="L1561" i="1"/>
  <c r="M1561" i="1"/>
  <c r="O1561" i="1"/>
  <c r="P1561" i="1"/>
  <c r="Q1561" i="1"/>
  <c r="R1561" i="1"/>
  <c r="T1561" i="1"/>
  <c r="U1561" i="1"/>
  <c r="V1561" i="1"/>
  <c r="W1561" i="1"/>
  <c r="I1562" i="1"/>
  <c r="J1562" i="1"/>
  <c r="K1562" i="1"/>
  <c r="L1562" i="1"/>
  <c r="M1562" i="1"/>
  <c r="O1562" i="1"/>
  <c r="P1562" i="1"/>
  <c r="Q1562" i="1"/>
  <c r="R1562" i="1"/>
  <c r="T1562" i="1"/>
  <c r="U1562" i="1"/>
  <c r="V1562" i="1"/>
  <c r="W1562" i="1"/>
  <c r="I1563" i="1"/>
  <c r="J1563" i="1"/>
  <c r="K1563" i="1"/>
  <c r="L1563" i="1"/>
  <c r="M1563" i="1"/>
  <c r="O1563" i="1"/>
  <c r="P1563" i="1"/>
  <c r="Q1563" i="1"/>
  <c r="R1563" i="1"/>
  <c r="T1563" i="1"/>
  <c r="U1563" i="1"/>
  <c r="V1563" i="1"/>
  <c r="W1563" i="1"/>
  <c r="I1564" i="1"/>
  <c r="J1564" i="1"/>
  <c r="K1564" i="1"/>
  <c r="L1564" i="1"/>
  <c r="M1564" i="1"/>
  <c r="O1564" i="1"/>
  <c r="P1564" i="1"/>
  <c r="Q1564" i="1"/>
  <c r="R1564" i="1"/>
  <c r="T1564" i="1"/>
  <c r="U1564" i="1"/>
  <c r="V1564" i="1"/>
  <c r="W1564" i="1"/>
  <c r="I1565" i="1"/>
  <c r="J1565" i="1"/>
  <c r="K1565" i="1"/>
  <c r="L1565" i="1"/>
  <c r="M1565" i="1"/>
  <c r="O1565" i="1"/>
  <c r="P1565" i="1"/>
  <c r="Q1565" i="1"/>
  <c r="R1565" i="1"/>
  <c r="T1565" i="1"/>
  <c r="U1565" i="1"/>
  <c r="V1565" i="1"/>
  <c r="W1565" i="1"/>
  <c r="I1566" i="1"/>
  <c r="J1566" i="1"/>
  <c r="K1566" i="1"/>
  <c r="L1566" i="1"/>
  <c r="M1566" i="1"/>
  <c r="O1566" i="1"/>
  <c r="P1566" i="1"/>
  <c r="Q1566" i="1"/>
  <c r="R1566" i="1"/>
  <c r="T1566" i="1"/>
  <c r="U1566" i="1"/>
  <c r="V1566" i="1"/>
  <c r="W1566" i="1"/>
  <c r="I1567" i="1"/>
  <c r="J1567" i="1"/>
  <c r="K1567" i="1"/>
  <c r="L1567" i="1"/>
  <c r="M1567" i="1"/>
  <c r="O1567" i="1"/>
  <c r="P1567" i="1"/>
  <c r="Q1567" i="1"/>
  <c r="R1567" i="1"/>
  <c r="T1567" i="1"/>
  <c r="U1567" i="1"/>
  <c r="V1567" i="1"/>
  <c r="W1567" i="1"/>
  <c r="I1568" i="1"/>
  <c r="J1568" i="1"/>
  <c r="K1568" i="1"/>
  <c r="L1568" i="1"/>
  <c r="M1568" i="1"/>
  <c r="O1568" i="1"/>
  <c r="P1568" i="1"/>
  <c r="Q1568" i="1"/>
  <c r="R1568" i="1"/>
  <c r="T1568" i="1"/>
  <c r="U1568" i="1"/>
  <c r="V1568" i="1"/>
  <c r="W1568" i="1"/>
  <c r="I1569" i="1"/>
  <c r="J1569" i="1"/>
  <c r="K1569" i="1"/>
  <c r="L1569" i="1"/>
  <c r="M1569" i="1"/>
  <c r="O1569" i="1"/>
  <c r="P1569" i="1"/>
  <c r="Q1569" i="1"/>
  <c r="R1569" i="1"/>
  <c r="T1569" i="1"/>
  <c r="U1569" i="1"/>
  <c r="V1569" i="1"/>
  <c r="W1569" i="1"/>
  <c r="I1570" i="1"/>
  <c r="J1570" i="1"/>
  <c r="K1570" i="1"/>
  <c r="L1570" i="1"/>
  <c r="M1570" i="1"/>
  <c r="O1570" i="1"/>
  <c r="P1570" i="1"/>
  <c r="Q1570" i="1"/>
  <c r="R1570" i="1"/>
  <c r="T1570" i="1"/>
  <c r="U1570" i="1"/>
  <c r="V1570" i="1"/>
  <c r="W1570" i="1"/>
  <c r="I1571" i="1"/>
  <c r="J1571" i="1"/>
  <c r="K1571" i="1"/>
  <c r="L1571" i="1"/>
  <c r="M1571" i="1"/>
  <c r="O1571" i="1"/>
  <c r="P1571" i="1"/>
  <c r="Q1571" i="1"/>
  <c r="R1571" i="1"/>
  <c r="T1571" i="1"/>
  <c r="U1571" i="1"/>
  <c r="V1571" i="1"/>
  <c r="W1571" i="1"/>
  <c r="I1572" i="1"/>
  <c r="J1572" i="1"/>
  <c r="K1572" i="1"/>
  <c r="L1572" i="1"/>
  <c r="M1572" i="1"/>
  <c r="O1572" i="1"/>
  <c r="P1572" i="1"/>
  <c r="Q1572" i="1"/>
  <c r="R1572" i="1"/>
  <c r="T1572" i="1"/>
  <c r="U1572" i="1"/>
  <c r="V1572" i="1"/>
  <c r="W1572" i="1"/>
  <c r="I1573" i="1"/>
  <c r="J1573" i="1"/>
  <c r="K1573" i="1"/>
  <c r="L1573" i="1"/>
  <c r="M1573" i="1"/>
  <c r="O1573" i="1"/>
  <c r="P1573" i="1"/>
  <c r="Q1573" i="1"/>
  <c r="R1573" i="1"/>
  <c r="T1573" i="1"/>
  <c r="U1573" i="1"/>
  <c r="V1573" i="1"/>
  <c r="W1573" i="1"/>
  <c r="I1574" i="1"/>
  <c r="J1574" i="1"/>
  <c r="K1574" i="1"/>
  <c r="L1574" i="1"/>
  <c r="M1574" i="1"/>
  <c r="O1574" i="1"/>
  <c r="P1574" i="1"/>
  <c r="Q1574" i="1"/>
  <c r="R1574" i="1"/>
  <c r="T1574" i="1"/>
  <c r="U1574" i="1"/>
  <c r="V1574" i="1"/>
  <c r="W1574" i="1"/>
  <c r="I1575" i="1"/>
  <c r="J1575" i="1"/>
  <c r="K1575" i="1"/>
  <c r="L1575" i="1"/>
  <c r="M1575" i="1"/>
  <c r="O1575" i="1"/>
  <c r="P1575" i="1"/>
  <c r="Q1575" i="1"/>
  <c r="R1575" i="1"/>
  <c r="T1575" i="1"/>
  <c r="U1575" i="1"/>
  <c r="V1575" i="1"/>
  <c r="W1575" i="1"/>
  <c r="I1576" i="1"/>
  <c r="J1576" i="1"/>
  <c r="K1576" i="1"/>
  <c r="L1576" i="1"/>
  <c r="M1576" i="1"/>
  <c r="O1576" i="1"/>
  <c r="P1576" i="1"/>
  <c r="Q1576" i="1"/>
  <c r="R1576" i="1"/>
  <c r="T1576" i="1"/>
  <c r="U1576" i="1"/>
  <c r="V1576" i="1"/>
  <c r="W1576" i="1"/>
  <c r="I1577" i="1"/>
  <c r="J1577" i="1"/>
  <c r="K1577" i="1"/>
  <c r="L1577" i="1"/>
  <c r="M1577" i="1"/>
  <c r="O1577" i="1"/>
  <c r="P1577" i="1"/>
  <c r="Q1577" i="1"/>
  <c r="R1577" i="1"/>
  <c r="T1577" i="1"/>
  <c r="U1577" i="1"/>
  <c r="V1577" i="1"/>
  <c r="W1577" i="1"/>
  <c r="I1578" i="1"/>
  <c r="J1578" i="1"/>
  <c r="K1578" i="1"/>
  <c r="L1578" i="1"/>
  <c r="M1578" i="1"/>
  <c r="O1578" i="1"/>
  <c r="P1578" i="1"/>
  <c r="Q1578" i="1"/>
  <c r="R1578" i="1"/>
  <c r="T1578" i="1"/>
  <c r="U1578" i="1"/>
  <c r="V1578" i="1"/>
  <c r="W1578" i="1"/>
  <c r="I1579" i="1"/>
  <c r="J1579" i="1"/>
  <c r="K1579" i="1"/>
  <c r="L1579" i="1"/>
  <c r="M1579" i="1"/>
  <c r="O1579" i="1"/>
  <c r="P1579" i="1"/>
  <c r="Q1579" i="1"/>
  <c r="R1579" i="1"/>
  <c r="T1579" i="1"/>
  <c r="U1579" i="1"/>
  <c r="V1579" i="1"/>
  <c r="W1579" i="1"/>
  <c r="I1580" i="1"/>
  <c r="J1580" i="1"/>
  <c r="K1580" i="1"/>
  <c r="L1580" i="1"/>
  <c r="M1580" i="1"/>
  <c r="O1580" i="1"/>
  <c r="P1580" i="1"/>
  <c r="Q1580" i="1"/>
  <c r="R1580" i="1"/>
  <c r="T1580" i="1"/>
  <c r="U1580" i="1"/>
  <c r="V1580" i="1"/>
  <c r="W1580" i="1"/>
  <c r="I1581" i="1"/>
  <c r="J1581" i="1"/>
  <c r="K1581" i="1"/>
  <c r="L1581" i="1"/>
  <c r="M1581" i="1"/>
  <c r="O1581" i="1"/>
  <c r="P1581" i="1"/>
  <c r="Q1581" i="1"/>
  <c r="R1581" i="1"/>
  <c r="T1581" i="1"/>
  <c r="U1581" i="1"/>
  <c r="V1581" i="1"/>
  <c r="W1581" i="1"/>
  <c r="I1582" i="1"/>
  <c r="J1582" i="1"/>
  <c r="K1582" i="1"/>
  <c r="L1582" i="1"/>
  <c r="M1582" i="1"/>
  <c r="O1582" i="1"/>
  <c r="P1582" i="1"/>
  <c r="Q1582" i="1"/>
  <c r="R1582" i="1"/>
  <c r="T1582" i="1"/>
  <c r="U1582" i="1"/>
  <c r="V1582" i="1"/>
  <c r="W1582" i="1"/>
  <c r="I1583" i="1"/>
  <c r="J1583" i="1"/>
  <c r="K1583" i="1"/>
  <c r="L1583" i="1"/>
  <c r="M1583" i="1"/>
  <c r="O1583" i="1"/>
  <c r="P1583" i="1"/>
  <c r="Q1583" i="1"/>
  <c r="R1583" i="1"/>
  <c r="T1583" i="1"/>
  <c r="U1583" i="1"/>
  <c r="V1583" i="1"/>
  <c r="W1583" i="1"/>
  <c r="I1584" i="1"/>
  <c r="J1584" i="1"/>
  <c r="K1584" i="1"/>
  <c r="L1584" i="1"/>
  <c r="M1584" i="1"/>
  <c r="O1584" i="1"/>
  <c r="P1584" i="1"/>
  <c r="Q1584" i="1"/>
  <c r="R1584" i="1"/>
  <c r="T1584" i="1"/>
  <c r="U1584" i="1"/>
  <c r="V1584" i="1"/>
  <c r="W1584" i="1"/>
  <c r="I1585" i="1"/>
  <c r="J1585" i="1"/>
  <c r="K1585" i="1"/>
  <c r="L1585" i="1"/>
  <c r="M1585" i="1"/>
  <c r="O1585" i="1"/>
  <c r="P1585" i="1"/>
  <c r="Q1585" i="1"/>
  <c r="R1585" i="1"/>
  <c r="T1585" i="1"/>
  <c r="U1585" i="1"/>
  <c r="V1585" i="1"/>
  <c r="W1585" i="1"/>
  <c r="I1586" i="1"/>
  <c r="J1586" i="1"/>
  <c r="K1586" i="1"/>
  <c r="L1586" i="1"/>
  <c r="M1586" i="1"/>
  <c r="O1586" i="1"/>
  <c r="P1586" i="1"/>
  <c r="Q1586" i="1"/>
  <c r="R1586" i="1"/>
  <c r="T1586" i="1"/>
  <c r="U1586" i="1"/>
  <c r="V1586" i="1"/>
  <c r="W1586" i="1"/>
  <c r="I1587" i="1"/>
  <c r="J1587" i="1"/>
  <c r="K1587" i="1"/>
  <c r="L1587" i="1"/>
  <c r="M1587" i="1"/>
  <c r="O1587" i="1"/>
  <c r="P1587" i="1"/>
  <c r="Q1587" i="1"/>
  <c r="R1587" i="1"/>
  <c r="T1587" i="1"/>
  <c r="U1587" i="1"/>
  <c r="V1587" i="1"/>
  <c r="W1587" i="1"/>
  <c r="I1588" i="1"/>
  <c r="J1588" i="1"/>
  <c r="K1588" i="1"/>
  <c r="L1588" i="1"/>
  <c r="M1588" i="1"/>
  <c r="O1588" i="1"/>
  <c r="P1588" i="1"/>
  <c r="Q1588" i="1"/>
  <c r="R1588" i="1"/>
  <c r="T1588" i="1"/>
  <c r="U1588" i="1"/>
  <c r="V1588" i="1"/>
  <c r="W1588" i="1"/>
  <c r="I1589" i="1"/>
  <c r="J1589" i="1"/>
  <c r="K1589" i="1"/>
  <c r="L1589" i="1"/>
  <c r="M1589" i="1"/>
  <c r="O1589" i="1"/>
  <c r="P1589" i="1"/>
  <c r="Q1589" i="1"/>
  <c r="R1589" i="1"/>
  <c r="T1589" i="1"/>
  <c r="U1589" i="1"/>
  <c r="V1589" i="1"/>
  <c r="W1589" i="1"/>
  <c r="I1590" i="1"/>
  <c r="J1590" i="1"/>
  <c r="K1590" i="1"/>
  <c r="L1590" i="1"/>
  <c r="M1590" i="1"/>
  <c r="O1590" i="1"/>
  <c r="P1590" i="1"/>
  <c r="Q1590" i="1"/>
  <c r="R1590" i="1"/>
  <c r="T1590" i="1"/>
  <c r="U1590" i="1"/>
  <c r="V1590" i="1"/>
  <c r="W1590" i="1"/>
  <c r="I1591" i="1"/>
  <c r="J1591" i="1"/>
  <c r="K1591" i="1"/>
  <c r="L1591" i="1"/>
  <c r="M1591" i="1"/>
  <c r="O1591" i="1"/>
  <c r="P1591" i="1"/>
  <c r="Q1591" i="1"/>
  <c r="R1591" i="1"/>
  <c r="T1591" i="1"/>
  <c r="U1591" i="1"/>
  <c r="V1591" i="1"/>
  <c r="W1591" i="1"/>
  <c r="I1592" i="1"/>
  <c r="J1592" i="1"/>
  <c r="K1592" i="1"/>
  <c r="L1592" i="1"/>
  <c r="M1592" i="1"/>
  <c r="O1592" i="1"/>
  <c r="P1592" i="1"/>
  <c r="Q1592" i="1"/>
  <c r="R1592" i="1"/>
  <c r="T1592" i="1"/>
  <c r="U1592" i="1"/>
  <c r="V1592" i="1"/>
  <c r="W1592" i="1"/>
  <c r="I1593" i="1"/>
  <c r="J1593" i="1"/>
  <c r="K1593" i="1"/>
  <c r="L1593" i="1"/>
  <c r="M1593" i="1"/>
  <c r="O1593" i="1"/>
  <c r="P1593" i="1"/>
  <c r="Q1593" i="1"/>
  <c r="R1593" i="1"/>
  <c r="T1593" i="1"/>
  <c r="U1593" i="1"/>
  <c r="V1593" i="1"/>
  <c r="W1593" i="1"/>
  <c r="I1594" i="1"/>
  <c r="J1594" i="1"/>
  <c r="K1594" i="1"/>
  <c r="L1594" i="1"/>
  <c r="M1594" i="1"/>
  <c r="O1594" i="1"/>
  <c r="P1594" i="1"/>
  <c r="Q1594" i="1"/>
  <c r="R1594" i="1"/>
  <c r="T1594" i="1"/>
  <c r="U1594" i="1"/>
  <c r="V1594" i="1"/>
  <c r="W1594" i="1"/>
  <c r="I1595" i="1"/>
  <c r="J1595" i="1"/>
  <c r="K1595" i="1"/>
  <c r="L1595" i="1"/>
  <c r="M1595" i="1"/>
  <c r="O1595" i="1"/>
  <c r="P1595" i="1"/>
  <c r="Q1595" i="1"/>
  <c r="R1595" i="1"/>
  <c r="T1595" i="1"/>
  <c r="U1595" i="1"/>
  <c r="V1595" i="1"/>
  <c r="W1595" i="1"/>
  <c r="I1596" i="1"/>
  <c r="J1596" i="1"/>
  <c r="K1596" i="1"/>
  <c r="L1596" i="1"/>
  <c r="M1596" i="1"/>
  <c r="O1596" i="1"/>
  <c r="P1596" i="1"/>
  <c r="Q1596" i="1"/>
  <c r="R1596" i="1"/>
  <c r="T1596" i="1"/>
  <c r="U1596" i="1"/>
  <c r="V1596" i="1"/>
  <c r="W1596" i="1"/>
  <c r="I1597" i="1"/>
  <c r="J1597" i="1"/>
  <c r="K1597" i="1"/>
  <c r="L1597" i="1"/>
  <c r="M1597" i="1"/>
  <c r="O1597" i="1"/>
  <c r="P1597" i="1"/>
  <c r="Q1597" i="1"/>
  <c r="R1597" i="1"/>
  <c r="T1597" i="1"/>
  <c r="U1597" i="1"/>
  <c r="V1597" i="1"/>
  <c r="W1597" i="1"/>
  <c r="I1598" i="1"/>
  <c r="J1598" i="1"/>
  <c r="K1598" i="1"/>
  <c r="L1598" i="1"/>
  <c r="M1598" i="1"/>
  <c r="O1598" i="1"/>
  <c r="P1598" i="1"/>
  <c r="Q1598" i="1"/>
  <c r="R1598" i="1"/>
  <c r="T1598" i="1"/>
  <c r="U1598" i="1"/>
  <c r="V1598" i="1"/>
  <c r="W1598" i="1"/>
  <c r="I1599" i="1"/>
  <c r="J1599" i="1"/>
  <c r="K1599" i="1"/>
  <c r="L1599" i="1"/>
  <c r="M1599" i="1"/>
  <c r="O1599" i="1"/>
  <c r="P1599" i="1"/>
  <c r="Q1599" i="1"/>
  <c r="R1599" i="1"/>
  <c r="T1599" i="1"/>
  <c r="U1599" i="1"/>
  <c r="V1599" i="1"/>
  <c r="W1599" i="1"/>
  <c r="I1600" i="1"/>
  <c r="J1600" i="1"/>
  <c r="K1600" i="1"/>
  <c r="L1600" i="1"/>
  <c r="M1600" i="1"/>
  <c r="O1600" i="1"/>
  <c r="P1600" i="1"/>
  <c r="Q1600" i="1"/>
  <c r="R1600" i="1"/>
  <c r="T1600" i="1"/>
  <c r="U1600" i="1"/>
  <c r="V1600" i="1"/>
  <c r="W1600" i="1"/>
  <c r="I1601" i="1"/>
  <c r="J1601" i="1"/>
  <c r="K1601" i="1"/>
  <c r="L1601" i="1"/>
  <c r="M1601" i="1"/>
  <c r="O1601" i="1"/>
  <c r="P1601" i="1"/>
  <c r="Q1601" i="1"/>
  <c r="R1601" i="1"/>
  <c r="T1601" i="1"/>
  <c r="U1601" i="1"/>
  <c r="V1601" i="1"/>
  <c r="W1601" i="1"/>
  <c r="I1602" i="1"/>
  <c r="J1602" i="1"/>
  <c r="K1602" i="1"/>
  <c r="L1602" i="1"/>
  <c r="M1602" i="1"/>
  <c r="O1602" i="1"/>
  <c r="P1602" i="1"/>
  <c r="Q1602" i="1"/>
  <c r="R1602" i="1"/>
  <c r="T1602" i="1"/>
  <c r="U1602" i="1"/>
  <c r="V1602" i="1"/>
  <c r="W1602" i="1"/>
  <c r="I1603" i="1"/>
  <c r="J1603" i="1"/>
  <c r="K1603" i="1"/>
  <c r="L1603" i="1"/>
  <c r="M1603" i="1"/>
  <c r="O1603" i="1"/>
  <c r="P1603" i="1"/>
  <c r="Q1603" i="1"/>
  <c r="R1603" i="1"/>
  <c r="T1603" i="1"/>
  <c r="U1603" i="1"/>
  <c r="V1603" i="1"/>
  <c r="W1603" i="1"/>
  <c r="I1604" i="1"/>
  <c r="J1604" i="1"/>
  <c r="K1604" i="1"/>
  <c r="L1604" i="1"/>
  <c r="M1604" i="1"/>
  <c r="O1604" i="1"/>
  <c r="P1604" i="1"/>
  <c r="Q1604" i="1"/>
  <c r="R1604" i="1"/>
  <c r="T1604" i="1"/>
  <c r="U1604" i="1"/>
  <c r="V1604" i="1"/>
  <c r="W1604" i="1"/>
  <c r="I1605" i="1"/>
  <c r="J1605" i="1"/>
  <c r="K1605" i="1"/>
  <c r="L1605" i="1"/>
  <c r="M1605" i="1"/>
  <c r="O1605" i="1"/>
  <c r="P1605" i="1"/>
  <c r="Q1605" i="1"/>
  <c r="R1605" i="1"/>
  <c r="T1605" i="1"/>
  <c r="U1605" i="1"/>
  <c r="V1605" i="1"/>
  <c r="W1605" i="1"/>
  <c r="I1606" i="1"/>
  <c r="J1606" i="1"/>
  <c r="K1606" i="1"/>
  <c r="L1606" i="1"/>
  <c r="M1606" i="1"/>
  <c r="O1606" i="1"/>
  <c r="P1606" i="1"/>
  <c r="Q1606" i="1"/>
  <c r="R1606" i="1"/>
  <c r="T1606" i="1"/>
  <c r="U1606" i="1"/>
  <c r="V1606" i="1"/>
  <c r="W1606" i="1"/>
  <c r="I1607" i="1"/>
  <c r="J1607" i="1"/>
  <c r="K1607" i="1"/>
  <c r="L1607" i="1"/>
  <c r="M1607" i="1"/>
  <c r="O1607" i="1"/>
  <c r="P1607" i="1"/>
  <c r="Q1607" i="1"/>
  <c r="R1607" i="1"/>
  <c r="T1607" i="1"/>
  <c r="U1607" i="1"/>
  <c r="V1607" i="1"/>
  <c r="W1607" i="1"/>
  <c r="I1608" i="1"/>
  <c r="J1608" i="1"/>
  <c r="K1608" i="1"/>
  <c r="L1608" i="1"/>
  <c r="M1608" i="1"/>
  <c r="O1608" i="1"/>
  <c r="P1608" i="1"/>
  <c r="Q1608" i="1"/>
  <c r="R1608" i="1"/>
  <c r="T1608" i="1"/>
  <c r="U1608" i="1"/>
  <c r="V1608" i="1"/>
  <c r="W1608" i="1"/>
  <c r="I1609" i="1"/>
  <c r="J1609" i="1"/>
  <c r="K1609" i="1"/>
  <c r="L1609" i="1"/>
  <c r="M1609" i="1"/>
  <c r="O1609" i="1"/>
  <c r="P1609" i="1"/>
  <c r="Q1609" i="1"/>
  <c r="R1609" i="1"/>
  <c r="T1609" i="1"/>
  <c r="U1609" i="1"/>
  <c r="V1609" i="1"/>
  <c r="W1609" i="1"/>
  <c r="I1610" i="1"/>
  <c r="J1610" i="1"/>
  <c r="K1610" i="1"/>
  <c r="L1610" i="1"/>
  <c r="M1610" i="1"/>
  <c r="O1610" i="1"/>
  <c r="P1610" i="1"/>
  <c r="Q1610" i="1"/>
  <c r="R1610" i="1"/>
  <c r="T1610" i="1"/>
  <c r="U1610" i="1"/>
  <c r="V1610" i="1"/>
  <c r="W1610" i="1"/>
  <c r="I1611" i="1"/>
  <c r="J1611" i="1"/>
  <c r="K1611" i="1"/>
  <c r="L1611" i="1"/>
  <c r="M1611" i="1"/>
  <c r="O1611" i="1"/>
  <c r="P1611" i="1"/>
  <c r="Q1611" i="1"/>
  <c r="R1611" i="1"/>
  <c r="T1611" i="1"/>
  <c r="U1611" i="1"/>
  <c r="V1611" i="1"/>
  <c r="W1611" i="1"/>
  <c r="I1612" i="1"/>
  <c r="J1612" i="1"/>
  <c r="K1612" i="1"/>
  <c r="L1612" i="1"/>
  <c r="M1612" i="1"/>
  <c r="O1612" i="1"/>
  <c r="P1612" i="1"/>
  <c r="Q1612" i="1"/>
  <c r="R1612" i="1"/>
  <c r="T1612" i="1"/>
  <c r="U1612" i="1"/>
  <c r="V1612" i="1"/>
  <c r="W1612" i="1"/>
  <c r="I1613" i="1"/>
  <c r="J1613" i="1"/>
  <c r="K1613" i="1"/>
  <c r="L1613" i="1"/>
  <c r="M1613" i="1"/>
  <c r="O1613" i="1"/>
  <c r="P1613" i="1"/>
  <c r="Q1613" i="1"/>
  <c r="R1613" i="1"/>
  <c r="T1613" i="1"/>
  <c r="U1613" i="1"/>
  <c r="V1613" i="1"/>
  <c r="W1613" i="1"/>
  <c r="I1614" i="1"/>
  <c r="J1614" i="1"/>
  <c r="K1614" i="1"/>
  <c r="L1614" i="1"/>
  <c r="M1614" i="1"/>
  <c r="O1614" i="1"/>
  <c r="P1614" i="1"/>
  <c r="Q1614" i="1"/>
  <c r="R1614" i="1"/>
  <c r="T1614" i="1"/>
  <c r="U1614" i="1"/>
  <c r="V1614" i="1"/>
  <c r="W1614" i="1"/>
  <c r="I1615" i="1"/>
  <c r="J1615" i="1"/>
  <c r="K1615" i="1"/>
  <c r="L1615" i="1"/>
  <c r="M1615" i="1"/>
  <c r="O1615" i="1"/>
  <c r="P1615" i="1"/>
  <c r="Q1615" i="1"/>
  <c r="R1615" i="1"/>
  <c r="T1615" i="1"/>
  <c r="U1615" i="1"/>
  <c r="V1615" i="1"/>
  <c r="W1615" i="1"/>
  <c r="I1616" i="1"/>
  <c r="J1616" i="1"/>
  <c r="K1616" i="1"/>
  <c r="L1616" i="1"/>
  <c r="M1616" i="1"/>
  <c r="O1616" i="1"/>
  <c r="P1616" i="1"/>
  <c r="Q1616" i="1"/>
  <c r="R1616" i="1"/>
  <c r="T1616" i="1"/>
  <c r="U1616" i="1"/>
  <c r="V1616" i="1"/>
  <c r="W1616" i="1"/>
  <c r="I1617" i="1"/>
  <c r="J1617" i="1"/>
  <c r="K1617" i="1"/>
  <c r="L1617" i="1"/>
  <c r="M1617" i="1"/>
  <c r="O1617" i="1"/>
  <c r="P1617" i="1"/>
  <c r="Q1617" i="1"/>
  <c r="R1617" i="1"/>
  <c r="T1617" i="1"/>
  <c r="U1617" i="1"/>
  <c r="V1617" i="1"/>
  <c r="W1617" i="1"/>
  <c r="I1618" i="1"/>
  <c r="J1618" i="1"/>
  <c r="K1618" i="1"/>
  <c r="L1618" i="1"/>
  <c r="M1618" i="1"/>
  <c r="O1618" i="1"/>
  <c r="P1618" i="1"/>
  <c r="Q1618" i="1"/>
  <c r="R1618" i="1"/>
  <c r="T1618" i="1"/>
  <c r="U1618" i="1"/>
  <c r="V1618" i="1"/>
  <c r="W1618" i="1"/>
  <c r="I1619" i="1"/>
  <c r="J1619" i="1"/>
  <c r="K1619" i="1"/>
  <c r="L1619" i="1"/>
  <c r="M1619" i="1"/>
  <c r="O1619" i="1"/>
  <c r="P1619" i="1"/>
  <c r="Q1619" i="1"/>
  <c r="R1619" i="1"/>
  <c r="T1619" i="1"/>
  <c r="U1619" i="1"/>
  <c r="V1619" i="1"/>
  <c r="W1619" i="1"/>
  <c r="I1620" i="1"/>
  <c r="J1620" i="1"/>
  <c r="K1620" i="1"/>
  <c r="L1620" i="1"/>
  <c r="M1620" i="1"/>
  <c r="O1620" i="1"/>
  <c r="P1620" i="1"/>
  <c r="Q1620" i="1"/>
  <c r="R1620" i="1"/>
  <c r="T1620" i="1"/>
  <c r="U1620" i="1"/>
  <c r="V1620" i="1"/>
  <c r="W1620" i="1"/>
  <c r="I1621" i="1"/>
  <c r="J1621" i="1"/>
  <c r="K1621" i="1"/>
  <c r="L1621" i="1"/>
  <c r="M1621" i="1"/>
  <c r="O1621" i="1"/>
  <c r="P1621" i="1"/>
  <c r="Q1621" i="1"/>
  <c r="R1621" i="1"/>
  <c r="T1621" i="1"/>
  <c r="U1621" i="1"/>
  <c r="V1621" i="1"/>
  <c r="W1621" i="1"/>
  <c r="I1622" i="1"/>
  <c r="J1622" i="1"/>
  <c r="K1622" i="1"/>
  <c r="L1622" i="1"/>
  <c r="M1622" i="1"/>
  <c r="O1622" i="1"/>
  <c r="P1622" i="1"/>
  <c r="Q1622" i="1"/>
  <c r="R1622" i="1"/>
  <c r="T1622" i="1"/>
  <c r="U1622" i="1"/>
  <c r="V1622" i="1"/>
  <c r="W1622" i="1"/>
  <c r="I1623" i="1"/>
  <c r="J1623" i="1"/>
  <c r="K1623" i="1"/>
  <c r="L1623" i="1"/>
  <c r="M1623" i="1"/>
  <c r="O1623" i="1"/>
  <c r="P1623" i="1"/>
  <c r="Q1623" i="1"/>
  <c r="R1623" i="1"/>
  <c r="T1623" i="1"/>
  <c r="U1623" i="1"/>
  <c r="V1623" i="1"/>
  <c r="W1623" i="1"/>
  <c r="I1624" i="1"/>
  <c r="J1624" i="1"/>
  <c r="K1624" i="1"/>
  <c r="L1624" i="1"/>
  <c r="M1624" i="1"/>
  <c r="O1624" i="1"/>
  <c r="P1624" i="1"/>
  <c r="Q1624" i="1"/>
  <c r="R1624" i="1"/>
  <c r="T1624" i="1"/>
  <c r="U1624" i="1"/>
  <c r="V1624" i="1"/>
  <c r="W1624" i="1"/>
  <c r="I1625" i="1"/>
  <c r="J1625" i="1"/>
  <c r="K1625" i="1"/>
  <c r="L1625" i="1"/>
  <c r="M1625" i="1"/>
  <c r="O1625" i="1"/>
  <c r="P1625" i="1"/>
  <c r="Q1625" i="1"/>
  <c r="R1625" i="1"/>
  <c r="T1625" i="1"/>
  <c r="U1625" i="1"/>
  <c r="V1625" i="1"/>
  <c r="W1625" i="1"/>
  <c r="I1626" i="1"/>
  <c r="J1626" i="1"/>
  <c r="K1626" i="1"/>
  <c r="L1626" i="1"/>
  <c r="M1626" i="1"/>
  <c r="O1626" i="1"/>
  <c r="P1626" i="1"/>
  <c r="Q1626" i="1"/>
  <c r="R1626" i="1"/>
  <c r="T1626" i="1"/>
  <c r="U1626" i="1"/>
  <c r="V1626" i="1"/>
  <c r="W1626" i="1"/>
  <c r="I1627" i="1"/>
  <c r="J1627" i="1"/>
  <c r="K1627" i="1"/>
  <c r="L1627" i="1"/>
  <c r="M1627" i="1"/>
  <c r="O1627" i="1"/>
  <c r="P1627" i="1"/>
  <c r="Q1627" i="1"/>
  <c r="R1627" i="1"/>
  <c r="T1627" i="1"/>
  <c r="U1627" i="1"/>
  <c r="V1627" i="1"/>
  <c r="W1627" i="1"/>
  <c r="I1628" i="1"/>
  <c r="J1628" i="1"/>
  <c r="K1628" i="1"/>
  <c r="L1628" i="1"/>
  <c r="M1628" i="1"/>
  <c r="O1628" i="1"/>
  <c r="P1628" i="1"/>
  <c r="Q1628" i="1"/>
  <c r="R1628" i="1"/>
  <c r="T1628" i="1"/>
  <c r="U1628" i="1"/>
  <c r="V1628" i="1"/>
  <c r="W1628" i="1"/>
  <c r="I1629" i="1"/>
  <c r="J1629" i="1"/>
  <c r="K1629" i="1"/>
  <c r="L1629" i="1"/>
  <c r="M1629" i="1"/>
  <c r="O1629" i="1"/>
  <c r="P1629" i="1"/>
  <c r="Q1629" i="1"/>
  <c r="R1629" i="1"/>
  <c r="T1629" i="1"/>
  <c r="U1629" i="1"/>
  <c r="V1629" i="1"/>
  <c r="W1629" i="1"/>
  <c r="I1630" i="1"/>
  <c r="J1630" i="1"/>
  <c r="K1630" i="1"/>
  <c r="L1630" i="1"/>
  <c r="M1630" i="1"/>
  <c r="O1630" i="1"/>
  <c r="P1630" i="1"/>
  <c r="Q1630" i="1"/>
  <c r="R1630" i="1"/>
  <c r="T1630" i="1"/>
  <c r="U1630" i="1"/>
  <c r="V1630" i="1"/>
  <c r="W1630" i="1"/>
  <c r="I1631" i="1"/>
  <c r="J1631" i="1"/>
  <c r="K1631" i="1"/>
  <c r="L1631" i="1"/>
  <c r="M1631" i="1"/>
  <c r="O1631" i="1"/>
  <c r="P1631" i="1"/>
  <c r="Q1631" i="1"/>
  <c r="R1631" i="1"/>
  <c r="T1631" i="1"/>
  <c r="U1631" i="1"/>
  <c r="V1631" i="1"/>
  <c r="W1631" i="1"/>
  <c r="I1632" i="1"/>
  <c r="J1632" i="1"/>
  <c r="K1632" i="1"/>
  <c r="L1632" i="1"/>
  <c r="M1632" i="1"/>
  <c r="O1632" i="1"/>
  <c r="P1632" i="1"/>
  <c r="Q1632" i="1"/>
  <c r="R1632" i="1"/>
  <c r="T1632" i="1"/>
  <c r="U1632" i="1"/>
  <c r="V1632" i="1"/>
  <c r="W1632" i="1"/>
  <c r="I1633" i="1"/>
  <c r="J1633" i="1"/>
  <c r="K1633" i="1"/>
  <c r="L1633" i="1"/>
  <c r="M1633" i="1"/>
  <c r="O1633" i="1"/>
  <c r="P1633" i="1"/>
  <c r="Q1633" i="1"/>
  <c r="R1633" i="1"/>
  <c r="T1633" i="1"/>
  <c r="U1633" i="1"/>
  <c r="V1633" i="1"/>
  <c r="W1633" i="1"/>
  <c r="I1634" i="1"/>
  <c r="J1634" i="1"/>
  <c r="K1634" i="1"/>
  <c r="L1634" i="1"/>
  <c r="M1634" i="1"/>
  <c r="O1634" i="1"/>
  <c r="P1634" i="1"/>
  <c r="Q1634" i="1"/>
  <c r="R1634" i="1"/>
  <c r="T1634" i="1"/>
  <c r="U1634" i="1"/>
  <c r="V1634" i="1"/>
  <c r="W1634" i="1"/>
  <c r="I1635" i="1"/>
  <c r="J1635" i="1"/>
  <c r="K1635" i="1"/>
  <c r="L1635" i="1"/>
  <c r="M1635" i="1"/>
  <c r="O1635" i="1"/>
  <c r="P1635" i="1"/>
  <c r="Q1635" i="1"/>
  <c r="R1635" i="1"/>
  <c r="T1635" i="1"/>
  <c r="U1635" i="1"/>
  <c r="V1635" i="1"/>
  <c r="W1635" i="1"/>
  <c r="I1636" i="1"/>
  <c r="J1636" i="1"/>
  <c r="K1636" i="1"/>
  <c r="L1636" i="1"/>
  <c r="M1636" i="1"/>
  <c r="O1636" i="1"/>
  <c r="P1636" i="1"/>
  <c r="Q1636" i="1"/>
  <c r="R1636" i="1"/>
  <c r="T1636" i="1"/>
  <c r="U1636" i="1"/>
  <c r="V1636" i="1"/>
  <c r="W1636" i="1"/>
  <c r="I1637" i="1"/>
  <c r="J1637" i="1"/>
  <c r="K1637" i="1"/>
  <c r="L1637" i="1"/>
  <c r="M1637" i="1"/>
  <c r="O1637" i="1"/>
  <c r="P1637" i="1"/>
  <c r="Q1637" i="1"/>
  <c r="R1637" i="1"/>
  <c r="T1637" i="1"/>
  <c r="U1637" i="1"/>
  <c r="V1637" i="1"/>
  <c r="W1637" i="1"/>
  <c r="I1638" i="1"/>
  <c r="J1638" i="1"/>
  <c r="K1638" i="1"/>
  <c r="L1638" i="1"/>
  <c r="M1638" i="1"/>
  <c r="O1638" i="1"/>
  <c r="P1638" i="1"/>
  <c r="Q1638" i="1"/>
  <c r="R1638" i="1"/>
  <c r="T1638" i="1"/>
  <c r="U1638" i="1"/>
  <c r="V1638" i="1"/>
  <c r="W1638" i="1"/>
  <c r="I1639" i="1"/>
  <c r="J1639" i="1"/>
  <c r="K1639" i="1"/>
  <c r="L1639" i="1"/>
  <c r="M1639" i="1"/>
  <c r="O1639" i="1"/>
  <c r="P1639" i="1"/>
  <c r="Q1639" i="1"/>
  <c r="R1639" i="1"/>
  <c r="T1639" i="1"/>
  <c r="U1639" i="1"/>
  <c r="V1639" i="1"/>
  <c r="W1639" i="1"/>
  <c r="I1640" i="1"/>
  <c r="J1640" i="1"/>
  <c r="K1640" i="1"/>
  <c r="L1640" i="1"/>
  <c r="M1640" i="1"/>
  <c r="O1640" i="1"/>
  <c r="P1640" i="1"/>
  <c r="Q1640" i="1"/>
  <c r="R1640" i="1"/>
  <c r="T1640" i="1"/>
  <c r="U1640" i="1"/>
  <c r="V1640" i="1"/>
  <c r="W1640" i="1"/>
  <c r="I1641" i="1"/>
  <c r="J1641" i="1"/>
  <c r="K1641" i="1"/>
  <c r="L1641" i="1"/>
  <c r="M1641" i="1"/>
  <c r="O1641" i="1"/>
  <c r="P1641" i="1"/>
  <c r="Q1641" i="1"/>
  <c r="R1641" i="1"/>
  <c r="T1641" i="1"/>
  <c r="U1641" i="1"/>
  <c r="V1641" i="1"/>
  <c r="W1641" i="1"/>
  <c r="I1642" i="1"/>
  <c r="J1642" i="1"/>
  <c r="K1642" i="1"/>
  <c r="L1642" i="1"/>
  <c r="M1642" i="1"/>
  <c r="O1642" i="1"/>
  <c r="P1642" i="1"/>
  <c r="Q1642" i="1"/>
  <c r="R1642" i="1"/>
  <c r="T1642" i="1"/>
  <c r="U1642" i="1"/>
  <c r="V1642" i="1"/>
  <c r="W1642" i="1"/>
  <c r="I1643" i="1"/>
  <c r="J1643" i="1"/>
  <c r="K1643" i="1"/>
  <c r="L1643" i="1"/>
  <c r="M1643" i="1"/>
  <c r="O1643" i="1"/>
  <c r="P1643" i="1"/>
  <c r="Q1643" i="1"/>
  <c r="R1643" i="1"/>
  <c r="T1643" i="1"/>
  <c r="U1643" i="1"/>
  <c r="V1643" i="1"/>
  <c r="W1643" i="1"/>
  <c r="I1644" i="1"/>
  <c r="J1644" i="1"/>
  <c r="K1644" i="1"/>
  <c r="L1644" i="1"/>
  <c r="M1644" i="1"/>
  <c r="O1644" i="1"/>
  <c r="P1644" i="1"/>
  <c r="Q1644" i="1"/>
  <c r="R1644" i="1"/>
  <c r="T1644" i="1"/>
  <c r="U1644" i="1"/>
  <c r="V1644" i="1"/>
  <c r="W1644" i="1"/>
  <c r="I1645" i="1"/>
  <c r="J1645" i="1"/>
  <c r="K1645" i="1"/>
  <c r="L1645" i="1"/>
  <c r="M1645" i="1"/>
  <c r="O1645" i="1"/>
  <c r="P1645" i="1"/>
  <c r="Q1645" i="1"/>
  <c r="R1645" i="1"/>
  <c r="T1645" i="1"/>
  <c r="U1645" i="1"/>
  <c r="V1645" i="1"/>
  <c r="W1645" i="1"/>
  <c r="I1646" i="1"/>
  <c r="J1646" i="1"/>
  <c r="K1646" i="1"/>
  <c r="L1646" i="1"/>
  <c r="M1646" i="1"/>
  <c r="O1646" i="1"/>
  <c r="P1646" i="1"/>
  <c r="Q1646" i="1"/>
  <c r="R1646" i="1"/>
  <c r="T1646" i="1"/>
  <c r="U1646" i="1"/>
  <c r="V1646" i="1"/>
  <c r="W1646" i="1"/>
  <c r="I1647" i="1"/>
  <c r="J1647" i="1"/>
  <c r="K1647" i="1"/>
  <c r="L1647" i="1"/>
  <c r="M1647" i="1"/>
  <c r="O1647" i="1"/>
  <c r="P1647" i="1"/>
  <c r="Q1647" i="1"/>
  <c r="R1647" i="1"/>
  <c r="T1647" i="1"/>
  <c r="U1647" i="1"/>
  <c r="V1647" i="1"/>
  <c r="W1647" i="1"/>
  <c r="I1648" i="1"/>
  <c r="J1648" i="1"/>
  <c r="K1648" i="1"/>
  <c r="L1648" i="1"/>
  <c r="M1648" i="1"/>
  <c r="O1648" i="1"/>
  <c r="P1648" i="1"/>
  <c r="Q1648" i="1"/>
  <c r="R1648" i="1"/>
  <c r="T1648" i="1"/>
  <c r="U1648" i="1"/>
  <c r="V1648" i="1"/>
  <c r="W1648" i="1"/>
  <c r="I1649" i="1"/>
  <c r="J1649" i="1"/>
  <c r="K1649" i="1"/>
  <c r="L1649" i="1"/>
  <c r="M1649" i="1"/>
  <c r="O1649" i="1"/>
  <c r="P1649" i="1"/>
  <c r="Q1649" i="1"/>
  <c r="R1649" i="1"/>
  <c r="T1649" i="1"/>
  <c r="U1649" i="1"/>
  <c r="V1649" i="1"/>
  <c r="W1649" i="1"/>
  <c r="I1650" i="1"/>
  <c r="J1650" i="1"/>
  <c r="K1650" i="1"/>
  <c r="L1650" i="1"/>
  <c r="M1650" i="1"/>
  <c r="O1650" i="1"/>
  <c r="P1650" i="1"/>
  <c r="Q1650" i="1"/>
  <c r="R1650" i="1"/>
  <c r="T1650" i="1"/>
  <c r="U1650" i="1"/>
  <c r="V1650" i="1"/>
  <c r="W1650" i="1"/>
  <c r="I1651" i="1"/>
  <c r="J1651" i="1"/>
  <c r="K1651" i="1"/>
  <c r="L1651" i="1"/>
  <c r="M1651" i="1"/>
  <c r="O1651" i="1"/>
  <c r="P1651" i="1"/>
  <c r="Q1651" i="1"/>
  <c r="R1651" i="1"/>
  <c r="T1651" i="1"/>
  <c r="U1651" i="1"/>
  <c r="V1651" i="1"/>
  <c r="W1651" i="1"/>
  <c r="I1652" i="1"/>
  <c r="J1652" i="1"/>
  <c r="K1652" i="1"/>
  <c r="L1652" i="1"/>
  <c r="M1652" i="1"/>
  <c r="O1652" i="1"/>
  <c r="P1652" i="1"/>
  <c r="Q1652" i="1"/>
  <c r="R1652" i="1"/>
  <c r="T1652" i="1"/>
  <c r="U1652" i="1"/>
  <c r="V1652" i="1"/>
  <c r="W1652" i="1"/>
  <c r="I1653" i="1"/>
  <c r="J1653" i="1"/>
  <c r="K1653" i="1"/>
  <c r="L1653" i="1"/>
  <c r="M1653" i="1"/>
  <c r="O1653" i="1"/>
  <c r="P1653" i="1"/>
  <c r="Q1653" i="1"/>
  <c r="R1653" i="1"/>
  <c r="T1653" i="1"/>
  <c r="U1653" i="1"/>
  <c r="V1653" i="1"/>
  <c r="W1653" i="1"/>
  <c r="I1654" i="1"/>
  <c r="J1654" i="1"/>
  <c r="K1654" i="1"/>
  <c r="L1654" i="1"/>
  <c r="M1654" i="1"/>
  <c r="O1654" i="1"/>
  <c r="P1654" i="1"/>
  <c r="Q1654" i="1"/>
  <c r="R1654" i="1"/>
  <c r="T1654" i="1"/>
  <c r="U1654" i="1"/>
  <c r="V1654" i="1"/>
  <c r="W1654" i="1"/>
  <c r="I1655" i="1"/>
  <c r="J1655" i="1"/>
  <c r="K1655" i="1"/>
  <c r="L1655" i="1"/>
  <c r="M1655" i="1"/>
  <c r="O1655" i="1"/>
  <c r="P1655" i="1"/>
  <c r="Q1655" i="1"/>
  <c r="R1655" i="1"/>
  <c r="T1655" i="1"/>
  <c r="U1655" i="1"/>
  <c r="V1655" i="1"/>
  <c r="W1655" i="1"/>
  <c r="I1656" i="1"/>
  <c r="J1656" i="1"/>
  <c r="K1656" i="1"/>
  <c r="L1656" i="1"/>
  <c r="M1656" i="1"/>
  <c r="O1656" i="1"/>
  <c r="P1656" i="1"/>
  <c r="Q1656" i="1"/>
  <c r="R1656" i="1"/>
  <c r="T1656" i="1"/>
  <c r="U1656" i="1"/>
  <c r="V1656" i="1"/>
  <c r="W1656" i="1"/>
  <c r="I1657" i="1"/>
  <c r="J1657" i="1"/>
  <c r="K1657" i="1"/>
  <c r="L1657" i="1"/>
  <c r="M1657" i="1"/>
  <c r="O1657" i="1"/>
  <c r="P1657" i="1"/>
  <c r="Q1657" i="1"/>
  <c r="R1657" i="1"/>
  <c r="T1657" i="1"/>
  <c r="U1657" i="1"/>
  <c r="V1657" i="1"/>
  <c r="W1657" i="1"/>
  <c r="I1658" i="1"/>
  <c r="J1658" i="1"/>
  <c r="K1658" i="1"/>
  <c r="L1658" i="1"/>
  <c r="M1658" i="1"/>
  <c r="O1658" i="1"/>
  <c r="P1658" i="1"/>
  <c r="Q1658" i="1"/>
  <c r="R1658" i="1"/>
  <c r="T1658" i="1"/>
  <c r="U1658" i="1"/>
  <c r="V1658" i="1"/>
  <c r="W1658" i="1"/>
  <c r="I1659" i="1"/>
  <c r="J1659" i="1"/>
  <c r="K1659" i="1"/>
  <c r="L1659" i="1"/>
  <c r="M1659" i="1"/>
  <c r="O1659" i="1"/>
  <c r="P1659" i="1"/>
  <c r="Q1659" i="1"/>
  <c r="R1659" i="1"/>
  <c r="T1659" i="1"/>
  <c r="U1659" i="1"/>
  <c r="V1659" i="1"/>
  <c r="W1659" i="1"/>
  <c r="I1660" i="1"/>
  <c r="J1660" i="1"/>
  <c r="K1660" i="1"/>
  <c r="L1660" i="1"/>
  <c r="M1660" i="1"/>
  <c r="O1660" i="1"/>
  <c r="P1660" i="1"/>
  <c r="Q1660" i="1"/>
  <c r="R1660" i="1"/>
  <c r="T1660" i="1"/>
  <c r="U1660" i="1"/>
  <c r="V1660" i="1"/>
  <c r="W1660" i="1"/>
  <c r="I1661" i="1"/>
  <c r="J1661" i="1"/>
  <c r="K1661" i="1"/>
  <c r="L1661" i="1"/>
  <c r="M1661" i="1"/>
  <c r="O1661" i="1"/>
  <c r="P1661" i="1"/>
  <c r="Q1661" i="1"/>
  <c r="R1661" i="1"/>
  <c r="T1661" i="1"/>
  <c r="U1661" i="1"/>
  <c r="V1661" i="1"/>
  <c r="W1661" i="1"/>
  <c r="I1662" i="1"/>
  <c r="J1662" i="1"/>
  <c r="K1662" i="1"/>
  <c r="L1662" i="1"/>
  <c r="M1662" i="1"/>
  <c r="O1662" i="1"/>
  <c r="P1662" i="1"/>
  <c r="Q1662" i="1"/>
  <c r="R1662" i="1"/>
  <c r="T1662" i="1"/>
  <c r="U1662" i="1"/>
  <c r="V1662" i="1"/>
  <c r="W1662" i="1"/>
  <c r="I1663" i="1"/>
  <c r="J1663" i="1"/>
  <c r="K1663" i="1"/>
  <c r="L1663" i="1"/>
  <c r="M1663" i="1"/>
  <c r="O1663" i="1"/>
  <c r="P1663" i="1"/>
  <c r="Q1663" i="1"/>
  <c r="R1663" i="1"/>
  <c r="T1663" i="1"/>
  <c r="U1663" i="1"/>
  <c r="V1663" i="1"/>
  <c r="W1663" i="1"/>
  <c r="I1664" i="1"/>
  <c r="J1664" i="1"/>
  <c r="K1664" i="1"/>
  <c r="L1664" i="1"/>
  <c r="M1664" i="1"/>
  <c r="O1664" i="1"/>
  <c r="P1664" i="1"/>
  <c r="Q1664" i="1"/>
  <c r="R1664" i="1"/>
  <c r="T1664" i="1"/>
  <c r="U1664" i="1"/>
  <c r="V1664" i="1"/>
  <c r="W1664" i="1"/>
  <c r="I1665" i="1"/>
  <c r="J1665" i="1"/>
  <c r="K1665" i="1"/>
  <c r="L1665" i="1"/>
  <c r="M1665" i="1"/>
  <c r="O1665" i="1"/>
  <c r="P1665" i="1"/>
  <c r="Q1665" i="1"/>
  <c r="R1665" i="1"/>
  <c r="T1665" i="1"/>
  <c r="U1665" i="1"/>
  <c r="V1665" i="1"/>
  <c r="W1665" i="1"/>
  <c r="I1666" i="1"/>
  <c r="J1666" i="1"/>
  <c r="K1666" i="1"/>
  <c r="L1666" i="1"/>
  <c r="M1666" i="1"/>
  <c r="O1666" i="1"/>
  <c r="P1666" i="1"/>
  <c r="Q1666" i="1"/>
  <c r="R1666" i="1"/>
  <c r="T1666" i="1"/>
  <c r="U1666" i="1"/>
  <c r="V1666" i="1"/>
  <c r="W1666" i="1"/>
  <c r="I1667" i="1"/>
  <c r="J1667" i="1"/>
  <c r="K1667" i="1"/>
  <c r="L1667" i="1"/>
  <c r="M1667" i="1"/>
  <c r="O1667" i="1"/>
  <c r="P1667" i="1"/>
  <c r="Q1667" i="1"/>
  <c r="R1667" i="1"/>
  <c r="T1667" i="1"/>
  <c r="U1667" i="1"/>
  <c r="V1667" i="1"/>
  <c r="W1667" i="1"/>
  <c r="I1668" i="1"/>
  <c r="J1668" i="1"/>
  <c r="K1668" i="1"/>
  <c r="L1668" i="1"/>
  <c r="M1668" i="1"/>
  <c r="O1668" i="1"/>
  <c r="P1668" i="1"/>
  <c r="Q1668" i="1"/>
  <c r="R1668" i="1"/>
  <c r="T1668" i="1"/>
  <c r="U1668" i="1"/>
  <c r="V1668" i="1"/>
  <c r="W1668" i="1"/>
  <c r="I1669" i="1"/>
  <c r="J1669" i="1"/>
  <c r="K1669" i="1"/>
  <c r="L1669" i="1"/>
  <c r="M1669" i="1"/>
  <c r="O1669" i="1"/>
  <c r="P1669" i="1"/>
  <c r="Q1669" i="1"/>
  <c r="R1669" i="1"/>
  <c r="T1669" i="1"/>
  <c r="U1669" i="1"/>
  <c r="V1669" i="1"/>
  <c r="W1669" i="1"/>
  <c r="I1670" i="1"/>
  <c r="J1670" i="1"/>
  <c r="K1670" i="1"/>
  <c r="L1670" i="1"/>
  <c r="M1670" i="1"/>
  <c r="O1670" i="1"/>
  <c r="P1670" i="1"/>
  <c r="Q1670" i="1"/>
  <c r="R1670" i="1"/>
  <c r="T1670" i="1"/>
  <c r="U1670" i="1"/>
  <c r="V1670" i="1"/>
  <c r="W1670" i="1"/>
  <c r="I1671" i="1"/>
  <c r="J1671" i="1"/>
  <c r="K1671" i="1"/>
  <c r="L1671" i="1"/>
  <c r="M1671" i="1"/>
  <c r="O1671" i="1"/>
  <c r="P1671" i="1"/>
  <c r="Q1671" i="1"/>
  <c r="R1671" i="1"/>
  <c r="T1671" i="1"/>
  <c r="U1671" i="1"/>
  <c r="V1671" i="1"/>
  <c r="W1671" i="1"/>
  <c r="I1672" i="1"/>
  <c r="J1672" i="1"/>
  <c r="K1672" i="1"/>
  <c r="L1672" i="1"/>
  <c r="M1672" i="1"/>
  <c r="O1672" i="1"/>
  <c r="P1672" i="1"/>
  <c r="Q1672" i="1"/>
  <c r="R1672" i="1"/>
  <c r="T1672" i="1"/>
  <c r="U1672" i="1"/>
  <c r="V1672" i="1"/>
  <c r="W1672" i="1"/>
  <c r="I1673" i="1"/>
  <c r="J1673" i="1"/>
  <c r="K1673" i="1"/>
  <c r="L1673" i="1"/>
  <c r="M1673" i="1"/>
  <c r="O1673" i="1"/>
  <c r="P1673" i="1"/>
  <c r="Q1673" i="1"/>
  <c r="R1673" i="1"/>
  <c r="T1673" i="1"/>
  <c r="U1673" i="1"/>
  <c r="V1673" i="1"/>
  <c r="W1673" i="1"/>
  <c r="I1674" i="1"/>
  <c r="J1674" i="1"/>
  <c r="K1674" i="1"/>
  <c r="L1674" i="1"/>
  <c r="M1674" i="1"/>
  <c r="O1674" i="1"/>
  <c r="P1674" i="1"/>
  <c r="Q1674" i="1"/>
  <c r="R1674" i="1"/>
  <c r="T1674" i="1"/>
  <c r="U1674" i="1"/>
  <c r="V1674" i="1"/>
  <c r="W1674" i="1"/>
  <c r="I1675" i="1"/>
  <c r="J1675" i="1"/>
  <c r="K1675" i="1"/>
  <c r="L1675" i="1"/>
  <c r="M1675" i="1"/>
  <c r="O1675" i="1"/>
  <c r="P1675" i="1"/>
  <c r="Q1675" i="1"/>
  <c r="R1675" i="1"/>
  <c r="T1675" i="1"/>
  <c r="U1675" i="1"/>
  <c r="V1675" i="1"/>
  <c r="W1675" i="1"/>
  <c r="I1676" i="1"/>
  <c r="J1676" i="1"/>
  <c r="K1676" i="1"/>
  <c r="L1676" i="1"/>
  <c r="M1676" i="1"/>
  <c r="O1676" i="1"/>
  <c r="P1676" i="1"/>
  <c r="Q1676" i="1"/>
  <c r="R1676" i="1"/>
  <c r="T1676" i="1"/>
  <c r="U1676" i="1"/>
  <c r="V1676" i="1"/>
  <c r="W1676" i="1"/>
  <c r="I1677" i="1"/>
  <c r="J1677" i="1"/>
  <c r="K1677" i="1"/>
  <c r="L1677" i="1"/>
  <c r="M1677" i="1"/>
  <c r="O1677" i="1"/>
  <c r="P1677" i="1"/>
  <c r="Q1677" i="1"/>
  <c r="R1677" i="1"/>
  <c r="T1677" i="1"/>
  <c r="U1677" i="1"/>
  <c r="V1677" i="1"/>
  <c r="W1677" i="1"/>
  <c r="I1678" i="1"/>
  <c r="J1678" i="1"/>
  <c r="K1678" i="1"/>
  <c r="L1678" i="1"/>
  <c r="M1678" i="1"/>
  <c r="O1678" i="1"/>
  <c r="P1678" i="1"/>
  <c r="Q1678" i="1"/>
  <c r="R1678" i="1"/>
  <c r="T1678" i="1"/>
  <c r="U1678" i="1"/>
  <c r="V1678" i="1"/>
  <c r="W1678" i="1"/>
  <c r="I1679" i="1"/>
  <c r="J1679" i="1"/>
  <c r="K1679" i="1"/>
  <c r="L1679" i="1"/>
  <c r="M1679" i="1"/>
  <c r="O1679" i="1"/>
  <c r="P1679" i="1"/>
  <c r="Q1679" i="1"/>
  <c r="R1679" i="1"/>
  <c r="T1679" i="1"/>
  <c r="U1679" i="1"/>
  <c r="V1679" i="1"/>
  <c r="W1679" i="1"/>
  <c r="I1680" i="1"/>
  <c r="J1680" i="1"/>
  <c r="K1680" i="1"/>
  <c r="L1680" i="1"/>
  <c r="M1680" i="1"/>
  <c r="O1680" i="1"/>
  <c r="P1680" i="1"/>
  <c r="Q1680" i="1"/>
  <c r="R1680" i="1"/>
  <c r="T1680" i="1"/>
  <c r="U1680" i="1"/>
  <c r="V1680" i="1"/>
  <c r="W1680" i="1"/>
  <c r="I1681" i="1"/>
  <c r="J1681" i="1"/>
  <c r="K1681" i="1"/>
  <c r="L1681" i="1"/>
  <c r="M1681" i="1"/>
  <c r="O1681" i="1"/>
  <c r="P1681" i="1"/>
  <c r="Q1681" i="1"/>
  <c r="R1681" i="1"/>
  <c r="T1681" i="1"/>
  <c r="U1681" i="1"/>
  <c r="V1681" i="1"/>
  <c r="W1681" i="1"/>
  <c r="I1682" i="1"/>
  <c r="J1682" i="1"/>
  <c r="K1682" i="1"/>
  <c r="L1682" i="1"/>
  <c r="M1682" i="1"/>
  <c r="O1682" i="1"/>
  <c r="P1682" i="1"/>
  <c r="Q1682" i="1"/>
  <c r="R1682" i="1"/>
  <c r="T1682" i="1"/>
  <c r="U1682" i="1"/>
  <c r="V1682" i="1"/>
  <c r="W1682" i="1"/>
  <c r="I1683" i="1"/>
  <c r="J1683" i="1"/>
  <c r="K1683" i="1"/>
  <c r="L1683" i="1"/>
  <c r="M1683" i="1"/>
  <c r="O1683" i="1"/>
  <c r="P1683" i="1"/>
  <c r="Q1683" i="1"/>
  <c r="R1683" i="1"/>
  <c r="T1683" i="1"/>
  <c r="U1683" i="1"/>
  <c r="V1683" i="1"/>
  <c r="W1683" i="1"/>
  <c r="I1684" i="1"/>
  <c r="J1684" i="1"/>
  <c r="K1684" i="1"/>
  <c r="L1684" i="1"/>
  <c r="M1684" i="1"/>
  <c r="O1684" i="1"/>
  <c r="P1684" i="1"/>
  <c r="Q1684" i="1"/>
  <c r="R1684" i="1"/>
  <c r="T1684" i="1"/>
  <c r="U1684" i="1"/>
  <c r="V1684" i="1"/>
  <c r="W1684" i="1"/>
  <c r="I1685" i="1"/>
  <c r="J1685" i="1"/>
  <c r="K1685" i="1"/>
  <c r="L1685" i="1"/>
  <c r="M1685" i="1"/>
  <c r="O1685" i="1"/>
  <c r="P1685" i="1"/>
  <c r="Q1685" i="1"/>
  <c r="R1685" i="1"/>
  <c r="T1685" i="1"/>
  <c r="U1685" i="1"/>
  <c r="V1685" i="1"/>
  <c r="W1685" i="1"/>
  <c r="I1686" i="1"/>
  <c r="J1686" i="1"/>
  <c r="K1686" i="1"/>
  <c r="L1686" i="1"/>
  <c r="M1686" i="1"/>
  <c r="O1686" i="1"/>
  <c r="P1686" i="1"/>
  <c r="Q1686" i="1"/>
  <c r="R1686" i="1"/>
  <c r="T1686" i="1"/>
  <c r="U1686" i="1"/>
  <c r="V1686" i="1"/>
  <c r="W1686" i="1"/>
  <c r="I1687" i="1"/>
  <c r="J1687" i="1"/>
  <c r="K1687" i="1"/>
  <c r="L1687" i="1"/>
  <c r="M1687" i="1"/>
  <c r="O1687" i="1"/>
  <c r="P1687" i="1"/>
  <c r="Q1687" i="1"/>
  <c r="R1687" i="1"/>
  <c r="T1687" i="1"/>
  <c r="U1687" i="1"/>
  <c r="V1687" i="1"/>
  <c r="W1687" i="1"/>
  <c r="I1688" i="1"/>
  <c r="J1688" i="1"/>
  <c r="K1688" i="1"/>
  <c r="L1688" i="1"/>
  <c r="M1688" i="1"/>
  <c r="O1688" i="1"/>
  <c r="P1688" i="1"/>
  <c r="Q1688" i="1"/>
  <c r="R1688" i="1"/>
  <c r="T1688" i="1"/>
  <c r="U1688" i="1"/>
  <c r="V1688" i="1"/>
  <c r="W1688" i="1"/>
  <c r="I1689" i="1"/>
  <c r="J1689" i="1"/>
  <c r="K1689" i="1"/>
  <c r="L1689" i="1"/>
  <c r="M1689" i="1"/>
  <c r="O1689" i="1"/>
  <c r="P1689" i="1"/>
  <c r="Q1689" i="1"/>
  <c r="R1689" i="1"/>
  <c r="T1689" i="1"/>
  <c r="U1689" i="1"/>
  <c r="V1689" i="1"/>
  <c r="W1689" i="1"/>
  <c r="I1690" i="1"/>
  <c r="J1690" i="1"/>
  <c r="K1690" i="1"/>
  <c r="L1690" i="1"/>
  <c r="M1690" i="1"/>
  <c r="O1690" i="1"/>
  <c r="P1690" i="1"/>
  <c r="Q1690" i="1"/>
  <c r="R1690" i="1"/>
  <c r="T1690" i="1"/>
  <c r="U1690" i="1"/>
  <c r="V1690" i="1"/>
  <c r="W1690" i="1"/>
  <c r="I1691" i="1"/>
  <c r="J1691" i="1"/>
  <c r="K1691" i="1"/>
  <c r="L1691" i="1"/>
  <c r="M1691" i="1"/>
  <c r="O1691" i="1"/>
  <c r="P1691" i="1"/>
  <c r="Q1691" i="1"/>
  <c r="R1691" i="1"/>
  <c r="T1691" i="1"/>
  <c r="U1691" i="1"/>
  <c r="V1691" i="1"/>
  <c r="W1691" i="1"/>
  <c r="I1692" i="1"/>
  <c r="J1692" i="1"/>
  <c r="K1692" i="1"/>
  <c r="L1692" i="1"/>
  <c r="M1692" i="1"/>
  <c r="O1692" i="1"/>
  <c r="P1692" i="1"/>
  <c r="Q1692" i="1"/>
  <c r="R1692" i="1"/>
  <c r="T1692" i="1"/>
  <c r="U1692" i="1"/>
  <c r="V1692" i="1"/>
  <c r="W1692" i="1"/>
  <c r="I1693" i="1"/>
  <c r="J1693" i="1"/>
  <c r="K1693" i="1"/>
  <c r="L1693" i="1"/>
  <c r="M1693" i="1"/>
  <c r="O1693" i="1"/>
  <c r="P1693" i="1"/>
  <c r="Q1693" i="1"/>
  <c r="R1693" i="1"/>
  <c r="T1693" i="1"/>
  <c r="U1693" i="1"/>
  <c r="V1693" i="1"/>
  <c r="W1693" i="1"/>
  <c r="I1694" i="1"/>
  <c r="J1694" i="1"/>
  <c r="K1694" i="1"/>
  <c r="L1694" i="1"/>
  <c r="M1694" i="1"/>
  <c r="O1694" i="1"/>
  <c r="P1694" i="1"/>
  <c r="Q1694" i="1"/>
  <c r="R1694" i="1"/>
  <c r="T1694" i="1"/>
  <c r="U1694" i="1"/>
  <c r="V1694" i="1"/>
  <c r="W1694" i="1"/>
  <c r="I1695" i="1"/>
  <c r="J1695" i="1"/>
  <c r="K1695" i="1"/>
  <c r="L1695" i="1"/>
  <c r="M1695" i="1"/>
  <c r="O1695" i="1"/>
  <c r="P1695" i="1"/>
  <c r="Q1695" i="1"/>
  <c r="R1695" i="1"/>
  <c r="T1695" i="1"/>
  <c r="U1695" i="1"/>
  <c r="V1695" i="1"/>
  <c r="W1695" i="1"/>
  <c r="I1696" i="1"/>
  <c r="J1696" i="1"/>
  <c r="K1696" i="1"/>
  <c r="L1696" i="1"/>
  <c r="M1696" i="1"/>
  <c r="O1696" i="1"/>
  <c r="P1696" i="1"/>
  <c r="Q1696" i="1"/>
  <c r="R1696" i="1"/>
  <c r="T1696" i="1"/>
  <c r="U1696" i="1"/>
  <c r="V1696" i="1"/>
  <c r="W1696" i="1"/>
  <c r="I1697" i="1"/>
  <c r="J1697" i="1"/>
  <c r="K1697" i="1"/>
  <c r="L1697" i="1"/>
  <c r="M1697" i="1"/>
  <c r="O1697" i="1"/>
  <c r="P1697" i="1"/>
  <c r="Q1697" i="1"/>
  <c r="R1697" i="1"/>
  <c r="T1697" i="1"/>
  <c r="U1697" i="1"/>
  <c r="V1697" i="1"/>
  <c r="W1697" i="1"/>
  <c r="I1698" i="1"/>
  <c r="J1698" i="1"/>
  <c r="K1698" i="1"/>
  <c r="L1698" i="1"/>
  <c r="M1698" i="1"/>
  <c r="O1698" i="1"/>
  <c r="P1698" i="1"/>
  <c r="Q1698" i="1"/>
  <c r="R1698" i="1"/>
  <c r="T1698" i="1"/>
  <c r="U1698" i="1"/>
  <c r="V1698" i="1"/>
  <c r="W1698" i="1"/>
  <c r="I1699" i="1"/>
  <c r="J1699" i="1"/>
  <c r="K1699" i="1"/>
  <c r="L1699" i="1"/>
  <c r="M1699" i="1"/>
  <c r="O1699" i="1"/>
  <c r="P1699" i="1"/>
  <c r="Q1699" i="1"/>
  <c r="R1699" i="1"/>
  <c r="T1699" i="1"/>
  <c r="U1699" i="1"/>
  <c r="V1699" i="1"/>
  <c r="W1699" i="1"/>
  <c r="I1700" i="1"/>
  <c r="J1700" i="1"/>
  <c r="K1700" i="1"/>
  <c r="L1700" i="1"/>
  <c r="M1700" i="1"/>
  <c r="O1700" i="1"/>
  <c r="P1700" i="1"/>
  <c r="Q1700" i="1"/>
  <c r="R1700" i="1"/>
  <c r="T1700" i="1"/>
  <c r="U1700" i="1"/>
  <c r="V1700" i="1"/>
  <c r="W1700" i="1"/>
  <c r="I1701" i="1"/>
  <c r="J1701" i="1"/>
  <c r="K1701" i="1"/>
  <c r="L1701" i="1"/>
  <c r="M1701" i="1"/>
  <c r="O1701" i="1"/>
  <c r="P1701" i="1"/>
  <c r="Q1701" i="1"/>
  <c r="R1701" i="1"/>
  <c r="T1701" i="1"/>
  <c r="U1701" i="1"/>
  <c r="V1701" i="1"/>
  <c r="W1701" i="1"/>
  <c r="I1702" i="1"/>
  <c r="J1702" i="1"/>
  <c r="K1702" i="1"/>
  <c r="L1702" i="1"/>
  <c r="M1702" i="1"/>
  <c r="O1702" i="1"/>
  <c r="P1702" i="1"/>
  <c r="Q1702" i="1"/>
  <c r="R1702" i="1"/>
  <c r="T1702" i="1"/>
  <c r="U1702" i="1"/>
  <c r="V1702" i="1"/>
  <c r="W1702" i="1"/>
  <c r="I1703" i="1"/>
  <c r="J1703" i="1"/>
  <c r="K1703" i="1"/>
  <c r="L1703" i="1"/>
  <c r="M1703" i="1"/>
  <c r="O1703" i="1"/>
  <c r="P1703" i="1"/>
  <c r="Q1703" i="1"/>
  <c r="R1703" i="1"/>
  <c r="T1703" i="1"/>
  <c r="U1703" i="1"/>
  <c r="V1703" i="1"/>
  <c r="W1703" i="1"/>
  <c r="I1704" i="1"/>
  <c r="J1704" i="1"/>
  <c r="K1704" i="1"/>
  <c r="L1704" i="1"/>
  <c r="M1704" i="1"/>
  <c r="O1704" i="1"/>
  <c r="P1704" i="1"/>
  <c r="Q1704" i="1"/>
  <c r="R1704" i="1"/>
  <c r="T1704" i="1"/>
  <c r="U1704" i="1"/>
  <c r="V1704" i="1"/>
  <c r="W1704" i="1"/>
  <c r="I1705" i="1"/>
  <c r="J1705" i="1"/>
  <c r="K1705" i="1"/>
  <c r="L1705" i="1"/>
  <c r="M1705" i="1"/>
  <c r="O1705" i="1"/>
  <c r="P1705" i="1"/>
  <c r="Q1705" i="1"/>
  <c r="R1705" i="1"/>
  <c r="T1705" i="1"/>
  <c r="U1705" i="1"/>
  <c r="V1705" i="1"/>
  <c r="W1705" i="1"/>
  <c r="I1706" i="1"/>
  <c r="J1706" i="1"/>
  <c r="K1706" i="1"/>
  <c r="L1706" i="1"/>
  <c r="M1706" i="1"/>
  <c r="O1706" i="1"/>
  <c r="P1706" i="1"/>
  <c r="Q1706" i="1"/>
  <c r="R1706" i="1"/>
  <c r="T1706" i="1"/>
  <c r="U1706" i="1"/>
  <c r="V1706" i="1"/>
  <c r="W1706" i="1"/>
  <c r="I1707" i="1"/>
  <c r="J1707" i="1"/>
  <c r="K1707" i="1"/>
  <c r="L1707" i="1"/>
  <c r="M1707" i="1"/>
  <c r="O1707" i="1"/>
  <c r="P1707" i="1"/>
  <c r="Q1707" i="1"/>
  <c r="R1707" i="1"/>
  <c r="T1707" i="1"/>
  <c r="U1707" i="1"/>
  <c r="V1707" i="1"/>
  <c r="W1707" i="1"/>
  <c r="I1708" i="1"/>
  <c r="J1708" i="1"/>
  <c r="K1708" i="1"/>
  <c r="L1708" i="1"/>
  <c r="M1708" i="1"/>
  <c r="O1708" i="1"/>
  <c r="P1708" i="1"/>
  <c r="Q1708" i="1"/>
  <c r="R1708" i="1"/>
  <c r="T1708" i="1"/>
  <c r="U1708" i="1"/>
  <c r="V1708" i="1"/>
  <c r="W1708" i="1"/>
  <c r="I1709" i="1"/>
  <c r="J1709" i="1"/>
  <c r="K1709" i="1"/>
  <c r="L1709" i="1"/>
  <c r="M1709" i="1"/>
  <c r="O1709" i="1"/>
  <c r="P1709" i="1"/>
  <c r="Q1709" i="1"/>
  <c r="R1709" i="1"/>
  <c r="T1709" i="1"/>
  <c r="U1709" i="1"/>
  <c r="V1709" i="1"/>
  <c r="W1709" i="1"/>
  <c r="I1710" i="1"/>
  <c r="J1710" i="1"/>
  <c r="K1710" i="1"/>
  <c r="L1710" i="1"/>
  <c r="M1710" i="1"/>
  <c r="O1710" i="1"/>
  <c r="P1710" i="1"/>
  <c r="Q1710" i="1"/>
  <c r="R1710" i="1"/>
  <c r="T1710" i="1"/>
  <c r="U1710" i="1"/>
  <c r="V1710" i="1"/>
  <c r="W1710" i="1"/>
  <c r="I1711" i="1"/>
  <c r="J1711" i="1"/>
  <c r="K1711" i="1"/>
  <c r="L1711" i="1"/>
  <c r="M1711" i="1"/>
  <c r="O1711" i="1"/>
  <c r="P1711" i="1"/>
  <c r="Q1711" i="1"/>
  <c r="R1711" i="1"/>
  <c r="T1711" i="1"/>
  <c r="U1711" i="1"/>
  <c r="V1711" i="1"/>
  <c r="W1711" i="1"/>
  <c r="I1712" i="1"/>
  <c r="J1712" i="1"/>
  <c r="K1712" i="1"/>
  <c r="L1712" i="1"/>
  <c r="M1712" i="1"/>
  <c r="O1712" i="1"/>
  <c r="P1712" i="1"/>
  <c r="Q1712" i="1"/>
  <c r="R1712" i="1"/>
  <c r="T1712" i="1"/>
  <c r="U1712" i="1"/>
  <c r="V1712" i="1"/>
  <c r="W1712" i="1"/>
  <c r="I1713" i="1"/>
  <c r="J1713" i="1"/>
  <c r="K1713" i="1"/>
  <c r="L1713" i="1"/>
  <c r="M1713" i="1"/>
  <c r="O1713" i="1"/>
  <c r="P1713" i="1"/>
  <c r="Q1713" i="1"/>
  <c r="R1713" i="1"/>
  <c r="T1713" i="1"/>
  <c r="U1713" i="1"/>
  <c r="V1713" i="1"/>
  <c r="W1713" i="1"/>
  <c r="I1714" i="1"/>
  <c r="J1714" i="1"/>
  <c r="K1714" i="1"/>
  <c r="L1714" i="1"/>
  <c r="M1714" i="1"/>
  <c r="O1714" i="1"/>
  <c r="P1714" i="1"/>
  <c r="Q1714" i="1"/>
  <c r="R1714" i="1"/>
  <c r="T1714" i="1"/>
  <c r="U1714" i="1"/>
  <c r="V1714" i="1"/>
  <c r="W1714" i="1"/>
  <c r="I1715" i="1"/>
  <c r="J1715" i="1"/>
  <c r="K1715" i="1"/>
  <c r="L1715" i="1"/>
  <c r="M1715" i="1"/>
  <c r="O1715" i="1"/>
  <c r="P1715" i="1"/>
  <c r="Q1715" i="1"/>
  <c r="R1715" i="1"/>
  <c r="T1715" i="1"/>
  <c r="U1715" i="1"/>
  <c r="V1715" i="1"/>
  <c r="W1715" i="1"/>
  <c r="I1716" i="1"/>
  <c r="J1716" i="1"/>
  <c r="K1716" i="1"/>
  <c r="L1716" i="1"/>
  <c r="M1716" i="1"/>
  <c r="O1716" i="1"/>
  <c r="P1716" i="1"/>
  <c r="Q1716" i="1"/>
  <c r="R1716" i="1"/>
  <c r="T1716" i="1"/>
  <c r="U1716" i="1"/>
  <c r="V1716" i="1"/>
  <c r="W1716" i="1"/>
  <c r="I1717" i="1"/>
  <c r="J1717" i="1"/>
  <c r="K1717" i="1"/>
  <c r="L1717" i="1"/>
  <c r="M1717" i="1"/>
  <c r="O1717" i="1"/>
  <c r="P1717" i="1"/>
  <c r="Q1717" i="1"/>
  <c r="R1717" i="1"/>
  <c r="T1717" i="1"/>
  <c r="U1717" i="1"/>
  <c r="V1717" i="1"/>
  <c r="W1717" i="1"/>
  <c r="I1718" i="1"/>
  <c r="J1718" i="1"/>
  <c r="K1718" i="1"/>
  <c r="L1718" i="1"/>
  <c r="M1718" i="1"/>
  <c r="O1718" i="1"/>
  <c r="P1718" i="1"/>
  <c r="Q1718" i="1"/>
  <c r="R1718" i="1"/>
  <c r="T1718" i="1"/>
  <c r="U1718" i="1"/>
  <c r="V1718" i="1"/>
  <c r="W1718" i="1"/>
  <c r="I1719" i="1"/>
  <c r="J1719" i="1"/>
  <c r="K1719" i="1"/>
  <c r="L1719" i="1"/>
  <c r="M1719" i="1"/>
  <c r="O1719" i="1"/>
  <c r="P1719" i="1"/>
  <c r="Q1719" i="1"/>
  <c r="R1719" i="1"/>
  <c r="T1719" i="1"/>
  <c r="U1719" i="1"/>
  <c r="V1719" i="1"/>
  <c r="W1719" i="1"/>
  <c r="I1720" i="1"/>
  <c r="J1720" i="1"/>
  <c r="K1720" i="1"/>
  <c r="L1720" i="1"/>
  <c r="M1720" i="1"/>
  <c r="O1720" i="1"/>
  <c r="P1720" i="1"/>
  <c r="Q1720" i="1"/>
  <c r="R1720" i="1"/>
  <c r="T1720" i="1"/>
  <c r="U1720" i="1"/>
  <c r="V1720" i="1"/>
  <c r="W1720" i="1"/>
  <c r="I1721" i="1"/>
  <c r="J1721" i="1"/>
  <c r="K1721" i="1"/>
  <c r="L1721" i="1"/>
  <c r="M1721" i="1"/>
  <c r="O1721" i="1"/>
  <c r="P1721" i="1"/>
  <c r="Q1721" i="1"/>
  <c r="R1721" i="1"/>
  <c r="T1721" i="1"/>
  <c r="U1721" i="1"/>
  <c r="V1721" i="1"/>
  <c r="W1721" i="1"/>
  <c r="I1722" i="1"/>
  <c r="J1722" i="1"/>
  <c r="K1722" i="1"/>
  <c r="L1722" i="1"/>
  <c r="M1722" i="1"/>
  <c r="O1722" i="1"/>
  <c r="P1722" i="1"/>
  <c r="Q1722" i="1"/>
  <c r="R1722" i="1"/>
  <c r="T1722" i="1"/>
  <c r="U1722" i="1"/>
  <c r="V1722" i="1"/>
  <c r="W1722" i="1"/>
  <c r="I1723" i="1"/>
  <c r="J1723" i="1"/>
  <c r="K1723" i="1"/>
  <c r="L1723" i="1"/>
  <c r="M1723" i="1"/>
  <c r="O1723" i="1"/>
  <c r="P1723" i="1"/>
  <c r="Q1723" i="1"/>
  <c r="R1723" i="1"/>
  <c r="T1723" i="1"/>
  <c r="U1723" i="1"/>
  <c r="V1723" i="1"/>
  <c r="W1723" i="1"/>
  <c r="I1724" i="1"/>
  <c r="J1724" i="1"/>
  <c r="K1724" i="1"/>
  <c r="L1724" i="1"/>
  <c r="M1724" i="1"/>
  <c r="O1724" i="1"/>
  <c r="P1724" i="1"/>
  <c r="Q1724" i="1"/>
  <c r="R1724" i="1"/>
  <c r="T1724" i="1"/>
  <c r="U1724" i="1"/>
  <c r="V1724" i="1"/>
  <c r="W1724" i="1"/>
  <c r="I1725" i="1"/>
  <c r="J1725" i="1"/>
  <c r="K1725" i="1"/>
  <c r="L1725" i="1"/>
  <c r="M1725" i="1"/>
  <c r="O1725" i="1"/>
  <c r="P1725" i="1"/>
  <c r="Q1725" i="1"/>
  <c r="R1725" i="1"/>
  <c r="T1725" i="1"/>
  <c r="U1725" i="1"/>
  <c r="V1725" i="1"/>
  <c r="W1725" i="1"/>
  <c r="I1726" i="1"/>
  <c r="J1726" i="1"/>
  <c r="K1726" i="1"/>
  <c r="L1726" i="1"/>
  <c r="M1726" i="1"/>
  <c r="O1726" i="1"/>
  <c r="P1726" i="1"/>
  <c r="Q1726" i="1"/>
  <c r="R1726" i="1"/>
  <c r="T1726" i="1"/>
  <c r="U1726" i="1"/>
  <c r="V1726" i="1"/>
  <c r="W1726" i="1"/>
  <c r="I1727" i="1"/>
  <c r="J1727" i="1"/>
  <c r="K1727" i="1"/>
  <c r="L1727" i="1"/>
  <c r="M1727" i="1"/>
  <c r="O1727" i="1"/>
  <c r="P1727" i="1"/>
  <c r="Q1727" i="1"/>
  <c r="R1727" i="1"/>
  <c r="T1727" i="1"/>
  <c r="U1727" i="1"/>
  <c r="V1727" i="1"/>
  <c r="W1727" i="1"/>
  <c r="I1728" i="1"/>
  <c r="J1728" i="1"/>
  <c r="K1728" i="1"/>
  <c r="L1728" i="1"/>
  <c r="M1728" i="1"/>
  <c r="O1728" i="1"/>
  <c r="P1728" i="1"/>
  <c r="Q1728" i="1"/>
  <c r="R1728" i="1"/>
  <c r="T1728" i="1"/>
  <c r="U1728" i="1"/>
  <c r="V1728" i="1"/>
  <c r="W1728" i="1"/>
  <c r="I1729" i="1"/>
  <c r="J1729" i="1"/>
  <c r="K1729" i="1"/>
  <c r="L1729" i="1"/>
  <c r="M1729" i="1"/>
  <c r="O1729" i="1"/>
  <c r="P1729" i="1"/>
  <c r="Q1729" i="1"/>
  <c r="R1729" i="1"/>
  <c r="T1729" i="1"/>
  <c r="U1729" i="1"/>
  <c r="V1729" i="1"/>
  <c r="W1729" i="1"/>
  <c r="I1730" i="1"/>
  <c r="J1730" i="1"/>
  <c r="K1730" i="1"/>
  <c r="L1730" i="1"/>
  <c r="M1730" i="1"/>
  <c r="O1730" i="1"/>
  <c r="P1730" i="1"/>
  <c r="Q1730" i="1"/>
  <c r="R1730" i="1"/>
  <c r="T1730" i="1"/>
  <c r="U1730" i="1"/>
  <c r="V1730" i="1"/>
  <c r="W1730" i="1"/>
  <c r="I1731" i="1"/>
  <c r="J1731" i="1"/>
  <c r="K1731" i="1"/>
  <c r="L1731" i="1"/>
  <c r="M1731" i="1"/>
  <c r="O1731" i="1"/>
  <c r="P1731" i="1"/>
  <c r="Q1731" i="1"/>
  <c r="R1731" i="1"/>
  <c r="T1731" i="1"/>
  <c r="U1731" i="1"/>
  <c r="V1731" i="1"/>
  <c r="W1731" i="1"/>
  <c r="I1732" i="1"/>
  <c r="J1732" i="1"/>
  <c r="K1732" i="1"/>
  <c r="L1732" i="1"/>
  <c r="M1732" i="1"/>
  <c r="O1732" i="1"/>
  <c r="P1732" i="1"/>
  <c r="Q1732" i="1"/>
  <c r="R1732" i="1"/>
  <c r="T1732" i="1"/>
  <c r="U1732" i="1"/>
  <c r="V1732" i="1"/>
  <c r="W1732" i="1"/>
  <c r="I1733" i="1"/>
  <c r="J1733" i="1"/>
  <c r="K1733" i="1"/>
  <c r="L1733" i="1"/>
  <c r="M1733" i="1"/>
  <c r="O1733" i="1"/>
  <c r="P1733" i="1"/>
  <c r="Q1733" i="1"/>
  <c r="R1733" i="1"/>
  <c r="T1733" i="1"/>
  <c r="U1733" i="1"/>
  <c r="V1733" i="1"/>
  <c r="W1733" i="1"/>
  <c r="I1734" i="1"/>
  <c r="J1734" i="1"/>
  <c r="K1734" i="1"/>
  <c r="L1734" i="1"/>
  <c r="M1734" i="1"/>
  <c r="O1734" i="1"/>
  <c r="P1734" i="1"/>
  <c r="Q1734" i="1"/>
  <c r="R1734" i="1"/>
  <c r="T1734" i="1"/>
  <c r="U1734" i="1"/>
  <c r="V1734" i="1"/>
  <c r="W1734" i="1"/>
  <c r="I1735" i="1"/>
  <c r="J1735" i="1"/>
  <c r="K1735" i="1"/>
  <c r="L1735" i="1"/>
  <c r="M1735" i="1"/>
  <c r="O1735" i="1"/>
  <c r="P1735" i="1"/>
  <c r="Q1735" i="1"/>
  <c r="R1735" i="1"/>
  <c r="T1735" i="1"/>
  <c r="U1735" i="1"/>
  <c r="V1735" i="1"/>
  <c r="W1735" i="1"/>
  <c r="I1736" i="1"/>
  <c r="J1736" i="1"/>
  <c r="K1736" i="1"/>
  <c r="L1736" i="1"/>
  <c r="M1736" i="1"/>
  <c r="O1736" i="1"/>
  <c r="P1736" i="1"/>
  <c r="Q1736" i="1"/>
  <c r="R1736" i="1"/>
  <c r="T1736" i="1"/>
  <c r="U1736" i="1"/>
  <c r="V1736" i="1"/>
  <c r="W1736" i="1"/>
  <c r="I1737" i="1"/>
  <c r="J1737" i="1"/>
  <c r="K1737" i="1"/>
  <c r="L1737" i="1"/>
  <c r="M1737" i="1"/>
  <c r="O1737" i="1"/>
  <c r="P1737" i="1"/>
  <c r="Q1737" i="1"/>
  <c r="R1737" i="1"/>
  <c r="T1737" i="1"/>
  <c r="U1737" i="1"/>
  <c r="V1737" i="1"/>
  <c r="W1737" i="1"/>
  <c r="I1738" i="1"/>
  <c r="J1738" i="1"/>
  <c r="K1738" i="1"/>
  <c r="L1738" i="1"/>
  <c r="M1738" i="1"/>
  <c r="O1738" i="1"/>
  <c r="P1738" i="1"/>
  <c r="Q1738" i="1"/>
  <c r="R1738" i="1"/>
  <c r="T1738" i="1"/>
  <c r="U1738" i="1"/>
  <c r="V1738" i="1"/>
  <c r="W1738" i="1"/>
  <c r="I1739" i="1"/>
  <c r="J1739" i="1"/>
  <c r="K1739" i="1"/>
  <c r="L1739" i="1"/>
  <c r="M1739" i="1"/>
  <c r="O1739" i="1"/>
  <c r="P1739" i="1"/>
  <c r="Q1739" i="1"/>
  <c r="R1739" i="1"/>
  <c r="T1739" i="1"/>
  <c r="U1739" i="1"/>
  <c r="V1739" i="1"/>
  <c r="W1739" i="1"/>
  <c r="I1740" i="1"/>
  <c r="J1740" i="1"/>
  <c r="K1740" i="1"/>
  <c r="L1740" i="1"/>
  <c r="M1740" i="1"/>
  <c r="O1740" i="1"/>
  <c r="P1740" i="1"/>
  <c r="Q1740" i="1"/>
  <c r="R1740" i="1"/>
  <c r="T1740" i="1"/>
  <c r="U1740" i="1"/>
  <c r="V1740" i="1"/>
  <c r="W1740" i="1"/>
  <c r="I1741" i="1"/>
  <c r="J1741" i="1"/>
  <c r="K1741" i="1"/>
  <c r="L1741" i="1"/>
  <c r="M1741" i="1"/>
  <c r="O1741" i="1"/>
  <c r="P1741" i="1"/>
  <c r="Q1741" i="1"/>
  <c r="R1741" i="1"/>
  <c r="T1741" i="1"/>
  <c r="U1741" i="1"/>
  <c r="V1741" i="1"/>
  <c r="W1741" i="1"/>
  <c r="I1742" i="1"/>
  <c r="J1742" i="1"/>
  <c r="K1742" i="1"/>
  <c r="L1742" i="1"/>
  <c r="M1742" i="1"/>
  <c r="O1742" i="1"/>
  <c r="P1742" i="1"/>
  <c r="Q1742" i="1"/>
  <c r="R1742" i="1"/>
  <c r="T1742" i="1"/>
  <c r="U1742" i="1"/>
  <c r="V1742" i="1"/>
  <c r="W1742" i="1"/>
  <c r="I1743" i="1"/>
  <c r="J1743" i="1"/>
  <c r="K1743" i="1"/>
  <c r="L1743" i="1"/>
  <c r="M1743" i="1"/>
  <c r="O1743" i="1"/>
  <c r="P1743" i="1"/>
  <c r="Q1743" i="1"/>
  <c r="R1743" i="1"/>
  <c r="T1743" i="1"/>
  <c r="U1743" i="1"/>
  <c r="V1743" i="1"/>
  <c r="W1743" i="1"/>
  <c r="I1744" i="1"/>
  <c r="J1744" i="1"/>
  <c r="K1744" i="1"/>
  <c r="L1744" i="1"/>
  <c r="M1744" i="1"/>
  <c r="O1744" i="1"/>
  <c r="P1744" i="1"/>
  <c r="Q1744" i="1"/>
  <c r="R1744" i="1"/>
  <c r="T1744" i="1"/>
  <c r="U1744" i="1"/>
  <c r="V1744" i="1"/>
  <c r="W1744" i="1"/>
  <c r="I1745" i="1"/>
  <c r="J1745" i="1"/>
  <c r="K1745" i="1"/>
  <c r="L1745" i="1"/>
  <c r="M1745" i="1"/>
  <c r="O1745" i="1"/>
  <c r="P1745" i="1"/>
  <c r="Q1745" i="1"/>
  <c r="R1745" i="1"/>
  <c r="T1745" i="1"/>
  <c r="U1745" i="1"/>
  <c r="V1745" i="1"/>
  <c r="W1745" i="1"/>
  <c r="I1746" i="1"/>
  <c r="J1746" i="1"/>
  <c r="K1746" i="1"/>
  <c r="L1746" i="1"/>
  <c r="M1746" i="1"/>
  <c r="O1746" i="1"/>
  <c r="P1746" i="1"/>
  <c r="Q1746" i="1"/>
  <c r="R1746" i="1"/>
  <c r="T1746" i="1"/>
  <c r="U1746" i="1"/>
  <c r="V1746" i="1"/>
  <c r="W1746" i="1"/>
  <c r="I1747" i="1"/>
  <c r="J1747" i="1"/>
  <c r="K1747" i="1"/>
  <c r="L1747" i="1"/>
  <c r="M1747" i="1"/>
  <c r="O1747" i="1"/>
  <c r="P1747" i="1"/>
  <c r="Q1747" i="1"/>
  <c r="R1747" i="1"/>
  <c r="T1747" i="1"/>
  <c r="U1747" i="1"/>
  <c r="V1747" i="1"/>
  <c r="W1747" i="1"/>
  <c r="I1748" i="1"/>
  <c r="J1748" i="1"/>
  <c r="K1748" i="1"/>
  <c r="L1748" i="1"/>
  <c r="M1748" i="1"/>
  <c r="O1748" i="1"/>
  <c r="P1748" i="1"/>
  <c r="Q1748" i="1"/>
  <c r="R1748" i="1"/>
  <c r="T1748" i="1"/>
  <c r="U1748" i="1"/>
  <c r="V1748" i="1"/>
  <c r="W1748" i="1"/>
  <c r="I1749" i="1"/>
  <c r="J1749" i="1"/>
  <c r="K1749" i="1"/>
  <c r="L1749" i="1"/>
  <c r="M1749" i="1"/>
  <c r="O1749" i="1"/>
  <c r="P1749" i="1"/>
  <c r="Q1749" i="1"/>
  <c r="R1749" i="1"/>
  <c r="T1749" i="1"/>
  <c r="U1749" i="1"/>
  <c r="V1749" i="1"/>
  <c r="W1749" i="1"/>
  <c r="I1750" i="1"/>
  <c r="J1750" i="1"/>
  <c r="K1750" i="1"/>
  <c r="L1750" i="1"/>
  <c r="M1750" i="1"/>
  <c r="O1750" i="1"/>
  <c r="P1750" i="1"/>
  <c r="Q1750" i="1"/>
  <c r="R1750" i="1"/>
  <c r="T1750" i="1"/>
  <c r="U1750" i="1"/>
  <c r="V1750" i="1"/>
  <c r="W1750" i="1"/>
  <c r="I1751" i="1"/>
  <c r="J1751" i="1"/>
  <c r="K1751" i="1"/>
  <c r="L1751" i="1"/>
  <c r="M1751" i="1"/>
  <c r="O1751" i="1"/>
  <c r="P1751" i="1"/>
  <c r="Q1751" i="1"/>
  <c r="R1751" i="1"/>
  <c r="T1751" i="1"/>
  <c r="U1751" i="1"/>
  <c r="V1751" i="1"/>
  <c r="W1751" i="1"/>
  <c r="I1752" i="1"/>
  <c r="J1752" i="1"/>
  <c r="K1752" i="1"/>
  <c r="L1752" i="1"/>
  <c r="M1752" i="1"/>
  <c r="O1752" i="1"/>
  <c r="P1752" i="1"/>
  <c r="Q1752" i="1"/>
  <c r="R1752" i="1"/>
  <c r="T1752" i="1"/>
  <c r="U1752" i="1"/>
  <c r="V1752" i="1"/>
  <c r="W1752" i="1"/>
  <c r="I1753" i="1"/>
  <c r="J1753" i="1"/>
  <c r="K1753" i="1"/>
  <c r="L1753" i="1"/>
  <c r="M1753" i="1"/>
  <c r="O1753" i="1"/>
  <c r="P1753" i="1"/>
  <c r="Q1753" i="1"/>
  <c r="R1753" i="1"/>
  <c r="T1753" i="1"/>
  <c r="U1753" i="1"/>
  <c r="V1753" i="1"/>
  <c r="W1753" i="1"/>
  <c r="I1754" i="1"/>
  <c r="J1754" i="1"/>
  <c r="K1754" i="1"/>
  <c r="L1754" i="1"/>
  <c r="M1754" i="1"/>
  <c r="O1754" i="1"/>
  <c r="P1754" i="1"/>
  <c r="Q1754" i="1"/>
  <c r="R1754" i="1"/>
  <c r="T1754" i="1"/>
  <c r="U1754" i="1"/>
  <c r="V1754" i="1"/>
  <c r="W1754" i="1"/>
  <c r="I1755" i="1"/>
  <c r="J1755" i="1"/>
  <c r="K1755" i="1"/>
  <c r="L1755" i="1"/>
  <c r="M1755" i="1"/>
  <c r="O1755" i="1"/>
  <c r="P1755" i="1"/>
  <c r="Q1755" i="1"/>
  <c r="R1755" i="1"/>
  <c r="T1755" i="1"/>
  <c r="U1755" i="1"/>
  <c r="V1755" i="1"/>
  <c r="W1755" i="1"/>
  <c r="I1756" i="1"/>
  <c r="J1756" i="1"/>
  <c r="K1756" i="1"/>
  <c r="L1756" i="1"/>
  <c r="M1756" i="1"/>
  <c r="O1756" i="1"/>
  <c r="P1756" i="1"/>
  <c r="Q1756" i="1"/>
  <c r="R1756" i="1"/>
  <c r="T1756" i="1"/>
  <c r="U1756" i="1"/>
  <c r="V1756" i="1"/>
  <c r="W1756" i="1"/>
  <c r="I1757" i="1"/>
  <c r="J1757" i="1"/>
  <c r="K1757" i="1"/>
  <c r="L1757" i="1"/>
  <c r="M1757" i="1"/>
  <c r="O1757" i="1"/>
  <c r="P1757" i="1"/>
  <c r="Q1757" i="1"/>
  <c r="R1757" i="1"/>
  <c r="T1757" i="1"/>
  <c r="U1757" i="1"/>
  <c r="V1757" i="1"/>
  <c r="W1757" i="1"/>
  <c r="I1758" i="1"/>
  <c r="J1758" i="1"/>
  <c r="K1758" i="1"/>
  <c r="L1758" i="1"/>
  <c r="M1758" i="1"/>
  <c r="O1758" i="1"/>
  <c r="P1758" i="1"/>
  <c r="Q1758" i="1"/>
  <c r="R1758" i="1"/>
  <c r="T1758" i="1"/>
  <c r="U1758" i="1"/>
  <c r="V1758" i="1"/>
  <c r="W1758" i="1"/>
  <c r="I1759" i="1"/>
  <c r="J1759" i="1"/>
  <c r="K1759" i="1"/>
  <c r="L1759" i="1"/>
  <c r="M1759" i="1"/>
  <c r="O1759" i="1"/>
  <c r="P1759" i="1"/>
  <c r="Q1759" i="1"/>
  <c r="R1759" i="1"/>
  <c r="T1759" i="1"/>
  <c r="U1759" i="1"/>
  <c r="V1759" i="1"/>
  <c r="W1759" i="1"/>
  <c r="I1760" i="1"/>
  <c r="J1760" i="1"/>
  <c r="K1760" i="1"/>
  <c r="L1760" i="1"/>
  <c r="M1760" i="1"/>
  <c r="O1760" i="1"/>
  <c r="P1760" i="1"/>
  <c r="Q1760" i="1"/>
  <c r="R1760" i="1"/>
  <c r="T1760" i="1"/>
  <c r="U1760" i="1"/>
  <c r="V1760" i="1"/>
  <c r="W1760" i="1"/>
  <c r="I1761" i="1"/>
  <c r="J1761" i="1"/>
  <c r="K1761" i="1"/>
  <c r="L1761" i="1"/>
  <c r="M1761" i="1"/>
  <c r="O1761" i="1"/>
  <c r="P1761" i="1"/>
  <c r="Q1761" i="1"/>
  <c r="R1761" i="1"/>
  <c r="T1761" i="1"/>
  <c r="U1761" i="1"/>
  <c r="V1761" i="1"/>
  <c r="W1761" i="1"/>
  <c r="I1762" i="1"/>
  <c r="J1762" i="1"/>
  <c r="K1762" i="1"/>
  <c r="L1762" i="1"/>
  <c r="M1762" i="1"/>
  <c r="O1762" i="1"/>
  <c r="P1762" i="1"/>
  <c r="Q1762" i="1"/>
  <c r="R1762" i="1"/>
  <c r="T1762" i="1"/>
  <c r="U1762" i="1"/>
  <c r="V1762" i="1"/>
  <c r="W1762" i="1"/>
  <c r="I1763" i="1"/>
  <c r="J1763" i="1"/>
  <c r="K1763" i="1"/>
  <c r="L1763" i="1"/>
  <c r="M1763" i="1"/>
  <c r="O1763" i="1"/>
  <c r="P1763" i="1"/>
  <c r="Q1763" i="1"/>
  <c r="R1763" i="1"/>
  <c r="T1763" i="1"/>
  <c r="U1763" i="1"/>
  <c r="V1763" i="1"/>
  <c r="W1763" i="1"/>
  <c r="I1764" i="1"/>
  <c r="J1764" i="1"/>
  <c r="K1764" i="1"/>
  <c r="L1764" i="1"/>
  <c r="M1764" i="1"/>
  <c r="O1764" i="1"/>
  <c r="P1764" i="1"/>
  <c r="Q1764" i="1"/>
  <c r="R1764" i="1"/>
  <c r="T1764" i="1"/>
  <c r="U1764" i="1"/>
  <c r="V1764" i="1"/>
  <c r="W1764" i="1"/>
  <c r="I1765" i="1"/>
  <c r="J1765" i="1"/>
  <c r="K1765" i="1"/>
  <c r="L1765" i="1"/>
  <c r="M1765" i="1"/>
  <c r="O1765" i="1"/>
  <c r="P1765" i="1"/>
  <c r="Q1765" i="1"/>
  <c r="R1765" i="1"/>
  <c r="T1765" i="1"/>
  <c r="U1765" i="1"/>
  <c r="V1765" i="1"/>
  <c r="W1765" i="1"/>
  <c r="I1766" i="1"/>
  <c r="J1766" i="1"/>
  <c r="K1766" i="1"/>
  <c r="L1766" i="1"/>
  <c r="M1766" i="1"/>
  <c r="O1766" i="1"/>
  <c r="P1766" i="1"/>
  <c r="Q1766" i="1"/>
  <c r="R1766" i="1"/>
  <c r="T1766" i="1"/>
  <c r="U1766" i="1"/>
  <c r="V1766" i="1"/>
  <c r="W1766" i="1"/>
  <c r="I1767" i="1"/>
  <c r="J1767" i="1"/>
  <c r="K1767" i="1"/>
  <c r="L1767" i="1"/>
  <c r="M1767" i="1"/>
  <c r="O1767" i="1"/>
  <c r="P1767" i="1"/>
  <c r="Q1767" i="1"/>
  <c r="R1767" i="1"/>
  <c r="T1767" i="1"/>
  <c r="U1767" i="1"/>
  <c r="V1767" i="1"/>
  <c r="W1767" i="1"/>
  <c r="I1768" i="1"/>
  <c r="J1768" i="1"/>
  <c r="K1768" i="1"/>
  <c r="L1768" i="1"/>
  <c r="M1768" i="1"/>
  <c r="O1768" i="1"/>
  <c r="P1768" i="1"/>
  <c r="Q1768" i="1"/>
  <c r="R1768" i="1"/>
  <c r="T1768" i="1"/>
  <c r="U1768" i="1"/>
  <c r="V1768" i="1"/>
  <c r="W1768" i="1"/>
  <c r="I1769" i="1"/>
  <c r="J1769" i="1"/>
  <c r="K1769" i="1"/>
  <c r="L1769" i="1"/>
  <c r="M1769" i="1"/>
  <c r="O1769" i="1"/>
  <c r="P1769" i="1"/>
  <c r="Q1769" i="1"/>
  <c r="R1769" i="1"/>
  <c r="T1769" i="1"/>
  <c r="U1769" i="1"/>
  <c r="V1769" i="1"/>
  <c r="W1769" i="1"/>
  <c r="I1770" i="1"/>
  <c r="J1770" i="1"/>
  <c r="K1770" i="1"/>
  <c r="L1770" i="1"/>
  <c r="M1770" i="1"/>
  <c r="O1770" i="1"/>
  <c r="P1770" i="1"/>
  <c r="Q1770" i="1"/>
  <c r="R1770" i="1"/>
  <c r="T1770" i="1"/>
  <c r="U1770" i="1"/>
  <c r="V1770" i="1"/>
  <c r="W1770" i="1"/>
  <c r="I1771" i="1"/>
  <c r="J1771" i="1"/>
  <c r="K1771" i="1"/>
  <c r="L1771" i="1"/>
  <c r="M1771" i="1"/>
  <c r="O1771" i="1"/>
  <c r="P1771" i="1"/>
  <c r="Q1771" i="1"/>
  <c r="R1771" i="1"/>
  <c r="T1771" i="1"/>
  <c r="U1771" i="1"/>
  <c r="V1771" i="1"/>
  <c r="W1771" i="1"/>
  <c r="I1772" i="1"/>
  <c r="J1772" i="1"/>
  <c r="K1772" i="1"/>
  <c r="L1772" i="1"/>
  <c r="M1772" i="1"/>
  <c r="O1772" i="1"/>
  <c r="P1772" i="1"/>
  <c r="Q1772" i="1"/>
  <c r="R1772" i="1"/>
  <c r="T1772" i="1"/>
  <c r="U1772" i="1"/>
  <c r="V1772" i="1"/>
  <c r="W1772" i="1"/>
  <c r="I1773" i="1"/>
  <c r="J1773" i="1"/>
  <c r="K1773" i="1"/>
  <c r="L1773" i="1"/>
  <c r="M1773" i="1"/>
  <c r="O1773" i="1"/>
  <c r="P1773" i="1"/>
  <c r="Q1773" i="1"/>
  <c r="R1773" i="1"/>
  <c r="T1773" i="1"/>
  <c r="U1773" i="1"/>
  <c r="V1773" i="1"/>
  <c r="W1773" i="1"/>
  <c r="I1774" i="1"/>
  <c r="J1774" i="1"/>
  <c r="K1774" i="1"/>
  <c r="L1774" i="1"/>
  <c r="M1774" i="1"/>
  <c r="O1774" i="1"/>
  <c r="P1774" i="1"/>
  <c r="Q1774" i="1"/>
  <c r="R1774" i="1"/>
  <c r="T1774" i="1"/>
  <c r="U1774" i="1"/>
  <c r="V1774" i="1"/>
  <c r="W1774" i="1"/>
  <c r="I1775" i="1"/>
  <c r="J1775" i="1"/>
  <c r="K1775" i="1"/>
  <c r="L1775" i="1"/>
  <c r="M1775" i="1"/>
  <c r="O1775" i="1"/>
  <c r="P1775" i="1"/>
  <c r="Q1775" i="1"/>
  <c r="R1775" i="1"/>
  <c r="T1775" i="1"/>
  <c r="U1775" i="1"/>
  <c r="V1775" i="1"/>
  <c r="W1775" i="1"/>
  <c r="I1776" i="1"/>
  <c r="J1776" i="1"/>
  <c r="K1776" i="1"/>
  <c r="L1776" i="1"/>
  <c r="M1776" i="1"/>
  <c r="O1776" i="1"/>
  <c r="P1776" i="1"/>
  <c r="Q1776" i="1"/>
  <c r="R1776" i="1"/>
  <c r="T1776" i="1"/>
  <c r="U1776" i="1"/>
  <c r="V1776" i="1"/>
  <c r="W1776" i="1"/>
  <c r="I1777" i="1"/>
  <c r="J1777" i="1"/>
  <c r="K1777" i="1"/>
  <c r="L1777" i="1"/>
  <c r="M1777" i="1"/>
  <c r="O1777" i="1"/>
  <c r="P1777" i="1"/>
  <c r="Q1777" i="1"/>
  <c r="R1777" i="1"/>
  <c r="T1777" i="1"/>
  <c r="U1777" i="1"/>
  <c r="V1777" i="1"/>
  <c r="W1777" i="1"/>
  <c r="I1778" i="1"/>
  <c r="J1778" i="1"/>
  <c r="K1778" i="1"/>
  <c r="L1778" i="1"/>
  <c r="M1778" i="1"/>
  <c r="O1778" i="1"/>
  <c r="P1778" i="1"/>
  <c r="Q1778" i="1"/>
  <c r="R1778" i="1"/>
  <c r="T1778" i="1"/>
  <c r="U1778" i="1"/>
  <c r="V1778" i="1"/>
  <c r="W1778" i="1"/>
  <c r="I1779" i="1"/>
  <c r="J1779" i="1"/>
  <c r="K1779" i="1"/>
  <c r="L1779" i="1"/>
  <c r="M1779" i="1"/>
  <c r="O1779" i="1"/>
  <c r="P1779" i="1"/>
  <c r="Q1779" i="1"/>
  <c r="R1779" i="1"/>
  <c r="T1779" i="1"/>
  <c r="U1779" i="1"/>
  <c r="V1779" i="1"/>
  <c r="W1779" i="1"/>
  <c r="I1780" i="1"/>
  <c r="J1780" i="1"/>
  <c r="K1780" i="1"/>
  <c r="L1780" i="1"/>
  <c r="M1780" i="1"/>
  <c r="O1780" i="1"/>
  <c r="P1780" i="1"/>
  <c r="Q1780" i="1"/>
  <c r="R1780" i="1"/>
  <c r="T1780" i="1"/>
  <c r="U1780" i="1"/>
  <c r="V1780" i="1"/>
  <c r="W1780" i="1"/>
  <c r="I1781" i="1"/>
  <c r="J1781" i="1"/>
  <c r="K1781" i="1"/>
  <c r="L1781" i="1"/>
  <c r="M1781" i="1"/>
  <c r="O1781" i="1"/>
  <c r="P1781" i="1"/>
  <c r="Q1781" i="1"/>
  <c r="R1781" i="1"/>
  <c r="T1781" i="1"/>
  <c r="U1781" i="1"/>
  <c r="V1781" i="1"/>
  <c r="W1781" i="1"/>
  <c r="I1782" i="1"/>
  <c r="J1782" i="1"/>
  <c r="K1782" i="1"/>
  <c r="L1782" i="1"/>
  <c r="M1782" i="1"/>
  <c r="O1782" i="1"/>
  <c r="P1782" i="1"/>
  <c r="Q1782" i="1"/>
  <c r="R1782" i="1"/>
  <c r="T1782" i="1"/>
  <c r="U1782" i="1"/>
  <c r="V1782" i="1"/>
  <c r="W1782" i="1"/>
  <c r="I1783" i="1"/>
  <c r="J1783" i="1"/>
  <c r="K1783" i="1"/>
  <c r="L1783" i="1"/>
  <c r="M1783" i="1"/>
  <c r="O1783" i="1"/>
  <c r="P1783" i="1"/>
  <c r="Q1783" i="1"/>
  <c r="R1783" i="1"/>
  <c r="T1783" i="1"/>
  <c r="U1783" i="1"/>
  <c r="V1783" i="1"/>
  <c r="W1783" i="1"/>
  <c r="I1784" i="1"/>
  <c r="J1784" i="1"/>
  <c r="K1784" i="1"/>
  <c r="L1784" i="1"/>
  <c r="M1784" i="1"/>
  <c r="O1784" i="1"/>
  <c r="P1784" i="1"/>
  <c r="Q1784" i="1"/>
  <c r="R1784" i="1"/>
  <c r="T1784" i="1"/>
  <c r="U1784" i="1"/>
  <c r="V1784" i="1"/>
  <c r="W1784" i="1"/>
  <c r="I1785" i="1"/>
  <c r="J1785" i="1"/>
  <c r="K1785" i="1"/>
  <c r="L1785" i="1"/>
  <c r="M1785" i="1"/>
  <c r="O1785" i="1"/>
  <c r="P1785" i="1"/>
  <c r="Q1785" i="1"/>
  <c r="R1785" i="1"/>
  <c r="T1785" i="1"/>
  <c r="U1785" i="1"/>
  <c r="V1785" i="1"/>
  <c r="W1785" i="1"/>
  <c r="I1786" i="1"/>
  <c r="J1786" i="1"/>
  <c r="K1786" i="1"/>
  <c r="L1786" i="1"/>
  <c r="M1786" i="1"/>
  <c r="O1786" i="1"/>
  <c r="P1786" i="1"/>
  <c r="Q1786" i="1"/>
  <c r="R1786" i="1"/>
  <c r="T1786" i="1"/>
  <c r="U1786" i="1"/>
  <c r="V1786" i="1"/>
  <c r="W1786" i="1"/>
  <c r="I1787" i="1"/>
  <c r="J1787" i="1"/>
  <c r="K1787" i="1"/>
  <c r="L1787" i="1"/>
  <c r="M1787" i="1"/>
  <c r="O1787" i="1"/>
  <c r="P1787" i="1"/>
  <c r="Q1787" i="1"/>
  <c r="R1787" i="1"/>
  <c r="T1787" i="1"/>
  <c r="U1787" i="1"/>
  <c r="V1787" i="1"/>
  <c r="W1787" i="1"/>
  <c r="I1788" i="1"/>
  <c r="J1788" i="1"/>
  <c r="K1788" i="1"/>
  <c r="L1788" i="1"/>
  <c r="M1788" i="1"/>
  <c r="O1788" i="1"/>
  <c r="P1788" i="1"/>
  <c r="Q1788" i="1"/>
  <c r="R1788" i="1"/>
  <c r="T1788" i="1"/>
  <c r="U1788" i="1"/>
  <c r="V1788" i="1"/>
  <c r="W1788" i="1"/>
  <c r="I1789" i="1"/>
  <c r="J1789" i="1"/>
  <c r="K1789" i="1"/>
  <c r="L1789" i="1"/>
  <c r="M1789" i="1"/>
  <c r="O1789" i="1"/>
  <c r="P1789" i="1"/>
  <c r="Q1789" i="1"/>
  <c r="R1789" i="1"/>
  <c r="T1789" i="1"/>
  <c r="U1789" i="1"/>
  <c r="V1789" i="1"/>
  <c r="W1789" i="1"/>
  <c r="I1790" i="1"/>
  <c r="J1790" i="1"/>
  <c r="K1790" i="1"/>
  <c r="L1790" i="1"/>
  <c r="M1790" i="1"/>
  <c r="O1790" i="1"/>
  <c r="P1790" i="1"/>
  <c r="Q1790" i="1"/>
  <c r="R1790" i="1"/>
  <c r="T1790" i="1"/>
  <c r="U1790" i="1"/>
  <c r="V1790" i="1"/>
  <c r="W1790" i="1"/>
  <c r="I1791" i="1"/>
  <c r="J1791" i="1"/>
  <c r="K1791" i="1"/>
  <c r="L1791" i="1"/>
  <c r="M1791" i="1"/>
  <c r="O1791" i="1"/>
  <c r="P1791" i="1"/>
  <c r="Q1791" i="1"/>
  <c r="R1791" i="1"/>
  <c r="T1791" i="1"/>
  <c r="U1791" i="1"/>
  <c r="V1791" i="1"/>
  <c r="W1791" i="1"/>
  <c r="I1792" i="1"/>
  <c r="J1792" i="1"/>
  <c r="K1792" i="1"/>
  <c r="L1792" i="1"/>
  <c r="M1792" i="1"/>
  <c r="O1792" i="1"/>
  <c r="P1792" i="1"/>
  <c r="Q1792" i="1"/>
  <c r="R1792" i="1"/>
  <c r="T1792" i="1"/>
  <c r="U1792" i="1"/>
  <c r="V1792" i="1"/>
  <c r="W1792" i="1"/>
  <c r="I1793" i="1"/>
  <c r="J1793" i="1"/>
  <c r="K1793" i="1"/>
  <c r="L1793" i="1"/>
  <c r="M1793" i="1"/>
  <c r="O1793" i="1"/>
  <c r="P1793" i="1"/>
  <c r="Q1793" i="1"/>
  <c r="R1793" i="1"/>
  <c r="T1793" i="1"/>
  <c r="U1793" i="1"/>
  <c r="V1793" i="1"/>
  <c r="W1793" i="1"/>
  <c r="I1794" i="1"/>
  <c r="J1794" i="1"/>
  <c r="K1794" i="1"/>
  <c r="L1794" i="1"/>
  <c r="M1794" i="1"/>
  <c r="O1794" i="1"/>
  <c r="P1794" i="1"/>
  <c r="Q1794" i="1"/>
  <c r="R1794" i="1"/>
  <c r="T1794" i="1"/>
  <c r="U1794" i="1"/>
  <c r="V1794" i="1"/>
  <c r="W1794" i="1"/>
  <c r="I1795" i="1"/>
  <c r="J1795" i="1"/>
  <c r="K1795" i="1"/>
  <c r="L1795" i="1"/>
  <c r="M1795" i="1"/>
  <c r="O1795" i="1"/>
  <c r="P1795" i="1"/>
  <c r="Q1795" i="1"/>
  <c r="R1795" i="1"/>
  <c r="T1795" i="1"/>
  <c r="U1795" i="1"/>
  <c r="V1795" i="1"/>
  <c r="W1795" i="1"/>
  <c r="I1796" i="1"/>
  <c r="J1796" i="1"/>
  <c r="K1796" i="1"/>
  <c r="L1796" i="1"/>
  <c r="M1796" i="1"/>
  <c r="O1796" i="1"/>
  <c r="P1796" i="1"/>
  <c r="Q1796" i="1"/>
  <c r="R1796" i="1"/>
  <c r="T1796" i="1"/>
  <c r="U1796" i="1"/>
  <c r="V1796" i="1"/>
  <c r="W1796" i="1"/>
  <c r="I1797" i="1"/>
  <c r="J1797" i="1"/>
  <c r="K1797" i="1"/>
  <c r="L1797" i="1"/>
  <c r="M1797" i="1"/>
  <c r="O1797" i="1"/>
  <c r="P1797" i="1"/>
  <c r="Q1797" i="1"/>
  <c r="R1797" i="1"/>
  <c r="T1797" i="1"/>
  <c r="U1797" i="1"/>
  <c r="V1797" i="1"/>
  <c r="W1797" i="1"/>
  <c r="I1798" i="1"/>
  <c r="J1798" i="1"/>
  <c r="K1798" i="1"/>
  <c r="L1798" i="1"/>
  <c r="M1798" i="1"/>
  <c r="O1798" i="1"/>
  <c r="P1798" i="1"/>
  <c r="Q1798" i="1"/>
  <c r="R1798" i="1"/>
  <c r="T1798" i="1"/>
  <c r="U1798" i="1"/>
  <c r="V1798" i="1"/>
  <c r="W1798" i="1"/>
  <c r="I1799" i="1"/>
  <c r="J1799" i="1"/>
  <c r="K1799" i="1"/>
  <c r="L1799" i="1"/>
  <c r="M1799" i="1"/>
  <c r="O1799" i="1"/>
  <c r="P1799" i="1"/>
  <c r="Q1799" i="1"/>
  <c r="R1799" i="1"/>
  <c r="T1799" i="1"/>
  <c r="U1799" i="1"/>
  <c r="V1799" i="1"/>
  <c r="W1799" i="1"/>
  <c r="I1800" i="1"/>
  <c r="J1800" i="1"/>
  <c r="K1800" i="1"/>
  <c r="L1800" i="1"/>
  <c r="M1800" i="1"/>
  <c r="O1800" i="1"/>
  <c r="P1800" i="1"/>
  <c r="Q1800" i="1"/>
  <c r="R1800" i="1"/>
  <c r="T1800" i="1"/>
  <c r="U1800" i="1"/>
  <c r="V1800" i="1"/>
  <c r="W1800" i="1"/>
  <c r="I1801" i="1"/>
  <c r="J1801" i="1"/>
  <c r="K1801" i="1"/>
  <c r="L1801" i="1"/>
  <c r="M1801" i="1"/>
  <c r="O1801" i="1"/>
  <c r="P1801" i="1"/>
  <c r="Q1801" i="1"/>
  <c r="R1801" i="1"/>
  <c r="T1801" i="1"/>
  <c r="U1801" i="1"/>
  <c r="V1801" i="1"/>
  <c r="W1801" i="1"/>
  <c r="I1802" i="1"/>
  <c r="J1802" i="1"/>
  <c r="K1802" i="1"/>
  <c r="L1802" i="1"/>
  <c r="M1802" i="1"/>
  <c r="O1802" i="1"/>
  <c r="P1802" i="1"/>
  <c r="Q1802" i="1"/>
  <c r="R1802" i="1"/>
  <c r="T1802" i="1"/>
  <c r="U1802" i="1"/>
  <c r="V1802" i="1"/>
  <c r="W1802" i="1"/>
  <c r="I1803" i="1"/>
  <c r="J1803" i="1"/>
  <c r="K1803" i="1"/>
  <c r="L1803" i="1"/>
  <c r="M1803" i="1"/>
  <c r="O1803" i="1"/>
  <c r="P1803" i="1"/>
  <c r="Q1803" i="1"/>
  <c r="R1803" i="1"/>
  <c r="T1803" i="1"/>
  <c r="U1803" i="1"/>
  <c r="V1803" i="1"/>
  <c r="W1803" i="1"/>
  <c r="I1804" i="1"/>
  <c r="J1804" i="1"/>
  <c r="K1804" i="1"/>
  <c r="L1804" i="1"/>
  <c r="M1804" i="1"/>
  <c r="O1804" i="1"/>
  <c r="P1804" i="1"/>
  <c r="Q1804" i="1"/>
  <c r="R1804" i="1"/>
  <c r="T1804" i="1"/>
  <c r="U1804" i="1"/>
  <c r="V1804" i="1"/>
  <c r="W1804" i="1"/>
  <c r="I1805" i="1"/>
  <c r="J1805" i="1"/>
  <c r="K1805" i="1"/>
  <c r="L1805" i="1"/>
  <c r="M1805" i="1"/>
  <c r="O1805" i="1"/>
  <c r="P1805" i="1"/>
  <c r="Q1805" i="1"/>
  <c r="R1805" i="1"/>
  <c r="T1805" i="1"/>
  <c r="U1805" i="1"/>
  <c r="V1805" i="1"/>
  <c r="W1805" i="1"/>
  <c r="I1806" i="1"/>
  <c r="J1806" i="1"/>
  <c r="K1806" i="1"/>
  <c r="L1806" i="1"/>
  <c r="M1806" i="1"/>
  <c r="O1806" i="1"/>
  <c r="P1806" i="1"/>
  <c r="Q1806" i="1"/>
  <c r="R1806" i="1"/>
  <c r="T1806" i="1"/>
  <c r="U1806" i="1"/>
  <c r="V1806" i="1"/>
  <c r="W1806" i="1"/>
  <c r="I1807" i="1"/>
  <c r="J1807" i="1"/>
  <c r="K1807" i="1"/>
  <c r="L1807" i="1"/>
  <c r="M1807" i="1"/>
  <c r="O1807" i="1"/>
  <c r="P1807" i="1"/>
  <c r="Q1807" i="1"/>
  <c r="R1807" i="1"/>
  <c r="T1807" i="1"/>
  <c r="U1807" i="1"/>
  <c r="V1807" i="1"/>
  <c r="W1807" i="1"/>
  <c r="I1808" i="1"/>
  <c r="J1808" i="1"/>
  <c r="K1808" i="1"/>
  <c r="L1808" i="1"/>
  <c r="M1808" i="1"/>
  <c r="O1808" i="1"/>
  <c r="P1808" i="1"/>
  <c r="Q1808" i="1"/>
  <c r="R1808" i="1"/>
  <c r="T1808" i="1"/>
  <c r="U1808" i="1"/>
  <c r="V1808" i="1"/>
  <c r="W1808" i="1"/>
  <c r="I1809" i="1"/>
  <c r="J1809" i="1"/>
  <c r="K1809" i="1"/>
  <c r="L1809" i="1"/>
  <c r="M1809" i="1"/>
  <c r="O1809" i="1"/>
  <c r="P1809" i="1"/>
  <c r="Q1809" i="1"/>
  <c r="R1809" i="1"/>
  <c r="T1809" i="1"/>
  <c r="U1809" i="1"/>
  <c r="V1809" i="1"/>
  <c r="W1809" i="1"/>
  <c r="I1810" i="1"/>
  <c r="J1810" i="1"/>
  <c r="K1810" i="1"/>
  <c r="L1810" i="1"/>
  <c r="M1810" i="1"/>
  <c r="O1810" i="1"/>
  <c r="P1810" i="1"/>
  <c r="Q1810" i="1"/>
  <c r="R1810" i="1"/>
  <c r="T1810" i="1"/>
  <c r="U1810" i="1"/>
  <c r="V1810" i="1"/>
  <c r="W1810" i="1"/>
  <c r="I1811" i="1"/>
  <c r="J1811" i="1"/>
  <c r="K1811" i="1"/>
  <c r="L1811" i="1"/>
  <c r="M1811" i="1"/>
  <c r="O1811" i="1"/>
  <c r="P1811" i="1"/>
  <c r="Q1811" i="1"/>
  <c r="R1811" i="1"/>
  <c r="T1811" i="1"/>
  <c r="U1811" i="1"/>
  <c r="V1811" i="1"/>
  <c r="W1811" i="1"/>
  <c r="I1812" i="1"/>
  <c r="J1812" i="1"/>
  <c r="K1812" i="1"/>
  <c r="L1812" i="1"/>
  <c r="M1812" i="1"/>
  <c r="O1812" i="1"/>
  <c r="P1812" i="1"/>
  <c r="Q1812" i="1"/>
  <c r="R1812" i="1"/>
  <c r="T1812" i="1"/>
  <c r="U1812" i="1"/>
  <c r="V1812" i="1"/>
  <c r="W1812" i="1"/>
  <c r="I1813" i="1"/>
  <c r="J1813" i="1"/>
  <c r="K1813" i="1"/>
  <c r="L1813" i="1"/>
  <c r="M1813" i="1"/>
  <c r="O1813" i="1"/>
  <c r="P1813" i="1"/>
  <c r="Q1813" i="1"/>
  <c r="R1813" i="1"/>
  <c r="T1813" i="1"/>
  <c r="U1813" i="1"/>
  <c r="V1813" i="1"/>
  <c r="W1813" i="1"/>
  <c r="I1814" i="1"/>
  <c r="J1814" i="1"/>
  <c r="K1814" i="1"/>
  <c r="L1814" i="1"/>
  <c r="M1814" i="1"/>
  <c r="O1814" i="1"/>
  <c r="P1814" i="1"/>
  <c r="Q1814" i="1"/>
  <c r="R1814" i="1"/>
  <c r="T1814" i="1"/>
  <c r="U1814" i="1"/>
  <c r="V1814" i="1"/>
  <c r="W1814" i="1"/>
  <c r="I1815" i="1"/>
  <c r="J1815" i="1"/>
  <c r="K1815" i="1"/>
  <c r="L1815" i="1"/>
  <c r="M1815" i="1"/>
  <c r="O1815" i="1"/>
  <c r="P1815" i="1"/>
  <c r="Q1815" i="1"/>
  <c r="R1815" i="1"/>
  <c r="T1815" i="1"/>
  <c r="U1815" i="1"/>
  <c r="V1815" i="1"/>
  <c r="W1815" i="1"/>
  <c r="I1816" i="1"/>
  <c r="J1816" i="1"/>
  <c r="K1816" i="1"/>
  <c r="L1816" i="1"/>
  <c r="M1816" i="1"/>
  <c r="O1816" i="1"/>
  <c r="P1816" i="1"/>
  <c r="Q1816" i="1"/>
  <c r="R1816" i="1"/>
  <c r="T1816" i="1"/>
  <c r="U1816" i="1"/>
  <c r="V1816" i="1"/>
  <c r="W1816" i="1"/>
  <c r="I1817" i="1"/>
  <c r="J1817" i="1"/>
  <c r="K1817" i="1"/>
  <c r="L1817" i="1"/>
  <c r="M1817" i="1"/>
  <c r="O1817" i="1"/>
  <c r="P1817" i="1"/>
  <c r="Q1817" i="1"/>
  <c r="R1817" i="1"/>
  <c r="T1817" i="1"/>
  <c r="U1817" i="1"/>
  <c r="V1817" i="1"/>
  <c r="W1817" i="1"/>
  <c r="I1818" i="1"/>
  <c r="J1818" i="1"/>
  <c r="K1818" i="1"/>
  <c r="L1818" i="1"/>
  <c r="M1818" i="1"/>
  <c r="O1818" i="1"/>
  <c r="P1818" i="1"/>
  <c r="Q1818" i="1"/>
  <c r="R1818" i="1"/>
  <c r="T1818" i="1"/>
  <c r="U1818" i="1"/>
  <c r="V1818" i="1"/>
  <c r="W1818" i="1"/>
  <c r="I1819" i="1"/>
  <c r="J1819" i="1"/>
  <c r="K1819" i="1"/>
  <c r="L1819" i="1"/>
  <c r="M1819" i="1"/>
  <c r="O1819" i="1"/>
  <c r="P1819" i="1"/>
  <c r="Q1819" i="1"/>
  <c r="R1819" i="1"/>
  <c r="T1819" i="1"/>
  <c r="U1819" i="1"/>
  <c r="V1819" i="1"/>
  <c r="W1819" i="1"/>
  <c r="I1820" i="1"/>
  <c r="J1820" i="1"/>
  <c r="K1820" i="1"/>
  <c r="L1820" i="1"/>
  <c r="M1820" i="1"/>
  <c r="O1820" i="1"/>
  <c r="P1820" i="1"/>
  <c r="Q1820" i="1"/>
  <c r="R1820" i="1"/>
  <c r="T1820" i="1"/>
  <c r="U1820" i="1"/>
  <c r="V1820" i="1"/>
  <c r="W1820" i="1"/>
  <c r="I1821" i="1"/>
  <c r="J1821" i="1"/>
  <c r="K1821" i="1"/>
  <c r="L1821" i="1"/>
  <c r="M1821" i="1"/>
  <c r="O1821" i="1"/>
  <c r="P1821" i="1"/>
  <c r="Q1821" i="1"/>
  <c r="R1821" i="1"/>
  <c r="T1821" i="1"/>
  <c r="U1821" i="1"/>
  <c r="V1821" i="1"/>
  <c r="W1821" i="1"/>
  <c r="I1822" i="1"/>
  <c r="J1822" i="1"/>
  <c r="K1822" i="1"/>
  <c r="L1822" i="1"/>
  <c r="M1822" i="1"/>
  <c r="O1822" i="1"/>
  <c r="P1822" i="1"/>
  <c r="Q1822" i="1"/>
  <c r="R1822" i="1"/>
  <c r="T1822" i="1"/>
  <c r="U1822" i="1"/>
  <c r="V1822" i="1"/>
  <c r="W1822" i="1"/>
  <c r="I1823" i="1"/>
  <c r="J1823" i="1"/>
  <c r="K1823" i="1"/>
  <c r="L1823" i="1"/>
  <c r="M1823" i="1"/>
  <c r="O1823" i="1"/>
  <c r="P1823" i="1"/>
  <c r="Q1823" i="1"/>
  <c r="R1823" i="1"/>
  <c r="T1823" i="1"/>
  <c r="U1823" i="1"/>
  <c r="V1823" i="1"/>
  <c r="W1823" i="1"/>
  <c r="I1824" i="1"/>
  <c r="J1824" i="1"/>
  <c r="K1824" i="1"/>
  <c r="L1824" i="1"/>
  <c r="M1824" i="1"/>
  <c r="O1824" i="1"/>
  <c r="P1824" i="1"/>
  <c r="Q1824" i="1"/>
  <c r="R1824" i="1"/>
  <c r="T1824" i="1"/>
  <c r="U1824" i="1"/>
  <c r="V1824" i="1"/>
  <c r="W1824" i="1"/>
  <c r="I1825" i="1"/>
  <c r="J1825" i="1"/>
  <c r="K1825" i="1"/>
  <c r="L1825" i="1"/>
  <c r="M1825" i="1"/>
  <c r="O1825" i="1"/>
  <c r="P1825" i="1"/>
  <c r="Q1825" i="1"/>
  <c r="R1825" i="1"/>
  <c r="T1825" i="1"/>
  <c r="U1825" i="1"/>
  <c r="V1825" i="1"/>
  <c r="W1825" i="1"/>
  <c r="I1826" i="1"/>
  <c r="J1826" i="1"/>
  <c r="K1826" i="1"/>
  <c r="L1826" i="1"/>
  <c r="M1826" i="1"/>
  <c r="O1826" i="1"/>
  <c r="P1826" i="1"/>
  <c r="Q1826" i="1"/>
  <c r="R1826" i="1"/>
  <c r="T1826" i="1"/>
  <c r="U1826" i="1"/>
  <c r="V1826" i="1"/>
  <c r="W1826" i="1"/>
  <c r="I1827" i="1"/>
  <c r="J1827" i="1"/>
  <c r="K1827" i="1"/>
  <c r="L1827" i="1"/>
  <c r="M1827" i="1"/>
  <c r="O1827" i="1"/>
  <c r="P1827" i="1"/>
  <c r="Q1827" i="1"/>
  <c r="R1827" i="1"/>
  <c r="T1827" i="1"/>
  <c r="U1827" i="1"/>
  <c r="V1827" i="1"/>
  <c r="W1827" i="1"/>
  <c r="I1828" i="1"/>
  <c r="J1828" i="1"/>
  <c r="K1828" i="1"/>
  <c r="L1828" i="1"/>
  <c r="M1828" i="1"/>
  <c r="O1828" i="1"/>
  <c r="P1828" i="1"/>
  <c r="Q1828" i="1"/>
  <c r="R1828" i="1"/>
  <c r="T1828" i="1"/>
  <c r="U1828" i="1"/>
  <c r="V1828" i="1"/>
  <c r="W1828" i="1"/>
  <c r="I1829" i="1"/>
  <c r="J1829" i="1"/>
  <c r="K1829" i="1"/>
  <c r="L1829" i="1"/>
  <c r="M1829" i="1"/>
  <c r="O1829" i="1"/>
  <c r="P1829" i="1"/>
  <c r="Q1829" i="1"/>
  <c r="R1829" i="1"/>
  <c r="T1829" i="1"/>
  <c r="U1829" i="1"/>
  <c r="V1829" i="1"/>
  <c r="W1829" i="1"/>
  <c r="I1830" i="1"/>
  <c r="J1830" i="1"/>
  <c r="K1830" i="1"/>
  <c r="L1830" i="1"/>
  <c r="M1830" i="1"/>
  <c r="O1830" i="1"/>
  <c r="P1830" i="1"/>
  <c r="Q1830" i="1"/>
  <c r="R1830" i="1"/>
  <c r="T1830" i="1"/>
  <c r="U1830" i="1"/>
  <c r="V1830" i="1"/>
  <c r="W1830" i="1"/>
  <c r="I1831" i="1"/>
  <c r="J1831" i="1"/>
  <c r="K1831" i="1"/>
  <c r="L1831" i="1"/>
  <c r="M1831" i="1"/>
  <c r="O1831" i="1"/>
  <c r="P1831" i="1"/>
  <c r="Q1831" i="1"/>
  <c r="R1831" i="1"/>
  <c r="T1831" i="1"/>
  <c r="U1831" i="1"/>
  <c r="V1831" i="1"/>
  <c r="W1831" i="1"/>
  <c r="I1832" i="1"/>
  <c r="J1832" i="1"/>
  <c r="K1832" i="1"/>
  <c r="L1832" i="1"/>
  <c r="M1832" i="1"/>
  <c r="O1832" i="1"/>
  <c r="P1832" i="1"/>
  <c r="Q1832" i="1"/>
  <c r="R1832" i="1"/>
  <c r="T1832" i="1"/>
  <c r="U1832" i="1"/>
  <c r="V1832" i="1"/>
  <c r="W1832" i="1"/>
  <c r="I1833" i="1"/>
  <c r="J1833" i="1"/>
  <c r="K1833" i="1"/>
  <c r="L1833" i="1"/>
  <c r="M1833" i="1"/>
  <c r="O1833" i="1"/>
  <c r="P1833" i="1"/>
  <c r="Q1833" i="1"/>
  <c r="R1833" i="1"/>
  <c r="T1833" i="1"/>
  <c r="U1833" i="1"/>
  <c r="V1833" i="1"/>
  <c r="W1833" i="1"/>
  <c r="I1834" i="1"/>
  <c r="J1834" i="1"/>
  <c r="K1834" i="1"/>
  <c r="L1834" i="1"/>
  <c r="M1834" i="1"/>
  <c r="O1834" i="1"/>
  <c r="P1834" i="1"/>
  <c r="Q1834" i="1"/>
  <c r="R1834" i="1"/>
  <c r="T1834" i="1"/>
  <c r="U1834" i="1"/>
  <c r="V1834" i="1"/>
  <c r="W1834" i="1"/>
  <c r="I1835" i="1"/>
  <c r="J1835" i="1"/>
  <c r="K1835" i="1"/>
  <c r="L1835" i="1"/>
  <c r="M1835" i="1"/>
  <c r="O1835" i="1"/>
  <c r="P1835" i="1"/>
  <c r="Q1835" i="1"/>
  <c r="R1835" i="1"/>
  <c r="T1835" i="1"/>
  <c r="U1835" i="1"/>
  <c r="V1835" i="1"/>
  <c r="W1835" i="1"/>
  <c r="I1836" i="1"/>
  <c r="J1836" i="1"/>
  <c r="K1836" i="1"/>
  <c r="L1836" i="1"/>
  <c r="M1836" i="1"/>
  <c r="O1836" i="1"/>
  <c r="P1836" i="1"/>
  <c r="Q1836" i="1"/>
  <c r="R1836" i="1"/>
  <c r="T1836" i="1"/>
  <c r="U1836" i="1"/>
  <c r="V1836" i="1"/>
  <c r="W1836" i="1"/>
  <c r="I1837" i="1"/>
  <c r="J1837" i="1"/>
  <c r="K1837" i="1"/>
  <c r="L1837" i="1"/>
  <c r="M1837" i="1"/>
  <c r="O1837" i="1"/>
  <c r="P1837" i="1"/>
  <c r="Q1837" i="1"/>
  <c r="R1837" i="1"/>
  <c r="T1837" i="1"/>
  <c r="U1837" i="1"/>
  <c r="V1837" i="1"/>
  <c r="W1837" i="1"/>
  <c r="I1838" i="1"/>
  <c r="J1838" i="1"/>
  <c r="K1838" i="1"/>
  <c r="L1838" i="1"/>
  <c r="M1838" i="1"/>
  <c r="O1838" i="1"/>
  <c r="P1838" i="1"/>
  <c r="Q1838" i="1"/>
  <c r="R1838" i="1"/>
  <c r="T1838" i="1"/>
  <c r="U1838" i="1"/>
  <c r="V1838" i="1"/>
  <c r="W1838" i="1"/>
  <c r="I1839" i="1"/>
  <c r="J1839" i="1"/>
  <c r="K1839" i="1"/>
  <c r="L1839" i="1"/>
  <c r="M1839" i="1"/>
  <c r="O1839" i="1"/>
  <c r="P1839" i="1"/>
  <c r="Q1839" i="1"/>
  <c r="R1839" i="1"/>
  <c r="T1839" i="1"/>
  <c r="U1839" i="1"/>
  <c r="V1839" i="1"/>
  <c r="W1839" i="1"/>
  <c r="I1840" i="1"/>
  <c r="J1840" i="1"/>
  <c r="K1840" i="1"/>
  <c r="L1840" i="1"/>
  <c r="M1840" i="1"/>
  <c r="O1840" i="1"/>
  <c r="P1840" i="1"/>
  <c r="Q1840" i="1"/>
  <c r="R1840" i="1"/>
  <c r="T1840" i="1"/>
  <c r="U1840" i="1"/>
  <c r="V1840" i="1"/>
  <c r="W1840" i="1"/>
  <c r="I1841" i="1"/>
  <c r="J1841" i="1"/>
  <c r="K1841" i="1"/>
  <c r="L1841" i="1"/>
  <c r="M1841" i="1"/>
  <c r="O1841" i="1"/>
  <c r="P1841" i="1"/>
  <c r="Q1841" i="1"/>
  <c r="R1841" i="1"/>
  <c r="T1841" i="1"/>
  <c r="U1841" i="1"/>
  <c r="V1841" i="1"/>
  <c r="W1841" i="1"/>
  <c r="I1842" i="1"/>
  <c r="J1842" i="1"/>
  <c r="K1842" i="1"/>
  <c r="L1842" i="1"/>
  <c r="M1842" i="1"/>
  <c r="O1842" i="1"/>
  <c r="P1842" i="1"/>
  <c r="Q1842" i="1"/>
  <c r="R1842" i="1"/>
  <c r="T1842" i="1"/>
  <c r="U1842" i="1"/>
  <c r="V1842" i="1"/>
  <c r="W1842" i="1"/>
  <c r="I1843" i="1"/>
  <c r="J1843" i="1"/>
  <c r="K1843" i="1"/>
  <c r="L1843" i="1"/>
  <c r="M1843" i="1"/>
  <c r="O1843" i="1"/>
  <c r="P1843" i="1"/>
  <c r="Q1843" i="1"/>
  <c r="R1843" i="1"/>
  <c r="T1843" i="1"/>
  <c r="U1843" i="1"/>
  <c r="V1843" i="1"/>
  <c r="W1843" i="1"/>
  <c r="I1844" i="1"/>
  <c r="J1844" i="1"/>
  <c r="K1844" i="1"/>
  <c r="L1844" i="1"/>
  <c r="M1844" i="1"/>
  <c r="O1844" i="1"/>
  <c r="P1844" i="1"/>
  <c r="Q1844" i="1"/>
  <c r="R1844" i="1"/>
  <c r="T1844" i="1"/>
  <c r="U1844" i="1"/>
  <c r="V1844" i="1"/>
  <c r="W1844" i="1"/>
  <c r="I1845" i="1"/>
  <c r="J1845" i="1"/>
  <c r="K1845" i="1"/>
  <c r="L1845" i="1"/>
  <c r="M1845" i="1"/>
  <c r="O1845" i="1"/>
  <c r="P1845" i="1"/>
  <c r="Q1845" i="1"/>
  <c r="R1845" i="1"/>
  <c r="T1845" i="1"/>
  <c r="U1845" i="1"/>
  <c r="V1845" i="1"/>
  <c r="W1845" i="1"/>
  <c r="I1846" i="1"/>
  <c r="J1846" i="1"/>
  <c r="K1846" i="1"/>
  <c r="L1846" i="1"/>
  <c r="M1846" i="1"/>
  <c r="O1846" i="1"/>
  <c r="P1846" i="1"/>
  <c r="Q1846" i="1"/>
  <c r="R1846" i="1"/>
  <c r="T1846" i="1"/>
  <c r="U1846" i="1"/>
  <c r="V1846" i="1"/>
  <c r="W1846" i="1"/>
  <c r="I1847" i="1"/>
  <c r="J1847" i="1"/>
  <c r="K1847" i="1"/>
  <c r="L1847" i="1"/>
  <c r="M1847" i="1"/>
  <c r="O1847" i="1"/>
  <c r="P1847" i="1"/>
  <c r="Q1847" i="1"/>
  <c r="R1847" i="1"/>
  <c r="T1847" i="1"/>
  <c r="U1847" i="1"/>
  <c r="V1847" i="1"/>
  <c r="W1847" i="1"/>
  <c r="I1848" i="1"/>
  <c r="J1848" i="1"/>
  <c r="K1848" i="1"/>
  <c r="L1848" i="1"/>
  <c r="M1848" i="1"/>
  <c r="O1848" i="1"/>
  <c r="P1848" i="1"/>
  <c r="Q1848" i="1"/>
  <c r="R1848" i="1"/>
  <c r="T1848" i="1"/>
  <c r="U1848" i="1"/>
  <c r="V1848" i="1"/>
  <c r="W1848" i="1"/>
  <c r="I1849" i="1"/>
  <c r="J1849" i="1"/>
  <c r="K1849" i="1"/>
  <c r="L1849" i="1"/>
  <c r="M1849" i="1"/>
  <c r="O1849" i="1"/>
  <c r="P1849" i="1"/>
  <c r="Q1849" i="1"/>
  <c r="R1849" i="1"/>
  <c r="T1849" i="1"/>
  <c r="U1849" i="1"/>
  <c r="V1849" i="1"/>
  <c r="W1849" i="1"/>
  <c r="I1850" i="1"/>
  <c r="J1850" i="1"/>
  <c r="K1850" i="1"/>
  <c r="L1850" i="1"/>
  <c r="M1850" i="1"/>
  <c r="O1850" i="1"/>
  <c r="P1850" i="1"/>
  <c r="Q1850" i="1"/>
  <c r="R1850" i="1"/>
  <c r="T1850" i="1"/>
  <c r="U1850" i="1"/>
  <c r="V1850" i="1"/>
  <c r="W1850" i="1"/>
  <c r="I1851" i="1"/>
  <c r="J1851" i="1"/>
  <c r="K1851" i="1"/>
  <c r="L1851" i="1"/>
  <c r="M1851" i="1"/>
  <c r="O1851" i="1"/>
  <c r="P1851" i="1"/>
  <c r="Q1851" i="1"/>
  <c r="R1851" i="1"/>
  <c r="T1851" i="1"/>
  <c r="U1851" i="1"/>
  <c r="V1851" i="1"/>
  <c r="W1851" i="1"/>
  <c r="I1852" i="1"/>
  <c r="J1852" i="1"/>
  <c r="K1852" i="1"/>
  <c r="L1852" i="1"/>
  <c r="M1852" i="1"/>
  <c r="O1852" i="1"/>
  <c r="P1852" i="1"/>
  <c r="Q1852" i="1"/>
  <c r="R1852" i="1"/>
  <c r="T1852" i="1"/>
  <c r="U1852" i="1"/>
  <c r="V1852" i="1"/>
  <c r="W1852" i="1"/>
  <c r="I1853" i="1"/>
  <c r="J1853" i="1"/>
  <c r="K1853" i="1"/>
  <c r="L1853" i="1"/>
  <c r="M1853" i="1"/>
  <c r="O1853" i="1"/>
  <c r="P1853" i="1"/>
  <c r="Q1853" i="1"/>
  <c r="R1853" i="1"/>
  <c r="T1853" i="1"/>
  <c r="U1853" i="1"/>
  <c r="V1853" i="1"/>
  <c r="W1853" i="1"/>
  <c r="I1854" i="1"/>
  <c r="J1854" i="1"/>
  <c r="K1854" i="1"/>
  <c r="L1854" i="1"/>
  <c r="M1854" i="1"/>
  <c r="O1854" i="1"/>
  <c r="P1854" i="1"/>
  <c r="Q1854" i="1"/>
  <c r="R1854" i="1"/>
  <c r="T1854" i="1"/>
  <c r="U1854" i="1"/>
  <c r="V1854" i="1"/>
  <c r="W1854" i="1"/>
  <c r="I1855" i="1"/>
  <c r="J1855" i="1"/>
  <c r="K1855" i="1"/>
  <c r="L1855" i="1"/>
  <c r="M1855" i="1"/>
  <c r="O1855" i="1"/>
  <c r="P1855" i="1"/>
  <c r="Q1855" i="1"/>
  <c r="R1855" i="1"/>
  <c r="T1855" i="1"/>
  <c r="U1855" i="1"/>
  <c r="V1855" i="1"/>
  <c r="W1855" i="1"/>
  <c r="I1856" i="1"/>
  <c r="J1856" i="1"/>
  <c r="K1856" i="1"/>
  <c r="L1856" i="1"/>
  <c r="M1856" i="1"/>
  <c r="O1856" i="1"/>
  <c r="P1856" i="1"/>
  <c r="Q1856" i="1"/>
  <c r="R1856" i="1"/>
  <c r="T1856" i="1"/>
  <c r="U1856" i="1"/>
  <c r="V1856" i="1"/>
  <c r="W1856" i="1"/>
  <c r="I1857" i="1"/>
  <c r="J1857" i="1"/>
  <c r="K1857" i="1"/>
  <c r="L1857" i="1"/>
  <c r="M1857" i="1"/>
  <c r="O1857" i="1"/>
  <c r="P1857" i="1"/>
  <c r="Q1857" i="1"/>
  <c r="R1857" i="1"/>
  <c r="T1857" i="1"/>
  <c r="U1857" i="1"/>
  <c r="V1857" i="1"/>
  <c r="W1857" i="1"/>
  <c r="I1858" i="1"/>
  <c r="J1858" i="1"/>
  <c r="K1858" i="1"/>
  <c r="L1858" i="1"/>
  <c r="M1858" i="1"/>
  <c r="O1858" i="1"/>
  <c r="P1858" i="1"/>
  <c r="Q1858" i="1"/>
  <c r="R1858" i="1"/>
  <c r="T1858" i="1"/>
  <c r="U1858" i="1"/>
  <c r="V1858" i="1"/>
  <c r="W1858" i="1"/>
  <c r="I1859" i="1"/>
  <c r="J1859" i="1"/>
  <c r="K1859" i="1"/>
  <c r="L1859" i="1"/>
  <c r="M1859" i="1"/>
  <c r="O1859" i="1"/>
  <c r="P1859" i="1"/>
  <c r="Q1859" i="1"/>
  <c r="R1859" i="1"/>
  <c r="T1859" i="1"/>
  <c r="U1859" i="1"/>
  <c r="V1859" i="1"/>
  <c r="W1859" i="1"/>
  <c r="I1860" i="1"/>
  <c r="J1860" i="1"/>
  <c r="K1860" i="1"/>
  <c r="L1860" i="1"/>
  <c r="M1860" i="1"/>
  <c r="O1860" i="1"/>
  <c r="P1860" i="1"/>
  <c r="Q1860" i="1"/>
  <c r="R1860" i="1"/>
  <c r="T1860" i="1"/>
  <c r="U1860" i="1"/>
  <c r="V1860" i="1"/>
  <c r="W1860" i="1"/>
  <c r="I1861" i="1"/>
  <c r="J1861" i="1"/>
  <c r="K1861" i="1"/>
  <c r="L1861" i="1"/>
  <c r="M1861" i="1"/>
  <c r="O1861" i="1"/>
  <c r="P1861" i="1"/>
  <c r="Q1861" i="1"/>
  <c r="R1861" i="1"/>
  <c r="T1861" i="1"/>
  <c r="U1861" i="1"/>
  <c r="V1861" i="1"/>
  <c r="W1861" i="1"/>
  <c r="I1862" i="1"/>
  <c r="J1862" i="1"/>
  <c r="K1862" i="1"/>
  <c r="L1862" i="1"/>
  <c r="M1862" i="1"/>
  <c r="O1862" i="1"/>
  <c r="P1862" i="1"/>
  <c r="Q1862" i="1"/>
  <c r="R1862" i="1"/>
  <c r="T1862" i="1"/>
  <c r="U1862" i="1"/>
  <c r="V1862" i="1"/>
  <c r="W1862" i="1"/>
  <c r="I1863" i="1"/>
  <c r="J1863" i="1"/>
  <c r="K1863" i="1"/>
  <c r="L1863" i="1"/>
  <c r="M1863" i="1"/>
  <c r="O1863" i="1"/>
  <c r="P1863" i="1"/>
  <c r="Q1863" i="1"/>
  <c r="R1863" i="1"/>
  <c r="T1863" i="1"/>
  <c r="U1863" i="1"/>
  <c r="V1863" i="1"/>
  <c r="W1863" i="1"/>
  <c r="I1864" i="1"/>
  <c r="J1864" i="1"/>
  <c r="K1864" i="1"/>
  <c r="L1864" i="1"/>
  <c r="M1864" i="1"/>
  <c r="O1864" i="1"/>
  <c r="P1864" i="1"/>
  <c r="Q1864" i="1"/>
  <c r="R1864" i="1"/>
  <c r="T1864" i="1"/>
  <c r="U1864" i="1"/>
  <c r="V1864" i="1"/>
  <c r="W1864" i="1"/>
  <c r="I1865" i="1"/>
  <c r="J1865" i="1"/>
  <c r="K1865" i="1"/>
  <c r="L1865" i="1"/>
  <c r="M1865" i="1"/>
  <c r="O1865" i="1"/>
  <c r="P1865" i="1"/>
  <c r="Q1865" i="1"/>
  <c r="R1865" i="1"/>
  <c r="T1865" i="1"/>
  <c r="U1865" i="1"/>
  <c r="V1865" i="1"/>
  <c r="W1865" i="1"/>
  <c r="I1866" i="1"/>
  <c r="J1866" i="1"/>
  <c r="K1866" i="1"/>
  <c r="L1866" i="1"/>
  <c r="M1866" i="1"/>
  <c r="O1866" i="1"/>
  <c r="P1866" i="1"/>
  <c r="Q1866" i="1"/>
  <c r="R1866" i="1"/>
  <c r="T1866" i="1"/>
  <c r="U1866" i="1"/>
  <c r="V1866" i="1"/>
  <c r="W1866" i="1"/>
  <c r="I1867" i="1"/>
  <c r="J1867" i="1"/>
  <c r="K1867" i="1"/>
  <c r="L1867" i="1"/>
  <c r="M1867" i="1"/>
  <c r="O1867" i="1"/>
  <c r="P1867" i="1"/>
  <c r="Q1867" i="1"/>
  <c r="R1867" i="1"/>
  <c r="T1867" i="1"/>
  <c r="U1867" i="1"/>
  <c r="V1867" i="1"/>
  <c r="W1867" i="1"/>
  <c r="I1868" i="1"/>
  <c r="J1868" i="1"/>
  <c r="K1868" i="1"/>
  <c r="L1868" i="1"/>
  <c r="M1868" i="1"/>
  <c r="O1868" i="1"/>
  <c r="P1868" i="1"/>
  <c r="Q1868" i="1"/>
  <c r="R1868" i="1"/>
  <c r="T1868" i="1"/>
  <c r="U1868" i="1"/>
  <c r="V1868" i="1"/>
  <c r="W1868" i="1"/>
  <c r="I1869" i="1"/>
  <c r="J1869" i="1"/>
  <c r="K1869" i="1"/>
  <c r="L1869" i="1"/>
  <c r="M1869" i="1"/>
  <c r="O1869" i="1"/>
  <c r="P1869" i="1"/>
  <c r="Q1869" i="1"/>
  <c r="R1869" i="1"/>
  <c r="T1869" i="1"/>
  <c r="U1869" i="1"/>
  <c r="V1869" i="1"/>
  <c r="W1869" i="1"/>
  <c r="I1870" i="1"/>
  <c r="J1870" i="1"/>
  <c r="K1870" i="1"/>
  <c r="L1870" i="1"/>
  <c r="M1870" i="1"/>
  <c r="O1870" i="1"/>
  <c r="P1870" i="1"/>
  <c r="Q1870" i="1"/>
  <c r="R1870" i="1"/>
  <c r="T1870" i="1"/>
  <c r="U1870" i="1"/>
  <c r="V1870" i="1"/>
  <c r="W1870" i="1"/>
  <c r="I1871" i="1"/>
  <c r="J1871" i="1"/>
  <c r="K1871" i="1"/>
  <c r="L1871" i="1"/>
  <c r="M1871" i="1"/>
  <c r="O1871" i="1"/>
  <c r="P1871" i="1"/>
  <c r="Q1871" i="1"/>
  <c r="R1871" i="1"/>
  <c r="T1871" i="1"/>
  <c r="U1871" i="1"/>
  <c r="V1871" i="1"/>
  <c r="W1871" i="1"/>
  <c r="I1872" i="1"/>
  <c r="J1872" i="1"/>
  <c r="K1872" i="1"/>
  <c r="L1872" i="1"/>
  <c r="M1872" i="1"/>
  <c r="O1872" i="1"/>
  <c r="P1872" i="1"/>
  <c r="Q1872" i="1"/>
  <c r="R1872" i="1"/>
  <c r="T1872" i="1"/>
  <c r="U1872" i="1"/>
  <c r="V1872" i="1"/>
  <c r="W1872" i="1"/>
  <c r="I1873" i="1"/>
  <c r="J1873" i="1"/>
  <c r="K1873" i="1"/>
  <c r="L1873" i="1"/>
  <c r="M1873" i="1"/>
  <c r="O1873" i="1"/>
  <c r="P1873" i="1"/>
  <c r="Q1873" i="1"/>
  <c r="R1873" i="1"/>
  <c r="T1873" i="1"/>
  <c r="U1873" i="1"/>
  <c r="V1873" i="1"/>
  <c r="W1873" i="1"/>
  <c r="I1874" i="1"/>
  <c r="J1874" i="1"/>
  <c r="K1874" i="1"/>
  <c r="L1874" i="1"/>
  <c r="M1874" i="1"/>
  <c r="O1874" i="1"/>
  <c r="P1874" i="1"/>
  <c r="Q1874" i="1"/>
  <c r="R1874" i="1"/>
  <c r="T1874" i="1"/>
  <c r="U1874" i="1"/>
  <c r="V1874" i="1"/>
  <c r="W1874" i="1"/>
  <c r="I1875" i="1"/>
  <c r="J1875" i="1"/>
  <c r="K1875" i="1"/>
  <c r="L1875" i="1"/>
  <c r="M1875" i="1"/>
  <c r="O1875" i="1"/>
  <c r="P1875" i="1"/>
  <c r="Q1875" i="1"/>
  <c r="R1875" i="1"/>
  <c r="T1875" i="1"/>
  <c r="U1875" i="1"/>
  <c r="V1875" i="1"/>
  <c r="W1875" i="1"/>
  <c r="I1876" i="1"/>
  <c r="J1876" i="1"/>
  <c r="K1876" i="1"/>
  <c r="L1876" i="1"/>
  <c r="M1876" i="1"/>
  <c r="O1876" i="1"/>
  <c r="P1876" i="1"/>
  <c r="Q1876" i="1"/>
  <c r="R1876" i="1"/>
  <c r="T1876" i="1"/>
  <c r="U1876" i="1"/>
  <c r="V1876" i="1"/>
  <c r="W1876" i="1"/>
  <c r="I1877" i="1"/>
  <c r="J1877" i="1"/>
  <c r="K1877" i="1"/>
  <c r="L1877" i="1"/>
  <c r="M1877" i="1"/>
  <c r="O1877" i="1"/>
  <c r="P1877" i="1"/>
  <c r="Q1877" i="1"/>
  <c r="R1877" i="1"/>
  <c r="T1877" i="1"/>
  <c r="U1877" i="1"/>
  <c r="V1877" i="1"/>
  <c r="W1877" i="1"/>
  <c r="I1878" i="1"/>
  <c r="J1878" i="1"/>
  <c r="K1878" i="1"/>
  <c r="L1878" i="1"/>
  <c r="M1878" i="1"/>
  <c r="O1878" i="1"/>
  <c r="P1878" i="1"/>
  <c r="Q1878" i="1"/>
  <c r="R1878" i="1"/>
  <c r="T1878" i="1"/>
  <c r="U1878" i="1"/>
  <c r="V1878" i="1"/>
  <c r="W1878" i="1"/>
  <c r="I1879" i="1"/>
  <c r="J1879" i="1"/>
  <c r="K1879" i="1"/>
  <c r="L1879" i="1"/>
  <c r="M1879" i="1"/>
  <c r="O1879" i="1"/>
  <c r="P1879" i="1"/>
  <c r="Q1879" i="1"/>
  <c r="R1879" i="1"/>
  <c r="T1879" i="1"/>
  <c r="U1879" i="1"/>
  <c r="V1879" i="1"/>
  <c r="W1879" i="1"/>
  <c r="I1880" i="1"/>
  <c r="J1880" i="1"/>
  <c r="K1880" i="1"/>
  <c r="L1880" i="1"/>
  <c r="M1880" i="1"/>
  <c r="O1880" i="1"/>
  <c r="P1880" i="1"/>
  <c r="Q1880" i="1"/>
  <c r="R1880" i="1"/>
  <c r="T1880" i="1"/>
  <c r="U1880" i="1"/>
  <c r="V1880" i="1"/>
  <c r="W1880" i="1"/>
  <c r="I1881" i="1"/>
  <c r="J1881" i="1"/>
  <c r="K1881" i="1"/>
  <c r="L1881" i="1"/>
  <c r="M1881" i="1"/>
  <c r="O1881" i="1"/>
  <c r="P1881" i="1"/>
  <c r="Q1881" i="1"/>
  <c r="R1881" i="1"/>
  <c r="T1881" i="1"/>
  <c r="U1881" i="1"/>
  <c r="V1881" i="1"/>
  <c r="W1881" i="1"/>
  <c r="I1882" i="1"/>
  <c r="J1882" i="1"/>
  <c r="K1882" i="1"/>
  <c r="L1882" i="1"/>
  <c r="M1882" i="1"/>
  <c r="O1882" i="1"/>
  <c r="P1882" i="1"/>
  <c r="Q1882" i="1"/>
  <c r="R1882" i="1"/>
  <c r="T1882" i="1"/>
  <c r="U1882" i="1"/>
  <c r="V1882" i="1"/>
  <c r="W1882" i="1"/>
  <c r="I1883" i="1"/>
  <c r="J1883" i="1"/>
  <c r="K1883" i="1"/>
  <c r="L1883" i="1"/>
  <c r="M1883" i="1"/>
  <c r="O1883" i="1"/>
  <c r="P1883" i="1"/>
  <c r="Q1883" i="1"/>
  <c r="R1883" i="1"/>
  <c r="T1883" i="1"/>
  <c r="U1883" i="1"/>
  <c r="V1883" i="1"/>
  <c r="W1883" i="1"/>
  <c r="I1884" i="1"/>
  <c r="J1884" i="1"/>
  <c r="K1884" i="1"/>
  <c r="L1884" i="1"/>
  <c r="M1884" i="1"/>
  <c r="O1884" i="1"/>
  <c r="P1884" i="1"/>
  <c r="Q1884" i="1"/>
  <c r="R1884" i="1"/>
  <c r="T1884" i="1"/>
  <c r="U1884" i="1"/>
  <c r="V1884" i="1"/>
  <c r="W1884" i="1"/>
  <c r="I1885" i="1"/>
  <c r="J1885" i="1"/>
  <c r="K1885" i="1"/>
  <c r="L1885" i="1"/>
  <c r="M1885" i="1"/>
  <c r="O1885" i="1"/>
  <c r="P1885" i="1"/>
  <c r="Q1885" i="1"/>
  <c r="R1885" i="1"/>
  <c r="T1885" i="1"/>
  <c r="U1885" i="1"/>
  <c r="V1885" i="1"/>
  <c r="W1885" i="1"/>
  <c r="I1886" i="1"/>
  <c r="J1886" i="1"/>
  <c r="K1886" i="1"/>
  <c r="L1886" i="1"/>
  <c r="M1886" i="1"/>
  <c r="O1886" i="1"/>
  <c r="P1886" i="1"/>
  <c r="Q1886" i="1"/>
  <c r="R1886" i="1"/>
  <c r="T1886" i="1"/>
  <c r="U1886" i="1"/>
  <c r="V1886" i="1"/>
  <c r="W1886" i="1"/>
  <c r="I1887" i="1"/>
  <c r="J1887" i="1"/>
  <c r="K1887" i="1"/>
  <c r="L1887" i="1"/>
  <c r="M1887" i="1"/>
  <c r="O1887" i="1"/>
  <c r="P1887" i="1"/>
  <c r="Q1887" i="1"/>
  <c r="R1887" i="1"/>
  <c r="T1887" i="1"/>
  <c r="U1887" i="1"/>
  <c r="V1887" i="1"/>
  <c r="W1887" i="1"/>
  <c r="I1888" i="1"/>
  <c r="J1888" i="1"/>
  <c r="K1888" i="1"/>
  <c r="L1888" i="1"/>
  <c r="M1888" i="1"/>
  <c r="O1888" i="1"/>
  <c r="P1888" i="1"/>
  <c r="Q1888" i="1"/>
  <c r="R1888" i="1"/>
  <c r="T1888" i="1"/>
  <c r="U1888" i="1"/>
  <c r="V1888" i="1"/>
  <c r="W1888" i="1"/>
  <c r="I1889" i="1"/>
  <c r="J1889" i="1"/>
  <c r="K1889" i="1"/>
  <c r="L1889" i="1"/>
  <c r="M1889" i="1"/>
  <c r="O1889" i="1"/>
  <c r="P1889" i="1"/>
  <c r="Q1889" i="1"/>
  <c r="R1889" i="1"/>
  <c r="T1889" i="1"/>
  <c r="U1889" i="1"/>
  <c r="V1889" i="1"/>
  <c r="W1889" i="1"/>
  <c r="I1890" i="1"/>
  <c r="J1890" i="1"/>
  <c r="K1890" i="1"/>
  <c r="L1890" i="1"/>
  <c r="M1890" i="1"/>
  <c r="O1890" i="1"/>
  <c r="P1890" i="1"/>
  <c r="Q1890" i="1"/>
  <c r="R1890" i="1"/>
  <c r="T1890" i="1"/>
  <c r="U1890" i="1"/>
  <c r="V1890" i="1"/>
  <c r="W1890" i="1"/>
  <c r="I1891" i="1"/>
  <c r="J1891" i="1"/>
  <c r="K1891" i="1"/>
  <c r="L1891" i="1"/>
  <c r="M1891" i="1"/>
  <c r="O1891" i="1"/>
  <c r="P1891" i="1"/>
  <c r="Q1891" i="1"/>
  <c r="R1891" i="1"/>
  <c r="T1891" i="1"/>
  <c r="U1891" i="1"/>
  <c r="V1891" i="1"/>
  <c r="W1891" i="1"/>
  <c r="I1892" i="1"/>
  <c r="J1892" i="1"/>
  <c r="K1892" i="1"/>
  <c r="L1892" i="1"/>
  <c r="M1892" i="1"/>
  <c r="O1892" i="1"/>
  <c r="P1892" i="1"/>
  <c r="Q1892" i="1"/>
  <c r="R1892" i="1"/>
  <c r="T1892" i="1"/>
  <c r="U1892" i="1"/>
  <c r="V1892" i="1"/>
  <c r="W1892" i="1"/>
  <c r="I1893" i="1"/>
  <c r="J1893" i="1"/>
  <c r="K1893" i="1"/>
  <c r="L1893" i="1"/>
  <c r="M1893" i="1"/>
  <c r="O1893" i="1"/>
  <c r="P1893" i="1"/>
  <c r="Q1893" i="1"/>
  <c r="R1893" i="1"/>
  <c r="T1893" i="1"/>
  <c r="U1893" i="1"/>
  <c r="V1893" i="1"/>
  <c r="W1893" i="1"/>
  <c r="I1894" i="1"/>
  <c r="J1894" i="1"/>
  <c r="K1894" i="1"/>
  <c r="L1894" i="1"/>
  <c r="M1894" i="1"/>
  <c r="O1894" i="1"/>
  <c r="P1894" i="1"/>
  <c r="Q1894" i="1"/>
  <c r="R1894" i="1"/>
  <c r="T1894" i="1"/>
  <c r="U1894" i="1"/>
  <c r="V1894" i="1"/>
  <c r="W1894" i="1"/>
  <c r="I1895" i="1"/>
  <c r="J1895" i="1"/>
  <c r="K1895" i="1"/>
  <c r="L1895" i="1"/>
  <c r="M1895" i="1"/>
  <c r="O1895" i="1"/>
  <c r="P1895" i="1"/>
  <c r="Q1895" i="1"/>
  <c r="R1895" i="1"/>
  <c r="T1895" i="1"/>
  <c r="U1895" i="1"/>
  <c r="V1895" i="1"/>
  <c r="W1895" i="1"/>
  <c r="I1896" i="1"/>
  <c r="J1896" i="1"/>
  <c r="K1896" i="1"/>
  <c r="L1896" i="1"/>
  <c r="M1896" i="1"/>
  <c r="O1896" i="1"/>
  <c r="P1896" i="1"/>
  <c r="Q1896" i="1"/>
  <c r="R1896" i="1"/>
  <c r="T1896" i="1"/>
  <c r="U1896" i="1"/>
  <c r="V1896" i="1"/>
  <c r="W1896" i="1"/>
  <c r="I1897" i="1"/>
  <c r="J1897" i="1"/>
  <c r="K1897" i="1"/>
  <c r="L1897" i="1"/>
  <c r="M1897" i="1"/>
  <c r="O1897" i="1"/>
  <c r="P1897" i="1"/>
  <c r="Q1897" i="1"/>
  <c r="R1897" i="1"/>
  <c r="T1897" i="1"/>
  <c r="U1897" i="1"/>
  <c r="V1897" i="1"/>
  <c r="W1897" i="1"/>
  <c r="I1898" i="1"/>
  <c r="J1898" i="1"/>
  <c r="K1898" i="1"/>
  <c r="L1898" i="1"/>
  <c r="M1898" i="1"/>
  <c r="O1898" i="1"/>
  <c r="P1898" i="1"/>
  <c r="Q1898" i="1"/>
  <c r="R1898" i="1"/>
  <c r="T1898" i="1"/>
  <c r="U1898" i="1"/>
  <c r="V1898" i="1"/>
  <c r="W1898" i="1"/>
  <c r="I1899" i="1"/>
  <c r="J1899" i="1"/>
  <c r="K1899" i="1"/>
  <c r="L1899" i="1"/>
  <c r="M1899" i="1"/>
  <c r="O1899" i="1"/>
  <c r="P1899" i="1"/>
  <c r="Q1899" i="1"/>
  <c r="R1899" i="1"/>
  <c r="T1899" i="1"/>
  <c r="U1899" i="1"/>
  <c r="V1899" i="1"/>
  <c r="W1899" i="1"/>
  <c r="I1900" i="1"/>
  <c r="J1900" i="1"/>
  <c r="K1900" i="1"/>
  <c r="L1900" i="1"/>
  <c r="M1900" i="1"/>
  <c r="O1900" i="1"/>
  <c r="P1900" i="1"/>
  <c r="Q1900" i="1"/>
  <c r="R1900" i="1"/>
  <c r="T1900" i="1"/>
  <c r="U1900" i="1"/>
  <c r="V1900" i="1"/>
  <c r="W1900" i="1"/>
  <c r="I1901" i="1"/>
  <c r="J1901" i="1"/>
  <c r="K1901" i="1"/>
  <c r="L1901" i="1"/>
  <c r="M1901" i="1"/>
  <c r="O1901" i="1"/>
  <c r="P1901" i="1"/>
  <c r="Q1901" i="1"/>
  <c r="R1901" i="1"/>
  <c r="T1901" i="1"/>
  <c r="U1901" i="1"/>
  <c r="V1901" i="1"/>
  <c r="W1901" i="1"/>
  <c r="I1902" i="1"/>
  <c r="J1902" i="1"/>
  <c r="K1902" i="1"/>
  <c r="L1902" i="1"/>
  <c r="M1902" i="1"/>
  <c r="O1902" i="1"/>
  <c r="P1902" i="1"/>
  <c r="Q1902" i="1"/>
  <c r="R1902" i="1"/>
  <c r="T1902" i="1"/>
  <c r="U1902" i="1"/>
  <c r="V1902" i="1"/>
  <c r="W1902" i="1"/>
  <c r="I1903" i="1"/>
  <c r="J1903" i="1"/>
  <c r="K1903" i="1"/>
  <c r="L1903" i="1"/>
  <c r="M1903" i="1"/>
  <c r="O1903" i="1"/>
  <c r="P1903" i="1"/>
  <c r="Q1903" i="1"/>
  <c r="R1903" i="1"/>
  <c r="T1903" i="1"/>
  <c r="U1903" i="1"/>
  <c r="V1903" i="1"/>
  <c r="W1903" i="1"/>
  <c r="I1904" i="1"/>
  <c r="J1904" i="1"/>
  <c r="K1904" i="1"/>
  <c r="L1904" i="1"/>
  <c r="M1904" i="1"/>
  <c r="O1904" i="1"/>
  <c r="P1904" i="1"/>
  <c r="Q1904" i="1"/>
  <c r="R1904" i="1"/>
  <c r="T1904" i="1"/>
  <c r="U1904" i="1"/>
  <c r="V1904" i="1"/>
  <c r="W1904" i="1"/>
  <c r="I1905" i="1"/>
  <c r="J1905" i="1"/>
  <c r="K1905" i="1"/>
  <c r="L1905" i="1"/>
  <c r="M1905" i="1"/>
  <c r="O1905" i="1"/>
  <c r="P1905" i="1"/>
  <c r="Q1905" i="1"/>
  <c r="R1905" i="1"/>
  <c r="T1905" i="1"/>
  <c r="U1905" i="1"/>
  <c r="V1905" i="1"/>
  <c r="W1905" i="1"/>
  <c r="I1906" i="1"/>
  <c r="J1906" i="1"/>
  <c r="K1906" i="1"/>
  <c r="L1906" i="1"/>
  <c r="M1906" i="1"/>
  <c r="O1906" i="1"/>
  <c r="P1906" i="1"/>
  <c r="Q1906" i="1"/>
  <c r="R1906" i="1"/>
  <c r="T1906" i="1"/>
  <c r="U1906" i="1"/>
  <c r="V1906" i="1"/>
  <c r="W1906" i="1"/>
  <c r="I1907" i="1"/>
  <c r="J1907" i="1"/>
  <c r="K1907" i="1"/>
  <c r="L1907" i="1"/>
  <c r="M1907" i="1"/>
  <c r="O1907" i="1"/>
  <c r="P1907" i="1"/>
  <c r="Q1907" i="1"/>
  <c r="R1907" i="1"/>
  <c r="T1907" i="1"/>
  <c r="U1907" i="1"/>
  <c r="V1907" i="1"/>
  <c r="W1907" i="1"/>
  <c r="I1908" i="1"/>
  <c r="J1908" i="1"/>
  <c r="K1908" i="1"/>
  <c r="L1908" i="1"/>
  <c r="M1908" i="1"/>
  <c r="O1908" i="1"/>
  <c r="P1908" i="1"/>
  <c r="Q1908" i="1"/>
  <c r="R1908" i="1"/>
  <c r="T1908" i="1"/>
  <c r="U1908" i="1"/>
  <c r="V1908" i="1"/>
  <c r="W1908" i="1"/>
  <c r="I1909" i="1"/>
  <c r="J1909" i="1"/>
  <c r="K1909" i="1"/>
  <c r="L1909" i="1"/>
  <c r="M1909" i="1"/>
  <c r="O1909" i="1"/>
  <c r="P1909" i="1"/>
  <c r="Q1909" i="1"/>
  <c r="R1909" i="1"/>
  <c r="T1909" i="1"/>
  <c r="U1909" i="1"/>
  <c r="V1909" i="1"/>
  <c r="W1909" i="1"/>
  <c r="I1910" i="1"/>
  <c r="J1910" i="1"/>
  <c r="K1910" i="1"/>
  <c r="L1910" i="1"/>
  <c r="M1910" i="1"/>
  <c r="O1910" i="1"/>
  <c r="P1910" i="1"/>
  <c r="Q1910" i="1"/>
  <c r="R1910" i="1"/>
  <c r="T1910" i="1"/>
  <c r="U1910" i="1"/>
  <c r="V1910" i="1"/>
  <c r="W1910" i="1"/>
  <c r="I1911" i="1"/>
  <c r="J1911" i="1"/>
  <c r="K1911" i="1"/>
  <c r="L1911" i="1"/>
  <c r="M1911" i="1"/>
  <c r="O1911" i="1"/>
  <c r="P1911" i="1"/>
  <c r="Q1911" i="1"/>
  <c r="R1911" i="1"/>
  <c r="T1911" i="1"/>
  <c r="U1911" i="1"/>
  <c r="V1911" i="1"/>
  <c r="W1911" i="1"/>
  <c r="I1912" i="1"/>
  <c r="J1912" i="1"/>
  <c r="K1912" i="1"/>
  <c r="L1912" i="1"/>
  <c r="M1912" i="1"/>
  <c r="O1912" i="1"/>
  <c r="P1912" i="1"/>
  <c r="Q1912" i="1"/>
  <c r="R1912" i="1"/>
  <c r="T1912" i="1"/>
  <c r="U1912" i="1"/>
  <c r="V1912" i="1"/>
  <c r="W1912" i="1"/>
  <c r="I1913" i="1"/>
  <c r="J1913" i="1"/>
  <c r="K1913" i="1"/>
  <c r="L1913" i="1"/>
  <c r="M1913" i="1"/>
  <c r="O1913" i="1"/>
  <c r="P1913" i="1"/>
  <c r="Q1913" i="1"/>
  <c r="R1913" i="1"/>
  <c r="T1913" i="1"/>
  <c r="U1913" i="1"/>
  <c r="V1913" i="1"/>
  <c r="W1913" i="1"/>
  <c r="I1914" i="1"/>
  <c r="J1914" i="1"/>
  <c r="K1914" i="1"/>
  <c r="L1914" i="1"/>
  <c r="M1914" i="1"/>
  <c r="O1914" i="1"/>
  <c r="P1914" i="1"/>
  <c r="Q1914" i="1"/>
  <c r="R1914" i="1"/>
  <c r="T1914" i="1"/>
  <c r="U1914" i="1"/>
  <c r="V1914" i="1"/>
  <c r="W1914" i="1"/>
  <c r="I1915" i="1"/>
  <c r="J1915" i="1"/>
  <c r="K1915" i="1"/>
  <c r="L1915" i="1"/>
  <c r="M1915" i="1"/>
  <c r="O1915" i="1"/>
  <c r="P1915" i="1"/>
  <c r="Q1915" i="1"/>
  <c r="R1915" i="1"/>
  <c r="T1915" i="1"/>
  <c r="U1915" i="1"/>
  <c r="V1915" i="1"/>
  <c r="W1915" i="1"/>
  <c r="I1916" i="1"/>
  <c r="J1916" i="1"/>
  <c r="K1916" i="1"/>
  <c r="L1916" i="1"/>
  <c r="M1916" i="1"/>
  <c r="O1916" i="1"/>
  <c r="P1916" i="1"/>
  <c r="Q1916" i="1"/>
  <c r="R1916" i="1"/>
  <c r="T1916" i="1"/>
  <c r="U1916" i="1"/>
  <c r="V1916" i="1"/>
  <c r="W1916" i="1"/>
  <c r="I1917" i="1"/>
  <c r="J1917" i="1"/>
  <c r="K1917" i="1"/>
  <c r="L1917" i="1"/>
  <c r="M1917" i="1"/>
  <c r="O1917" i="1"/>
  <c r="P1917" i="1"/>
  <c r="Q1917" i="1"/>
  <c r="R1917" i="1"/>
  <c r="T1917" i="1"/>
  <c r="U1917" i="1"/>
  <c r="V1917" i="1"/>
  <c r="W1917" i="1"/>
  <c r="I1918" i="1"/>
  <c r="J1918" i="1"/>
  <c r="K1918" i="1"/>
  <c r="L1918" i="1"/>
  <c r="M1918" i="1"/>
  <c r="O1918" i="1"/>
  <c r="P1918" i="1"/>
  <c r="Q1918" i="1"/>
  <c r="R1918" i="1"/>
  <c r="T1918" i="1"/>
  <c r="U1918" i="1"/>
  <c r="V1918" i="1"/>
  <c r="W1918" i="1"/>
  <c r="I1919" i="1"/>
  <c r="J1919" i="1"/>
  <c r="K1919" i="1"/>
  <c r="L1919" i="1"/>
  <c r="M1919" i="1"/>
  <c r="O1919" i="1"/>
  <c r="P1919" i="1"/>
  <c r="Q1919" i="1"/>
  <c r="R1919" i="1"/>
  <c r="T1919" i="1"/>
  <c r="U1919" i="1"/>
  <c r="V1919" i="1"/>
  <c r="W1919" i="1"/>
  <c r="I1920" i="1"/>
  <c r="J1920" i="1"/>
  <c r="K1920" i="1"/>
  <c r="L1920" i="1"/>
  <c r="M1920" i="1"/>
  <c r="O1920" i="1"/>
  <c r="P1920" i="1"/>
  <c r="Q1920" i="1"/>
  <c r="R1920" i="1"/>
  <c r="T1920" i="1"/>
  <c r="U1920" i="1"/>
  <c r="V1920" i="1"/>
  <c r="W1920" i="1"/>
  <c r="I1921" i="1"/>
  <c r="J1921" i="1"/>
  <c r="K1921" i="1"/>
  <c r="L1921" i="1"/>
  <c r="M1921" i="1"/>
  <c r="O1921" i="1"/>
  <c r="P1921" i="1"/>
  <c r="Q1921" i="1"/>
  <c r="R1921" i="1"/>
  <c r="T1921" i="1"/>
  <c r="U1921" i="1"/>
  <c r="V1921" i="1"/>
  <c r="W1921" i="1"/>
  <c r="I1922" i="1"/>
  <c r="J1922" i="1"/>
  <c r="K1922" i="1"/>
  <c r="L1922" i="1"/>
  <c r="M1922" i="1"/>
  <c r="O1922" i="1"/>
  <c r="P1922" i="1"/>
  <c r="Q1922" i="1"/>
  <c r="R1922" i="1"/>
  <c r="T1922" i="1"/>
  <c r="U1922" i="1"/>
  <c r="V1922" i="1"/>
  <c r="W1922" i="1"/>
  <c r="I1923" i="1"/>
  <c r="J1923" i="1"/>
  <c r="K1923" i="1"/>
  <c r="L1923" i="1"/>
  <c r="M1923" i="1"/>
  <c r="O1923" i="1"/>
  <c r="P1923" i="1"/>
  <c r="Q1923" i="1"/>
  <c r="R1923" i="1"/>
  <c r="T1923" i="1"/>
  <c r="U1923" i="1"/>
  <c r="V1923" i="1"/>
  <c r="W1923" i="1"/>
  <c r="I1924" i="1"/>
  <c r="J1924" i="1"/>
  <c r="K1924" i="1"/>
  <c r="L1924" i="1"/>
  <c r="M1924" i="1"/>
  <c r="O1924" i="1"/>
  <c r="P1924" i="1"/>
  <c r="Q1924" i="1"/>
  <c r="R1924" i="1"/>
  <c r="T1924" i="1"/>
  <c r="U1924" i="1"/>
  <c r="V1924" i="1"/>
  <c r="W1924" i="1"/>
  <c r="I1925" i="1"/>
  <c r="J1925" i="1"/>
  <c r="K1925" i="1"/>
  <c r="L1925" i="1"/>
  <c r="M1925" i="1"/>
  <c r="O1925" i="1"/>
  <c r="P1925" i="1"/>
  <c r="Q1925" i="1"/>
  <c r="R1925" i="1"/>
  <c r="T1925" i="1"/>
  <c r="U1925" i="1"/>
  <c r="V1925" i="1"/>
  <c r="W1925" i="1"/>
  <c r="I1926" i="1"/>
  <c r="J1926" i="1"/>
  <c r="K1926" i="1"/>
  <c r="L1926" i="1"/>
  <c r="M1926" i="1"/>
  <c r="O1926" i="1"/>
  <c r="P1926" i="1"/>
  <c r="Q1926" i="1"/>
  <c r="R1926" i="1"/>
  <c r="T1926" i="1"/>
  <c r="U1926" i="1"/>
  <c r="V1926" i="1"/>
  <c r="W1926" i="1"/>
  <c r="I1927" i="1"/>
  <c r="J1927" i="1"/>
  <c r="K1927" i="1"/>
  <c r="L1927" i="1"/>
  <c r="M1927" i="1"/>
  <c r="O1927" i="1"/>
  <c r="P1927" i="1"/>
  <c r="Q1927" i="1"/>
  <c r="R1927" i="1"/>
  <c r="T1927" i="1"/>
  <c r="U1927" i="1"/>
  <c r="V1927" i="1"/>
  <c r="W1927" i="1"/>
  <c r="I1928" i="1"/>
  <c r="J1928" i="1"/>
  <c r="K1928" i="1"/>
  <c r="L1928" i="1"/>
  <c r="M1928" i="1"/>
  <c r="O1928" i="1"/>
  <c r="P1928" i="1"/>
  <c r="Q1928" i="1"/>
  <c r="R1928" i="1"/>
  <c r="T1928" i="1"/>
  <c r="U1928" i="1"/>
  <c r="V1928" i="1"/>
  <c r="W1928" i="1"/>
  <c r="I1929" i="1"/>
  <c r="J1929" i="1"/>
  <c r="K1929" i="1"/>
  <c r="L1929" i="1"/>
  <c r="M1929" i="1"/>
  <c r="O1929" i="1"/>
  <c r="P1929" i="1"/>
  <c r="Q1929" i="1"/>
  <c r="R1929" i="1"/>
  <c r="T1929" i="1"/>
  <c r="U1929" i="1"/>
  <c r="V1929" i="1"/>
  <c r="W1929" i="1"/>
  <c r="I1930" i="1"/>
  <c r="J1930" i="1"/>
  <c r="K1930" i="1"/>
  <c r="L1930" i="1"/>
  <c r="M1930" i="1"/>
  <c r="O1930" i="1"/>
  <c r="P1930" i="1"/>
  <c r="Q1930" i="1"/>
  <c r="R1930" i="1"/>
  <c r="T1930" i="1"/>
  <c r="U1930" i="1"/>
  <c r="V1930" i="1"/>
  <c r="W1930" i="1"/>
  <c r="I1931" i="1"/>
  <c r="J1931" i="1"/>
  <c r="K1931" i="1"/>
  <c r="L1931" i="1"/>
  <c r="M1931" i="1"/>
  <c r="O1931" i="1"/>
  <c r="P1931" i="1"/>
  <c r="Q1931" i="1"/>
  <c r="R1931" i="1"/>
  <c r="T1931" i="1"/>
  <c r="U1931" i="1"/>
  <c r="V1931" i="1"/>
  <c r="W1931" i="1"/>
  <c r="I1932" i="1"/>
  <c r="J1932" i="1"/>
  <c r="K1932" i="1"/>
  <c r="L1932" i="1"/>
  <c r="M1932" i="1"/>
  <c r="O1932" i="1"/>
  <c r="P1932" i="1"/>
  <c r="Q1932" i="1"/>
  <c r="R1932" i="1"/>
  <c r="T1932" i="1"/>
  <c r="U1932" i="1"/>
  <c r="V1932" i="1"/>
  <c r="W1932" i="1"/>
  <c r="I1933" i="1"/>
  <c r="J1933" i="1"/>
  <c r="K1933" i="1"/>
  <c r="L1933" i="1"/>
  <c r="M1933" i="1"/>
  <c r="O1933" i="1"/>
  <c r="P1933" i="1"/>
  <c r="Q1933" i="1"/>
  <c r="R1933" i="1"/>
  <c r="T1933" i="1"/>
  <c r="U1933" i="1"/>
  <c r="V1933" i="1"/>
  <c r="W1933" i="1"/>
  <c r="I1934" i="1"/>
  <c r="J1934" i="1"/>
  <c r="K1934" i="1"/>
  <c r="L1934" i="1"/>
  <c r="M1934" i="1"/>
  <c r="O1934" i="1"/>
  <c r="P1934" i="1"/>
  <c r="Q1934" i="1"/>
  <c r="R1934" i="1"/>
  <c r="T1934" i="1"/>
  <c r="U1934" i="1"/>
  <c r="V1934" i="1"/>
  <c r="W1934" i="1"/>
  <c r="I1935" i="1"/>
  <c r="J1935" i="1"/>
  <c r="K1935" i="1"/>
  <c r="L1935" i="1"/>
  <c r="M1935" i="1"/>
  <c r="O1935" i="1"/>
  <c r="P1935" i="1"/>
  <c r="Q1935" i="1"/>
  <c r="R1935" i="1"/>
  <c r="T1935" i="1"/>
  <c r="U1935" i="1"/>
  <c r="V1935" i="1"/>
  <c r="W1935" i="1"/>
  <c r="I1936" i="1"/>
  <c r="J1936" i="1"/>
  <c r="K1936" i="1"/>
  <c r="L1936" i="1"/>
  <c r="M1936" i="1"/>
  <c r="O1936" i="1"/>
  <c r="P1936" i="1"/>
  <c r="Q1936" i="1"/>
  <c r="R1936" i="1"/>
  <c r="T1936" i="1"/>
  <c r="U1936" i="1"/>
  <c r="V1936" i="1"/>
  <c r="W1936" i="1"/>
  <c r="I1937" i="1"/>
  <c r="J1937" i="1"/>
  <c r="K1937" i="1"/>
  <c r="L1937" i="1"/>
  <c r="M1937" i="1"/>
  <c r="O1937" i="1"/>
  <c r="P1937" i="1"/>
  <c r="Q1937" i="1"/>
  <c r="R1937" i="1"/>
  <c r="T1937" i="1"/>
  <c r="U1937" i="1"/>
  <c r="V1937" i="1"/>
  <c r="W1937" i="1"/>
  <c r="I1938" i="1"/>
  <c r="J1938" i="1"/>
  <c r="K1938" i="1"/>
  <c r="L1938" i="1"/>
  <c r="M1938" i="1"/>
  <c r="O1938" i="1"/>
  <c r="P1938" i="1"/>
  <c r="Q1938" i="1"/>
  <c r="R1938" i="1"/>
  <c r="T1938" i="1"/>
  <c r="U1938" i="1"/>
  <c r="V1938" i="1"/>
  <c r="W1938" i="1"/>
  <c r="I1939" i="1"/>
  <c r="J1939" i="1"/>
  <c r="K1939" i="1"/>
  <c r="L1939" i="1"/>
  <c r="M1939" i="1"/>
  <c r="O1939" i="1"/>
  <c r="P1939" i="1"/>
  <c r="Q1939" i="1"/>
  <c r="R1939" i="1"/>
  <c r="T1939" i="1"/>
  <c r="U1939" i="1"/>
  <c r="V1939" i="1"/>
  <c r="W1939" i="1"/>
  <c r="I1940" i="1"/>
  <c r="J1940" i="1"/>
  <c r="K1940" i="1"/>
  <c r="L1940" i="1"/>
  <c r="M1940" i="1"/>
  <c r="O1940" i="1"/>
  <c r="P1940" i="1"/>
  <c r="Q1940" i="1"/>
  <c r="R1940" i="1"/>
  <c r="T1940" i="1"/>
  <c r="U1940" i="1"/>
  <c r="V1940" i="1"/>
  <c r="W1940" i="1"/>
  <c r="I1941" i="1"/>
  <c r="J1941" i="1"/>
  <c r="K1941" i="1"/>
  <c r="L1941" i="1"/>
  <c r="M1941" i="1"/>
  <c r="O1941" i="1"/>
  <c r="P1941" i="1"/>
  <c r="Q1941" i="1"/>
  <c r="R1941" i="1"/>
  <c r="T1941" i="1"/>
  <c r="U1941" i="1"/>
  <c r="V1941" i="1"/>
  <c r="W1941" i="1"/>
  <c r="I1942" i="1"/>
  <c r="J1942" i="1"/>
  <c r="K1942" i="1"/>
  <c r="L1942" i="1"/>
  <c r="M1942" i="1"/>
  <c r="O1942" i="1"/>
  <c r="P1942" i="1"/>
  <c r="Q1942" i="1"/>
  <c r="R1942" i="1"/>
  <c r="T1942" i="1"/>
  <c r="U1942" i="1"/>
  <c r="V1942" i="1"/>
  <c r="W1942" i="1"/>
  <c r="I1943" i="1"/>
  <c r="J1943" i="1"/>
  <c r="K1943" i="1"/>
  <c r="L1943" i="1"/>
  <c r="M1943" i="1"/>
  <c r="O1943" i="1"/>
  <c r="P1943" i="1"/>
  <c r="Q1943" i="1"/>
  <c r="R1943" i="1"/>
  <c r="T1943" i="1"/>
  <c r="U1943" i="1"/>
  <c r="V1943" i="1"/>
  <c r="W1943" i="1"/>
  <c r="I1944" i="1"/>
  <c r="J1944" i="1"/>
  <c r="K1944" i="1"/>
  <c r="L1944" i="1"/>
  <c r="M1944" i="1"/>
  <c r="O1944" i="1"/>
  <c r="P1944" i="1"/>
  <c r="Q1944" i="1"/>
  <c r="R1944" i="1"/>
  <c r="T1944" i="1"/>
  <c r="U1944" i="1"/>
  <c r="V1944" i="1"/>
  <c r="W1944" i="1"/>
  <c r="I1945" i="1"/>
  <c r="J1945" i="1"/>
  <c r="K1945" i="1"/>
  <c r="L1945" i="1"/>
  <c r="M1945" i="1"/>
  <c r="O1945" i="1"/>
  <c r="P1945" i="1"/>
  <c r="Q1945" i="1"/>
  <c r="R1945" i="1"/>
  <c r="T1945" i="1"/>
  <c r="U1945" i="1"/>
  <c r="V1945" i="1"/>
  <c r="W1945" i="1"/>
  <c r="I1946" i="1"/>
  <c r="J1946" i="1"/>
  <c r="K1946" i="1"/>
  <c r="L1946" i="1"/>
  <c r="M1946" i="1"/>
  <c r="O1946" i="1"/>
  <c r="P1946" i="1"/>
  <c r="Q1946" i="1"/>
  <c r="R1946" i="1"/>
  <c r="T1946" i="1"/>
  <c r="U1946" i="1"/>
  <c r="V1946" i="1"/>
  <c r="W1946" i="1"/>
  <c r="I1947" i="1"/>
  <c r="J1947" i="1"/>
  <c r="K1947" i="1"/>
  <c r="L1947" i="1"/>
  <c r="M1947" i="1"/>
  <c r="O1947" i="1"/>
  <c r="P1947" i="1"/>
  <c r="Q1947" i="1"/>
  <c r="R1947" i="1"/>
  <c r="T1947" i="1"/>
  <c r="U1947" i="1"/>
  <c r="V1947" i="1"/>
  <c r="W1947" i="1"/>
  <c r="I1948" i="1"/>
  <c r="J1948" i="1"/>
  <c r="K1948" i="1"/>
  <c r="L1948" i="1"/>
  <c r="M1948" i="1"/>
  <c r="O1948" i="1"/>
  <c r="P1948" i="1"/>
  <c r="Q1948" i="1"/>
  <c r="R1948" i="1"/>
  <c r="T1948" i="1"/>
  <c r="U1948" i="1"/>
  <c r="V1948" i="1"/>
  <c r="W1948" i="1"/>
  <c r="I1949" i="1"/>
  <c r="J1949" i="1"/>
  <c r="K1949" i="1"/>
  <c r="L1949" i="1"/>
  <c r="M1949" i="1"/>
  <c r="O1949" i="1"/>
  <c r="P1949" i="1"/>
  <c r="Q1949" i="1"/>
  <c r="R1949" i="1"/>
  <c r="T1949" i="1"/>
  <c r="U1949" i="1"/>
  <c r="V1949" i="1"/>
  <c r="W1949" i="1"/>
  <c r="I1950" i="1"/>
  <c r="J1950" i="1"/>
  <c r="K1950" i="1"/>
  <c r="L1950" i="1"/>
  <c r="M1950" i="1"/>
  <c r="O1950" i="1"/>
  <c r="P1950" i="1"/>
  <c r="Q1950" i="1"/>
  <c r="R1950" i="1"/>
  <c r="T1950" i="1"/>
  <c r="U1950" i="1"/>
  <c r="V1950" i="1"/>
  <c r="W1950" i="1"/>
  <c r="I1951" i="1"/>
  <c r="J1951" i="1"/>
  <c r="K1951" i="1"/>
  <c r="L1951" i="1"/>
  <c r="M1951" i="1"/>
  <c r="O1951" i="1"/>
  <c r="P1951" i="1"/>
  <c r="Q1951" i="1"/>
  <c r="R1951" i="1"/>
  <c r="T1951" i="1"/>
  <c r="U1951" i="1"/>
  <c r="V1951" i="1"/>
  <c r="W1951" i="1"/>
  <c r="I1952" i="1"/>
  <c r="J1952" i="1"/>
  <c r="K1952" i="1"/>
  <c r="L1952" i="1"/>
  <c r="M1952" i="1"/>
  <c r="O1952" i="1"/>
  <c r="P1952" i="1"/>
  <c r="Q1952" i="1"/>
  <c r="R1952" i="1"/>
  <c r="T1952" i="1"/>
  <c r="U1952" i="1"/>
  <c r="V1952" i="1"/>
  <c r="W1952" i="1"/>
  <c r="I1953" i="1"/>
  <c r="J1953" i="1"/>
  <c r="K1953" i="1"/>
  <c r="L1953" i="1"/>
  <c r="M1953" i="1"/>
  <c r="O1953" i="1"/>
  <c r="P1953" i="1"/>
  <c r="Q1953" i="1"/>
  <c r="R1953" i="1"/>
  <c r="T1953" i="1"/>
  <c r="U1953" i="1"/>
  <c r="V1953" i="1"/>
  <c r="W1953" i="1"/>
  <c r="I1954" i="1"/>
  <c r="J1954" i="1"/>
  <c r="K1954" i="1"/>
  <c r="L1954" i="1"/>
  <c r="M1954" i="1"/>
  <c r="O1954" i="1"/>
  <c r="P1954" i="1"/>
  <c r="Q1954" i="1"/>
  <c r="R1954" i="1"/>
  <c r="T1954" i="1"/>
  <c r="U1954" i="1"/>
  <c r="V1954" i="1"/>
  <c r="W1954" i="1"/>
  <c r="I1955" i="1"/>
  <c r="J1955" i="1"/>
  <c r="K1955" i="1"/>
  <c r="L1955" i="1"/>
  <c r="M1955" i="1"/>
  <c r="O1955" i="1"/>
  <c r="P1955" i="1"/>
  <c r="Q1955" i="1"/>
  <c r="R1955" i="1"/>
  <c r="T1955" i="1"/>
  <c r="U1955" i="1"/>
  <c r="V1955" i="1"/>
  <c r="W1955" i="1"/>
  <c r="I1956" i="1"/>
  <c r="J1956" i="1"/>
  <c r="K1956" i="1"/>
  <c r="L1956" i="1"/>
  <c r="M1956" i="1"/>
  <c r="O1956" i="1"/>
  <c r="P1956" i="1"/>
  <c r="Q1956" i="1"/>
  <c r="R1956" i="1"/>
  <c r="T1956" i="1"/>
  <c r="U1956" i="1"/>
  <c r="V1956" i="1"/>
  <c r="W1956" i="1"/>
  <c r="I1957" i="1"/>
  <c r="J1957" i="1"/>
  <c r="K1957" i="1"/>
  <c r="L1957" i="1"/>
  <c r="M1957" i="1"/>
  <c r="O1957" i="1"/>
  <c r="P1957" i="1"/>
  <c r="Q1957" i="1"/>
  <c r="R1957" i="1"/>
  <c r="T1957" i="1"/>
  <c r="U1957" i="1"/>
  <c r="V1957" i="1"/>
  <c r="W1957" i="1"/>
  <c r="I1958" i="1"/>
  <c r="J1958" i="1"/>
  <c r="K1958" i="1"/>
  <c r="L1958" i="1"/>
  <c r="M1958" i="1"/>
  <c r="O1958" i="1"/>
  <c r="P1958" i="1"/>
  <c r="Q1958" i="1"/>
  <c r="R1958" i="1"/>
  <c r="T1958" i="1"/>
  <c r="U1958" i="1"/>
  <c r="V1958" i="1"/>
  <c r="W1958" i="1"/>
  <c r="I1959" i="1"/>
  <c r="J1959" i="1"/>
  <c r="K1959" i="1"/>
  <c r="L1959" i="1"/>
  <c r="M1959" i="1"/>
  <c r="O1959" i="1"/>
  <c r="P1959" i="1"/>
  <c r="Q1959" i="1"/>
  <c r="R1959" i="1"/>
  <c r="T1959" i="1"/>
  <c r="U1959" i="1"/>
  <c r="V1959" i="1"/>
  <c r="W1959" i="1"/>
  <c r="I1960" i="1"/>
  <c r="J1960" i="1"/>
  <c r="K1960" i="1"/>
  <c r="L1960" i="1"/>
  <c r="M1960" i="1"/>
  <c r="O1960" i="1"/>
  <c r="P1960" i="1"/>
  <c r="Q1960" i="1"/>
  <c r="R1960" i="1"/>
  <c r="T1960" i="1"/>
  <c r="U1960" i="1"/>
  <c r="V1960" i="1"/>
  <c r="W1960" i="1"/>
  <c r="I1961" i="1"/>
  <c r="J1961" i="1"/>
  <c r="K1961" i="1"/>
  <c r="L1961" i="1"/>
  <c r="M1961" i="1"/>
  <c r="O1961" i="1"/>
  <c r="P1961" i="1"/>
  <c r="Q1961" i="1"/>
  <c r="R1961" i="1"/>
  <c r="T1961" i="1"/>
  <c r="U1961" i="1"/>
  <c r="V1961" i="1"/>
  <c r="W1961" i="1"/>
  <c r="I1962" i="1"/>
  <c r="J1962" i="1"/>
  <c r="K1962" i="1"/>
  <c r="L1962" i="1"/>
  <c r="M1962" i="1"/>
  <c r="O1962" i="1"/>
  <c r="P1962" i="1"/>
  <c r="Q1962" i="1"/>
  <c r="R1962" i="1"/>
  <c r="T1962" i="1"/>
  <c r="U1962" i="1"/>
  <c r="V1962" i="1"/>
  <c r="W1962" i="1"/>
  <c r="I1963" i="1"/>
  <c r="J1963" i="1"/>
  <c r="K1963" i="1"/>
  <c r="L1963" i="1"/>
  <c r="M1963" i="1"/>
  <c r="O1963" i="1"/>
  <c r="P1963" i="1"/>
  <c r="Q1963" i="1"/>
  <c r="R1963" i="1"/>
  <c r="T1963" i="1"/>
  <c r="U1963" i="1"/>
  <c r="V1963" i="1"/>
  <c r="W1963" i="1"/>
  <c r="I1964" i="1"/>
  <c r="J1964" i="1"/>
  <c r="K1964" i="1"/>
  <c r="L1964" i="1"/>
  <c r="M1964" i="1"/>
  <c r="O1964" i="1"/>
  <c r="P1964" i="1"/>
  <c r="Q1964" i="1"/>
  <c r="R1964" i="1"/>
  <c r="T1964" i="1"/>
  <c r="U1964" i="1"/>
  <c r="V1964" i="1"/>
  <c r="W1964" i="1"/>
  <c r="I1965" i="1"/>
  <c r="J1965" i="1"/>
  <c r="K1965" i="1"/>
  <c r="L1965" i="1"/>
  <c r="M1965" i="1"/>
  <c r="O1965" i="1"/>
  <c r="P1965" i="1"/>
  <c r="Q1965" i="1"/>
  <c r="R1965" i="1"/>
  <c r="T1965" i="1"/>
  <c r="U1965" i="1"/>
  <c r="V1965" i="1"/>
  <c r="W1965" i="1"/>
  <c r="I1966" i="1"/>
  <c r="J1966" i="1"/>
  <c r="K1966" i="1"/>
  <c r="L1966" i="1"/>
  <c r="M1966" i="1"/>
  <c r="O1966" i="1"/>
  <c r="P1966" i="1"/>
  <c r="Q1966" i="1"/>
  <c r="R1966" i="1"/>
  <c r="T1966" i="1"/>
  <c r="U1966" i="1"/>
  <c r="V1966" i="1"/>
  <c r="W1966" i="1"/>
  <c r="I1967" i="1"/>
  <c r="J1967" i="1"/>
  <c r="K1967" i="1"/>
  <c r="L1967" i="1"/>
  <c r="M1967" i="1"/>
  <c r="O1967" i="1"/>
  <c r="P1967" i="1"/>
  <c r="Q1967" i="1"/>
  <c r="R1967" i="1"/>
  <c r="T1967" i="1"/>
  <c r="U1967" i="1"/>
  <c r="V1967" i="1"/>
  <c r="W1967" i="1"/>
  <c r="I1968" i="1"/>
  <c r="J1968" i="1"/>
  <c r="K1968" i="1"/>
  <c r="L1968" i="1"/>
  <c r="M1968" i="1"/>
  <c r="O1968" i="1"/>
  <c r="P1968" i="1"/>
  <c r="Q1968" i="1"/>
  <c r="R1968" i="1"/>
  <c r="T1968" i="1"/>
  <c r="U1968" i="1"/>
  <c r="V1968" i="1"/>
  <c r="W1968" i="1"/>
  <c r="I1969" i="1"/>
  <c r="J1969" i="1"/>
  <c r="K1969" i="1"/>
  <c r="L1969" i="1"/>
  <c r="M1969" i="1"/>
  <c r="O1969" i="1"/>
  <c r="P1969" i="1"/>
  <c r="Q1969" i="1"/>
  <c r="R1969" i="1"/>
  <c r="T1969" i="1"/>
  <c r="U1969" i="1"/>
  <c r="V1969" i="1"/>
  <c r="W1969" i="1"/>
  <c r="I1970" i="1"/>
  <c r="J1970" i="1"/>
  <c r="K1970" i="1"/>
  <c r="L1970" i="1"/>
  <c r="M1970" i="1"/>
  <c r="O1970" i="1"/>
  <c r="P1970" i="1"/>
  <c r="Q1970" i="1"/>
  <c r="R1970" i="1"/>
  <c r="T1970" i="1"/>
  <c r="U1970" i="1"/>
  <c r="V1970" i="1"/>
  <c r="W1970" i="1"/>
  <c r="I1971" i="1"/>
  <c r="J1971" i="1"/>
  <c r="K1971" i="1"/>
  <c r="L1971" i="1"/>
  <c r="M1971" i="1"/>
  <c r="O1971" i="1"/>
  <c r="P1971" i="1"/>
  <c r="Q1971" i="1"/>
  <c r="R1971" i="1"/>
  <c r="T1971" i="1"/>
  <c r="U1971" i="1"/>
  <c r="V1971" i="1"/>
  <c r="W1971" i="1"/>
  <c r="I1972" i="1"/>
  <c r="J1972" i="1"/>
  <c r="K1972" i="1"/>
  <c r="L1972" i="1"/>
  <c r="M1972" i="1"/>
  <c r="O1972" i="1"/>
  <c r="P1972" i="1"/>
  <c r="Q1972" i="1"/>
  <c r="R1972" i="1"/>
  <c r="T1972" i="1"/>
  <c r="U1972" i="1"/>
  <c r="V1972" i="1"/>
  <c r="W1972" i="1"/>
  <c r="I1973" i="1"/>
  <c r="J1973" i="1"/>
  <c r="K1973" i="1"/>
  <c r="L1973" i="1"/>
  <c r="M1973" i="1"/>
  <c r="O1973" i="1"/>
  <c r="P1973" i="1"/>
  <c r="Q1973" i="1"/>
  <c r="R1973" i="1"/>
  <c r="T1973" i="1"/>
  <c r="U1973" i="1"/>
  <c r="V1973" i="1"/>
  <c r="W1973" i="1"/>
  <c r="I1974" i="1"/>
  <c r="J1974" i="1"/>
  <c r="K1974" i="1"/>
  <c r="L1974" i="1"/>
  <c r="M1974" i="1"/>
  <c r="O1974" i="1"/>
  <c r="P1974" i="1"/>
  <c r="Q1974" i="1"/>
  <c r="R1974" i="1"/>
  <c r="T1974" i="1"/>
  <c r="U1974" i="1"/>
  <c r="V1974" i="1"/>
  <c r="W1974" i="1"/>
  <c r="I1975" i="1"/>
  <c r="J1975" i="1"/>
  <c r="K1975" i="1"/>
  <c r="L1975" i="1"/>
  <c r="M1975" i="1"/>
  <c r="O1975" i="1"/>
  <c r="P1975" i="1"/>
  <c r="Q1975" i="1"/>
  <c r="R1975" i="1"/>
  <c r="T1975" i="1"/>
  <c r="U1975" i="1"/>
  <c r="V1975" i="1"/>
  <c r="W1975" i="1"/>
  <c r="I1976" i="1"/>
  <c r="J1976" i="1"/>
  <c r="K1976" i="1"/>
  <c r="L1976" i="1"/>
  <c r="M1976" i="1"/>
  <c r="O1976" i="1"/>
  <c r="P1976" i="1"/>
  <c r="Q1976" i="1"/>
  <c r="R1976" i="1"/>
  <c r="T1976" i="1"/>
  <c r="U1976" i="1"/>
  <c r="V1976" i="1"/>
  <c r="W1976" i="1"/>
  <c r="I1977" i="1"/>
  <c r="J1977" i="1"/>
  <c r="K1977" i="1"/>
  <c r="L1977" i="1"/>
  <c r="M1977" i="1"/>
  <c r="O1977" i="1"/>
  <c r="P1977" i="1"/>
  <c r="Q1977" i="1"/>
  <c r="R1977" i="1"/>
  <c r="T1977" i="1"/>
  <c r="U1977" i="1"/>
  <c r="V1977" i="1"/>
  <c r="W1977" i="1"/>
  <c r="I1978" i="1"/>
  <c r="J1978" i="1"/>
  <c r="K1978" i="1"/>
  <c r="L1978" i="1"/>
  <c r="M1978" i="1"/>
  <c r="O1978" i="1"/>
  <c r="P1978" i="1"/>
  <c r="Q1978" i="1"/>
  <c r="R1978" i="1"/>
  <c r="T1978" i="1"/>
  <c r="U1978" i="1"/>
  <c r="V1978" i="1"/>
  <c r="W1978" i="1"/>
  <c r="I1979" i="1"/>
  <c r="J1979" i="1"/>
  <c r="K1979" i="1"/>
  <c r="L1979" i="1"/>
  <c r="M1979" i="1"/>
  <c r="O1979" i="1"/>
  <c r="P1979" i="1"/>
  <c r="Q1979" i="1"/>
  <c r="R1979" i="1"/>
  <c r="T1979" i="1"/>
  <c r="U1979" i="1"/>
  <c r="V1979" i="1"/>
  <c r="W1979" i="1"/>
  <c r="I1980" i="1"/>
  <c r="J1980" i="1"/>
  <c r="K1980" i="1"/>
  <c r="L1980" i="1"/>
  <c r="M1980" i="1"/>
  <c r="O1980" i="1"/>
  <c r="P1980" i="1"/>
  <c r="Q1980" i="1"/>
  <c r="R1980" i="1"/>
  <c r="T1980" i="1"/>
  <c r="U1980" i="1"/>
  <c r="V1980" i="1"/>
  <c r="W1980" i="1"/>
  <c r="I1981" i="1"/>
  <c r="J1981" i="1"/>
  <c r="K1981" i="1"/>
  <c r="L1981" i="1"/>
  <c r="M1981" i="1"/>
  <c r="O1981" i="1"/>
  <c r="P1981" i="1"/>
  <c r="Q1981" i="1"/>
  <c r="R1981" i="1"/>
  <c r="T1981" i="1"/>
  <c r="U1981" i="1"/>
  <c r="V1981" i="1"/>
  <c r="W1981" i="1"/>
  <c r="I1982" i="1"/>
  <c r="J1982" i="1"/>
  <c r="K1982" i="1"/>
  <c r="L1982" i="1"/>
  <c r="M1982" i="1"/>
  <c r="O1982" i="1"/>
  <c r="P1982" i="1"/>
  <c r="Q1982" i="1"/>
  <c r="R1982" i="1"/>
  <c r="T1982" i="1"/>
  <c r="U1982" i="1"/>
  <c r="V1982" i="1"/>
  <c r="W1982" i="1"/>
  <c r="I1983" i="1"/>
  <c r="J1983" i="1"/>
  <c r="K1983" i="1"/>
  <c r="L1983" i="1"/>
  <c r="M1983" i="1"/>
  <c r="O1983" i="1"/>
  <c r="P1983" i="1"/>
  <c r="Q1983" i="1"/>
  <c r="R1983" i="1"/>
  <c r="T1983" i="1"/>
  <c r="U1983" i="1"/>
  <c r="V1983" i="1"/>
  <c r="W1983" i="1"/>
  <c r="I1984" i="1"/>
  <c r="J1984" i="1"/>
  <c r="K1984" i="1"/>
  <c r="L1984" i="1"/>
  <c r="M1984" i="1"/>
  <c r="O1984" i="1"/>
  <c r="P1984" i="1"/>
  <c r="Q1984" i="1"/>
  <c r="R1984" i="1"/>
  <c r="T1984" i="1"/>
  <c r="U1984" i="1"/>
  <c r="V1984" i="1"/>
  <c r="W1984" i="1"/>
  <c r="I1985" i="1"/>
  <c r="J1985" i="1"/>
  <c r="K1985" i="1"/>
  <c r="L1985" i="1"/>
  <c r="M1985" i="1"/>
  <c r="O1985" i="1"/>
  <c r="P1985" i="1"/>
  <c r="Q1985" i="1"/>
  <c r="R1985" i="1"/>
  <c r="T1985" i="1"/>
  <c r="U1985" i="1"/>
  <c r="V1985" i="1"/>
  <c r="W1985" i="1"/>
  <c r="I1986" i="1"/>
  <c r="J1986" i="1"/>
  <c r="K1986" i="1"/>
  <c r="L1986" i="1"/>
  <c r="M1986" i="1"/>
  <c r="O1986" i="1"/>
  <c r="P1986" i="1"/>
  <c r="Q1986" i="1"/>
  <c r="R1986" i="1"/>
  <c r="T1986" i="1"/>
  <c r="U1986" i="1"/>
  <c r="V1986" i="1"/>
  <c r="W1986" i="1"/>
  <c r="I1987" i="1"/>
  <c r="J1987" i="1"/>
  <c r="K1987" i="1"/>
  <c r="L1987" i="1"/>
  <c r="M1987" i="1"/>
  <c r="O1987" i="1"/>
  <c r="P1987" i="1"/>
  <c r="Q1987" i="1"/>
  <c r="R1987" i="1"/>
  <c r="T1987" i="1"/>
  <c r="U1987" i="1"/>
  <c r="V1987" i="1"/>
  <c r="W1987" i="1"/>
  <c r="I1988" i="1"/>
  <c r="J1988" i="1"/>
  <c r="K1988" i="1"/>
  <c r="L1988" i="1"/>
  <c r="M1988" i="1"/>
  <c r="O1988" i="1"/>
  <c r="P1988" i="1"/>
  <c r="Q1988" i="1"/>
  <c r="R1988" i="1"/>
  <c r="T1988" i="1"/>
  <c r="U1988" i="1"/>
  <c r="V1988" i="1"/>
  <c r="W1988" i="1"/>
  <c r="I1989" i="1"/>
  <c r="J1989" i="1"/>
  <c r="K1989" i="1"/>
  <c r="L1989" i="1"/>
  <c r="M1989" i="1"/>
  <c r="O1989" i="1"/>
  <c r="P1989" i="1"/>
  <c r="Q1989" i="1"/>
  <c r="R1989" i="1"/>
  <c r="T1989" i="1"/>
  <c r="U1989" i="1"/>
  <c r="V1989" i="1"/>
  <c r="W1989" i="1"/>
  <c r="I1990" i="1"/>
  <c r="J1990" i="1"/>
  <c r="K1990" i="1"/>
  <c r="L1990" i="1"/>
  <c r="M1990" i="1"/>
  <c r="O1990" i="1"/>
  <c r="P1990" i="1"/>
  <c r="Q1990" i="1"/>
  <c r="R1990" i="1"/>
  <c r="T1990" i="1"/>
  <c r="U1990" i="1"/>
  <c r="V1990" i="1"/>
  <c r="W1990" i="1"/>
  <c r="I1991" i="1"/>
  <c r="J1991" i="1"/>
  <c r="K1991" i="1"/>
  <c r="L1991" i="1"/>
  <c r="M1991" i="1"/>
  <c r="O1991" i="1"/>
  <c r="P1991" i="1"/>
  <c r="Q1991" i="1"/>
  <c r="R1991" i="1"/>
  <c r="T1991" i="1"/>
  <c r="U1991" i="1"/>
  <c r="V1991" i="1"/>
  <c r="W1991" i="1"/>
  <c r="I1992" i="1"/>
  <c r="J1992" i="1"/>
  <c r="K1992" i="1"/>
  <c r="L1992" i="1"/>
  <c r="M1992" i="1"/>
  <c r="O1992" i="1"/>
  <c r="P1992" i="1"/>
  <c r="Q1992" i="1"/>
  <c r="R1992" i="1"/>
  <c r="T1992" i="1"/>
  <c r="U1992" i="1"/>
  <c r="V1992" i="1"/>
  <c r="W1992" i="1"/>
  <c r="I1993" i="1"/>
  <c r="J1993" i="1"/>
  <c r="K1993" i="1"/>
  <c r="L1993" i="1"/>
  <c r="M1993" i="1"/>
  <c r="O1993" i="1"/>
  <c r="P1993" i="1"/>
  <c r="Q1993" i="1"/>
  <c r="R1993" i="1"/>
  <c r="T1993" i="1"/>
  <c r="U1993" i="1"/>
  <c r="V1993" i="1"/>
  <c r="W1993" i="1"/>
  <c r="I1994" i="1"/>
  <c r="J1994" i="1"/>
  <c r="K1994" i="1"/>
  <c r="L1994" i="1"/>
  <c r="M1994" i="1"/>
  <c r="O1994" i="1"/>
  <c r="P1994" i="1"/>
  <c r="Q1994" i="1"/>
  <c r="R1994" i="1"/>
  <c r="T1994" i="1"/>
  <c r="U1994" i="1"/>
  <c r="V1994" i="1"/>
  <c r="W1994" i="1"/>
  <c r="I1995" i="1"/>
  <c r="J1995" i="1"/>
  <c r="K1995" i="1"/>
  <c r="L1995" i="1"/>
  <c r="M1995" i="1"/>
  <c r="O1995" i="1"/>
  <c r="P1995" i="1"/>
  <c r="Q1995" i="1"/>
  <c r="R1995" i="1"/>
  <c r="T1995" i="1"/>
  <c r="U1995" i="1"/>
  <c r="V1995" i="1"/>
  <c r="W1995" i="1"/>
  <c r="I1996" i="1"/>
  <c r="J1996" i="1"/>
  <c r="K1996" i="1"/>
  <c r="L1996" i="1"/>
  <c r="M1996" i="1"/>
  <c r="O1996" i="1"/>
  <c r="P1996" i="1"/>
  <c r="Q1996" i="1"/>
  <c r="R1996" i="1"/>
  <c r="T1996" i="1"/>
  <c r="U1996" i="1"/>
  <c r="V1996" i="1"/>
  <c r="W1996" i="1"/>
  <c r="I1997" i="1"/>
  <c r="J1997" i="1"/>
  <c r="K1997" i="1"/>
  <c r="L1997" i="1"/>
  <c r="M1997" i="1"/>
  <c r="O1997" i="1"/>
  <c r="P1997" i="1"/>
  <c r="Q1997" i="1"/>
  <c r="R1997" i="1"/>
  <c r="T1997" i="1"/>
  <c r="U1997" i="1"/>
  <c r="V1997" i="1"/>
  <c r="W1997" i="1"/>
  <c r="I1998" i="1"/>
  <c r="J1998" i="1"/>
  <c r="K1998" i="1"/>
  <c r="L1998" i="1"/>
  <c r="M1998" i="1"/>
  <c r="O1998" i="1"/>
  <c r="P1998" i="1"/>
  <c r="Q1998" i="1"/>
  <c r="R1998" i="1"/>
  <c r="T1998" i="1"/>
  <c r="U1998" i="1"/>
  <c r="V1998" i="1"/>
  <c r="W1998" i="1"/>
  <c r="I1999" i="1"/>
  <c r="J1999" i="1"/>
  <c r="K1999" i="1"/>
  <c r="L1999" i="1"/>
  <c r="M1999" i="1"/>
  <c r="O1999" i="1"/>
  <c r="P1999" i="1"/>
  <c r="Q1999" i="1"/>
  <c r="R1999" i="1"/>
  <c r="T1999" i="1"/>
  <c r="U1999" i="1"/>
  <c r="V1999" i="1"/>
  <c r="W1999" i="1"/>
  <c r="I2000" i="1"/>
  <c r="J2000" i="1"/>
  <c r="K2000" i="1"/>
  <c r="L2000" i="1"/>
  <c r="M2000" i="1"/>
  <c r="O2000" i="1"/>
  <c r="P2000" i="1"/>
  <c r="Q2000" i="1"/>
  <c r="R2000" i="1"/>
  <c r="T2000" i="1"/>
  <c r="U2000" i="1"/>
  <c r="V2000" i="1"/>
  <c r="W2000" i="1"/>
  <c r="I2001" i="1"/>
  <c r="J2001" i="1"/>
  <c r="K2001" i="1"/>
  <c r="L2001" i="1"/>
  <c r="M2001" i="1"/>
  <c r="O2001" i="1"/>
  <c r="P2001" i="1"/>
  <c r="Q2001" i="1"/>
  <c r="R2001" i="1"/>
  <c r="T2001" i="1"/>
  <c r="U2001" i="1"/>
  <c r="V2001" i="1"/>
  <c r="W2001" i="1"/>
  <c r="I2002" i="1"/>
  <c r="J2002" i="1"/>
  <c r="K2002" i="1"/>
  <c r="L2002" i="1"/>
  <c r="M2002" i="1"/>
  <c r="O2002" i="1"/>
  <c r="P2002" i="1"/>
  <c r="Q2002" i="1"/>
  <c r="R2002" i="1"/>
  <c r="T2002" i="1"/>
  <c r="U2002" i="1"/>
  <c r="V2002" i="1"/>
  <c r="W2002" i="1"/>
  <c r="I2003" i="1"/>
  <c r="J2003" i="1"/>
  <c r="K2003" i="1"/>
  <c r="L2003" i="1"/>
  <c r="M2003" i="1"/>
  <c r="O2003" i="1"/>
  <c r="P2003" i="1"/>
  <c r="Q2003" i="1"/>
  <c r="R2003" i="1"/>
  <c r="T2003" i="1"/>
  <c r="U2003" i="1"/>
  <c r="V2003" i="1"/>
  <c r="W2003" i="1"/>
  <c r="I2004" i="1"/>
  <c r="J2004" i="1"/>
  <c r="K2004" i="1"/>
  <c r="L2004" i="1"/>
  <c r="M2004" i="1"/>
  <c r="O2004" i="1"/>
  <c r="P2004" i="1"/>
  <c r="Q2004" i="1"/>
  <c r="R2004" i="1"/>
  <c r="T2004" i="1"/>
  <c r="U2004" i="1"/>
  <c r="V2004" i="1"/>
  <c r="W2004" i="1"/>
  <c r="I2005" i="1"/>
  <c r="J2005" i="1"/>
  <c r="K2005" i="1"/>
  <c r="L2005" i="1"/>
  <c r="M2005" i="1"/>
  <c r="O2005" i="1"/>
  <c r="P2005" i="1"/>
  <c r="Q2005" i="1"/>
  <c r="R2005" i="1"/>
  <c r="T2005" i="1"/>
  <c r="U2005" i="1"/>
  <c r="V2005" i="1"/>
  <c r="W2005" i="1"/>
  <c r="I2006" i="1"/>
  <c r="J2006" i="1"/>
  <c r="K2006" i="1"/>
  <c r="L2006" i="1"/>
  <c r="M2006" i="1"/>
  <c r="O2006" i="1"/>
  <c r="P2006" i="1"/>
  <c r="Q2006" i="1"/>
  <c r="R2006" i="1"/>
  <c r="T2006" i="1"/>
  <c r="U2006" i="1"/>
  <c r="V2006" i="1"/>
  <c r="W2006" i="1"/>
  <c r="I2007" i="1"/>
  <c r="J2007" i="1"/>
  <c r="K2007" i="1"/>
  <c r="L2007" i="1"/>
  <c r="M2007" i="1"/>
  <c r="O2007" i="1"/>
  <c r="P2007" i="1"/>
  <c r="Q2007" i="1"/>
  <c r="R2007" i="1"/>
  <c r="T2007" i="1"/>
  <c r="U2007" i="1"/>
  <c r="V2007" i="1"/>
  <c r="W2007" i="1"/>
  <c r="I2008" i="1"/>
  <c r="J2008" i="1"/>
  <c r="K2008" i="1"/>
  <c r="L2008" i="1"/>
  <c r="M2008" i="1"/>
  <c r="O2008" i="1"/>
  <c r="P2008" i="1"/>
  <c r="Q2008" i="1"/>
  <c r="R2008" i="1"/>
  <c r="T2008" i="1"/>
  <c r="U2008" i="1"/>
  <c r="V2008" i="1"/>
  <c r="W2008" i="1"/>
  <c r="I2009" i="1"/>
  <c r="J2009" i="1"/>
  <c r="K2009" i="1"/>
  <c r="L2009" i="1"/>
  <c r="M2009" i="1"/>
  <c r="O2009" i="1"/>
  <c r="P2009" i="1"/>
  <c r="Q2009" i="1"/>
  <c r="R2009" i="1"/>
  <c r="T2009" i="1"/>
  <c r="U2009" i="1"/>
  <c r="V2009" i="1"/>
  <c r="W2009" i="1"/>
  <c r="I2010" i="1"/>
  <c r="J2010" i="1"/>
  <c r="K2010" i="1"/>
  <c r="L2010" i="1"/>
  <c r="M2010" i="1"/>
  <c r="O2010" i="1"/>
  <c r="P2010" i="1"/>
  <c r="Q2010" i="1"/>
  <c r="R2010" i="1"/>
  <c r="T2010" i="1"/>
  <c r="U2010" i="1"/>
  <c r="V2010" i="1"/>
  <c r="W2010" i="1"/>
  <c r="I2011" i="1"/>
  <c r="J2011" i="1"/>
  <c r="K2011" i="1"/>
  <c r="L2011" i="1"/>
  <c r="M2011" i="1"/>
  <c r="O2011" i="1"/>
  <c r="P2011" i="1"/>
  <c r="Q2011" i="1"/>
  <c r="R2011" i="1"/>
  <c r="T2011" i="1"/>
  <c r="U2011" i="1"/>
  <c r="V2011" i="1"/>
  <c r="W2011" i="1"/>
  <c r="I2012" i="1"/>
  <c r="J2012" i="1"/>
  <c r="K2012" i="1"/>
  <c r="L2012" i="1"/>
  <c r="M2012" i="1"/>
  <c r="O2012" i="1"/>
  <c r="P2012" i="1"/>
  <c r="Q2012" i="1"/>
  <c r="R2012" i="1"/>
  <c r="T2012" i="1"/>
  <c r="U2012" i="1"/>
  <c r="V2012" i="1"/>
  <c r="W2012" i="1"/>
  <c r="I2013" i="1"/>
  <c r="J2013" i="1"/>
  <c r="K2013" i="1"/>
  <c r="L2013" i="1"/>
  <c r="M2013" i="1"/>
  <c r="O2013" i="1"/>
  <c r="P2013" i="1"/>
  <c r="Q2013" i="1"/>
  <c r="R2013" i="1"/>
  <c r="T2013" i="1"/>
  <c r="U2013" i="1"/>
  <c r="V2013" i="1"/>
  <c r="W2013" i="1"/>
  <c r="I2014" i="1"/>
  <c r="J2014" i="1"/>
  <c r="K2014" i="1"/>
  <c r="L2014" i="1"/>
  <c r="M2014" i="1"/>
  <c r="O2014" i="1"/>
  <c r="P2014" i="1"/>
  <c r="Q2014" i="1"/>
  <c r="R2014" i="1"/>
  <c r="T2014" i="1"/>
  <c r="U2014" i="1"/>
  <c r="V2014" i="1"/>
  <c r="W2014" i="1"/>
  <c r="I2015" i="1"/>
  <c r="J2015" i="1"/>
  <c r="K2015" i="1"/>
  <c r="L2015" i="1"/>
  <c r="M2015" i="1"/>
  <c r="O2015" i="1"/>
  <c r="P2015" i="1"/>
  <c r="Q2015" i="1"/>
  <c r="R2015" i="1"/>
  <c r="T2015" i="1"/>
  <c r="U2015" i="1"/>
  <c r="V2015" i="1"/>
  <c r="W2015" i="1"/>
  <c r="I2016" i="1"/>
  <c r="J2016" i="1"/>
  <c r="K2016" i="1"/>
  <c r="L2016" i="1"/>
  <c r="M2016" i="1"/>
  <c r="O2016" i="1"/>
  <c r="P2016" i="1"/>
  <c r="Q2016" i="1"/>
  <c r="R2016" i="1"/>
  <c r="T2016" i="1"/>
  <c r="U2016" i="1"/>
  <c r="V2016" i="1"/>
  <c r="W2016" i="1"/>
  <c r="I2017" i="1"/>
  <c r="J2017" i="1"/>
  <c r="K2017" i="1"/>
  <c r="L2017" i="1"/>
  <c r="M2017" i="1"/>
  <c r="O2017" i="1"/>
  <c r="P2017" i="1"/>
  <c r="Q2017" i="1"/>
  <c r="R2017" i="1"/>
  <c r="T2017" i="1"/>
  <c r="U2017" i="1"/>
  <c r="V2017" i="1"/>
  <c r="W2017" i="1"/>
  <c r="I2018" i="1"/>
  <c r="J2018" i="1"/>
  <c r="K2018" i="1"/>
  <c r="L2018" i="1"/>
  <c r="M2018" i="1"/>
  <c r="O2018" i="1"/>
  <c r="P2018" i="1"/>
  <c r="Q2018" i="1"/>
  <c r="R2018" i="1"/>
  <c r="T2018" i="1"/>
  <c r="U2018" i="1"/>
  <c r="V2018" i="1"/>
  <c r="W2018" i="1"/>
  <c r="I2019" i="1"/>
  <c r="J2019" i="1"/>
  <c r="K2019" i="1"/>
  <c r="L2019" i="1"/>
  <c r="M2019" i="1"/>
  <c r="O2019" i="1"/>
  <c r="P2019" i="1"/>
  <c r="Q2019" i="1"/>
  <c r="R2019" i="1"/>
  <c r="T2019" i="1"/>
  <c r="U2019" i="1"/>
  <c r="V2019" i="1"/>
  <c r="W2019" i="1"/>
  <c r="I2020" i="1"/>
  <c r="J2020" i="1"/>
  <c r="K2020" i="1"/>
  <c r="L2020" i="1"/>
  <c r="M2020" i="1"/>
  <c r="O2020" i="1"/>
  <c r="P2020" i="1"/>
  <c r="Q2020" i="1"/>
  <c r="R2020" i="1"/>
  <c r="T2020" i="1"/>
  <c r="U2020" i="1"/>
  <c r="V2020" i="1"/>
  <c r="W2020" i="1"/>
  <c r="I2021" i="1"/>
  <c r="J2021" i="1"/>
  <c r="K2021" i="1"/>
  <c r="L2021" i="1"/>
  <c r="M2021" i="1"/>
  <c r="O2021" i="1"/>
  <c r="P2021" i="1"/>
  <c r="Q2021" i="1"/>
  <c r="R2021" i="1"/>
  <c r="T2021" i="1"/>
  <c r="U2021" i="1"/>
  <c r="V2021" i="1"/>
  <c r="W2021" i="1"/>
  <c r="I2022" i="1"/>
  <c r="J2022" i="1"/>
  <c r="K2022" i="1"/>
  <c r="L2022" i="1"/>
  <c r="M2022" i="1"/>
  <c r="O2022" i="1"/>
  <c r="P2022" i="1"/>
  <c r="Q2022" i="1"/>
  <c r="R2022" i="1"/>
  <c r="T2022" i="1"/>
  <c r="U2022" i="1"/>
  <c r="V2022" i="1"/>
  <c r="W2022" i="1"/>
  <c r="I2023" i="1"/>
  <c r="J2023" i="1"/>
  <c r="K2023" i="1"/>
  <c r="L2023" i="1"/>
  <c r="M2023" i="1"/>
  <c r="O2023" i="1"/>
  <c r="P2023" i="1"/>
  <c r="Q2023" i="1"/>
  <c r="R2023" i="1"/>
  <c r="T2023" i="1"/>
  <c r="U2023" i="1"/>
  <c r="V2023" i="1"/>
  <c r="W2023" i="1"/>
  <c r="I2024" i="1"/>
  <c r="J2024" i="1"/>
  <c r="K2024" i="1"/>
  <c r="L2024" i="1"/>
  <c r="M2024" i="1"/>
  <c r="O2024" i="1"/>
  <c r="P2024" i="1"/>
  <c r="Q2024" i="1"/>
  <c r="R2024" i="1"/>
  <c r="T2024" i="1"/>
  <c r="U2024" i="1"/>
  <c r="V2024" i="1"/>
  <c r="W2024" i="1"/>
  <c r="I2025" i="1"/>
  <c r="J2025" i="1"/>
  <c r="K2025" i="1"/>
  <c r="L2025" i="1"/>
  <c r="M2025" i="1"/>
  <c r="O2025" i="1"/>
  <c r="P2025" i="1"/>
  <c r="Q2025" i="1"/>
  <c r="R2025" i="1"/>
  <c r="T2025" i="1"/>
  <c r="U2025" i="1"/>
  <c r="V2025" i="1"/>
  <c r="W2025" i="1"/>
  <c r="I2026" i="1"/>
  <c r="J2026" i="1"/>
  <c r="K2026" i="1"/>
  <c r="L2026" i="1"/>
  <c r="M2026" i="1"/>
  <c r="O2026" i="1"/>
  <c r="P2026" i="1"/>
  <c r="Q2026" i="1"/>
  <c r="R2026" i="1"/>
  <c r="T2026" i="1"/>
  <c r="U2026" i="1"/>
  <c r="V2026" i="1"/>
  <c r="W2026" i="1"/>
  <c r="I2027" i="1"/>
  <c r="J2027" i="1"/>
  <c r="K2027" i="1"/>
  <c r="L2027" i="1"/>
  <c r="M2027" i="1"/>
  <c r="O2027" i="1"/>
  <c r="P2027" i="1"/>
  <c r="Q2027" i="1"/>
  <c r="R2027" i="1"/>
  <c r="T2027" i="1"/>
  <c r="U2027" i="1"/>
  <c r="V2027" i="1"/>
  <c r="W2027" i="1"/>
  <c r="I2028" i="1"/>
  <c r="J2028" i="1"/>
  <c r="K2028" i="1"/>
  <c r="L2028" i="1"/>
  <c r="M2028" i="1"/>
  <c r="O2028" i="1"/>
  <c r="P2028" i="1"/>
  <c r="Q2028" i="1"/>
  <c r="R2028" i="1"/>
  <c r="T2028" i="1"/>
  <c r="U2028" i="1"/>
  <c r="V2028" i="1"/>
  <c r="W2028" i="1"/>
  <c r="I2029" i="1"/>
  <c r="J2029" i="1"/>
  <c r="K2029" i="1"/>
  <c r="L2029" i="1"/>
  <c r="M2029" i="1"/>
  <c r="O2029" i="1"/>
  <c r="P2029" i="1"/>
  <c r="Q2029" i="1"/>
  <c r="R2029" i="1"/>
  <c r="T2029" i="1"/>
  <c r="U2029" i="1"/>
  <c r="V2029" i="1"/>
  <c r="W2029" i="1"/>
  <c r="I2030" i="1"/>
  <c r="J2030" i="1"/>
  <c r="K2030" i="1"/>
  <c r="L2030" i="1"/>
  <c r="M2030" i="1"/>
  <c r="O2030" i="1"/>
  <c r="P2030" i="1"/>
  <c r="Q2030" i="1"/>
  <c r="R2030" i="1"/>
  <c r="T2030" i="1"/>
  <c r="U2030" i="1"/>
  <c r="V2030" i="1"/>
  <c r="W2030" i="1"/>
  <c r="I2031" i="1"/>
  <c r="J2031" i="1"/>
  <c r="K2031" i="1"/>
  <c r="L2031" i="1"/>
  <c r="M2031" i="1"/>
  <c r="O2031" i="1"/>
  <c r="P2031" i="1"/>
  <c r="Q2031" i="1"/>
  <c r="R2031" i="1"/>
  <c r="T2031" i="1"/>
  <c r="U2031" i="1"/>
  <c r="V2031" i="1"/>
  <c r="W2031" i="1"/>
  <c r="I2032" i="1"/>
  <c r="J2032" i="1"/>
  <c r="K2032" i="1"/>
  <c r="L2032" i="1"/>
  <c r="M2032" i="1"/>
  <c r="O2032" i="1"/>
  <c r="P2032" i="1"/>
  <c r="Q2032" i="1"/>
  <c r="R2032" i="1"/>
  <c r="T2032" i="1"/>
  <c r="U2032" i="1"/>
  <c r="V2032" i="1"/>
  <c r="W2032" i="1"/>
  <c r="I2033" i="1"/>
  <c r="J2033" i="1"/>
  <c r="K2033" i="1"/>
  <c r="L2033" i="1"/>
  <c r="M2033" i="1"/>
  <c r="O2033" i="1"/>
  <c r="P2033" i="1"/>
  <c r="Q2033" i="1"/>
  <c r="R2033" i="1"/>
  <c r="T2033" i="1"/>
  <c r="U2033" i="1"/>
  <c r="V2033" i="1"/>
  <c r="W2033" i="1"/>
  <c r="I2034" i="1"/>
  <c r="J2034" i="1"/>
  <c r="K2034" i="1"/>
  <c r="L2034" i="1"/>
  <c r="M2034" i="1"/>
  <c r="O2034" i="1"/>
  <c r="P2034" i="1"/>
  <c r="Q2034" i="1"/>
  <c r="R2034" i="1"/>
  <c r="T2034" i="1"/>
  <c r="U2034" i="1"/>
  <c r="V2034" i="1"/>
  <c r="W2034" i="1"/>
  <c r="I2035" i="1"/>
  <c r="J2035" i="1"/>
  <c r="K2035" i="1"/>
  <c r="L2035" i="1"/>
  <c r="M2035" i="1"/>
  <c r="O2035" i="1"/>
  <c r="P2035" i="1"/>
  <c r="Q2035" i="1"/>
  <c r="R2035" i="1"/>
  <c r="T2035" i="1"/>
  <c r="U2035" i="1"/>
  <c r="V2035" i="1"/>
  <c r="W2035" i="1"/>
  <c r="I2036" i="1"/>
  <c r="J2036" i="1"/>
  <c r="K2036" i="1"/>
  <c r="L2036" i="1"/>
  <c r="M2036" i="1"/>
  <c r="O2036" i="1"/>
  <c r="P2036" i="1"/>
  <c r="Q2036" i="1"/>
  <c r="R2036" i="1"/>
  <c r="T2036" i="1"/>
  <c r="U2036" i="1"/>
  <c r="V2036" i="1"/>
  <c r="W2036" i="1"/>
  <c r="I2037" i="1"/>
  <c r="J2037" i="1"/>
  <c r="K2037" i="1"/>
  <c r="L2037" i="1"/>
  <c r="M2037" i="1"/>
  <c r="O2037" i="1"/>
  <c r="P2037" i="1"/>
  <c r="Q2037" i="1"/>
  <c r="R2037" i="1"/>
  <c r="T2037" i="1"/>
  <c r="U2037" i="1"/>
  <c r="V2037" i="1"/>
  <c r="W2037" i="1"/>
  <c r="I2038" i="1"/>
  <c r="J2038" i="1"/>
  <c r="K2038" i="1"/>
  <c r="L2038" i="1"/>
  <c r="M2038" i="1"/>
  <c r="O2038" i="1"/>
  <c r="P2038" i="1"/>
  <c r="Q2038" i="1"/>
  <c r="R2038" i="1"/>
  <c r="T2038" i="1"/>
  <c r="U2038" i="1"/>
  <c r="V2038" i="1"/>
  <c r="W2038" i="1"/>
  <c r="I2039" i="1"/>
  <c r="J2039" i="1"/>
  <c r="K2039" i="1"/>
  <c r="L2039" i="1"/>
  <c r="M2039" i="1"/>
  <c r="O2039" i="1"/>
  <c r="P2039" i="1"/>
  <c r="Q2039" i="1"/>
  <c r="R2039" i="1"/>
  <c r="T2039" i="1"/>
  <c r="U2039" i="1"/>
  <c r="V2039" i="1"/>
  <c r="W2039" i="1"/>
  <c r="I2040" i="1"/>
  <c r="J2040" i="1"/>
  <c r="K2040" i="1"/>
  <c r="L2040" i="1"/>
  <c r="M2040" i="1"/>
  <c r="O2040" i="1"/>
  <c r="P2040" i="1"/>
  <c r="Q2040" i="1"/>
  <c r="R2040" i="1"/>
  <c r="T2040" i="1"/>
  <c r="U2040" i="1"/>
  <c r="V2040" i="1"/>
  <c r="W2040" i="1"/>
  <c r="I2041" i="1"/>
  <c r="J2041" i="1"/>
  <c r="K2041" i="1"/>
  <c r="L2041" i="1"/>
  <c r="M2041" i="1"/>
  <c r="O2041" i="1"/>
  <c r="P2041" i="1"/>
  <c r="Q2041" i="1"/>
  <c r="R2041" i="1"/>
  <c r="T2041" i="1"/>
  <c r="U2041" i="1"/>
  <c r="V2041" i="1"/>
  <c r="W2041" i="1"/>
  <c r="I2042" i="1"/>
  <c r="J2042" i="1"/>
  <c r="K2042" i="1"/>
  <c r="L2042" i="1"/>
  <c r="M2042" i="1"/>
  <c r="O2042" i="1"/>
  <c r="P2042" i="1"/>
  <c r="Q2042" i="1"/>
  <c r="R2042" i="1"/>
  <c r="T2042" i="1"/>
  <c r="U2042" i="1"/>
  <c r="V2042" i="1"/>
  <c r="W2042" i="1"/>
  <c r="I2043" i="1"/>
  <c r="J2043" i="1"/>
  <c r="K2043" i="1"/>
  <c r="L2043" i="1"/>
  <c r="M2043" i="1"/>
  <c r="O2043" i="1"/>
  <c r="P2043" i="1"/>
  <c r="Q2043" i="1"/>
  <c r="R2043" i="1"/>
  <c r="T2043" i="1"/>
  <c r="U2043" i="1"/>
  <c r="V2043" i="1"/>
  <c r="W2043" i="1"/>
  <c r="I2044" i="1"/>
  <c r="J2044" i="1"/>
  <c r="K2044" i="1"/>
  <c r="L2044" i="1"/>
  <c r="M2044" i="1"/>
  <c r="O2044" i="1"/>
  <c r="P2044" i="1"/>
  <c r="Q2044" i="1"/>
  <c r="R2044" i="1"/>
  <c r="T2044" i="1"/>
  <c r="U2044" i="1"/>
  <c r="V2044" i="1"/>
  <c r="W2044" i="1"/>
  <c r="I2045" i="1"/>
  <c r="J2045" i="1"/>
  <c r="K2045" i="1"/>
  <c r="L2045" i="1"/>
  <c r="M2045" i="1"/>
  <c r="O2045" i="1"/>
  <c r="P2045" i="1"/>
  <c r="Q2045" i="1"/>
  <c r="R2045" i="1"/>
  <c r="T2045" i="1"/>
  <c r="U2045" i="1"/>
  <c r="V2045" i="1"/>
  <c r="W2045" i="1"/>
  <c r="I2046" i="1"/>
  <c r="J2046" i="1"/>
  <c r="K2046" i="1"/>
  <c r="L2046" i="1"/>
  <c r="M2046" i="1"/>
  <c r="O2046" i="1"/>
  <c r="P2046" i="1"/>
  <c r="Q2046" i="1"/>
  <c r="R2046" i="1"/>
  <c r="T2046" i="1"/>
  <c r="U2046" i="1"/>
  <c r="V2046" i="1"/>
  <c r="W2046" i="1"/>
  <c r="I2047" i="1"/>
  <c r="J2047" i="1"/>
  <c r="K2047" i="1"/>
  <c r="L2047" i="1"/>
  <c r="M2047" i="1"/>
  <c r="O2047" i="1"/>
  <c r="P2047" i="1"/>
  <c r="Q2047" i="1"/>
  <c r="R2047" i="1"/>
  <c r="T2047" i="1"/>
  <c r="U2047" i="1"/>
  <c r="V2047" i="1"/>
  <c r="W2047" i="1"/>
  <c r="I2048" i="1"/>
  <c r="J2048" i="1"/>
  <c r="K2048" i="1"/>
  <c r="L2048" i="1"/>
  <c r="M2048" i="1"/>
  <c r="O2048" i="1"/>
  <c r="P2048" i="1"/>
  <c r="Q2048" i="1"/>
  <c r="R2048" i="1"/>
  <c r="T2048" i="1"/>
  <c r="U2048" i="1"/>
  <c r="V2048" i="1"/>
  <c r="W2048" i="1"/>
  <c r="I2049" i="1"/>
  <c r="J2049" i="1"/>
  <c r="K2049" i="1"/>
  <c r="L2049" i="1"/>
  <c r="M2049" i="1"/>
  <c r="O2049" i="1"/>
  <c r="P2049" i="1"/>
  <c r="Q2049" i="1"/>
  <c r="R2049" i="1"/>
  <c r="T2049" i="1"/>
  <c r="U2049" i="1"/>
  <c r="V2049" i="1"/>
  <c r="W2049" i="1"/>
  <c r="I2050" i="1"/>
  <c r="J2050" i="1"/>
  <c r="K2050" i="1"/>
  <c r="L2050" i="1"/>
  <c r="M2050" i="1"/>
  <c r="O2050" i="1"/>
  <c r="P2050" i="1"/>
  <c r="Q2050" i="1"/>
  <c r="R2050" i="1"/>
  <c r="T2050" i="1"/>
  <c r="U2050" i="1"/>
  <c r="V2050" i="1"/>
  <c r="W2050" i="1"/>
  <c r="I2051" i="1"/>
  <c r="J2051" i="1"/>
  <c r="K2051" i="1"/>
  <c r="L2051" i="1"/>
  <c r="M2051" i="1"/>
  <c r="O2051" i="1"/>
  <c r="P2051" i="1"/>
  <c r="Q2051" i="1"/>
  <c r="R2051" i="1"/>
  <c r="T2051" i="1"/>
  <c r="U2051" i="1"/>
  <c r="V2051" i="1"/>
  <c r="W2051" i="1"/>
  <c r="I2052" i="1"/>
  <c r="J2052" i="1"/>
  <c r="K2052" i="1"/>
  <c r="L2052" i="1"/>
  <c r="M2052" i="1"/>
  <c r="O2052" i="1"/>
  <c r="P2052" i="1"/>
  <c r="Q2052" i="1"/>
  <c r="R2052" i="1"/>
  <c r="T2052" i="1"/>
  <c r="U2052" i="1"/>
  <c r="V2052" i="1"/>
  <c r="W2052" i="1"/>
  <c r="I2053" i="1"/>
  <c r="J2053" i="1"/>
  <c r="K2053" i="1"/>
  <c r="L2053" i="1"/>
  <c r="M2053" i="1"/>
  <c r="O2053" i="1"/>
  <c r="P2053" i="1"/>
  <c r="Q2053" i="1"/>
  <c r="R2053" i="1"/>
  <c r="T2053" i="1"/>
  <c r="U2053" i="1"/>
  <c r="V2053" i="1"/>
  <c r="W2053" i="1"/>
  <c r="I2054" i="1"/>
  <c r="J2054" i="1"/>
  <c r="K2054" i="1"/>
  <c r="L2054" i="1"/>
  <c r="M2054" i="1"/>
  <c r="O2054" i="1"/>
  <c r="P2054" i="1"/>
  <c r="Q2054" i="1"/>
  <c r="R2054" i="1"/>
  <c r="T2054" i="1"/>
  <c r="U2054" i="1"/>
  <c r="V2054" i="1"/>
  <c r="W2054" i="1"/>
  <c r="I2055" i="1"/>
  <c r="J2055" i="1"/>
  <c r="K2055" i="1"/>
  <c r="L2055" i="1"/>
  <c r="M2055" i="1"/>
  <c r="O2055" i="1"/>
  <c r="P2055" i="1"/>
  <c r="Q2055" i="1"/>
  <c r="R2055" i="1"/>
  <c r="T2055" i="1"/>
  <c r="U2055" i="1"/>
  <c r="V2055" i="1"/>
  <c r="W2055" i="1"/>
  <c r="I2056" i="1"/>
  <c r="J2056" i="1"/>
  <c r="K2056" i="1"/>
  <c r="L2056" i="1"/>
  <c r="M2056" i="1"/>
  <c r="O2056" i="1"/>
  <c r="P2056" i="1"/>
  <c r="Q2056" i="1"/>
  <c r="R2056" i="1"/>
  <c r="T2056" i="1"/>
  <c r="U2056" i="1"/>
  <c r="V2056" i="1"/>
  <c r="W2056" i="1"/>
  <c r="I2057" i="1"/>
  <c r="J2057" i="1"/>
  <c r="K2057" i="1"/>
  <c r="L2057" i="1"/>
  <c r="M2057" i="1"/>
  <c r="O2057" i="1"/>
  <c r="P2057" i="1"/>
  <c r="Q2057" i="1"/>
  <c r="R2057" i="1"/>
  <c r="T2057" i="1"/>
  <c r="U2057" i="1"/>
  <c r="V2057" i="1"/>
  <c r="W2057" i="1"/>
  <c r="I2058" i="1"/>
  <c r="J2058" i="1"/>
  <c r="K2058" i="1"/>
  <c r="L2058" i="1"/>
  <c r="M2058" i="1"/>
  <c r="O2058" i="1"/>
  <c r="P2058" i="1"/>
  <c r="Q2058" i="1"/>
  <c r="R2058" i="1"/>
  <c r="T2058" i="1"/>
  <c r="U2058" i="1"/>
  <c r="V2058" i="1"/>
  <c r="W2058" i="1"/>
  <c r="I2059" i="1"/>
  <c r="J2059" i="1"/>
  <c r="K2059" i="1"/>
  <c r="L2059" i="1"/>
  <c r="M2059" i="1"/>
  <c r="O2059" i="1"/>
  <c r="P2059" i="1"/>
  <c r="Q2059" i="1"/>
  <c r="R2059" i="1"/>
  <c r="T2059" i="1"/>
  <c r="U2059" i="1"/>
  <c r="V2059" i="1"/>
  <c r="W2059" i="1"/>
  <c r="I2060" i="1"/>
  <c r="J2060" i="1"/>
  <c r="K2060" i="1"/>
  <c r="L2060" i="1"/>
  <c r="M2060" i="1"/>
  <c r="O2060" i="1"/>
  <c r="P2060" i="1"/>
  <c r="Q2060" i="1"/>
  <c r="R2060" i="1"/>
  <c r="T2060" i="1"/>
  <c r="U2060" i="1"/>
  <c r="V2060" i="1"/>
  <c r="W2060" i="1"/>
  <c r="I2061" i="1"/>
  <c r="J2061" i="1"/>
  <c r="K2061" i="1"/>
  <c r="L2061" i="1"/>
  <c r="M2061" i="1"/>
  <c r="O2061" i="1"/>
  <c r="P2061" i="1"/>
  <c r="Q2061" i="1"/>
  <c r="R2061" i="1"/>
  <c r="T2061" i="1"/>
  <c r="U2061" i="1"/>
  <c r="V2061" i="1"/>
  <c r="W2061" i="1"/>
  <c r="I2062" i="1"/>
  <c r="J2062" i="1"/>
  <c r="K2062" i="1"/>
  <c r="L2062" i="1"/>
  <c r="M2062" i="1"/>
  <c r="O2062" i="1"/>
  <c r="P2062" i="1"/>
  <c r="Q2062" i="1"/>
  <c r="R2062" i="1"/>
  <c r="T2062" i="1"/>
  <c r="U2062" i="1"/>
  <c r="V2062" i="1"/>
  <c r="W2062" i="1"/>
  <c r="I2063" i="1"/>
  <c r="J2063" i="1"/>
  <c r="K2063" i="1"/>
  <c r="L2063" i="1"/>
  <c r="M2063" i="1"/>
  <c r="O2063" i="1"/>
  <c r="P2063" i="1"/>
  <c r="Q2063" i="1"/>
  <c r="R2063" i="1"/>
  <c r="T2063" i="1"/>
  <c r="U2063" i="1"/>
  <c r="V2063" i="1"/>
  <c r="W2063" i="1"/>
  <c r="I2064" i="1"/>
  <c r="J2064" i="1"/>
  <c r="K2064" i="1"/>
  <c r="L2064" i="1"/>
  <c r="M2064" i="1"/>
  <c r="O2064" i="1"/>
  <c r="P2064" i="1"/>
  <c r="Q2064" i="1"/>
  <c r="R2064" i="1"/>
  <c r="T2064" i="1"/>
  <c r="U2064" i="1"/>
  <c r="V2064" i="1"/>
  <c r="W2064" i="1"/>
  <c r="I2065" i="1"/>
  <c r="J2065" i="1"/>
  <c r="K2065" i="1"/>
  <c r="L2065" i="1"/>
  <c r="M2065" i="1"/>
  <c r="O2065" i="1"/>
  <c r="P2065" i="1"/>
  <c r="Q2065" i="1"/>
  <c r="R2065" i="1"/>
  <c r="T2065" i="1"/>
  <c r="U2065" i="1"/>
  <c r="V2065" i="1"/>
  <c r="W2065" i="1"/>
  <c r="I2066" i="1"/>
  <c r="J2066" i="1"/>
  <c r="K2066" i="1"/>
  <c r="L2066" i="1"/>
  <c r="M2066" i="1"/>
  <c r="O2066" i="1"/>
  <c r="P2066" i="1"/>
  <c r="Q2066" i="1"/>
  <c r="R2066" i="1"/>
  <c r="T2066" i="1"/>
  <c r="U2066" i="1"/>
  <c r="V2066" i="1"/>
  <c r="W2066" i="1"/>
  <c r="I2067" i="1"/>
  <c r="J2067" i="1"/>
  <c r="K2067" i="1"/>
  <c r="L2067" i="1"/>
  <c r="M2067" i="1"/>
  <c r="O2067" i="1"/>
  <c r="P2067" i="1"/>
  <c r="Q2067" i="1"/>
  <c r="R2067" i="1"/>
  <c r="T2067" i="1"/>
  <c r="U2067" i="1"/>
  <c r="V2067" i="1"/>
  <c r="W2067" i="1"/>
  <c r="I2068" i="1"/>
  <c r="J2068" i="1"/>
  <c r="K2068" i="1"/>
  <c r="L2068" i="1"/>
  <c r="M2068" i="1"/>
  <c r="O2068" i="1"/>
  <c r="P2068" i="1"/>
  <c r="Q2068" i="1"/>
  <c r="R2068" i="1"/>
  <c r="T2068" i="1"/>
  <c r="U2068" i="1"/>
  <c r="V2068" i="1"/>
  <c r="W2068" i="1"/>
  <c r="I2069" i="1"/>
  <c r="J2069" i="1"/>
  <c r="K2069" i="1"/>
  <c r="L2069" i="1"/>
  <c r="M2069" i="1"/>
  <c r="O2069" i="1"/>
  <c r="P2069" i="1"/>
  <c r="Q2069" i="1"/>
  <c r="R2069" i="1"/>
  <c r="T2069" i="1"/>
  <c r="U2069" i="1"/>
  <c r="V2069" i="1"/>
  <c r="W2069" i="1"/>
  <c r="I2070" i="1"/>
  <c r="J2070" i="1"/>
  <c r="K2070" i="1"/>
  <c r="L2070" i="1"/>
  <c r="M2070" i="1"/>
  <c r="O2070" i="1"/>
  <c r="P2070" i="1"/>
  <c r="Q2070" i="1"/>
  <c r="R2070" i="1"/>
  <c r="T2070" i="1"/>
  <c r="U2070" i="1"/>
  <c r="V2070" i="1"/>
  <c r="W2070" i="1"/>
  <c r="I2071" i="1"/>
  <c r="J2071" i="1"/>
  <c r="K2071" i="1"/>
  <c r="L2071" i="1"/>
  <c r="M2071" i="1"/>
  <c r="O2071" i="1"/>
  <c r="P2071" i="1"/>
  <c r="Q2071" i="1"/>
  <c r="R2071" i="1"/>
  <c r="T2071" i="1"/>
  <c r="U2071" i="1"/>
  <c r="V2071" i="1"/>
  <c r="W2071" i="1"/>
  <c r="I2072" i="1"/>
  <c r="J2072" i="1"/>
  <c r="K2072" i="1"/>
  <c r="L2072" i="1"/>
  <c r="M2072" i="1"/>
  <c r="O2072" i="1"/>
  <c r="P2072" i="1"/>
  <c r="Q2072" i="1"/>
  <c r="R2072" i="1"/>
  <c r="T2072" i="1"/>
  <c r="U2072" i="1"/>
  <c r="V2072" i="1"/>
  <c r="W2072" i="1"/>
  <c r="I2073" i="1"/>
  <c r="J2073" i="1"/>
  <c r="K2073" i="1"/>
  <c r="L2073" i="1"/>
  <c r="M2073" i="1"/>
  <c r="O2073" i="1"/>
  <c r="P2073" i="1"/>
  <c r="Q2073" i="1"/>
  <c r="R2073" i="1"/>
  <c r="T2073" i="1"/>
  <c r="U2073" i="1"/>
  <c r="V2073" i="1"/>
  <c r="W2073" i="1"/>
  <c r="I2074" i="1"/>
  <c r="J2074" i="1"/>
  <c r="K2074" i="1"/>
  <c r="L2074" i="1"/>
  <c r="M2074" i="1"/>
  <c r="O2074" i="1"/>
  <c r="P2074" i="1"/>
  <c r="Q2074" i="1"/>
  <c r="R2074" i="1"/>
  <c r="T2074" i="1"/>
  <c r="U2074" i="1"/>
  <c r="V2074" i="1"/>
  <c r="W2074" i="1"/>
  <c r="I2075" i="1"/>
  <c r="J2075" i="1"/>
  <c r="K2075" i="1"/>
  <c r="L2075" i="1"/>
  <c r="M2075" i="1"/>
  <c r="O2075" i="1"/>
  <c r="P2075" i="1"/>
  <c r="Q2075" i="1"/>
  <c r="R2075" i="1"/>
  <c r="T2075" i="1"/>
  <c r="U2075" i="1"/>
  <c r="V2075" i="1"/>
  <c r="W2075" i="1"/>
  <c r="I2076" i="1"/>
  <c r="J2076" i="1"/>
  <c r="K2076" i="1"/>
  <c r="L2076" i="1"/>
  <c r="M2076" i="1"/>
  <c r="O2076" i="1"/>
  <c r="P2076" i="1"/>
  <c r="Q2076" i="1"/>
  <c r="R2076" i="1"/>
  <c r="T2076" i="1"/>
  <c r="U2076" i="1"/>
  <c r="V2076" i="1"/>
  <c r="W2076" i="1"/>
  <c r="I2077" i="1"/>
  <c r="J2077" i="1"/>
  <c r="K2077" i="1"/>
  <c r="L2077" i="1"/>
  <c r="M2077" i="1"/>
  <c r="O2077" i="1"/>
  <c r="P2077" i="1"/>
  <c r="Q2077" i="1"/>
  <c r="R2077" i="1"/>
  <c r="T2077" i="1"/>
  <c r="U2077" i="1"/>
  <c r="V2077" i="1"/>
  <c r="W2077" i="1"/>
  <c r="I2078" i="1"/>
  <c r="J2078" i="1"/>
  <c r="K2078" i="1"/>
  <c r="L2078" i="1"/>
  <c r="M2078" i="1"/>
  <c r="O2078" i="1"/>
  <c r="P2078" i="1"/>
  <c r="Q2078" i="1"/>
  <c r="R2078" i="1"/>
  <c r="T2078" i="1"/>
  <c r="U2078" i="1"/>
  <c r="V2078" i="1"/>
  <c r="W2078" i="1"/>
  <c r="I2079" i="1"/>
  <c r="J2079" i="1"/>
  <c r="K2079" i="1"/>
  <c r="L2079" i="1"/>
  <c r="M2079" i="1"/>
  <c r="O2079" i="1"/>
  <c r="P2079" i="1"/>
  <c r="Q2079" i="1"/>
  <c r="R2079" i="1"/>
  <c r="T2079" i="1"/>
  <c r="U2079" i="1"/>
  <c r="V2079" i="1"/>
  <c r="W2079" i="1"/>
  <c r="I2080" i="1"/>
  <c r="J2080" i="1"/>
  <c r="K2080" i="1"/>
  <c r="L2080" i="1"/>
  <c r="M2080" i="1"/>
  <c r="O2080" i="1"/>
  <c r="P2080" i="1"/>
  <c r="Q2080" i="1"/>
  <c r="R2080" i="1"/>
  <c r="T2080" i="1"/>
  <c r="U2080" i="1"/>
  <c r="V2080" i="1"/>
  <c r="W2080" i="1"/>
  <c r="I2081" i="1"/>
  <c r="J2081" i="1"/>
  <c r="K2081" i="1"/>
  <c r="L2081" i="1"/>
  <c r="M2081" i="1"/>
  <c r="O2081" i="1"/>
  <c r="P2081" i="1"/>
  <c r="Q2081" i="1"/>
  <c r="R2081" i="1"/>
  <c r="T2081" i="1"/>
  <c r="U2081" i="1"/>
  <c r="V2081" i="1"/>
  <c r="W2081" i="1"/>
  <c r="I2082" i="1"/>
  <c r="J2082" i="1"/>
  <c r="K2082" i="1"/>
  <c r="L2082" i="1"/>
  <c r="M2082" i="1"/>
  <c r="O2082" i="1"/>
  <c r="P2082" i="1"/>
  <c r="Q2082" i="1"/>
  <c r="R2082" i="1"/>
  <c r="T2082" i="1"/>
  <c r="U2082" i="1"/>
  <c r="V2082" i="1"/>
  <c r="W2082" i="1"/>
  <c r="I2083" i="1"/>
  <c r="J2083" i="1"/>
  <c r="K2083" i="1"/>
  <c r="L2083" i="1"/>
  <c r="M2083" i="1"/>
  <c r="O2083" i="1"/>
  <c r="P2083" i="1"/>
  <c r="Q2083" i="1"/>
  <c r="R2083" i="1"/>
  <c r="T2083" i="1"/>
  <c r="U2083" i="1"/>
  <c r="V2083" i="1"/>
  <c r="W2083" i="1"/>
  <c r="I2084" i="1"/>
  <c r="J2084" i="1"/>
  <c r="K2084" i="1"/>
  <c r="L2084" i="1"/>
  <c r="M2084" i="1"/>
  <c r="O2084" i="1"/>
  <c r="P2084" i="1"/>
  <c r="Q2084" i="1"/>
  <c r="R2084" i="1"/>
  <c r="T2084" i="1"/>
  <c r="U2084" i="1"/>
  <c r="V2084" i="1"/>
  <c r="W2084" i="1"/>
  <c r="I2085" i="1"/>
  <c r="J2085" i="1"/>
  <c r="K2085" i="1"/>
  <c r="L2085" i="1"/>
  <c r="M2085" i="1"/>
  <c r="O2085" i="1"/>
  <c r="P2085" i="1"/>
  <c r="Q2085" i="1"/>
  <c r="R2085" i="1"/>
  <c r="T2085" i="1"/>
  <c r="U2085" i="1"/>
  <c r="V2085" i="1"/>
  <c r="W2085" i="1"/>
  <c r="I2086" i="1"/>
  <c r="J2086" i="1"/>
  <c r="K2086" i="1"/>
  <c r="L2086" i="1"/>
  <c r="M2086" i="1"/>
  <c r="O2086" i="1"/>
  <c r="P2086" i="1"/>
  <c r="Q2086" i="1"/>
  <c r="R2086" i="1"/>
  <c r="T2086" i="1"/>
  <c r="U2086" i="1"/>
  <c r="V2086" i="1"/>
  <c r="W2086" i="1"/>
  <c r="I2087" i="1"/>
  <c r="J2087" i="1"/>
  <c r="K2087" i="1"/>
  <c r="L2087" i="1"/>
  <c r="M2087" i="1"/>
  <c r="O2087" i="1"/>
  <c r="P2087" i="1"/>
  <c r="Q2087" i="1"/>
  <c r="R2087" i="1"/>
  <c r="T2087" i="1"/>
  <c r="U2087" i="1"/>
  <c r="V2087" i="1"/>
  <c r="W2087" i="1"/>
  <c r="I2088" i="1"/>
  <c r="J2088" i="1"/>
  <c r="K2088" i="1"/>
  <c r="L2088" i="1"/>
  <c r="M2088" i="1"/>
  <c r="O2088" i="1"/>
  <c r="P2088" i="1"/>
  <c r="Q2088" i="1"/>
  <c r="R2088" i="1"/>
  <c r="T2088" i="1"/>
  <c r="U2088" i="1"/>
  <c r="V2088" i="1"/>
  <c r="W2088" i="1"/>
  <c r="I2089" i="1"/>
  <c r="J2089" i="1"/>
  <c r="K2089" i="1"/>
  <c r="L2089" i="1"/>
  <c r="M2089" i="1"/>
  <c r="O2089" i="1"/>
  <c r="P2089" i="1"/>
  <c r="Q2089" i="1"/>
  <c r="R2089" i="1"/>
  <c r="T2089" i="1"/>
  <c r="U2089" i="1"/>
  <c r="V2089" i="1"/>
  <c r="W2089" i="1"/>
  <c r="I2090" i="1"/>
  <c r="J2090" i="1"/>
  <c r="K2090" i="1"/>
  <c r="L2090" i="1"/>
  <c r="M2090" i="1"/>
  <c r="O2090" i="1"/>
  <c r="P2090" i="1"/>
  <c r="Q2090" i="1"/>
  <c r="R2090" i="1"/>
  <c r="T2090" i="1"/>
  <c r="U2090" i="1"/>
  <c r="V2090" i="1"/>
  <c r="W2090" i="1"/>
  <c r="I2091" i="1"/>
  <c r="J2091" i="1"/>
  <c r="K2091" i="1"/>
  <c r="L2091" i="1"/>
  <c r="M2091" i="1"/>
  <c r="O2091" i="1"/>
  <c r="P2091" i="1"/>
  <c r="Q2091" i="1"/>
  <c r="R2091" i="1"/>
  <c r="T2091" i="1"/>
  <c r="U2091" i="1"/>
  <c r="V2091" i="1"/>
  <c r="W2091" i="1"/>
  <c r="I2092" i="1"/>
  <c r="J2092" i="1"/>
  <c r="K2092" i="1"/>
  <c r="L2092" i="1"/>
  <c r="M2092" i="1"/>
  <c r="O2092" i="1"/>
  <c r="P2092" i="1"/>
  <c r="Q2092" i="1"/>
  <c r="R2092" i="1"/>
  <c r="T2092" i="1"/>
  <c r="U2092" i="1"/>
  <c r="V2092" i="1"/>
  <c r="W2092" i="1"/>
  <c r="I2093" i="1"/>
  <c r="J2093" i="1"/>
  <c r="K2093" i="1"/>
  <c r="L2093" i="1"/>
  <c r="M2093" i="1"/>
  <c r="O2093" i="1"/>
  <c r="P2093" i="1"/>
  <c r="Q2093" i="1"/>
  <c r="R2093" i="1"/>
  <c r="T2093" i="1"/>
  <c r="U2093" i="1"/>
  <c r="V2093" i="1"/>
  <c r="W2093" i="1"/>
  <c r="I2094" i="1"/>
  <c r="J2094" i="1"/>
  <c r="K2094" i="1"/>
  <c r="L2094" i="1"/>
  <c r="M2094" i="1"/>
  <c r="O2094" i="1"/>
  <c r="P2094" i="1"/>
  <c r="Q2094" i="1"/>
  <c r="R2094" i="1"/>
  <c r="T2094" i="1"/>
  <c r="U2094" i="1"/>
  <c r="V2094" i="1"/>
  <c r="W2094" i="1"/>
  <c r="I2095" i="1"/>
  <c r="J2095" i="1"/>
  <c r="K2095" i="1"/>
  <c r="L2095" i="1"/>
  <c r="M2095" i="1"/>
  <c r="O2095" i="1"/>
  <c r="P2095" i="1"/>
  <c r="Q2095" i="1"/>
  <c r="R2095" i="1"/>
  <c r="T2095" i="1"/>
  <c r="U2095" i="1"/>
  <c r="V2095" i="1"/>
  <c r="W2095" i="1"/>
  <c r="I2096" i="1"/>
  <c r="J2096" i="1"/>
  <c r="K2096" i="1"/>
  <c r="L2096" i="1"/>
  <c r="M2096" i="1"/>
  <c r="O2096" i="1"/>
  <c r="P2096" i="1"/>
  <c r="Q2096" i="1"/>
  <c r="R2096" i="1"/>
  <c r="T2096" i="1"/>
  <c r="U2096" i="1"/>
  <c r="V2096" i="1"/>
  <c r="W2096" i="1"/>
  <c r="I2097" i="1"/>
  <c r="J2097" i="1"/>
  <c r="K2097" i="1"/>
  <c r="L2097" i="1"/>
  <c r="M2097" i="1"/>
  <c r="O2097" i="1"/>
  <c r="P2097" i="1"/>
  <c r="Q2097" i="1"/>
  <c r="R2097" i="1"/>
  <c r="T2097" i="1"/>
  <c r="U2097" i="1"/>
  <c r="V2097" i="1"/>
  <c r="W2097" i="1"/>
  <c r="I2098" i="1"/>
  <c r="J2098" i="1"/>
  <c r="K2098" i="1"/>
  <c r="L2098" i="1"/>
  <c r="M2098" i="1"/>
  <c r="O2098" i="1"/>
  <c r="P2098" i="1"/>
  <c r="Q2098" i="1"/>
  <c r="R2098" i="1"/>
  <c r="T2098" i="1"/>
  <c r="U2098" i="1"/>
  <c r="V2098" i="1"/>
  <c r="W2098" i="1"/>
  <c r="I2099" i="1"/>
  <c r="J2099" i="1"/>
  <c r="K2099" i="1"/>
  <c r="L2099" i="1"/>
  <c r="M2099" i="1"/>
  <c r="O2099" i="1"/>
  <c r="P2099" i="1"/>
  <c r="Q2099" i="1"/>
  <c r="R2099" i="1"/>
  <c r="T2099" i="1"/>
  <c r="U2099" i="1"/>
  <c r="V2099" i="1"/>
  <c r="W2099" i="1"/>
  <c r="I2100" i="1"/>
  <c r="J2100" i="1"/>
  <c r="K2100" i="1"/>
  <c r="L2100" i="1"/>
  <c r="M2100" i="1"/>
  <c r="O2100" i="1"/>
  <c r="P2100" i="1"/>
  <c r="Q2100" i="1"/>
  <c r="R2100" i="1"/>
  <c r="T2100" i="1"/>
  <c r="U2100" i="1"/>
  <c r="V2100" i="1"/>
  <c r="W2100" i="1"/>
  <c r="I2101" i="1"/>
  <c r="J2101" i="1"/>
  <c r="K2101" i="1"/>
  <c r="L2101" i="1"/>
  <c r="M2101" i="1"/>
  <c r="O2101" i="1"/>
  <c r="P2101" i="1"/>
  <c r="Q2101" i="1"/>
  <c r="R2101" i="1"/>
  <c r="T2101" i="1"/>
  <c r="U2101" i="1"/>
  <c r="V2101" i="1"/>
  <c r="W2101" i="1"/>
  <c r="I2102" i="1"/>
  <c r="J2102" i="1"/>
  <c r="K2102" i="1"/>
  <c r="L2102" i="1"/>
  <c r="M2102" i="1"/>
  <c r="O2102" i="1"/>
  <c r="P2102" i="1"/>
  <c r="Q2102" i="1"/>
  <c r="R2102" i="1"/>
  <c r="T2102" i="1"/>
  <c r="U2102" i="1"/>
  <c r="V2102" i="1"/>
  <c r="W2102" i="1"/>
  <c r="I2103" i="1"/>
  <c r="J2103" i="1"/>
  <c r="K2103" i="1"/>
  <c r="L2103" i="1"/>
  <c r="M2103" i="1"/>
  <c r="O2103" i="1"/>
  <c r="P2103" i="1"/>
  <c r="Q2103" i="1"/>
  <c r="R2103" i="1"/>
  <c r="T2103" i="1"/>
  <c r="U2103" i="1"/>
  <c r="V2103" i="1"/>
  <c r="W2103" i="1"/>
  <c r="I2104" i="1"/>
  <c r="J2104" i="1"/>
  <c r="K2104" i="1"/>
  <c r="L2104" i="1"/>
  <c r="M2104" i="1"/>
  <c r="O2104" i="1"/>
  <c r="P2104" i="1"/>
  <c r="Q2104" i="1"/>
  <c r="R2104" i="1"/>
  <c r="T2104" i="1"/>
  <c r="U2104" i="1"/>
  <c r="V2104" i="1"/>
  <c r="W2104" i="1"/>
  <c r="I2105" i="1"/>
  <c r="J2105" i="1"/>
  <c r="K2105" i="1"/>
  <c r="L2105" i="1"/>
  <c r="M2105" i="1"/>
  <c r="O2105" i="1"/>
  <c r="P2105" i="1"/>
  <c r="Q2105" i="1"/>
  <c r="R2105" i="1"/>
  <c r="T2105" i="1"/>
  <c r="U2105" i="1"/>
  <c r="V2105" i="1"/>
  <c r="W2105" i="1"/>
  <c r="I2106" i="1"/>
  <c r="J2106" i="1"/>
  <c r="K2106" i="1"/>
  <c r="L2106" i="1"/>
  <c r="M2106" i="1"/>
  <c r="O2106" i="1"/>
  <c r="P2106" i="1"/>
  <c r="Q2106" i="1"/>
  <c r="R2106" i="1"/>
  <c r="T2106" i="1"/>
  <c r="U2106" i="1"/>
  <c r="V2106" i="1"/>
  <c r="W2106" i="1"/>
  <c r="I2107" i="1"/>
  <c r="J2107" i="1"/>
  <c r="K2107" i="1"/>
  <c r="L2107" i="1"/>
  <c r="M2107" i="1"/>
  <c r="O2107" i="1"/>
  <c r="P2107" i="1"/>
  <c r="Q2107" i="1"/>
  <c r="R2107" i="1"/>
  <c r="T2107" i="1"/>
  <c r="U2107" i="1"/>
  <c r="V2107" i="1"/>
  <c r="W2107" i="1"/>
  <c r="I2108" i="1"/>
  <c r="J2108" i="1"/>
  <c r="K2108" i="1"/>
  <c r="L2108" i="1"/>
  <c r="M2108" i="1"/>
  <c r="O2108" i="1"/>
  <c r="P2108" i="1"/>
  <c r="Q2108" i="1"/>
  <c r="R2108" i="1"/>
  <c r="T2108" i="1"/>
  <c r="U2108" i="1"/>
  <c r="V2108" i="1"/>
  <c r="W2108" i="1"/>
  <c r="I2109" i="1"/>
  <c r="J2109" i="1"/>
  <c r="K2109" i="1"/>
  <c r="L2109" i="1"/>
  <c r="M2109" i="1"/>
  <c r="O2109" i="1"/>
  <c r="P2109" i="1"/>
  <c r="Q2109" i="1"/>
  <c r="R2109" i="1"/>
  <c r="T2109" i="1"/>
  <c r="U2109" i="1"/>
  <c r="V2109" i="1"/>
  <c r="W2109" i="1"/>
  <c r="I2110" i="1"/>
  <c r="J2110" i="1"/>
  <c r="K2110" i="1"/>
  <c r="L2110" i="1"/>
  <c r="M2110" i="1"/>
  <c r="O2110" i="1"/>
  <c r="P2110" i="1"/>
  <c r="Q2110" i="1"/>
  <c r="R2110" i="1"/>
  <c r="T2110" i="1"/>
  <c r="U2110" i="1"/>
  <c r="V2110" i="1"/>
  <c r="W2110" i="1"/>
  <c r="I2111" i="1"/>
  <c r="J2111" i="1"/>
  <c r="K2111" i="1"/>
  <c r="L2111" i="1"/>
  <c r="M2111" i="1"/>
  <c r="O2111" i="1"/>
  <c r="P2111" i="1"/>
  <c r="Q2111" i="1"/>
  <c r="R2111" i="1"/>
  <c r="T2111" i="1"/>
  <c r="U2111" i="1"/>
  <c r="V2111" i="1"/>
  <c r="W2111" i="1"/>
  <c r="I2112" i="1"/>
  <c r="J2112" i="1"/>
  <c r="K2112" i="1"/>
  <c r="L2112" i="1"/>
  <c r="M2112" i="1"/>
  <c r="O2112" i="1"/>
  <c r="P2112" i="1"/>
  <c r="Q2112" i="1"/>
  <c r="R2112" i="1"/>
  <c r="T2112" i="1"/>
  <c r="U2112" i="1"/>
  <c r="V2112" i="1"/>
  <c r="W2112" i="1"/>
  <c r="I2113" i="1"/>
  <c r="J2113" i="1"/>
  <c r="K2113" i="1"/>
  <c r="L2113" i="1"/>
  <c r="M2113" i="1"/>
  <c r="O2113" i="1"/>
  <c r="P2113" i="1"/>
  <c r="Q2113" i="1"/>
  <c r="R2113" i="1"/>
  <c r="T2113" i="1"/>
  <c r="U2113" i="1"/>
  <c r="V2113" i="1"/>
  <c r="W2113" i="1"/>
  <c r="I2114" i="1"/>
  <c r="J2114" i="1"/>
  <c r="K2114" i="1"/>
  <c r="L2114" i="1"/>
  <c r="M2114" i="1"/>
  <c r="O2114" i="1"/>
  <c r="P2114" i="1"/>
  <c r="Q2114" i="1"/>
  <c r="R2114" i="1"/>
  <c r="T2114" i="1"/>
  <c r="U2114" i="1"/>
  <c r="V2114" i="1"/>
  <c r="W2114" i="1"/>
  <c r="I2115" i="1"/>
  <c r="J2115" i="1"/>
  <c r="K2115" i="1"/>
  <c r="L2115" i="1"/>
  <c r="M2115" i="1"/>
  <c r="O2115" i="1"/>
  <c r="P2115" i="1"/>
  <c r="Q2115" i="1"/>
  <c r="R2115" i="1"/>
  <c r="T2115" i="1"/>
  <c r="U2115" i="1"/>
  <c r="V2115" i="1"/>
  <c r="W2115" i="1"/>
  <c r="I2116" i="1"/>
  <c r="J2116" i="1"/>
  <c r="K2116" i="1"/>
  <c r="L2116" i="1"/>
  <c r="M2116" i="1"/>
  <c r="O2116" i="1"/>
  <c r="P2116" i="1"/>
  <c r="Q2116" i="1"/>
  <c r="R2116" i="1"/>
  <c r="T2116" i="1"/>
  <c r="U2116" i="1"/>
  <c r="V2116" i="1"/>
  <c r="W2116" i="1"/>
  <c r="I2117" i="1"/>
  <c r="J2117" i="1"/>
  <c r="K2117" i="1"/>
  <c r="L2117" i="1"/>
  <c r="M2117" i="1"/>
  <c r="O2117" i="1"/>
  <c r="P2117" i="1"/>
  <c r="Q2117" i="1"/>
  <c r="R2117" i="1"/>
  <c r="T2117" i="1"/>
  <c r="U2117" i="1"/>
  <c r="V2117" i="1"/>
  <c r="W2117" i="1"/>
  <c r="I2118" i="1"/>
  <c r="J2118" i="1"/>
  <c r="K2118" i="1"/>
  <c r="L2118" i="1"/>
  <c r="M2118" i="1"/>
  <c r="O2118" i="1"/>
  <c r="P2118" i="1"/>
  <c r="Q2118" i="1"/>
  <c r="R2118" i="1"/>
  <c r="T2118" i="1"/>
  <c r="U2118" i="1"/>
  <c r="V2118" i="1"/>
  <c r="W2118" i="1"/>
  <c r="I2119" i="1"/>
  <c r="J2119" i="1"/>
  <c r="K2119" i="1"/>
  <c r="L2119" i="1"/>
  <c r="M2119" i="1"/>
  <c r="O2119" i="1"/>
  <c r="P2119" i="1"/>
  <c r="Q2119" i="1"/>
  <c r="R2119" i="1"/>
  <c r="T2119" i="1"/>
  <c r="U2119" i="1"/>
  <c r="V2119" i="1"/>
  <c r="W2119" i="1"/>
  <c r="I2120" i="1"/>
  <c r="J2120" i="1"/>
  <c r="K2120" i="1"/>
  <c r="L2120" i="1"/>
  <c r="M2120" i="1"/>
  <c r="O2120" i="1"/>
  <c r="P2120" i="1"/>
  <c r="Q2120" i="1"/>
  <c r="R2120" i="1"/>
  <c r="T2120" i="1"/>
  <c r="U2120" i="1"/>
  <c r="V2120" i="1"/>
  <c r="W2120" i="1"/>
  <c r="I2121" i="1"/>
  <c r="J2121" i="1"/>
  <c r="K2121" i="1"/>
  <c r="L2121" i="1"/>
  <c r="M2121" i="1"/>
  <c r="O2121" i="1"/>
  <c r="P2121" i="1"/>
  <c r="Q2121" i="1"/>
  <c r="R2121" i="1"/>
  <c r="T2121" i="1"/>
  <c r="U2121" i="1"/>
  <c r="V2121" i="1"/>
  <c r="W2121" i="1"/>
  <c r="I2122" i="1"/>
  <c r="J2122" i="1"/>
  <c r="K2122" i="1"/>
  <c r="L2122" i="1"/>
  <c r="M2122" i="1"/>
  <c r="O2122" i="1"/>
  <c r="P2122" i="1"/>
  <c r="Q2122" i="1"/>
  <c r="R2122" i="1"/>
  <c r="T2122" i="1"/>
  <c r="U2122" i="1"/>
  <c r="V2122" i="1"/>
  <c r="W2122" i="1"/>
  <c r="I2123" i="1"/>
  <c r="J2123" i="1"/>
  <c r="K2123" i="1"/>
  <c r="L2123" i="1"/>
  <c r="M2123" i="1"/>
  <c r="O2123" i="1"/>
  <c r="P2123" i="1"/>
  <c r="Q2123" i="1"/>
  <c r="R2123" i="1"/>
  <c r="T2123" i="1"/>
  <c r="U2123" i="1"/>
  <c r="V2123" i="1"/>
  <c r="W2123" i="1"/>
  <c r="I2124" i="1"/>
  <c r="J2124" i="1"/>
  <c r="K2124" i="1"/>
  <c r="L2124" i="1"/>
  <c r="M2124" i="1"/>
  <c r="O2124" i="1"/>
  <c r="P2124" i="1"/>
  <c r="Q2124" i="1"/>
  <c r="R2124" i="1"/>
  <c r="T2124" i="1"/>
  <c r="U2124" i="1"/>
  <c r="V2124" i="1"/>
  <c r="W2124" i="1"/>
  <c r="I2125" i="1"/>
  <c r="J2125" i="1"/>
  <c r="K2125" i="1"/>
  <c r="L2125" i="1"/>
  <c r="M2125" i="1"/>
  <c r="O2125" i="1"/>
  <c r="P2125" i="1"/>
  <c r="Q2125" i="1"/>
  <c r="R2125" i="1"/>
  <c r="T2125" i="1"/>
  <c r="U2125" i="1"/>
  <c r="V2125" i="1"/>
  <c r="W2125" i="1"/>
  <c r="I2126" i="1"/>
  <c r="J2126" i="1"/>
  <c r="K2126" i="1"/>
  <c r="L2126" i="1"/>
  <c r="M2126" i="1"/>
  <c r="O2126" i="1"/>
  <c r="P2126" i="1"/>
  <c r="Q2126" i="1"/>
  <c r="R2126" i="1"/>
  <c r="T2126" i="1"/>
  <c r="U2126" i="1"/>
  <c r="V2126" i="1"/>
  <c r="W2126" i="1"/>
  <c r="I2127" i="1"/>
  <c r="J2127" i="1"/>
  <c r="K2127" i="1"/>
  <c r="L2127" i="1"/>
  <c r="M2127" i="1"/>
  <c r="O2127" i="1"/>
  <c r="P2127" i="1"/>
  <c r="Q2127" i="1"/>
  <c r="R2127" i="1"/>
  <c r="T2127" i="1"/>
  <c r="U2127" i="1"/>
  <c r="V2127" i="1"/>
  <c r="W2127" i="1"/>
  <c r="I2128" i="1"/>
  <c r="J2128" i="1"/>
  <c r="K2128" i="1"/>
  <c r="L2128" i="1"/>
  <c r="M2128" i="1"/>
  <c r="O2128" i="1"/>
  <c r="P2128" i="1"/>
  <c r="Q2128" i="1"/>
  <c r="R2128" i="1"/>
  <c r="T2128" i="1"/>
  <c r="U2128" i="1"/>
  <c r="V2128" i="1"/>
  <c r="W2128" i="1"/>
  <c r="I2129" i="1"/>
  <c r="J2129" i="1"/>
  <c r="K2129" i="1"/>
  <c r="L2129" i="1"/>
  <c r="M2129" i="1"/>
  <c r="O2129" i="1"/>
  <c r="P2129" i="1"/>
  <c r="Q2129" i="1"/>
  <c r="R2129" i="1"/>
  <c r="T2129" i="1"/>
  <c r="U2129" i="1"/>
  <c r="V2129" i="1"/>
  <c r="W2129" i="1"/>
  <c r="I2130" i="1"/>
  <c r="J2130" i="1"/>
  <c r="K2130" i="1"/>
  <c r="L2130" i="1"/>
  <c r="M2130" i="1"/>
  <c r="O2130" i="1"/>
  <c r="P2130" i="1"/>
  <c r="Q2130" i="1"/>
  <c r="R2130" i="1"/>
  <c r="T2130" i="1"/>
  <c r="U2130" i="1"/>
  <c r="V2130" i="1"/>
  <c r="W2130" i="1"/>
  <c r="I2131" i="1"/>
  <c r="J2131" i="1"/>
  <c r="K2131" i="1"/>
  <c r="L2131" i="1"/>
  <c r="M2131" i="1"/>
  <c r="O2131" i="1"/>
  <c r="P2131" i="1"/>
  <c r="Q2131" i="1"/>
  <c r="R2131" i="1"/>
  <c r="T2131" i="1"/>
  <c r="U2131" i="1"/>
  <c r="V2131" i="1"/>
  <c r="W2131" i="1"/>
  <c r="I2132" i="1"/>
  <c r="J2132" i="1"/>
  <c r="K2132" i="1"/>
  <c r="L2132" i="1"/>
  <c r="M2132" i="1"/>
  <c r="O2132" i="1"/>
  <c r="P2132" i="1"/>
  <c r="Q2132" i="1"/>
  <c r="R2132" i="1"/>
  <c r="T2132" i="1"/>
  <c r="U2132" i="1"/>
  <c r="V2132" i="1"/>
  <c r="W2132" i="1"/>
  <c r="I2133" i="1"/>
  <c r="J2133" i="1"/>
  <c r="K2133" i="1"/>
  <c r="L2133" i="1"/>
  <c r="M2133" i="1"/>
  <c r="O2133" i="1"/>
  <c r="P2133" i="1"/>
  <c r="Q2133" i="1"/>
  <c r="R2133" i="1"/>
  <c r="T2133" i="1"/>
  <c r="U2133" i="1"/>
  <c r="V2133" i="1"/>
  <c r="W2133" i="1"/>
  <c r="I2134" i="1"/>
  <c r="J2134" i="1"/>
  <c r="K2134" i="1"/>
  <c r="L2134" i="1"/>
  <c r="M2134" i="1"/>
  <c r="O2134" i="1"/>
  <c r="P2134" i="1"/>
  <c r="Q2134" i="1"/>
  <c r="R2134" i="1"/>
  <c r="T2134" i="1"/>
  <c r="U2134" i="1"/>
  <c r="V2134" i="1"/>
  <c r="W2134" i="1"/>
  <c r="I2135" i="1"/>
  <c r="J2135" i="1"/>
  <c r="K2135" i="1"/>
  <c r="L2135" i="1"/>
  <c r="M2135" i="1"/>
  <c r="O2135" i="1"/>
  <c r="P2135" i="1"/>
  <c r="Q2135" i="1"/>
  <c r="R2135" i="1"/>
  <c r="T2135" i="1"/>
  <c r="U2135" i="1"/>
  <c r="V2135" i="1"/>
  <c r="W2135" i="1"/>
  <c r="I2136" i="1"/>
  <c r="J2136" i="1"/>
  <c r="K2136" i="1"/>
  <c r="L2136" i="1"/>
  <c r="M2136" i="1"/>
  <c r="O2136" i="1"/>
  <c r="P2136" i="1"/>
  <c r="Q2136" i="1"/>
  <c r="R2136" i="1"/>
  <c r="T2136" i="1"/>
  <c r="U2136" i="1"/>
  <c r="V2136" i="1"/>
  <c r="W2136" i="1"/>
  <c r="I2137" i="1"/>
  <c r="J2137" i="1"/>
  <c r="K2137" i="1"/>
  <c r="L2137" i="1"/>
  <c r="M2137" i="1"/>
  <c r="O2137" i="1"/>
  <c r="P2137" i="1"/>
  <c r="Q2137" i="1"/>
  <c r="R2137" i="1"/>
  <c r="T2137" i="1"/>
  <c r="U2137" i="1"/>
  <c r="V2137" i="1"/>
  <c r="W2137" i="1"/>
  <c r="I2138" i="1"/>
  <c r="J2138" i="1"/>
  <c r="K2138" i="1"/>
  <c r="L2138" i="1"/>
  <c r="M2138" i="1"/>
  <c r="O2138" i="1"/>
  <c r="P2138" i="1"/>
  <c r="Q2138" i="1"/>
  <c r="R2138" i="1"/>
  <c r="T2138" i="1"/>
  <c r="U2138" i="1"/>
  <c r="V2138" i="1"/>
  <c r="W2138" i="1"/>
  <c r="I2139" i="1"/>
  <c r="J2139" i="1"/>
  <c r="K2139" i="1"/>
  <c r="L2139" i="1"/>
  <c r="M2139" i="1"/>
  <c r="O2139" i="1"/>
  <c r="P2139" i="1"/>
  <c r="Q2139" i="1"/>
  <c r="R2139" i="1"/>
  <c r="T2139" i="1"/>
  <c r="U2139" i="1"/>
  <c r="V2139" i="1"/>
  <c r="W2139" i="1"/>
  <c r="I2140" i="1"/>
  <c r="J2140" i="1"/>
  <c r="K2140" i="1"/>
  <c r="L2140" i="1"/>
  <c r="M2140" i="1"/>
  <c r="O2140" i="1"/>
  <c r="P2140" i="1"/>
  <c r="Q2140" i="1"/>
  <c r="R2140" i="1"/>
  <c r="T2140" i="1"/>
  <c r="U2140" i="1"/>
  <c r="V2140" i="1"/>
  <c r="W2140" i="1"/>
  <c r="I2141" i="1"/>
  <c r="J2141" i="1"/>
  <c r="K2141" i="1"/>
  <c r="L2141" i="1"/>
  <c r="M2141" i="1"/>
  <c r="O2141" i="1"/>
  <c r="P2141" i="1"/>
  <c r="Q2141" i="1"/>
  <c r="R2141" i="1"/>
  <c r="T2141" i="1"/>
  <c r="U2141" i="1"/>
  <c r="V2141" i="1"/>
  <c r="W2141" i="1"/>
  <c r="I2142" i="1"/>
  <c r="J2142" i="1"/>
  <c r="K2142" i="1"/>
  <c r="L2142" i="1"/>
  <c r="M2142" i="1"/>
  <c r="O2142" i="1"/>
  <c r="P2142" i="1"/>
  <c r="Q2142" i="1"/>
  <c r="R2142" i="1"/>
  <c r="T2142" i="1"/>
  <c r="U2142" i="1"/>
  <c r="V2142" i="1"/>
  <c r="W2142" i="1"/>
  <c r="I2143" i="1"/>
  <c r="J2143" i="1"/>
  <c r="K2143" i="1"/>
  <c r="L2143" i="1"/>
  <c r="M2143" i="1"/>
  <c r="O2143" i="1"/>
  <c r="P2143" i="1"/>
  <c r="Q2143" i="1"/>
  <c r="R2143" i="1"/>
  <c r="T2143" i="1"/>
  <c r="U2143" i="1"/>
  <c r="V2143" i="1"/>
  <c r="W2143" i="1"/>
  <c r="I2144" i="1"/>
  <c r="J2144" i="1"/>
  <c r="K2144" i="1"/>
  <c r="L2144" i="1"/>
  <c r="M2144" i="1"/>
  <c r="O2144" i="1"/>
  <c r="P2144" i="1"/>
  <c r="Q2144" i="1"/>
  <c r="R2144" i="1"/>
  <c r="T2144" i="1"/>
  <c r="U2144" i="1"/>
  <c r="V2144" i="1"/>
  <c r="W2144" i="1"/>
  <c r="I2145" i="1"/>
  <c r="J2145" i="1"/>
  <c r="K2145" i="1"/>
  <c r="L2145" i="1"/>
  <c r="M2145" i="1"/>
  <c r="O2145" i="1"/>
  <c r="P2145" i="1"/>
  <c r="Q2145" i="1"/>
  <c r="R2145" i="1"/>
  <c r="T2145" i="1"/>
  <c r="U2145" i="1"/>
  <c r="V2145" i="1"/>
  <c r="W2145" i="1"/>
  <c r="I2146" i="1"/>
  <c r="J2146" i="1"/>
  <c r="K2146" i="1"/>
  <c r="L2146" i="1"/>
  <c r="M2146" i="1"/>
  <c r="O2146" i="1"/>
  <c r="P2146" i="1"/>
  <c r="Q2146" i="1"/>
  <c r="R2146" i="1"/>
  <c r="T2146" i="1"/>
  <c r="U2146" i="1"/>
  <c r="V2146" i="1"/>
  <c r="W2146" i="1"/>
  <c r="I2147" i="1"/>
  <c r="J2147" i="1"/>
  <c r="K2147" i="1"/>
  <c r="L2147" i="1"/>
  <c r="M2147" i="1"/>
  <c r="O2147" i="1"/>
  <c r="P2147" i="1"/>
  <c r="Q2147" i="1"/>
  <c r="R2147" i="1"/>
  <c r="T2147" i="1"/>
  <c r="U2147" i="1"/>
  <c r="V2147" i="1"/>
  <c r="W2147" i="1"/>
  <c r="I2148" i="1"/>
  <c r="J2148" i="1"/>
  <c r="K2148" i="1"/>
  <c r="L2148" i="1"/>
  <c r="M2148" i="1"/>
  <c r="O2148" i="1"/>
  <c r="P2148" i="1"/>
  <c r="Q2148" i="1"/>
  <c r="R2148" i="1"/>
  <c r="T2148" i="1"/>
  <c r="U2148" i="1"/>
  <c r="V2148" i="1"/>
  <c r="W2148" i="1"/>
  <c r="I2149" i="1"/>
  <c r="J2149" i="1"/>
  <c r="K2149" i="1"/>
  <c r="L2149" i="1"/>
  <c r="M2149" i="1"/>
  <c r="O2149" i="1"/>
  <c r="P2149" i="1"/>
  <c r="Q2149" i="1"/>
  <c r="R2149" i="1"/>
  <c r="T2149" i="1"/>
  <c r="U2149" i="1"/>
  <c r="V2149" i="1"/>
  <c r="W2149" i="1"/>
  <c r="I2150" i="1"/>
  <c r="J2150" i="1"/>
  <c r="K2150" i="1"/>
  <c r="L2150" i="1"/>
  <c r="M2150" i="1"/>
  <c r="O2150" i="1"/>
  <c r="P2150" i="1"/>
  <c r="Q2150" i="1"/>
  <c r="R2150" i="1"/>
  <c r="T2150" i="1"/>
  <c r="U2150" i="1"/>
  <c r="V2150" i="1"/>
  <c r="W2150" i="1"/>
  <c r="I2151" i="1"/>
  <c r="J2151" i="1"/>
  <c r="K2151" i="1"/>
  <c r="L2151" i="1"/>
  <c r="M2151" i="1"/>
  <c r="O2151" i="1"/>
  <c r="P2151" i="1"/>
  <c r="Q2151" i="1"/>
  <c r="R2151" i="1"/>
  <c r="T2151" i="1"/>
  <c r="U2151" i="1"/>
  <c r="V2151" i="1"/>
  <c r="W2151" i="1"/>
  <c r="I2152" i="1"/>
  <c r="J2152" i="1"/>
  <c r="K2152" i="1"/>
  <c r="L2152" i="1"/>
  <c r="M2152" i="1"/>
  <c r="O2152" i="1"/>
  <c r="P2152" i="1"/>
  <c r="Q2152" i="1"/>
  <c r="R2152" i="1"/>
  <c r="T2152" i="1"/>
  <c r="U2152" i="1"/>
  <c r="V2152" i="1"/>
  <c r="W2152" i="1"/>
  <c r="I2153" i="1"/>
  <c r="J2153" i="1"/>
  <c r="K2153" i="1"/>
  <c r="L2153" i="1"/>
  <c r="M2153" i="1"/>
  <c r="O2153" i="1"/>
  <c r="P2153" i="1"/>
  <c r="Q2153" i="1"/>
  <c r="R2153" i="1"/>
  <c r="T2153" i="1"/>
  <c r="U2153" i="1"/>
  <c r="V2153" i="1"/>
  <c r="W2153" i="1"/>
  <c r="I2154" i="1"/>
  <c r="J2154" i="1"/>
  <c r="K2154" i="1"/>
  <c r="L2154" i="1"/>
  <c r="M2154" i="1"/>
  <c r="O2154" i="1"/>
  <c r="P2154" i="1"/>
  <c r="Q2154" i="1"/>
  <c r="R2154" i="1"/>
  <c r="T2154" i="1"/>
  <c r="U2154" i="1"/>
  <c r="V2154" i="1"/>
  <c r="W2154" i="1"/>
  <c r="I2155" i="1"/>
  <c r="J2155" i="1"/>
  <c r="K2155" i="1"/>
  <c r="L2155" i="1"/>
  <c r="M2155" i="1"/>
  <c r="O2155" i="1"/>
  <c r="P2155" i="1"/>
  <c r="Q2155" i="1"/>
  <c r="R2155" i="1"/>
  <c r="T2155" i="1"/>
  <c r="U2155" i="1"/>
  <c r="V2155" i="1"/>
  <c r="W2155" i="1"/>
  <c r="I2156" i="1"/>
  <c r="J2156" i="1"/>
  <c r="K2156" i="1"/>
  <c r="L2156" i="1"/>
  <c r="M2156" i="1"/>
  <c r="O2156" i="1"/>
  <c r="P2156" i="1"/>
  <c r="Q2156" i="1"/>
  <c r="R2156" i="1"/>
  <c r="T2156" i="1"/>
  <c r="U2156" i="1"/>
  <c r="V2156" i="1"/>
  <c r="W2156" i="1"/>
  <c r="I2157" i="1"/>
  <c r="J2157" i="1"/>
  <c r="K2157" i="1"/>
  <c r="L2157" i="1"/>
  <c r="M2157" i="1"/>
  <c r="O2157" i="1"/>
  <c r="P2157" i="1"/>
  <c r="Q2157" i="1"/>
  <c r="R2157" i="1"/>
  <c r="T2157" i="1"/>
  <c r="U2157" i="1"/>
  <c r="V2157" i="1"/>
  <c r="W2157" i="1"/>
  <c r="I2158" i="1"/>
  <c r="J2158" i="1"/>
  <c r="K2158" i="1"/>
  <c r="L2158" i="1"/>
  <c r="M2158" i="1"/>
  <c r="O2158" i="1"/>
  <c r="P2158" i="1"/>
  <c r="Q2158" i="1"/>
  <c r="R2158" i="1"/>
  <c r="T2158" i="1"/>
  <c r="U2158" i="1"/>
  <c r="V2158" i="1"/>
  <c r="W2158" i="1"/>
  <c r="I2159" i="1"/>
  <c r="J2159" i="1"/>
  <c r="K2159" i="1"/>
  <c r="L2159" i="1"/>
  <c r="M2159" i="1"/>
  <c r="O2159" i="1"/>
  <c r="P2159" i="1"/>
  <c r="Q2159" i="1"/>
  <c r="R2159" i="1"/>
  <c r="T2159" i="1"/>
  <c r="U2159" i="1"/>
  <c r="V2159" i="1"/>
  <c r="W2159" i="1"/>
  <c r="I2160" i="1"/>
  <c r="J2160" i="1"/>
  <c r="K2160" i="1"/>
  <c r="L2160" i="1"/>
  <c r="M2160" i="1"/>
  <c r="O2160" i="1"/>
  <c r="P2160" i="1"/>
  <c r="Q2160" i="1"/>
  <c r="R2160" i="1"/>
  <c r="T2160" i="1"/>
  <c r="U2160" i="1"/>
  <c r="V2160" i="1"/>
  <c r="W2160" i="1"/>
  <c r="I2161" i="1"/>
  <c r="J2161" i="1"/>
  <c r="K2161" i="1"/>
  <c r="L2161" i="1"/>
  <c r="M2161" i="1"/>
  <c r="O2161" i="1"/>
  <c r="P2161" i="1"/>
  <c r="Q2161" i="1"/>
  <c r="R2161" i="1"/>
  <c r="T2161" i="1"/>
  <c r="U2161" i="1"/>
  <c r="V2161" i="1"/>
  <c r="W2161" i="1"/>
  <c r="I2162" i="1"/>
  <c r="J2162" i="1"/>
  <c r="K2162" i="1"/>
  <c r="L2162" i="1"/>
  <c r="M2162" i="1"/>
  <c r="O2162" i="1"/>
  <c r="P2162" i="1"/>
  <c r="Q2162" i="1"/>
  <c r="R2162" i="1"/>
  <c r="T2162" i="1"/>
  <c r="U2162" i="1"/>
  <c r="V2162" i="1"/>
  <c r="W2162" i="1"/>
  <c r="I2163" i="1"/>
  <c r="J2163" i="1"/>
  <c r="K2163" i="1"/>
  <c r="L2163" i="1"/>
  <c r="M2163" i="1"/>
  <c r="O2163" i="1"/>
  <c r="P2163" i="1"/>
  <c r="Q2163" i="1"/>
  <c r="R2163" i="1"/>
  <c r="T2163" i="1"/>
  <c r="U2163" i="1"/>
  <c r="V2163" i="1"/>
  <c r="W2163" i="1"/>
  <c r="I2164" i="1"/>
  <c r="J2164" i="1"/>
  <c r="K2164" i="1"/>
  <c r="L2164" i="1"/>
  <c r="M2164" i="1"/>
  <c r="O2164" i="1"/>
  <c r="P2164" i="1"/>
  <c r="Q2164" i="1"/>
  <c r="R2164" i="1"/>
  <c r="T2164" i="1"/>
  <c r="U2164" i="1"/>
  <c r="V2164" i="1"/>
  <c r="W2164" i="1"/>
  <c r="I2165" i="1"/>
  <c r="J2165" i="1"/>
  <c r="K2165" i="1"/>
  <c r="L2165" i="1"/>
  <c r="M2165" i="1"/>
  <c r="O2165" i="1"/>
  <c r="P2165" i="1"/>
  <c r="Q2165" i="1"/>
  <c r="R2165" i="1"/>
  <c r="T2165" i="1"/>
  <c r="U2165" i="1"/>
  <c r="V2165" i="1"/>
  <c r="W2165" i="1"/>
  <c r="I2166" i="1"/>
  <c r="J2166" i="1"/>
  <c r="K2166" i="1"/>
  <c r="L2166" i="1"/>
  <c r="M2166" i="1"/>
  <c r="O2166" i="1"/>
  <c r="P2166" i="1"/>
  <c r="Q2166" i="1"/>
  <c r="R2166" i="1"/>
  <c r="T2166" i="1"/>
  <c r="U2166" i="1"/>
  <c r="V2166" i="1"/>
  <c r="W2166" i="1"/>
  <c r="I2167" i="1"/>
  <c r="J2167" i="1"/>
  <c r="K2167" i="1"/>
  <c r="L2167" i="1"/>
  <c r="M2167" i="1"/>
  <c r="O2167" i="1"/>
  <c r="P2167" i="1"/>
  <c r="Q2167" i="1"/>
  <c r="R2167" i="1"/>
  <c r="T2167" i="1"/>
  <c r="U2167" i="1"/>
  <c r="V2167" i="1"/>
  <c r="W2167" i="1"/>
  <c r="I2168" i="1"/>
  <c r="J2168" i="1"/>
  <c r="K2168" i="1"/>
  <c r="L2168" i="1"/>
  <c r="M2168" i="1"/>
  <c r="O2168" i="1"/>
  <c r="P2168" i="1"/>
  <c r="Q2168" i="1"/>
  <c r="R2168" i="1"/>
  <c r="T2168" i="1"/>
  <c r="U2168" i="1"/>
  <c r="V2168" i="1"/>
  <c r="W2168" i="1"/>
  <c r="I2169" i="1"/>
  <c r="J2169" i="1"/>
  <c r="K2169" i="1"/>
  <c r="L2169" i="1"/>
  <c r="M2169" i="1"/>
  <c r="O2169" i="1"/>
  <c r="P2169" i="1"/>
  <c r="Q2169" i="1"/>
  <c r="R2169" i="1"/>
  <c r="T2169" i="1"/>
  <c r="U2169" i="1"/>
  <c r="V2169" i="1"/>
  <c r="W2169" i="1"/>
  <c r="I2170" i="1"/>
  <c r="J2170" i="1"/>
  <c r="K2170" i="1"/>
  <c r="L2170" i="1"/>
  <c r="M2170" i="1"/>
  <c r="O2170" i="1"/>
  <c r="P2170" i="1"/>
  <c r="Q2170" i="1"/>
  <c r="R2170" i="1"/>
  <c r="T2170" i="1"/>
  <c r="U2170" i="1"/>
  <c r="V2170" i="1"/>
  <c r="W2170" i="1"/>
  <c r="I2171" i="1"/>
  <c r="J2171" i="1"/>
  <c r="K2171" i="1"/>
  <c r="L2171" i="1"/>
  <c r="M2171" i="1"/>
  <c r="O2171" i="1"/>
  <c r="P2171" i="1"/>
  <c r="Q2171" i="1"/>
  <c r="R2171" i="1"/>
  <c r="T2171" i="1"/>
  <c r="U2171" i="1"/>
  <c r="V2171" i="1"/>
  <c r="W2171" i="1"/>
  <c r="I2172" i="1"/>
  <c r="J2172" i="1"/>
  <c r="K2172" i="1"/>
  <c r="L2172" i="1"/>
  <c r="M2172" i="1"/>
  <c r="O2172" i="1"/>
  <c r="P2172" i="1"/>
  <c r="Q2172" i="1"/>
  <c r="R2172" i="1"/>
  <c r="T2172" i="1"/>
  <c r="U2172" i="1"/>
  <c r="V2172" i="1"/>
  <c r="W2172" i="1"/>
  <c r="I2173" i="1"/>
  <c r="J2173" i="1"/>
  <c r="K2173" i="1"/>
  <c r="L2173" i="1"/>
  <c r="M2173" i="1"/>
  <c r="O2173" i="1"/>
  <c r="P2173" i="1"/>
  <c r="Q2173" i="1"/>
  <c r="R2173" i="1"/>
  <c r="T2173" i="1"/>
  <c r="U2173" i="1"/>
  <c r="V2173" i="1"/>
  <c r="W2173" i="1"/>
  <c r="I2174" i="1"/>
  <c r="J2174" i="1"/>
  <c r="K2174" i="1"/>
  <c r="L2174" i="1"/>
  <c r="M2174" i="1"/>
  <c r="O2174" i="1"/>
  <c r="P2174" i="1"/>
  <c r="Q2174" i="1"/>
  <c r="R2174" i="1"/>
  <c r="T2174" i="1"/>
  <c r="U2174" i="1"/>
  <c r="V2174" i="1"/>
  <c r="W2174" i="1"/>
  <c r="I2175" i="1"/>
  <c r="J2175" i="1"/>
  <c r="K2175" i="1"/>
  <c r="L2175" i="1"/>
  <c r="M2175" i="1"/>
  <c r="O2175" i="1"/>
  <c r="P2175" i="1"/>
  <c r="Q2175" i="1"/>
  <c r="R2175" i="1"/>
  <c r="T2175" i="1"/>
  <c r="U2175" i="1"/>
  <c r="V2175" i="1"/>
  <c r="W2175" i="1"/>
  <c r="I2176" i="1"/>
  <c r="J2176" i="1"/>
  <c r="K2176" i="1"/>
  <c r="L2176" i="1"/>
  <c r="M2176" i="1"/>
  <c r="O2176" i="1"/>
  <c r="P2176" i="1"/>
  <c r="Q2176" i="1"/>
  <c r="R2176" i="1"/>
  <c r="T2176" i="1"/>
  <c r="U2176" i="1"/>
  <c r="V2176" i="1"/>
  <c r="W2176" i="1"/>
  <c r="I2177" i="1"/>
  <c r="J2177" i="1"/>
  <c r="K2177" i="1"/>
  <c r="L2177" i="1"/>
  <c r="M2177" i="1"/>
  <c r="O2177" i="1"/>
  <c r="P2177" i="1"/>
  <c r="Q2177" i="1"/>
  <c r="R2177" i="1"/>
  <c r="T2177" i="1"/>
  <c r="U2177" i="1"/>
  <c r="V2177" i="1"/>
  <c r="W2177" i="1"/>
  <c r="I2178" i="1"/>
  <c r="J2178" i="1"/>
  <c r="K2178" i="1"/>
  <c r="L2178" i="1"/>
  <c r="M2178" i="1"/>
  <c r="O2178" i="1"/>
  <c r="P2178" i="1"/>
  <c r="Q2178" i="1"/>
  <c r="R2178" i="1"/>
  <c r="T2178" i="1"/>
  <c r="U2178" i="1"/>
  <c r="V2178" i="1"/>
  <c r="W2178" i="1"/>
  <c r="I2179" i="1"/>
  <c r="J2179" i="1"/>
  <c r="K2179" i="1"/>
  <c r="L2179" i="1"/>
  <c r="M2179" i="1"/>
  <c r="O2179" i="1"/>
  <c r="P2179" i="1"/>
  <c r="Q2179" i="1"/>
  <c r="R2179" i="1"/>
  <c r="T2179" i="1"/>
  <c r="U2179" i="1"/>
  <c r="V2179" i="1"/>
  <c r="W2179" i="1"/>
  <c r="I2180" i="1"/>
  <c r="J2180" i="1"/>
  <c r="K2180" i="1"/>
  <c r="L2180" i="1"/>
  <c r="M2180" i="1"/>
  <c r="O2180" i="1"/>
  <c r="P2180" i="1"/>
  <c r="Q2180" i="1"/>
  <c r="R2180" i="1"/>
  <c r="T2180" i="1"/>
  <c r="U2180" i="1"/>
  <c r="V2180" i="1"/>
  <c r="W2180" i="1"/>
  <c r="I2181" i="1"/>
  <c r="J2181" i="1"/>
  <c r="K2181" i="1"/>
  <c r="L2181" i="1"/>
  <c r="M2181" i="1"/>
  <c r="O2181" i="1"/>
  <c r="P2181" i="1"/>
  <c r="Q2181" i="1"/>
  <c r="R2181" i="1"/>
  <c r="T2181" i="1"/>
  <c r="U2181" i="1"/>
  <c r="V2181" i="1"/>
  <c r="W2181" i="1"/>
  <c r="I2182" i="1"/>
  <c r="J2182" i="1"/>
  <c r="K2182" i="1"/>
  <c r="L2182" i="1"/>
  <c r="M2182" i="1"/>
  <c r="O2182" i="1"/>
  <c r="P2182" i="1"/>
  <c r="Q2182" i="1"/>
  <c r="R2182" i="1"/>
  <c r="T2182" i="1"/>
  <c r="U2182" i="1"/>
  <c r="V2182" i="1"/>
  <c r="W2182" i="1"/>
  <c r="I2183" i="1"/>
  <c r="J2183" i="1"/>
  <c r="K2183" i="1"/>
  <c r="L2183" i="1"/>
  <c r="M2183" i="1"/>
  <c r="O2183" i="1"/>
  <c r="P2183" i="1"/>
  <c r="Q2183" i="1"/>
  <c r="R2183" i="1"/>
  <c r="T2183" i="1"/>
  <c r="U2183" i="1"/>
  <c r="V2183" i="1"/>
  <c r="W2183" i="1"/>
  <c r="I2184" i="1"/>
  <c r="J2184" i="1"/>
  <c r="K2184" i="1"/>
  <c r="L2184" i="1"/>
  <c r="M2184" i="1"/>
  <c r="O2184" i="1"/>
  <c r="P2184" i="1"/>
  <c r="Q2184" i="1"/>
  <c r="R2184" i="1"/>
  <c r="T2184" i="1"/>
  <c r="U2184" i="1"/>
  <c r="V2184" i="1"/>
  <c r="W2184" i="1"/>
  <c r="I2185" i="1"/>
  <c r="J2185" i="1"/>
  <c r="K2185" i="1"/>
  <c r="L2185" i="1"/>
  <c r="M2185" i="1"/>
  <c r="O2185" i="1"/>
  <c r="P2185" i="1"/>
  <c r="Q2185" i="1"/>
  <c r="R2185" i="1"/>
  <c r="T2185" i="1"/>
  <c r="U2185" i="1"/>
  <c r="V2185" i="1"/>
  <c r="W2185" i="1"/>
  <c r="I2186" i="1"/>
  <c r="J2186" i="1"/>
  <c r="K2186" i="1"/>
  <c r="L2186" i="1"/>
  <c r="M2186" i="1"/>
  <c r="O2186" i="1"/>
  <c r="P2186" i="1"/>
  <c r="Q2186" i="1"/>
  <c r="R2186" i="1"/>
  <c r="T2186" i="1"/>
  <c r="U2186" i="1"/>
  <c r="V2186" i="1"/>
  <c r="W2186" i="1"/>
  <c r="I2187" i="1"/>
  <c r="J2187" i="1"/>
  <c r="K2187" i="1"/>
  <c r="L2187" i="1"/>
  <c r="M2187" i="1"/>
  <c r="O2187" i="1"/>
  <c r="P2187" i="1"/>
  <c r="Q2187" i="1"/>
  <c r="R2187" i="1"/>
  <c r="T2187" i="1"/>
  <c r="U2187" i="1"/>
  <c r="V2187" i="1"/>
  <c r="W2187" i="1"/>
  <c r="I2188" i="1"/>
  <c r="J2188" i="1"/>
  <c r="K2188" i="1"/>
  <c r="L2188" i="1"/>
  <c r="M2188" i="1"/>
  <c r="O2188" i="1"/>
  <c r="P2188" i="1"/>
  <c r="Q2188" i="1"/>
  <c r="R2188" i="1"/>
  <c r="T2188" i="1"/>
  <c r="U2188" i="1"/>
  <c r="V2188" i="1"/>
  <c r="W2188" i="1"/>
  <c r="I2189" i="1"/>
  <c r="J2189" i="1"/>
  <c r="K2189" i="1"/>
  <c r="L2189" i="1"/>
  <c r="M2189" i="1"/>
  <c r="O2189" i="1"/>
  <c r="P2189" i="1"/>
  <c r="Q2189" i="1"/>
  <c r="R2189" i="1"/>
  <c r="T2189" i="1"/>
  <c r="U2189" i="1"/>
  <c r="V2189" i="1"/>
  <c r="W2189" i="1"/>
  <c r="I2190" i="1"/>
  <c r="J2190" i="1"/>
  <c r="K2190" i="1"/>
  <c r="L2190" i="1"/>
  <c r="M2190" i="1"/>
  <c r="O2190" i="1"/>
  <c r="P2190" i="1"/>
  <c r="Q2190" i="1"/>
  <c r="R2190" i="1"/>
  <c r="T2190" i="1"/>
  <c r="U2190" i="1"/>
  <c r="V2190" i="1"/>
  <c r="W2190" i="1"/>
  <c r="I2191" i="1"/>
  <c r="J2191" i="1"/>
  <c r="K2191" i="1"/>
  <c r="L2191" i="1"/>
  <c r="M2191" i="1"/>
  <c r="O2191" i="1"/>
  <c r="P2191" i="1"/>
  <c r="Q2191" i="1"/>
  <c r="R2191" i="1"/>
  <c r="T2191" i="1"/>
  <c r="U2191" i="1"/>
  <c r="V2191" i="1"/>
  <c r="W2191" i="1"/>
  <c r="I2192" i="1"/>
  <c r="J2192" i="1"/>
  <c r="K2192" i="1"/>
  <c r="L2192" i="1"/>
  <c r="M2192" i="1"/>
  <c r="O2192" i="1"/>
  <c r="P2192" i="1"/>
  <c r="Q2192" i="1"/>
  <c r="R2192" i="1"/>
  <c r="T2192" i="1"/>
  <c r="U2192" i="1"/>
  <c r="V2192" i="1"/>
  <c r="W2192" i="1"/>
  <c r="I2193" i="1"/>
  <c r="J2193" i="1"/>
  <c r="K2193" i="1"/>
  <c r="L2193" i="1"/>
  <c r="M2193" i="1"/>
  <c r="O2193" i="1"/>
  <c r="P2193" i="1"/>
  <c r="Q2193" i="1"/>
  <c r="R2193" i="1"/>
  <c r="T2193" i="1"/>
  <c r="U2193" i="1"/>
  <c r="V2193" i="1"/>
  <c r="W2193" i="1"/>
  <c r="I2194" i="1"/>
  <c r="J2194" i="1"/>
  <c r="K2194" i="1"/>
  <c r="L2194" i="1"/>
  <c r="M2194" i="1"/>
  <c r="O2194" i="1"/>
  <c r="P2194" i="1"/>
  <c r="Q2194" i="1"/>
  <c r="R2194" i="1"/>
  <c r="T2194" i="1"/>
  <c r="U2194" i="1"/>
  <c r="V2194" i="1"/>
  <c r="W2194" i="1"/>
  <c r="I2195" i="1"/>
  <c r="J2195" i="1"/>
  <c r="K2195" i="1"/>
  <c r="L2195" i="1"/>
  <c r="M2195" i="1"/>
  <c r="O2195" i="1"/>
  <c r="P2195" i="1"/>
  <c r="Q2195" i="1"/>
  <c r="R2195" i="1"/>
  <c r="T2195" i="1"/>
  <c r="U2195" i="1"/>
  <c r="V2195" i="1"/>
  <c r="W2195" i="1"/>
  <c r="I2196" i="1"/>
  <c r="J2196" i="1"/>
  <c r="K2196" i="1"/>
  <c r="L2196" i="1"/>
  <c r="M2196" i="1"/>
  <c r="O2196" i="1"/>
  <c r="P2196" i="1"/>
  <c r="Q2196" i="1"/>
  <c r="R2196" i="1"/>
  <c r="T2196" i="1"/>
  <c r="U2196" i="1"/>
  <c r="V2196" i="1"/>
  <c r="W2196" i="1"/>
  <c r="I2197" i="1"/>
  <c r="J2197" i="1"/>
  <c r="K2197" i="1"/>
  <c r="L2197" i="1"/>
  <c r="M2197" i="1"/>
  <c r="O2197" i="1"/>
  <c r="P2197" i="1"/>
  <c r="Q2197" i="1"/>
  <c r="R2197" i="1"/>
  <c r="T2197" i="1"/>
  <c r="U2197" i="1"/>
  <c r="V2197" i="1"/>
  <c r="W2197" i="1"/>
  <c r="I2198" i="1"/>
  <c r="J2198" i="1"/>
  <c r="K2198" i="1"/>
  <c r="L2198" i="1"/>
  <c r="M2198" i="1"/>
  <c r="O2198" i="1"/>
  <c r="P2198" i="1"/>
  <c r="Q2198" i="1"/>
  <c r="R2198" i="1"/>
  <c r="T2198" i="1"/>
  <c r="U2198" i="1"/>
  <c r="V2198" i="1"/>
  <c r="W2198" i="1"/>
  <c r="I2199" i="1"/>
  <c r="J2199" i="1"/>
  <c r="K2199" i="1"/>
  <c r="L2199" i="1"/>
  <c r="M2199" i="1"/>
  <c r="O2199" i="1"/>
  <c r="P2199" i="1"/>
  <c r="Q2199" i="1"/>
  <c r="R2199" i="1"/>
  <c r="T2199" i="1"/>
  <c r="U2199" i="1"/>
  <c r="V2199" i="1"/>
  <c r="W2199" i="1"/>
  <c r="I2200" i="1"/>
  <c r="J2200" i="1"/>
  <c r="K2200" i="1"/>
  <c r="L2200" i="1"/>
  <c r="M2200" i="1"/>
  <c r="O2200" i="1"/>
  <c r="P2200" i="1"/>
  <c r="Q2200" i="1"/>
  <c r="R2200" i="1"/>
  <c r="T2200" i="1"/>
  <c r="U2200" i="1"/>
  <c r="V2200" i="1"/>
  <c r="W2200" i="1"/>
  <c r="I2201" i="1"/>
  <c r="J2201" i="1"/>
  <c r="K2201" i="1"/>
  <c r="L2201" i="1"/>
  <c r="M2201" i="1"/>
  <c r="O2201" i="1"/>
  <c r="P2201" i="1"/>
  <c r="Q2201" i="1"/>
  <c r="R2201" i="1"/>
  <c r="T2201" i="1"/>
  <c r="U2201" i="1"/>
  <c r="V2201" i="1"/>
  <c r="W2201" i="1"/>
  <c r="I2202" i="1"/>
  <c r="J2202" i="1"/>
  <c r="K2202" i="1"/>
  <c r="L2202" i="1"/>
  <c r="M2202" i="1"/>
  <c r="O2202" i="1"/>
  <c r="P2202" i="1"/>
  <c r="Q2202" i="1"/>
  <c r="R2202" i="1"/>
  <c r="T2202" i="1"/>
  <c r="U2202" i="1"/>
  <c r="V2202" i="1"/>
  <c r="W2202" i="1"/>
  <c r="I2203" i="1"/>
  <c r="J2203" i="1"/>
  <c r="K2203" i="1"/>
  <c r="L2203" i="1"/>
  <c r="M2203" i="1"/>
  <c r="O2203" i="1"/>
  <c r="P2203" i="1"/>
  <c r="Q2203" i="1"/>
  <c r="R2203" i="1"/>
  <c r="T2203" i="1"/>
  <c r="U2203" i="1"/>
  <c r="V2203" i="1"/>
  <c r="W2203" i="1"/>
  <c r="I2204" i="1"/>
  <c r="J2204" i="1"/>
  <c r="K2204" i="1"/>
  <c r="L2204" i="1"/>
  <c r="M2204" i="1"/>
  <c r="O2204" i="1"/>
  <c r="P2204" i="1"/>
  <c r="Q2204" i="1"/>
  <c r="R2204" i="1"/>
  <c r="T2204" i="1"/>
  <c r="U2204" i="1"/>
  <c r="V2204" i="1"/>
  <c r="W2204" i="1"/>
  <c r="I2205" i="1"/>
  <c r="J2205" i="1"/>
  <c r="K2205" i="1"/>
  <c r="L2205" i="1"/>
  <c r="M2205" i="1"/>
  <c r="O2205" i="1"/>
  <c r="P2205" i="1"/>
  <c r="Q2205" i="1"/>
  <c r="R2205" i="1"/>
  <c r="T2205" i="1"/>
  <c r="U2205" i="1"/>
  <c r="V2205" i="1"/>
  <c r="W2205" i="1"/>
  <c r="I2206" i="1"/>
  <c r="J2206" i="1"/>
  <c r="K2206" i="1"/>
  <c r="L2206" i="1"/>
  <c r="M2206" i="1"/>
  <c r="O2206" i="1"/>
  <c r="P2206" i="1"/>
  <c r="Q2206" i="1"/>
  <c r="R2206" i="1"/>
  <c r="T2206" i="1"/>
  <c r="U2206" i="1"/>
  <c r="V2206" i="1"/>
  <c r="W2206" i="1"/>
  <c r="I2207" i="1"/>
  <c r="J2207" i="1"/>
  <c r="K2207" i="1"/>
  <c r="L2207" i="1"/>
  <c r="M2207" i="1"/>
  <c r="O2207" i="1"/>
  <c r="P2207" i="1"/>
  <c r="Q2207" i="1"/>
  <c r="R2207" i="1"/>
  <c r="T2207" i="1"/>
  <c r="U2207" i="1"/>
  <c r="V2207" i="1"/>
  <c r="W2207" i="1"/>
  <c r="I2208" i="1"/>
  <c r="J2208" i="1"/>
  <c r="K2208" i="1"/>
  <c r="L2208" i="1"/>
  <c r="M2208" i="1"/>
  <c r="O2208" i="1"/>
  <c r="P2208" i="1"/>
  <c r="Q2208" i="1"/>
  <c r="R2208" i="1"/>
  <c r="T2208" i="1"/>
  <c r="U2208" i="1"/>
  <c r="V2208" i="1"/>
  <c r="W2208" i="1"/>
  <c r="I2209" i="1"/>
  <c r="J2209" i="1"/>
  <c r="K2209" i="1"/>
  <c r="L2209" i="1"/>
  <c r="M2209" i="1"/>
  <c r="O2209" i="1"/>
  <c r="P2209" i="1"/>
  <c r="Q2209" i="1"/>
  <c r="R2209" i="1"/>
  <c r="T2209" i="1"/>
  <c r="U2209" i="1"/>
  <c r="V2209" i="1"/>
  <c r="W2209" i="1"/>
  <c r="I2210" i="1"/>
  <c r="J2210" i="1"/>
  <c r="K2210" i="1"/>
  <c r="L2210" i="1"/>
  <c r="M2210" i="1"/>
  <c r="O2210" i="1"/>
  <c r="P2210" i="1"/>
  <c r="Q2210" i="1"/>
  <c r="R2210" i="1"/>
  <c r="T2210" i="1"/>
  <c r="U2210" i="1"/>
  <c r="V2210" i="1"/>
  <c r="W2210" i="1"/>
  <c r="I2211" i="1"/>
  <c r="J2211" i="1"/>
  <c r="K2211" i="1"/>
  <c r="L2211" i="1"/>
  <c r="M2211" i="1"/>
  <c r="O2211" i="1"/>
  <c r="P2211" i="1"/>
  <c r="Q2211" i="1"/>
  <c r="R2211" i="1"/>
  <c r="T2211" i="1"/>
  <c r="U2211" i="1"/>
  <c r="V2211" i="1"/>
  <c r="W2211" i="1"/>
  <c r="I2212" i="1"/>
  <c r="J2212" i="1"/>
  <c r="K2212" i="1"/>
  <c r="L2212" i="1"/>
  <c r="M2212" i="1"/>
  <c r="O2212" i="1"/>
  <c r="P2212" i="1"/>
  <c r="Q2212" i="1"/>
  <c r="R2212" i="1"/>
  <c r="T2212" i="1"/>
  <c r="U2212" i="1"/>
  <c r="V2212" i="1"/>
  <c r="W2212" i="1"/>
  <c r="I2213" i="1"/>
  <c r="J2213" i="1"/>
  <c r="K2213" i="1"/>
  <c r="L2213" i="1"/>
  <c r="M2213" i="1"/>
  <c r="O2213" i="1"/>
  <c r="P2213" i="1"/>
  <c r="Q2213" i="1"/>
  <c r="R2213" i="1"/>
  <c r="T2213" i="1"/>
  <c r="U2213" i="1"/>
  <c r="V2213" i="1"/>
  <c r="W2213" i="1"/>
  <c r="I2214" i="1"/>
  <c r="J2214" i="1"/>
  <c r="K2214" i="1"/>
  <c r="L2214" i="1"/>
  <c r="M2214" i="1"/>
  <c r="O2214" i="1"/>
  <c r="P2214" i="1"/>
  <c r="Q2214" i="1"/>
  <c r="R2214" i="1"/>
  <c r="T2214" i="1"/>
  <c r="U2214" i="1"/>
  <c r="V2214" i="1"/>
  <c r="W2214" i="1"/>
  <c r="I2215" i="1"/>
  <c r="J2215" i="1"/>
  <c r="K2215" i="1"/>
  <c r="L2215" i="1"/>
  <c r="M2215" i="1"/>
  <c r="O2215" i="1"/>
  <c r="P2215" i="1"/>
  <c r="Q2215" i="1"/>
  <c r="R2215" i="1"/>
  <c r="T2215" i="1"/>
  <c r="U2215" i="1"/>
  <c r="V2215" i="1"/>
  <c r="W2215" i="1"/>
  <c r="I2216" i="1"/>
  <c r="J2216" i="1"/>
  <c r="K2216" i="1"/>
  <c r="L2216" i="1"/>
  <c r="M2216" i="1"/>
  <c r="O2216" i="1"/>
  <c r="P2216" i="1"/>
  <c r="Q2216" i="1"/>
  <c r="R2216" i="1"/>
  <c r="T2216" i="1"/>
  <c r="U2216" i="1"/>
  <c r="V2216" i="1"/>
  <c r="W2216" i="1"/>
  <c r="I2217" i="1"/>
  <c r="J2217" i="1"/>
  <c r="K2217" i="1"/>
  <c r="L2217" i="1"/>
  <c r="M2217" i="1"/>
  <c r="O2217" i="1"/>
  <c r="P2217" i="1"/>
  <c r="Q2217" i="1"/>
  <c r="R2217" i="1"/>
  <c r="T2217" i="1"/>
  <c r="U2217" i="1"/>
  <c r="V2217" i="1"/>
  <c r="W2217" i="1"/>
  <c r="I2218" i="1"/>
  <c r="J2218" i="1"/>
  <c r="K2218" i="1"/>
  <c r="L2218" i="1"/>
  <c r="M2218" i="1"/>
  <c r="O2218" i="1"/>
  <c r="P2218" i="1"/>
  <c r="Q2218" i="1"/>
  <c r="R2218" i="1"/>
  <c r="T2218" i="1"/>
  <c r="U2218" i="1"/>
  <c r="V2218" i="1"/>
  <c r="W2218" i="1"/>
  <c r="I2219" i="1"/>
  <c r="J2219" i="1"/>
  <c r="K2219" i="1"/>
  <c r="L2219" i="1"/>
  <c r="M2219" i="1"/>
  <c r="O2219" i="1"/>
  <c r="P2219" i="1"/>
  <c r="Q2219" i="1"/>
  <c r="R2219" i="1"/>
  <c r="T2219" i="1"/>
  <c r="U2219" i="1"/>
  <c r="V2219" i="1"/>
  <c r="W2219" i="1"/>
  <c r="I2220" i="1"/>
  <c r="J2220" i="1"/>
  <c r="K2220" i="1"/>
  <c r="L2220" i="1"/>
  <c r="M2220" i="1"/>
  <c r="O2220" i="1"/>
  <c r="P2220" i="1"/>
  <c r="Q2220" i="1"/>
  <c r="R2220" i="1"/>
  <c r="T2220" i="1"/>
  <c r="U2220" i="1"/>
  <c r="V2220" i="1"/>
  <c r="W2220" i="1"/>
  <c r="I2221" i="1"/>
  <c r="J2221" i="1"/>
  <c r="K2221" i="1"/>
  <c r="L2221" i="1"/>
  <c r="M2221" i="1"/>
  <c r="O2221" i="1"/>
  <c r="P2221" i="1"/>
  <c r="Q2221" i="1"/>
  <c r="R2221" i="1"/>
  <c r="T2221" i="1"/>
  <c r="U2221" i="1"/>
  <c r="V2221" i="1"/>
  <c r="W2221" i="1"/>
  <c r="I2222" i="1"/>
  <c r="J2222" i="1"/>
  <c r="K2222" i="1"/>
  <c r="L2222" i="1"/>
  <c r="M2222" i="1"/>
  <c r="O2222" i="1"/>
  <c r="P2222" i="1"/>
  <c r="Q2222" i="1"/>
  <c r="R2222" i="1"/>
  <c r="T2222" i="1"/>
  <c r="U2222" i="1"/>
  <c r="V2222" i="1"/>
  <c r="W2222" i="1"/>
  <c r="I2223" i="1"/>
  <c r="J2223" i="1"/>
  <c r="K2223" i="1"/>
  <c r="L2223" i="1"/>
  <c r="M2223" i="1"/>
  <c r="O2223" i="1"/>
  <c r="P2223" i="1"/>
  <c r="Q2223" i="1"/>
  <c r="R2223" i="1"/>
  <c r="T2223" i="1"/>
  <c r="U2223" i="1"/>
  <c r="V2223" i="1"/>
  <c r="W2223" i="1"/>
  <c r="I2224" i="1"/>
  <c r="J2224" i="1"/>
  <c r="K2224" i="1"/>
  <c r="L2224" i="1"/>
  <c r="M2224" i="1"/>
  <c r="O2224" i="1"/>
  <c r="P2224" i="1"/>
  <c r="Q2224" i="1"/>
  <c r="R2224" i="1"/>
  <c r="T2224" i="1"/>
  <c r="U2224" i="1"/>
  <c r="V2224" i="1"/>
  <c r="W2224" i="1"/>
  <c r="I2225" i="1"/>
  <c r="J2225" i="1"/>
  <c r="K2225" i="1"/>
  <c r="L2225" i="1"/>
  <c r="M2225" i="1"/>
  <c r="O2225" i="1"/>
  <c r="P2225" i="1"/>
  <c r="Q2225" i="1"/>
  <c r="R2225" i="1"/>
  <c r="T2225" i="1"/>
  <c r="U2225" i="1"/>
  <c r="V2225" i="1"/>
  <c r="W2225" i="1"/>
  <c r="I2226" i="1"/>
  <c r="J2226" i="1"/>
  <c r="K2226" i="1"/>
  <c r="L2226" i="1"/>
  <c r="M2226" i="1"/>
  <c r="O2226" i="1"/>
  <c r="P2226" i="1"/>
  <c r="Q2226" i="1"/>
  <c r="R2226" i="1"/>
  <c r="T2226" i="1"/>
  <c r="U2226" i="1"/>
  <c r="V2226" i="1"/>
  <c r="W2226" i="1"/>
  <c r="I2227" i="1"/>
  <c r="J2227" i="1"/>
  <c r="K2227" i="1"/>
  <c r="L2227" i="1"/>
  <c r="M2227" i="1"/>
  <c r="O2227" i="1"/>
  <c r="P2227" i="1"/>
  <c r="Q2227" i="1"/>
  <c r="R2227" i="1"/>
  <c r="T2227" i="1"/>
  <c r="U2227" i="1"/>
  <c r="V2227" i="1"/>
  <c r="W2227" i="1"/>
  <c r="I2228" i="1"/>
  <c r="J2228" i="1"/>
  <c r="K2228" i="1"/>
  <c r="L2228" i="1"/>
  <c r="M2228" i="1"/>
  <c r="O2228" i="1"/>
  <c r="P2228" i="1"/>
  <c r="Q2228" i="1"/>
  <c r="R2228" i="1"/>
  <c r="T2228" i="1"/>
  <c r="U2228" i="1"/>
  <c r="V2228" i="1"/>
  <c r="W2228" i="1"/>
  <c r="I2229" i="1"/>
  <c r="J2229" i="1"/>
  <c r="K2229" i="1"/>
  <c r="L2229" i="1"/>
  <c r="M2229" i="1"/>
  <c r="O2229" i="1"/>
  <c r="P2229" i="1"/>
  <c r="Q2229" i="1"/>
  <c r="R2229" i="1"/>
  <c r="T2229" i="1"/>
  <c r="U2229" i="1"/>
  <c r="V2229" i="1"/>
  <c r="W2229" i="1"/>
  <c r="I2230" i="1"/>
  <c r="J2230" i="1"/>
  <c r="K2230" i="1"/>
  <c r="L2230" i="1"/>
  <c r="M2230" i="1"/>
  <c r="O2230" i="1"/>
  <c r="P2230" i="1"/>
  <c r="Q2230" i="1"/>
  <c r="R2230" i="1"/>
  <c r="T2230" i="1"/>
  <c r="U2230" i="1"/>
  <c r="V2230" i="1"/>
  <c r="W2230" i="1"/>
  <c r="I2231" i="1"/>
  <c r="J2231" i="1"/>
  <c r="K2231" i="1"/>
  <c r="L2231" i="1"/>
  <c r="M2231" i="1"/>
  <c r="O2231" i="1"/>
  <c r="P2231" i="1"/>
  <c r="Q2231" i="1"/>
  <c r="R2231" i="1"/>
  <c r="T2231" i="1"/>
  <c r="U2231" i="1"/>
  <c r="V2231" i="1"/>
  <c r="W2231" i="1"/>
  <c r="I2232" i="1"/>
  <c r="J2232" i="1"/>
  <c r="K2232" i="1"/>
  <c r="L2232" i="1"/>
  <c r="M2232" i="1"/>
  <c r="O2232" i="1"/>
  <c r="P2232" i="1"/>
  <c r="Q2232" i="1"/>
  <c r="R2232" i="1"/>
  <c r="T2232" i="1"/>
  <c r="U2232" i="1"/>
  <c r="V2232" i="1"/>
  <c r="W2232" i="1"/>
  <c r="I2233" i="1"/>
  <c r="J2233" i="1"/>
  <c r="K2233" i="1"/>
  <c r="L2233" i="1"/>
  <c r="M2233" i="1"/>
  <c r="O2233" i="1"/>
  <c r="P2233" i="1"/>
  <c r="Q2233" i="1"/>
  <c r="R2233" i="1"/>
  <c r="T2233" i="1"/>
  <c r="U2233" i="1"/>
  <c r="V2233" i="1"/>
  <c r="W2233" i="1"/>
  <c r="I2234" i="1"/>
  <c r="J2234" i="1"/>
  <c r="K2234" i="1"/>
  <c r="L2234" i="1"/>
  <c r="M2234" i="1"/>
  <c r="O2234" i="1"/>
  <c r="P2234" i="1"/>
  <c r="Q2234" i="1"/>
  <c r="R2234" i="1"/>
  <c r="T2234" i="1"/>
  <c r="U2234" i="1"/>
  <c r="V2234" i="1"/>
  <c r="W2234" i="1"/>
  <c r="I2235" i="1"/>
  <c r="J2235" i="1"/>
  <c r="K2235" i="1"/>
  <c r="L2235" i="1"/>
  <c r="M2235" i="1"/>
  <c r="O2235" i="1"/>
  <c r="P2235" i="1"/>
  <c r="Q2235" i="1"/>
  <c r="R2235" i="1"/>
  <c r="T2235" i="1"/>
  <c r="U2235" i="1"/>
  <c r="V2235" i="1"/>
  <c r="W2235" i="1"/>
  <c r="I2236" i="1"/>
  <c r="J2236" i="1"/>
  <c r="K2236" i="1"/>
  <c r="L2236" i="1"/>
  <c r="M2236" i="1"/>
  <c r="O2236" i="1"/>
  <c r="P2236" i="1"/>
  <c r="Q2236" i="1"/>
  <c r="R2236" i="1"/>
  <c r="T2236" i="1"/>
  <c r="U2236" i="1"/>
  <c r="V2236" i="1"/>
  <c r="W2236" i="1"/>
  <c r="I2237" i="1"/>
  <c r="J2237" i="1"/>
  <c r="K2237" i="1"/>
  <c r="L2237" i="1"/>
  <c r="M2237" i="1"/>
  <c r="O2237" i="1"/>
  <c r="P2237" i="1"/>
  <c r="Q2237" i="1"/>
  <c r="R2237" i="1"/>
  <c r="T2237" i="1"/>
  <c r="U2237" i="1"/>
  <c r="V2237" i="1"/>
  <c r="W2237" i="1"/>
  <c r="I2238" i="1"/>
  <c r="J2238" i="1"/>
  <c r="K2238" i="1"/>
  <c r="L2238" i="1"/>
  <c r="M2238" i="1"/>
  <c r="O2238" i="1"/>
  <c r="P2238" i="1"/>
  <c r="Q2238" i="1"/>
  <c r="R2238" i="1"/>
  <c r="T2238" i="1"/>
  <c r="U2238" i="1"/>
  <c r="V2238" i="1"/>
  <c r="W2238" i="1"/>
  <c r="I2239" i="1"/>
  <c r="J2239" i="1"/>
  <c r="K2239" i="1"/>
  <c r="L2239" i="1"/>
  <c r="M2239" i="1"/>
  <c r="O2239" i="1"/>
  <c r="P2239" i="1"/>
  <c r="Q2239" i="1"/>
  <c r="R2239" i="1"/>
  <c r="T2239" i="1"/>
  <c r="U2239" i="1"/>
  <c r="V2239" i="1"/>
  <c r="W2239" i="1"/>
  <c r="I2240" i="1"/>
  <c r="J2240" i="1"/>
  <c r="K2240" i="1"/>
  <c r="L2240" i="1"/>
  <c r="M2240" i="1"/>
  <c r="O2240" i="1"/>
  <c r="P2240" i="1"/>
  <c r="Q2240" i="1"/>
  <c r="R2240" i="1"/>
  <c r="T2240" i="1"/>
  <c r="U2240" i="1"/>
  <c r="V2240" i="1"/>
  <c r="W2240" i="1"/>
  <c r="I2241" i="1"/>
  <c r="J2241" i="1"/>
  <c r="K2241" i="1"/>
  <c r="L2241" i="1"/>
  <c r="M2241" i="1"/>
  <c r="O2241" i="1"/>
  <c r="P2241" i="1"/>
  <c r="Q2241" i="1"/>
  <c r="R2241" i="1"/>
  <c r="T2241" i="1"/>
  <c r="U2241" i="1"/>
  <c r="V2241" i="1"/>
  <c r="W2241" i="1"/>
  <c r="I2242" i="1"/>
  <c r="J2242" i="1"/>
  <c r="K2242" i="1"/>
  <c r="L2242" i="1"/>
  <c r="M2242" i="1"/>
  <c r="O2242" i="1"/>
  <c r="P2242" i="1"/>
  <c r="Q2242" i="1"/>
  <c r="R2242" i="1"/>
  <c r="T2242" i="1"/>
  <c r="U2242" i="1"/>
  <c r="V2242" i="1"/>
  <c r="W2242" i="1"/>
  <c r="I2243" i="1"/>
  <c r="J2243" i="1"/>
  <c r="K2243" i="1"/>
  <c r="L2243" i="1"/>
  <c r="M2243" i="1"/>
  <c r="O2243" i="1"/>
  <c r="P2243" i="1"/>
  <c r="Q2243" i="1"/>
  <c r="R2243" i="1"/>
  <c r="T2243" i="1"/>
  <c r="U2243" i="1"/>
  <c r="V2243" i="1"/>
  <c r="W2243" i="1"/>
  <c r="I2244" i="1"/>
  <c r="J2244" i="1"/>
  <c r="K2244" i="1"/>
  <c r="L2244" i="1"/>
  <c r="M2244" i="1"/>
  <c r="O2244" i="1"/>
  <c r="P2244" i="1"/>
  <c r="Q2244" i="1"/>
  <c r="R2244" i="1"/>
  <c r="T2244" i="1"/>
  <c r="U2244" i="1"/>
  <c r="V2244" i="1"/>
  <c r="W2244" i="1"/>
  <c r="I2245" i="1"/>
  <c r="J2245" i="1"/>
  <c r="K2245" i="1"/>
  <c r="L2245" i="1"/>
  <c r="M2245" i="1"/>
  <c r="O2245" i="1"/>
  <c r="P2245" i="1"/>
  <c r="Q2245" i="1"/>
  <c r="R2245" i="1"/>
  <c r="T2245" i="1"/>
  <c r="U2245" i="1"/>
  <c r="V2245" i="1"/>
  <c r="W2245" i="1"/>
  <c r="I2246" i="1"/>
  <c r="J2246" i="1"/>
  <c r="K2246" i="1"/>
  <c r="L2246" i="1"/>
  <c r="M2246" i="1"/>
  <c r="O2246" i="1"/>
  <c r="P2246" i="1"/>
  <c r="Q2246" i="1"/>
  <c r="R2246" i="1"/>
  <c r="T2246" i="1"/>
  <c r="U2246" i="1"/>
  <c r="V2246" i="1"/>
  <c r="W2246" i="1"/>
  <c r="I2247" i="1"/>
  <c r="J2247" i="1"/>
  <c r="K2247" i="1"/>
  <c r="L2247" i="1"/>
  <c r="M2247" i="1"/>
  <c r="O2247" i="1"/>
  <c r="P2247" i="1"/>
  <c r="Q2247" i="1"/>
  <c r="R2247" i="1"/>
  <c r="T2247" i="1"/>
  <c r="U2247" i="1"/>
  <c r="V2247" i="1"/>
  <c r="W2247" i="1"/>
  <c r="I2248" i="1"/>
  <c r="J2248" i="1"/>
  <c r="K2248" i="1"/>
  <c r="L2248" i="1"/>
  <c r="M2248" i="1"/>
  <c r="O2248" i="1"/>
  <c r="P2248" i="1"/>
  <c r="Q2248" i="1"/>
  <c r="R2248" i="1"/>
  <c r="T2248" i="1"/>
  <c r="U2248" i="1"/>
  <c r="V2248" i="1"/>
  <c r="W2248" i="1"/>
  <c r="I2249" i="1"/>
  <c r="J2249" i="1"/>
  <c r="K2249" i="1"/>
  <c r="L2249" i="1"/>
  <c r="M2249" i="1"/>
  <c r="O2249" i="1"/>
  <c r="P2249" i="1"/>
  <c r="Q2249" i="1"/>
  <c r="R2249" i="1"/>
  <c r="T2249" i="1"/>
  <c r="U2249" i="1"/>
  <c r="V2249" i="1"/>
  <c r="W2249" i="1"/>
  <c r="I2250" i="1"/>
  <c r="J2250" i="1"/>
  <c r="K2250" i="1"/>
  <c r="L2250" i="1"/>
  <c r="M2250" i="1"/>
  <c r="O2250" i="1"/>
  <c r="P2250" i="1"/>
  <c r="Q2250" i="1"/>
  <c r="R2250" i="1"/>
  <c r="T2250" i="1"/>
  <c r="U2250" i="1"/>
  <c r="V2250" i="1"/>
  <c r="W2250" i="1"/>
  <c r="I2251" i="1"/>
  <c r="J2251" i="1"/>
  <c r="K2251" i="1"/>
  <c r="L2251" i="1"/>
  <c r="M2251" i="1"/>
  <c r="O2251" i="1"/>
  <c r="P2251" i="1"/>
  <c r="Q2251" i="1"/>
  <c r="R2251" i="1"/>
  <c r="T2251" i="1"/>
  <c r="U2251" i="1"/>
  <c r="V2251" i="1"/>
  <c r="W2251" i="1"/>
  <c r="I2252" i="1"/>
  <c r="J2252" i="1"/>
  <c r="K2252" i="1"/>
  <c r="L2252" i="1"/>
  <c r="M2252" i="1"/>
  <c r="O2252" i="1"/>
  <c r="P2252" i="1"/>
  <c r="Q2252" i="1"/>
  <c r="R2252" i="1"/>
  <c r="T2252" i="1"/>
  <c r="U2252" i="1"/>
  <c r="V2252" i="1"/>
  <c r="W2252" i="1"/>
  <c r="I2253" i="1"/>
  <c r="J2253" i="1"/>
  <c r="K2253" i="1"/>
  <c r="L2253" i="1"/>
  <c r="M2253" i="1"/>
  <c r="O2253" i="1"/>
  <c r="P2253" i="1"/>
  <c r="Q2253" i="1"/>
  <c r="R2253" i="1"/>
  <c r="T2253" i="1"/>
  <c r="U2253" i="1"/>
  <c r="V2253" i="1"/>
  <c r="W2253" i="1"/>
  <c r="I2254" i="1"/>
  <c r="J2254" i="1"/>
  <c r="K2254" i="1"/>
  <c r="L2254" i="1"/>
  <c r="M2254" i="1"/>
  <c r="O2254" i="1"/>
  <c r="P2254" i="1"/>
  <c r="Q2254" i="1"/>
  <c r="R2254" i="1"/>
  <c r="T2254" i="1"/>
  <c r="U2254" i="1"/>
  <c r="V2254" i="1"/>
  <c r="W2254" i="1"/>
  <c r="I2255" i="1"/>
  <c r="J2255" i="1"/>
  <c r="K2255" i="1"/>
  <c r="L2255" i="1"/>
  <c r="M2255" i="1"/>
  <c r="O2255" i="1"/>
  <c r="P2255" i="1"/>
  <c r="Q2255" i="1"/>
  <c r="R2255" i="1"/>
  <c r="T2255" i="1"/>
  <c r="U2255" i="1"/>
  <c r="V2255" i="1"/>
  <c r="W2255" i="1"/>
  <c r="I2256" i="1"/>
  <c r="J2256" i="1"/>
  <c r="K2256" i="1"/>
  <c r="L2256" i="1"/>
  <c r="M2256" i="1"/>
  <c r="O2256" i="1"/>
  <c r="P2256" i="1"/>
  <c r="Q2256" i="1"/>
  <c r="R2256" i="1"/>
  <c r="T2256" i="1"/>
  <c r="U2256" i="1"/>
  <c r="V2256" i="1"/>
  <c r="W2256" i="1"/>
  <c r="I2257" i="1"/>
  <c r="J2257" i="1"/>
  <c r="K2257" i="1"/>
  <c r="L2257" i="1"/>
  <c r="M2257" i="1"/>
  <c r="O2257" i="1"/>
  <c r="P2257" i="1"/>
  <c r="Q2257" i="1"/>
  <c r="R2257" i="1"/>
  <c r="T2257" i="1"/>
  <c r="U2257" i="1"/>
  <c r="V2257" i="1"/>
  <c r="W2257" i="1"/>
  <c r="I2258" i="1"/>
  <c r="J2258" i="1"/>
  <c r="K2258" i="1"/>
  <c r="L2258" i="1"/>
  <c r="M2258" i="1"/>
  <c r="O2258" i="1"/>
  <c r="P2258" i="1"/>
  <c r="Q2258" i="1"/>
  <c r="R2258" i="1"/>
  <c r="T2258" i="1"/>
  <c r="U2258" i="1"/>
  <c r="V2258" i="1"/>
  <c r="W2258" i="1"/>
  <c r="I2259" i="1"/>
  <c r="J2259" i="1"/>
  <c r="K2259" i="1"/>
  <c r="L2259" i="1"/>
  <c r="M2259" i="1"/>
  <c r="O2259" i="1"/>
  <c r="P2259" i="1"/>
  <c r="Q2259" i="1"/>
  <c r="R2259" i="1"/>
  <c r="T2259" i="1"/>
  <c r="U2259" i="1"/>
  <c r="V2259" i="1"/>
  <c r="W2259" i="1"/>
  <c r="I2260" i="1"/>
  <c r="J2260" i="1"/>
  <c r="K2260" i="1"/>
  <c r="L2260" i="1"/>
  <c r="M2260" i="1"/>
  <c r="O2260" i="1"/>
  <c r="P2260" i="1"/>
  <c r="Q2260" i="1"/>
  <c r="R2260" i="1"/>
  <c r="T2260" i="1"/>
  <c r="U2260" i="1"/>
  <c r="V2260" i="1"/>
  <c r="W2260" i="1"/>
  <c r="I2261" i="1"/>
  <c r="J2261" i="1"/>
  <c r="K2261" i="1"/>
  <c r="L2261" i="1"/>
  <c r="M2261" i="1"/>
  <c r="O2261" i="1"/>
  <c r="P2261" i="1"/>
  <c r="Q2261" i="1"/>
  <c r="R2261" i="1"/>
  <c r="T2261" i="1"/>
  <c r="U2261" i="1"/>
  <c r="V2261" i="1"/>
  <c r="W2261" i="1"/>
  <c r="I2262" i="1"/>
  <c r="J2262" i="1"/>
  <c r="K2262" i="1"/>
  <c r="L2262" i="1"/>
  <c r="M2262" i="1"/>
  <c r="O2262" i="1"/>
  <c r="P2262" i="1"/>
  <c r="Q2262" i="1"/>
  <c r="R2262" i="1"/>
  <c r="T2262" i="1"/>
  <c r="U2262" i="1"/>
  <c r="V2262" i="1"/>
  <c r="W2262" i="1"/>
  <c r="I2263" i="1"/>
  <c r="J2263" i="1"/>
  <c r="K2263" i="1"/>
  <c r="L2263" i="1"/>
  <c r="M2263" i="1"/>
  <c r="O2263" i="1"/>
  <c r="P2263" i="1"/>
  <c r="Q2263" i="1"/>
  <c r="R2263" i="1"/>
  <c r="T2263" i="1"/>
  <c r="U2263" i="1"/>
  <c r="V2263" i="1"/>
  <c r="W2263" i="1"/>
  <c r="I2264" i="1"/>
  <c r="J2264" i="1"/>
  <c r="K2264" i="1"/>
  <c r="L2264" i="1"/>
  <c r="M2264" i="1"/>
  <c r="O2264" i="1"/>
  <c r="P2264" i="1"/>
  <c r="Q2264" i="1"/>
  <c r="R2264" i="1"/>
  <c r="T2264" i="1"/>
  <c r="U2264" i="1"/>
  <c r="V2264" i="1"/>
  <c r="W2264" i="1"/>
  <c r="I2265" i="1"/>
  <c r="J2265" i="1"/>
  <c r="K2265" i="1"/>
  <c r="L2265" i="1"/>
  <c r="M2265" i="1"/>
  <c r="O2265" i="1"/>
  <c r="P2265" i="1"/>
  <c r="Q2265" i="1"/>
  <c r="R2265" i="1"/>
  <c r="T2265" i="1"/>
  <c r="U2265" i="1"/>
  <c r="V2265" i="1"/>
  <c r="W2265" i="1"/>
  <c r="I2266" i="1"/>
  <c r="J2266" i="1"/>
  <c r="K2266" i="1"/>
  <c r="L2266" i="1"/>
  <c r="M2266" i="1"/>
  <c r="O2266" i="1"/>
  <c r="P2266" i="1"/>
  <c r="Q2266" i="1"/>
  <c r="R2266" i="1"/>
  <c r="T2266" i="1"/>
  <c r="U2266" i="1"/>
  <c r="V2266" i="1"/>
  <c r="W2266" i="1"/>
  <c r="I2267" i="1"/>
  <c r="J2267" i="1"/>
  <c r="K2267" i="1"/>
  <c r="L2267" i="1"/>
  <c r="M2267" i="1"/>
  <c r="O2267" i="1"/>
  <c r="P2267" i="1"/>
  <c r="Q2267" i="1"/>
  <c r="R2267" i="1"/>
  <c r="T2267" i="1"/>
  <c r="U2267" i="1"/>
  <c r="V2267" i="1"/>
  <c r="W2267" i="1"/>
  <c r="I2268" i="1"/>
  <c r="J2268" i="1"/>
  <c r="K2268" i="1"/>
  <c r="L2268" i="1"/>
  <c r="M2268" i="1"/>
  <c r="O2268" i="1"/>
  <c r="P2268" i="1"/>
  <c r="Q2268" i="1"/>
  <c r="R2268" i="1"/>
  <c r="T2268" i="1"/>
  <c r="U2268" i="1"/>
  <c r="V2268" i="1"/>
  <c r="W2268" i="1"/>
  <c r="I2269" i="1"/>
  <c r="J2269" i="1"/>
  <c r="K2269" i="1"/>
  <c r="L2269" i="1"/>
  <c r="M2269" i="1"/>
  <c r="O2269" i="1"/>
  <c r="P2269" i="1"/>
  <c r="Q2269" i="1"/>
  <c r="R2269" i="1"/>
  <c r="T2269" i="1"/>
  <c r="U2269" i="1"/>
  <c r="V2269" i="1"/>
  <c r="W2269" i="1"/>
  <c r="I2270" i="1"/>
  <c r="J2270" i="1"/>
  <c r="K2270" i="1"/>
  <c r="L2270" i="1"/>
  <c r="M2270" i="1"/>
  <c r="O2270" i="1"/>
  <c r="P2270" i="1"/>
  <c r="Q2270" i="1"/>
  <c r="R2270" i="1"/>
  <c r="T2270" i="1"/>
  <c r="U2270" i="1"/>
  <c r="V2270" i="1"/>
  <c r="W2270" i="1"/>
  <c r="I2271" i="1"/>
  <c r="J2271" i="1"/>
  <c r="K2271" i="1"/>
  <c r="L2271" i="1"/>
  <c r="M2271" i="1"/>
  <c r="O2271" i="1"/>
  <c r="P2271" i="1"/>
  <c r="Q2271" i="1"/>
  <c r="R2271" i="1"/>
  <c r="T2271" i="1"/>
  <c r="U2271" i="1"/>
  <c r="V2271" i="1"/>
  <c r="W2271" i="1"/>
  <c r="I2272" i="1"/>
  <c r="J2272" i="1"/>
  <c r="K2272" i="1"/>
  <c r="L2272" i="1"/>
  <c r="M2272" i="1"/>
  <c r="O2272" i="1"/>
  <c r="P2272" i="1"/>
  <c r="Q2272" i="1"/>
  <c r="R2272" i="1"/>
  <c r="T2272" i="1"/>
  <c r="U2272" i="1"/>
  <c r="V2272" i="1"/>
  <c r="W2272" i="1"/>
  <c r="I2273" i="1"/>
  <c r="J2273" i="1"/>
  <c r="K2273" i="1"/>
  <c r="L2273" i="1"/>
  <c r="M2273" i="1"/>
  <c r="O2273" i="1"/>
  <c r="P2273" i="1"/>
  <c r="Q2273" i="1"/>
  <c r="R2273" i="1"/>
  <c r="T2273" i="1"/>
  <c r="U2273" i="1"/>
  <c r="V2273" i="1"/>
  <c r="W2273" i="1"/>
  <c r="I2274" i="1"/>
  <c r="J2274" i="1"/>
  <c r="K2274" i="1"/>
  <c r="L2274" i="1"/>
  <c r="M2274" i="1"/>
  <c r="O2274" i="1"/>
  <c r="P2274" i="1"/>
  <c r="Q2274" i="1"/>
  <c r="R2274" i="1"/>
  <c r="T2274" i="1"/>
  <c r="U2274" i="1"/>
  <c r="V2274" i="1"/>
  <c r="W2274" i="1"/>
  <c r="I2275" i="1"/>
  <c r="J2275" i="1"/>
  <c r="K2275" i="1"/>
  <c r="L2275" i="1"/>
  <c r="M2275" i="1"/>
  <c r="O2275" i="1"/>
  <c r="P2275" i="1"/>
  <c r="Q2275" i="1"/>
  <c r="R2275" i="1"/>
  <c r="T2275" i="1"/>
  <c r="U2275" i="1"/>
  <c r="V2275" i="1"/>
  <c r="W2275" i="1"/>
  <c r="I2276" i="1"/>
  <c r="J2276" i="1"/>
  <c r="K2276" i="1"/>
  <c r="L2276" i="1"/>
  <c r="M2276" i="1"/>
  <c r="O2276" i="1"/>
  <c r="P2276" i="1"/>
  <c r="Q2276" i="1"/>
  <c r="R2276" i="1"/>
  <c r="T2276" i="1"/>
  <c r="U2276" i="1"/>
  <c r="V2276" i="1"/>
  <c r="W2276" i="1"/>
  <c r="I2277" i="1"/>
  <c r="J2277" i="1"/>
  <c r="K2277" i="1"/>
  <c r="L2277" i="1"/>
  <c r="M2277" i="1"/>
  <c r="O2277" i="1"/>
  <c r="P2277" i="1"/>
  <c r="Q2277" i="1"/>
  <c r="R2277" i="1"/>
  <c r="T2277" i="1"/>
  <c r="U2277" i="1"/>
  <c r="V2277" i="1"/>
  <c r="W2277" i="1"/>
  <c r="I2278" i="1"/>
  <c r="J2278" i="1"/>
  <c r="K2278" i="1"/>
  <c r="L2278" i="1"/>
  <c r="M2278" i="1"/>
  <c r="O2278" i="1"/>
  <c r="P2278" i="1"/>
  <c r="Q2278" i="1"/>
  <c r="R2278" i="1"/>
  <c r="T2278" i="1"/>
  <c r="U2278" i="1"/>
  <c r="V2278" i="1"/>
  <c r="W2278" i="1"/>
  <c r="I2279" i="1"/>
  <c r="J2279" i="1"/>
  <c r="K2279" i="1"/>
  <c r="L2279" i="1"/>
  <c r="M2279" i="1"/>
  <c r="O2279" i="1"/>
  <c r="P2279" i="1"/>
  <c r="Q2279" i="1"/>
  <c r="R2279" i="1"/>
  <c r="T2279" i="1"/>
  <c r="U2279" i="1"/>
  <c r="V2279" i="1"/>
  <c r="W2279" i="1"/>
  <c r="I2280" i="1"/>
  <c r="J2280" i="1"/>
  <c r="K2280" i="1"/>
  <c r="L2280" i="1"/>
  <c r="M2280" i="1"/>
  <c r="O2280" i="1"/>
  <c r="P2280" i="1"/>
  <c r="Q2280" i="1"/>
  <c r="R2280" i="1"/>
  <c r="T2280" i="1"/>
  <c r="U2280" i="1"/>
  <c r="V2280" i="1"/>
  <c r="W2280" i="1"/>
  <c r="I2281" i="1"/>
  <c r="J2281" i="1"/>
  <c r="K2281" i="1"/>
  <c r="L2281" i="1"/>
  <c r="M2281" i="1"/>
  <c r="O2281" i="1"/>
  <c r="P2281" i="1"/>
  <c r="Q2281" i="1"/>
  <c r="R2281" i="1"/>
  <c r="T2281" i="1"/>
  <c r="U2281" i="1"/>
  <c r="V2281" i="1"/>
  <c r="W2281" i="1"/>
  <c r="I2282" i="1"/>
  <c r="J2282" i="1"/>
  <c r="K2282" i="1"/>
  <c r="L2282" i="1"/>
  <c r="M2282" i="1"/>
  <c r="O2282" i="1"/>
  <c r="P2282" i="1"/>
  <c r="Q2282" i="1"/>
  <c r="R2282" i="1"/>
  <c r="T2282" i="1"/>
  <c r="U2282" i="1"/>
  <c r="V2282" i="1"/>
  <c r="W2282" i="1"/>
  <c r="I2283" i="1"/>
  <c r="J2283" i="1"/>
  <c r="K2283" i="1"/>
  <c r="L2283" i="1"/>
  <c r="M2283" i="1"/>
  <c r="O2283" i="1"/>
  <c r="P2283" i="1"/>
  <c r="Q2283" i="1"/>
  <c r="R2283" i="1"/>
  <c r="T2283" i="1"/>
  <c r="U2283" i="1"/>
  <c r="V2283" i="1"/>
  <c r="W2283" i="1"/>
  <c r="I2284" i="1"/>
  <c r="J2284" i="1"/>
  <c r="K2284" i="1"/>
  <c r="L2284" i="1"/>
  <c r="M2284" i="1"/>
  <c r="O2284" i="1"/>
  <c r="P2284" i="1"/>
  <c r="Q2284" i="1"/>
  <c r="R2284" i="1"/>
  <c r="T2284" i="1"/>
  <c r="U2284" i="1"/>
  <c r="V2284" i="1"/>
  <c r="W2284" i="1"/>
  <c r="I2285" i="1"/>
  <c r="J2285" i="1"/>
  <c r="K2285" i="1"/>
  <c r="L2285" i="1"/>
  <c r="M2285" i="1"/>
  <c r="O2285" i="1"/>
  <c r="P2285" i="1"/>
  <c r="Q2285" i="1"/>
  <c r="R2285" i="1"/>
  <c r="T2285" i="1"/>
  <c r="U2285" i="1"/>
  <c r="V2285" i="1"/>
  <c r="W2285" i="1"/>
  <c r="I2286" i="1"/>
  <c r="J2286" i="1"/>
  <c r="K2286" i="1"/>
  <c r="L2286" i="1"/>
  <c r="M2286" i="1"/>
  <c r="O2286" i="1"/>
  <c r="P2286" i="1"/>
  <c r="Q2286" i="1"/>
  <c r="R2286" i="1"/>
  <c r="T2286" i="1"/>
  <c r="U2286" i="1"/>
  <c r="V2286" i="1"/>
  <c r="W2286" i="1"/>
  <c r="I2287" i="1"/>
  <c r="J2287" i="1"/>
  <c r="K2287" i="1"/>
  <c r="L2287" i="1"/>
  <c r="M2287" i="1"/>
  <c r="O2287" i="1"/>
  <c r="P2287" i="1"/>
  <c r="Q2287" i="1"/>
  <c r="R2287" i="1"/>
  <c r="T2287" i="1"/>
  <c r="U2287" i="1"/>
  <c r="V2287" i="1"/>
  <c r="W2287" i="1"/>
  <c r="I2288" i="1"/>
  <c r="J2288" i="1"/>
  <c r="K2288" i="1"/>
  <c r="L2288" i="1"/>
  <c r="M2288" i="1"/>
  <c r="O2288" i="1"/>
  <c r="P2288" i="1"/>
  <c r="Q2288" i="1"/>
  <c r="R2288" i="1"/>
  <c r="T2288" i="1"/>
  <c r="U2288" i="1"/>
  <c r="V2288" i="1"/>
  <c r="W2288" i="1"/>
  <c r="I2289" i="1"/>
  <c r="J2289" i="1"/>
  <c r="K2289" i="1"/>
  <c r="L2289" i="1"/>
  <c r="M2289" i="1"/>
  <c r="O2289" i="1"/>
  <c r="P2289" i="1"/>
  <c r="Q2289" i="1"/>
  <c r="R2289" i="1"/>
  <c r="T2289" i="1"/>
  <c r="U2289" i="1"/>
  <c r="V2289" i="1"/>
  <c r="W2289" i="1"/>
  <c r="I2290" i="1"/>
  <c r="J2290" i="1"/>
  <c r="K2290" i="1"/>
  <c r="L2290" i="1"/>
  <c r="M2290" i="1"/>
  <c r="O2290" i="1"/>
  <c r="P2290" i="1"/>
  <c r="Q2290" i="1"/>
  <c r="R2290" i="1"/>
  <c r="T2290" i="1"/>
  <c r="U2290" i="1"/>
  <c r="V2290" i="1"/>
  <c r="W2290" i="1"/>
  <c r="I2291" i="1"/>
  <c r="J2291" i="1"/>
  <c r="K2291" i="1"/>
  <c r="L2291" i="1"/>
  <c r="M2291" i="1"/>
  <c r="O2291" i="1"/>
  <c r="P2291" i="1"/>
  <c r="Q2291" i="1"/>
  <c r="R2291" i="1"/>
  <c r="T2291" i="1"/>
  <c r="U2291" i="1"/>
  <c r="V2291" i="1"/>
  <c r="W2291" i="1"/>
  <c r="I2292" i="1"/>
  <c r="J2292" i="1"/>
  <c r="K2292" i="1"/>
  <c r="L2292" i="1"/>
  <c r="M2292" i="1"/>
  <c r="O2292" i="1"/>
  <c r="P2292" i="1"/>
  <c r="Q2292" i="1"/>
  <c r="R2292" i="1"/>
  <c r="T2292" i="1"/>
  <c r="U2292" i="1"/>
  <c r="V2292" i="1"/>
  <c r="W2292" i="1"/>
  <c r="I2293" i="1"/>
  <c r="J2293" i="1"/>
  <c r="K2293" i="1"/>
  <c r="L2293" i="1"/>
  <c r="M2293" i="1"/>
  <c r="O2293" i="1"/>
  <c r="P2293" i="1"/>
  <c r="Q2293" i="1"/>
  <c r="R2293" i="1"/>
  <c r="T2293" i="1"/>
  <c r="U2293" i="1"/>
  <c r="V2293" i="1"/>
  <c r="W2293" i="1"/>
  <c r="I2294" i="1"/>
  <c r="J2294" i="1"/>
  <c r="K2294" i="1"/>
  <c r="L2294" i="1"/>
  <c r="M2294" i="1"/>
  <c r="O2294" i="1"/>
  <c r="P2294" i="1"/>
  <c r="Q2294" i="1"/>
  <c r="R2294" i="1"/>
  <c r="T2294" i="1"/>
  <c r="U2294" i="1"/>
  <c r="V2294" i="1"/>
  <c r="W2294" i="1"/>
  <c r="I2295" i="1"/>
  <c r="J2295" i="1"/>
  <c r="K2295" i="1"/>
  <c r="L2295" i="1"/>
  <c r="M2295" i="1"/>
  <c r="O2295" i="1"/>
  <c r="P2295" i="1"/>
  <c r="Q2295" i="1"/>
  <c r="R2295" i="1"/>
  <c r="T2295" i="1"/>
  <c r="U2295" i="1"/>
  <c r="V2295" i="1"/>
  <c r="W2295" i="1"/>
  <c r="I2296" i="1"/>
  <c r="J2296" i="1"/>
  <c r="K2296" i="1"/>
  <c r="L2296" i="1"/>
  <c r="M2296" i="1"/>
  <c r="O2296" i="1"/>
  <c r="P2296" i="1"/>
  <c r="Q2296" i="1"/>
  <c r="R2296" i="1"/>
  <c r="T2296" i="1"/>
  <c r="U2296" i="1"/>
  <c r="V2296" i="1"/>
  <c r="W2296" i="1"/>
  <c r="I2297" i="1"/>
  <c r="J2297" i="1"/>
  <c r="K2297" i="1"/>
  <c r="L2297" i="1"/>
  <c r="M2297" i="1"/>
  <c r="O2297" i="1"/>
  <c r="P2297" i="1"/>
  <c r="Q2297" i="1"/>
  <c r="R2297" i="1"/>
  <c r="T2297" i="1"/>
  <c r="U2297" i="1"/>
  <c r="V2297" i="1"/>
  <c r="W2297" i="1"/>
  <c r="I2298" i="1"/>
  <c r="J2298" i="1"/>
  <c r="K2298" i="1"/>
  <c r="L2298" i="1"/>
  <c r="M2298" i="1"/>
  <c r="O2298" i="1"/>
  <c r="P2298" i="1"/>
  <c r="Q2298" i="1"/>
  <c r="R2298" i="1"/>
  <c r="T2298" i="1"/>
  <c r="U2298" i="1"/>
  <c r="V2298" i="1"/>
  <c r="W2298" i="1"/>
  <c r="I2299" i="1"/>
  <c r="J2299" i="1"/>
  <c r="K2299" i="1"/>
  <c r="L2299" i="1"/>
  <c r="M2299" i="1"/>
  <c r="O2299" i="1"/>
  <c r="P2299" i="1"/>
  <c r="Q2299" i="1"/>
  <c r="R2299" i="1"/>
  <c r="T2299" i="1"/>
  <c r="U2299" i="1"/>
  <c r="V2299" i="1"/>
  <c r="W2299" i="1"/>
  <c r="I2300" i="1"/>
  <c r="J2300" i="1"/>
  <c r="K2300" i="1"/>
  <c r="L2300" i="1"/>
  <c r="M2300" i="1"/>
  <c r="O2300" i="1"/>
  <c r="P2300" i="1"/>
  <c r="Q2300" i="1"/>
  <c r="R2300" i="1"/>
  <c r="T2300" i="1"/>
  <c r="U2300" i="1"/>
  <c r="V2300" i="1"/>
  <c r="W2300" i="1"/>
  <c r="I2301" i="1"/>
  <c r="J2301" i="1"/>
  <c r="K2301" i="1"/>
  <c r="L2301" i="1"/>
  <c r="M2301" i="1"/>
  <c r="O2301" i="1"/>
  <c r="P2301" i="1"/>
  <c r="Q2301" i="1"/>
  <c r="R2301" i="1"/>
  <c r="T2301" i="1"/>
  <c r="U2301" i="1"/>
  <c r="V2301" i="1"/>
  <c r="W2301" i="1"/>
  <c r="I2302" i="1"/>
  <c r="J2302" i="1"/>
  <c r="K2302" i="1"/>
  <c r="L2302" i="1"/>
  <c r="M2302" i="1"/>
  <c r="O2302" i="1"/>
  <c r="P2302" i="1"/>
  <c r="Q2302" i="1"/>
  <c r="R2302" i="1"/>
  <c r="T2302" i="1"/>
  <c r="U2302" i="1"/>
  <c r="V2302" i="1"/>
  <c r="W2302" i="1"/>
  <c r="I2303" i="1"/>
  <c r="J2303" i="1"/>
  <c r="K2303" i="1"/>
  <c r="L2303" i="1"/>
  <c r="M2303" i="1"/>
  <c r="O2303" i="1"/>
  <c r="P2303" i="1"/>
  <c r="Q2303" i="1"/>
  <c r="R2303" i="1"/>
  <c r="T2303" i="1"/>
  <c r="U2303" i="1"/>
  <c r="V2303" i="1"/>
  <c r="W2303" i="1"/>
  <c r="I2304" i="1"/>
  <c r="J2304" i="1"/>
  <c r="K2304" i="1"/>
  <c r="L2304" i="1"/>
  <c r="M2304" i="1"/>
  <c r="O2304" i="1"/>
  <c r="P2304" i="1"/>
  <c r="Q2304" i="1"/>
  <c r="R2304" i="1"/>
  <c r="T2304" i="1"/>
  <c r="U2304" i="1"/>
  <c r="V2304" i="1"/>
  <c r="W2304" i="1"/>
  <c r="I2305" i="1"/>
  <c r="J2305" i="1"/>
  <c r="K2305" i="1"/>
  <c r="L2305" i="1"/>
  <c r="M2305" i="1"/>
  <c r="O2305" i="1"/>
  <c r="P2305" i="1"/>
  <c r="Q2305" i="1"/>
  <c r="R2305" i="1"/>
  <c r="T2305" i="1"/>
  <c r="U2305" i="1"/>
  <c r="V2305" i="1"/>
  <c r="W2305" i="1"/>
  <c r="I2306" i="1"/>
  <c r="J2306" i="1"/>
  <c r="K2306" i="1"/>
  <c r="L2306" i="1"/>
  <c r="M2306" i="1"/>
  <c r="O2306" i="1"/>
  <c r="P2306" i="1"/>
  <c r="Q2306" i="1"/>
  <c r="R2306" i="1"/>
  <c r="T2306" i="1"/>
  <c r="U2306" i="1"/>
  <c r="V2306" i="1"/>
  <c r="W2306" i="1"/>
  <c r="I2307" i="1"/>
  <c r="J2307" i="1"/>
  <c r="K2307" i="1"/>
  <c r="L2307" i="1"/>
  <c r="M2307" i="1"/>
  <c r="O2307" i="1"/>
  <c r="P2307" i="1"/>
  <c r="Q2307" i="1"/>
  <c r="R2307" i="1"/>
  <c r="T2307" i="1"/>
  <c r="U2307" i="1"/>
  <c r="V2307" i="1"/>
  <c r="W2307" i="1"/>
  <c r="I2308" i="1"/>
  <c r="J2308" i="1"/>
  <c r="K2308" i="1"/>
  <c r="L2308" i="1"/>
  <c r="M2308" i="1"/>
  <c r="O2308" i="1"/>
  <c r="P2308" i="1"/>
  <c r="Q2308" i="1"/>
  <c r="R2308" i="1"/>
  <c r="T2308" i="1"/>
  <c r="U2308" i="1"/>
  <c r="V2308" i="1"/>
  <c r="W2308" i="1"/>
  <c r="I2309" i="1"/>
  <c r="J2309" i="1"/>
  <c r="K2309" i="1"/>
  <c r="L2309" i="1"/>
  <c r="M2309" i="1"/>
  <c r="O2309" i="1"/>
  <c r="P2309" i="1"/>
  <c r="Q2309" i="1"/>
  <c r="R2309" i="1"/>
  <c r="T2309" i="1"/>
  <c r="U2309" i="1"/>
  <c r="V2309" i="1"/>
  <c r="W2309" i="1"/>
  <c r="I2310" i="1"/>
  <c r="J2310" i="1"/>
  <c r="K2310" i="1"/>
  <c r="L2310" i="1"/>
  <c r="M2310" i="1"/>
  <c r="O2310" i="1"/>
  <c r="P2310" i="1"/>
  <c r="Q2310" i="1"/>
  <c r="R2310" i="1"/>
  <c r="T2310" i="1"/>
  <c r="U2310" i="1"/>
  <c r="V2310" i="1"/>
  <c r="W2310" i="1"/>
  <c r="I2311" i="1"/>
  <c r="J2311" i="1"/>
  <c r="K2311" i="1"/>
  <c r="L2311" i="1"/>
  <c r="M2311" i="1"/>
  <c r="O2311" i="1"/>
  <c r="P2311" i="1"/>
  <c r="Q2311" i="1"/>
  <c r="R2311" i="1"/>
  <c r="T2311" i="1"/>
  <c r="U2311" i="1"/>
  <c r="V2311" i="1"/>
  <c r="W2311" i="1"/>
  <c r="I2312" i="1"/>
  <c r="J2312" i="1"/>
  <c r="K2312" i="1"/>
  <c r="L2312" i="1"/>
  <c r="M2312" i="1"/>
  <c r="O2312" i="1"/>
  <c r="P2312" i="1"/>
  <c r="Q2312" i="1"/>
  <c r="R2312" i="1"/>
  <c r="T2312" i="1"/>
  <c r="U2312" i="1"/>
  <c r="V2312" i="1"/>
  <c r="W2312" i="1"/>
  <c r="I2313" i="1"/>
  <c r="J2313" i="1"/>
  <c r="K2313" i="1"/>
  <c r="L2313" i="1"/>
  <c r="M2313" i="1"/>
  <c r="O2313" i="1"/>
  <c r="P2313" i="1"/>
  <c r="Q2313" i="1"/>
  <c r="R2313" i="1"/>
  <c r="T2313" i="1"/>
  <c r="U2313" i="1"/>
  <c r="V2313" i="1"/>
  <c r="W2313" i="1"/>
  <c r="I2314" i="1"/>
  <c r="J2314" i="1"/>
  <c r="K2314" i="1"/>
  <c r="L2314" i="1"/>
  <c r="M2314" i="1"/>
  <c r="O2314" i="1"/>
  <c r="P2314" i="1"/>
  <c r="Q2314" i="1"/>
  <c r="R2314" i="1"/>
  <c r="T2314" i="1"/>
  <c r="U2314" i="1"/>
  <c r="V2314" i="1"/>
  <c r="W2314" i="1"/>
  <c r="I2315" i="1"/>
  <c r="J2315" i="1"/>
  <c r="K2315" i="1"/>
  <c r="L2315" i="1"/>
  <c r="M2315" i="1"/>
  <c r="O2315" i="1"/>
  <c r="P2315" i="1"/>
  <c r="Q2315" i="1"/>
  <c r="R2315" i="1"/>
  <c r="T2315" i="1"/>
  <c r="U2315" i="1"/>
  <c r="V2315" i="1"/>
  <c r="W2315" i="1"/>
  <c r="I2316" i="1"/>
  <c r="J2316" i="1"/>
  <c r="K2316" i="1"/>
  <c r="L2316" i="1"/>
  <c r="M2316" i="1"/>
  <c r="O2316" i="1"/>
  <c r="P2316" i="1"/>
  <c r="Q2316" i="1"/>
  <c r="R2316" i="1"/>
  <c r="T2316" i="1"/>
  <c r="U2316" i="1"/>
  <c r="V2316" i="1"/>
  <c r="W2316" i="1"/>
  <c r="I2317" i="1"/>
  <c r="J2317" i="1"/>
  <c r="K2317" i="1"/>
  <c r="L2317" i="1"/>
  <c r="M2317" i="1"/>
  <c r="O2317" i="1"/>
  <c r="P2317" i="1"/>
  <c r="Q2317" i="1"/>
  <c r="R2317" i="1"/>
  <c r="T2317" i="1"/>
  <c r="U2317" i="1"/>
  <c r="V2317" i="1"/>
  <c r="W2317" i="1"/>
  <c r="I2318" i="1"/>
  <c r="J2318" i="1"/>
  <c r="K2318" i="1"/>
  <c r="L2318" i="1"/>
  <c r="M2318" i="1"/>
  <c r="O2318" i="1"/>
  <c r="P2318" i="1"/>
  <c r="Q2318" i="1"/>
  <c r="R2318" i="1"/>
  <c r="T2318" i="1"/>
  <c r="U2318" i="1"/>
  <c r="V2318" i="1"/>
  <c r="W2318" i="1"/>
  <c r="I2319" i="1"/>
  <c r="J2319" i="1"/>
  <c r="K2319" i="1"/>
  <c r="L2319" i="1"/>
  <c r="M2319" i="1"/>
  <c r="O2319" i="1"/>
  <c r="P2319" i="1"/>
  <c r="Q2319" i="1"/>
  <c r="R2319" i="1"/>
  <c r="T2319" i="1"/>
  <c r="U2319" i="1"/>
  <c r="V2319" i="1"/>
  <c r="W2319" i="1"/>
  <c r="I2320" i="1"/>
  <c r="J2320" i="1"/>
  <c r="K2320" i="1"/>
  <c r="L2320" i="1"/>
  <c r="M2320" i="1"/>
  <c r="O2320" i="1"/>
  <c r="P2320" i="1"/>
  <c r="Q2320" i="1"/>
  <c r="R2320" i="1"/>
  <c r="T2320" i="1"/>
  <c r="U2320" i="1"/>
  <c r="V2320" i="1"/>
  <c r="W2320" i="1"/>
  <c r="I2321" i="1"/>
  <c r="J2321" i="1"/>
  <c r="K2321" i="1"/>
  <c r="L2321" i="1"/>
  <c r="M2321" i="1"/>
  <c r="O2321" i="1"/>
  <c r="P2321" i="1"/>
  <c r="Q2321" i="1"/>
  <c r="R2321" i="1"/>
  <c r="T2321" i="1"/>
  <c r="U2321" i="1"/>
  <c r="V2321" i="1"/>
  <c r="W2321" i="1"/>
  <c r="I2322" i="1"/>
  <c r="J2322" i="1"/>
  <c r="K2322" i="1"/>
  <c r="L2322" i="1"/>
  <c r="M2322" i="1"/>
  <c r="O2322" i="1"/>
  <c r="P2322" i="1"/>
  <c r="Q2322" i="1"/>
  <c r="R2322" i="1"/>
  <c r="T2322" i="1"/>
  <c r="U2322" i="1"/>
  <c r="V2322" i="1"/>
  <c r="W2322" i="1"/>
  <c r="I2323" i="1"/>
  <c r="J2323" i="1"/>
  <c r="K2323" i="1"/>
  <c r="L2323" i="1"/>
  <c r="M2323" i="1"/>
  <c r="O2323" i="1"/>
  <c r="P2323" i="1"/>
  <c r="Q2323" i="1"/>
  <c r="R2323" i="1"/>
  <c r="T2323" i="1"/>
  <c r="U2323" i="1"/>
  <c r="V2323" i="1"/>
  <c r="W2323" i="1"/>
  <c r="I2324" i="1"/>
  <c r="J2324" i="1"/>
  <c r="K2324" i="1"/>
  <c r="L2324" i="1"/>
  <c r="M2324" i="1"/>
  <c r="O2324" i="1"/>
  <c r="P2324" i="1"/>
  <c r="Q2324" i="1"/>
  <c r="R2324" i="1"/>
  <c r="T2324" i="1"/>
  <c r="U2324" i="1"/>
  <c r="V2324" i="1"/>
  <c r="W2324" i="1"/>
  <c r="I2325" i="1"/>
  <c r="J2325" i="1"/>
  <c r="K2325" i="1"/>
  <c r="L2325" i="1"/>
  <c r="M2325" i="1"/>
  <c r="O2325" i="1"/>
  <c r="P2325" i="1"/>
  <c r="Q2325" i="1"/>
  <c r="R2325" i="1"/>
  <c r="T2325" i="1"/>
  <c r="U2325" i="1"/>
  <c r="V2325" i="1"/>
  <c r="W2325" i="1"/>
  <c r="I2326" i="1"/>
  <c r="J2326" i="1"/>
  <c r="K2326" i="1"/>
  <c r="L2326" i="1"/>
  <c r="M2326" i="1"/>
  <c r="O2326" i="1"/>
  <c r="P2326" i="1"/>
  <c r="Q2326" i="1"/>
  <c r="R2326" i="1"/>
  <c r="T2326" i="1"/>
  <c r="U2326" i="1"/>
  <c r="V2326" i="1"/>
  <c r="W2326" i="1"/>
  <c r="I2327" i="1"/>
  <c r="J2327" i="1"/>
  <c r="K2327" i="1"/>
  <c r="L2327" i="1"/>
  <c r="M2327" i="1"/>
  <c r="O2327" i="1"/>
  <c r="P2327" i="1"/>
  <c r="Q2327" i="1"/>
  <c r="R2327" i="1"/>
  <c r="T2327" i="1"/>
  <c r="U2327" i="1"/>
  <c r="V2327" i="1"/>
  <c r="W2327" i="1"/>
  <c r="I2328" i="1"/>
  <c r="J2328" i="1"/>
  <c r="K2328" i="1"/>
  <c r="L2328" i="1"/>
  <c r="M2328" i="1"/>
  <c r="O2328" i="1"/>
  <c r="P2328" i="1"/>
  <c r="Q2328" i="1"/>
  <c r="R2328" i="1"/>
  <c r="T2328" i="1"/>
  <c r="U2328" i="1"/>
  <c r="V2328" i="1"/>
  <c r="W2328" i="1"/>
  <c r="I2329" i="1"/>
  <c r="J2329" i="1"/>
  <c r="K2329" i="1"/>
  <c r="L2329" i="1"/>
  <c r="M2329" i="1"/>
  <c r="O2329" i="1"/>
  <c r="P2329" i="1"/>
  <c r="Q2329" i="1"/>
  <c r="R2329" i="1"/>
  <c r="T2329" i="1"/>
  <c r="U2329" i="1"/>
  <c r="V2329" i="1"/>
  <c r="W2329" i="1"/>
  <c r="I2330" i="1"/>
  <c r="J2330" i="1"/>
  <c r="K2330" i="1"/>
  <c r="L2330" i="1"/>
  <c r="M2330" i="1"/>
  <c r="O2330" i="1"/>
  <c r="P2330" i="1"/>
  <c r="Q2330" i="1"/>
  <c r="R2330" i="1"/>
  <c r="T2330" i="1"/>
  <c r="U2330" i="1"/>
  <c r="V2330" i="1"/>
  <c r="W2330" i="1"/>
  <c r="I2331" i="1"/>
  <c r="J2331" i="1"/>
  <c r="K2331" i="1"/>
  <c r="L2331" i="1"/>
  <c r="M2331" i="1"/>
  <c r="O2331" i="1"/>
  <c r="P2331" i="1"/>
  <c r="Q2331" i="1"/>
  <c r="R2331" i="1"/>
  <c r="T2331" i="1"/>
  <c r="U2331" i="1"/>
  <c r="V2331" i="1"/>
  <c r="W2331" i="1"/>
  <c r="I2332" i="1"/>
  <c r="J2332" i="1"/>
  <c r="K2332" i="1"/>
  <c r="L2332" i="1"/>
  <c r="M2332" i="1"/>
  <c r="O2332" i="1"/>
  <c r="P2332" i="1"/>
  <c r="Q2332" i="1"/>
  <c r="R2332" i="1"/>
  <c r="T2332" i="1"/>
  <c r="U2332" i="1"/>
  <c r="V2332" i="1"/>
  <c r="W2332" i="1"/>
  <c r="I2333" i="1"/>
  <c r="J2333" i="1"/>
  <c r="K2333" i="1"/>
  <c r="L2333" i="1"/>
  <c r="M2333" i="1"/>
  <c r="O2333" i="1"/>
  <c r="P2333" i="1"/>
  <c r="Q2333" i="1"/>
  <c r="R2333" i="1"/>
  <c r="T2333" i="1"/>
  <c r="U2333" i="1"/>
  <c r="V2333" i="1"/>
  <c r="W2333" i="1"/>
  <c r="I2334" i="1"/>
  <c r="J2334" i="1"/>
  <c r="K2334" i="1"/>
  <c r="L2334" i="1"/>
  <c r="M2334" i="1"/>
  <c r="O2334" i="1"/>
  <c r="P2334" i="1"/>
  <c r="Q2334" i="1"/>
  <c r="R2334" i="1"/>
  <c r="T2334" i="1"/>
  <c r="U2334" i="1"/>
  <c r="V2334" i="1"/>
  <c r="W2334" i="1"/>
  <c r="I2335" i="1"/>
  <c r="J2335" i="1"/>
  <c r="K2335" i="1"/>
  <c r="L2335" i="1"/>
  <c r="M2335" i="1"/>
  <c r="O2335" i="1"/>
  <c r="P2335" i="1"/>
  <c r="Q2335" i="1"/>
  <c r="R2335" i="1"/>
  <c r="T2335" i="1"/>
  <c r="U2335" i="1"/>
  <c r="V2335" i="1"/>
  <c r="W2335" i="1"/>
  <c r="I2336" i="1"/>
  <c r="J2336" i="1"/>
  <c r="K2336" i="1"/>
  <c r="L2336" i="1"/>
  <c r="M2336" i="1"/>
  <c r="O2336" i="1"/>
  <c r="P2336" i="1"/>
  <c r="Q2336" i="1"/>
  <c r="R2336" i="1"/>
  <c r="T2336" i="1"/>
  <c r="U2336" i="1"/>
  <c r="V2336" i="1"/>
  <c r="W2336" i="1"/>
  <c r="I2337" i="1"/>
  <c r="J2337" i="1"/>
  <c r="K2337" i="1"/>
  <c r="L2337" i="1"/>
  <c r="M2337" i="1"/>
  <c r="O2337" i="1"/>
  <c r="P2337" i="1"/>
  <c r="Q2337" i="1"/>
  <c r="R2337" i="1"/>
  <c r="T2337" i="1"/>
  <c r="U2337" i="1"/>
  <c r="V2337" i="1"/>
  <c r="W2337" i="1"/>
  <c r="I2338" i="1"/>
  <c r="J2338" i="1"/>
  <c r="K2338" i="1"/>
  <c r="L2338" i="1"/>
  <c r="M2338" i="1"/>
  <c r="O2338" i="1"/>
  <c r="P2338" i="1"/>
  <c r="Q2338" i="1"/>
  <c r="R2338" i="1"/>
  <c r="T2338" i="1"/>
  <c r="U2338" i="1"/>
  <c r="V2338" i="1"/>
  <c r="W2338" i="1"/>
  <c r="I2339" i="1"/>
  <c r="J2339" i="1"/>
  <c r="K2339" i="1"/>
  <c r="L2339" i="1"/>
  <c r="M2339" i="1"/>
  <c r="O2339" i="1"/>
  <c r="P2339" i="1"/>
  <c r="Q2339" i="1"/>
  <c r="R2339" i="1"/>
  <c r="T2339" i="1"/>
  <c r="U2339" i="1"/>
  <c r="V2339" i="1"/>
  <c r="W2339" i="1"/>
  <c r="I2340" i="1"/>
  <c r="J2340" i="1"/>
  <c r="K2340" i="1"/>
  <c r="L2340" i="1"/>
  <c r="M2340" i="1"/>
  <c r="O2340" i="1"/>
  <c r="P2340" i="1"/>
  <c r="Q2340" i="1"/>
  <c r="R2340" i="1"/>
  <c r="T2340" i="1"/>
  <c r="U2340" i="1"/>
  <c r="V2340" i="1"/>
  <c r="W2340" i="1"/>
  <c r="I2341" i="1"/>
  <c r="J2341" i="1"/>
  <c r="K2341" i="1"/>
  <c r="L2341" i="1"/>
  <c r="M2341" i="1"/>
  <c r="O2341" i="1"/>
  <c r="P2341" i="1"/>
  <c r="Q2341" i="1"/>
  <c r="R2341" i="1"/>
  <c r="T2341" i="1"/>
  <c r="U2341" i="1"/>
  <c r="V2341" i="1"/>
  <c r="W2341" i="1"/>
  <c r="I2342" i="1"/>
  <c r="J2342" i="1"/>
  <c r="K2342" i="1"/>
  <c r="L2342" i="1"/>
  <c r="M2342" i="1"/>
  <c r="O2342" i="1"/>
  <c r="P2342" i="1"/>
  <c r="Q2342" i="1"/>
  <c r="R2342" i="1"/>
  <c r="T2342" i="1"/>
  <c r="U2342" i="1"/>
  <c r="V2342" i="1"/>
  <c r="W2342" i="1"/>
  <c r="I2343" i="1"/>
  <c r="J2343" i="1"/>
  <c r="K2343" i="1"/>
  <c r="L2343" i="1"/>
  <c r="M2343" i="1"/>
  <c r="O2343" i="1"/>
  <c r="P2343" i="1"/>
  <c r="Q2343" i="1"/>
  <c r="R2343" i="1"/>
  <c r="T2343" i="1"/>
  <c r="U2343" i="1"/>
  <c r="V2343" i="1"/>
  <c r="W2343" i="1"/>
  <c r="I2344" i="1"/>
  <c r="J2344" i="1"/>
  <c r="K2344" i="1"/>
  <c r="L2344" i="1"/>
  <c r="M2344" i="1"/>
  <c r="O2344" i="1"/>
  <c r="P2344" i="1"/>
  <c r="Q2344" i="1"/>
  <c r="R2344" i="1"/>
  <c r="T2344" i="1"/>
  <c r="U2344" i="1"/>
  <c r="V2344" i="1"/>
  <c r="W2344" i="1"/>
  <c r="I2345" i="1"/>
  <c r="J2345" i="1"/>
  <c r="K2345" i="1"/>
  <c r="L2345" i="1"/>
  <c r="M2345" i="1"/>
  <c r="O2345" i="1"/>
  <c r="P2345" i="1"/>
  <c r="Q2345" i="1"/>
  <c r="R2345" i="1"/>
  <c r="T2345" i="1"/>
  <c r="U2345" i="1"/>
  <c r="V2345" i="1"/>
  <c r="W2345" i="1"/>
  <c r="I2346" i="1"/>
  <c r="J2346" i="1"/>
  <c r="K2346" i="1"/>
  <c r="L2346" i="1"/>
  <c r="M2346" i="1"/>
  <c r="O2346" i="1"/>
  <c r="P2346" i="1"/>
  <c r="Q2346" i="1"/>
  <c r="R2346" i="1"/>
  <c r="T2346" i="1"/>
  <c r="U2346" i="1"/>
  <c r="V2346" i="1"/>
  <c r="W2346" i="1"/>
  <c r="I2347" i="1"/>
  <c r="J2347" i="1"/>
  <c r="K2347" i="1"/>
  <c r="L2347" i="1"/>
  <c r="M2347" i="1"/>
  <c r="O2347" i="1"/>
  <c r="P2347" i="1"/>
  <c r="Q2347" i="1"/>
  <c r="R2347" i="1"/>
  <c r="T2347" i="1"/>
  <c r="U2347" i="1"/>
  <c r="V2347" i="1"/>
  <c r="W2347" i="1"/>
  <c r="I2348" i="1"/>
  <c r="J2348" i="1"/>
  <c r="K2348" i="1"/>
  <c r="L2348" i="1"/>
  <c r="M2348" i="1"/>
  <c r="O2348" i="1"/>
  <c r="P2348" i="1"/>
  <c r="Q2348" i="1"/>
  <c r="R2348" i="1"/>
  <c r="T2348" i="1"/>
  <c r="U2348" i="1"/>
  <c r="V2348" i="1"/>
  <c r="W2348" i="1"/>
  <c r="I2349" i="1"/>
  <c r="J2349" i="1"/>
  <c r="K2349" i="1"/>
  <c r="L2349" i="1"/>
  <c r="M2349" i="1"/>
  <c r="O2349" i="1"/>
  <c r="P2349" i="1"/>
  <c r="Q2349" i="1"/>
  <c r="R2349" i="1"/>
  <c r="T2349" i="1"/>
  <c r="U2349" i="1"/>
  <c r="V2349" i="1"/>
  <c r="W2349" i="1"/>
  <c r="I2350" i="1"/>
  <c r="J2350" i="1"/>
  <c r="K2350" i="1"/>
  <c r="L2350" i="1"/>
  <c r="M2350" i="1"/>
  <c r="O2350" i="1"/>
  <c r="P2350" i="1"/>
  <c r="Q2350" i="1"/>
  <c r="R2350" i="1"/>
  <c r="T2350" i="1"/>
  <c r="U2350" i="1"/>
  <c r="V2350" i="1"/>
  <c r="W2350" i="1"/>
  <c r="I2351" i="1"/>
  <c r="J2351" i="1"/>
  <c r="K2351" i="1"/>
  <c r="L2351" i="1"/>
  <c r="M2351" i="1"/>
  <c r="O2351" i="1"/>
  <c r="P2351" i="1"/>
  <c r="Q2351" i="1"/>
  <c r="R2351" i="1"/>
  <c r="T2351" i="1"/>
  <c r="U2351" i="1"/>
  <c r="V2351" i="1"/>
  <c r="W2351" i="1"/>
  <c r="I2352" i="1"/>
  <c r="J2352" i="1"/>
  <c r="K2352" i="1"/>
  <c r="L2352" i="1"/>
  <c r="M2352" i="1"/>
  <c r="O2352" i="1"/>
  <c r="P2352" i="1"/>
  <c r="Q2352" i="1"/>
  <c r="R2352" i="1"/>
  <c r="T2352" i="1"/>
  <c r="U2352" i="1"/>
  <c r="V2352" i="1"/>
  <c r="W2352" i="1"/>
  <c r="I2353" i="1"/>
  <c r="J2353" i="1"/>
  <c r="K2353" i="1"/>
  <c r="L2353" i="1"/>
  <c r="M2353" i="1"/>
  <c r="O2353" i="1"/>
  <c r="P2353" i="1"/>
  <c r="Q2353" i="1"/>
  <c r="R2353" i="1"/>
  <c r="T2353" i="1"/>
  <c r="U2353" i="1"/>
  <c r="V2353" i="1"/>
  <c r="W2353" i="1"/>
  <c r="I2354" i="1"/>
  <c r="J2354" i="1"/>
  <c r="K2354" i="1"/>
  <c r="L2354" i="1"/>
  <c r="M2354" i="1"/>
  <c r="O2354" i="1"/>
  <c r="P2354" i="1"/>
  <c r="Q2354" i="1"/>
  <c r="R2354" i="1"/>
  <c r="T2354" i="1"/>
  <c r="U2354" i="1"/>
  <c r="V2354" i="1"/>
  <c r="W2354" i="1"/>
  <c r="I2355" i="1"/>
  <c r="J2355" i="1"/>
  <c r="K2355" i="1"/>
  <c r="L2355" i="1"/>
  <c r="M2355" i="1"/>
  <c r="O2355" i="1"/>
  <c r="P2355" i="1"/>
  <c r="Q2355" i="1"/>
  <c r="R2355" i="1"/>
  <c r="T2355" i="1"/>
  <c r="U2355" i="1"/>
  <c r="V2355" i="1"/>
  <c r="W2355" i="1"/>
  <c r="I2356" i="1"/>
  <c r="J2356" i="1"/>
  <c r="K2356" i="1"/>
  <c r="L2356" i="1"/>
  <c r="M2356" i="1"/>
  <c r="O2356" i="1"/>
  <c r="P2356" i="1"/>
  <c r="Q2356" i="1"/>
  <c r="R2356" i="1"/>
  <c r="T2356" i="1"/>
  <c r="U2356" i="1"/>
  <c r="V2356" i="1"/>
  <c r="W2356" i="1"/>
  <c r="I2357" i="1"/>
  <c r="J2357" i="1"/>
  <c r="K2357" i="1"/>
  <c r="L2357" i="1"/>
  <c r="M2357" i="1"/>
  <c r="O2357" i="1"/>
  <c r="P2357" i="1"/>
  <c r="Q2357" i="1"/>
  <c r="R2357" i="1"/>
  <c r="T2357" i="1"/>
  <c r="U2357" i="1"/>
  <c r="V2357" i="1"/>
  <c r="W2357" i="1"/>
  <c r="I2358" i="1"/>
  <c r="J2358" i="1"/>
  <c r="K2358" i="1"/>
  <c r="L2358" i="1"/>
  <c r="M2358" i="1"/>
  <c r="O2358" i="1"/>
  <c r="P2358" i="1"/>
  <c r="Q2358" i="1"/>
  <c r="R2358" i="1"/>
  <c r="T2358" i="1"/>
  <c r="U2358" i="1"/>
  <c r="V2358" i="1"/>
  <c r="W2358" i="1"/>
  <c r="I2359" i="1"/>
  <c r="J2359" i="1"/>
  <c r="K2359" i="1"/>
  <c r="L2359" i="1"/>
  <c r="M2359" i="1"/>
  <c r="O2359" i="1"/>
  <c r="P2359" i="1"/>
  <c r="Q2359" i="1"/>
  <c r="R2359" i="1"/>
  <c r="T2359" i="1"/>
  <c r="U2359" i="1"/>
  <c r="V2359" i="1"/>
  <c r="W2359" i="1"/>
  <c r="I2360" i="1"/>
  <c r="J2360" i="1"/>
  <c r="K2360" i="1"/>
  <c r="L2360" i="1"/>
  <c r="M2360" i="1"/>
  <c r="O2360" i="1"/>
  <c r="P2360" i="1"/>
  <c r="Q2360" i="1"/>
  <c r="R2360" i="1"/>
  <c r="T2360" i="1"/>
  <c r="U2360" i="1"/>
  <c r="V2360" i="1"/>
  <c r="W2360" i="1"/>
  <c r="I2361" i="1"/>
  <c r="J2361" i="1"/>
  <c r="K2361" i="1"/>
  <c r="L2361" i="1"/>
  <c r="M2361" i="1"/>
  <c r="O2361" i="1"/>
  <c r="P2361" i="1"/>
  <c r="Q2361" i="1"/>
  <c r="R2361" i="1"/>
  <c r="T2361" i="1"/>
  <c r="U2361" i="1"/>
  <c r="V2361" i="1"/>
  <c r="W2361" i="1"/>
  <c r="I2362" i="1"/>
  <c r="J2362" i="1"/>
  <c r="K2362" i="1"/>
  <c r="L2362" i="1"/>
  <c r="M2362" i="1"/>
  <c r="O2362" i="1"/>
  <c r="P2362" i="1"/>
  <c r="Q2362" i="1"/>
  <c r="R2362" i="1"/>
  <c r="T2362" i="1"/>
  <c r="U2362" i="1"/>
  <c r="V2362" i="1"/>
  <c r="W2362" i="1"/>
  <c r="I2363" i="1"/>
  <c r="J2363" i="1"/>
  <c r="K2363" i="1"/>
  <c r="L2363" i="1"/>
  <c r="M2363" i="1"/>
  <c r="O2363" i="1"/>
  <c r="P2363" i="1"/>
  <c r="Q2363" i="1"/>
  <c r="R2363" i="1"/>
  <c r="T2363" i="1"/>
  <c r="U2363" i="1"/>
  <c r="V2363" i="1"/>
  <c r="W2363" i="1"/>
  <c r="I2364" i="1"/>
  <c r="J2364" i="1"/>
  <c r="K2364" i="1"/>
  <c r="L2364" i="1"/>
  <c r="M2364" i="1"/>
  <c r="O2364" i="1"/>
  <c r="P2364" i="1"/>
  <c r="Q2364" i="1"/>
  <c r="R2364" i="1"/>
  <c r="T2364" i="1"/>
  <c r="U2364" i="1"/>
  <c r="V2364" i="1"/>
  <c r="W2364" i="1"/>
  <c r="I2365" i="1"/>
  <c r="J2365" i="1"/>
  <c r="K2365" i="1"/>
  <c r="L2365" i="1"/>
  <c r="M2365" i="1"/>
  <c r="O2365" i="1"/>
  <c r="P2365" i="1"/>
  <c r="Q2365" i="1"/>
  <c r="R2365" i="1"/>
  <c r="T2365" i="1"/>
  <c r="U2365" i="1"/>
  <c r="V2365" i="1"/>
  <c r="W2365" i="1"/>
  <c r="I2366" i="1"/>
  <c r="J2366" i="1"/>
  <c r="K2366" i="1"/>
  <c r="L2366" i="1"/>
  <c r="M2366" i="1"/>
  <c r="O2366" i="1"/>
  <c r="P2366" i="1"/>
  <c r="Q2366" i="1"/>
  <c r="R2366" i="1"/>
  <c r="T2366" i="1"/>
  <c r="U2366" i="1"/>
  <c r="V2366" i="1"/>
  <c r="W2366" i="1"/>
  <c r="I2367" i="1"/>
  <c r="J2367" i="1"/>
  <c r="K2367" i="1"/>
  <c r="L2367" i="1"/>
  <c r="M2367" i="1"/>
  <c r="O2367" i="1"/>
  <c r="P2367" i="1"/>
  <c r="Q2367" i="1"/>
  <c r="R2367" i="1"/>
  <c r="T2367" i="1"/>
  <c r="U2367" i="1"/>
  <c r="V2367" i="1"/>
  <c r="W2367" i="1"/>
  <c r="I2368" i="1"/>
  <c r="J2368" i="1"/>
  <c r="K2368" i="1"/>
  <c r="L2368" i="1"/>
  <c r="M2368" i="1"/>
  <c r="O2368" i="1"/>
  <c r="P2368" i="1"/>
  <c r="Q2368" i="1"/>
  <c r="R2368" i="1"/>
  <c r="T2368" i="1"/>
  <c r="U2368" i="1"/>
  <c r="V2368" i="1"/>
  <c r="W2368" i="1"/>
  <c r="I2369" i="1"/>
  <c r="J2369" i="1"/>
  <c r="K2369" i="1"/>
  <c r="L2369" i="1"/>
  <c r="M2369" i="1"/>
  <c r="O2369" i="1"/>
  <c r="P2369" i="1"/>
  <c r="Q2369" i="1"/>
  <c r="R2369" i="1"/>
  <c r="T2369" i="1"/>
  <c r="U2369" i="1"/>
  <c r="V2369" i="1"/>
  <c r="W2369" i="1"/>
  <c r="I2370" i="1"/>
  <c r="J2370" i="1"/>
  <c r="K2370" i="1"/>
  <c r="L2370" i="1"/>
  <c r="M2370" i="1"/>
  <c r="O2370" i="1"/>
  <c r="P2370" i="1"/>
  <c r="Q2370" i="1"/>
  <c r="R2370" i="1"/>
  <c r="T2370" i="1"/>
  <c r="U2370" i="1"/>
  <c r="V2370" i="1"/>
  <c r="W2370" i="1"/>
  <c r="I2371" i="1"/>
  <c r="J2371" i="1"/>
  <c r="K2371" i="1"/>
  <c r="L2371" i="1"/>
  <c r="M2371" i="1"/>
  <c r="O2371" i="1"/>
  <c r="P2371" i="1"/>
  <c r="Q2371" i="1"/>
  <c r="R2371" i="1"/>
  <c r="T2371" i="1"/>
  <c r="U2371" i="1"/>
  <c r="V2371" i="1"/>
  <c r="W2371" i="1"/>
  <c r="I2372" i="1"/>
  <c r="J2372" i="1"/>
  <c r="K2372" i="1"/>
  <c r="L2372" i="1"/>
  <c r="M2372" i="1"/>
  <c r="O2372" i="1"/>
  <c r="P2372" i="1"/>
  <c r="Q2372" i="1"/>
  <c r="R2372" i="1"/>
  <c r="T2372" i="1"/>
  <c r="U2372" i="1"/>
  <c r="V2372" i="1"/>
  <c r="W2372" i="1"/>
  <c r="I2373" i="1"/>
  <c r="J2373" i="1"/>
  <c r="K2373" i="1"/>
  <c r="L2373" i="1"/>
  <c r="M2373" i="1"/>
  <c r="O2373" i="1"/>
  <c r="P2373" i="1"/>
  <c r="Q2373" i="1"/>
  <c r="R2373" i="1"/>
  <c r="T2373" i="1"/>
  <c r="U2373" i="1"/>
  <c r="V2373" i="1"/>
  <c r="W2373" i="1"/>
  <c r="I2374" i="1"/>
  <c r="J2374" i="1"/>
  <c r="K2374" i="1"/>
  <c r="L2374" i="1"/>
  <c r="M2374" i="1"/>
  <c r="O2374" i="1"/>
  <c r="P2374" i="1"/>
  <c r="Q2374" i="1"/>
  <c r="R2374" i="1"/>
  <c r="T2374" i="1"/>
  <c r="U2374" i="1"/>
  <c r="V2374" i="1"/>
  <c r="W2374" i="1"/>
  <c r="I2375" i="1"/>
  <c r="J2375" i="1"/>
  <c r="K2375" i="1"/>
  <c r="L2375" i="1"/>
  <c r="M2375" i="1"/>
  <c r="O2375" i="1"/>
  <c r="P2375" i="1"/>
  <c r="Q2375" i="1"/>
  <c r="R2375" i="1"/>
  <c r="T2375" i="1"/>
  <c r="U2375" i="1"/>
  <c r="V2375" i="1"/>
  <c r="W2375" i="1"/>
  <c r="I2376" i="1"/>
  <c r="J2376" i="1"/>
  <c r="K2376" i="1"/>
  <c r="L2376" i="1"/>
  <c r="M2376" i="1"/>
  <c r="O2376" i="1"/>
  <c r="P2376" i="1"/>
  <c r="Q2376" i="1"/>
  <c r="R2376" i="1"/>
  <c r="T2376" i="1"/>
  <c r="U2376" i="1"/>
  <c r="V2376" i="1"/>
  <c r="W2376" i="1"/>
  <c r="I2377" i="1"/>
  <c r="J2377" i="1"/>
  <c r="K2377" i="1"/>
  <c r="L2377" i="1"/>
  <c r="M2377" i="1"/>
  <c r="O2377" i="1"/>
  <c r="P2377" i="1"/>
  <c r="Q2377" i="1"/>
  <c r="R2377" i="1"/>
  <c r="T2377" i="1"/>
  <c r="U2377" i="1"/>
  <c r="V2377" i="1"/>
  <c r="W2377" i="1"/>
  <c r="I2378" i="1"/>
  <c r="J2378" i="1"/>
  <c r="K2378" i="1"/>
  <c r="L2378" i="1"/>
  <c r="M2378" i="1"/>
  <c r="O2378" i="1"/>
  <c r="P2378" i="1"/>
  <c r="Q2378" i="1"/>
  <c r="R2378" i="1"/>
  <c r="T2378" i="1"/>
  <c r="U2378" i="1"/>
  <c r="V2378" i="1"/>
  <c r="W2378" i="1"/>
  <c r="I2379" i="1"/>
  <c r="J2379" i="1"/>
  <c r="K2379" i="1"/>
  <c r="L2379" i="1"/>
  <c r="M2379" i="1"/>
  <c r="O2379" i="1"/>
  <c r="P2379" i="1"/>
  <c r="Q2379" i="1"/>
  <c r="R2379" i="1"/>
  <c r="T2379" i="1"/>
  <c r="U2379" i="1"/>
  <c r="V2379" i="1"/>
  <c r="W2379" i="1"/>
  <c r="I2380" i="1"/>
  <c r="J2380" i="1"/>
  <c r="K2380" i="1"/>
  <c r="L2380" i="1"/>
  <c r="M2380" i="1"/>
  <c r="O2380" i="1"/>
  <c r="P2380" i="1"/>
  <c r="Q2380" i="1"/>
  <c r="R2380" i="1"/>
  <c r="T2380" i="1"/>
  <c r="U2380" i="1"/>
  <c r="V2380" i="1"/>
  <c r="W2380" i="1"/>
  <c r="I2381" i="1"/>
  <c r="J2381" i="1"/>
  <c r="K2381" i="1"/>
  <c r="L2381" i="1"/>
  <c r="M2381" i="1"/>
  <c r="O2381" i="1"/>
  <c r="P2381" i="1"/>
  <c r="Q2381" i="1"/>
  <c r="R2381" i="1"/>
  <c r="T2381" i="1"/>
  <c r="U2381" i="1"/>
  <c r="V2381" i="1"/>
  <c r="W2381" i="1"/>
  <c r="I2382" i="1"/>
  <c r="J2382" i="1"/>
  <c r="K2382" i="1"/>
  <c r="L2382" i="1"/>
  <c r="M2382" i="1"/>
  <c r="O2382" i="1"/>
  <c r="P2382" i="1"/>
  <c r="Q2382" i="1"/>
  <c r="R2382" i="1"/>
  <c r="T2382" i="1"/>
  <c r="U2382" i="1"/>
  <c r="V2382" i="1"/>
  <c r="W2382" i="1"/>
  <c r="I2383" i="1"/>
  <c r="J2383" i="1"/>
  <c r="K2383" i="1"/>
  <c r="L2383" i="1"/>
  <c r="M2383" i="1"/>
  <c r="O2383" i="1"/>
  <c r="P2383" i="1"/>
  <c r="Q2383" i="1"/>
  <c r="R2383" i="1"/>
  <c r="T2383" i="1"/>
  <c r="U2383" i="1"/>
  <c r="V2383" i="1"/>
  <c r="W2383" i="1"/>
  <c r="I2384" i="1"/>
  <c r="J2384" i="1"/>
  <c r="K2384" i="1"/>
  <c r="L2384" i="1"/>
  <c r="M2384" i="1"/>
  <c r="O2384" i="1"/>
  <c r="P2384" i="1"/>
  <c r="Q2384" i="1"/>
  <c r="R2384" i="1"/>
  <c r="T2384" i="1"/>
  <c r="U2384" i="1"/>
  <c r="V2384" i="1"/>
  <c r="W2384" i="1"/>
  <c r="I2385" i="1"/>
  <c r="J2385" i="1"/>
  <c r="K2385" i="1"/>
  <c r="L2385" i="1"/>
  <c r="M2385" i="1"/>
  <c r="O2385" i="1"/>
  <c r="P2385" i="1"/>
  <c r="Q2385" i="1"/>
  <c r="R2385" i="1"/>
  <c r="T2385" i="1"/>
  <c r="U2385" i="1"/>
  <c r="V2385" i="1"/>
  <c r="W2385" i="1"/>
  <c r="I2386" i="1"/>
  <c r="J2386" i="1"/>
  <c r="K2386" i="1"/>
  <c r="L2386" i="1"/>
  <c r="M2386" i="1"/>
  <c r="O2386" i="1"/>
  <c r="P2386" i="1"/>
  <c r="Q2386" i="1"/>
  <c r="R2386" i="1"/>
  <c r="T2386" i="1"/>
  <c r="U2386" i="1"/>
  <c r="V2386" i="1"/>
  <c r="W2386" i="1"/>
  <c r="I2387" i="1"/>
  <c r="J2387" i="1"/>
  <c r="K2387" i="1"/>
  <c r="L2387" i="1"/>
  <c r="M2387" i="1"/>
  <c r="O2387" i="1"/>
  <c r="P2387" i="1"/>
  <c r="Q2387" i="1"/>
  <c r="R2387" i="1"/>
  <c r="T2387" i="1"/>
  <c r="U2387" i="1"/>
  <c r="V2387" i="1"/>
  <c r="W2387" i="1"/>
  <c r="I2388" i="1"/>
  <c r="J2388" i="1"/>
  <c r="K2388" i="1"/>
  <c r="L2388" i="1"/>
  <c r="M2388" i="1"/>
  <c r="O2388" i="1"/>
  <c r="P2388" i="1"/>
  <c r="Q2388" i="1"/>
  <c r="R2388" i="1"/>
  <c r="T2388" i="1"/>
  <c r="U2388" i="1"/>
  <c r="V2388" i="1"/>
  <c r="W2388" i="1"/>
  <c r="I2389" i="1"/>
  <c r="J2389" i="1"/>
  <c r="K2389" i="1"/>
  <c r="L2389" i="1"/>
  <c r="M2389" i="1"/>
  <c r="O2389" i="1"/>
  <c r="P2389" i="1"/>
  <c r="Q2389" i="1"/>
  <c r="R2389" i="1"/>
  <c r="T2389" i="1"/>
  <c r="U2389" i="1"/>
  <c r="V2389" i="1"/>
  <c r="W2389" i="1"/>
  <c r="I2390" i="1"/>
  <c r="J2390" i="1"/>
  <c r="K2390" i="1"/>
  <c r="L2390" i="1"/>
  <c r="M2390" i="1"/>
  <c r="O2390" i="1"/>
  <c r="P2390" i="1"/>
  <c r="Q2390" i="1"/>
  <c r="R2390" i="1"/>
  <c r="T2390" i="1"/>
  <c r="U2390" i="1"/>
  <c r="V2390" i="1"/>
  <c r="W2390" i="1"/>
  <c r="I2391" i="1"/>
  <c r="J2391" i="1"/>
  <c r="K2391" i="1"/>
  <c r="L2391" i="1"/>
  <c r="M2391" i="1"/>
  <c r="O2391" i="1"/>
  <c r="P2391" i="1"/>
  <c r="Q2391" i="1"/>
  <c r="R2391" i="1"/>
  <c r="T2391" i="1"/>
  <c r="U2391" i="1"/>
  <c r="V2391" i="1"/>
  <c r="W2391" i="1"/>
  <c r="I2392" i="1"/>
  <c r="J2392" i="1"/>
  <c r="K2392" i="1"/>
  <c r="L2392" i="1"/>
  <c r="M2392" i="1"/>
  <c r="O2392" i="1"/>
  <c r="P2392" i="1"/>
  <c r="Q2392" i="1"/>
  <c r="R2392" i="1"/>
  <c r="T2392" i="1"/>
  <c r="U2392" i="1"/>
  <c r="V2392" i="1"/>
  <c r="W2392" i="1"/>
  <c r="I2393" i="1"/>
  <c r="J2393" i="1"/>
  <c r="K2393" i="1"/>
  <c r="L2393" i="1"/>
  <c r="M2393" i="1"/>
  <c r="O2393" i="1"/>
  <c r="P2393" i="1"/>
  <c r="Q2393" i="1"/>
  <c r="R2393" i="1"/>
  <c r="T2393" i="1"/>
  <c r="U2393" i="1"/>
  <c r="V2393" i="1"/>
  <c r="W2393" i="1"/>
  <c r="I2394" i="1"/>
  <c r="J2394" i="1"/>
  <c r="K2394" i="1"/>
  <c r="L2394" i="1"/>
  <c r="M2394" i="1"/>
  <c r="O2394" i="1"/>
  <c r="P2394" i="1"/>
  <c r="Q2394" i="1"/>
  <c r="R2394" i="1"/>
  <c r="T2394" i="1"/>
  <c r="U2394" i="1"/>
  <c r="V2394" i="1"/>
  <c r="W2394" i="1"/>
  <c r="I2395" i="1"/>
  <c r="J2395" i="1"/>
  <c r="K2395" i="1"/>
  <c r="L2395" i="1"/>
  <c r="M2395" i="1"/>
  <c r="O2395" i="1"/>
  <c r="P2395" i="1"/>
  <c r="Q2395" i="1"/>
  <c r="R2395" i="1"/>
  <c r="T2395" i="1"/>
  <c r="U2395" i="1"/>
  <c r="V2395" i="1"/>
  <c r="W2395" i="1"/>
  <c r="I2396" i="1"/>
  <c r="J2396" i="1"/>
  <c r="K2396" i="1"/>
  <c r="L2396" i="1"/>
  <c r="M2396" i="1"/>
  <c r="O2396" i="1"/>
  <c r="P2396" i="1"/>
  <c r="Q2396" i="1"/>
  <c r="R2396" i="1"/>
  <c r="T2396" i="1"/>
  <c r="U2396" i="1"/>
  <c r="V2396" i="1"/>
  <c r="W2396" i="1"/>
  <c r="I2397" i="1"/>
  <c r="J2397" i="1"/>
  <c r="K2397" i="1"/>
  <c r="L2397" i="1"/>
  <c r="M2397" i="1"/>
  <c r="O2397" i="1"/>
  <c r="P2397" i="1"/>
  <c r="Q2397" i="1"/>
  <c r="R2397" i="1"/>
  <c r="T2397" i="1"/>
  <c r="U2397" i="1"/>
  <c r="V2397" i="1"/>
  <c r="W2397" i="1"/>
  <c r="I2398" i="1"/>
  <c r="J2398" i="1"/>
  <c r="K2398" i="1"/>
  <c r="L2398" i="1"/>
  <c r="M2398" i="1"/>
  <c r="O2398" i="1"/>
  <c r="P2398" i="1"/>
  <c r="Q2398" i="1"/>
  <c r="R2398" i="1"/>
  <c r="T2398" i="1"/>
  <c r="U2398" i="1"/>
  <c r="V2398" i="1"/>
  <c r="W2398" i="1"/>
  <c r="I2399" i="1"/>
  <c r="J2399" i="1"/>
  <c r="K2399" i="1"/>
  <c r="L2399" i="1"/>
  <c r="M2399" i="1"/>
  <c r="O2399" i="1"/>
  <c r="P2399" i="1"/>
  <c r="Q2399" i="1"/>
  <c r="R2399" i="1"/>
  <c r="T2399" i="1"/>
  <c r="U2399" i="1"/>
  <c r="V2399" i="1"/>
  <c r="W2399" i="1"/>
  <c r="I2400" i="1"/>
  <c r="J2400" i="1"/>
  <c r="K2400" i="1"/>
  <c r="L2400" i="1"/>
  <c r="M2400" i="1"/>
  <c r="O2400" i="1"/>
  <c r="P2400" i="1"/>
  <c r="Q2400" i="1"/>
  <c r="R2400" i="1"/>
  <c r="T2400" i="1"/>
  <c r="U2400" i="1"/>
  <c r="V2400" i="1"/>
  <c r="W2400" i="1"/>
  <c r="I2401" i="1"/>
  <c r="J2401" i="1"/>
  <c r="K2401" i="1"/>
  <c r="L2401" i="1"/>
  <c r="M2401" i="1"/>
  <c r="O2401" i="1"/>
  <c r="P2401" i="1"/>
  <c r="Q2401" i="1"/>
  <c r="R2401" i="1"/>
  <c r="T2401" i="1"/>
  <c r="U2401" i="1"/>
  <c r="V2401" i="1"/>
  <c r="W2401" i="1"/>
  <c r="I2402" i="1"/>
  <c r="J2402" i="1"/>
  <c r="K2402" i="1"/>
  <c r="L2402" i="1"/>
  <c r="M2402" i="1"/>
  <c r="O2402" i="1"/>
  <c r="P2402" i="1"/>
  <c r="Q2402" i="1"/>
  <c r="R2402" i="1"/>
  <c r="T2402" i="1"/>
  <c r="U2402" i="1"/>
  <c r="V2402" i="1"/>
  <c r="W2402" i="1"/>
  <c r="I2403" i="1"/>
  <c r="J2403" i="1"/>
  <c r="K2403" i="1"/>
  <c r="L2403" i="1"/>
  <c r="M2403" i="1"/>
  <c r="O2403" i="1"/>
  <c r="P2403" i="1"/>
  <c r="Q2403" i="1"/>
  <c r="R2403" i="1"/>
  <c r="T2403" i="1"/>
  <c r="U2403" i="1"/>
  <c r="V2403" i="1"/>
  <c r="W2403" i="1"/>
  <c r="I2404" i="1"/>
  <c r="J2404" i="1"/>
  <c r="K2404" i="1"/>
  <c r="L2404" i="1"/>
  <c r="M2404" i="1"/>
  <c r="O2404" i="1"/>
  <c r="P2404" i="1"/>
  <c r="Q2404" i="1"/>
  <c r="R2404" i="1"/>
  <c r="T2404" i="1"/>
  <c r="U2404" i="1"/>
  <c r="V2404" i="1"/>
  <c r="W2404" i="1"/>
  <c r="I2405" i="1"/>
  <c r="J2405" i="1"/>
  <c r="K2405" i="1"/>
  <c r="L2405" i="1"/>
  <c r="M2405" i="1"/>
  <c r="O2405" i="1"/>
  <c r="P2405" i="1"/>
  <c r="Q2405" i="1"/>
  <c r="R2405" i="1"/>
  <c r="T2405" i="1"/>
  <c r="U2405" i="1"/>
  <c r="V2405" i="1"/>
  <c r="W2405" i="1"/>
  <c r="I2406" i="1"/>
  <c r="J2406" i="1"/>
  <c r="K2406" i="1"/>
  <c r="L2406" i="1"/>
  <c r="M2406" i="1"/>
  <c r="O2406" i="1"/>
  <c r="P2406" i="1"/>
  <c r="Q2406" i="1"/>
  <c r="R2406" i="1"/>
  <c r="T2406" i="1"/>
  <c r="U2406" i="1"/>
  <c r="V2406" i="1"/>
  <c r="W2406" i="1"/>
  <c r="I2407" i="1"/>
  <c r="J2407" i="1"/>
  <c r="K2407" i="1"/>
  <c r="L2407" i="1"/>
  <c r="M2407" i="1"/>
  <c r="O2407" i="1"/>
  <c r="P2407" i="1"/>
  <c r="Q2407" i="1"/>
  <c r="R2407" i="1"/>
  <c r="T2407" i="1"/>
  <c r="U2407" i="1"/>
  <c r="V2407" i="1"/>
  <c r="W2407" i="1"/>
  <c r="I2408" i="1"/>
  <c r="J2408" i="1"/>
  <c r="K2408" i="1"/>
  <c r="L2408" i="1"/>
  <c r="M2408" i="1"/>
  <c r="O2408" i="1"/>
  <c r="P2408" i="1"/>
  <c r="Q2408" i="1"/>
  <c r="R2408" i="1"/>
  <c r="T2408" i="1"/>
  <c r="U2408" i="1"/>
  <c r="V2408" i="1"/>
  <c r="W2408" i="1"/>
  <c r="I2409" i="1"/>
  <c r="J2409" i="1"/>
  <c r="K2409" i="1"/>
  <c r="L2409" i="1"/>
  <c r="M2409" i="1"/>
  <c r="O2409" i="1"/>
  <c r="P2409" i="1"/>
  <c r="Q2409" i="1"/>
  <c r="R2409" i="1"/>
  <c r="T2409" i="1"/>
  <c r="U2409" i="1"/>
  <c r="V2409" i="1"/>
  <c r="W2409" i="1"/>
  <c r="I2410" i="1"/>
  <c r="J2410" i="1"/>
  <c r="K2410" i="1"/>
  <c r="L2410" i="1"/>
  <c r="M2410" i="1"/>
  <c r="O2410" i="1"/>
  <c r="P2410" i="1"/>
  <c r="Q2410" i="1"/>
  <c r="R2410" i="1"/>
  <c r="T2410" i="1"/>
  <c r="U2410" i="1"/>
  <c r="V2410" i="1"/>
  <c r="W2410" i="1"/>
  <c r="I2411" i="1"/>
  <c r="J2411" i="1"/>
  <c r="K2411" i="1"/>
  <c r="L2411" i="1"/>
  <c r="M2411" i="1"/>
  <c r="O2411" i="1"/>
  <c r="P2411" i="1"/>
  <c r="Q2411" i="1"/>
  <c r="R2411" i="1"/>
  <c r="T2411" i="1"/>
  <c r="U2411" i="1"/>
  <c r="V2411" i="1"/>
  <c r="W2411" i="1"/>
  <c r="I2412" i="1"/>
  <c r="J2412" i="1"/>
  <c r="K2412" i="1"/>
  <c r="L2412" i="1"/>
  <c r="M2412" i="1"/>
  <c r="O2412" i="1"/>
  <c r="P2412" i="1"/>
  <c r="Q2412" i="1"/>
  <c r="R2412" i="1"/>
  <c r="T2412" i="1"/>
  <c r="U2412" i="1"/>
  <c r="V2412" i="1"/>
  <c r="W2412" i="1"/>
  <c r="I2413" i="1"/>
  <c r="J2413" i="1"/>
  <c r="K2413" i="1"/>
  <c r="L2413" i="1"/>
  <c r="M2413" i="1"/>
  <c r="O2413" i="1"/>
  <c r="P2413" i="1"/>
  <c r="Q2413" i="1"/>
  <c r="R2413" i="1"/>
  <c r="T2413" i="1"/>
  <c r="U2413" i="1"/>
  <c r="V2413" i="1"/>
  <c r="W2413" i="1"/>
  <c r="I2414" i="1"/>
  <c r="J2414" i="1"/>
  <c r="K2414" i="1"/>
  <c r="L2414" i="1"/>
  <c r="M2414" i="1"/>
  <c r="O2414" i="1"/>
  <c r="P2414" i="1"/>
  <c r="Q2414" i="1"/>
  <c r="R2414" i="1"/>
  <c r="T2414" i="1"/>
  <c r="U2414" i="1"/>
  <c r="V2414" i="1"/>
  <c r="W2414" i="1"/>
  <c r="I2415" i="1"/>
  <c r="J2415" i="1"/>
  <c r="K2415" i="1"/>
  <c r="L2415" i="1"/>
  <c r="M2415" i="1"/>
  <c r="O2415" i="1"/>
  <c r="P2415" i="1"/>
  <c r="Q2415" i="1"/>
  <c r="R2415" i="1"/>
  <c r="T2415" i="1"/>
  <c r="U2415" i="1"/>
  <c r="V2415" i="1"/>
  <c r="W2415" i="1"/>
  <c r="I2416" i="1"/>
  <c r="J2416" i="1"/>
  <c r="K2416" i="1"/>
  <c r="L2416" i="1"/>
  <c r="M2416" i="1"/>
  <c r="O2416" i="1"/>
  <c r="P2416" i="1"/>
  <c r="Q2416" i="1"/>
  <c r="R2416" i="1"/>
  <c r="T2416" i="1"/>
  <c r="U2416" i="1"/>
  <c r="V2416" i="1"/>
  <c r="W2416" i="1"/>
  <c r="I2417" i="1"/>
  <c r="J2417" i="1"/>
  <c r="K2417" i="1"/>
  <c r="L2417" i="1"/>
  <c r="M2417" i="1"/>
  <c r="O2417" i="1"/>
  <c r="P2417" i="1"/>
  <c r="Q2417" i="1"/>
  <c r="R2417" i="1"/>
  <c r="T2417" i="1"/>
  <c r="U2417" i="1"/>
  <c r="V2417" i="1"/>
  <c r="W2417" i="1"/>
  <c r="I2418" i="1"/>
  <c r="J2418" i="1"/>
  <c r="K2418" i="1"/>
  <c r="L2418" i="1"/>
  <c r="M2418" i="1"/>
  <c r="O2418" i="1"/>
  <c r="P2418" i="1"/>
  <c r="Q2418" i="1"/>
  <c r="R2418" i="1"/>
  <c r="T2418" i="1"/>
  <c r="U2418" i="1"/>
  <c r="V2418" i="1"/>
  <c r="W2418" i="1"/>
  <c r="I2419" i="1"/>
  <c r="J2419" i="1"/>
  <c r="K2419" i="1"/>
  <c r="L2419" i="1"/>
  <c r="M2419" i="1"/>
  <c r="O2419" i="1"/>
  <c r="P2419" i="1"/>
  <c r="Q2419" i="1"/>
  <c r="R2419" i="1"/>
  <c r="T2419" i="1"/>
  <c r="U2419" i="1"/>
  <c r="V2419" i="1"/>
  <c r="W2419" i="1"/>
  <c r="I2420" i="1"/>
  <c r="J2420" i="1"/>
  <c r="K2420" i="1"/>
  <c r="L2420" i="1"/>
  <c r="M2420" i="1"/>
  <c r="O2420" i="1"/>
  <c r="P2420" i="1"/>
  <c r="Q2420" i="1"/>
  <c r="R2420" i="1"/>
  <c r="T2420" i="1"/>
  <c r="U2420" i="1"/>
  <c r="V2420" i="1"/>
  <c r="W2420" i="1"/>
  <c r="I2421" i="1"/>
  <c r="J2421" i="1"/>
  <c r="K2421" i="1"/>
  <c r="L2421" i="1"/>
  <c r="M2421" i="1"/>
  <c r="O2421" i="1"/>
  <c r="P2421" i="1"/>
  <c r="Q2421" i="1"/>
  <c r="R2421" i="1"/>
  <c r="T2421" i="1"/>
  <c r="U2421" i="1"/>
  <c r="V2421" i="1"/>
  <c r="W2421" i="1"/>
  <c r="I2422" i="1"/>
  <c r="J2422" i="1"/>
  <c r="K2422" i="1"/>
  <c r="L2422" i="1"/>
  <c r="M2422" i="1"/>
  <c r="O2422" i="1"/>
  <c r="P2422" i="1"/>
  <c r="Q2422" i="1"/>
  <c r="R2422" i="1"/>
  <c r="T2422" i="1"/>
  <c r="U2422" i="1"/>
  <c r="V2422" i="1"/>
  <c r="W2422" i="1"/>
  <c r="I2423" i="1"/>
  <c r="J2423" i="1"/>
  <c r="K2423" i="1"/>
  <c r="L2423" i="1"/>
  <c r="M2423" i="1"/>
  <c r="O2423" i="1"/>
  <c r="P2423" i="1"/>
  <c r="Q2423" i="1"/>
  <c r="R2423" i="1"/>
  <c r="T2423" i="1"/>
  <c r="U2423" i="1"/>
  <c r="V2423" i="1"/>
  <c r="W2423" i="1"/>
  <c r="I2424" i="1"/>
  <c r="J2424" i="1"/>
  <c r="K2424" i="1"/>
  <c r="L2424" i="1"/>
  <c r="M2424" i="1"/>
  <c r="O2424" i="1"/>
  <c r="P2424" i="1"/>
  <c r="Q2424" i="1"/>
  <c r="R2424" i="1"/>
  <c r="T2424" i="1"/>
  <c r="U2424" i="1"/>
  <c r="V2424" i="1"/>
  <c r="W2424" i="1"/>
  <c r="I2425" i="1"/>
  <c r="J2425" i="1"/>
  <c r="K2425" i="1"/>
  <c r="L2425" i="1"/>
  <c r="M2425" i="1"/>
  <c r="O2425" i="1"/>
  <c r="P2425" i="1"/>
  <c r="Q2425" i="1"/>
  <c r="R2425" i="1"/>
  <c r="T2425" i="1"/>
  <c r="U2425" i="1"/>
  <c r="V2425" i="1"/>
  <c r="W2425" i="1"/>
  <c r="I2426" i="1"/>
  <c r="J2426" i="1"/>
  <c r="K2426" i="1"/>
  <c r="L2426" i="1"/>
  <c r="M2426" i="1"/>
  <c r="O2426" i="1"/>
  <c r="P2426" i="1"/>
  <c r="Q2426" i="1"/>
  <c r="R2426" i="1"/>
  <c r="T2426" i="1"/>
  <c r="U2426" i="1"/>
  <c r="V2426" i="1"/>
  <c r="W2426" i="1"/>
  <c r="I2427" i="1"/>
  <c r="J2427" i="1"/>
  <c r="K2427" i="1"/>
  <c r="L2427" i="1"/>
  <c r="M2427" i="1"/>
  <c r="O2427" i="1"/>
  <c r="P2427" i="1"/>
  <c r="Q2427" i="1"/>
  <c r="R2427" i="1"/>
  <c r="T2427" i="1"/>
  <c r="U2427" i="1"/>
  <c r="V2427" i="1"/>
  <c r="W2427" i="1"/>
  <c r="I2428" i="1"/>
  <c r="J2428" i="1"/>
  <c r="K2428" i="1"/>
  <c r="L2428" i="1"/>
  <c r="M2428" i="1"/>
  <c r="O2428" i="1"/>
  <c r="P2428" i="1"/>
  <c r="Q2428" i="1"/>
  <c r="R2428" i="1"/>
  <c r="T2428" i="1"/>
  <c r="U2428" i="1"/>
  <c r="V2428" i="1"/>
  <c r="W2428" i="1"/>
  <c r="I2429" i="1"/>
  <c r="J2429" i="1"/>
  <c r="K2429" i="1"/>
  <c r="L2429" i="1"/>
  <c r="M2429" i="1"/>
  <c r="O2429" i="1"/>
  <c r="P2429" i="1"/>
  <c r="Q2429" i="1"/>
  <c r="R2429" i="1"/>
  <c r="T2429" i="1"/>
  <c r="U2429" i="1"/>
  <c r="V2429" i="1"/>
  <c r="W2429" i="1"/>
  <c r="I2430" i="1"/>
  <c r="J2430" i="1"/>
  <c r="K2430" i="1"/>
  <c r="L2430" i="1"/>
  <c r="M2430" i="1"/>
  <c r="O2430" i="1"/>
  <c r="P2430" i="1"/>
  <c r="Q2430" i="1"/>
  <c r="R2430" i="1"/>
  <c r="T2430" i="1"/>
  <c r="U2430" i="1"/>
  <c r="V2430" i="1"/>
  <c r="W2430" i="1"/>
  <c r="I2431" i="1"/>
  <c r="J2431" i="1"/>
  <c r="K2431" i="1"/>
  <c r="L2431" i="1"/>
  <c r="M2431" i="1"/>
  <c r="O2431" i="1"/>
  <c r="P2431" i="1"/>
  <c r="Q2431" i="1"/>
  <c r="R2431" i="1"/>
  <c r="T2431" i="1"/>
  <c r="U2431" i="1"/>
  <c r="V2431" i="1"/>
  <c r="W2431" i="1"/>
  <c r="I2432" i="1"/>
  <c r="J2432" i="1"/>
  <c r="K2432" i="1"/>
  <c r="L2432" i="1"/>
  <c r="M2432" i="1"/>
  <c r="O2432" i="1"/>
  <c r="P2432" i="1"/>
  <c r="Q2432" i="1"/>
  <c r="R2432" i="1"/>
  <c r="T2432" i="1"/>
  <c r="U2432" i="1"/>
  <c r="V2432" i="1"/>
  <c r="W2432" i="1"/>
  <c r="I2433" i="1"/>
  <c r="J2433" i="1"/>
  <c r="K2433" i="1"/>
  <c r="L2433" i="1"/>
  <c r="M2433" i="1"/>
  <c r="O2433" i="1"/>
  <c r="P2433" i="1"/>
  <c r="Q2433" i="1"/>
  <c r="R2433" i="1"/>
  <c r="T2433" i="1"/>
  <c r="U2433" i="1"/>
  <c r="V2433" i="1"/>
  <c r="W2433" i="1"/>
  <c r="I2434" i="1"/>
  <c r="J2434" i="1"/>
  <c r="K2434" i="1"/>
  <c r="L2434" i="1"/>
  <c r="M2434" i="1"/>
  <c r="O2434" i="1"/>
  <c r="P2434" i="1"/>
  <c r="Q2434" i="1"/>
  <c r="R2434" i="1"/>
  <c r="T2434" i="1"/>
  <c r="U2434" i="1"/>
  <c r="V2434" i="1"/>
  <c r="W2434" i="1"/>
  <c r="I2435" i="1"/>
  <c r="J2435" i="1"/>
  <c r="K2435" i="1"/>
  <c r="L2435" i="1"/>
  <c r="M2435" i="1"/>
  <c r="O2435" i="1"/>
  <c r="P2435" i="1"/>
  <c r="Q2435" i="1"/>
  <c r="R2435" i="1"/>
  <c r="T2435" i="1"/>
  <c r="U2435" i="1"/>
  <c r="V2435" i="1"/>
  <c r="W2435" i="1"/>
  <c r="I2436" i="1"/>
  <c r="J2436" i="1"/>
  <c r="K2436" i="1"/>
  <c r="L2436" i="1"/>
  <c r="M2436" i="1"/>
  <c r="O2436" i="1"/>
  <c r="P2436" i="1"/>
  <c r="Q2436" i="1"/>
  <c r="R2436" i="1"/>
  <c r="T2436" i="1"/>
  <c r="U2436" i="1"/>
  <c r="V2436" i="1"/>
  <c r="W2436" i="1"/>
  <c r="I2437" i="1"/>
  <c r="J2437" i="1"/>
  <c r="K2437" i="1"/>
  <c r="L2437" i="1"/>
  <c r="M2437" i="1"/>
  <c r="O2437" i="1"/>
  <c r="P2437" i="1"/>
  <c r="Q2437" i="1"/>
  <c r="R2437" i="1"/>
  <c r="T2437" i="1"/>
  <c r="U2437" i="1"/>
  <c r="V2437" i="1"/>
  <c r="W2437" i="1"/>
  <c r="I2438" i="1"/>
  <c r="J2438" i="1"/>
  <c r="K2438" i="1"/>
  <c r="L2438" i="1"/>
  <c r="M2438" i="1"/>
  <c r="O2438" i="1"/>
  <c r="P2438" i="1"/>
  <c r="Q2438" i="1"/>
  <c r="R2438" i="1"/>
  <c r="T2438" i="1"/>
  <c r="U2438" i="1"/>
  <c r="V2438" i="1"/>
  <c r="W2438" i="1"/>
  <c r="I2439" i="1"/>
  <c r="J2439" i="1"/>
  <c r="K2439" i="1"/>
  <c r="L2439" i="1"/>
  <c r="M2439" i="1"/>
  <c r="O2439" i="1"/>
  <c r="P2439" i="1"/>
  <c r="Q2439" i="1"/>
  <c r="R2439" i="1"/>
  <c r="T2439" i="1"/>
  <c r="U2439" i="1"/>
  <c r="V2439" i="1"/>
  <c r="W2439" i="1"/>
  <c r="I2440" i="1"/>
  <c r="J2440" i="1"/>
  <c r="K2440" i="1"/>
  <c r="L2440" i="1"/>
  <c r="M2440" i="1"/>
  <c r="O2440" i="1"/>
  <c r="P2440" i="1"/>
  <c r="Q2440" i="1"/>
  <c r="R2440" i="1"/>
  <c r="T2440" i="1"/>
  <c r="U2440" i="1"/>
  <c r="V2440" i="1"/>
  <c r="W2440" i="1"/>
  <c r="I2441" i="1"/>
  <c r="J2441" i="1"/>
  <c r="K2441" i="1"/>
  <c r="L2441" i="1"/>
  <c r="M2441" i="1"/>
  <c r="O2441" i="1"/>
  <c r="P2441" i="1"/>
  <c r="Q2441" i="1"/>
  <c r="R2441" i="1"/>
  <c r="T2441" i="1"/>
  <c r="U2441" i="1"/>
  <c r="V2441" i="1"/>
  <c r="W2441" i="1"/>
  <c r="I2442" i="1"/>
  <c r="J2442" i="1"/>
  <c r="K2442" i="1"/>
  <c r="L2442" i="1"/>
  <c r="M2442" i="1"/>
  <c r="O2442" i="1"/>
  <c r="P2442" i="1"/>
  <c r="Q2442" i="1"/>
  <c r="R2442" i="1"/>
  <c r="T2442" i="1"/>
  <c r="U2442" i="1"/>
  <c r="V2442" i="1"/>
  <c r="W2442" i="1"/>
  <c r="I2443" i="1"/>
  <c r="J2443" i="1"/>
  <c r="K2443" i="1"/>
  <c r="L2443" i="1"/>
  <c r="M2443" i="1"/>
  <c r="O2443" i="1"/>
  <c r="P2443" i="1"/>
  <c r="Q2443" i="1"/>
  <c r="R2443" i="1"/>
  <c r="T2443" i="1"/>
  <c r="U2443" i="1"/>
  <c r="V2443" i="1"/>
  <c r="W2443" i="1"/>
  <c r="I2444" i="1"/>
  <c r="J2444" i="1"/>
  <c r="K2444" i="1"/>
  <c r="L2444" i="1"/>
  <c r="M2444" i="1"/>
  <c r="O2444" i="1"/>
  <c r="P2444" i="1"/>
  <c r="Q2444" i="1"/>
  <c r="R2444" i="1"/>
  <c r="T2444" i="1"/>
  <c r="U2444" i="1"/>
  <c r="V2444" i="1"/>
  <c r="W2444" i="1"/>
  <c r="I2445" i="1"/>
  <c r="J2445" i="1"/>
  <c r="K2445" i="1"/>
  <c r="L2445" i="1"/>
  <c r="M2445" i="1"/>
  <c r="O2445" i="1"/>
  <c r="P2445" i="1"/>
  <c r="Q2445" i="1"/>
  <c r="R2445" i="1"/>
  <c r="T2445" i="1"/>
  <c r="U2445" i="1"/>
  <c r="V2445" i="1"/>
  <c r="W2445" i="1"/>
  <c r="I2446" i="1"/>
  <c r="J2446" i="1"/>
  <c r="K2446" i="1"/>
  <c r="L2446" i="1"/>
  <c r="M2446" i="1"/>
  <c r="O2446" i="1"/>
  <c r="P2446" i="1"/>
  <c r="Q2446" i="1"/>
  <c r="R2446" i="1"/>
  <c r="T2446" i="1"/>
  <c r="U2446" i="1"/>
  <c r="V2446" i="1"/>
  <c r="W2446" i="1"/>
  <c r="I2447" i="1"/>
  <c r="J2447" i="1"/>
  <c r="K2447" i="1"/>
  <c r="L2447" i="1"/>
  <c r="M2447" i="1"/>
  <c r="O2447" i="1"/>
  <c r="P2447" i="1"/>
  <c r="Q2447" i="1"/>
  <c r="R2447" i="1"/>
  <c r="T2447" i="1"/>
  <c r="U2447" i="1"/>
  <c r="V2447" i="1"/>
  <c r="W2447" i="1"/>
  <c r="I2448" i="1"/>
  <c r="J2448" i="1"/>
  <c r="K2448" i="1"/>
  <c r="L2448" i="1"/>
  <c r="M2448" i="1"/>
  <c r="O2448" i="1"/>
  <c r="P2448" i="1"/>
  <c r="Q2448" i="1"/>
  <c r="R2448" i="1"/>
  <c r="T2448" i="1"/>
  <c r="U2448" i="1"/>
  <c r="V2448" i="1"/>
  <c r="W2448" i="1"/>
  <c r="I2449" i="1"/>
  <c r="J2449" i="1"/>
  <c r="K2449" i="1"/>
  <c r="L2449" i="1"/>
  <c r="M2449" i="1"/>
  <c r="O2449" i="1"/>
  <c r="P2449" i="1"/>
  <c r="Q2449" i="1"/>
  <c r="R2449" i="1"/>
  <c r="T2449" i="1"/>
  <c r="U2449" i="1"/>
  <c r="V2449" i="1"/>
  <c r="W2449" i="1"/>
  <c r="I2450" i="1"/>
  <c r="J2450" i="1"/>
  <c r="K2450" i="1"/>
  <c r="L2450" i="1"/>
  <c r="M2450" i="1"/>
  <c r="O2450" i="1"/>
  <c r="P2450" i="1"/>
  <c r="Q2450" i="1"/>
  <c r="R2450" i="1"/>
  <c r="T2450" i="1"/>
  <c r="U2450" i="1"/>
  <c r="V2450" i="1"/>
  <c r="W2450" i="1"/>
  <c r="I2451" i="1"/>
  <c r="J2451" i="1"/>
  <c r="K2451" i="1"/>
  <c r="L2451" i="1"/>
  <c r="M2451" i="1"/>
  <c r="O2451" i="1"/>
  <c r="P2451" i="1"/>
  <c r="Q2451" i="1"/>
  <c r="R2451" i="1"/>
  <c r="T2451" i="1"/>
  <c r="U2451" i="1"/>
  <c r="V2451" i="1"/>
  <c r="W2451" i="1"/>
  <c r="I2452" i="1"/>
  <c r="J2452" i="1"/>
  <c r="K2452" i="1"/>
  <c r="L2452" i="1"/>
  <c r="M2452" i="1"/>
  <c r="O2452" i="1"/>
  <c r="P2452" i="1"/>
  <c r="Q2452" i="1"/>
  <c r="R2452" i="1"/>
  <c r="T2452" i="1"/>
  <c r="U2452" i="1"/>
  <c r="V2452" i="1"/>
  <c r="W2452" i="1"/>
  <c r="I2453" i="1"/>
  <c r="J2453" i="1"/>
  <c r="K2453" i="1"/>
  <c r="L2453" i="1"/>
  <c r="M2453" i="1"/>
  <c r="O2453" i="1"/>
  <c r="P2453" i="1"/>
  <c r="Q2453" i="1"/>
  <c r="R2453" i="1"/>
  <c r="T2453" i="1"/>
  <c r="U2453" i="1"/>
  <c r="V2453" i="1"/>
  <c r="W2453" i="1"/>
  <c r="I2454" i="1"/>
  <c r="J2454" i="1"/>
  <c r="K2454" i="1"/>
  <c r="L2454" i="1"/>
  <c r="M2454" i="1"/>
  <c r="O2454" i="1"/>
  <c r="P2454" i="1"/>
  <c r="Q2454" i="1"/>
  <c r="R2454" i="1"/>
  <c r="T2454" i="1"/>
  <c r="U2454" i="1"/>
  <c r="V2454" i="1"/>
  <c r="W2454" i="1"/>
  <c r="I2455" i="1"/>
  <c r="J2455" i="1"/>
  <c r="K2455" i="1"/>
  <c r="L2455" i="1"/>
  <c r="M2455" i="1"/>
  <c r="O2455" i="1"/>
  <c r="P2455" i="1"/>
  <c r="Q2455" i="1"/>
  <c r="R2455" i="1"/>
  <c r="T2455" i="1"/>
  <c r="U2455" i="1"/>
  <c r="V2455" i="1"/>
  <c r="W2455" i="1"/>
  <c r="I2456" i="1"/>
  <c r="J2456" i="1"/>
  <c r="K2456" i="1"/>
  <c r="L2456" i="1"/>
  <c r="M2456" i="1"/>
  <c r="O2456" i="1"/>
  <c r="P2456" i="1"/>
  <c r="Q2456" i="1"/>
  <c r="R2456" i="1"/>
  <c r="T2456" i="1"/>
  <c r="U2456" i="1"/>
  <c r="V2456" i="1"/>
  <c r="W2456" i="1"/>
  <c r="I2457" i="1"/>
  <c r="J2457" i="1"/>
  <c r="K2457" i="1"/>
  <c r="L2457" i="1"/>
  <c r="M2457" i="1"/>
  <c r="O2457" i="1"/>
  <c r="P2457" i="1"/>
  <c r="Q2457" i="1"/>
  <c r="R2457" i="1"/>
  <c r="T2457" i="1"/>
  <c r="U2457" i="1"/>
  <c r="V2457" i="1"/>
  <c r="W2457" i="1"/>
  <c r="I2458" i="1"/>
  <c r="J2458" i="1"/>
  <c r="K2458" i="1"/>
  <c r="L2458" i="1"/>
  <c r="M2458" i="1"/>
  <c r="O2458" i="1"/>
  <c r="P2458" i="1"/>
  <c r="Q2458" i="1"/>
  <c r="R2458" i="1"/>
  <c r="T2458" i="1"/>
  <c r="U2458" i="1"/>
  <c r="V2458" i="1"/>
  <c r="W2458" i="1"/>
  <c r="I2459" i="1"/>
  <c r="J2459" i="1"/>
  <c r="K2459" i="1"/>
  <c r="L2459" i="1"/>
  <c r="M2459" i="1"/>
  <c r="O2459" i="1"/>
  <c r="P2459" i="1"/>
  <c r="Q2459" i="1"/>
  <c r="R2459" i="1"/>
  <c r="T2459" i="1"/>
  <c r="U2459" i="1"/>
  <c r="V2459" i="1"/>
  <c r="W2459" i="1"/>
  <c r="I2460" i="1"/>
  <c r="J2460" i="1"/>
  <c r="K2460" i="1"/>
  <c r="L2460" i="1"/>
  <c r="M2460" i="1"/>
  <c r="O2460" i="1"/>
  <c r="P2460" i="1"/>
  <c r="Q2460" i="1"/>
  <c r="R2460" i="1"/>
  <c r="T2460" i="1"/>
  <c r="U2460" i="1"/>
  <c r="V2460" i="1"/>
  <c r="W2460" i="1"/>
  <c r="I2461" i="1"/>
  <c r="J2461" i="1"/>
  <c r="K2461" i="1"/>
  <c r="L2461" i="1"/>
  <c r="M2461" i="1"/>
  <c r="O2461" i="1"/>
  <c r="P2461" i="1"/>
  <c r="Q2461" i="1"/>
  <c r="R2461" i="1"/>
  <c r="T2461" i="1"/>
  <c r="U2461" i="1"/>
  <c r="V2461" i="1"/>
  <c r="W2461" i="1"/>
  <c r="I2462" i="1"/>
  <c r="J2462" i="1"/>
  <c r="K2462" i="1"/>
  <c r="L2462" i="1"/>
  <c r="M2462" i="1"/>
  <c r="O2462" i="1"/>
  <c r="P2462" i="1"/>
  <c r="Q2462" i="1"/>
  <c r="R2462" i="1"/>
  <c r="T2462" i="1"/>
  <c r="U2462" i="1"/>
  <c r="V2462" i="1"/>
  <c r="W2462" i="1"/>
  <c r="I2463" i="1"/>
  <c r="J2463" i="1"/>
  <c r="K2463" i="1"/>
  <c r="L2463" i="1"/>
  <c r="M2463" i="1"/>
  <c r="O2463" i="1"/>
  <c r="P2463" i="1"/>
  <c r="Q2463" i="1"/>
  <c r="R2463" i="1"/>
  <c r="T2463" i="1"/>
  <c r="U2463" i="1"/>
  <c r="V2463" i="1"/>
  <c r="W2463" i="1"/>
  <c r="I2464" i="1"/>
  <c r="J2464" i="1"/>
  <c r="K2464" i="1"/>
  <c r="L2464" i="1"/>
  <c r="M2464" i="1"/>
  <c r="O2464" i="1"/>
  <c r="P2464" i="1"/>
  <c r="Q2464" i="1"/>
  <c r="R2464" i="1"/>
  <c r="T2464" i="1"/>
  <c r="U2464" i="1"/>
  <c r="V2464" i="1"/>
  <c r="W2464" i="1"/>
  <c r="I2465" i="1"/>
  <c r="J2465" i="1"/>
  <c r="K2465" i="1"/>
  <c r="L2465" i="1"/>
  <c r="M2465" i="1"/>
  <c r="O2465" i="1"/>
  <c r="P2465" i="1"/>
  <c r="Q2465" i="1"/>
  <c r="R2465" i="1"/>
  <c r="T2465" i="1"/>
  <c r="U2465" i="1"/>
  <c r="V2465" i="1"/>
  <c r="W2465" i="1"/>
  <c r="I2466" i="1"/>
  <c r="J2466" i="1"/>
  <c r="K2466" i="1"/>
  <c r="L2466" i="1"/>
  <c r="M2466" i="1"/>
  <c r="O2466" i="1"/>
  <c r="P2466" i="1"/>
  <c r="Q2466" i="1"/>
  <c r="R2466" i="1"/>
  <c r="T2466" i="1"/>
  <c r="U2466" i="1"/>
  <c r="V2466" i="1"/>
  <c r="W2466" i="1"/>
  <c r="I2467" i="1"/>
  <c r="J2467" i="1"/>
  <c r="K2467" i="1"/>
  <c r="L2467" i="1"/>
  <c r="M2467" i="1"/>
  <c r="O2467" i="1"/>
  <c r="P2467" i="1"/>
  <c r="Q2467" i="1"/>
  <c r="R2467" i="1"/>
  <c r="T2467" i="1"/>
  <c r="U2467" i="1"/>
  <c r="V2467" i="1"/>
  <c r="W2467" i="1"/>
  <c r="I2468" i="1"/>
  <c r="J2468" i="1"/>
  <c r="K2468" i="1"/>
  <c r="L2468" i="1"/>
  <c r="M2468" i="1"/>
  <c r="O2468" i="1"/>
  <c r="P2468" i="1"/>
  <c r="Q2468" i="1"/>
  <c r="R2468" i="1"/>
  <c r="T2468" i="1"/>
  <c r="U2468" i="1"/>
  <c r="V2468" i="1"/>
  <c r="W2468" i="1"/>
  <c r="I2469" i="1"/>
  <c r="J2469" i="1"/>
  <c r="K2469" i="1"/>
  <c r="L2469" i="1"/>
  <c r="M2469" i="1"/>
  <c r="O2469" i="1"/>
  <c r="P2469" i="1"/>
  <c r="Q2469" i="1"/>
  <c r="R2469" i="1"/>
  <c r="T2469" i="1"/>
  <c r="U2469" i="1"/>
  <c r="V2469" i="1"/>
  <c r="W2469" i="1"/>
  <c r="I2470" i="1"/>
  <c r="J2470" i="1"/>
  <c r="K2470" i="1"/>
  <c r="L2470" i="1"/>
  <c r="M2470" i="1"/>
  <c r="O2470" i="1"/>
  <c r="P2470" i="1"/>
  <c r="Q2470" i="1"/>
  <c r="R2470" i="1"/>
  <c r="T2470" i="1"/>
  <c r="U2470" i="1"/>
  <c r="V2470" i="1"/>
  <c r="W2470" i="1"/>
  <c r="I2471" i="1"/>
  <c r="J2471" i="1"/>
  <c r="K2471" i="1"/>
  <c r="L2471" i="1"/>
  <c r="M2471" i="1"/>
  <c r="O2471" i="1"/>
  <c r="P2471" i="1"/>
  <c r="Q2471" i="1"/>
  <c r="R2471" i="1"/>
  <c r="T2471" i="1"/>
  <c r="U2471" i="1"/>
  <c r="V2471" i="1"/>
  <c r="W2471" i="1"/>
  <c r="I2472" i="1"/>
  <c r="J2472" i="1"/>
  <c r="K2472" i="1"/>
  <c r="L2472" i="1"/>
  <c r="M2472" i="1"/>
  <c r="O2472" i="1"/>
  <c r="P2472" i="1"/>
  <c r="Q2472" i="1"/>
  <c r="R2472" i="1"/>
  <c r="T2472" i="1"/>
  <c r="U2472" i="1"/>
  <c r="V2472" i="1"/>
  <c r="W2472" i="1"/>
  <c r="I2473" i="1"/>
  <c r="J2473" i="1"/>
  <c r="K2473" i="1"/>
  <c r="L2473" i="1"/>
  <c r="M2473" i="1"/>
  <c r="O2473" i="1"/>
  <c r="P2473" i="1"/>
  <c r="Q2473" i="1"/>
  <c r="R2473" i="1"/>
  <c r="T2473" i="1"/>
  <c r="U2473" i="1"/>
  <c r="V2473" i="1"/>
  <c r="W2473" i="1"/>
  <c r="I2474" i="1"/>
  <c r="J2474" i="1"/>
  <c r="K2474" i="1"/>
  <c r="L2474" i="1"/>
  <c r="M2474" i="1"/>
  <c r="O2474" i="1"/>
  <c r="P2474" i="1"/>
  <c r="Q2474" i="1"/>
  <c r="R2474" i="1"/>
  <c r="T2474" i="1"/>
  <c r="U2474" i="1"/>
  <c r="V2474" i="1"/>
  <c r="W2474" i="1"/>
  <c r="I2475" i="1"/>
  <c r="J2475" i="1"/>
  <c r="K2475" i="1"/>
  <c r="L2475" i="1"/>
  <c r="M2475" i="1"/>
  <c r="O2475" i="1"/>
  <c r="P2475" i="1"/>
  <c r="Q2475" i="1"/>
  <c r="R2475" i="1"/>
  <c r="T2475" i="1"/>
  <c r="U2475" i="1"/>
  <c r="V2475" i="1"/>
  <c r="W2475" i="1"/>
  <c r="I2476" i="1"/>
  <c r="J2476" i="1"/>
  <c r="K2476" i="1"/>
  <c r="L2476" i="1"/>
  <c r="M2476" i="1"/>
  <c r="O2476" i="1"/>
  <c r="P2476" i="1"/>
  <c r="Q2476" i="1"/>
  <c r="R2476" i="1"/>
  <c r="T2476" i="1"/>
  <c r="U2476" i="1"/>
  <c r="V2476" i="1"/>
  <c r="W2476" i="1"/>
  <c r="I2477" i="1"/>
  <c r="J2477" i="1"/>
  <c r="K2477" i="1"/>
  <c r="L2477" i="1"/>
  <c r="M2477" i="1"/>
  <c r="O2477" i="1"/>
  <c r="P2477" i="1"/>
  <c r="Q2477" i="1"/>
  <c r="R2477" i="1"/>
  <c r="T2477" i="1"/>
  <c r="U2477" i="1"/>
  <c r="V2477" i="1"/>
  <c r="W2477" i="1"/>
  <c r="I2478" i="1"/>
  <c r="J2478" i="1"/>
  <c r="K2478" i="1"/>
  <c r="L2478" i="1"/>
  <c r="M2478" i="1"/>
  <c r="O2478" i="1"/>
  <c r="P2478" i="1"/>
  <c r="Q2478" i="1"/>
  <c r="R2478" i="1"/>
  <c r="T2478" i="1"/>
  <c r="U2478" i="1"/>
  <c r="V2478" i="1"/>
  <c r="W2478" i="1"/>
  <c r="I2479" i="1"/>
  <c r="J2479" i="1"/>
  <c r="K2479" i="1"/>
  <c r="L2479" i="1"/>
  <c r="M2479" i="1"/>
  <c r="O2479" i="1"/>
  <c r="P2479" i="1"/>
  <c r="Q2479" i="1"/>
  <c r="R2479" i="1"/>
  <c r="T2479" i="1"/>
  <c r="U2479" i="1"/>
  <c r="V2479" i="1"/>
  <c r="W2479" i="1"/>
  <c r="I2480" i="1"/>
  <c r="J2480" i="1"/>
  <c r="K2480" i="1"/>
  <c r="L2480" i="1"/>
  <c r="M2480" i="1"/>
  <c r="O2480" i="1"/>
  <c r="P2480" i="1"/>
  <c r="Q2480" i="1"/>
  <c r="R2480" i="1"/>
  <c r="T2480" i="1"/>
  <c r="U2480" i="1"/>
  <c r="V2480" i="1"/>
  <c r="W2480" i="1"/>
  <c r="I2481" i="1"/>
  <c r="J2481" i="1"/>
  <c r="K2481" i="1"/>
  <c r="L2481" i="1"/>
  <c r="M2481" i="1"/>
  <c r="O2481" i="1"/>
  <c r="P2481" i="1"/>
  <c r="Q2481" i="1"/>
  <c r="R2481" i="1"/>
  <c r="T2481" i="1"/>
  <c r="U2481" i="1"/>
  <c r="V2481" i="1"/>
  <c r="W2481" i="1"/>
  <c r="I2482" i="1"/>
  <c r="J2482" i="1"/>
  <c r="K2482" i="1"/>
  <c r="L2482" i="1"/>
  <c r="M2482" i="1"/>
  <c r="O2482" i="1"/>
  <c r="P2482" i="1"/>
  <c r="Q2482" i="1"/>
  <c r="R2482" i="1"/>
  <c r="T2482" i="1"/>
  <c r="U2482" i="1"/>
  <c r="V2482" i="1"/>
  <c r="W2482" i="1"/>
  <c r="I2483" i="1"/>
  <c r="J2483" i="1"/>
  <c r="K2483" i="1"/>
  <c r="L2483" i="1"/>
  <c r="M2483" i="1"/>
  <c r="O2483" i="1"/>
  <c r="P2483" i="1"/>
  <c r="Q2483" i="1"/>
  <c r="R2483" i="1"/>
  <c r="T2483" i="1"/>
  <c r="U2483" i="1"/>
  <c r="V2483" i="1"/>
  <c r="W2483" i="1"/>
  <c r="I2484" i="1"/>
  <c r="J2484" i="1"/>
  <c r="K2484" i="1"/>
  <c r="L2484" i="1"/>
  <c r="M2484" i="1"/>
  <c r="O2484" i="1"/>
  <c r="P2484" i="1"/>
  <c r="Q2484" i="1"/>
  <c r="R2484" i="1"/>
  <c r="T2484" i="1"/>
  <c r="U2484" i="1"/>
  <c r="V2484" i="1"/>
  <c r="W2484" i="1"/>
  <c r="I2485" i="1"/>
  <c r="J2485" i="1"/>
  <c r="K2485" i="1"/>
  <c r="L2485" i="1"/>
  <c r="M2485" i="1"/>
  <c r="O2485" i="1"/>
  <c r="P2485" i="1"/>
  <c r="Q2485" i="1"/>
  <c r="R2485" i="1"/>
  <c r="T2485" i="1"/>
  <c r="U2485" i="1"/>
  <c r="V2485" i="1"/>
  <c r="W2485" i="1"/>
  <c r="I2486" i="1"/>
  <c r="J2486" i="1"/>
  <c r="K2486" i="1"/>
  <c r="L2486" i="1"/>
  <c r="M2486" i="1"/>
  <c r="O2486" i="1"/>
  <c r="P2486" i="1"/>
  <c r="Q2486" i="1"/>
  <c r="R2486" i="1"/>
  <c r="T2486" i="1"/>
  <c r="U2486" i="1"/>
  <c r="V2486" i="1"/>
  <c r="W2486" i="1"/>
  <c r="I2487" i="1"/>
  <c r="J2487" i="1"/>
  <c r="K2487" i="1"/>
  <c r="L2487" i="1"/>
  <c r="M2487" i="1"/>
  <c r="O2487" i="1"/>
  <c r="P2487" i="1"/>
  <c r="Q2487" i="1"/>
  <c r="R2487" i="1"/>
  <c r="T2487" i="1"/>
  <c r="U2487" i="1"/>
  <c r="V2487" i="1"/>
  <c r="W2487" i="1"/>
  <c r="I2488" i="1"/>
  <c r="J2488" i="1"/>
  <c r="K2488" i="1"/>
  <c r="L2488" i="1"/>
  <c r="M2488" i="1"/>
  <c r="O2488" i="1"/>
  <c r="P2488" i="1"/>
  <c r="Q2488" i="1"/>
  <c r="R2488" i="1"/>
  <c r="T2488" i="1"/>
  <c r="U2488" i="1"/>
  <c r="V2488" i="1"/>
  <c r="W2488" i="1"/>
  <c r="I2489" i="1"/>
  <c r="J2489" i="1"/>
  <c r="K2489" i="1"/>
  <c r="L2489" i="1"/>
  <c r="M2489" i="1"/>
  <c r="O2489" i="1"/>
  <c r="P2489" i="1"/>
  <c r="Q2489" i="1"/>
  <c r="R2489" i="1"/>
  <c r="T2489" i="1"/>
  <c r="U2489" i="1"/>
  <c r="V2489" i="1"/>
  <c r="W2489" i="1"/>
  <c r="I2490" i="1"/>
  <c r="J2490" i="1"/>
  <c r="K2490" i="1"/>
  <c r="L2490" i="1"/>
  <c r="M2490" i="1"/>
  <c r="O2490" i="1"/>
  <c r="P2490" i="1"/>
  <c r="Q2490" i="1"/>
  <c r="R2490" i="1"/>
  <c r="T2490" i="1"/>
  <c r="U2490" i="1"/>
  <c r="V2490" i="1"/>
  <c r="W2490" i="1"/>
  <c r="I2491" i="1"/>
  <c r="J2491" i="1"/>
  <c r="K2491" i="1"/>
  <c r="L2491" i="1"/>
  <c r="M2491" i="1"/>
  <c r="O2491" i="1"/>
  <c r="P2491" i="1"/>
  <c r="Q2491" i="1"/>
  <c r="R2491" i="1"/>
  <c r="T2491" i="1"/>
  <c r="U2491" i="1"/>
  <c r="V2491" i="1"/>
  <c r="W2491" i="1"/>
  <c r="I2492" i="1"/>
  <c r="J2492" i="1"/>
  <c r="K2492" i="1"/>
  <c r="L2492" i="1"/>
  <c r="M2492" i="1"/>
  <c r="O2492" i="1"/>
  <c r="P2492" i="1"/>
  <c r="Q2492" i="1"/>
  <c r="R2492" i="1"/>
  <c r="T2492" i="1"/>
  <c r="U2492" i="1"/>
  <c r="V2492" i="1"/>
  <c r="W2492" i="1"/>
  <c r="I2493" i="1"/>
  <c r="J2493" i="1"/>
  <c r="K2493" i="1"/>
  <c r="L2493" i="1"/>
  <c r="M2493" i="1"/>
  <c r="O2493" i="1"/>
  <c r="P2493" i="1"/>
  <c r="Q2493" i="1"/>
  <c r="R2493" i="1"/>
  <c r="T2493" i="1"/>
  <c r="U2493" i="1"/>
  <c r="V2493" i="1"/>
  <c r="W2493" i="1"/>
  <c r="I2494" i="1"/>
  <c r="J2494" i="1"/>
  <c r="K2494" i="1"/>
  <c r="L2494" i="1"/>
  <c r="M2494" i="1"/>
  <c r="O2494" i="1"/>
  <c r="P2494" i="1"/>
  <c r="Q2494" i="1"/>
  <c r="R2494" i="1"/>
  <c r="T2494" i="1"/>
  <c r="U2494" i="1"/>
  <c r="V2494" i="1"/>
  <c r="W2494" i="1"/>
  <c r="I2495" i="1"/>
  <c r="J2495" i="1"/>
  <c r="K2495" i="1"/>
  <c r="L2495" i="1"/>
  <c r="M2495" i="1"/>
  <c r="O2495" i="1"/>
  <c r="P2495" i="1"/>
  <c r="Q2495" i="1"/>
  <c r="R2495" i="1"/>
  <c r="T2495" i="1"/>
  <c r="U2495" i="1"/>
  <c r="V2495" i="1"/>
  <c r="W2495" i="1"/>
  <c r="I2496" i="1"/>
  <c r="J2496" i="1"/>
  <c r="K2496" i="1"/>
  <c r="L2496" i="1"/>
  <c r="M2496" i="1"/>
  <c r="O2496" i="1"/>
  <c r="P2496" i="1"/>
  <c r="Q2496" i="1"/>
  <c r="R2496" i="1"/>
  <c r="T2496" i="1"/>
  <c r="U2496" i="1"/>
  <c r="V2496" i="1"/>
  <c r="W2496" i="1"/>
  <c r="I2497" i="1"/>
  <c r="J2497" i="1"/>
  <c r="K2497" i="1"/>
  <c r="L2497" i="1"/>
  <c r="M2497" i="1"/>
  <c r="O2497" i="1"/>
  <c r="P2497" i="1"/>
  <c r="Q2497" i="1"/>
  <c r="R2497" i="1"/>
  <c r="T2497" i="1"/>
  <c r="U2497" i="1"/>
  <c r="V2497" i="1"/>
  <c r="W2497" i="1"/>
  <c r="I2498" i="1"/>
  <c r="J2498" i="1"/>
  <c r="K2498" i="1"/>
  <c r="L2498" i="1"/>
  <c r="M2498" i="1"/>
  <c r="O2498" i="1"/>
  <c r="P2498" i="1"/>
  <c r="Q2498" i="1"/>
  <c r="R2498" i="1"/>
  <c r="T2498" i="1"/>
  <c r="U2498" i="1"/>
  <c r="V2498" i="1"/>
  <c r="W2498" i="1"/>
  <c r="I2499" i="1"/>
  <c r="J2499" i="1"/>
  <c r="K2499" i="1"/>
  <c r="L2499" i="1"/>
  <c r="M2499" i="1"/>
  <c r="O2499" i="1"/>
  <c r="P2499" i="1"/>
  <c r="Q2499" i="1"/>
  <c r="R2499" i="1"/>
  <c r="T2499" i="1"/>
  <c r="U2499" i="1"/>
  <c r="V2499" i="1"/>
  <c r="W2499" i="1"/>
  <c r="I2500" i="1"/>
  <c r="J2500" i="1"/>
  <c r="K2500" i="1"/>
  <c r="L2500" i="1"/>
  <c r="M2500" i="1"/>
  <c r="O2500" i="1"/>
  <c r="P2500" i="1"/>
  <c r="Q2500" i="1"/>
  <c r="R2500" i="1"/>
  <c r="T2500" i="1"/>
  <c r="U2500" i="1"/>
  <c r="V2500" i="1"/>
  <c r="W2500" i="1"/>
  <c r="I2501" i="1"/>
  <c r="J2501" i="1"/>
  <c r="K2501" i="1"/>
  <c r="L2501" i="1"/>
  <c r="M2501" i="1"/>
  <c r="O2501" i="1"/>
  <c r="P2501" i="1"/>
  <c r="Q2501" i="1"/>
  <c r="R2501" i="1"/>
  <c r="T2501" i="1"/>
  <c r="U2501" i="1"/>
  <c r="V2501" i="1"/>
  <c r="W2501" i="1"/>
  <c r="I2502" i="1"/>
  <c r="J2502" i="1"/>
  <c r="K2502" i="1"/>
  <c r="L2502" i="1"/>
  <c r="M2502" i="1"/>
  <c r="O2502" i="1"/>
  <c r="P2502" i="1"/>
  <c r="Q2502" i="1"/>
  <c r="R2502" i="1"/>
  <c r="T2502" i="1"/>
  <c r="U2502" i="1"/>
  <c r="V2502" i="1"/>
  <c r="W2502" i="1"/>
  <c r="I2503" i="1"/>
  <c r="J2503" i="1"/>
  <c r="K2503" i="1"/>
  <c r="L2503" i="1"/>
  <c r="M2503" i="1"/>
  <c r="O2503" i="1"/>
  <c r="P2503" i="1"/>
  <c r="Q2503" i="1"/>
  <c r="R2503" i="1"/>
  <c r="T2503" i="1"/>
  <c r="U2503" i="1"/>
  <c r="V2503" i="1"/>
  <c r="W2503" i="1"/>
  <c r="I2504" i="1"/>
  <c r="J2504" i="1"/>
  <c r="K2504" i="1"/>
  <c r="L2504" i="1"/>
  <c r="M2504" i="1"/>
  <c r="O2504" i="1"/>
  <c r="P2504" i="1"/>
  <c r="Q2504" i="1"/>
  <c r="R2504" i="1"/>
  <c r="T2504" i="1"/>
  <c r="U2504" i="1"/>
  <c r="V2504" i="1"/>
  <c r="W2504" i="1"/>
  <c r="I2505" i="1"/>
  <c r="J2505" i="1"/>
  <c r="K2505" i="1"/>
  <c r="L2505" i="1"/>
  <c r="M2505" i="1"/>
  <c r="O2505" i="1"/>
  <c r="P2505" i="1"/>
  <c r="Q2505" i="1"/>
  <c r="R2505" i="1"/>
  <c r="T2505" i="1"/>
  <c r="U2505" i="1"/>
  <c r="V2505" i="1"/>
  <c r="W2505" i="1"/>
  <c r="I2506" i="1"/>
  <c r="J2506" i="1"/>
  <c r="K2506" i="1"/>
  <c r="L2506" i="1"/>
  <c r="M2506" i="1"/>
  <c r="O2506" i="1"/>
  <c r="P2506" i="1"/>
  <c r="Q2506" i="1"/>
  <c r="R2506" i="1"/>
  <c r="T2506" i="1"/>
  <c r="U2506" i="1"/>
  <c r="V2506" i="1"/>
  <c r="W2506" i="1"/>
  <c r="I2507" i="1"/>
  <c r="J2507" i="1"/>
  <c r="K2507" i="1"/>
  <c r="L2507" i="1"/>
  <c r="M2507" i="1"/>
  <c r="O2507" i="1"/>
  <c r="P2507" i="1"/>
  <c r="Q2507" i="1"/>
  <c r="R2507" i="1"/>
  <c r="T2507" i="1"/>
  <c r="U2507" i="1"/>
  <c r="V2507" i="1"/>
  <c r="W2507" i="1"/>
  <c r="I2508" i="1"/>
  <c r="J2508" i="1"/>
  <c r="K2508" i="1"/>
  <c r="L2508" i="1"/>
  <c r="M2508" i="1"/>
  <c r="O2508" i="1"/>
  <c r="P2508" i="1"/>
  <c r="Q2508" i="1"/>
  <c r="R2508" i="1"/>
  <c r="T2508" i="1"/>
  <c r="U2508" i="1"/>
  <c r="V2508" i="1"/>
  <c r="W2508" i="1"/>
  <c r="I2509" i="1"/>
  <c r="J2509" i="1"/>
  <c r="K2509" i="1"/>
  <c r="L2509" i="1"/>
  <c r="M2509" i="1"/>
  <c r="O2509" i="1"/>
  <c r="P2509" i="1"/>
  <c r="Q2509" i="1"/>
  <c r="R2509" i="1"/>
  <c r="T2509" i="1"/>
  <c r="U2509" i="1"/>
  <c r="V2509" i="1"/>
  <c r="W2509" i="1"/>
  <c r="I2510" i="1"/>
  <c r="J2510" i="1"/>
  <c r="K2510" i="1"/>
  <c r="L2510" i="1"/>
  <c r="M2510" i="1"/>
  <c r="O2510" i="1"/>
  <c r="P2510" i="1"/>
  <c r="Q2510" i="1"/>
  <c r="R2510" i="1"/>
  <c r="T2510" i="1"/>
  <c r="U2510" i="1"/>
  <c r="V2510" i="1"/>
  <c r="W2510" i="1"/>
  <c r="I2511" i="1"/>
  <c r="J2511" i="1"/>
  <c r="K2511" i="1"/>
  <c r="L2511" i="1"/>
  <c r="M2511" i="1"/>
  <c r="O2511" i="1"/>
  <c r="P2511" i="1"/>
  <c r="Q2511" i="1"/>
  <c r="R2511" i="1"/>
  <c r="T2511" i="1"/>
  <c r="U2511" i="1"/>
  <c r="V2511" i="1"/>
  <c r="W2511" i="1"/>
  <c r="I2512" i="1"/>
  <c r="J2512" i="1"/>
  <c r="K2512" i="1"/>
  <c r="L2512" i="1"/>
  <c r="M2512" i="1"/>
  <c r="O2512" i="1"/>
  <c r="P2512" i="1"/>
  <c r="Q2512" i="1"/>
  <c r="R2512" i="1"/>
  <c r="T2512" i="1"/>
  <c r="U2512" i="1"/>
  <c r="V2512" i="1"/>
  <c r="W2512" i="1"/>
  <c r="I2513" i="1"/>
  <c r="J2513" i="1"/>
  <c r="K2513" i="1"/>
  <c r="L2513" i="1"/>
  <c r="M2513" i="1"/>
  <c r="O2513" i="1"/>
  <c r="P2513" i="1"/>
  <c r="Q2513" i="1"/>
  <c r="R2513" i="1"/>
  <c r="T2513" i="1"/>
  <c r="U2513" i="1"/>
  <c r="V2513" i="1"/>
  <c r="W2513" i="1"/>
  <c r="I2514" i="1"/>
  <c r="J2514" i="1"/>
  <c r="K2514" i="1"/>
  <c r="L2514" i="1"/>
  <c r="M2514" i="1"/>
  <c r="O2514" i="1"/>
  <c r="P2514" i="1"/>
  <c r="Q2514" i="1"/>
  <c r="R2514" i="1"/>
  <c r="T2514" i="1"/>
  <c r="U2514" i="1"/>
  <c r="V2514" i="1"/>
  <c r="W2514" i="1"/>
  <c r="I2515" i="1"/>
  <c r="J2515" i="1"/>
  <c r="K2515" i="1"/>
  <c r="L2515" i="1"/>
  <c r="M2515" i="1"/>
  <c r="O2515" i="1"/>
  <c r="P2515" i="1"/>
  <c r="Q2515" i="1"/>
  <c r="R2515" i="1"/>
  <c r="T2515" i="1"/>
  <c r="U2515" i="1"/>
  <c r="V2515" i="1"/>
  <c r="W2515" i="1"/>
  <c r="I2516" i="1"/>
  <c r="J2516" i="1"/>
  <c r="K2516" i="1"/>
  <c r="L2516" i="1"/>
  <c r="M2516" i="1"/>
  <c r="O2516" i="1"/>
  <c r="P2516" i="1"/>
  <c r="Q2516" i="1"/>
  <c r="R2516" i="1"/>
  <c r="T2516" i="1"/>
  <c r="U2516" i="1"/>
  <c r="V2516" i="1"/>
  <c r="W2516" i="1"/>
  <c r="I2517" i="1"/>
  <c r="J2517" i="1"/>
  <c r="K2517" i="1"/>
  <c r="L2517" i="1"/>
  <c r="M2517" i="1"/>
  <c r="O2517" i="1"/>
  <c r="P2517" i="1"/>
  <c r="Q2517" i="1"/>
  <c r="R2517" i="1"/>
  <c r="T2517" i="1"/>
  <c r="U2517" i="1"/>
  <c r="V2517" i="1"/>
  <c r="W2517" i="1"/>
  <c r="I2518" i="1"/>
  <c r="J2518" i="1"/>
  <c r="K2518" i="1"/>
  <c r="L2518" i="1"/>
  <c r="M2518" i="1"/>
  <c r="O2518" i="1"/>
  <c r="P2518" i="1"/>
  <c r="Q2518" i="1"/>
  <c r="R2518" i="1"/>
  <c r="T2518" i="1"/>
  <c r="U2518" i="1"/>
  <c r="V2518" i="1"/>
  <c r="W2518" i="1"/>
  <c r="I2519" i="1"/>
  <c r="J2519" i="1"/>
  <c r="K2519" i="1"/>
  <c r="L2519" i="1"/>
  <c r="M2519" i="1"/>
  <c r="O2519" i="1"/>
  <c r="P2519" i="1"/>
  <c r="Q2519" i="1"/>
  <c r="R2519" i="1"/>
  <c r="T2519" i="1"/>
  <c r="U2519" i="1"/>
  <c r="V2519" i="1"/>
  <c r="W2519" i="1"/>
  <c r="I2520" i="1"/>
  <c r="J2520" i="1"/>
  <c r="K2520" i="1"/>
  <c r="L2520" i="1"/>
  <c r="M2520" i="1"/>
  <c r="O2520" i="1"/>
  <c r="P2520" i="1"/>
  <c r="Q2520" i="1"/>
  <c r="R2520" i="1"/>
  <c r="T2520" i="1"/>
  <c r="U2520" i="1"/>
  <c r="V2520" i="1"/>
  <c r="W2520" i="1"/>
  <c r="I2521" i="1"/>
  <c r="J2521" i="1"/>
  <c r="K2521" i="1"/>
  <c r="L2521" i="1"/>
  <c r="M2521" i="1"/>
  <c r="O2521" i="1"/>
  <c r="P2521" i="1"/>
  <c r="Q2521" i="1"/>
  <c r="R2521" i="1"/>
  <c r="T2521" i="1"/>
  <c r="U2521" i="1"/>
  <c r="V2521" i="1"/>
  <c r="W2521" i="1"/>
  <c r="I2522" i="1"/>
  <c r="J2522" i="1"/>
  <c r="K2522" i="1"/>
  <c r="L2522" i="1"/>
  <c r="M2522" i="1"/>
  <c r="O2522" i="1"/>
  <c r="P2522" i="1"/>
  <c r="Q2522" i="1"/>
  <c r="R2522" i="1"/>
  <c r="T2522" i="1"/>
  <c r="U2522" i="1"/>
  <c r="V2522" i="1"/>
  <c r="W2522" i="1"/>
  <c r="I2523" i="1"/>
  <c r="J2523" i="1"/>
  <c r="K2523" i="1"/>
  <c r="L2523" i="1"/>
  <c r="M2523" i="1"/>
  <c r="O2523" i="1"/>
  <c r="P2523" i="1"/>
  <c r="Q2523" i="1"/>
  <c r="R2523" i="1"/>
  <c r="T2523" i="1"/>
  <c r="U2523" i="1"/>
  <c r="V2523" i="1"/>
  <c r="W2523" i="1"/>
  <c r="I2524" i="1"/>
  <c r="J2524" i="1"/>
  <c r="K2524" i="1"/>
  <c r="L2524" i="1"/>
  <c r="M2524" i="1"/>
  <c r="O2524" i="1"/>
  <c r="P2524" i="1"/>
  <c r="Q2524" i="1"/>
  <c r="R2524" i="1"/>
  <c r="T2524" i="1"/>
  <c r="U2524" i="1"/>
  <c r="V2524" i="1"/>
  <c r="W2524" i="1"/>
  <c r="I2525" i="1"/>
  <c r="J2525" i="1"/>
  <c r="K2525" i="1"/>
  <c r="L2525" i="1"/>
  <c r="M2525" i="1"/>
  <c r="O2525" i="1"/>
  <c r="P2525" i="1"/>
  <c r="Q2525" i="1"/>
  <c r="R2525" i="1"/>
  <c r="T2525" i="1"/>
  <c r="U2525" i="1"/>
  <c r="V2525" i="1"/>
  <c r="W2525" i="1"/>
  <c r="I2526" i="1"/>
  <c r="J2526" i="1"/>
  <c r="K2526" i="1"/>
  <c r="L2526" i="1"/>
  <c r="M2526" i="1"/>
  <c r="O2526" i="1"/>
  <c r="P2526" i="1"/>
  <c r="Q2526" i="1"/>
  <c r="R2526" i="1"/>
  <c r="T2526" i="1"/>
  <c r="U2526" i="1"/>
  <c r="V2526" i="1"/>
  <c r="W2526" i="1"/>
  <c r="I2527" i="1"/>
  <c r="J2527" i="1"/>
  <c r="K2527" i="1"/>
  <c r="L2527" i="1"/>
  <c r="M2527" i="1"/>
  <c r="O2527" i="1"/>
  <c r="P2527" i="1"/>
  <c r="Q2527" i="1"/>
  <c r="R2527" i="1"/>
  <c r="T2527" i="1"/>
  <c r="U2527" i="1"/>
  <c r="V2527" i="1"/>
  <c r="W2527" i="1"/>
  <c r="I2528" i="1"/>
  <c r="J2528" i="1"/>
  <c r="K2528" i="1"/>
  <c r="L2528" i="1"/>
  <c r="M2528" i="1"/>
  <c r="O2528" i="1"/>
  <c r="P2528" i="1"/>
  <c r="Q2528" i="1"/>
  <c r="R2528" i="1"/>
  <c r="T2528" i="1"/>
  <c r="U2528" i="1"/>
  <c r="V2528" i="1"/>
  <c r="W2528" i="1"/>
  <c r="I2529" i="1"/>
  <c r="J2529" i="1"/>
  <c r="K2529" i="1"/>
  <c r="L2529" i="1"/>
  <c r="M2529" i="1"/>
  <c r="O2529" i="1"/>
  <c r="P2529" i="1"/>
  <c r="Q2529" i="1"/>
  <c r="R2529" i="1"/>
  <c r="T2529" i="1"/>
  <c r="U2529" i="1"/>
  <c r="V2529" i="1"/>
  <c r="W2529" i="1"/>
  <c r="I2530" i="1"/>
  <c r="J2530" i="1"/>
  <c r="K2530" i="1"/>
  <c r="L2530" i="1"/>
  <c r="M2530" i="1"/>
  <c r="O2530" i="1"/>
  <c r="P2530" i="1"/>
  <c r="Q2530" i="1"/>
  <c r="R2530" i="1"/>
  <c r="T2530" i="1"/>
  <c r="U2530" i="1"/>
  <c r="V2530" i="1"/>
  <c r="W2530" i="1"/>
  <c r="I2531" i="1"/>
  <c r="J2531" i="1"/>
  <c r="K2531" i="1"/>
  <c r="L2531" i="1"/>
  <c r="M2531" i="1"/>
  <c r="O2531" i="1"/>
  <c r="P2531" i="1"/>
  <c r="Q2531" i="1"/>
  <c r="R2531" i="1"/>
  <c r="T2531" i="1"/>
  <c r="U2531" i="1"/>
  <c r="V2531" i="1"/>
  <c r="W2531" i="1"/>
  <c r="I2532" i="1"/>
  <c r="J2532" i="1"/>
  <c r="K2532" i="1"/>
  <c r="L2532" i="1"/>
  <c r="M2532" i="1"/>
  <c r="O2532" i="1"/>
  <c r="P2532" i="1"/>
  <c r="Q2532" i="1"/>
  <c r="R2532" i="1"/>
  <c r="T2532" i="1"/>
  <c r="U2532" i="1"/>
  <c r="V2532" i="1"/>
  <c r="W2532" i="1"/>
  <c r="I2533" i="1"/>
  <c r="J2533" i="1"/>
  <c r="K2533" i="1"/>
  <c r="L2533" i="1"/>
  <c r="M2533" i="1"/>
  <c r="O2533" i="1"/>
  <c r="P2533" i="1"/>
  <c r="Q2533" i="1"/>
  <c r="R2533" i="1"/>
  <c r="T2533" i="1"/>
  <c r="U2533" i="1"/>
  <c r="V2533" i="1"/>
  <c r="W2533" i="1"/>
  <c r="I2534" i="1"/>
  <c r="J2534" i="1"/>
  <c r="K2534" i="1"/>
  <c r="L2534" i="1"/>
  <c r="M2534" i="1"/>
  <c r="O2534" i="1"/>
  <c r="P2534" i="1"/>
  <c r="Q2534" i="1"/>
  <c r="R2534" i="1"/>
  <c r="T2534" i="1"/>
  <c r="U2534" i="1"/>
  <c r="V2534" i="1"/>
  <c r="W2534" i="1"/>
  <c r="I2535" i="1"/>
  <c r="J2535" i="1"/>
  <c r="K2535" i="1"/>
  <c r="L2535" i="1"/>
  <c r="M2535" i="1"/>
  <c r="O2535" i="1"/>
  <c r="P2535" i="1"/>
  <c r="Q2535" i="1"/>
  <c r="R2535" i="1"/>
  <c r="T2535" i="1"/>
  <c r="U2535" i="1"/>
  <c r="V2535" i="1"/>
  <c r="W2535" i="1"/>
  <c r="I2536" i="1"/>
  <c r="J2536" i="1"/>
  <c r="K2536" i="1"/>
  <c r="L2536" i="1"/>
  <c r="M2536" i="1"/>
  <c r="O2536" i="1"/>
  <c r="P2536" i="1"/>
  <c r="Q2536" i="1"/>
  <c r="R2536" i="1"/>
  <c r="T2536" i="1"/>
  <c r="U2536" i="1"/>
  <c r="V2536" i="1"/>
  <c r="W2536" i="1"/>
  <c r="I2537" i="1"/>
  <c r="J2537" i="1"/>
  <c r="K2537" i="1"/>
  <c r="L2537" i="1"/>
  <c r="M2537" i="1"/>
  <c r="O2537" i="1"/>
  <c r="P2537" i="1"/>
  <c r="Q2537" i="1"/>
  <c r="R2537" i="1"/>
  <c r="T2537" i="1"/>
  <c r="U2537" i="1"/>
  <c r="V2537" i="1"/>
  <c r="W2537" i="1"/>
  <c r="I2538" i="1"/>
  <c r="J2538" i="1"/>
  <c r="K2538" i="1"/>
  <c r="L2538" i="1"/>
  <c r="M2538" i="1"/>
  <c r="O2538" i="1"/>
  <c r="P2538" i="1"/>
  <c r="Q2538" i="1"/>
  <c r="R2538" i="1"/>
  <c r="T2538" i="1"/>
  <c r="U2538" i="1"/>
  <c r="V2538" i="1"/>
  <c r="W2538" i="1"/>
  <c r="I2539" i="1"/>
  <c r="J2539" i="1"/>
  <c r="K2539" i="1"/>
  <c r="L2539" i="1"/>
  <c r="M2539" i="1"/>
  <c r="O2539" i="1"/>
  <c r="P2539" i="1"/>
  <c r="Q2539" i="1"/>
  <c r="R2539" i="1"/>
  <c r="T2539" i="1"/>
  <c r="U2539" i="1"/>
  <c r="V2539" i="1"/>
  <c r="W2539" i="1"/>
  <c r="I2540" i="1"/>
  <c r="J2540" i="1"/>
  <c r="K2540" i="1"/>
  <c r="L2540" i="1"/>
  <c r="M2540" i="1"/>
  <c r="O2540" i="1"/>
  <c r="P2540" i="1"/>
  <c r="Q2540" i="1"/>
  <c r="R2540" i="1"/>
  <c r="T2540" i="1"/>
  <c r="U2540" i="1"/>
  <c r="V2540" i="1"/>
  <c r="W2540" i="1"/>
  <c r="I2541" i="1"/>
  <c r="J2541" i="1"/>
  <c r="K2541" i="1"/>
  <c r="L2541" i="1"/>
  <c r="M2541" i="1"/>
  <c r="O2541" i="1"/>
  <c r="P2541" i="1"/>
  <c r="Q2541" i="1"/>
  <c r="R2541" i="1"/>
  <c r="T2541" i="1"/>
  <c r="U2541" i="1"/>
  <c r="V2541" i="1"/>
  <c r="W2541" i="1"/>
  <c r="I2542" i="1"/>
  <c r="J2542" i="1"/>
  <c r="K2542" i="1"/>
  <c r="L2542" i="1"/>
  <c r="M2542" i="1"/>
  <c r="O2542" i="1"/>
  <c r="P2542" i="1"/>
  <c r="Q2542" i="1"/>
  <c r="R2542" i="1"/>
  <c r="T2542" i="1"/>
  <c r="U2542" i="1"/>
  <c r="V2542" i="1"/>
  <c r="W2542" i="1"/>
  <c r="I2543" i="1"/>
  <c r="J2543" i="1"/>
  <c r="K2543" i="1"/>
  <c r="L2543" i="1"/>
  <c r="M2543" i="1"/>
  <c r="O2543" i="1"/>
  <c r="P2543" i="1"/>
  <c r="Q2543" i="1"/>
  <c r="R2543" i="1"/>
  <c r="T2543" i="1"/>
  <c r="U2543" i="1"/>
  <c r="V2543" i="1"/>
  <c r="W2543" i="1"/>
  <c r="I2544" i="1"/>
  <c r="J2544" i="1"/>
  <c r="K2544" i="1"/>
  <c r="L2544" i="1"/>
  <c r="M2544" i="1"/>
  <c r="O2544" i="1"/>
  <c r="P2544" i="1"/>
  <c r="Q2544" i="1"/>
  <c r="R2544" i="1"/>
  <c r="T2544" i="1"/>
  <c r="U2544" i="1"/>
  <c r="V2544" i="1"/>
  <c r="W2544" i="1"/>
  <c r="I2545" i="1"/>
  <c r="J2545" i="1"/>
  <c r="K2545" i="1"/>
  <c r="L2545" i="1"/>
  <c r="M2545" i="1"/>
  <c r="O2545" i="1"/>
  <c r="P2545" i="1"/>
  <c r="Q2545" i="1"/>
  <c r="R2545" i="1"/>
  <c r="T2545" i="1"/>
  <c r="U2545" i="1"/>
  <c r="V2545" i="1"/>
  <c r="W2545" i="1"/>
  <c r="I2546" i="1"/>
  <c r="J2546" i="1"/>
  <c r="K2546" i="1"/>
  <c r="L2546" i="1"/>
  <c r="M2546" i="1"/>
  <c r="O2546" i="1"/>
  <c r="P2546" i="1"/>
  <c r="Q2546" i="1"/>
  <c r="R2546" i="1"/>
  <c r="T2546" i="1"/>
  <c r="U2546" i="1"/>
  <c r="V2546" i="1"/>
  <c r="W2546" i="1"/>
  <c r="I2547" i="1"/>
  <c r="J2547" i="1"/>
  <c r="K2547" i="1"/>
  <c r="L2547" i="1"/>
  <c r="M2547" i="1"/>
  <c r="O2547" i="1"/>
  <c r="P2547" i="1"/>
  <c r="Q2547" i="1"/>
  <c r="R2547" i="1"/>
  <c r="T2547" i="1"/>
  <c r="U2547" i="1"/>
  <c r="V2547" i="1"/>
  <c r="W2547" i="1"/>
  <c r="I2548" i="1"/>
  <c r="J2548" i="1"/>
  <c r="K2548" i="1"/>
  <c r="L2548" i="1"/>
  <c r="M2548" i="1"/>
  <c r="O2548" i="1"/>
  <c r="P2548" i="1"/>
  <c r="Q2548" i="1"/>
  <c r="R2548" i="1"/>
  <c r="T2548" i="1"/>
  <c r="U2548" i="1"/>
  <c r="V2548" i="1"/>
  <c r="W2548" i="1"/>
  <c r="I2549" i="1"/>
  <c r="J2549" i="1"/>
  <c r="K2549" i="1"/>
  <c r="L2549" i="1"/>
  <c r="M2549" i="1"/>
  <c r="O2549" i="1"/>
  <c r="P2549" i="1"/>
  <c r="Q2549" i="1"/>
  <c r="R2549" i="1"/>
  <c r="T2549" i="1"/>
  <c r="U2549" i="1"/>
  <c r="V2549" i="1"/>
  <c r="W2549" i="1"/>
  <c r="I2550" i="1"/>
  <c r="J2550" i="1"/>
  <c r="K2550" i="1"/>
  <c r="L2550" i="1"/>
  <c r="M2550" i="1"/>
  <c r="O2550" i="1"/>
  <c r="P2550" i="1"/>
  <c r="Q2550" i="1"/>
  <c r="R2550" i="1"/>
  <c r="T2550" i="1"/>
  <c r="U2550" i="1"/>
  <c r="V2550" i="1"/>
  <c r="W2550" i="1"/>
  <c r="I2551" i="1"/>
  <c r="J2551" i="1"/>
  <c r="K2551" i="1"/>
  <c r="L2551" i="1"/>
  <c r="M2551" i="1"/>
  <c r="O2551" i="1"/>
  <c r="P2551" i="1"/>
  <c r="Q2551" i="1"/>
  <c r="R2551" i="1"/>
  <c r="T2551" i="1"/>
  <c r="U2551" i="1"/>
  <c r="V2551" i="1"/>
  <c r="W2551" i="1"/>
  <c r="I2552" i="1"/>
  <c r="J2552" i="1"/>
  <c r="K2552" i="1"/>
  <c r="L2552" i="1"/>
  <c r="M2552" i="1"/>
  <c r="O2552" i="1"/>
  <c r="P2552" i="1"/>
  <c r="Q2552" i="1"/>
  <c r="R2552" i="1"/>
  <c r="T2552" i="1"/>
  <c r="U2552" i="1"/>
  <c r="V2552" i="1"/>
  <c r="W2552" i="1"/>
  <c r="I2553" i="1"/>
  <c r="J2553" i="1"/>
  <c r="K2553" i="1"/>
  <c r="L2553" i="1"/>
  <c r="M2553" i="1"/>
  <c r="O2553" i="1"/>
  <c r="P2553" i="1"/>
  <c r="Q2553" i="1"/>
  <c r="R2553" i="1"/>
  <c r="T2553" i="1"/>
  <c r="U2553" i="1"/>
  <c r="V2553" i="1"/>
  <c r="W2553" i="1"/>
  <c r="I2554" i="1"/>
  <c r="J2554" i="1"/>
  <c r="K2554" i="1"/>
  <c r="L2554" i="1"/>
  <c r="M2554" i="1"/>
  <c r="O2554" i="1"/>
  <c r="P2554" i="1"/>
  <c r="Q2554" i="1"/>
  <c r="R2554" i="1"/>
  <c r="T2554" i="1"/>
  <c r="U2554" i="1"/>
  <c r="V2554" i="1"/>
  <c r="W2554" i="1"/>
  <c r="I2555" i="1"/>
  <c r="J2555" i="1"/>
  <c r="K2555" i="1"/>
  <c r="L2555" i="1"/>
  <c r="M2555" i="1"/>
  <c r="O2555" i="1"/>
  <c r="P2555" i="1"/>
  <c r="Q2555" i="1"/>
  <c r="R2555" i="1"/>
  <c r="T2555" i="1"/>
  <c r="U2555" i="1"/>
  <c r="V2555" i="1"/>
  <c r="W2555" i="1"/>
  <c r="I2556" i="1"/>
  <c r="J2556" i="1"/>
  <c r="K2556" i="1"/>
  <c r="L2556" i="1"/>
  <c r="M2556" i="1"/>
  <c r="O2556" i="1"/>
  <c r="P2556" i="1"/>
  <c r="Q2556" i="1"/>
  <c r="R2556" i="1"/>
  <c r="T2556" i="1"/>
  <c r="U2556" i="1"/>
  <c r="V2556" i="1"/>
  <c r="W2556" i="1"/>
  <c r="I2557" i="1"/>
  <c r="J2557" i="1"/>
  <c r="K2557" i="1"/>
  <c r="L2557" i="1"/>
  <c r="M2557" i="1"/>
  <c r="O2557" i="1"/>
  <c r="P2557" i="1"/>
  <c r="Q2557" i="1"/>
  <c r="R2557" i="1"/>
  <c r="T2557" i="1"/>
  <c r="U2557" i="1"/>
  <c r="V2557" i="1"/>
  <c r="W2557" i="1"/>
  <c r="I2558" i="1"/>
  <c r="J2558" i="1"/>
  <c r="K2558" i="1"/>
  <c r="L2558" i="1"/>
  <c r="M2558" i="1"/>
  <c r="O2558" i="1"/>
  <c r="P2558" i="1"/>
  <c r="Q2558" i="1"/>
  <c r="R2558" i="1"/>
  <c r="T2558" i="1"/>
  <c r="U2558" i="1"/>
  <c r="V2558" i="1"/>
  <c r="W2558" i="1"/>
  <c r="I2559" i="1"/>
  <c r="J2559" i="1"/>
  <c r="K2559" i="1"/>
  <c r="L2559" i="1"/>
  <c r="M2559" i="1"/>
  <c r="O2559" i="1"/>
  <c r="P2559" i="1"/>
  <c r="Q2559" i="1"/>
  <c r="R2559" i="1"/>
  <c r="T2559" i="1"/>
  <c r="U2559" i="1"/>
  <c r="V2559" i="1"/>
  <c r="W2559" i="1"/>
  <c r="I2560" i="1"/>
  <c r="J2560" i="1"/>
  <c r="K2560" i="1"/>
  <c r="L2560" i="1"/>
  <c r="M2560" i="1"/>
  <c r="O2560" i="1"/>
  <c r="P2560" i="1"/>
  <c r="Q2560" i="1"/>
  <c r="R2560" i="1"/>
  <c r="T2560" i="1"/>
  <c r="U2560" i="1"/>
  <c r="V2560" i="1"/>
  <c r="W2560" i="1"/>
  <c r="I2561" i="1"/>
  <c r="J2561" i="1"/>
  <c r="K2561" i="1"/>
  <c r="L2561" i="1"/>
  <c r="M2561" i="1"/>
  <c r="O2561" i="1"/>
  <c r="P2561" i="1"/>
  <c r="Q2561" i="1"/>
  <c r="R2561" i="1"/>
  <c r="T2561" i="1"/>
  <c r="U2561" i="1"/>
  <c r="V2561" i="1"/>
  <c r="W2561" i="1"/>
  <c r="I2562" i="1"/>
  <c r="J2562" i="1"/>
  <c r="K2562" i="1"/>
  <c r="L2562" i="1"/>
  <c r="M2562" i="1"/>
  <c r="O2562" i="1"/>
  <c r="P2562" i="1"/>
  <c r="Q2562" i="1"/>
  <c r="R2562" i="1"/>
  <c r="T2562" i="1"/>
  <c r="U2562" i="1"/>
  <c r="V2562" i="1"/>
  <c r="W2562" i="1"/>
  <c r="I2563" i="1"/>
  <c r="J2563" i="1"/>
  <c r="K2563" i="1"/>
  <c r="L2563" i="1"/>
  <c r="M2563" i="1"/>
  <c r="O2563" i="1"/>
  <c r="P2563" i="1"/>
  <c r="Q2563" i="1"/>
  <c r="R2563" i="1"/>
  <c r="T2563" i="1"/>
  <c r="U2563" i="1"/>
  <c r="V2563" i="1"/>
  <c r="W2563" i="1"/>
  <c r="I2564" i="1"/>
  <c r="J2564" i="1"/>
  <c r="K2564" i="1"/>
  <c r="L2564" i="1"/>
  <c r="M2564" i="1"/>
  <c r="O2564" i="1"/>
  <c r="P2564" i="1"/>
  <c r="Q2564" i="1"/>
  <c r="R2564" i="1"/>
  <c r="T2564" i="1"/>
  <c r="U2564" i="1"/>
  <c r="V2564" i="1"/>
  <c r="W2564" i="1"/>
  <c r="I2565" i="1"/>
  <c r="J2565" i="1"/>
  <c r="K2565" i="1"/>
  <c r="L2565" i="1"/>
  <c r="M2565" i="1"/>
  <c r="O2565" i="1"/>
  <c r="P2565" i="1"/>
  <c r="Q2565" i="1"/>
  <c r="R2565" i="1"/>
  <c r="T2565" i="1"/>
  <c r="U2565" i="1"/>
  <c r="V2565" i="1"/>
  <c r="W2565" i="1"/>
  <c r="I2566" i="1"/>
  <c r="J2566" i="1"/>
  <c r="K2566" i="1"/>
  <c r="L2566" i="1"/>
  <c r="M2566" i="1"/>
  <c r="O2566" i="1"/>
  <c r="P2566" i="1"/>
  <c r="Q2566" i="1"/>
  <c r="R2566" i="1"/>
  <c r="T2566" i="1"/>
  <c r="U2566" i="1"/>
  <c r="V2566" i="1"/>
  <c r="W2566" i="1"/>
  <c r="I2567" i="1"/>
  <c r="J2567" i="1"/>
  <c r="K2567" i="1"/>
  <c r="L2567" i="1"/>
  <c r="M2567" i="1"/>
  <c r="O2567" i="1"/>
  <c r="P2567" i="1"/>
  <c r="Q2567" i="1"/>
  <c r="R2567" i="1"/>
  <c r="T2567" i="1"/>
  <c r="U2567" i="1"/>
  <c r="V2567" i="1"/>
  <c r="W2567" i="1"/>
  <c r="I2568" i="1"/>
  <c r="J2568" i="1"/>
  <c r="K2568" i="1"/>
  <c r="L2568" i="1"/>
  <c r="M2568" i="1"/>
  <c r="O2568" i="1"/>
  <c r="P2568" i="1"/>
  <c r="Q2568" i="1"/>
  <c r="R2568" i="1"/>
  <c r="T2568" i="1"/>
  <c r="U2568" i="1"/>
  <c r="V2568" i="1"/>
  <c r="W2568" i="1"/>
  <c r="I2569" i="1"/>
  <c r="J2569" i="1"/>
  <c r="K2569" i="1"/>
  <c r="L2569" i="1"/>
  <c r="M2569" i="1"/>
  <c r="O2569" i="1"/>
  <c r="P2569" i="1"/>
  <c r="Q2569" i="1"/>
  <c r="R2569" i="1"/>
  <c r="T2569" i="1"/>
  <c r="U2569" i="1"/>
  <c r="V2569" i="1"/>
  <c r="W2569" i="1"/>
  <c r="I2570" i="1"/>
  <c r="J2570" i="1"/>
  <c r="K2570" i="1"/>
  <c r="L2570" i="1"/>
  <c r="M2570" i="1"/>
  <c r="O2570" i="1"/>
  <c r="P2570" i="1"/>
  <c r="Q2570" i="1"/>
  <c r="R2570" i="1"/>
  <c r="T2570" i="1"/>
  <c r="U2570" i="1"/>
  <c r="V2570" i="1"/>
  <c r="W2570" i="1"/>
  <c r="I2571" i="1"/>
  <c r="J2571" i="1"/>
  <c r="K2571" i="1"/>
  <c r="L2571" i="1"/>
  <c r="M2571" i="1"/>
  <c r="O2571" i="1"/>
  <c r="P2571" i="1"/>
  <c r="Q2571" i="1"/>
  <c r="R2571" i="1"/>
  <c r="T2571" i="1"/>
  <c r="U2571" i="1"/>
  <c r="V2571" i="1"/>
  <c r="W2571" i="1"/>
  <c r="I2572" i="1"/>
  <c r="J2572" i="1"/>
  <c r="K2572" i="1"/>
  <c r="L2572" i="1"/>
  <c r="M2572" i="1"/>
  <c r="O2572" i="1"/>
  <c r="P2572" i="1"/>
  <c r="Q2572" i="1"/>
  <c r="R2572" i="1"/>
  <c r="T2572" i="1"/>
  <c r="U2572" i="1"/>
  <c r="V2572" i="1"/>
  <c r="W2572" i="1"/>
  <c r="I2573" i="1"/>
  <c r="J2573" i="1"/>
  <c r="K2573" i="1"/>
  <c r="L2573" i="1"/>
  <c r="M2573" i="1"/>
  <c r="O2573" i="1"/>
  <c r="P2573" i="1"/>
  <c r="Q2573" i="1"/>
  <c r="R2573" i="1"/>
  <c r="T2573" i="1"/>
  <c r="U2573" i="1"/>
  <c r="V2573" i="1"/>
  <c r="W2573" i="1"/>
  <c r="I2574" i="1"/>
  <c r="J2574" i="1"/>
  <c r="K2574" i="1"/>
  <c r="L2574" i="1"/>
  <c r="M2574" i="1"/>
  <c r="O2574" i="1"/>
  <c r="P2574" i="1"/>
  <c r="Q2574" i="1"/>
  <c r="R2574" i="1"/>
  <c r="T2574" i="1"/>
  <c r="U2574" i="1"/>
  <c r="V2574" i="1"/>
  <c r="W2574" i="1"/>
  <c r="I2575" i="1"/>
  <c r="J2575" i="1"/>
  <c r="K2575" i="1"/>
  <c r="L2575" i="1"/>
  <c r="M2575" i="1"/>
  <c r="O2575" i="1"/>
  <c r="P2575" i="1"/>
  <c r="Q2575" i="1"/>
  <c r="R2575" i="1"/>
  <c r="T2575" i="1"/>
  <c r="U2575" i="1"/>
  <c r="V2575" i="1"/>
  <c r="W2575" i="1"/>
  <c r="I2576" i="1"/>
  <c r="J2576" i="1"/>
  <c r="K2576" i="1"/>
  <c r="L2576" i="1"/>
  <c r="M2576" i="1"/>
  <c r="O2576" i="1"/>
  <c r="P2576" i="1"/>
  <c r="Q2576" i="1"/>
  <c r="R2576" i="1"/>
  <c r="T2576" i="1"/>
  <c r="U2576" i="1"/>
  <c r="V2576" i="1"/>
  <c r="W2576" i="1"/>
  <c r="I2577" i="1"/>
  <c r="J2577" i="1"/>
  <c r="K2577" i="1"/>
  <c r="L2577" i="1"/>
  <c r="M2577" i="1"/>
  <c r="O2577" i="1"/>
  <c r="P2577" i="1"/>
  <c r="Q2577" i="1"/>
  <c r="R2577" i="1"/>
  <c r="T2577" i="1"/>
  <c r="U2577" i="1"/>
  <c r="V2577" i="1"/>
  <c r="W2577" i="1"/>
  <c r="I2578" i="1"/>
  <c r="J2578" i="1"/>
  <c r="K2578" i="1"/>
  <c r="L2578" i="1"/>
  <c r="M2578" i="1"/>
  <c r="O2578" i="1"/>
  <c r="P2578" i="1"/>
  <c r="Q2578" i="1"/>
  <c r="R2578" i="1"/>
  <c r="T2578" i="1"/>
  <c r="U2578" i="1"/>
  <c r="V2578" i="1"/>
  <c r="W2578" i="1"/>
  <c r="I2579" i="1"/>
  <c r="J2579" i="1"/>
  <c r="K2579" i="1"/>
  <c r="L2579" i="1"/>
  <c r="M2579" i="1"/>
  <c r="O2579" i="1"/>
  <c r="P2579" i="1"/>
  <c r="Q2579" i="1"/>
  <c r="R2579" i="1"/>
  <c r="T2579" i="1"/>
  <c r="U2579" i="1"/>
  <c r="V2579" i="1"/>
  <c r="W2579" i="1"/>
  <c r="I2580" i="1"/>
  <c r="J2580" i="1"/>
  <c r="K2580" i="1"/>
  <c r="L2580" i="1"/>
  <c r="M2580" i="1"/>
  <c r="O2580" i="1"/>
  <c r="P2580" i="1"/>
  <c r="Q2580" i="1"/>
  <c r="R2580" i="1"/>
  <c r="T2580" i="1"/>
  <c r="U2580" i="1"/>
  <c r="V2580" i="1"/>
  <c r="W2580" i="1"/>
  <c r="I2581" i="1"/>
  <c r="J2581" i="1"/>
  <c r="K2581" i="1"/>
  <c r="L2581" i="1"/>
  <c r="M2581" i="1"/>
  <c r="O2581" i="1"/>
  <c r="P2581" i="1"/>
  <c r="Q2581" i="1"/>
  <c r="R2581" i="1"/>
  <c r="T2581" i="1"/>
  <c r="U2581" i="1"/>
  <c r="V2581" i="1"/>
  <c r="W2581" i="1"/>
  <c r="I2582" i="1"/>
  <c r="J2582" i="1"/>
  <c r="K2582" i="1"/>
  <c r="L2582" i="1"/>
  <c r="M2582" i="1"/>
  <c r="O2582" i="1"/>
  <c r="P2582" i="1"/>
  <c r="Q2582" i="1"/>
  <c r="R2582" i="1"/>
  <c r="T2582" i="1"/>
  <c r="U2582" i="1"/>
  <c r="V2582" i="1"/>
  <c r="W2582" i="1"/>
  <c r="I2583" i="1"/>
  <c r="J2583" i="1"/>
  <c r="K2583" i="1"/>
  <c r="L2583" i="1"/>
  <c r="M2583" i="1"/>
  <c r="O2583" i="1"/>
  <c r="P2583" i="1"/>
  <c r="Q2583" i="1"/>
  <c r="R2583" i="1"/>
  <c r="T2583" i="1"/>
  <c r="U2583" i="1"/>
  <c r="V2583" i="1"/>
  <c r="W2583" i="1"/>
  <c r="I2584" i="1"/>
  <c r="J2584" i="1"/>
  <c r="K2584" i="1"/>
  <c r="L2584" i="1"/>
  <c r="M2584" i="1"/>
  <c r="O2584" i="1"/>
  <c r="P2584" i="1"/>
  <c r="Q2584" i="1"/>
  <c r="R2584" i="1"/>
  <c r="T2584" i="1"/>
  <c r="U2584" i="1"/>
  <c r="V2584" i="1"/>
  <c r="W2584" i="1"/>
  <c r="I2585" i="1"/>
  <c r="J2585" i="1"/>
  <c r="K2585" i="1"/>
  <c r="L2585" i="1"/>
  <c r="M2585" i="1"/>
  <c r="O2585" i="1"/>
  <c r="P2585" i="1"/>
  <c r="Q2585" i="1"/>
  <c r="R2585" i="1"/>
  <c r="T2585" i="1"/>
  <c r="U2585" i="1"/>
  <c r="V2585" i="1"/>
  <c r="W2585" i="1"/>
  <c r="I2586" i="1"/>
  <c r="J2586" i="1"/>
  <c r="K2586" i="1"/>
  <c r="L2586" i="1"/>
  <c r="M2586" i="1"/>
  <c r="O2586" i="1"/>
  <c r="P2586" i="1"/>
  <c r="Q2586" i="1"/>
  <c r="R2586" i="1"/>
  <c r="T2586" i="1"/>
  <c r="U2586" i="1"/>
  <c r="V2586" i="1"/>
  <c r="W2586" i="1"/>
  <c r="I2587" i="1"/>
  <c r="J2587" i="1"/>
  <c r="K2587" i="1"/>
  <c r="L2587" i="1"/>
  <c r="M2587" i="1"/>
  <c r="O2587" i="1"/>
  <c r="P2587" i="1"/>
  <c r="Q2587" i="1"/>
  <c r="R2587" i="1"/>
  <c r="T2587" i="1"/>
  <c r="U2587" i="1"/>
  <c r="V2587" i="1"/>
  <c r="W2587" i="1"/>
  <c r="I2588" i="1"/>
  <c r="J2588" i="1"/>
  <c r="K2588" i="1"/>
  <c r="L2588" i="1"/>
  <c r="M2588" i="1"/>
  <c r="O2588" i="1"/>
  <c r="P2588" i="1"/>
  <c r="Q2588" i="1"/>
  <c r="R2588" i="1"/>
  <c r="T2588" i="1"/>
  <c r="U2588" i="1"/>
  <c r="V2588" i="1"/>
  <c r="W2588" i="1"/>
  <c r="I2589" i="1"/>
  <c r="J2589" i="1"/>
  <c r="K2589" i="1"/>
  <c r="L2589" i="1"/>
  <c r="M2589" i="1"/>
  <c r="O2589" i="1"/>
  <c r="P2589" i="1"/>
  <c r="Q2589" i="1"/>
  <c r="R2589" i="1"/>
  <c r="T2589" i="1"/>
  <c r="U2589" i="1"/>
  <c r="V2589" i="1"/>
  <c r="W2589" i="1"/>
  <c r="I2590" i="1"/>
  <c r="J2590" i="1"/>
  <c r="K2590" i="1"/>
  <c r="L2590" i="1"/>
  <c r="M2590" i="1"/>
  <c r="O2590" i="1"/>
  <c r="P2590" i="1"/>
  <c r="Q2590" i="1"/>
  <c r="R2590" i="1"/>
  <c r="T2590" i="1"/>
  <c r="U2590" i="1"/>
  <c r="V2590" i="1"/>
  <c r="W2590" i="1"/>
  <c r="I2591" i="1"/>
  <c r="J2591" i="1"/>
  <c r="K2591" i="1"/>
  <c r="L2591" i="1"/>
  <c r="M2591" i="1"/>
  <c r="O2591" i="1"/>
  <c r="P2591" i="1"/>
  <c r="Q2591" i="1"/>
  <c r="R2591" i="1"/>
  <c r="T2591" i="1"/>
  <c r="U2591" i="1"/>
  <c r="V2591" i="1"/>
  <c r="W2591" i="1"/>
  <c r="I2592" i="1"/>
  <c r="J2592" i="1"/>
  <c r="K2592" i="1"/>
  <c r="L2592" i="1"/>
  <c r="M2592" i="1"/>
  <c r="O2592" i="1"/>
  <c r="P2592" i="1"/>
  <c r="Q2592" i="1"/>
  <c r="R2592" i="1"/>
  <c r="T2592" i="1"/>
  <c r="U2592" i="1"/>
  <c r="V2592" i="1"/>
  <c r="W2592" i="1"/>
  <c r="I2593" i="1"/>
  <c r="J2593" i="1"/>
  <c r="K2593" i="1"/>
  <c r="L2593" i="1"/>
  <c r="M2593" i="1"/>
  <c r="O2593" i="1"/>
  <c r="P2593" i="1"/>
  <c r="Q2593" i="1"/>
  <c r="R2593" i="1"/>
  <c r="T2593" i="1"/>
  <c r="U2593" i="1"/>
  <c r="V2593" i="1"/>
  <c r="W2593" i="1"/>
  <c r="I2594" i="1"/>
  <c r="J2594" i="1"/>
  <c r="K2594" i="1"/>
  <c r="L2594" i="1"/>
  <c r="M2594" i="1"/>
  <c r="O2594" i="1"/>
  <c r="P2594" i="1"/>
  <c r="Q2594" i="1"/>
  <c r="R2594" i="1"/>
  <c r="T2594" i="1"/>
  <c r="U2594" i="1"/>
  <c r="V2594" i="1"/>
  <c r="W2594" i="1"/>
  <c r="I2595" i="1"/>
  <c r="J2595" i="1"/>
  <c r="K2595" i="1"/>
  <c r="L2595" i="1"/>
  <c r="M2595" i="1"/>
  <c r="O2595" i="1"/>
  <c r="P2595" i="1"/>
  <c r="Q2595" i="1"/>
  <c r="R2595" i="1"/>
  <c r="T2595" i="1"/>
  <c r="U2595" i="1"/>
  <c r="V2595" i="1"/>
  <c r="W2595" i="1"/>
  <c r="I2596" i="1"/>
  <c r="J2596" i="1"/>
  <c r="K2596" i="1"/>
  <c r="L2596" i="1"/>
  <c r="M2596" i="1"/>
  <c r="O2596" i="1"/>
  <c r="P2596" i="1"/>
  <c r="Q2596" i="1"/>
  <c r="R2596" i="1"/>
  <c r="T2596" i="1"/>
  <c r="U2596" i="1"/>
  <c r="V2596" i="1"/>
  <c r="W2596" i="1"/>
  <c r="I2597" i="1"/>
  <c r="J2597" i="1"/>
  <c r="K2597" i="1"/>
  <c r="L2597" i="1"/>
  <c r="M2597" i="1"/>
  <c r="O2597" i="1"/>
  <c r="P2597" i="1"/>
  <c r="Q2597" i="1"/>
  <c r="R2597" i="1"/>
  <c r="T2597" i="1"/>
  <c r="U2597" i="1"/>
  <c r="V2597" i="1"/>
  <c r="W2597" i="1"/>
  <c r="I2598" i="1"/>
  <c r="J2598" i="1"/>
  <c r="K2598" i="1"/>
  <c r="L2598" i="1"/>
  <c r="M2598" i="1"/>
  <c r="O2598" i="1"/>
  <c r="P2598" i="1"/>
  <c r="Q2598" i="1"/>
  <c r="R2598" i="1"/>
  <c r="T2598" i="1"/>
  <c r="U2598" i="1"/>
  <c r="V2598" i="1"/>
  <c r="W2598" i="1"/>
  <c r="I2599" i="1"/>
  <c r="J2599" i="1"/>
  <c r="K2599" i="1"/>
  <c r="L2599" i="1"/>
  <c r="M2599" i="1"/>
  <c r="O2599" i="1"/>
  <c r="P2599" i="1"/>
  <c r="Q2599" i="1"/>
  <c r="R2599" i="1"/>
  <c r="T2599" i="1"/>
  <c r="U2599" i="1"/>
  <c r="V2599" i="1"/>
  <c r="W2599" i="1"/>
  <c r="I2600" i="1"/>
  <c r="J2600" i="1"/>
  <c r="K2600" i="1"/>
  <c r="L2600" i="1"/>
  <c r="M2600" i="1"/>
  <c r="O2600" i="1"/>
  <c r="P2600" i="1"/>
  <c r="Q2600" i="1"/>
  <c r="R2600" i="1"/>
  <c r="T2600" i="1"/>
  <c r="U2600" i="1"/>
  <c r="V2600" i="1"/>
  <c r="W2600" i="1"/>
  <c r="I2601" i="1"/>
  <c r="J2601" i="1"/>
  <c r="K2601" i="1"/>
  <c r="L2601" i="1"/>
  <c r="M2601" i="1"/>
  <c r="O2601" i="1"/>
  <c r="P2601" i="1"/>
  <c r="Q2601" i="1"/>
  <c r="R2601" i="1"/>
  <c r="T2601" i="1"/>
  <c r="U2601" i="1"/>
  <c r="V2601" i="1"/>
  <c r="W2601" i="1"/>
  <c r="I2602" i="1"/>
  <c r="J2602" i="1"/>
  <c r="K2602" i="1"/>
  <c r="L2602" i="1"/>
  <c r="M2602" i="1"/>
  <c r="O2602" i="1"/>
  <c r="P2602" i="1"/>
  <c r="Q2602" i="1"/>
  <c r="R2602" i="1"/>
  <c r="T2602" i="1"/>
  <c r="U2602" i="1"/>
  <c r="V2602" i="1"/>
  <c r="W2602" i="1"/>
  <c r="I2603" i="1"/>
  <c r="J2603" i="1"/>
  <c r="K2603" i="1"/>
  <c r="L2603" i="1"/>
  <c r="M2603" i="1"/>
  <c r="O2603" i="1"/>
  <c r="P2603" i="1"/>
  <c r="Q2603" i="1"/>
  <c r="R2603" i="1"/>
  <c r="T2603" i="1"/>
  <c r="U2603" i="1"/>
  <c r="V2603" i="1"/>
  <c r="W2603" i="1"/>
  <c r="I2604" i="1"/>
  <c r="J2604" i="1"/>
  <c r="K2604" i="1"/>
  <c r="L2604" i="1"/>
  <c r="M2604" i="1"/>
  <c r="O2604" i="1"/>
  <c r="P2604" i="1"/>
  <c r="Q2604" i="1"/>
  <c r="R2604" i="1"/>
  <c r="T2604" i="1"/>
  <c r="U2604" i="1"/>
  <c r="V2604" i="1"/>
  <c r="W2604" i="1"/>
  <c r="I2605" i="1"/>
  <c r="J2605" i="1"/>
  <c r="K2605" i="1"/>
  <c r="L2605" i="1"/>
  <c r="M2605" i="1"/>
  <c r="O2605" i="1"/>
  <c r="P2605" i="1"/>
  <c r="Q2605" i="1"/>
  <c r="R2605" i="1"/>
  <c r="T2605" i="1"/>
  <c r="U2605" i="1"/>
  <c r="V2605" i="1"/>
  <c r="W2605" i="1"/>
  <c r="I2606" i="1"/>
  <c r="J2606" i="1"/>
  <c r="K2606" i="1"/>
  <c r="L2606" i="1"/>
  <c r="M2606" i="1"/>
  <c r="O2606" i="1"/>
  <c r="P2606" i="1"/>
  <c r="Q2606" i="1"/>
  <c r="R2606" i="1"/>
  <c r="T2606" i="1"/>
  <c r="U2606" i="1"/>
  <c r="V2606" i="1"/>
  <c r="W2606" i="1"/>
  <c r="I2607" i="1"/>
  <c r="J2607" i="1"/>
  <c r="K2607" i="1"/>
  <c r="L2607" i="1"/>
  <c r="M2607" i="1"/>
  <c r="O2607" i="1"/>
  <c r="P2607" i="1"/>
  <c r="Q2607" i="1"/>
  <c r="R2607" i="1"/>
  <c r="T2607" i="1"/>
  <c r="U2607" i="1"/>
  <c r="V2607" i="1"/>
  <c r="W2607" i="1"/>
  <c r="I2608" i="1"/>
  <c r="J2608" i="1"/>
  <c r="K2608" i="1"/>
  <c r="L2608" i="1"/>
  <c r="M2608" i="1"/>
  <c r="O2608" i="1"/>
  <c r="P2608" i="1"/>
  <c r="Q2608" i="1"/>
  <c r="R2608" i="1"/>
  <c r="T2608" i="1"/>
  <c r="U2608" i="1"/>
  <c r="V2608" i="1"/>
  <c r="W2608" i="1"/>
  <c r="I2609" i="1"/>
  <c r="J2609" i="1"/>
  <c r="K2609" i="1"/>
  <c r="L2609" i="1"/>
  <c r="M2609" i="1"/>
  <c r="O2609" i="1"/>
  <c r="P2609" i="1"/>
  <c r="Q2609" i="1"/>
  <c r="R2609" i="1"/>
  <c r="T2609" i="1"/>
  <c r="U2609" i="1"/>
  <c r="V2609" i="1"/>
  <c r="W2609" i="1"/>
  <c r="I2610" i="1"/>
  <c r="J2610" i="1"/>
  <c r="K2610" i="1"/>
  <c r="L2610" i="1"/>
  <c r="M2610" i="1"/>
  <c r="O2610" i="1"/>
  <c r="P2610" i="1"/>
  <c r="Q2610" i="1"/>
  <c r="R2610" i="1"/>
  <c r="T2610" i="1"/>
  <c r="U2610" i="1"/>
  <c r="V2610" i="1"/>
  <c r="W2610" i="1"/>
  <c r="I2611" i="1"/>
  <c r="J2611" i="1"/>
  <c r="K2611" i="1"/>
  <c r="L2611" i="1"/>
  <c r="M2611" i="1"/>
  <c r="O2611" i="1"/>
  <c r="P2611" i="1"/>
  <c r="Q2611" i="1"/>
  <c r="R2611" i="1"/>
  <c r="T2611" i="1"/>
  <c r="U2611" i="1"/>
  <c r="V2611" i="1"/>
  <c r="W2611" i="1"/>
  <c r="I2612" i="1"/>
  <c r="J2612" i="1"/>
  <c r="K2612" i="1"/>
  <c r="L2612" i="1"/>
  <c r="M2612" i="1"/>
  <c r="O2612" i="1"/>
  <c r="P2612" i="1"/>
  <c r="Q2612" i="1"/>
  <c r="R2612" i="1"/>
  <c r="T2612" i="1"/>
  <c r="U2612" i="1"/>
  <c r="V2612" i="1"/>
  <c r="W2612" i="1"/>
  <c r="I2613" i="1"/>
  <c r="J2613" i="1"/>
  <c r="K2613" i="1"/>
  <c r="L2613" i="1"/>
  <c r="M2613" i="1"/>
  <c r="O2613" i="1"/>
  <c r="P2613" i="1"/>
  <c r="Q2613" i="1"/>
  <c r="R2613" i="1"/>
  <c r="T2613" i="1"/>
  <c r="U2613" i="1"/>
  <c r="V2613" i="1"/>
  <c r="W2613" i="1"/>
  <c r="I2614" i="1"/>
  <c r="J2614" i="1"/>
  <c r="K2614" i="1"/>
  <c r="L2614" i="1"/>
  <c r="M2614" i="1"/>
  <c r="O2614" i="1"/>
  <c r="P2614" i="1"/>
  <c r="Q2614" i="1"/>
  <c r="R2614" i="1"/>
  <c r="T2614" i="1"/>
  <c r="U2614" i="1"/>
  <c r="V2614" i="1"/>
  <c r="W2614" i="1"/>
  <c r="I2615" i="1"/>
  <c r="J2615" i="1"/>
  <c r="K2615" i="1"/>
  <c r="L2615" i="1"/>
  <c r="M2615" i="1"/>
  <c r="O2615" i="1"/>
  <c r="P2615" i="1"/>
  <c r="Q2615" i="1"/>
  <c r="R2615" i="1"/>
  <c r="T2615" i="1"/>
  <c r="U2615" i="1"/>
  <c r="V2615" i="1"/>
  <c r="W2615" i="1"/>
  <c r="I2616" i="1"/>
  <c r="J2616" i="1"/>
  <c r="K2616" i="1"/>
  <c r="L2616" i="1"/>
  <c r="M2616" i="1"/>
  <c r="O2616" i="1"/>
  <c r="P2616" i="1"/>
  <c r="Q2616" i="1"/>
  <c r="R2616" i="1"/>
  <c r="T2616" i="1"/>
  <c r="U2616" i="1"/>
  <c r="V2616" i="1"/>
  <c r="W2616" i="1"/>
  <c r="I2617" i="1"/>
  <c r="J2617" i="1"/>
  <c r="K2617" i="1"/>
  <c r="L2617" i="1"/>
  <c r="M2617" i="1"/>
  <c r="O2617" i="1"/>
  <c r="P2617" i="1"/>
  <c r="Q2617" i="1"/>
  <c r="R2617" i="1"/>
  <c r="T2617" i="1"/>
  <c r="U2617" i="1"/>
  <c r="V2617" i="1"/>
  <c r="W2617" i="1"/>
  <c r="I2618" i="1"/>
  <c r="J2618" i="1"/>
  <c r="K2618" i="1"/>
  <c r="L2618" i="1"/>
  <c r="M2618" i="1"/>
  <c r="O2618" i="1"/>
  <c r="P2618" i="1"/>
  <c r="Q2618" i="1"/>
  <c r="R2618" i="1"/>
  <c r="T2618" i="1"/>
  <c r="U2618" i="1"/>
  <c r="V2618" i="1"/>
  <c r="W2618" i="1"/>
  <c r="I2619" i="1"/>
  <c r="J2619" i="1"/>
  <c r="K2619" i="1"/>
  <c r="L2619" i="1"/>
  <c r="M2619" i="1"/>
  <c r="O2619" i="1"/>
  <c r="P2619" i="1"/>
  <c r="Q2619" i="1"/>
  <c r="R2619" i="1"/>
  <c r="T2619" i="1"/>
  <c r="U2619" i="1"/>
  <c r="V2619" i="1"/>
  <c r="W2619" i="1"/>
  <c r="I2620" i="1"/>
  <c r="J2620" i="1"/>
  <c r="K2620" i="1"/>
  <c r="L2620" i="1"/>
  <c r="M2620" i="1"/>
  <c r="O2620" i="1"/>
  <c r="P2620" i="1"/>
  <c r="Q2620" i="1"/>
  <c r="R2620" i="1"/>
  <c r="T2620" i="1"/>
  <c r="U2620" i="1"/>
  <c r="V2620" i="1"/>
  <c r="W2620" i="1"/>
  <c r="I2621" i="1"/>
  <c r="J2621" i="1"/>
  <c r="K2621" i="1"/>
  <c r="L2621" i="1"/>
  <c r="M2621" i="1"/>
  <c r="O2621" i="1"/>
  <c r="P2621" i="1"/>
  <c r="Q2621" i="1"/>
  <c r="R2621" i="1"/>
  <c r="T2621" i="1"/>
  <c r="U2621" i="1"/>
  <c r="V2621" i="1"/>
  <c r="W2621" i="1"/>
  <c r="I2622" i="1"/>
  <c r="J2622" i="1"/>
  <c r="K2622" i="1"/>
  <c r="L2622" i="1"/>
  <c r="M2622" i="1"/>
  <c r="O2622" i="1"/>
  <c r="P2622" i="1"/>
  <c r="Q2622" i="1"/>
  <c r="R2622" i="1"/>
  <c r="T2622" i="1"/>
  <c r="U2622" i="1"/>
  <c r="V2622" i="1"/>
  <c r="W2622" i="1"/>
  <c r="I2623" i="1"/>
  <c r="J2623" i="1"/>
  <c r="K2623" i="1"/>
  <c r="L2623" i="1"/>
  <c r="M2623" i="1"/>
  <c r="O2623" i="1"/>
  <c r="P2623" i="1"/>
  <c r="Q2623" i="1"/>
  <c r="R2623" i="1"/>
  <c r="T2623" i="1"/>
  <c r="U2623" i="1"/>
  <c r="V2623" i="1"/>
  <c r="W2623" i="1"/>
  <c r="I2624" i="1"/>
  <c r="J2624" i="1"/>
  <c r="K2624" i="1"/>
  <c r="L2624" i="1"/>
  <c r="M2624" i="1"/>
  <c r="O2624" i="1"/>
  <c r="P2624" i="1"/>
  <c r="Q2624" i="1"/>
  <c r="R2624" i="1"/>
  <c r="T2624" i="1"/>
  <c r="U2624" i="1"/>
  <c r="V2624" i="1"/>
  <c r="W2624" i="1"/>
  <c r="I2625" i="1"/>
  <c r="J2625" i="1"/>
  <c r="K2625" i="1"/>
  <c r="L2625" i="1"/>
  <c r="M2625" i="1"/>
  <c r="O2625" i="1"/>
  <c r="P2625" i="1"/>
  <c r="Q2625" i="1"/>
  <c r="R2625" i="1"/>
  <c r="T2625" i="1"/>
  <c r="U2625" i="1"/>
  <c r="V2625" i="1"/>
  <c r="W2625" i="1"/>
  <c r="I2626" i="1"/>
  <c r="J2626" i="1"/>
  <c r="K2626" i="1"/>
  <c r="L2626" i="1"/>
  <c r="M2626" i="1"/>
  <c r="O2626" i="1"/>
  <c r="P2626" i="1"/>
  <c r="Q2626" i="1"/>
  <c r="R2626" i="1"/>
  <c r="T2626" i="1"/>
  <c r="U2626" i="1"/>
  <c r="V2626" i="1"/>
  <c r="W2626" i="1"/>
  <c r="I2627" i="1"/>
  <c r="J2627" i="1"/>
  <c r="K2627" i="1"/>
  <c r="L2627" i="1"/>
  <c r="M2627" i="1"/>
  <c r="O2627" i="1"/>
  <c r="P2627" i="1"/>
  <c r="Q2627" i="1"/>
  <c r="R2627" i="1"/>
  <c r="T2627" i="1"/>
  <c r="U2627" i="1"/>
  <c r="V2627" i="1"/>
  <c r="W2627" i="1"/>
  <c r="I2628" i="1"/>
  <c r="J2628" i="1"/>
  <c r="K2628" i="1"/>
  <c r="L2628" i="1"/>
  <c r="M2628" i="1"/>
  <c r="O2628" i="1"/>
  <c r="P2628" i="1"/>
  <c r="Q2628" i="1"/>
  <c r="R2628" i="1"/>
  <c r="T2628" i="1"/>
  <c r="U2628" i="1"/>
  <c r="V2628" i="1"/>
  <c r="W2628" i="1"/>
  <c r="I2629" i="1"/>
  <c r="J2629" i="1"/>
  <c r="K2629" i="1"/>
  <c r="L2629" i="1"/>
  <c r="M2629" i="1"/>
  <c r="O2629" i="1"/>
  <c r="P2629" i="1"/>
  <c r="Q2629" i="1"/>
  <c r="R2629" i="1"/>
  <c r="T2629" i="1"/>
  <c r="U2629" i="1"/>
  <c r="V2629" i="1"/>
  <c r="W2629" i="1"/>
  <c r="I2630" i="1"/>
  <c r="J2630" i="1"/>
  <c r="K2630" i="1"/>
  <c r="L2630" i="1"/>
  <c r="M2630" i="1"/>
  <c r="O2630" i="1"/>
  <c r="P2630" i="1"/>
  <c r="Q2630" i="1"/>
  <c r="R2630" i="1"/>
  <c r="T2630" i="1"/>
  <c r="U2630" i="1"/>
  <c r="V2630" i="1"/>
  <c r="W2630" i="1"/>
  <c r="I2631" i="1"/>
  <c r="J2631" i="1"/>
  <c r="K2631" i="1"/>
  <c r="L2631" i="1"/>
  <c r="M2631" i="1"/>
  <c r="O2631" i="1"/>
  <c r="P2631" i="1"/>
  <c r="Q2631" i="1"/>
  <c r="R2631" i="1"/>
  <c r="T2631" i="1"/>
  <c r="U2631" i="1"/>
  <c r="V2631" i="1"/>
  <c r="W2631" i="1"/>
  <c r="I2632" i="1"/>
  <c r="J2632" i="1"/>
  <c r="K2632" i="1"/>
  <c r="L2632" i="1"/>
  <c r="M2632" i="1"/>
  <c r="O2632" i="1"/>
  <c r="P2632" i="1"/>
  <c r="Q2632" i="1"/>
  <c r="R2632" i="1"/>
  <c r="T2632" i="1"/>
  <c r="U2632" i="1"/>
  <c r="V2632" i="1"/>
  <c r="W2632" i="1"/>
  <c r="I2633" i="1"/>
  <c r="J2633" i="1"/>
  <c r="K2633" i="1"/>
  <c r="L2633" i="1"/>
  <c r="M2633" i="1"/>
  <c r="O2633" i="1"/>
  <c r="P2633" i="1"/>
  <c r="Q2633" i="1"/>
  <c r="R2633" i="1"/>
  <c r="T2633" i="1"/>
  <c r="U2633" i="1"/>
  <c r="V2633" i="1"/>
  <c r="W2633" i="1"/>
  <c r="I2634" i="1"/>
  <c r="J2634" i="1"/>
  <c r="K2634" i="1"/>
  <c r="L2634" i="1"/>
  <c r="M2634" i="1"/>
  <c r="O2634" i="1"/>
  <c r="P2634" i="1"/>
  <c r="Q2634" i="1"/>
  <c r="R2634" i="1"/>
  <c r="T2634" i="1"/>
  <c r="U2634" i="1"/>
  <c r="V2634" i="1"/>
  <c r="W2634" i="1"/>
  <c r="I2635" i="1"/>
  <c r="J2635" i="1"/>
  <c r="K2635" i="1"/>
  <c r="L2635" i="1"/>
  <c r="M2635" i="1"/>
  <c r="O2635" i="1"/>
  <c r="P2635" i="1"/>
  <c r="Q2635" i="1"/>
  <c r="R2635" i="1"/>
  <c r="T2635" i="1"/>
  <c r="U2635" i="1"/>
  <c r="V2635" i="1"/>
  <c r="W2635" i="1"/>
  <c r="I2636" i="1"/>
  <c r="J2636" i="1"/>
  <c r="K2636" i="1"/>
  <c r="L2636" i="1"/>
  <c r="M2636" i="1"/>
  <c r="O2636" i="1"/>
  <c r="P2636" i="1"/>
  <c r="Q2636" i="1"/>
  <c r="R2636" i="1"/>
  <c r="T2636" i="1"/>
  <c r="U2636" i="1"/>
  <c r="V2636" i="1"/>
  <c r="W2636" i="1"/>
  <c r="I2637" i="1"/>
  <c r="J2637" i="1"/>
  <c r="K2637" i="1"/>
  <c r="L2637" i="1"/>
  <c r="M2637" i="1"/>
  <c r="O2637" i="1"/>
  <c r="P2637" i="1"/>
  <c r="Q2637" i="1"/>
  <c r="R2637" i="1"/>
  <c r="T2637" i="1"/>
  <c r="U2637" i="1"/>
  <c r="V2637" i="1"/>
  <c r="W2637" i="1"/>
  <c r="I2638" i="1"/>
  <c r="J2638" i="1"/>
  <c r="K2638" i="1"/>
  <c r="L2638" i="1"/>
  <c r="M2638" i="1"/>
  <c r="O2638" i="1"/>
  <c r="P2638" i="1"/>
  <c r="Q2638" i="1"/>
  <c r="R2638" i="1"/>
  <c r="T2638" i="1"/>
  <c r="U2638" i="1"/>
  <c r="V2638" i="1"/>
  <c r="W2638" i="1"/>
  <c r="I2639" i="1"/>
  <c r="J2639" i="1"/>
  <c r="K2639" i="1"/>
  <c r="L2639" i="1"/>
  <c r="M2639" i="1"/>
  <c r="O2639" i="1"/>
  <c r="P2639" i="1"/>
  <c r="Q2639" i="1"/>
  <c r="R2639" i="1"/>
  <c r="T2639" i="1"/>
  <c r="U2639" i="1"/>
  <c r="V2639" i="1"/>
  <c r="W2639" i="1"/>
  <c r="I2640" i="1"/>
  <c r="J2640" i="1"/>
  <c r="K2640" i="1"/>
  <c r="L2640" i="1"/>
  <c r="M2640" i="1"/>
  <c r="O2640" i="1"/>
  <c r="P2640" i="1"/>
  <c r="Q2640" i="1"/>
  <c r="R2640" i="1"/>
  <c r="T2640" i="1"/>
  <c r="U2640" i="1"/>
  <c r="V2640" i="1"/>
  <c r="W2640" i="1"/>
  <c r="I2641" i="1"/>
  <c r="J2641" i="1"/>
  <c r="K2641" i="1"/>
  <c r="L2641" i="1"/>
  <c r="M2641" i="1"/>
  <c r="O2641" i="1"/>
  <c r="P2641" i="1"/>
  <c r="Q2641" i="1"/>
  <c r="R2641" i="1"/>
  <c r="T2641" i="1"/>
  <c r="U2641" i="1"/>
  <c r="V2641" i="1"/>
  <c r="W2641" i="1"/>
  <c r="I2642" i="1"/>
  <c r="J2642" i="1"/>
  <c r="K2642" i="1"/>
  <c r="L2642" i="1"/>
  <c r="M2642" i="1"/>
  <c r="O2642" i="1"/>
  <c r="P2642" i="1"/>
  <c r="Q2642" i="1"/>
  <c r="R2642" i="1"/>
  <c r="T2642" i="1"/>
  <c r="U2642" i="1"/>
  <c r="V2642" i="1"/>
  <c r="W2642" i="1"/>
  <c r="I2643" i="1"/>
  <c r="J2643" i="1"/>
  <c r="K2643" i="1"/>
  <c r="L2643" i="1"/>
  <c r="M2643" i="1"/>
  <c r="O2643" i="1"/>
  <c r="P2643" i="1"/>
  <c r="Q2643" i="1"/>
  <c r="R2643" i="1"/>
  <c r="T2643" i="1"/>
  <c r="U2643" i="1"/>
  <c r="V2643" i="1"/>
  <c r="W2643" i="1"/>
  <c r="I2644" i="1"/>
  <c r="J2644" i="1"/>
  <c r="K2644" i="1"/>
  <c r="L2644" i="1"/>
  <c r="M2644" i="1"/>
  <c r="O2644" i="1"/>
  <c r="P2644" i="1"/>
  <c r="Q2644" i="1"/>
  <c r="R2644" i="1"/>
  <c r="T2644" i="1"/>
  <c r="U2644" i="1"/>
  <c r="V2644" i="1"/>
  <c r="W2644" i="1"/>
  <c r="I2645" i="1"/>
  <c r="J2645" i="1"/>
  <c r="K2645" i="1"/>
  <c r="L2645" i="1"/>
  <c r="M2645" i="1"/>
  <c r="O2645" i="1"/>
  <c r="P2645" i="1"/>
  <c r="Q2645" i="1"/>
  <c r="R2645" i="1"/>
  <c r="T2645" i="1"/>
  <c r="U2645" i="1"/>
  <c r="V2645" i="1"/>
  <c r="W2645" i="1"/>
  <c r="I2646" i="1"/>
  <c r="J2646" i="1"/>
  <c r="K2646" i="1"/>
  <c r="L2646" i="1"/>
  <c r="M2646" i="1"/>
  <c r="O2646" i="1"/>
  <c r="P2646" i="1"/>
  <c r="Q2646" i="1"/>
  <c r="R2646" i="1"/>
  <c r="T2646" i="1"/>
  <c r="U2646" i="1"/>
  <c r="V2646" i="1"/>
  <c r="W2646" i="1"/>
  <c r="I2647" i="1"/>
  <c r="J2647" i="1"/>
  <c r="K2647" i="1"/>
  <c r="L2647" i="1"/>
  <c r="M2647" i="1"/>
  <c r="O2647" i="1"/>
  <c r="P2647" i="1"/>
  <c r="Q2647" i="1"/>
  <c r="R2647" i="1"/>
  <c r="T2647" i="1"/>
  <c r="U2647" i="1"/>
  <c r="V2647" i="1"/>
  <c r="W2647" i="1"/>
  <c r="I2648" i="1"/>
  <c r="J2648" i="1"/>
  <c r="K2648" i="1"/>
  <c r="L2648" i="1"/>
  <c r="M2648" i="1"/>
  <c r="O2648" i="1"/>
  <c r="P2648" i="1"/>
  <c r="Q2648" i="1"/>
  <c r="R2648" i="1"/>
  <c r="T2648" i="1"/>
  <c r="U2648" i="1"/>
  <c r="V2648" i="1"/>
  <c r="W2648" i="1"/>
  <c r="I2649" i="1"/>
  <c r="J2649" i="1"/>
  <c r="K2649" i="1"/>
  <c r="L2649" i="1"/>
  <c r="M2649" i="1"/>
  <c r="O2649" i="1"/>
  <c r="P2649" i="1"/>
  <c r="Q2649" i="1"/>
  <c r="R2649" i="1"/>
  <c r="T2649" i="1"/>
  <c r="U2649" i="1"/>
  <c r="V2649" i="1"/>
  <c r="W2649" i="1"/>
  <c r="I2650" i="1"/>
  <c r="J2650" i="1"/>
  <c r="K2650" i="1"/>
  <c r="L2650" i="1"/>
  <c r="M2650" i="1"/>
  <c r="O2650" i="1"/>
  <c r="P2650" i="1"/>
  <c r="Q2650" i="1"/>
  <c r="R2650" i="1"/>
  <c r="T2650" i="1"/>
  <c r="U2650" i="1"/>
  <c r="V2650" i="1"/>
  <c r="W2650" i="1"/>
  <c r="I2651" i="1"/>
  <c r="J2651" i="1"/>
  <c r="K2651" i="1"/>
  <c r="L2651" i="1"/>
  <c r="M2651" i="1"/>
  <c r="O2651" i="1"/>
  <c r="P2651" i="1"/>
  <c r="Q2651" i="1"/>
  <c r="R2651" i="1"/>
  <c r="T2651" i="1"/>
  <c r="U2651" i="1"/>
  <c r="V2651" i="1"/>
  <c r="W2651" i="1"/>
  <c r="I2652" i="1"/>
  <c r="J2652" i="1"/>
  <c r="K2652" i="1"/>
  <c r="L2652" i="1"/>
  <c r="M2652" i="1"/>
  <c r="O2652" i="1"/>
  <c r="P2652" i="1"/>
  <c r="Q2652" i="1"/>
  <c r="R2652" i="1"/>
  <c r="T2652" i="1"/>
  <c r="U2652" i="1"/>
  <c r="V2652" i="1"/>
  <c r="W2652" i="1"/>
  <c r="I2653" i="1"/>
  <c r="J2653" i="1"/>
  <c r="K2653" i="1"/>
  <c r="L2653" i="1"/>
  <c r="M2653" i="1"/>
  <c r="O2653" i="1"/>
  <c r="P2653" i="1"/>
  <c r="Q2653" i="1"/>
  <c r="R2653" i="1"/>
  <c r="T2653" i="1"/>
  <c r="U2653" i="1"/>
  <c r="V2653" i="1"/>
  <c r="W2653" i="1"/>
  <c r="I2654" i="1"/>
  <c r="J2654" i="1"/>
  <c r="K2654" i="1"/>
  <c r="L2654" i="1"/>
  <c r="M2654" i="1"/>
  <c r="O2654" i="1"/>
  <c r="P2654" i="1"/>
  <c r="Q2654" i="1"/>
  <c r="R2654" i="1"/>
  <c r="T2654" i="1"/>
  <c r="U2654" i="1"/>
  <c r="V2654" i="1"/>
  <c r="W2654" i="1"/>
  <c r="I2655" i="1"/>
  <c r="J2655" i="1"/>
  <c r="K2655" i="1"/>
  <c r="L2655" i="1"/>
  <c r="M2655" i="1"/>
  <c r="O2655" i="1"/>
  <c r="P2655" i="1"/>
  <c r="Q2655" i="1"/>
  <c r="R2655" i="1"/>
  <c r="T2655" i="1"/>
  <c r="U2655" i="1"/>
  <c r="V2655" i="1"/>
  <c r="W2655" i="1"/>
  <c r="I2656" i="1"/>
  <c r="J2656" i="1"/>
  <c r="K2656" i="1"/>
  <c r="L2656" i="1"/>
  <c r="M2656" i="1"/>
  <c r="O2656" i="1"/>
  <c r="P2656" i="1"/>
  <c r="Q2656" i="1"/>
  <c r="R2656" i="1"/>
  <c r="T2656" i="1"/>
  <c r="U2656" i="1"/>
  <c r="V2656" i="1"/>
  <c r="W2656" i="1"/>
  <c r="I2657" i="1"/>
  <c r="J2657" i="1"/>
  <c r="K2657" i="1"/>
  <c r="L2657" i="1"/>
  <c r="M2657" i="1"/>
  <c r="O2657" i="1"/>
  <c r="P2657" i="1"/>
  <c r="Q2657" i="1"/>
  <c r="R2657" i="1"/>
  <c r="T2657" i="1"/>
  <c r="U2657" i="1"/>
  <c r="V2657" i="1"/>
  <c r="W2657" i="1"/>
  <c r="I2658" i="1"/>
  <c r="J2658" i="1"/>
  <c r="K2658" i="1"/>
  <c r="L2658" i="1"/>
  <c r="M2658" i="1"/>
  <c r="O2658" i="1"/>
  <c r="P2658" i="1"/>
  <c r="Q2658" i="1"/>
  <c r="R2658" i="1"/>
  <c r="T2658" i="1"/>
  <c r="U2658" i="1"/>
  <c r="V2658" i="1"/>
  <c r="W2658" i="1"/>
  <c r="I2659" i="1"/>
  <c r="J2659" i="1"/>
  <c r="K2659" i="1"/>
  <c r="L2659" i="1"/>
  <c r="M2659" i="1"/>
  <c r="O2659" i="1"/>
  <c r="P2659" i="1"/>
  <c r="Q2659" i="1"/>
  <c r="R2659" i="1"/>
  <c r="T2659" i="1"/>
  <c r="U2659" i="1"/>
  <c r="V2659" i="1"/>
  <c r="W2659" i="1"/>
  <c r="I2660" i="1"/>
  <c r="J2660" i="1"/>
  <c r="K2660" i="1"/>
  <c r="L2660" i="1"/>
  <c r="M2660" i="1"/>
  <c r="O2660" i="1"/>
  <c r="P2660" i="1"/>
  <c r="Q2660" i="1"/>
  <c r="R2660" i="1"/>
  <c r="T2660" i="1"/>
  <c r="U2660" i="1"/>
  <c r="V2660" i="1"/>
  <c r="W2660" i="1"/>
  <c r="I2661" i="1"/>
  <c r="J2661" i="1"/>
  <c r="K2661" i="1"/>
  <c r="L2661" i="1"/>
  <c r="M2661" i="1"/>
  <c r="O2661" i="1"/>
  <c r="P2661" i="1"/>
  <c r="Q2661" i="1"/>
  <c r="R2661" i="1"/>
  <c r="T2661" i="1"/>
  <c r="U2661" i="1"/>
  <c r="V2661" i="1"/>
  <c r="W2661" i="1"/>
  <c r="I2662" i="1"/>
  <c r="J2662" i="1"/>
  <c r="K2662" i="1"/>
  <c r="L2662" i="1"/>
  <c r="M2662" i="1"/>
  <c r="O2662" i="1"/>
  <c r="P2662" i="1"/>
  <c r="Q2662" i="1"/>
  <c r="R2662" i="1"/>
  <c r="T2662" i="1"/>
  <c r="U2662" i="1"/>
  <c r="V2662" i="1"/>
  <c r="W2662" i="1"/>
  <c r="I2663" i="1"/>
  <c r="J2663" i="1"/>
  <c r="K2663" i="1"/>
  <c r="L2663" i="1"/>
  <c r="M2663" i="1"/>
  <c r="O2663" i="1"/>
  <c r="P2663" i="1"/>
  <c r="Q2663" i="1"/>
  <c r="R2663" i="1"/>
  <c r="T2663" i="1"/>
  <c r="U2663" i="1"/>
  <c r="V2663" i="1"/>
  <c r="W2663" i="1"/>
  <c r="I2664" i="1"/>
  <c r="J2664" i="1"/>
  <c r="K2664" i="1"/>
  <c r="L2664" i="1"/>
  <c r="M2664" i="1"/>
  <c r="O2664" i="1"/>
  <c r="P2664" i="1"/>
  <c r="Q2664" i="1"/>
  <c r="R2664" i="1"/>
  <c r="T2664" i="1"/>
  <c r="U2664" i="1"/>
  <c r="V2664" i="1"/>
  <c r="W2664" i="1"/>
  <c r="I2665" i="1"/>
  <c r="J2665" i="1"/>
  <c r="K2665" i="1"/>
  <c r="L2665" i="1"/>
  <c r="M2665" i="1"/>
  <c r="O2665" i="1"/>
  <c r="P2665" i="1"/>
  <c r="Q2665" i="1"/>
  <c r="R2665" i="1"/>
  <c r="T2665" i="1"/>
  <c r="U2665" i="1"/>
  <c r="V2665" i="1"/>
  <c r="W2665" i="1"/>
  <c r="I2666" i="1"/>
  <c r="J2666" i="1"/>
  <c r="K2666" i="1"/>
  <c r="L2666" i="1"/>
  <c r="M2666" i="1"/>
  <c r="O2666" i="1"/>
  <c r="P2666" i="1"/>
  <c r="Q2666" i="1"/>
  <c r="R2666" i="1"/>
  <c r="T2666" i="1"/>
  <c r="U2666" i="1"/>
  <c r="V2666" i="1"/>
  <c r="W2666" i="1"/>
  <c r="I2667" i="1"/>
  <c r="J2667" i="1"/>
  <c r="K2667" i="1"/>
  <c r="L2667" i="1"/>
  <c r="M2667" i="1"/>
  <c r="O2667" i="1"/>
  <c r="P2667" i="1"/>
  <c r="Q2667" i="1"/>
  <c r="R2667" i="1"/>
  <c r="T2667" i="1"/>
  <c r="U2667" i="1"/>
  <c r="V2667" i="1"/>
  <c r="W2667" i="1"/>
  <c r="I2668" i="1"/>
  <c r="J2668" i="1"/>
  <c r="K2668" i="1"/>
  <c r="L2668" i="1"/>
  <c r="M2668" i="1"/>
  <c r="O2668" i="1"/>
  <c r="P2668" i="1"/>
  <c r="Q2668" i="1"/>
  <c r="R2668" i="1"/>
  <c r="T2668" i="1"/>
  <c r="U2668" i="1"/>
  <c r="V2668" i="1"/>
  <c r="W2668" i="1"/>
  <c r="I2669" i="1"/>
  <c r="J2669" i="1"/>
  <c r="K2669" i="1"/>
  <c r="L2669" i="1"/>
  <c r="M2669" i="1"/>
  <c r="O2669" i="1"/>
  <c r="P2669" i="1"/>
  <c r="Q2669" i="1"/>
  <c r="R2669" i="1"/>
  <c r="T2669" i="1"/>
  <c r="U2669" i="1"/>
  <c r="V2669" i="1"/>
  <c r="W2669" i="1"/>
  <c r="I2670" i="1"/>
  <c r="J2670" i="1"/>
  <c r="K2670" i="1"/>
  <c r="L2670" i="1"/>
  <c r="M2670" i="1"/>
  <c r="O2670" i="1"/>
  <c r="P2670" i="1"/>
  <c r="Q2670" i="1"/>
  <c r="R2670" i="1"/>
  <c r="T2670" i="1"/>
  <c r="U2670" i="1"/>
  <c r="V2670" i="1"/>
  <c r="W2670" i="1"/>
  <c r="I2671" i="1"/>
  <c r="J2671" i="1"/>
  <c r="K2671" i="1"/>
  <c r="L2671" i="1"/>
  <c r="M2671" i="1"/>
  <c r="O2671" i="1"/>
  <c r="P2671" i="1"/>
  <c r="Q2671" i="1"/>
  <c r="R2671" i="1"/>
  <c r="T2671" i="1"/>
  <c r="U2671" i="1"/>
  <c r="V2671" i="1"/>
  <c r="W2671" i="1"/>
  <c r="I2672" i="1"/>
  <c r="J2672" i="1"/>
  <c r="K2672" i="1"/>
  <c r="L2672" i="1"/>
  <c r="M2672" i="1"/>
  <c r="O2672" i="1"/>
  <c r="P2672" i="1"/>
  <c r="Q2672" i="1"/>
  <c r="R2672" i="1"/>
  <c r="T2672" i="1"/>
  <c r="U2672" i="1"/>
  <c r="V2672" i="1"/>
  <c r="W2672" i="1"/>
  <c r="I2673" i="1"/>
  <c r="J2673" i="1"/>
  <c r="K2673" i="1"/>
  <c r="L2673" i="1"/>
  <c r="M2673" i="1"/>
  <c r="O2673" i="1"/>
  <c r="P2673" i="1"/>
  <c r="Q2673" i="1"/>
  <c r="R2673" i="1"/>
  <c r="T2673" i="1"/>
  <c r="U2673" i="1"/>
  <c r="V2673" i="1"/>
  <c r="W2673" i="1"/>
  <c r="I2674" i="1"/>
  <c r="J2674" i="1"/>
  <c r="K2674" i="1"/>
  <c r="L2674" i="1"/>
  <c r="M2674" i="1"/>
  <c r="O2674" i="1"/>
  <c r="P2674" i="1"/>
  <c r="Q2674" i="1"/>
  <c r="R2674" i="1"/>
  <c r="T2674" i="1"/>
  <c r="U2674" i="1"/>
  <c r="V2674" i="1"/>
  <c r="W2674" i="1"/>
  <c r="I2675" i="1"/>
  <c r="J2675" i="1"/>
  <c r="K2675" i="1"/>
  <c r="L2675" i="1"/>
  <c r="M2675" i="1"/>
  <c r="O2675" i="1"/>
  <c r="P2675" i="1"/>
  <c r="Q2675" i="1"/>
  <c r="R2675" i="1"/>
  <c r="T2675" i="1"/>
  <c r="U2675" i="1"/>
  <c r="V2675" i="1"/>
  <c r="W2675" i="1"/>
  <c r="I2676" i="1"/>
  <c r="J2676" i="1"/>
  <c r="K2676" i="1"/>
  <c r="L2676" i="1"/>
  <c r="M2676" i="1"/>
  <c r="O2676" i="1"/>
  <c r="P2676" i="1"/>
  <c r="Q2676" i="1"/>
  <c r="R2676" i="1"/>
  <c r="T2676" i="1"/>
  <c r="U2676" i="1"/>
  <c r="V2676" i="1"/>
  <c r="W2676" i="1"/>
  <c r="I2677" i="1"/>
  <c r="J2677" i="1"/>
  <c r="K2677" i="1"/>
  <c r="L2677" i="1"/>
  <c r="M2677" i="1"/>
  <c r="O2677" i="1"/>
  <c r="P2677" i="1"/>
  <c r="Q2677" i="1"/>
  <c r="R2677" i="1"/>
  <c r="T2677" i="1"/>
  <c r="U2677" i="1"/>
  <c r="V2677" i="1"/>
  <c r="W2677" i="1"/>
  <c r="I2678" i="1"/>
  <c r="J2678" i="1"/>
  <c r="K2678" i="1"/>
  <c r="L2678" i="1"/>
  <c r="M2678" i="1"/>
  <c r="O2678" i="1"/>
  <c r="P2678" i="1"/>
  <c r="Q2678" i="1"/>
  <c r="R2678" i="1"/>
  <c r="T2678" i="1"/>
  <c r="U2678" i="1"/>
  <c r="V2678" i="1"/>
  <c r="W2678" i="1"/>
  <c r="I2679" i="1"/>
  <c r="J2679" i="1"/>
  <c r="K2679" i="1"/>
  <c r="L2679" i="1"/>
  <c r="M2679" i="1"/>
  <c r="O2679" i="1"/>
  <c r="P2679" i="1"/>
  <c r="Q2679" i="1"/>
  <c r="R2679" i="1"/>
  <c r="T2679" i="1"/>
  <c r="U2679" i="1"/>
  <c r="V2679" i="1"/>
  <c r="W2679" i="1"/>
  <c r="I2680" i="1"/>
  <c r="J2680" i="1"/>
  <c r="K2680" i="1"/>
  <c r="L2680" i="1"/>
  <c r="M2680" i="1"/>
  <c r="O2680" i="1"/>
  <c r="P2680" i="1"/>
  <c r="Q2680" i="1"/>
  <c r="R2680" i="1"/>
  <c r="T2680" i="1"/>
  <c r="U2680" i="1"/>
  <c r="V2680" i="1"/>
  <c r="W2680" i="1"/>
  <c r="I2681" i="1"/>
  <c r="J2681" i="1"/>
  <c r="K2681" i="1"/>
  <c r="L2681" i="1"/>
  <c r="M2681" i="1"/>
  <c r="O2681" i="1"/>
  <c r="P2681" i="1"/>
  <c r="Q2681" i="1"/>
  <c r="R2681" i="1"/>
  <c r="T2681" i="1"/>
  <c r="U2681" i="1"/>
  <c r="V2681" i="1"/>
  <c r="W2681" i="1"/>
  <c r="I2682" i="1"/>
  <c r="J2682" i="1"/>
  <c r="K2682" i="1"/>
  <c r="L2682" i="1"/>
  <c r="M2682" i="1"/>
  <c r="O2682" i="1"/>
  <c r="P2682" i="1"/>
  <c r="Q2682" i="1"/>
  <c r="R2682" i="1"/>
  <c r="T2682" i="1"/>
  <c r="U2682" i="1"/>
  <c r="V2682" i="1"/>
  <c r="W2682" i="1"/>
  <c r="I2683" i="1"/>
  <c r="J2683" i="1"/>
  <c r="K2683" i="1"/>
  <c r="L2683" i="1"/>
  <c r="M2683" i="1"/>
  <c r="O2683" i="1"/>
  <c r="P2683" i="1"/>
  <c r="Q2683" i="1"/>
  <c r="R2683" i="1"/>
  <c r="T2683" i="1"/>
  <c r="U2683" i="1"/>
  <c r="V2683" i="1"/>
  <c r="W2683" i="1"/>
  <c r="I2684" i="1"/>
  <c r="J2684" i="1"/>
  <c r="K2684" i="1"/>
  <c r="L2684" i="1"/>
  <c r="M2684" i="1"/>
  <c r="O2684" i="1"/>
  <c r="P2684" i="1"/>
  <c r="Q2684" i="1"/>
  <c r="R2684" i="1"/>
  <c r="T2684" i="1"/>
  <c r="U2684" i="1"/>
  <c r="V2684" i="1"/>
  <c r="W2684" i="1"/>
  <c r="I2685" i="1"/>
  <c r="J2685" i="1"/>
  <c r="K2685" i="1"/>
  <c r="L2685" i="1"/>
  <c r="M2685" i="1"/>
  <c r="O2685" i="1"/>
  <c r="P2685" i="1"/>
  <c r="Q2685" i="1"/>
  <c r="R2685" i="1"/>
  <c r="T2685" i="1"/>
  <c r="U2685" i="1"/>
  <c r="V2685" i="1"/>
  <c r="W2685" i="1"/>
  <c r="I2686" i="1"/>
  <c r="J2686" i="1"/>
  <c r="K2686" i="1"/>
  <c r="L2686" i="1"/>
  <c r="M2686" i="1"/>
  <c r="O2686" i="1"/>
  <c r="P2686" i="1"/>
  <c r="Q2686" i="1"/>
  <c r="R2686" i="1"/>
  <c r="T2686" i="1"/>
  <c r="U2686" i="1"/>
  <c r="V2686" i="1"/>
  <c r="W2686" i="1"/>
  <c r="I2687" i="1"/>
  <c r="J2687" i="1"/>
  <c r="K2687" i="1"/>
  <c r="L2687" i="1"/>
  <c r="M2687" i="1"/>
  <c r="O2687" i="1"/>
  <c r="P2687" i="1"/>
  <c r="Q2687" i="1"/>
  <c r="R2687" i="1"/>
  <c r="T2687" i="1"/>
  <c r="U2687" i="1"/>
  <c r="V2687" i="1"/>
  <c r="W2687" i="1"/>
  <c r="I2688" i="1"/>
  <c r="J2688" i="1"/>
  <c r="K2688" i="1"/>
  <c r="L2688" i="1"/>
  <c r="M2688" i="1"/>
  <c r="O2688" i="1"/>
  <c r="P2688" i="1"/>
  <c r="Q2688" i="1"/>
  <c r="R2688" i="1"/>
  <c r="T2688" i="1"/>
  <c r="U2688" i="1"/>
  <c r="V2688" i="1"/>
  <c r="W2688" i="1"/>
  <c r="I2689" i="1"/>
  <c r="J2689" i="1"/>
  <c r="K2689" i="1"/>
  <c r="L2689" i="1"/>
  <c r="M2689" i="1"/>
  <c r="O2689" i="1"/>
  <c r="P2689" i="1"/>
  <c r="Q2689" i="1"/>
  <c r="R2689" i="1"/>
  <c r="T2689" i="1"/>
  <c r="U2689" i="1"/>
  <c r="V2689" i="1"/>
  <c r="W2689" i="1"/>
  <c r="I2690" i="1"/>
  <c r="J2690" i="1"/>
  <c r="K2690" i="1"/>
  <c r="L2690" i="1"/>
  <c r="M2690" i="1"/>
  <c r="O2690" i="1"/>
  <c r="P2690" i="1"/>
  <c r="Q2690" i="1"/>
  <c r="R2690" i="1"/>
  <c r="T2690" i="1"/>
  <c r="U2690" i="1"/>
  <c r="V2690" i="1"/>
  <c r="W2690" i="1"/>
  <c r="I2691" i="1"/>
  <c r="J2691" i="1"/>
  <c r="K2691" i="1"/>
  <c r="L2691" i="1"/>
  <c r="M2691" i="1"/>
  <c r="O2691" i="1"/>
  <c r="P2691" i="1"/>
  <c r="Q2691" i="1"/>
  <c r="R2691" i="1"/>
  <c r="T2691" i="1"/>
  <c r="U2691" i="1"/>
  <c r="V2691" i="1"/>
  <c r="W2691" i="1"/>
  <c r="I2692" i="1"/>
  <c r="J2692" i="1"/>
  <c r="K2692" i="1"/>
  <c r="L2692" i="1"/>
  <c r="M2692" i="1"/>
  <c r="O2692" i="1"/>
  <c r="P2692" i="1"/>
  <c r="Q2692" i="1"/>
  <c r="R2692" i="1"/>
  <c r="T2692" i="1"/>
  <c r="U2692" i="1"/>
  <c r="V2692" i="1"/>
  <c r="W2692" i="1"/>
  <c r="I2693" i="1"/>
  <c r="J2693" i="1"/>
  <c r="K2693" i="1"/>
  <c r="L2693" i="1"/>
  <c r="M2693" i="1"/>
  <c r="O2693" i="1"/>
  <c r="P2693" i="1"/>
  <c r="Q2693" i="1"/>
  <c r="R2693" i="1"/>
  <c r="T2693" i="1"/>
  <c r="U2693" i="1"/>
  <c r="V2693" i="1"/>
  <c r="W2693" i="1"/>
  <c r="I2694" i="1"/>
  <c r="J2694" i="1"/>
  <c r="K2694" i="1"/>
  <c r="L2694" i="1"/>
  <c r="M2694" i="1"/>
  <c r="O2694" i="1"/>
  <c r="P2694" i="1"/>
  <c r="Q2694" i="1"/>
  <c r="R2694" i="1"/>
  <c r="T2694" i="1"/>
  <c r="U2694" i="1"/>
  <c r="V2694" i="1"/>
  <c r="W2694" i="1"/>
  <c r="I2695" i="1"/>
  <c r="J2695" i="1"/>
  <c r="K2695" i="1"/>
  <c r="L2695" i="1"/>
  <c r="M2695" i="1"/>
  <c r="O2695" i="1"/>
  <c r="P2695" i="1"/>
  <c r="Q2695" i="1"/>
  <c r="R2695" i="1"/>
  <c r="T2695" i="1"/>
  <c r="U2695" i="1"/>
  <c r="V2695" i="1"/>
  <c r="W2695" i="1"/>
  <c r="I2696" i="1"/>
  <c r="J2696" i="1"/>
  <c r="K2696" i="1"/>
  <c r="L2696" i="1"/>
  <c r="M2696" i="1"/>
  <c r="O2696" i="1"/>
  <c r="P2696" i="1"/>
  <c r="Q2696" i="1"/>
  <c r="R2696" i="1"/>
  <c r="T2696" i="1"/>
  <c r="U2696" i="1"/>
  <c r="V2696" i="1"/>
  <c r="W2696" i="1"/>
  <c r="I2697" i="1"/>
  <c r="J2697" i="1"/>
  <c r="K2697" i="1"/>
  <c r="L2697" i="1"/>
  <c r="M2697" i="1"/>
  <c r="O2697" i="1"/>
  <c r="P2697" i="1"/>
  <c r="Q2697" i="1"/>
  <c r="R2697" i="1"/>
  <c r="T2697" i="1"/>
  <c r="U2697" i="1"/>
  <c r="V2697" i="1"/>
  <c r="W2697" i="1"/>
  <c r="I2698" i="1"/>
  <c r="J2698" i="1"/>
  <c r="K2698" i="1"/>
  <c r="L2698" i="1"/>
  <c r="M2698" i="1"/>
  <c r="O2698" i="1"/>
  <c r="P2698" i="1"/>
  <c r="Q2698" i="1"/>
  <c r="R2698" i="1"/>
  <c r="T2698" i="1"/>
  <c r="U2698" i="1"/>
  <c r="V2698" i="1"/>
  <c r="W2698" i="1"/>
  <c r="I2699" i="1"/>
  <c r="J2699" i="1"/>
  <c r="K2699" i="1"/>
  <c r="L2699" i="1"/>
  <c r="M2699" i="1"/>
  <c r="O2699" i="1"/>
  <c r="P2699" i="1"/>
  <c r="Q2699" i="1"/>
  <c r="R2699" i="1"/>
  <c r="T2699" i="1"/>
  <c r="U2699" i="1"/>
  <c r="V2699" i="1"/>
  <c r="W2699" i="1"/>
  <c r="I2700" i="1"/>
  <c r="J2700" i="1"/>
  <c r="K2700" i="1"/>
  <c r="L2700" i="1"/>
  <c r="M2700" i="1"/>
  <c r="O2700" i="1"/>
  <c r="P2700" i="1"/>
  <c r="Q2700" i="1"/>
  <c r="R2700" i="1"/>
  <c r="T2700" i="1"/>
  <c r="U2700" i="1"/>
  <c r="V2700" i="1"/>
  <c r="W2700" i="1"/>
  <c r="I2701" i="1"/>
  <c r="J2701" i="1"/>
  <c r="K2701" i="1"/>
  <c r="L2701" i="1"/>
  <c r="M2701" i="1"/>
  <c r="O2701" i="1"/>
  <c r="P2701" i="1"/>
  <c r="Q2701" i="1"/>
  <c r="R2701" i="1"/>
  <c r="T2701" i="1"/>
  <c r="U2701" i="1"/>
  <c r="V2701" i="1"/>
  <c r="W2701" i="1"/>
  <c r="I2702" i="1"/>
  <c r="J2702" i="1"/>
  <c r="K2702" i="1"/>
  <c r="L2702" i="1"/>
  <c r="M2702" i="1"/>
  <c r="O2702" i="1"/>
  <c r="P2702" i="1"/>
  <c r="Q2702" i="1"/>
  <c r="R2702" i="1"/>
  <c r="T2702" i="1"/>
  <c r="U2702" i="1"/>
  <c r="V2702" i="1"/>
  <c r="W2702" i="1"/>
  <c r="I2703" i="1"/>
  <c r="J2703" i="1"/>
  <c r="K2703" i="1"/>
  <c r="L2703" i="1"/>
  <c r="M2703" i="1"/>
  <c r="O2703" i="1"/>
  <c r="P2703" i="1"/>
  <c r="Q2703" i="1"/>
  <c r="R2703" i="1"/>
  <c r="T2703" i="1"/>
  <c r="U2703" i="1"/>
  <c r="V2703" i="1"/>
  <c r="W2703" i="1"/>
  <c r="I2704" i="1"/>
  <c r="J2704" i="1"/>
  <c r="K2704" i="1"/>
  <c r="L2704" i="1"/>
  <c r="M2704" i="1"/>
  <c r="O2704" i="1"/>
  <c r="P2704" i="1"/>
  <c r="Q2704" i="1"/>
  <c r="R2704" i="1"/>
  <c r="T2704" i="1"/>
  <c r="U2704" i="1"/>
  <c r="V2704" i="1"/>
  <c r="W2704" i="1"/>
  <c r="I2705" i="1"/>
  <c r="J2705" i="1"/>
  <c r="K2705" i="1"/>
  <c r="L2705" i="1"/>
  <c r="M2705" i="1"/>
  <c r="O2705" i="1"/>
  <c r="P2705" i="1"/>
  <c r="Q2705" i="1"/>
  <c r="R2705" i="1"/>
  <c r="T2705" i="1"/>
  <c r="U2705" i="1"/>
  <c r="V2705" i="1"/>
  <c r="W2705" i="1"/>
  <c r="I2706" i="1"/>
  <c r="J2706" i="1"/>
  <c r="K2706" i="1"/>
  <c r="L2706" i="1"/>
  <c r="M2706" i="1"/>
  <c r="O2706" i="1"/>
  <c r="P2706" i="1"/>
  <c r="Q2706" i="1"/>
  <c r="R2706" i="1"/>
  <c r="T2706" i="1"/>
  <c r="U2706" i="1"/>
  <c r="V2706" i="1"/>
  <c r="W2706" i="1"/>
  <c r="I2707" i="1"/>
  <c r="J2707" i="1"/>
  <c r="K2707" i="1"/>
  <c r="L2707" i="1"/>
  <c r="M2707" i="1"/>
  <c r="O2707" i="1"/>
  <c r="P2707" i="1"/>
  <c r="Q2707" i="1"/>
  <c r="R2707" i="1"/>
  <c r="T2707" i="1"/>
  <c r="U2707" i="1"/>
  <c r="V2707" i="1"/>
  <c r="W2707" i="1"/>
  <c r="I2708" i="1"/>
  <c r="J2708" i="1"/>
  <c r="K2708" i="1"/>
  <c r="L2708" i="1"/>
  <c r="M2708" i="1"/>
  <c r="O2708" i="1"/>
  <c r="P2708" i="1"/>
  <c r="Q2708" i="1"/>
  <c r="R2708" i="1"/>
  <c r="T2708" i="1"/>
  <c r="U2708" i="1"/>
  <c r="V2708" i="1"/>
  <c r="W2708" i="1"/>
  <c r="I2709" i="1"/>
  <c r="J2709" i="1"/>
  <c r="K2709" i="1"/>
  <c r="L2709" i="1"/>
  <c r="M2709" i="1"/>
  <c r="O2709" i="1"/>
  <c r="P2709" i="1"/>
  <c r="Q2709" i="1"/>
  <c r="R2709" i="1"/>
  <c r="T2709" i="1"/>
  <c r="U2709" i="1"/>
  <c r="V2709" i="1"/>
  <c r="W2709" i="1"/>
  <c r="I2710" i="1"/>
  <c r="J2710" i="1"/>
  <c r="K2710" i="1"/>
  <c r="L2710" i="1"/>
  <c r="M2710" i="1"/>
  <c r="O2710" i="1"/>
  <c r="P2710" i="1"/>
  <c r="Q2710" i="1"/>
  <c r="R2710" i="1"/>
  <c r="T2710" i="1"/>
  <c r="U2710" i="1"/>
  <c r="V2710" i="1"/>
  <c r="W2710" i="1"/>
  <c r="I2711" i="1"/>
  <c r="J2711" i="1"/>
  <c r="K2711" i="1"/>
  <c r="L2711" i="1"/>
  <c r="M2711" i="1"/>
  <c r="O2711" i="1"/>
  <c r="P2711" i="1"/>
  <c r="Q2711" i="1"/>
  <c r="R2711" i="1"/>
  <c r="T2711" i="1"/>
  <c r="U2711" i="1"/>
  <c r="V2711" i="1"/>
  <c r="W2711" i="1"/>
  <c r="I2712" i="1"/>
  <c r="J2712" i="1"/>
  <c r="K2712" i="1"/>
  <c r="L2712" i="1"/>
  <c r="M2712" i="1"/>
  <c r="O2712" i="1"/>
  <c r="P2712" i="1"/>
  <c r="Q2712" i="1"/>
  <c r="R2712" i="1"/>
  <c r="T2712" i="1"/>
  <c r="U2712" i="1"/>
  <c r="V2712" i="1"/>
  <c r="W2712" i="1"/>
  <c r="I2713" i="1"/>
  <c r="J2713" i="1"/>
  <c r="K2713" i="1"/>
  <c r="L2713" i="1"/>
  <c r="M2713" i="1"/>
  <c r="O2713" i="1"/>
  <c r="P2713" i="1"/>
  <c r="Q2713" i="1"/>
  <c r="R2713" i="1"/>
  <c r="T2713" i="1"/>
  <c r="U2713" i="1"/>
  <c r="V2713" i="1"/>
  <c r="W2713" i="1"/>
  <c r="I2714" i="1"/>
  <c r="J2714" i="1"/>
  <c r="K2714" i="1"/>
  <c r="L2714" i="1"/>
  <c r="M2714" i="1"/>
  <c r="O2714" i="1"/>
  <c r="P2714" i="1"/>
  <c r="Q2714" i="1"/>
  <c r="R2714" i="1"/>
  <c r="T2714" i="1"/>
  <c r="U2714" i="1"/>
  <c r="V2714" i="1"/>
  <c r="W2714" i="1"/>
  <c r="I2715" i="1"/>
  <c r="J2715" i="1"/>
  <c r="K2715" i="1"/>
  <c r="L2715" i="1"/>
  <c r="M2715" i="1"/>
  <c r="O2715" i="1"/>
  <c r="P2715" i="1"/>
  <c r="Q2715" i="1"/>
  <c r="R2715" i="1"/>
  <c r="T2715" i="1"/>
  <c r="U2715" i="1"/>
  <c r="V2715" i="1"/>
  <c r="W2715" i="1"/>
  <c r="I2716" i="1"/>
  <c r="J2716" i="1"/>
  <c r="K2716" i="1"/>
  <c r="L2716" i="1"/>
  <c r="M2716" i="1"/>
  <c r="O2716" i="1"/>
  <c r="P2716" i="1"/>
  <c r="Q2716" i="1"/>
  <c r="R2716" i="1"/>
  <c r="T2716" i="1"/>
  <c r="U2716" i="1"/>
  <c r="V2716" i="1"/>
  <c r="W2716" i="1"/>
  <c r="I2717" i="1"/>
  <c r="J2717" i="1"/>
  <c r="K2717" i="1"/>
  <c r="L2717" i="1"/>
  <c r="M2717" i="1"/>
  <c r="O2717" i="1"/>
  <c r="P2717" i="1"/>
  <c r="Q2717" i="1"/>
  <c r="R2717" i="1"/>
  <c r="T2717" i="1"/>
  <c r="U2717" i="1"/>
  <c r="V2717" i="1"/>
  <c r="W2717" i="1"/>
  <c r="I2718" i="1"/>
  <c r="J2718" i="1"/>
  <c r="K2718" i="1"/>
  <c r="L2718" i="1"/>
  <c r="M2718" i="1"/>
  <c r="O2718" i="1"/>
  <c r="P2718" i="1"/>
  <c r="Q2718" i="1"/>
  <c r="R2718" i="1"/>
  <c r="T2718" i="1"/>
  <c r="U2718" i="1"/>
  <c r="V2718" i="1"/>
  <c r="W2718" i="1"/>
  <c r="I2719" i="1"/>
  <c r="J2719" i="1"/>
  <c r="K2719" i="1"/>
  <c r="L2719" i="1"/>
  <c r="M2719" i="1"/>
  <c r="O2719" i="1"/>
  <c r="P2719" i="1"/>
  <c r="Q2719" i="1"/>
  <c r="R2719" i="1"/>
  <c r="T2719" i="1"/>
  <c r="U2719" i="1"/>
  <c r="V2719" i="1"/>
  <c r="W2719" i="1"/>
  <c r="I2720" i="1"/>
  <c r="J2720" i="1"/>
  <c r="K2720" i="1"/>
  <c r="L2720" i="1"/>
  <c r="M2720" i="1"/>
  <c r="O2720" i="1"/>
  <c r="P2720" i="1"/>
  <c r="Q2720" i="1"/>
  <c r="R2720" i="1"/>
  <c r="T2720" i="1"/>
  <c r="U2720" i="1"/>
  <c r="V2720" i="1"/>
  <c r="W2720" i="1"/>
  <c r="I2721" i="1"/>
  <c r="J2721" i="1"/>
  <c r="K2721" i="1"/>
  <c r="L2721" i="1"/>
  <c r="M2721" i="1"/>
  <c r="O2721" i="1"/>
  <c r="P2721" i="1"/>
  <c r="Q2721" i="1"/>
  <c r="R2721" i="1"/>
  <c r="T2721" i="1"/>
  <c r="U2721" i="1"/>
  <c r="V2721" i="1"/>
  <c r="W2721" i="1"/>
  <c r="I2722" i="1"/>
  <c r="J2722" i="1"/>
  <c r="K2722" i="1"/>
  <c r="L2722" i="1"/>
  <c r="M2722" i="1"/>
  <c r="O2722" i="1"/>
  <c r="P2722" i="1"/>
  <c r="Q2722" i="1"/>
  <c r="R2722" i="1"/>
  <c r="T2722" i="1"/>
  <c r="U2722" i="1"/>
  <c r="V2722" i="1"/>
  <c r="W2722" i="1"/>
  <c r="I2723" i="1"/>
  <c r="J2723" i="1"/>
  <c r="K2723" i="1"/>
  <c r="L2723" i="1"/>
  <c r="M2723" i="1"/>
  <c r="O2723" i="1"/>
  <c r="P2723" i="1"/>
  <c r="Q2723" i="1"/>
  <c r="R2723" i="1"/>
  <c r="T2723" i="1"/>
  <c r="U2723" i="1"/>
  <c r="V2723" i="1"/>
  <c r="W2723" i="1"/>
  <c r="I2724" i="1"/>
  <c r="J2724" i="1"/>
  <c r="K2724" i="1"/>
  <c r="L2724" i="1"/>
  <c r="M2724" i="1"/>
  <c r="O2724" i="1"/>
  <c r="P2724" i="1"/>
  <c r="Q2724" i="1"/>
  <c r="R2724" i="1"/>
  <c r="T2724" i="1"/>
  <c r="U2724" i="1"/>
  <c r="V2724" i="1"/>
  <c r="W2724" i="1"/>
  <c r="I2725" i="1"/>
  <c r="J2725" i="1"/>
  <c r="K2725" i="1"/>
  <c r="L2725" i="1"/>
  <c r="M2725" i="1"/>
  <c r="O2725" i="1"/>
  <c r="P2725" i="1"/>
  <c r="Q2725" i="1"/>
  <c r="R2725" i="1"/>
  <c r="T2725" i="1"/>
  <c r="U2725" i="1"/>
  <c r="V2725" i="1"/>
  <c r="W2725" i="1"/>
  <c r="I2726" i="1"/>
  <c r="J2726" i="1"/>
  <c r="K2726" i="1"/>
  <c r="L2726" i="1"/>
  <c r="M2726" i="1"/>
  <c r="O2726" i="1"/>
  <c r="P2726" i="1"/>
  <c r="Q2726" i="1"/>
  <c r="R2726" i="1"/>
  <c r="T2726" i="1"/>
  <c r="U2726" i="1"/>
  <c r="V2726" i="1"/>
  <c r="W2726" i="1"/>
  <c r="I2727" i="1"/>
  <c r="J2727" i="1"/>
  <c r="K2727" i="1"/>
  <c r="L2727" i="1"/>
  <c r="M2727" i="1"/>
  <c r="O2727" i="1"/>
  <c r="P2727" i="1"/>
  <c r="Q2727" i="1"/>
  <c r="R2727" i="1"/>
  <c r="T2727" i="1"/>
  <c r="U2727" i="1"/>
  <c r="V2727" i="1"/>
  <c r="W2727" i="1"/>
  <c r="I2728" i="1"/>
  <c r="J2728" i="1"/>
  <c r="K2728" i="1"/>
  <c r="L2728" i="1"/>
  <c r="M2728" i="1"/>
  <c r="O2728" i="1"/>
  <c r="P2728" i="1"/>
  <c r="Q2728" i="1"/>
  <c r="R2728" i="1"/>
  <c r="T2728" i="1"/>
  <c r="U2728" i="1"/>
  <c r="V2728" i="1"/>
  <c r="W2728" i="1"/>
  <c r="I2729" i="1"/>
  <c r="J2729" i="1"/>
  <c r="K2729" i="1"/>
  <c r="L2729" i="1"/>
  <c r="M2729" i="1"/>
  <c r="O2729" i="1"/>
  <c r="P2729" i="1"/>
  <c r="Q2729" i="1"/>
  <c r="R2729" i="1"/>
  <c r="T2729" i="1"/>
  <c r="U2729" i="1"/>
  <c r="V2729" i="1"/>
  <c r="W2729" i="1"/>
  <c r="I2730" i="1"/>
  <c r="J2730" i="1"/>
  <c r="K2730" i="1"/>
  <c r="L2730" i="1"/>
  <c r="M2730" i="1"/>
  <c r="O2730" i="1"/>
  <c r="P2730" i="1"/>
  <c r="Q2730" i="1"/>
  <c r="R2730" i="1"/>
  <c r="T2730" i="1"/>
  <c r="U2730" i="1"/>
  <c r="V2730" i="1"/>
  <c r="W2730" i="1"/>
  <c r="I2731" i="1"/>
  <c r="J2731" i="1"/>
  <c r="K2731" i="1"/>
  <c r="L2731" i="1"/>
  <c r="M2731" i="1"/>
  <c r="O2731" i="1"/>
  <c r="P2731" i="1"/>
  <c r="Q2731" i="1"/>
  <c r="R2731" i="1"/>
  <c r="T2731" i="1"/>
  <c r="U2731" i="1"/>
  <c r="V2731" i="1"/>
  <c r="W2731" i="1"/>
  <c r="I2732" i="1"/>
  <c r="J2732" i="1"/>
  <c r="K2732" i="1"/>
  <c r="L2732" i="1"/>
  <c r="M2732" i="1"/>
  <c r="O2732" i="1"/>
  <c r="P2732" i="1"/>
  <c r="Q2732" i="1"/>
  <c r="R2732" i="1"/>
  <c r="T2732" i="1"/>
  <c r="U2732" i="1"/>
  <c r="V2732" i="1"/>
  <c r="W2732" i="1"/>
  <c r="I2733" i="1"/>
  <c r="J2733" i="1"/>
  <c r="K2733" i="1"/>
  <c r="L2733" i="1"/>
  <c r="M2733" i="1"/>
  <c r="O2733" i="1"/>
  <c r="P2733" i="1"/>
  <c r="Q2733" i="1"/>
  <c r="R2733" i="1"/>
  <c r="T2733" i="1"/>
  <c r="U2733" i="1"/>
  <c r="V2733" i="1"/>
  <c r="W2733" i="1"/>
  <c r="I2734" i="1"/>
  <c r="J2734" i="1"/>
  <c r="K2734" i="1"/>
  <c r="L2734" i="1"/>
  <c r="M2734" i="1"/>
  <c r="O2734" i="1"/>
  <c r="P2734" i="1"/>
  <c r="Q2734" i="1"/>
  <c r="R2734" i="1"/>
  <c r="T2734" i="1"/>
  <c r="U2734" i="1"/>
  <c r="V2734" i="1"/>
  <c r="W2734" i="1"/>
  <c r="I2735" i="1"/>
  <c r="J2735" i="1"/>
  <c r="K2735" i="1"/>
  <c r="L2735" i="1"/>
  <c r="M2735" i="1"/>
  <c r="O2735" i="1"/>
  <c r="P2735" i="1"/>
  <c r="Q2735" i="1"/>
  <c r="R2735" i="1"/>
  <c r="T2735" i="1"/>
  <c r="U2735" i="1"/>
  <c r="V2735" i="1"/>
  <c r="W2735" i="1"/>
  <c r="I2736" i="1"/>
  <c r="J2736" i="1"/>
  <c r="K2736" i="1"/>
  <c r="L2736" i="1"/>
  <c r="M2736" i="1"/>
  <c r="O2736" i="1"/>
  <c r="P2736" i="1"/>
  <c r="Q2736" i="1"/>
  <c r="R2736" i="1"/>
  <c r="T2736" i="1"/>
  <c r="U2736" i="1"/>
  <c r="V2736" i="1"/>
  <c r="W2736" i="1"/>
  <c r="I2737" i="1"/>
  <c r="J2737" i="1"/>
  <c r="K2737" i="1"/>
  <c r="L2737" i="1"/>
  <c r="M2737" i="1"/>
  <c r="O2737" i="1"/>
  <c r="P2737" i="1"/>
  <c r="Q2737" i="1"/>
  <c r="R2737" i="1"/>
  <c r="T2737" i="1"/>
  <c r="U2737" i="1"/>
  <c r="V2737" i="1"/>
  <c r="W2737" i="1"/>
  <c r="I2738" i="1"/>
  <c r="J2738" i="1"/>
  <c r="K2738" i="1"/>
  <c r="L2738" i="1"/>
  <c r="M2738" i="1"/>
  <c r="O2738" i="1"/>
  <c r="P2738" i="1"/>
  <c r="Q2738" i="1"/>
  <c r="R2738" i="1"/>
  <c r="T2738" i="1"/>
  <c r="U2738" i="1"/>
  <c r="V2738" i="1"/>
  <c r="W2738" i="1"/>
  <c r="I2739" i="1"/>
  <c r="J2739" i="1"/>
  <c r="K2739" i="1"/>
  <c r="L2739" i="1"/>
  <c r="M2739" i="1"/>
  <c r="O2739" i="1"/>
  <c r="P2739" i="1"/>
  <c r="Q2739" i="1"/>
  <c r="R2739" i="1"/>
  <c r="T2739" i="1"/>
  <c r="U2739" i="1"/>
  <c r="V2739" i="1"/>
  <c r="W2739" i="1"/>
  <c r="I2740" i="1"/>
  <c r="J2740" i="1"/>
  <c r="K2740" i="1"/>
  <c r="L2740" i="1"/>
  <c r="M2740" i="1"/>
  <c r="O2740" i="1"/>
  <c r="P2740" i="1"/>
  <c r="Q2740" i="1"/>
  <c r="R2740" i="1"/>
  <c r="T2740" i="1"/>
  <c r="U2740" i="1"/>
  <c r="V2740" i="1"/>
  <c r="W2740" i="1"/>
  <c r="I2741" i="1"/>
  <c r="J2741" i="1"/>
  <c r="K2741" i="1"/>
  <c r="L2741" i="1"/>
  <c r="M2741" i="1"/>
  <c r="O2741" i="1"/>
  <c r="P2741" i="1"/>
  <c r="Q2741" i="1"/>
  <c r="R2741" i="1"/>
  <c r="T2741" i="1"/>
  <c r="U2741" i="1"/>
  <c r="V2741" i="1"/>
  <c r="W2741" i="1"/>
  <c r="I2742" i="1"/>
  <c r="J2742" i="1"/>
  <c r="K2742" i="1"/>
  <c r="L2742" i="1"/>
  <c r="M2742" i="1"/>
  <c r="O2742" i="1"/>
  <c r="P2742" i="1"/>
  <c r="Q2742" i="1"/>
  <c r="R2742" i="1"/>
  <c r="T2742" i="1"/>
  <c r="U2742" i="1"/>
  <c r="V2742" i="1"/>
  <c r="W2742" i="1"/>
  <c r="I2743" i="1"/>
  <c r="J2743" i="1"/>
  <c r="K2743" i="1"/>
  <c r="L2743" i="1"/>
  <c r="M2743" i="1"/>
  <c r="O2743" i="1"/>
  <c r="P2743" i="1"/>
  <c r="Q2743" i="1"/>
  <c r="R2743" i="1"/>
  <c r="T2743" i="1"/>
  <c r="U2743" i="1"/>
  <c r="V2743" i="1"/>
  <c r="W2743" i="1"/>
  <c r="I2744" i="1"/>
  <c r="J2744" i="1"/>
  <c r="K2744" i="1"/>
  <c r="L2744" i="1"/>
  <c r="M2744" i="1"/>
  <c r="O2744" i="1"/>
  <c r="P2744" i="1"/>
  <c r="Q2744" i="1"/>
  <c r="R2744" i="1"/>
  <c r="T2744" i="1"/>
  <c r="U2744" i="1"/>
  <c r="V2744" i="1"/>
  <c r="W2744" i="1"/>
  <c r="I2745" i="1"/>
  <c r="J2745" i="1"/>
  <c r="K2745" i="1"/>
  <c r="L2745" i="1"/>
  <c r="M2745" i="1"/>
  <c r="O2745" i="1"/>
  <c r="P2745" i="1"/>
  <c r="Q2745" i="1"/>
  <c r="R2745" i="1"/>
  <c r="T2745" i="1"/>
  <c r="U2745" i="1"/>
  <c r="V2745" i="1"/>
  <c r="W2745" i="1"/>
  <c r="I2746" i="1"/>
  <c r="J2746" i="1"/>
  <c r="K2746" i="1"/>
  <c r="L2746" i="1"/>
  <c r="M2746" i="1"/>
  <c r="O2746" i="1"/>
  <c r="P2746" i="1"/>
  <c r="Q2746" i="1"/>
  <c r="R2746" i="1"/>
  <c r="T2746" i="1"/>
  <c r="U2746" i="1"/>
  <c r="V2746" i="1"/>
  <c r="W2746" i="1"/>
  <c r="I2747" i="1"/>
  <c r="J2747" i="1"/>
  <c r="K2747" i="1"/>
  <c r="L2747" i="1"/>
  <c r="M2747" i="1"/>
  <c r="O2747" i="1"/>
  <c r="P2747" i="1"/>
  <c r="Q2747" i="1"/>
  <c r="R2747" i="1"/>
  <c r="T2747" i="1"/>
  <c r="U2747" i="1"/>
  <c r="V2747" i="1"/>
  <c r="W2747" i="1"/>
  <c r="I2748" i="1"/>
  <c r="J2748" i="1"/>
  <c r="K2748" i="1"/>
  <c r="L2748" i="1"/>
  <c r="M2748" i="1"/>
  <c r="O2748" i="1"/>
  <c r="P2748" i="1"/>
  <c r="Q2748" i="1"/>
  <c r="R2748" i="1"/>
  <c r="T2748" i="1"/>
  <c r="U2748" i="1"/>
  <c r="V2748" i="1"/>
  <c r="W2748" i="1"/>
  <c r="I2749" i="1"/>
  <c r="J2749" i="1"/>
  <c r="K2749" i="1"/>
  <c r="L2749" i="1"/>
  <c r="M2749" i="1"/>
  <c r="O2749" i="1"/>
  <c r="P2749" i="1"/>
  <c r="Q2749" i="1"/>
  <c r="R2749" i="1"/>
  <c r="T2749" i="1"/>
  <c r="U2749" i="1"/>
  <c r="V2749" i="1"/>
  <c r="W2749" i="1"/>
  <c r="I2750" i="1"/>
  <c r="J2750" i="1"/>
  <c r="K2750" i="1"/>
  <c r="L2750" i="1"/>
  <c r="M2750" i="1"/>
  <c r="O2750" i="1"/>
  <c r="P2750" i="1"/>
  <c r="Q2750" i="1"/>
  <c r="R2750" i="1"/>
  <c r="T2750" i="1"/>
  <c r="U2750" i="1"/>
  <c r="V2750" i="1"/>
  <c r="W2750" i="1"/>
  <c r="I2751" i="1"/>
  <c r="J2751" i="1"/>
  <c r="K2751" i="1"/>
  <c r="L2751" i="1"/>
  <c r="M2751" i="1"/>
  <c r="O2751" i="1"/>
  <c r="P2751" i="1"/>
  <c r="Q2751" i="1"/>
  <c r="R2751" i="1"/>
  <c r="T2751" i="1"/>
  <c r="U2751" i="1"/>
  <c r="V2751" i="1"/>
  <c r="W2751" i="1"/>
  <c r="I2752" i="1"/>
  <c r="J2752" i="1"/>
  <c r="K2752" i="1"/>
  <c r="L2752" i="1"/>
  <c r="M2752" i="1"/>
  <c r="O2752" i="1"/>
  <c r="P2752" i="1"/>
  <c r="Q2752" i="1"/>
  <c r="R2752" i="1"/>
  <c r="T2752" i="1"/>
  <c r="U2752" i="1"/>
  <c r="V2752" i="1"/>
  <c r="W2752" i="1"/>
  <c r="I2753" i="1"/>
  <c r="J2753" i="1"/>
  <c r="K2753" i="1"/>
  <c r="L2753" i="1"/>
  <c r="M2753" i="1"/>
  <c r="O2753" i="1"/>
  <c r="P2753" i="1"/>
  <c r="Q2753" i="1"/>
  <c r="R2753" i="1"/>
  <c r="T2753" i="1"/>
  <c r="U2753" i="1"/>
  <c r="V2753" i="1"/>
  <c r="W2753" i="1"/>
  <c r="I2754" i="1"/>
  <c r="J2754" i="1"/>
  <c r="K2754" i="1"/>
  <c r="L2754" i="1"/>
  <c r="M2754" i="1"/>
  <c r="O2754" i="1"/>
  <c r="P2754" i="1"/>
  <c r="Q2754" i="1"/>
  <c r="R2754" i="1"/>
  <c r="T2754" i="1"/>
  <c r="U2754" i="1"/>
  <c r="V2754" i="1"/>
  <c r="W2754" i="1"/>
  <c r="I2755" i="1"/>
  <c r="J2755" i="1"/>
  <c r="K2755" i="1"/>
  <c r="L2755" i="1"/>
  <c r="M2755" i="1"/>
  <c r="O2755" i="1"/>
  <c r="P2755" i="1"/>
  <c r="Q2755" i="1"/>
  <c r="R2755" i="1"/>
  <c r="T2755" i="1"/>
  <c r="U2755" i="1"/>
  <c r="V2755" i="1"/>
  <c r="W2755" i="1"/>
  <c r="I2756" i="1"/>
  <c r="J2756" i="1"/>
  <c r="K2756" i="1"/>
  <c r="L2756" i="1"/>
  <c r="M2756" i="1"/>
  <c r="O2756" i="1"/>
  <c r="P2756" i="1"/>
  <c r="Q2756" i="1"/>
  <c r="R2756" i="1"/>
  <c r="T2756" i="1"/>
  <c r="U2756" i="1"/>
  <c r="V2756" i="1"/>
  <c r="W2756" i="1"/>
  <c r="I2757" i="1"/>
  <c r="J2757" i="1"/>
  <c r="K2757" i="1"/>
  <c r="L2757" i="1"/>
  <c r="M2757" i="1"/>
  <c r="O2757" i="1"/>
  <c r="P2757" i="1"/>
  <c r="Q2757" i="1"/>
  <c r="R2757" i="1"/>
  <c r="T2757" i="1"/>
  <c r="U2757" i="1"/>
  <c r="V2757" i="1"/>
  <c r="W2757" i="1"/>
  <c r="I2758" i="1"/>
  <c r="J2758" i="1"/>
  <c r="K2758" i="1"/>
  <c r="L2758" i="1"/>
  <c r="M2758" i="1"/>
  <c r="O2758" i="1"/>
  <c r="P2758" i="1"/>
  <c r="Q2758" i="1"/>
  <c r="R2758" i="1"/>
  <c r="T2758" i="1"/>
  <c r="U2758" i="1"/>
  <c r="V2758" i="1"/>
  <c r="W2758" i="1"/>
  <c r="I2759" i="1"/>
  <c r="J2759" i="1"/>
  <c r="K2759" i="1"/>
  <c r="L2759" i="1"/>
  <c r="M2759" i="1"/>
  <c r="O2759" i="1"/>
  <c r="P2759" i="1"/>
  <c r="Q2759" i="1"/>
  <c r="R2759" i="1"/>
  <c r="T2759" i="1"/>
  <c r="U2759" i="1"/>
  <c r="V2759" i="1"/>
  <c r="W2759" i="1"/>
  <c r="I2760" i="1"/>
  <c r="J2760" i="1"/>
  <c r="K2760" i="1"/>
  <c r="L2760" i="1"/>
  <c r="M2760" i="1"/>
  <c r="O2760" i="1"/>
  <c r="P2760" i="1"/>
  <c r="Q2760" i="1"/>
  <c r="R2760" i="1"/>
  <c r="T2760" i="1"/>
  <c r="U2760" i="1"/>
  <c r="V2760" i="1"/>
  <c r="W2760" i="1"/>
  <c r="I2761" i="1"/>
  <c r="J2761" i="1"/>
  <c r="K2761" i="1"/>
  <c r="L2761" i="1"/>
  <c r="M2761" i="1"/>
  <c r="O2761" i="1"/>
  <c r="P2761" i="1"/>
  <c r="Q2761" i="1"/>
  <c r="R2761" i="1"/>
  <c r="T2761" i="1"/>
  <c r="U2761" i="1"/>
  <c r="V2761" i="1"/>
  <c r="W2761" i="1"/>
  <c r="I2762" i="1"/>
  <c r="J2762" i="1"/>
  <c r="K2762" i="1"/>
  <c r="L2762" i="1"/>
  <c r="M2762" i="1"/>
  <c r="O2762" i="1"/>
  <c r="P2762" i="1"/>
  <c r="Q2762" i="1"/>
  <c r="R2762" i="1"/>
  <c r="T2762" i="1"/>
  <c r="U2762" i="1"/>
  <c r="V2762" i="1"/>
  <c r="W2762" i="1"/>
  <c r="I2763" i="1"/>
  <c r="J2763" i="1"/>
  <c r="K2763" i="1"/>
  <c r="L2763" i="1"/>
  <c r="M2763" i="1"/>
  <c r="O2763" i="1"/>
  <c r="P2763" i="1"/>
  <c r="Q2763" i="1"/>
  <c r="R2763" i="1"/>
  <c r="T2763" i="1"/>
  <c r="U2763" i="1"/>
  <c r="V2763" i="1"/>
  <c r="W2763" i="1"/>
  <c r="I2764" i="1"/>
  <c r="J2764" i="1"/>
  <c r="K2764" i="1"/>
  <c r="L2764" i="1"/>
  <c r="M2764" i="1"/>
  <c r="O2764" i="1"/>
  <c r="P2764" i="1"/>
  <c r="Q2764" i="1"/>
  <c r="R2764" i="1"/>
  <c r="T2764" i="1"/>
  <c r="U2764" i="1"/>
  <c r="V2764" i="1"/>
  <c r="W2764" i="1"/>
  <c r="I2765" i="1"/>
  <c r="J2765" i="1"/>
  <c r="K2765" i="1"/>
  <c r="L2765" i="1"/>
  <c r="M2765" i="1"/>
  <c r="O2765" i="1"/>
  <c r="P2765" i="1"/>
  <c r="Q2765" i="1"/>
  <c r="R2765" i="1"/>
  <c r="T2765" i="1"/>
  <c r="U2765" i="1"/>
  <c r="V2765" i="1"/>
  <c r="W2765" i="1"/>
  <c r="I2766" i="1"/>
  <c r="J2766" i="1"/>
  <c r="K2766" i="1"/>
  <c r="L2766" i="1"/>
  <c r="M2766" i="1"/>
  <c r="O2766" i="1"/>
  <c r="P2766" i="1"/>
  <c r="Q2766" i="1"/>
  <c r="R2766" i="1"/>
  <c r="T2766" i="1"/>
  <c r="U2766" i="1"/>
  <c r="V2766" i="1"/>
  <c r="W2766" i="1"/>
  <c r="I2767" i="1"/>
  <c r="J2767" i="1"/>
  <c r="K2767" i="1"/>
  <c r="L2767" i="1"/>
  <c r="M2767" i="1"/>
  <c r="O2767" i="1"/>
  <c r="P2767" i="1"/>
  <c r="Q2767" i="1"/>
  <c r="R2767" i="1"/>
  <c r="T2767" i="1"/>
  <c r="U2767" i="1"/>
  <c r="V2767" i="1"/>
  <c r="W2767" i="1"/>
  <c r="I2768" i="1"/>
  <c r="J2768" i="1"/>
  <c r="K2768" i="1"/>
  <c r="L2768" i="1"/>
  <c r="M2768" i="1"/>
  <c r="O2768" i="1"/>
  <c r="P2768" i="1"/>
  <c r="Q2768" i="1"/>
  <c r="R2768" i="1"/>
  <c r="T2768" i="1"/>
  <c r="U2768" i="1"/>
  <c r="V2768" i="1"/>
  <c r="W2768" i="1"/>
  <c r="I2769" i="1"/>
  <c r="J2769" i="1"/>
  <c r="K2769" i="1"/>
  <c r="L2769" i="1"/>
  <c r="M2769" i="1"/>
  <c r="O2769" i="1"/>
  <c r="P2769" i="1"/>
  <c r="Q2769" i="1"/>
  <c r="R2769" i="1"/>
  <c r="T2769" i="1"/>
  <c r="U2769" i="1"/>
  <c r="V2769" i="1"/>
  <c r="W2769" i="1"/>
  <c r="I2770" i="1"/>
  <c r="J2770" i="1"/>
  <c r="K2770" i="1"/>
  <c r="L2770" i="1"/>
  <c r="M2770" i="1"/>
  <c r="O2770" i="1"/>
  <c r="P2770" i="1"/>
  <c r="Q2770" i="1"/>
  <c r="R2770" i="1"/>
  <c r="T2770" i="1"/>
  <c r="U2770" i="1"/>
  <c r="V2770" i="1"/>
  <c r="W2770" i="1"/>
  <c r="I2771" i="1"/>
  <c r="J2771" i="1"/>
  <c r="K2771" i="1"/>
  <c r="L2771" i="1"/>
  <c r="M2771" i="1"/>
  <c r="O2771" i="1"/>
  <c r="P2771" i="1"/>
  <c r="Q2771" i="1"/>
  <c r="R2771" i="1"/>
  <c r="T2771" i="1"/>
  <c r="U2771" i="1"/>
  <c r="V2771" i="1"/>
  <c r="W2771" i="1"/>
  <c r="I2772" i="1"/>
  <c r="J2772" i="1"/>
  <c r="K2772" i="1"/>
  <c r="L2772" i="1"/>
  <c r="M2772" i="1"/>
  <c r="O2772" i="1"/>
  <c r="P2772" i="1"/>
  <c r="Q2772" i="1"/>
  <c r="R2772" i="1"/>
  <c r="T2772" i="1"/>
  <c r="U2772" i="1"/>
  <c r="V2772" i="1"/>
  <c r="W2772" i="1"/>
  <c r="I2773" i="1"/>
  <c r="J2773" i="1"/>
  <c r="K2773" i="1"/>
  <c r="L2773" i="1"/>
  <c r="M2773" i="1"/>
  <c r="O2773" i="1"/>
  <c r="P2773" i="1"/>
  <c r="Q2773" i="1"/>
  <c r="R2773" i="1"/>
  <c r="T2773" i="1"/>
  <c r="U2773" i="1"/>
  <c r="V2773" i="1"/>
  <c r="W2773" i="1"/>
  <c r="I2774" i="1"/>
  <c r="J2774" i="1"/>
  <c r="K2774" i="1"/>
  <c r="L2774" i="1"/>
  <c r="M2774" i="1"/>
  <c r="O2774" i="1"/>
  <c r="P2774" i="1"/>
  <c r="Q2774" i="1"/>
  <c r="R2774" i="1"/>
  <c r="T2774" i="1"/>
  <c r="U2774" i="1"/>
  <c r="V2774" i="1"/>
  <c r="W2774" i="1"/>
  <c r="I2775" i="1"/>
  <c r="J2775" i="1"/>
  <c r="K2775" i="1"/>
  <c r="L2775" i="1"/>
  <c r="M2775" i="1"/>
  <c r="O2775" i="1"/>
  <c r="P2775" i="1"/>
  <c r="Q2775" i="1"/>
  <c r="R2775" i="1"/>
  <c r="T2775" i="1"/>
  <c r="U2775" i="1"/>
  <c r="V2775" i="1"/>
  <c r="W2775" i="1"/>
  <c r="I2776" i="1"/>
  <c r="J2776" i="1"/>
  <c r="K2776" i="1"/>
  <c r="L2776" i="1"/>
  <c r="M2776" i="1"/>
  <c r="O2776" i="1"/>
  <c r="P2776" i="1"/>
  <c r="Q2776" i="1"/>
  <c r="R2776" i="1"/>
  <c r="T2776" i="1"/>
  <c r="U2776" i="1"/>
  <c r="V2776" i="1"/>
  <c r="W2776" i="1"/>
  <c r="I2777" i="1"/>
  <c r="J2777" i="1"/>
  <c r="K2777" i="1"/>
  <c r="L2777" i="1"/>
  <c r="M2777" i="1"/>
  <c r="O2777" i="1"/>
  <c r="P2777" i="1"/>
  <c r="Q2777" i="1"/>
  <c r="R2777" i="1"/>
  <c r="T2777" i="1"/>
  <c r="U2777" i="1"/>
  <c r="V2777" i="1"/>
  <c r="W2777" i="1"/>
  <c r="I2778" i="1"/>
  <c r="J2778" i="1"/>
  <c r="K2778" i="1"/>
  <c r="L2778" i="1"/>
  <c r="M2778" i="1"/>
  <c r="O2778" i="1"/>
  <c r="P2778" i="1"/>
  <c r="Q2778" i="1"/>
  <c r="R2778" i="1"/>
  <c r="T2778" i="1"/>
  <c r="U2778" i="1"/>
  <c r="V2778" i="1"/>
  <c r="W2778" i="1"/>
  <c r="I2779" i="1"/>
  <c r="J2779" i="1"/>
  <c r="K2779" i="1"/>
  <c r="L2779" i="1"/>
  <c r="M2779" i="1"/>
  <c r="O2779" i="1"/>
  <c r="P2779" i="1"/>
  <c r="Q2779" i="1"/>
  <c r="R2779" i="1"/>
  <c r="T2779" i="1"/>
  <c r="U2779" i="1"/>
  <c r="V2779" i="1"/>
  <c r="W2779" i="1"/>
  <c r="I2780" i="1"/>
  <c r="J2780" i="1"/>
  <c r="K2780" i="1"/>
  <c r="L2780" i="1"/>
  <c r="M2780" i="1"/>
  <c r="O2780" i="1"/>
  <c r="P2780" i="1"/>
  <c r="Q2780" i="1"/>
  <c r="R2780" i="1"/>
  <c r="T2780" i="1"/>
  <c r="U2780" i="1"/>
  <c r="V2780" i="1"/>
  <c r="W2780" i="1"/>
  <c r="I2781" i="1"/>
  <c r="J2781" i="1"/>
  <c r="K2781" i="1"/>
  <c r="L2781" i="1"/>
  <c r="M2781" i="1"/>
  <c r="O2781" i="1"/>
  <c r="P2781" i="1"/>
  <c r="Q2781" i="1"/>
  <c r="R2781" i="1"/>
  <c r="T2781" i="1"/>
  <c r="U2781" i="1"/>
  <c r="V2781" i="1"/>
  <c r="W2781" i="1"/>
  <c r="I2782" i="1"/>
  <c r="J2782" i="1"/>
  <c r="K2782" i="1"/>
  <c r="L2782" i="1"/>
  <c r="M2782" i="1"/>
  <c r="O2782" i="1"/>
  <c r="P2782" i="1"/>
  <c r="Q2782" i="1"/>
  <c r="R2782" i="1"/>
  <c r="T2782" i="1"/>
  <c r="U2782" i="1"/>
  <c r="V2782" i="1"/>
  <c r="W2782" i="1"/>
  <c r="I2783" i="1"/>
  <c r="J2783" i="1"/>
  <c r="K2783" i="1"/>
  <c r="L2783" i="1"/>
  <c r="M2783" i="1"/>
  <c r="O2783" i="1"/>
  <c r="P2783" i="1"/>
  <c r="Q2783" i="1"/>
  <c r="R2783" i="1"/>
  <c r="T2783" i="1"/>
  <c r="U2783" i="1"/>
  <c r="V2783" i="1"/>
  <c r="W2783" i="1"/>
  <c r="I2784" i="1"/>
  <c r="J2784" i="1"/>
  <c r="K2784" i="1"/>
  <c r="L2784" i="1"/>
  <c r="M2784" i="1"/>
  <c r="O2784" i="1"/>
  <c r="P2784" i="1"/>
  <c r="Q2784" i="1"/>
  <c r="R2784" i="1"/>
  <c r="T2784" i="1"/>
  <c r="U2784" i="1"/>
  <c r="V2784" i="1"/>
  <c r="W2784" i="1"/>
  <c r="I2785" i="1"/>
  <c r="J2785" i="1"/>
  <c r="K2785" i="1"/>
  <c r="L2785" i="1"/>
  <c r="M2785" i="1"/>
  <c r="O2785" i="1"/>
  <c r="P2785" i="1"/>
  <c r="Q2785" i="1"/>
  <c r="R2785" i="1"/>
  <c r="T2785" i="1"/>
  <c r="U2785" i="1"/>
  <c r="V2785" i="1"/>
  <c r="W2785" i="1"/>
  <c r="I2786" i="1"/>
  <c r="J2786" i="1"/>
  <c r="K2786" i="1"/>
  <c r="L2786" i="1"/>
  <c r="M2786" i="1"/>
  <c r="O2786" i="1"/>
  <c r="P2786" i="1"/>
  <c r="Q2786" i="1"/>
  <c r="R2786" i="1"/>
  <c r="T2786" i="1"/>
  <c r="U2786" i="1"/>
  <c r="V2786" i="1"/>
  <c r="W2786" i="1"/>
  <c r="I2787" i="1"/>
  <c r="J2787" i="1"/>
  <c r="K2787" i="1"/>
  <c r="L2787" i="1"/>
  <c r="M2787" i="1"/>
  <c r="O2787" i="1"/>
  <c r="P2787" i="1"/>
  <c r="Q2787" i="1"/>
  <c r="R2787" i="1"/>
  <c r="T2787" i="1"/>
  <c r="U2787" i="1"/>
  <c r="V2787" i="1"/>
  <c r="W2787" i="1"/>
  <c r="I2788" i="1"/>
  <c r="J2788" i="1"/>
  <c r="K2788" i="1"/>
  <c r="L2788" i="1"/>
  <c r="M2788" i="1"/>
  <c r="O2788" i="1"/>
  <c r="P2788" i="1"/>
  <c r="Q2788" i="1"/>
  <c r="R2788" i="1"/>
  <c r="T2788" i="1"/>
  <c r="U2788" i="1"/>
  <c r="V2788" i="1"/>
  <c r="W2788" i="1"/>
  <c r="I2789" i="1"/>
  <c r="J2789" i="1"/>
  <c r="K2789" i="1"/>
  <c r="L2789" i="1"/>
  <c r="M2789" i="1"/>
  <c r="O2789" i="1"/>
  <c r="P2789" i="1"/>
  <c r="Q2789" i="1"/>
  <c r="R2789" i="1"/>
  <c r="T2789" i="1"/>
  <c r="U2789" i="1"/>
  <c r="V2789" i="1"/>
  <c r="W2789" i="1"/>
  <c r="I2790" i="1"/>
  <c r="J2790" i="1"/>
  <c r="K2790" i="1"/>
  <c r="L2790" i="1"/>
  <c r="M2790" i="1"/>
  <c r="O2790" i="1"/>
  <c r="P2790" i="1"/>
  <c r="Q2790" i="1"/>
  <c r="R2790" i="1"/>
  <c r="T2790" i="1"/>
  <c r="U2790" i="1"/>
  <c r="V2790" i="1"/>
  <c r="W2790" i="1"/>
  <c r="I2791" i="1"/>
  <c r="J2791" i="1"/>
  <c r="K2791" i="1"/>
  <c r="L2791" i="1"/>
  <c r="M2791" i="1"/>
  <c r="O2791" i="1"/>
  <c r="P2791" i="1"/>
  <c r="Q2791" i="1"/>
  <c r="R2791" i="1"/>
  <c r="T2791" i="1"/>
  <c r="U2791" i="1"/>
  <c r="V2791" i="1"/>
  <c r="W2791" i="1"/>
  <c r="I2792" i="1"/>
  <c r="J2792" i="1"/>
  <c r="K2792" i="1"/>
  <c r="L2792" i="1"/>
  <c r="M2792" i="1"/>
  <c r="O2792" i="1"/>
  <c r="P2792" i="1"/>
  <c r="Q2792" i="1"/>
  <c r="R2792" i="1"/>
  <c r="T2792" i="1"/>
  <c r="U2792" i="1"/>
  <c r="V2792" i="1"/>
  <c r="W2792" i="1"/>
  <c r="I2793" i="1"/>
  <c r="J2793" i="1"/>
  <c r="K2793" i="1"/>
  <c r="L2793" i="1"/>
  <c r="M2793" i="1"/>
  <c r="O2793" i="1"/>
  <c r="P2793" i="1"/>
  <c r="Q2793" i="1"/>
  <c r="R2793" i="1"/>
  <c r="T2793" i="1"/>
  <c r="U2793" i="1"/>
  <c r="V2793" i="1"/>
  <c r="W2793" i="1"/>
  <c r="I2794" i="1"/>
  <c r="J2794" i="1"/>
  <c r="K2794" i="1"/>
  <c r="L2794" i="1"/>
  <c r="M2794" i="1"/>
  <c r="O2794" i="1"/>
  <c r="P2794" i="1"/>
  <c r="Q2794" i="1"/>
  <c r="R2794" i="1"/>
  <c r="T2794" i="1"/>
  <c r="U2794" i="1"/>
  <c r="V2794" i="1"/>
  <c r="W2794" i="1"/>
  <c r="I2795" i="1"/>
  <c r="J2795" i="1"/>
  <c r="K2795" i="1"/>
  <c r="L2795" i="1"/>
  <c r="M2795" i="1"/>
  <c r="O2795" i="1"/>
  <c r="P2795" i="1"/>
  <c r="Q2795" i="1"/>
  <c r="R2795" i="1"/>
  <c r="T2795" i="1"/>
  <c r="U2795" i="1"/>
  <c r="V2795" i="1"/>
  <c r="W2795" i="1"/>
  <c r="I2796" i="1"/>
  <c r="J2796" i="1"/>
  <c r="K2796" i="1"/>
  <c r="L2796" i="1"/>
  <c r="M2796" i="1"/>
  <c r="O2796" i="1"/>
  <c r="P2796" i="1"/>
  <c r="Q2796" i="1"/>
  <c r="R2796" i="1"/>
  <c r="T2796" i="1"/>
  <c r="U2796" i="1"/>
  <c r="V2796" i="1"/>
  <c r="W2796" i="1"/>
  <c r="I2797" i="1"/>
  <c r="J2797" i="1"/>
  <c r="K2797" i="1"/>
  <c r="L2797" i="1"/>
  <c r="M2797" i="1"/>
  <c r="O2797" i="1"/>
  <c r="P2797" i="1"/>
  <c r="Q2797" i="1"/>
  <c r="R2797" i="1"/>
  <c r="T2797" i="1"/>
  <c r="U2797" i="1"/>
  <c r="V2797" i="1"/>
  <c r="W2797" i="1"/>
  <c r="I2798" i="1"/>
  <c r="J2798" i="1"/>
  <c r="K2798" i="1"/>
  <c r="L2798" i="1"/>
  <c r="M2798" i="1"/>
  <c r="O2798" i="1"/>
  <c r="P2798" i="1"/>
  <c r="Q2798" i="1"/>
  <c r="R2798" i="1"/>
  <c r="T2798" i="1"/>
  <c r="U2798" i="1"/>
  <c r="V2798" i="1"/>
  <c r="W2798" i="1"/>
  <c r="I2799" i="1"/>
  <c r="J2799" i="1"/>
  <c r="K2799" i="1"/>
  <c r="L2799" i="1"/>
  <c r="M2799" i="1"/>
  <c r="O2799" i="1"/>
  <c r="P2799" i="1"/>
  <c r="Q2799" i="1"/>
  <c r="R2799" i="1"/>
  <c r="T2799" i="1"/>
  <c r="U2799" i="1"/>
  <c r="V2799" i="1"/>
  <c r="W2799" i="1"/>
  <c r="I2800" i="1"/>
  <c r="J2800" i="1"/>
  <c r="K2800" i="1"/>
  <c r="L2800" i="1"/>
  <c r="M2800" i="1"/>
  <c r="O2800" i="1"/>
  <c r="P2800" i="1"/>
  <c r="Q2800" i="1"/>
  <c r="R2800" i="1"/>
  <c r="T2800" i="1"/>
  <c r="U2800" i="1"/>
  <c r="V2800" i="1"/>
  <c r="W2800" i="1"/>
  <c r="I2801" i="1"/>
  <c r="J2801" i="1"/>
  <c r="K2801" i="1"/>
  <c r="L2801" i="1"/>
  <c r="M2801" i="1"/>
  <c r="O2801" i="1"/>
  <c r="P2801" i="1"/>
  <c r="Q2801" i="1"/>
  <c r="R2801" i="1"/>
  <c r="T2801" i="1"/>
  <c r="U2801" i="1"/>
  <c r="V2801" i="1"/>
  <c r="W2801" i="1"/>
  <c r="I2802" i="1"/>
  <c r="J2802" i="1"/>
  <c r="K2802" i="1"/>
  <c r="L2802" i="1"/>
  <c r="M2802" i="1"/>
  <c r="O2802" i="1"/>
  <c r="P2802" i="1"/>
  <c r="Q2802" i="1"/>
  <c r="R2802" i="1"/>
  <c r="T2802" i="1"/>
  <c r="U2802" i="1"/>
  <c r="V2802" i="1"/>
  <c r="W2802" i="1"/>
  <c r="I2803" i="1"/>
  <c r="J2803" i="1"/>
  <c r="K2803" i="1"/>
  <c r="L2803" i="1"/>
  <c r="M2803" i="1"/>
  <c r="O2803" i="1"/>
  <c r="P2803" i="1"/>
  <c r="Q2803" i="1"/>
  <c r="R2803" i="1"/>
  <c r="T2803" i="1"/>
  <c r="U2803" i="1"/>
  <c r="V2803" i="1"/>
  <c r="W2803" i="1"/>
  <c r="I2804" i="1"/>
  <c r="J2804" i="1"/>
  <c r="K2804" i="1"/>
  <c r="L2804" i="1"/>
  <c r="M2804" i="1"/>
  <c r="O2804" i="1"/>
  <c r="P2804" i="1"/>
  <c r="Q2804" i="1"/>
  <c r="R2804" i="1"/>
  <c r="T2804" i="1"/>
  <c r="U2804" i="1"/>
  <c r="V2804" i="1"/>
  <c r="W2804" i="1"/>
  <c r="I2805" i="1"/>
  <c r="J2805" i="1"/>
  <c r="K2805" i="1"/>
  <c r="L2805" i="1"/>
  <c r="M2805" i="1"/>
  <c r="O2805" i="1"/>
  <c r="P2805" i="1"/>
  <c r="Q2805" i="1"/>
  <c r="R2805" i="1"/>
  <c r="T2805" i="1"/>
  <c r="U2805" i="1"/>
  <c r="V2805" i="1"/>
  <c r="W2805" i="1"/>
  <c r="I2806" i="1"/>
  <c r="J2806" i="1"/>
  <c r="K2806" i="1"/>
  <c r="L2806" i="1"/>
  <c r="M2806" i="1"/>
  <c r="O2806" i="1"/>
  <c r="P2806" i="1"/>
  <c r="Q2806" i="1"/>
  <c r="R2806" i="1"/>
  <c r="T2806" i="1"/>
  <c r="U2806" i="1"/>
  <c r="V2806" i="1"/>
  <c r="W2806" i="1"/>
  <c r="I2807" i="1"/>
  <c r="J2807" i="1"/>
  <c r="K2807" i="1"/>
  <c r="L2807" i="1"/>
  <c r="M2807" i="1"/>
  <c r="O2807" i="1"/>
  <c r="P2807" i="1"/>
  <c r="Q2807" i="1"/>
  <c r="R2807" i="1"/>
  <c r="T2807" i="1"/>
  <c r="U2807" i="1"/>
  <c r="V2807" i="1"/>
  <c r="W2807" i="1"/>
  <c r="I2808" i="1"/>
  <c r="J2808" i="1"/>
  <c r="K2808" i="1"/>
  <c r="L2808" i="1"/>
  <c r="M2808" i="1"/>
  <c r="O2808" i="1"/>
  <c r="P2808" i="1"/>
  <c r="Q2808" i="1"/>
  <c r="R2808" i="1"/>
  <c r="T2808" i="1"/>
  <c r="U2808" i="1"/>
  <c r="V2808" i="1"/>
  <c r="W2808" i="1"/>
  <c r="I2809" i="1"/>
  <c r="J2809" i="1"/>
  <c r="K2809" i="1"/>
  <c r="L2809" i="1"/>
  <c r="M2809" i="1"/>
  <c r="O2809" i="1"/>
  <c r="P2809" i="1"/>
  <c r="Q2809" i="1"/>
  <c r="R2809" i="1"/>
  <c r="T2809" i="1"/>
  <c r="U2809" i="1"/>
  <c r="V2809" i="1"/>
  <c r="W2809" i="1"/>
  <c r="I2810" i="1"/>
  <c r="J2810" i="1"/>
  <c r="K2810" i="1"/>
  <c r="L2810" i="1"/>
  <c r="M2810" i="1"/>
  <c r="O2810" i="1"/>
  <c r="P2810" i="1"/>
  <c r="Q2810" i="1"/>
  <c r="R2810" i="1"/>
  <c r="T2810" i="1"/>
  <c r="U2810" i="1"/>
  <c r="V2810" i="1"/>
  <c r="W2810" i="1"/>
  <c r="I2811" i="1"/>
  <c r="J2811" i="1"/>
  <c r="K2811" i="1"/>
  <c r="L2811" i="1"/>
  <c r="M2811" i="1"/>
  <c r="O2811" i="1"/>
  <c r="P2811" i="1"/>
  <c r="Q2811" i="1"/>
  <c r="R2811" i="1"/>
  <c r="T2811" i="1"/>
  <c r="U2811" i="1"/>
  <c r="V2811" i="1"/>
  <c r="W2811" i="1"/>
  <c r="I2812" i="1"/>
  <c r="J2812" i="1"/>
  <c r="K2812" i="1"/>
  <c r="L2812" i="1"/>
  <c r="M2812" i="1"/>
  <c r="O2812" i="1"/>
  <c r="P2812" i="1"/>
  <c r="Q2812" i="1"/>
  <c r="R2812" i="1"/>
  <c r="T2812" i="1"/>
  <c r="U2812" i="1"/>
  <c r="V2812" i="1"/>
  <c r="W2812" i="1"/>
  <c r="I2813" i="1"/>
  <c r="J2813" i="1"/>
  <c r="K2813" i="1"/>
  <c r="L2813" i="1"/>
  <c r="M2813" i="1"/>
  <c r="O2813" i="1"/>
  <c r="P2813" i="1"/>
  <c r="Q2813" i="1"/>
  <c r="R2813" i="1"/>
  <c r="T2813" i="1"/>
  <c r="U2813" i="1"/>
  <c r="V2813" i="1"/>
  <c r="W2813" i="1"/>
  <c r="I2814" i="1"/>
  <c r="J2814" i="1"/>
  <c r="K2814" i="1"/>
  <c r="L2814" i="1"/>
  <c r="M2814" i="1"/>
  <c r="O2814" i="1"/>
  <c r="P2814" i="1"/>
  <c r="Q2814" i="1"/>
  <c r="R2814" i="1"/>
  <c r="T2814" i="1"/>
  <c r="U2814" i="1"/>
  <c r="V2814" i="1"/>
  <c r="W2814" i="1"/>
  <c r="I2815" i="1"/>
  <c r="J2815" i="1"/>
  <c r="K2815" i="1"/>
  <c r="L2815" i="1"/>
  <c r="M2815" i="1"/>
  <c r="O2815" i="1"/>
  <c r="P2815" i="1"/>
  <c r="Q2815" i="1"/>
  <c r="R2815" i="1"/>
  <c r="T2815" i="1"/>
  <c r="U2815" i="1"/>
  <c r="V2815" i="1"/>
  <c r="W2815" i="1"/>
  <c r="I2816" i="1"/>
  <c r="J2816" i="1"/>
  <c r="K2816" i="1"/>
  <c r="L2816" i="1"/>
  <c r="M2816" i="1"/>
  <c r="O2816" i="1"/>
  <c r="P2816" i="1"/>
  <c r="Q2816" i="1"/>
  <c r="R2816" i="1"/>
  <c r="T2816" i="1"/>
  <c r="U2816" i="1"/>
  <c r="V2816" i="1"/>
  <c r="W2816" i="1"/>
  <c r="I2817" i="1"/>
  <c r="J2817" i="1"/>
  <c r="K2817" i="1"/>
  <c r="L2817" i="1"/>
  <c r="M2817" i="1"/>
  <c r="O2817" i="1"/>
  <c r="P2817" i="1"/>
  <c r="Q2817" i="1"/>
  <c r="R2817" i="1"/>
  <c r="T2817" i="1"/>
  <c r="U2817" i="1"/>
  <c r="V2817" i="1"/>
  <c r="W2817" i="1"/>
  <c r="I2818" i="1"/>
  <c r="J2818" i="1"/>
  <c r="K2818" i="1"/>
  <c r="L2818" i="1"/>
  <c r="M2818" i="1"/>
  <c r="O2818" i="1"/>
  <c r="P2818" i="1"/>
  <c r="Q2818" i="1"/>
  <c r="R2818" i="1"/>
  <c r="T2818" i="1"/>
  <c r="U2818" i="1"/>
  <c r="V2818" i="1"/>
  <c r="W2818" i="1"/>
  <c r="I2819" i="1"/>
  <c r="J2819" i="1"/>
  <c r="K2819" i="1"/>
  <c r="L2819" i="1"/>
  <c r="M2819" i="1"/>
  <c r="O2819" i="1"/>
  <c r="P2819" i="1"/>
  <c r="Q2819" i="1"/>
  <c r="R2819" i="1"/>
  <c r="T2819" i="1"/>
  <c r="U2819" i="1"/>
  <c r="V2819" i="1"/>
  <c r="W2819" i="1"/>
  <c r="I2820" i="1"/>
  <c r="J2820" i="1"/>
  <c r="K2820" i="1"/>
  <c r="L2820" i="1"/>
  <c r="M2820" i="1"/>
  <c r="O2820" i="1"/>
  <c r="P2820" i="1"/>
  <c r="Q2820" i="1"/>
  <c r="R2820" i="1"/>
  <c r="T2820" i="1"/>
  <c r="U2820" i="1"/>
  <c r="V2820" i="1"/>
  <c r="W2820" i="1"/>
  <c r="I2821" i="1"/>
  <c r="J2821" i="1"/>
  <c r="K2821" i="1"/>
  <c r="L2821" i="1"/>
  <c r="M2821" i="1"/>
  <c r="O2821" i="1"/>
  <c r="P2821" i="1"/>
  <c r="Q2821" i="1"/>
  <c r="R2821" i="1"/>
  <c r="T2821" i="1"/>
  <c r="U2821" i="1"/>
  <c r="V2821" i="1"/>
  <c r="W2821" i="1"/>
  <c r="I2822" i="1"/>
  <c r="J2822" i="1"/>
  <c r="K2822" i="1"/>
  <c r="L2822" i="1"/>
  <c r="M2822" i="1"/>
  <c r="O2822" i="1"/>
  <c r="P2822" i="1"/>
  <c r="Q2822" i="1"/>
  <c r="R2822" i="1"/>
  <c r="T2822" i="1"/>
  <c r="U2822" i="1"/>
  <c r="V2822" i="1"/>
  <c r="W2822" i="1"/>
  <c r="I2823" i="1"/>
  <c r="J2823" i="1"/>
  <c r="K2823" i="1"/>
  <c r="L2823" i="1"/>
  <c r="M2823" i="1"/>
  <c r="O2823" i="1"/>
  <c r="P2823" i="1"/>
  <c r="Q2823" i="1"/>
  <c r="R2823" i="1"/>
  <c r="T2823" i="1"/>
  <c r="U2823" i="1"/>
  <c r="V2823" i="1"/>
  <c r="W2823" i="1"/>
  <c r="I2824" i="1"/>
  <c r="J2824" i="1"/>
  <c r="K2824" i="1"/>
  <c r="L2824" i="1"/>
  <c r="M2824" i="1"/>
  <c r="O2824" i="1"/>
  <c r="P2824" i="1"/>
  <c r="Q2824" i="1"/>
  <c r="R2824" i="1"/>
  <c r="T2824" i="1"/>
  <c r="U2824" i="1"/>
  <c r="V2824" i="1"/>
  <c r="W2824" i="1"/>
  <c r="I2825" i="1"/>
  <c r="J2825" i="1"/>
  <c r="K2825" i="1"/>
  <c r="L2825" i="1"/>
  <c r="M2825" i="1"/>
  <c r="O2825" i="1"/>
  <c r="P2825" i="1"/>
  <c r="Q2825" i="1"/>
  <c r="R2825" i="1"/>
  <c r="T2825" i="1"/>
  <c r="U2825" i="1"/>
  <c r="V2825" i="1"/>
  <c r="W2825" i="1"/>
  <c r="I2826" i="1"/>
  <c r="J2826" i="1"/>
  <c r="K2826" i="1"/>
  <c r="L2826" i="1"/>
  <c r="M2826" i="1"/>
  <c r="O2826" i="1"/>
  <c r="P2826" i="1"/>
  <c r="Q2826" i="1"/>
  <c r="R2826" i="1"/>
  <c r="T2826" i="1"/>
  <c r="U2826" i="1"/>
  <c r="V2826" i="1"/>
  <c r="W2826" i="1"/>
  <c r="I2827" i="1"/>
  <c r="J2827" i="1"/>
  <c r="K2827" i="1"/>
  <c r="L2827" i="1"/>
  <c r="M2827" i="1"/>
  <c r="O2827" i="1"/>
  <c r="P2827" i="1"/>
  <c r="Q2827" i="1"/>
  <c r="R2827" i="1"/>
  <c r="T2827" i="1"/>
  <c r="U2827" i="1"/>
  <c r="V2827" i="1"/>
  <c r="W2827" i="1"/>
  <c r="I2828" i="1"/>
  <c r="J2828" i="1"/>
  <c r="K2828" i="1"/>
  <c r="L2828" i="1"/>
  <c r="M2828" i="1"/>
  <c r="O2828" i="1"/>
  <c r="P2828" i="1"/>
  <c r="Q2828" i="1"/>
  <c r="R2828" i="1"/>
  <c r="T2828" i="1"/>
  <c r="U2828" i="1"/>
  <c r="V2828" i="1"/>
  <c r="W2828" i="1"/>
  <c r="I2829" i="1"/>
  <c r="J2829" i="1"/>
  <c r="K2829" i="1"/>
  <c r="L2829" i="1"/>
  <c r="M2829" i="1"/>
  <c r="O2829" i="1"/>
  <c r="P2829" i="1"/>
  <c r="Q2829" i="1"/>
  <c r="R2829" i="1"/>
  <c r="T2829" i="1"/>
  <c r="U2829" i="1"/>
  <c r="V2829" i="1"/>
  <c r="W2829" i="1"/>
  <c r="I2830" i="1"/>
  <c r="J2830" i="1"/>
  <c r="K2830" i="1"/>
  <c r="L2830" i="1"/>
  <c r="M2830" i="1"/>
  <c r="O2830" i="1"/>
  <c r="P2830" i="1"/>
  <c r="Q2830" i="1"/>
  <c r="R2830" i="1"/>
  <c r="T2830" i="1"/>
  <c r="U2830" i="1"/>
  <c r="V2830" i="1"/>
  <c r="W2830" i="1"/>
  <c r="I2831" i="1"/>
  <c r="J2831" i="1"/>
  <c r="K2831" i="1"/>
  <c r="L2831" i="1"/>
  <c r="M2831" i="1"/>
  <c r="O2831" i="1"/>
  <c r="P2831" i="1"/>
  <c r="Q2831" i="1"/>
  <c r="R2831" i="1"/>
  <c r="T2831" i="1"/>
  <c r="U2831" i="1"/>
  <c r="V2831" i="1"/>
  <c r="W2831" i="1"/>
  <c r="I2832" i="1"/>
  <c r="J2832" i="1"/>
  <c r="K2832" i="1"/>
  <c r="L2832" i="1"/>
  <c r="M2832" i="1"/>
  <c r="O2832" i="1"/>
  <c r="P2832" i="1"/>
  <c r="Q2832" i="1"/>
  <c r="R2832" i="1"/>
  <c r="T2832" i="1"/>
  <c r="U2832" i="1"/>
  <c r="V2832" i="1"/>
  <c r="W2832" i="1"/>
  <c r="I2833" i="1"/>
  <c r="J2833" i="1"/>
  <c r="K2833" i="1"/>
  <c r="L2833" i="1"/>
  <c r="M2833" i="1"/>
  <c r="O2833" i="1"/>
  <c r="P2833" i="1"/>
  <c r="Q2833" i="1"/>
  <c r="R2833" i="1"/>
  <c r="T2833" i="1"/>
  <c r="U2833" i="1"/>
  <c r="V2833" i="1"/>
  <c r="W2833" i="1"/>
  <c r="I2834" i="1"/>
  <c r="J2834" i="1"/>
  <c r="K2834" i="1"/>
  <c r="L2834" i="1"/>
  <c r="M2834" i="1"/>
  <c r="O2834" i="1"/>
  <c r="P2834" i="1"/>
  <c r="Q2834" i="1"/>
  <c r="R2834" i="1"/>
  <c r="T2834" i="1"/>
  <c r="U2834" i="1"/>
  <c r="V2834" i="1"/>
  <c r="W2834" i="1"/>
  <c r="I2835" i="1"/>
  <c r="J2835" i="1"/>
  <c r="K2835" i="1"/>
  <c r="L2835" i="1"/>
  <c r="M2835" i="1"/>
  <c r="O2835" i="1"/>
  <c r="P2835" i="1"/>
  <c r="Q2835" i="1"/>
  <c r="R2835" i="1"/>
  <c r="T2835" i="1"/>
  <c r="U2835" i="1"/>
  <c r="V2835" i="1"/>
  <c r="W2835" i="1"/>
  <c r="I2836" i="1"/>
  <c r="J2836" i="1"/>
  <c r="K2836" i="1"/>
  <c r="L2836" i="1"/>
  <c r="M2836" i="1"/>
  <c r="O2836" i="1"/>
  <c r="P2836" i="1"/>
  <c r="Q2836" i="1"/>
  <c r="R2836" i="1"/>
  <c r="T2836" i="1"/>
  <c r="U2836" i="1"/>
  <c r="V2836" i="1"/>
  <c r="W2836" i="1"/>
  <c r="I2837" i="1"/>
  <c r="J2837" i="1"/>
  <c r="K2837" i="1"/>
  <c r="L2837" i="1"/>
  <c r="M2837" i="1"/>
  <c r="O2837" i="1"/>
  <c r="P2837" i="1"/>
  <c r="Q2837" i="1"/>
  <c r="R2837" i="1"/>
  <c r="T2837" i="1"/>
  <c r="U2837" i="1"/>
  <c r="V2837" i="1"/>
  <c r="W2837" i="1"/>
  <c r="I2838" i="1"/>
  <c r="J2838" i="1"/>
  <c r="K2838" i="1"/>
  <c r="L2838" i="1"/>
  <c r="M2838" i="1"/>
  <c r="O2838" i="1"/>
  <c r="P2838" i="1"/>
  <c r="Q2838" i="1"/>
  <c r="R2838" i="1"/>
  <c r="T2838" i="1"/>
  <c r="U2838" i="1"/>
  <c r="V2838" i="1"/>
  <c r="W2838" i="1"/>
  <c r="I2839" i="1"/>
  <c r="J2839" i="1"/>
  <c r="K2839" i="1"/>
  <c r="L2839" i="1"/>
  <c r="M2839" i="1"/>
  <c r="O2839" i="1"/>
  <c r="P2839" i="1"/>
  <c r="Q2839" i="1"/>
  <c r="R2839" i="1"/>
  <c r="T2839" i="1"/>
  <c r="U2839" i="1"/>
  <c r="V2839" i="1"/>
  <c r="W2839" i="1"/>
  <c r="I2840" i="1"/>
  <c r="J2840" i="1"/>
  <c r="K2840" i="1"/>
  <c r="L2840" i="1"/>
  <c r="M2840" i="1"/>
  <c r="O2840" i="1"/>
  <c r="P2840" i="1"/>
  <c r="Q2840" i="1"/>
  <c r="R2840" i="1"/>
  <c r="T2840" i="1"/>
  <c r="U2840" i="1"/>
  <c r="V2840" i="1"/>
  <c r="W2840" i="1"/>
  <c r="I2841" i="1"/>
  <c r="J2841" i="1"/>
  <c r="K2841" i="1"/>
  <c r="L2841" i="1"/>
  <c r="M2841" i="1"/>
  <c r="O2841" i="1"/>
  <c r="P2841" i="1"/>
  <c r="Q2841" i="1"/>
  <c r="R2841" i="1"/>
  <c r="T2841" i="1"/>
  <c r="U2841" i="1"/>
  <c r="V2841" i="1"/>
  <c r="W2841" i="1"/>
  <c r="I2842" i="1"/>
  <c r="J2842" i="1"/>
  <c r="K2842" i="1"/>
  <c r="L2842" i="1"/>
  <c r="M2842" i="1"/>
  <c r="O2842" i="1"/>
  <c r="P2842" i="1"/>
  <c r="Q2842" i="1"/>
  <c r="R2842" i="1"/>
  <c r="T2842" i="1"/>
  <c r="U2842" i="1"/>
  <c r="V2842" i="1"/>
  <c r="W2842" i="1"/>
  <c r="I2843" i="1"/>
  <c r="J2843" i="1"/>
  <c r="K2843" i="1"/>
  <c r="L2843" i="1"/>
  <c r="M2843" i="1"/>
  <c r="O2843" i="1"/>
  <c r="P2843" i="1"/>
  <c r="Q2843" i="1"/>
  <c r="R2843" i="1"/>
  <c r="T2843" i="1"/>
  <c r="U2843" i="1"/>
  <c r="V2843" i="1"/>
  <c r="W2843" i="1"/>
  <c r="I2844" i="1"/>
  <c r="J2844" i="1"/>
  <c r="K2844" i="1"/>
  <c r="L2844" i="1"/>
  <c r="M2844" i="1"/>
  <c r="O2844" i="1"/>
  <c r="P2844" i="1"/>
  <c r="Q2844" i="1"/>
  <c r="R2844" i="1"/>
  <c r="T2844" i="1"/>
  <c r="U2844" i="1"/>
  <c r="V2844" i="1"/>
  <c r="W2844" i="1"/>
  <c r="I2845" i="1"/>
  <c r="J2845" i="1"/>
  <c r="K2845" i="1"/>
  <c r="L2845" i="1"/>
  <c r="M2845" i="1"/>
  <c r="O2845" i="1"/>
  <c r="P2845" i="1"/>
  <c r="Q2845" i="1"/>
  <c r="R2845" i="1"/>
  <c r="T2845" i="1"/>
  <c r="U2845" i="1"/>
  <c r="V2845" i="1"/>
  <c r="W2845" i="1"/>
  <c r="I2846" i="1"/>
  <c r="J2846" i="1"/>
  <c r="K2846" i="1"/>
  <c r="L2846" i="1"/>
  <c r="M2846" i="1"/>
  <c r="O2846" i="1"/>
  <c r="P2846" i="1"/>
  <c r="Q2846" i="1"/>
  <c r="R2846" i="1"/>
  <c r="T2846" i="1"/>
  <c r="U2846" i="1"/>
  <c r="V2846" i="1"/>
  <c r="W2846" i="1"/>
  <c r="I2847" i="1"/>
  <c r="J2847" i="1"/>
  <c r="K2847" i="1"/>
  <c r="L2847" i="1"/>
  <c r="M2847" i="1"/>
  <c r="O2847" i="1"/>
  <c r="P2847" i="1"/>
  <c r="Q2847" i="1"/>
  <c r="R2847" i="1"/>
  <c r="T2847" i="1"/>
  <c r="U2847" i="1"/>
  <c r="V2847" i="1"/>
  <c r="W2847" i="1"/>
  <c r="I2848" i="1"/>
  <c r="J2848" i="1"/>
  <c r="K2848" i="1"/>
  <c r="L2848" i="1"/>
  <c r="M2848" i="1"/>
  <c r="O2848" i="1"/>
  <c r="P2848" i="1"/>
  <c r="Q2848" i="1"/>
  <c r="R2848" i="1"/>
  <c r="T2848" i="1"/>
  <c r="U2848" i="1"/>
  <c r="V2848" i="1"/>
  <c r="W2848" i="1"/>
  <c r="I2849" i="1"/>
  <c r="J2849" i="1"/>
  <c r="K2849" i="1"/>
  <c r="L2849" i="1"/>
  <c r="M2849" i="1"/>
  <c r="O2849" i="1"/>
  <c r="P2849" i="1"/>
  <c r="Q2849" i="1"/>
  <c r="R2849" i="1"/>
  <c r="T2849" i="1"/>
  <c r="U2849" i="1"/>
  <c r="V2849" i="1"/>
  <c r="W2849" i="1"/>
  <c r="I2850" i="1"/>
  <c r="J2850" i="1"/>
  <c r="K2850" i="1"/>
  <c r="L2850" i="1"/>
  <c r="M2850" i="1"/>
  <c r="O2850" i="1"/>
  <c r="P2850" i="1"/>
  <c r="Q2850" i="1"/>
  <c r="R2850" i="1"/>
  <c r="T2850" i="1"/>
  <c r="U2850" i="1"/>
  <c r="V2850" i="1"/>
  <c r="W2850" i="1"/>
  <c r="I2851" i="1"/>
  <c r="J2851" i="1"/>
  <c r="K2851" i="1"/>
  <c r="L2851" i="1"/>
  <c r="M2851" i="1"/>
  <c r="O2851" i="1"/>
  <c r="P2851" i="1"/>
  <c r="Q2851" i="1"/>
  <c r="R2851" i="1"/>
  <c r="T2851" i="1"/>
  <c r="U2851" i="1"/>
  <c r="V2851" i="1"/>
  <c r="W2851" i="1"/>
  <c r="I2852" i="1"/>
  <c r="J2852" i="1"/>
  <c r="K2852" i="1"/>
  <c r="L2852" i="1"/>
  <c r="M2852" i="1"/>
  <c r="O2852" i="1"/>
  <c r="P2852" i="1"/>
  <c r="Q2852" i="1"/>
  <c r="R2852" i="1"/>
  <c r="T2852" i="1"/>
  <c r="U2852" i="1"/>
  <c r="V2852" i="1"/>
  <c r="W2852" i="1"/>
  <c r="I2853" i="1"/>
  <c r="J2853" i="1"/>
  <c r="K2853" i="1"/>
  <c r="L2853" i="1"/>
  <c r="M2853" i="1"/>
  <c r="O2853" i="1"/>
  <c r="P2853" i="1"/>
  <c r="Q2853" i="1"/>
  <c r="R2853" i="1"/>
  <c r="T2853" i="1"/>
  <c r="U2853" i="1"/>
  <c r="V2853" i="1"/>
  <c r="W2853" i="1"/>
  <c r="I2854" i="1"/>
  <c r="J2854" i="1"/>
  <c r="K2854" i="1"/>
  <c r="L2854" i="1"/>
  <c r="M2854" i="1"/>
  <c r="O2854" i="1"/>
  <c r="P2854" i="1"/>
  <c r="Q2854" i="1"/>
  <c r="R2854" i="1"/>
  <c r="T2854" i="1"/>
  <c r="U2854" i="1"/>
  <c r="V2854" i="1"/>
  <c r="W2854" i="1"/>
  <c r="I2855" i="1"/>
  <c r="J2855" i="1"/>
  <c r="K2855" i="1"/>
  <c r="L2855" i="1"/>
  <c r="M2855" i="1"/>
  <c r="O2855" i="1"/>
  <c r="P2855" i="1"/>
  <c r="Q2855" i="1"/>
  <c r="R2855" i="1"/>
  <c r="T2855" i="1"/>
  <c r="U2855" i="1"/>
  <c r="V2855" i="1"/>
  <c r="W2855" i="1"/>
  <c r="I2856" i="1"/>
  <c r="J2856" i="1"/>
  <c r="K2856" i="1"/>
  <c r="L2856" i="1"/>
  <c r="M2856" i="1"/>
  <c r="O2856" i="1"/>
  <c r="P2856" i="1"/>
  <c r="Q2856" i="1"/>
  <c r="R2856" i="1"/>
  <c r="T2856" i="1"/>
  <c r="U2856" i="1"/>
  <c r="V2856" i="1"/>
  <c r="W2856" i="1"/>
  <c r="I2857" i="1"/>
  <c r="J2857" i="1"/>
  <c r="K2857" i="1"/>
  <c r="L2857" i="1"/>
  <c r="M2857" i="1"/>
  <c r="O2857" i="1"/>
  <c r="P2857" i="1"/>
  <c r="Q2857" i="1"/>
  <c r="R2857" i="1"/>
  <c r="T2857" i="1"/>
  <c r="U2857" i="1"/>
  <c r="V2857" i="1"/>
  <c r="W2857" i="1"/>
  <c r="I2858" i="1"/>
  <c r="J2858" i="1"/>
  <c r="K2858" i="1"/>
  <c r="L2858" i="1"/>
  <c r="M2858" i="1"/>
  <c r="O2858" i="1"/>
  <c r="P2858" i="1"/>
  <c r="Q2858" i="1"/>
  <c r="R2858" i="1"/>
  <c r="T2858" i="1"/>
  <c r="U2858" i="1"/>
  <c r="V2858" i="1"/>
  <c r="W2858" i="1"/>
  <c r="I2859" i="1"/>
  <c r="J2859" i="1"/>
  <c r="K2859" i="1"/>
  <c r="L2859" i="1"/>
  <c r="M2859" i="1"/>
  <c r="O2859" i="1"/>
  <c r="P2859" i="1"/>
  <c r="Q2859" i="1"/>
  <c r="R2859" i="1"/>
  <c r="T2859" i="1"/>
  <c r="U2859" i="1"/>
  <c r="V2859" i="1"/>
  <c r="W2859" i="1"/>
  <c r="I2860" i="1"/>
  <c r="J2860" i="1"/>
  <c r="K2860" i="1"/>
  <c r="L2860" i="1"/>
  <c r="M2860" i="1"/>
  <c r="O2860" i="1"/>
  <c r="P2860" i="1"/>
  <c r="Q2860" i="1"/>
  <c r="R2860" i="1"/>
  <c r="T2860" i="1"/>
  <c r="U2860" i="1"/>
  <c r="V2860" i="1"/>
  <c r="W2860" i="1"/>
  <c r="I2861" i="1"/>
  <c r="J2861" i="1"/>
  <c r="K2861" i="1"/>
  <c r="L2861" i="1"/>
  <c r="M2861" i="1"/>
  <c r="O2861" i="1"/>
  <c r="P2861" i="1"/>
  <c r="Q2861" i="1"/>
  <c r="R2861" i="1"/>
  <c r="T2861" i="1"/>
  <c r="U2861" i="1"/>
  <c r="V2861" i="1"/>
  <c r="W2861" i="1"/>
  <c r="I2862" i="1"/>
  <c r="J2862" i="1"/>
  <c r="K2862" i="1"/>
  <c r="L2862" i="1"/>
  <c r="M2862" i="1"/>
  <c r="O2862" i="1"/>
  <c r="P2862" i="1"/>
  <c r="Q2862" i="1"/>
  <c r="R2862" i="1"/>
  <c r="T2862" i="1"/>
  <c r="U2862" i="1"/>
  <c r="V2862" i="1"/>
  <c r="W2862" i="1"/>
  <c r="I2863" i="1"/>
  <c r="J2863" i="1"/>
  <c r="K2863" i="1"/>
  <c r="L2863" i="1"/>
  <c r="M2863" i="1"/>
  <c r="O2863" i="1"/>
  <c r="P2863" i="1"/>
  <c r="Q2863" i="1"/>
  <c r="R2863" i="1"/>
  <c r="T2863" i="1"/>
  <c r="U2863" i="1"/>
  <c r="V2863" i="1"/>
  <c r="W2863" i="1"/>
  <c r="I2864" i="1"/>
  <c r="J2864" i="1"/>
  <c r="K2864" i="1"/>
  <c r="L2864" i="1"/>
  <c r="M2864" i="1"/>
  <c r="O2864" i="1"/>
  <c r="P2864" i="1"/>
  <c r="Q2864" i="1"/>
  <c r="R2864" i="1"/>
  <c r="T2864" i="1"/>
  <c r="U2864" i="1"/>
  <c r="V2864" i="1"/>
  <c r="W2864" i="1"/>
  <c r="I2865" i="1"/>
  <c r="J2865" i="1"/>
  <c r="K2865" i="1"/>
  <c r="L2865" i="1"/>
  <c r="M2865" i="1"/>
  <c r="O2865" i="1"/>
  <c r="P2865" i="1"/>
  <c r="Q2865" i="1"/>
  <c r="R2865" i="1"/>
  <c r="T2865" i="1"/>
  <c r="U2865" i="1"/>
  <c r="V2865" i="1"/>
  <c r="W2865" i="1"/>
  <c r="I2866" i="1"/>
  <c r="J2866" i="1"/>
  <c r="K2866" i="1"/>
  <c r="L2866" i="1"/>
  <c r="M2866" i="1"/>
  <c r="O2866" i="1"/>
  <c r="P2866" i="1"/>
  <c r="Q2866" i="1"/>
  <c r="R2866" i="1"/>
  <c r="T2866" i="1"/>
  <c r="U2866" i="1"/>
  <c r="V2866" i="1"/>
  <c r="W2866" i="1"/>
  <c r="I2867" i="1"/>
  <c r="J2867" i="1"/>
  <c r="K2867" i="1"/>
  <c r="L2867" i="1"/>
  <c r="M2867" i="1"/>
  <c r="O2867" i="1"/>
  <c r="P2867" i="1"/>
  <c r="Q2867" i="1"/>
  <c r="R2867" i="1"/>
  <c r="T2867" i="1"/>
  <c r="U2867" i="1"/>
  <c r="V2867" i="1"/>
  <c r="W2867" i="1"/>
  <c r="I2868" i="1"/>
  <c r="J2868" i="1"/>
  <c r="K2868" i="1"/>
  <c r="L2868" i="1"/>
  <c r="M2868" i="1"/>
  <c r="O2868" i="1"/>
  <c r="P2868" i="1"/>
  <c r="Q2868" i="1"/>
  <c r="R2868" i="1"/>
  <c r="T2868" i="1"/>
  <c r="U2868" i="1"/>
  <c r="V2868" i="1"/>
  <c r="W2868" i="1"/>
  <c r="I2869" i="1"/>
  <c r="J2869" i="1"/>
  <c r="K2869" i="1"/>
  <c r="L2869" i="1"/>
  <c r="M2869" i="1"/>
  <c r="O2869" i="1"/>
  <c r="P2869" i="1"/>
  <c r="Q2869" i="1"/>
  <c r="R2869" i="1"/>
  <c r="T2869" i="1"/>
  <c r="U2869" i="1"/>
  <c r="V2869" i="1"/>
  <c r="W2869" i="1"/>
  <c r="I2870" i="1"/>
  <c r="J2870" i="1"/>
  <c r="K2870" i="1"/>
  <c r="L2870" i="1"/>
  <c r="M2870" i="1"/>
  <c r="O2870" i="1"/>
  <c r="P2870" i="1"/>
  <c r="Q2870" i="1"/>
  <c r="R2870" i="1"/>
  <c r="T2870" i="1"/>
  <c r="U2870" i="1"/>
  <c r="V2870" i="1"/>
  <c r="W2870" i="1"/>
  <c r="I2871" i="1"/>
  <c r="J2871" i="1"/>
  <c r="K2871" i="1"/>
  <c r="L2871" i="1"/>
  <c r="M2871" i="1"/>
  <c r="O2871" i="1"/>
  <c r="P2871" i="1"/>
  <c r="Q2871" i="1"/>
  <c r="R2871" i="1"/>
  <c r="T2871" i="1"/>
  <c r="U2871" i="1"/>
  <c r="V2871" i="1"/>
  <c r="W2871" i="1"/>
  <c r="I2872" i="1"/>
  <c r="J2872" i="1"/>
  <c r="K2872" i="1"/>
  <c r="L2872" i="1"/>
  <c r="M2872" i="1"/>
  <c r="O2872" i="1"/>
  <c r="P2872" i="1"/>
  <c r="Q2872" i="1"/>
  <c r="R2872" i="1"/>
  <c r="T2872" i="1"/>
  <c r="U2872" i="1"/>
  <c r="V2872" i="1"/>
  <c r="W2872" i="1"/>
  <c r="I2873" i="1"/>
  <c r="J2873" i="1"/>
  <c r="K2873" i="1"/>
  <c r="L2873" i="1"/>
  <c r="M2873" i="1"/>
  <c r="O2873" i="1"/>
  <c r="P2873" i="1"/>
  <c r="Q2873" i="1"/>
  <c r="R2873" i="1"/>
  <c r="T2873" i="1"/>
  <c r="U2873" i="1"/>
  <c r="V2873" i="1"/>
  <c r="W2873" i="1"/>
  <c r="I2874" i="1"/>
  <c r="J2874" i="1"/>
  <c r="K2874" i="1"/>
  <c r="L2874" i="1"/>
  <c r="M2874" i="1"/>
  <c r="O2874" i="1"/>
  <c r="P2874" i="1"/>
  <c r="Q2874" i="1"/>
  <c r="R2874" i="1"/>
  <c r="T2874" i="1"/>
  <c r="U2874" i="1"/>
  <c r="V2874" i="1"/>
  <c r="W2874" i="1"/>
  <c r="I2875" i="1"/>
  <c r="J2875" i="1"/>
  <c r="K2875" i="1"/>
  <c r="L2875" i="1"/>
  <c r="M2875" i="1"/>
  <c r="O2875" i="1"/>
  <c r="P2875" i="1"/>
  <c r="Q2875" i="1"/>
  <c r="R2875" i="1"/>
  <c r="T2875" i="1"/>
  <c r="U2875" i="1"/>
  <c r="V2875" i="1"/>
  <c r="W2875" i="1"/>
  <c r="I2876" i="1"/>
  <c r="J2876" i="1"/>
  <c r="K2876" i="1"/>
  <c r="L2876" i="1"/>
  <c r="M2876" i="1"/>
  <c r="O2876" i="1"/>
  <c r="P2876" i="1"/>
  <c r="Q2876" i="1"/>
  <c r="R2876" i="1"/>
  <c r="T2876" i="1"/>
  <c r="U2876" i="1"/>
  <c r="V2876" i="1"/>
  <c r="W2876" i="1"/>
  <c r="I2877" i="1"/>
  <c r="J2877" i="1"/>
  <c r="K2877" i="1"/>
  <c r="L2877" i="1"/>
  <c r="M2877" i="1"/>
  <c r="O2877" i="1"/>
  <c r="P2877" i="1"/>
  <c r="Q2877" i="1"/>
  <c r="R2877" i="1"/>
  <c r="T2877" i="1"/>
  <c r="U2877" i="1"/>
  <c r="V2877" i="1"/>
  <c r="W2877" i="1"/>
  <c r="I2878" i="1"/>
  <c r="J2878" i="1"/>
  <c r="K2878" i="1"/>
  <c r="L2878" i="1"/>
  <c r="M2878" i="1"/>
  <c r="O2878" i="1"/>
  <c r="P2878" i="1"/>
  <c r="Q2878" i="1"/>
  <c r="R2878" i="1"/>
  <c r="T2878" i="1"/>
  <c r="U2878" i="1"/>
  <c r="V2878" i="1"/>
  <c r="W2878" i="1"/>
  <c r="I2879" i="1"/>
  <c r="J2879" i="1"/>
  <c r="K2879" i="1"/>
  <c r="L2879" i="1"/>
  <c r="M2879" i="1"/>
  <c r="O2879" i="1"/>
  <c r="P2879" i="1"/>
  <c r="Q2879" i="1"/>
  <c r="R2879" i="1"/>
  <c r="T2879" i="1"/>
  <c r="U2879" i="1"/>
  <c r="V2879" i="1"/>
  <c r="W2879" i="1"/>
  <c r="I2880" i="1"/>
  <c r="J2880" i="1"/>
  <c r="K2880" i="1"/>
  <c r="L2880" i="1"/>
  <c r="M2880" i="1"/>
  <c r="O2880" i="1"/>
  <c r="P2880" i="1"/>
  <c r="Q2880" i="1"/>
  <c r="R2880" i="1"/>
  <c r="T2880" i="1"/>
  <c r="U2880" i="1"/>
  <c r="V2880" i="1"/>
  <c r="W2880" i="1"/>
  <c r="I2881" i="1"/>
  <c r="J2881" i="1"/>
  <c r="K2881" i="1"/>
  <c r="L2881" i="1"/>
  <c r="M2881" i="1"/>
  <c r="O2881" i="1"/>
  <c r="P2881" i="1"/>
  <c r="Q2881" i="1"/>
  <c r="R2881" i="1"/>
  <c r="T2881" i="1"/>
  <c r="U2881" i="1"/>
  <c r="V2881" i="1"/>
  <c r="W2881" i="1"/>
  <c r="I2882" i="1"/>
  <c r="J2882" i="1"/>
  <c r="K2882" i="1"/>
  <c r="L2882" i="1"/>
  <c r="M2882" i="1"/>
  <c r="O2882" i="1"/>
  <c r="P2882" i="1"/>
  <c r="Q2882" i="1"/>
  <c r="R2882" i="1"/>
  <c r="T2882" i="1"/>
  <c r="U2882" i="1"/>
  <c r="V2882" i="1"/>
  <c r="W2882" i="1"/>
  <c r="I2883" i="1"/>
  <c r="J2883" i="1"/>
  <c r="K2883" i="1"/>
  <c r="L2883" i="1"/>
  <c r="M2883" i="1"/>
  <c r="O2883" i="1"/>
  <c r="P2883" i="1"/>
  <c r="Q2883" i="1"/>
  <c r="R2883" i="1"/>
  <c r="T2883" i="1"/>
  <c r="U2883" i="1"/>
  <c r="V2883" i="1"/>
  <c r="W2883" i="1"/>
  <c r="I2884" i="1"/>
  <c r="J2884" i="1"/>
  <c r="K2884" i="1"/>
  <c r="L2884" i="1"/>
  <c r="M2884" i="1"/>
  <c r="O2884" i="1"/>
  <c r="P2884" i="1"/>
  <c r="Q2884" i="1"/>
  <c r="R2884" i="1"/>
  <c r="T2884" i="1"/>
  <c r="U2884" i="1"/>
  <c r="V2884" i="1"/>
  <c r="W2884" i="1"/>
  <c r="I2885" i="1"/>
  <c r="J2885" i="1"/>
  <c r="K2885" i="1"/>
  <c r="L2885" i="1"/>
  <c r="M2885" i="1"/>
  <c r="O2885" i="1"/>
  <c r="P2885" i="1"/>
  <c r="Q2885" i="1"/>
  <c r="R2885" i="1"/>
  <c r="T2885" i="1"/>
  <c r="U2885" i="1"/>
  <c r="V2885" i="1"/>
  <c r="W2885" i="1"/>
  <c r="I2886" i="1"/>
  <c r="J2886" i="1"/>
  <c r="K2886" i="1"/>
  <c r="L2886" i="1"/>
  <c r="M2886" i="1"/>
  <c r="O2886" i="1"/>
  <c r="P2886" i="1"/>
  <c r="Q2886" i="1"/>
  <c r="R2886" i="1"/>
  <c r="T2886" i="1"/>
  <c r="U2886" i="1"/>
  <c r="V2886" i="1"/>
  <c r="W2886" i="1"/>
  <c r="I2887" i="1"/>
  <c r="J2887" i="1"/>
  <c r="K2887" i="1"/>
  <c r="L2887" i="1"/>
  <c r="M2887" i="1"/>
  <c r="O2887" i="1"/>
  <c r="P2887" i="1"/>
  <c r="Q2887" i="1"/>
  <c r="R2887" i="1"/>
  <c r="T2887" i="1"/>
  <c r="U2887" i="1"/>
  <c r="V2887" i="1"/>
  <c r="W2887" i="1"/>
  <c r="I2888" i="1"/>
  <c r="J2888" i="1"/>
  <c r="K2888" i="1"/>
  <c r="L2888" i="1"/>
  <c r="M2888" i="1"/>
  <c r="O2888" i="1"/>
  <c r="P2888" i="1"/>
  <c r="Q2888" i="1"/>
  <c r="R2888" i="1"/>
  <c r="T2888" i="1"/>
  <c r="U2888" i="1"/>
  <c r="V2888" i="1"/>
  <c r="W2888" i="1"/>
  <c r="I2889" i="1"/>
  <c r="J2889" i="1"/>
  <c r="K2889" i="1"/>
  <c r="L2889" i="1"/>
  <c r="M2889" i="1"/>
  <c r="O2889" i="1"/>
  <c r="P2889" i="1"/>
  <c r="Q2889" i="1"/>
  <c r="R2889" i="1"/>
  <c r="T2889" i="1"/>
  <c r="U2889" i="1"/>
  <c r="V2889" i="1"/>
  <c r="W2889" i="1"/>
  <c r="I2890" i="1"/>
  <c r="J2890" i="1"/>
  <c r="K2890" i="1"/>
  <c r="L2890" i="1"/>
  <c r="M2890" i="1"/>
  <c r="O2890" i="1"/>
  <c r="P2890" i="1"/>
  <c r="Q2890" i="1"/>
  <c r="R2890" i="1"/>
  <c r="T2890" i="1"/>
  <c r="U2890" i="1"/>
  <c r="V2890" i="1"/>
  <c r="W2890" i="1"/>
  <c r="I2891" i="1"/>
  <c r="J2891" i="1"/>
  <c r="K2891" i="1"/>
  <c r="L2891" i="1"/>
  <c r="M2891" i="1"/>
  <c r="O2891" i="1"/>
  <c r="P2891" i="1"/>
  <c r="Q2891" i="1"/>
  <c r="R2891" i="1"/>
  <c r="T2891" i="1"/>
  <c r="U2891" i="1"/>
  <c r="V2891" i="1"/>
  <c r="W2891" i="1"/>
  <c r="I2892" i="1"/>
  <c r="J2892" i="1"/>
  <c r="K2892" i="1"/>
  <c r="L2892" i="1"/>
  <c r="M2892" i="1"/>
  <c r="O2892" i="1"/>
  <c r="P2892" i="1"/>
  <c r="Q2892" i="1"/>
  <c r="R2892" i="1"/>
  <c r="T2892" i="1"/>
  <c r="U2892" i="1"/>
  <c r="V2892" i="1"/>
  <c r="W2892" i="1"/>
  <c r="I2893" i="1"/>
  <c r="J2893" i="1"/>
  <c r="K2893" i="1"/>
  <c r="L2893" i="1"/>
  <c r="M2893" i="1"/>
  <c r="O2893" i="1"/>
  <c r="P2893" i="1"/>
  <c r="Q2893" i="1"/>
  <c r="R2893" i="1"/>
  <c r="T2893" i="1"/>
  <c r="U2893" i="1"/>
  <c r="V2893" i="1"/>
  <c r="W2893" i="1"/>
  <c r="I2894" i="1"/>
  <c r="J2894" i="1"/>
  <c r="K2894" i="1"/>
  <c r="L2894" i="1"/>
  <c r="M2894" i="1"/>
  <c r="O2894" i="1"/>
  <c r="P2894" i="1"/>
  <c r="Q2894" i="1"/>
  <c r="R2894" i="1"/>
  <c r="T2894" i="1"/>
  <c r="U2894" i="1"/>
  <c r="V2894" i="1"/>
  <c r="W2894" i="1"/>
  <c r="I2895" i="1"/>
  <c r="J2895" i="1"/>
  <c r="K2895" i="1"/>
  <c r="L2895" i="1"/>
  <c r="M2895" i="1"/>
  <c r="O2895" i="1"/>
  <c r="P2895" i="1"/>
  <c r="Q2895" i="1"/>
  <c r="R2895" i="1"/>
  <c r="T2895" i="1"/>
  <c r="U2895" i="1"/>
  <c r="V2895" i="1"/>
  <c r="W2895" i="1"/>
  <c r="I2896" i="1"/>
  <c r="J2896" i="1"/>
  <c r="K2896" i="1"/>
  <c r="L2896" i="1"/>
  <c r="M2896" i="1"/>
  <c r="O2896" i="1"/>
  <c r="P2896" i="1"/>
  <c r="Q2896" i="1"/>
  <c r="R2896" i="1"/>
  <c r="T2896" i="1"/>
  <c r="U2896" i="1"/>
  <c r="V2896" i="1"/>
  <c r="W2896" i="1"/>
  <c r="I2897" i="1"/>
  <c r="J2897" i="1"/>
  <c r="K2897" i="1"/>
  <c r="L2897" i="1"/>
  <c r="M2897" i="1"/>
  <c r="O2897" i="1"/>
  <c r="P2897" i="1"/>
  <c r="Q2897" i="1"/>
  <c r="R2897" i="1"/>
  <c r="T2897" i="1"/>
  <c r="U2897" i="1"/>
  <c r="V2897" i="1"/>
  <c r="W2897" i="1"/>
  <c r="I2898" i="1"/>
  <c r="J2898" i="1"/>
  <c r="K2898" i="1"/>
  <c r="L2898" i="1"/>
  <c r="M2898" i="1"/>
  <c r="O2898" i="1"/>
  <c r="P2898" i="1"/>
  <c r="Q2898" i="1"/>
  <c r="R2898" i="1"/>
  <c r="T2898" i="1"/>
  <c r="U2898" i="1"/>
  <c r="V2898" i="1"/>
  <c r="W2898" i="1"/>
  <c r="I2899" i="1"/>
  <c r="J2899" i="1"/>
  <c r="K2899" i="1"/>
  <c r="L2899" i="1"/>
  <c r="M2899" i="1"/>
  <c r="O2899" i="1"/>
  <c r="P2899" i="1"/>
  <c r="Q2899" i="1"/>
  <c r="R2899" i="1"/>
  <c r="T2899" i="1"/>
  <c r="U2899" i="1"/>
  <c r="V2899" i="1"/>
  <c r="W2899" i="1"/>
  <c r="I2900" i="1"/>
  <c r="J2900" i="1"/>
  <c r="K2900" i="1"/>
  <c r="L2900" i="1"/>
  <c r="M2900" i="1"/>
  <c r="O2900" i="1"/>
  <c r="P2900" i="1"/>
  <c r="Q2900" i="1"/>
  <c r="R2900" i="1"/>
  <c r="T2900" i="1"/>
  <c r="U2900" i="1"/>
  <c r="V2900" i="1"/>
  <c r="W2900" i="1"/>
  <c r="I2901" i="1"/>
  <c r="J2901" i="1"/>
  <c r="K2901" i="1"/>
  <c r="L2901" i="1"/>
  <c r="M2901" i="1"/>
  <c r="O2901" i="1"/>
  <c r="P2901" i="1"/>
  <c r="Q2901" i="1"/>
  <c r="R2901" i="1"/>
  <c r="T2901" i="1"/>
  <c r="U2901" i="1"/>
  <c r="V2901" i="1"/>
  <c r="W2901" i="1"/>
  <c r="I2902" i="1"/>
  <c r="J2902" i="1"/>
  <c r="K2902" i="1"/>
  <c r="L2902" i="1"/>
  <c r="M2902" i="1"/>
  <c r="O2902" i="1"/>
  <c r="P2902" i="1"/>
  <c r="Q2902" i="1"/>
  <c r="R2902" i="1"/>
  <c r="T2902" i="1"/>
  <c r="U2902" i="1"/>
  <c r="V2902" i="1"/>
  <c r="W2902" i="1"/>
  <c r="I2903" i="1"/>
  <c r="J2903" i="1"/>
  <c r="K2903" i="1"/>
  <c r="L2903" i="1"/>
  <c r="M2903" i="1"/>
  <c r="O2903" i="1"/>
  <c r="P2903" i="1"/>
  <c r="Q2903" i="1"/>
  <c r="R2903" i="1"/>
  <c r="T2903" i="1"/>
  <c r="U2903" i="1"/>
  <c r="V2903" i="1"/>
  <c r="W2903" i="1"/>
  <c r="I2904" i="1"/>
  <c r="J2904" i="1"/>
  <c r="K2904" i="1"/>
  <c r="L2904" i="1"/>
  <c r="M2904" i="1"/>
  <c r="O2904" i="1"/>
  <c r="P2904" i="1"/>
  <c r="Q2904" i="1"/>
  <c r="R2904" i="1"/>
  <c r="T2904" i="1"/>
  <c r="U2904" i="1"/>
  <c r="V2904" i="1"/>
  <c r="W2904" i="1"/>
  <c r="I2905" i="1"/>
  <c r="J2905" i="1"/>
  <c r="K2905" i="1"/>
  <c r="L2905" i="1"/>
  <c r="M2905" i="1"/>
  <c r="O2905" i="1"/>
  <c r="P2905" i="1"/>
  <c r="Q2905" i="1"/>
  <c r="R2905" i="1"/>
  <c r="T2905" i="1"/>
  <c r="U2905" i="1"/>
  <c r="V2905" i="1"/>
  <c r="W2905" i="1"/>
  <c r="I2906" i="1"/>
  <c r="J2906" i="1"/>
  <c r="K2906" i="1"/>
  <c r="L2906" i="1"/>
  <c r="M2906" i="1"/>
  <c r="O2906" i="1"/>
  <c r="P2906" i="1"/>
  <c r="Q2906" i="1"/>
  <c r="R2906" i="1"/>
  <c r="T2906" i="1"/>
  <c r="U2906" i="1"/>
  <c r="V2906" i="1"/>
  <c r="W2906" i="1"/>
  <c r="I2907" i="1"/>
  <c r="J2907" i="1"/>
  <c r="K2907" i="1"/>
  <c r="L2907" i="1"/>
  <c r="M2907" i="1"/>
  <c r="O2907" i="1"/>
  <c r="P2907" i="1"/>
  <c r="Q2907" i="1"/>
  <c r="R2907" i="1"/>
  <c r="T2907" i="1"/>
  <c r="U2907" i="1"/>
  <c r="V2907" i="1"/>
  <c r="W2907" i="1"/>
  <c r="I2908" i="1"/>
  <c r="J2908" i="1"/>
  <c r="K2908" i="1"/>
  <c r="L2908" i="1"/>
  <c r="M2908" i="1"/>
  <c r="O2908" i="1"/>
  <c r="P2908" i="1"/>
  <c r="Q2908" i="1"/>
  <c r="R2908" i="1"/>
  <c r="T2908" i="1"/>
  <c r="U2908" i="1"/>
  <c r="V2908" i="1"/>
  <c r="W2908" i="1"/>
  <c r="I2909" i="1"/>
  <c r="J2909" i="1"/>
  <c r="K2909" i="1"/>
  <c r="L2909" i="1"/>
  <c r="M2909" i="1"/>
  <c r="O2909" i="1"/>
  <c r="P2909" i="1"/>
  <c r="Q2909" i="1"/>
  <c r="R2909" i="1"/>
  <c r="T2909" i="1"/>
  <c r="U2909" i="1"/>
  <c r="V2909" i="1"/>
  <c r="W2909" i="1"/>
  <c r="I2910" i="1"/>
  <c r="J2910" i="1"/>
  <c r="K2910" i="1"/>
  <c r="L2910" i="1"/>
  <c r="M2910" i="1"/>
  <c r="O2910" i="1"/>
  <c r="P2910" i="1"/>
  <c r="Q2910" i="1"/>
  <c r="R2910" i="1"/>
  <c r="T2910" i="1"/>
  <c r="U2910" i="1"/>
  <c r="V2910" i="1"/>
  <c r="W2910" i="1"/>
  <c r="I2911" i="1"/>
  <c r="J2911" i="1"/>
  <c r="K2911" i="1"/>
  <c r="L2911" i="1"/>
  <c r="M2911" i="1"/>
  <c r="O2911" i="1"/>
  <c r="P2911" i="1"/>
  <c r="Q2911" i="1"/>
  <c r="R2911" i="1"/>
  <c r="T2911" i="1"/>
  <c r="U2911" i="1"/>
  <c r="V2911" i="1"/>
  <c r="W2911" i="1"/>
  <c r="I2912" i="1"/>
  <c r="J2912" i="1"/>
  <c r="K2912" i="1"/>
  <c r="L2912" i="1"/>
  <c r="M2912" i="1"/>
  <c r="O2912" i="1"/>
  <c r="P2912" i="1"/>
  <c r="Q2912" i="1"/>
  <c r="R2912" i="1"/>
  <c r="T2912" i="1"/>
  <c r="U2912" i="1"/>
  <c r="V2912" i="1"/>
  <c r="W2912" i="1"/>
  <c r="I2913" i="1"/>
  <c r="J2913" i="1"/>
  <c r="K2913" i="1"/>
  <c r="L2913" i="1"/>
  <c r="M2913" i="1"/>
  <c r="O2913" i="1"/>
  <c r="P2913" i="1"/>
  <c r="Q2913" i="1"/>
  <c r="R2913" i="1"/>
  <c r="T2913" i="1"/>
  <c r="U2913" i="1"/>
  <c r="V2913" i="1"/>
  <c r="W2913" i="1"/>
  <c r="I2914" i="1"/>
  <c r="J2914" i="1"/>
  <c r="K2914" i="1"/>
  <c r="L2914" i="1"/>
  <c r="M2914" i="1"/>
  <c r="O2914" i="1"/>
  <c r="P2914" i="1"/>
  <c r="Q2914" i="1"/>
  <c r="R2914" i="1"/>
  <c r="T2914" i="1"/>
  <c r="U2914" i="1"/>
  <c r="V2914" i="1"/>
  <c r="W2914" i="1"/>
  <c r="I2915" i="1"/>
  <c r="J2915" i="1"/>
  <c r="K2915" i="1"/>
  <c r="L2915" i="1"/>
  <c r="M2915" i="1"/>
  <c r="O2915" i="1"/>
  <c r="P2915" i="1"/>
  <c r="Q2915" i="1"/>
  <c r="R2915" i="1"/>
  <c r="T2915" i="1"/>
  <c r="U2915" i="1"/>
  <c r="V2915" i="1"/>
  <c r="W2915" i="1"/>
  <c r="I2916" i="1"/>
  <c r="J2916" i="1"/>
  <c r="K2916" i="1"/>
  <c r="L2916" i="1"/>
  <c r="M2916" i="1"/>
  <c r="O2916" i="1"/>
  <c r="P2916" i="1"/>
  <c r="Q2916" i="1"/>
  <c r="R2916" i="1"/>
  <c r="T2916" i="1"/>
  <c r="U2916" i="1"/>
  <c r="V2916" i="1"/>
  <c r="W2916" i="1"/>
  <c r="I2917" i="1"/>
  <c r="J2917" i="1"/>
  <c r="K2917" i="1"/>
  <c r="L2917" i="1"/>
  <c r="M2917" i="1"/>
  <c r="O2917" i="1"/>
  <c r="P2917" i="1"/>
  <c r="Q2917" i="1"/>
  <c r="R2917" i="1"/>
  <c r="T2917" i="1"/>
  <c r="U2917" i="1"/>
  <c r="V2917" i="1"/>
  <c r="W2917" i="1"/>
  <c r="I2918" i="1"/>
  <c r="J2918" i="1"/>
  <c r="K2918" i="1"/>
  <c r="L2918" i="1"/>
  <c r="M2918" i="1"/>
  <c r="O2918" i="1"/>
  <c r="P2918" i="1"/>
  <c r="Q2918" i="1"/>
  <c r="R2918" i="1"/>
  <c r="T2918" i="1"/>
  <c r="U2918" i="1"/>
  <c r="V2918" i="1"/>
  <c r="W2918" i="1"/>
  <c r="I2919" i="1"/>
  <c r="J2919" i="1"/>
  <c r="K2919" i="1"/>
  <c r="L2919" i="1"/>
  <c r="M2919" i="1"/>
  <c r="O2919" i="1"/>
  <c r="P2919" i="1"/>
  <c r="Q2919" i="1"/>
  <c r="R2919" i="1"/>
  <c r="T2919" i="1"/>
  <c r="U2919" i="1"/>
  <c r="V2919" i="1"/>
  <c r="W2919" i="1"/>
  <c r="I2920" i="1"/>
  <c r="J2920" i="1"/>
  <c r="K2920" i="1"/>
  <c r="L2920" i="1"/>
  <c r="M2920" i="1"/>
  <c r="O2920" i="1"/>
  <c r="P2920" i="1"/>
  <c r="Q2920" i="1"/>
  <c r="R2920" i="1"/>
  <c r="T2920" i="1"/>
  <c r="U2920" i="1"/>
  <c r="V2920" i="1"/>
  <c r="W2920" i="1"/>
  <c r="I2921" i="1"/>
  <c r="J2921" i="1"/>
  <c r="K2921" i="1"/>
  <c r="L2921" i="1"/>
  <c r="M2921" i="1"/>
  <c r="O2921" i="1"/>
  <c r="P2921" i="1"/>
  <c r="Q2921" i="1"/>
  <c r="R2921" i="1"/>
  <c r="T2921" i="1"/>
  <c r="U2921" i="1"/>
  <c r="V2921" i="1"/>
  <c r="W2921" i="1"/>
  <c r="I2922" i="1"/>
  <c r="J2922" i="1"/>
  <c r="K2922" i="1"/>
  <c r="L2922" i="1"/>
  <c r="M2922" i="1"/>
  <c r="O2922" i="1"/>
  <c r="P2922" i="1"/>
  <c r="Q2922" i="1"/>
  <c r="R2922" i="1"/>
  <c r="T2922" i="1"/>
  <c r="U2922" i="1"/>
  <c r="V2922" i="1"/>
  <c r="W2922" i="1"/>
  <c r="I2923" i="1"/>
  <c r="J2923" i="1"/>
  <c r="K2923" i="1"/>
  <c r="L2923" i="1"/>
  <c r="M2923" i="1"/>
  <c r="O2923" i="1"/>
  <c r="P2923" i="1"/>
  <c r="Q2923" i="1"/>
  <c r="R2923" i="1"/>
  <c r="T2923" i="1"/>
  <c r="U2923" i="1"/>
  <c r="V2923" i="1"/>
  <c r="W2923" i="1"/>
  <c r="I2924" i="1"/>
  <c r="J2924" i="1"/>
  <c r="K2924" i="1"/>
  <c r="L2924" i="1"/>
  <c r="M2924" i="1"/>
  <c r="O2924" i="1"/>
  <c r="P2924" i="1"/>
  <c r="Q2924" i="1"/>
  <c r="R2924" i="1"/>
  <c r="T2924" i="1"/>
  <c r="U2924" i="1"/>
  <c r="V2924" i="1"/>
  <c r="W2924" i="1"/>
  <c r="I2925" i="1"/>
  <c r="J2925" i="1"/>
  <c r="K2925" i="1"/>
  <c r="L2925" i="1"/>
  <c r="M2925" i="1"/>
  <c r="O2925" i="1"/>
  <c r="P2925" i="1"/>
  <c r="Q2925" i="1"/>
  <c r="R2925" i="1"/>
  <c r="T2925" i="1"/>
  <c r="U2925" i="1"/>
  <c r="V2925" i="1"/>
  <c r="W2925" i="1"/>
  <c r="I2926" i="1"/>
  <c r="J2926" i="1"/>
  <c r="K2926" i="1"/>
  <c r="L2926" i="1"/>
  <c r="M2926" i="1"/>
  <c r="O2926" i="1"/>
  <c r="P2926" i="1"/>
  <c r="Q2926" i="1"/>
  <c r="R2926" i="1"/>
  <c r="T2926" i="1"/>
  <c r="U2926" i="1"/>
  <c r="V2926" i="1"/>
  <c r="W2926" i="1"/>
  <c r="I2927" i="1"/>
  <c r="J2927" i="1"/>
  <c r="K2927" i="1"/>
  <c r="L2927" i="1"/>
  <c r="M2927" i="1"/>
  <c r="O2927" i="1"/>
  <c r="P2927" i="1"/>
  <c r="Q2927" i="1"/>
  <c r="R2927" i="1"/>
  <c r="T2927" i="1"/>
  <c r="U2927" i="1"/>
  <c r="V2927" i="1"/>
  <c r="W2927" i="1"/>
  <c r="I2928" i="1"/>
  <c r="J2928" i="1"/>
  <c r="K2928" i="1"/>
  <c r="L2928" i="1"/>
  <c r="M2928" i="1"/>
  <c r="O2928" i="1"/>
  <c r="P2928" i="1"/>
  <c r="Q2928" i="1"/>
  <c r="R2928" i="1"/>
  <c r="T2928" i="1"/>
  <c r="U2928" i="1"/>
  <c r="V2928" i="1"/>
  <c r="W2928" i="1"/>
  <c r="I2929" i="1"/>
  <c r="J2929" i="1"/>
  <c r="K2929" i="1"/>
  <c r="L2929" i="1"/>
  <c r="M2929" i="1"/>
  <c r="O2929" i="1"/>
  <c r="P2929" i="1"/>
  <c r="Q2929" i="1"/>
  <c r="R2929" i="1"/>
  <c r="T2929" i="1"/>
  <c r="U2929" i="1"/>
  <c r="V2929" i="1"/>
  <c r="W2929" i="1"/>
  <c r="I2930" i="1"/>
  <c r="J2930" i="1"/>
  <c r="K2930" i="1"/>
  <c r="L2930" i="1"/>
  <c r="M2930" i="1"/>
  <c r="O2930" i="1"/>
  <c r="P2930" i="1"/>
  <c r="Q2930" i="1"/>
  <c r="R2930" i="1"/>
  <c r="T2930" i="1"/>
  <c r="U2930" i="1"/>
  <c r="V2930" i="1"/>
  <c r="W2930" i="1"/>
  <c r="I2931" i="1"/>
  <c r="J2931" i="1"/>
  <c r="K2931" i="1"/>
  <c r="L2931" i="1"/>
  <c r="M2931" i="1"/>
  <c r="O2931" i="1"/>
  <c r="P2931" i="1"/>
  <c r="Q2931" i="1"/>
  <c r="R2931" i="1"/>
  <c r="T2931" i="1"/>
  <c r="U2931" i="1"/>
  <c r="V2931" i="1"/>
  <c r="W2931" i="1"/>
  <c r="I2932" i="1"/>
  <c r="J2932" i="1"/>
  <c r="K2932" i="1"/>
  <c r="L2932" i="1"/>
  <c r="M2932" i="1"/>
  <c r="O2932" i="1"/>
  <c r="P2932" i="1"/>
  <c r="Q2932" i="1"/>
  <c r="R2932" i="1"/>
  <c r="T2932" i="1"/>
  <c r="U2932" i="1"/>
  <c r="V2932" i="1"/>
  <c r="W2932" i="1"/>
  <c r="I2933" i="1"/>
  <c r="J2933" i="1"/>
  <c r="K2933" i="1"/>
  <c r="L2933" i="1"/>
  <c r="M2933" i="1"/>
  <c r="O2933" i="1"/>
  <c r="P2933" i="1"/>
  <c r="Q2933" i="1"/>
  <c r="R2933" i="1"/>
  <c r="T2933" i="1"/>
  <c r="U2933" i="1"/>
  <c r="V2933" i="1"/>
  <c r="W2933" i="1"/>
  <c r="I2934" i="1"/>
  <c r="J2934" i="1"/>
  <c r="K2934" i="1"/>
  <c r="L2934" i="1"/>
  <c r="M2934" i="1"/>
  <c r="O2934" i="1"/>
  <c r="P2934" i="1"/>
  <c r="Q2934" i="1"/>
  <c r="R2934" i="1"/>
  <c r="T2934" i="1"/>
  <c r="U2934" i="1"/>
  <c r="V2934" i="1"/>
  <c r="W2934" i="1"/>
  <c r="I2935" i="1"/>
  <c r="J2935" i="1"/>
  <c r="K2935" i="1"/>
  <c r="L2935" i="1"/>
  <c r="M2935" i="1"/>
  <c r="O2935" i="1"/>
  <c r="P2935" i="1"/>
  <c r="Q2935" i="1"/>
  <c r="R2935" i="1"/>
  <c r="T2935" i="1"/>
  <c r="U2935" i="1"/>
  <c r="V2935" i="1"/>
  <c r="W2935" i="1"/>
  <c r="I2936" i="1"/>
  <c r="J2936" i="1"/>
  <c r="K2936" i="1"/>
  <c r="L2936" i="1"/>
  <c r="M2936" i="1"/>
  <c r="O2936" i="1"/>
  <c r="P2936" i="1"/>
  <c r="Q2936" i="1"/>
  <c r="R2936" i="1"/>
  <c r="T2936" i="1"/>
  <c r="U2936" i="1"/>
  <c r="V2936" i="1"/>
  <c r="W2936" i="1"/>
  <c r="I2937" i="1"/>
  <c r="J2937" i="1"/>
  <c r="K2937" i="1"/>
  <c r="L2937" i="1"/>
  <c r="M2937" i="1"/>
  <c r="O2937" i="1"/>
  <c r="P2937" i="1"/>
  <c r="Q2937" i="1"/>
  <c r="R2937" i="1"/>
  <c r="T2937" i="1"/>
  <c r="U2937" i="1"/>
  <c r="V2937" i="1"/>
  <c r="W2937" i="1"/>
  <c r="I2938" i="1"/>
  <c r="J2938" i="1"/>
  <c r="K2938" i="1"/>
  <c r="L2938" i="1"/>
  <c r="M2938" i="1"/>
  <c r="O2938" i="1"/>
  <c r="P2938" i="1"/>
  <c r="Q2938" i="1"/>
  <c r="R2938" i="1"/>
  <c r="T2938" i="1"/>
  <c r="U2938" i="1"/>
  <c r="V2938" i="1"/>
  <c r="W2938" i="1"/>
  <c r="I2939" i="1"/>
  <c r="J2939" i="1"/>
  <c r="K2939" i="1"/>
  <c r="L2939" i="1"/>
  <c r="M2939" i="1"/>
  <c r="O2939" i="1"/>
  <c r="P2939" i="1"/>
  <c r="Q2939" i="1"/>
  <c r="R2939" i="1"/>
  <c r="T2939" i="1"/>
  <c r="U2939" i="1"/>
  <c r="V2939" i="1"/>
  <c r="W2939" i="1"/>
  <c r="I2940" i="1"/>
  <c r="J2940" i="1"/>
  <c r="K2940" i="1"/>
  <c r="L2940" i="1"/>
  <c r="M2940" i="1"/>
  <c r="O2940" i="1"/>
  <c r="P2940" i="1"/>
  <c r="Q2940" i="1"/>
  <c r="R2940" i="1"/>
  <c r="T2940" i="1"/>
  <c r="U2940" i="1"/>
  <c r="V2940" i="1"/>
  <c r="W2940" i="1"/>
  <c r="I2941" i="1"/>
  <c r="J2941" i="1"/>
  <c r="K2941" i="1"/>
  <c r="L2941" i="1"/>
  <c r="M2941" i="1"/>
  <c r="O2941" i="1"/>
  <c r="P2941" i="1"/>
  <c r="Q2941" i="1"/>
  <c r="R2941" i="1"/>
  <c r="T2941" i="1"/>
  <c r="U2941" i="1"/>
  <c r="V2941" i="1"/>
  <c r="W2941" i="1"/>
  <c r="I2942" i="1"/>
  <c r="J2942" i="1"/>
  <c r="K2942" i="1"/>
  <c r="L2942" i="1"/>
  <c r="M2942" i="1"/>
  <c r="O2942" i="1"/>
  <c r="P2942" i="1"/>
  <c r="Q2942" i="1"/>
  <c r="R2942" i="1"/>
  <c r="T2942" i="1"/>
  <c r="U2942" i="1"/>
  <c r="V2942" i="1"/>
  <c r="W2942" i="1"/>
  <c r="I2943" i="1"/>
  <c r="J2943" i="1"/>
  <c r="K2943" i="1"/>
  <c r="L2943" i="1"/>
  <c r="M2943" i="1"/>
  <c r="O2943" i="1"/>
  <c r="P2943" i="1"/>
  <c r="Q2943" i="1"/>
  <c r="R2943" i="1"/>
  <c r="T2943" i="1"/>
  <c r="U2943" i="1"/>
  <c r="V2943" i="1"/>
  <c r="W2943" i="1"/>
  <c r="I2944" i="1"/>
  <c r="J2944" i="1"/>
  <c r="K2944" i="1"/>
  <c r="L2944" i="1"/>
  <c r="M2944" i="1"/>
  <c r="O2944" i="1"/>
  <c r="P2944" i="1"/>
  <c r="Q2944" i="1"/>
  <c r="R2944" i="1"/>
  <c r="T2944" i="1"/>
  <c r="U2944" i="1"/>
  <c r="V2944" i="1"/>
  <c r="W2944" i="1"/>
  <c r="I2945" i="1"/>
  <c r="J2945" i="1"/>
  <c r="K2945" i="1"/>
  <c r="L2945" i="1"/>
  <c r="M2945" i="1"/>
  <c r="O2945" i="1"/>
  <c r="P2945" i="1"/>
  <c r="Q2945" i="1"/>
  <c r="R2945" i="1"/>
  <c r="T2945" i="1"/>
  <c r="U2945" i="1"/>
  <c r="V2945" i="1"/>
  <c r="W2945" i="1"/>
  <c r="I2946" i="1"/>
  <c r="J2946" i="1"/>
  <c r="K2946" i="1"/>
  <c r="L2946" i="1"/>
  <c r="M2946" i="1"/>
  <c r="O2946" i="1"/>
  <c r="P2946" i="1"/>
  <c r="Q2946" i="1"/>
  <c r="R2946" i="1"/>
  <c r="T2946" i="1"/>
  <c r="U2946" i="1"/>
  <c r="V2946" i="1"/>
  <c r="W2946" i="1"/>
  <c r="I2947" i="1"/>
  <c r="J2947" i="1"/>
  <c r="K2947" i="1"/>
  <c r="L2947" i="1"/>
  <c r="M2947" i="1"/>
  <c r="O2947" i="1"/>
  <c r="P2947" i="1"/>
  <c r="Q2947" i="1"/>
  <c r="R2947" i="1"/>
  <c r="T2947" i="1"/>
  <c r="U2947" i="1"/>
  <c r="V2947" i="1"/>
  <c r="W2947" i="1"/>
  <c r="I2948" i="1"/>
  <c r="J2948" i="1"/>
  <c r="K2948" i="1"/>
  <c r="L2948" i="1"/>
  <c r="M2948" i="1"/>
  <c r="O2948" i="1"/>
  <c r="P2948" i="1"/>
  <c r="Q2948" i="1"/>
  <c r="R2948" i="1"/>
  <c r="T2948" i="1"/>
  <c r="U2948" i="1"/>
  <c r="V2948" i="1"/>
  <c r="W2948" i="1"/>
  <c r="I2949" i="1"/>
  <c r="J2949" i="1"/>
  <c r="K2949" i="1"/>
  <c r="L2949" i="1"/>
  <c r="M2949" i="1"/>
  <c r="O2949" i="1"/>
  <c r="P2949" i="1"/>
  <c r="Q2949" i="1"/>
  <c r="R2949" i="1"/>
  <c r="T2949" i="1"/>
  <c r="U2949" i="1"/>
  <c r="V2949" i="1"/>
  <c r="W2949" i="1"/>
  <c r="I2950" i="1"/>
  <c r="J2950" i="1"/>
  <c r="K2950" i="1"/>
  <c r="L2950" i="1"/>
  <c r="M2950" i="1"/>
  <c r="O2950" i="1"/>
  <c r="P2950" i="1"/>
  <c r="Q2950" i="1"/>
  <c r="R2950" i="1"/>
  <c r="T2950" i="1"/>
  <c r="U2950" i="1"/>
  <c r="V2950" i="1"/>
  <c r="W2950" i="1"/>
  <c r="I2951" i="1"/>
  <c r="J2951" i="1"/>
  <c r="K2951" i="1"/>
  <c r="L2951" i="1"/>
  <c r="M2951" i="1"/>
  <c r="O2951" i="1"/>
  <c r="P2951" i="1"/>
  <c r="Q2951" i="1"/>
  <c r="R2951" i="1"/>
  <c r="T2951" i="1"/>
  <c r="U2951" i="1"/>
  <c r="V2951" i="1"/>
  <c r="W2951" i="1"/>
  <c r="I2952" i="1"/>
  <c r="J2952" i="1"/>
  <c r="K2952" i="1"/>
  <c r="L2952" i="1"/>
  <c r="M2952" i="1"/>
  <c r="O2952" i="1"/>
  <c r="P2952" i="1"/>
  <c r="Q2952" i="1"/>
  <c r="R2952" i="1"/>
  <c r="T2952" i="1"/>
  <c r="U2952" i="1"/>
  <c r="V2952" i="1"/>
  <c r="W2952" i="1"/>
  <c r="I2953" i="1"/>
  <c r="J2953" i="1"/>
  <c r="K2953" i="1"/>
  <c r="L2953" i="1"/>
  <c r="M2953" i="1"/>
  <c r="O2953" i="1"/>
  <c r="P2953" i="1"/>
  <c r="Q2953" i="1"/>
  <c r="R2953" i="1"/>
  <c r="T2953" i="1"/>
  <c r="U2953" i="1"/>
  <c r="V2953" i="1"/>
  <c r="W2953" i="1"/>
  <c r="I2954" i="1"/>
  <c r="J2954" i="1"/>
  <c r="K2954" i="1"/>
  <c r="L2954" i="1"/>
  <c r="M2954" i="1"/>
  <c r="O2954" i="1"/>
  <c r="P2954" i="1"/>
  <c r="Q2954" i="1"/>
  <c r="R2954" i="1"/>
  <c r="T2954" i="1"/>
  <c r="U2954" i="1"/>
  <c r="V2954" i="1"/>
  <c r="W2954" i="1"/>
  <c r="I2955" i="1"/>
  <c r="J2955" i="1"/>
  <c r="K2955" i="1"/>
  <c r="L2955" i="1"/>
  <c r="M2955" i="1"/>
  <c r="O2955" i="1"/>
  <c r="P2955" i="1"/>
  <c r="Q2955" i="1"/>
  <c r="R2955" i="1"/>
  <c r="T2955" i="1"/>
  <c r="U2955" i="1"/>
  <c r="V2955" i="1"/>
  <c r="W2955" i="1"/>
  <c r="I2956" i="1"/>
  <c r="J2956" i="1"/>
  <c r="K2956" i="1"/>
  <c r="L2956" i="1"/>
  <c r="M2956" i="1"/>
  <c r="O2956" i="1"/>
  <c r="P2956" i="1"/>
  <c r="Q2956" i="1"/>
  <c r="R2956" i="1"/>
  <c r="T2956" i="1"/>
  <c r="U2956" i="1"/>
  <c r="V2956" i="1"/>
  <c r="W2956" i="1"/>
  <c r="I2957" i="1"/>
  <c r="J2957" i="1"/>
  <c r="K2957" i="1"/>
  <c r="L2957" i="1"/>
  <c r="M2957" i="1"/>
  <c r="O2957" i="1"/>
  <c r="P2957" i="1"/>
  <c r="Q2957" i="1"/>
  <c r="R2957" i="1"/>
  <c r="T2957" i="1"/>
  <c r="U2957" i="1"/>
  <c r="V2957" i="1"/>
  <c r="W2957" i="1"/>
  <c r="I2958" i="1"/>
  <c r="J2958" i="1"/>
  <c r="K2958" i="1"/>
  <c r="L2958" i="1"/>
  <c r="M2958" i="1"/>
  <c r="O2958" i="1"/>
  <c r="P2958" i="1"/>
  <c r="Q2958" i="1"/>
  <c r="R2958" i="1"/>
  <c r="T2958" i="1"/>
  <c r="U2958" i="1"/>
  <c r="V2958" i="1"/>
  <c r="W2958" i="1"/>
  <c r="I2959" i="1"/>
  <c r="J2959" i="1"/>
  <c r="K2959" i="1"/>
  <c r="L2959" i="1"/>
  <c r="M2959" i="1"/>
  <c r="O2959" i="1"/>
  <c r="P2959" i="1"/>
  <c r="Q2959" i="1"/>
  <c r="R2959" i="1"/>
  <c r="T2959" i="1"/>
  <c r="U2959" i="1"/>
  <c r="V2959" i="1"/>
  <c r="W2959" i="1"/>
  <c r="I2960" i="1"/>
  <c r="J2960" i="1"/>
  <c r="K2960" i="1"/>
  <c r="L2960" i="1"/>
  <c r="M2960" i="1"/>
  <c r="O2960" i="1"/>
  <c r="P2960" i="1"/>
  <c r="Q2960" i="1"/>
  <c r="R2960" i="1"/>
  <c r="T2960" i="1"/>
  <c r="U2960" i="1"/>
  <c r="V2960" i="1"/>
  <c r="W2960" i="1"/>
  <c r="I2961" i="1"/>
  <c r="J2961" i="1"/>
  <c r="K2961" i="1"/>
  <c r="L2961" i="1"/>
  <c r="M2961" i="1"/>
  <c r="O2961" i="1"/>
  <c r="P2961" i="1"/>
  <c r="Q2961" i="1"/>
  <c r="R2961" i="1"/>
  <c r="T2961" i="1"/>
  <c r="U2961" i="1"/>
  <c r="V2961" i="1"/>
  <c r="W2961" i="1"/>
  <c r="I2962" i="1"/>
  <c r="J2962" i="1"/>
  <c r="K2962" i="1"/>
  <c r="L2962" i="1"/>
  <c r="M2962" i="1"/>
  <c r="O2962" i="1"/>
  <c r="P2962" i="1"/>
  <c r="Q2962" i="1"/>
  <c r="R2962" i="1"/>
  <c r="T2962" i="1"/>
  <c r="U2962" i="1"/>
  <c r="V2962" i="1"/>
  <c r="W2962" i="1"/>
  <c r="I2963" i="1"/>
  <c r="J2963" i="1"/>
  <c r="K2963" i="1"/>
  <c r="L2963" i="1"/>
  <c r="M2963" i="1"/>
  <c r="O2963" i="1"/>
  <c r="P2963" i="1"/>
  <c r="Q2963" i="1"/>
  <c r="R2963" i="1"/>
  <c r="T2963" i="1"/>
  <c r="U2963" i="1"/>
  <c r="V2963" i="1"/>
  <c r="W2963" i="1"/>
  <c r="I2964" i="1"/>
  <c r="J2964" i="1"/>
  <c r="K2964" i="1"/>
  <c r="L2964" i="1"/>
  <c r="M2964" i="1"/>
  <c r="O2964" i="1"/>
  <c r="P2964" i="1"/>
  <c r="Q2964" i="1"/>
  <c r="R2964" i="1"/>
  <c r="T2964" i="1"/>
  <c r="U2964" i="1"/>
  <c r="V2964" i="1"/>
  <c r="W2964" i="1"/>
  <c r="I2965" i="1"/>
  <c r="J2965" i="1"/>
  <c r="K2965" i="1"/>
  <c r="L2965" i="1"/>
  <c r="M2965" i="1"/>
  <c r="O2965" i="1"/>
  <c r="P2965" i="1"/>
  <c r="Q2965" i="1"/>
  <c r="R2965" i="1"/>
  <c r="T2965" i="1"/>
  <c r="U2965" i="1"/>
  <c r="V2965" i="1"/>
  <c r="W2965" i="1"/>
  <c r="I2966" i="1"/>
  <c r="J2966" i="1"/>
  <c r="K2966" i="1"/>
  <c r="L2966" i="1"/>
  <c r="M2966" i="1"/>
  <c r="O2966" i="1"/>
  <c r="P2966" i="1"/>
  <c r="Q2966" i="1"/>
  <c r="R2966" i="1"/>
  <c r="T2966" i="1"/>
  <c r="U2966" i="1"/>
  <c r="V2966" i="1"/>
  <c r="W2966" i="1"/>
  <c r="I2967" i="1"/>
  <c r="J2967" i="1"/>
  <c r="K2967" i="1"/>
  <c r="L2967" i="1"/>
  <c r="M2967" i="1"/>
  <c r="O2967" i="1"/>
  <c r="P2967" i="1"/>
  <c r="Q2967" i="1"/>
  <c r="R2967" i="1"/>
  <c r="T2967" i="1"/>
  <c r="U2967" i="1"/>
  <c r="V2967" i="1"/>
  <c r="W2967" i="1"/>
  <c r="I2968" i="1"/>
  <c r="J2968" i="1"/>
  <c r="K2968" i="1"/>
  <c r="L2968" i="1"/>
  <c r="M2968" i="1"/>
  <c r="O2968" i="1"/>
  <c r="P2968" i="1"/>
  <c r="Q2968" i="1"/>
  <c r="R2968" i="1"/>
  <c r="T2968" i="1"/>
  <c r="U2968" i="1"/>
  <c r="V2968" i="1"/>
  <c r="W2968" i="1"/>
  <c r="I2969" i="1"/>
  <c r="J2969" i="1"/>
  <c r="K2969" i="1"/>
  <c r="L2969" i="1"/>
  <c r="M2969" i="1"/>
  <c r="O2969" i="1"/>
  <c r="P2969" i="1"/>
  <c r="Q2969" i="1"/>
  <c r="R2969" i="1"/>
  <c r="T2969" i="1"/>
  <c r="U2969" i="1"/>
  <c r="V2969" i="1"/>
  <c r="W2969" i="1"/>
  <c r="I2970" i="1"/>
  <c r="J2970" i="1"/>
  <c r="K2970" i="1"/>
  <c r="L2970" i="1"/>
  <c r="M2970" i="1"/>
  <c r="O2970" i="1"/>
  <c r="P2970" i="1"/>
  <c r="Q2970" i="1"/>
  <c r="R2970" i="1"/>
  <c r="T2970" i="1"/>
  <c r="U2970" i="1"/>
  <c r="V2970" i="1"/>
  <c r="W2970" i="1"/>
  <c r="I2971" i="1"/>
  <c r="J2971" i="1"/>
  <c r="K2971" i="1"/>
  <c r="L2971" i="1"/>
  <c r="M2971" i="1"/>
  <c r="O2971" i="1"/>
  <c r="P2971" i="1"/>
  <c r="Q2971" i="1"/>
  <c r="R2971" i="1"/>
  <c r="T2971" i="1"/>
  <c r="U2971" i="1"/>
  <c r="V2971" i="1"/>
  <c r="W2971" i="1"/>
  <c r="I2972" i="1"/>
  <c r="J2972" i="1"/>
  <c r="K2972" i="1"/>
  <c r="L2972" i="1"/>
  <c r="M2972" i="1"/>
  <c r="O2972" i="1"/>
  <c r="P2972" i="1"/>
  <c r="Q2972" i="1"/>
  <c r="R2972" i="1"/>
  <c r="T2972" i="1"/>
  <c r="U2972" i="1"/>
  <c r="V2972" i="1"/>
  <c r="W2972" i="1"/>
  <c r="I2973" i="1"/>
  <c r="J2973" i="1"/>
  <c r="K2973" i="1"/>
  <c r="L2973" i="1"/>
  <c r="M2973" i="1"/>
  <c r="O2973" i="1"/>
  <c r="P2973" i="1"/>
  <c r="Q2973" i="1"/>
  <c r="R2973" i="1"/>
  <c r="T2973" i="1"/>
  <c r="U2973" i="1"/>
  <c r="V2973" i="1"/>
  <c r="W2973" i="1"/>
  <c r="I2974" i="1"/>
  <c r="J2974" i="1"/>
  <c r="K2974" i="1"/>
  <c r="L2974" i="1"/>
  <c r="M2974" i="1"/>
  <c r="O2974" i="1"/>
  <c r="P2974" i="1"/>
  <c r="Q2974" i="1"/>
  <c r="R2974" i="1"/>
  <c r="T2974" i="1"/>
  <c r="U2974" i="1"/>
  <c r="V2974" i="1"/>
  <c r="W2974" i="1"/>
  <c r="I2975" i="1"/>
  <c r="J2975" i="1"/>
  <c r="K2975" i="1"/>
  <c r="L2975" i="1"/>
  <c r="M2975" i="1"/>
  <c r="O2975" i="1"/>
  <c r="P2975" i="1"/>
  <c r="Q2975" i="1"/>
  <c r="R2975" i="1"/>
  <c r="T2975" i="1"/>
  <c r="U2975" i="1"/>
  <c r="V2975" i="1"/>
  <c r="W2975" i="1"/>
  <c r="I2976" i="1"/>
  <c r="J2976" i="1"/>
  <c r="K2976" i="1"/>
  <c r="L2976" i="1"/>
  <c r="M2976" i="1"/>
  <c r="O2976" i="1"/>
  <c r="P2976" i="1"/>
  <c r="Q2976" i="1"/>
  <c r="R2976" i="1"/>
  <c r="T2976" i="1"/>
  <c r="U2976" i="1"/>
  <c r="V2976" i="1"/>
  <c r="W2976" i="1"/>
  <c r="I2977" i="1"/>
  <c r="J2977" i="1"/>
  <c r="K2977" i="1"/>
  <c r="L2977" i="1"/>
  <c r="M2977" i="1"/>
  <c r="O2977" i="1"/>
  <c r="P2977" i="1"/>
  <c r="Q2977" i="1"/>
  <c r="R2977" i="1"/>
  <c r="T2977" i="1"/>
  <c r="U2977" i="1"/>
  <c r="V2977" i="1"/>
  <c r="W2977" i="1"/>
  <c r="I2978" i="1"/>
  <c r="J2978" i="1"/>
  <c r="K2978" i="1"/>
  <c r="L2978" i="1"/>
  <c r="M2978" i="1"/>
  <c r="O2978" i="1"/>
  <c r="P2978" i="1"/>
  <c r="Q2978" i="1"/>
  <c r="R2978" i="1"/>
  <c r="T2978" i="1"/>
  <c r="U2978" i="1"/>
  <c r="V2978" i="1"/>
  <c r="W2978" i="1"/>
  <c r="I2979" i="1"/>
  <c r="J2979" i="1"/>
  <c r="K2979" i="1"/>
  <c r="L2979" i="1"/>
  <c r="M2979" i="1"/>
  <c r="O2979" i="1"/>
  <c r="P2979" i="1"/>
  <c r="Q2979" i="1"/>
  <c r="R2979" i="1"/>
  <c r="T2979" i="1"/>
  <c r="U2979" i="1"/>
  <c r="V2979" i="1"/>
  <c r="W2979" i="1"/>
  <c r="I2980" i="1"/>
  <c r="J2980" i="1"/>
  <c r="K2980" i="1"/>
  <c r="L2980" i="1"/>
  <c r="M2980" i="1"/>
  <c r="O2980" i="1"/>
  <c r="P2980" i="1"/>
  <c r="Q2980" i="1"/>
  <c r="R2980" i="1"/>
  <c r="T2980" i="1"/>
  <c r="U2980" i="1"/>
  <c r="V2980" i="1"/>
  <c r="W2980" i="1"/>
  <c r="I2981" i="1"/>
  <c r="J2981" i="1"/>
  <c r="K2981" i="1"/>
  <c r="L2981" i="1"/>
  <c r="M2981" i="1"/>
  <c r="O2981" i="1"/>
  <c r="P2981" i="1"/>
  <c r="Q2981" i="1"/>
  <c r="R2981" i="1"/>
  <c r="T2981" i="1"/>
  <c r="U2981" i="1"/>
  <c r="V2981" i="1"/>
  <c r="W2981" i="1"/>
  <c r="I2982" i="1"/>
  <c r="J2982" i="1"/>
  <c r="K2982" i="1"/>
  <c r="L2982" i="1"/>
  <c r="M2982" i="1"/>
  <c r="O2982" i="1"/>
  <c r="P2982" i="1"/>
  <c r="Q2982" i="1"/>
  <c r="R2982" i="1"/>
  <c r="T2982" i="1"/>
  <c r="U2982" i="1"/>
  <c r="V2982" i="1"/>
  <c r="W2982" i="1"/>
  <c r="I2983" i="1"/>
  <c r="J2983" i="1"/>
  <c r="K2983" i="1"/>
  <c r="L2983" i="1"/>
  <c r="M2983" i="1"/>
  <c r="O2983" i="1"/>
  <c r="P2983" i="1"/>
  <c r="Q2983" i="1"/>
  <c r="R2983" i="1"/>
  <c r="T2983" i="1"/>
  <c r="U2983" i="1"/>
  <c r="V2983" i="1"/>
  <c r="W2983" i="1"/>
  <c r="I2984" i="1"/>
  <c r="J2984" i="1"/>
  <c r="K2984" i="1"/>
  <c r="L2984" i="1"/>
  <c r="M2984" i="1"/>
  <c r="O2984" i="1"/>
  <c r="P2984" i="1"/>
  <c r="Q2984" i="1"/>
  <c r="R2984" i="1"/>
  <c r="T2984" i="1"/>
  <c r="U2984" i="1"/>
  <c r="V2984" i="1"/>
  <c r="W2984" i="1"/>
  <c r="I2985" i="1"/>
  <c r="J2985" i="1"/>
  <c r="K2985" i="1"/>
  <c r="L2985" i="1"/>
  <c r="M2985" i="1"/>
  <c r="O2985" i="1"/>
  <c r="P2985" i="1"/>
  <c r="Q2985" i="1"/>
  <c r="R2985" i="1"/>
  <c r="T2985" i="1"/>
  <c r="U2985" i="1"/>
  <c r="V2985" i="1"/>
  <c r="W2985" i="1"/>
  <c r="I2986" i="1"/>
  <c r="J2986" i="1"/>
  <c r="K2986" i="1"/>
  <c r="L2986" i="1"/>
  <c r="M2986" i="1"/>
  <c r="O2986" i="1"/>
  <c r="P2986" i="1"/>
  <c r="Q2986" i="1"/>
  <c r="R2986" i="1"/>
  <c r="T2986" i="1"/>
  <c r="U2986" i="1"/>
  <c r="V2986" i="1"/>
  <c r="W2986" i="1"/>
  <c r="I2987" i="1"/>
  <c r="J2987" i="1"/>
  <c r="K2987" i="1"/>
  <c r="L2987" i="1"/>
  <c r="M2987" i="1"/>
  <c r="O2987" i="1"/>
  <c r="P2987" i="1"/>
  <c r="Q2987" i="1"/>
  <c r="R2987" i="1"/>
  <c r="T2987" i="1"/>
  <c r="U2987" i="1"/>
  <c r="V2987" i="1"/>
  <c r="W2987" i="1"/>
  <c r="I2988" i="1"/>
  <c r="J2988" i="1"/>
  <c r="K2988" i="1"/>
  <c r="L2988" i="1"/>
  <c r="M2988" i="1"/>
  <c r="O2988" i="1"/>
  <c r="P2988" i="1"/>
  <c r="Q2988" i="1"/>
  <c r="R2988" i="1"/>
  <c r="T2988" i="1"/>
  <c r="U2988" i="1"/>
  <c r="V2988" i="1"/>
  <c r="W2988" i="1"/>
  <c r="I2989" i="1"/>
  <c r="J2989" i="1"/>
  <c r="K2989" i="1"/>
  <c r="L2989" i="1"/>
  <c r="M2989" i="1"/>
  <c r="O2989" i="1"/>
  <c r="P2989" i="1"/>
  <c r="Q2989" i="1"/>
  <c r="R2989" i="1"/>
  <c r="T2989" i="1"/>
  <c r="U2989" i="1"/>
  <c r="V2989" i="1"/>
  <c r="W2989" i="1"/>
  <c r="I2990" i="1"/>
  <c r="J2990" i="1"/>
  <c r="K2990" i="1"/>
  <c r="L2990" i="1"/>
  <c r="M2990" i="1"/>
  <c r="O2990" i="1"/>
  <c r="P2990" i="1"/>
  <c r="Q2990" i="1"/>
  <c r="R2990" i="1"/>
  <c r="T2990" i="1"/>
  <c r="U2990" i="1"/>
  <c r="V2990" i="1"/>
  <c r="W2990" i="1"/>
  <c r="I2991" i="1"/>
  <c r="J2991" i="1"/>
  <c r="K2991" i="1"/>
  <c r="L2991" i="1"/>
  <c r="M2991" i="1"/>
  <c r="O2991" i="1"/>
  <c r="P2991" i="1"/>
  <c r="Q2991" i="1"/>
  <c r="R2991" i="1"/>
  <c r="T2991" i="1"/>
  <c r="U2991" i="1"/>
  <c r="V2991" i="1"/>
  <c r="W2991" i="1"/>
  <c r="I2992" i="1"/>
  <c r="J2992" i="1"/>
  <c r="K2992" i="1"/>
  <c r="L2992" i="1"/>
  <c r="M2992" i="1"/>
  <c r="O2992" i="1"/>
  <c r="P2992" i="1"/>
  <c r="Q2992" i="1"/>
  <c r="R2992" i="1"/>
  <c r="T2992" i="1"/>
  <c r="U2992" i="1"/>
  <c r="V2992" i="1"/>
  <c r="W2992" i="1"/>
  <c r="I2993" i="1"/>
  <c r="J2993" i="1"/>
  <c r="K2993" i="1"/>
  <c r="L2993" i="1"/>
  <c r="M2993" i="1"/>
  <c r="O2993" i="1"/>
  <c r="P2993" i="1"/>
  <c r="Q2993" i="1"/>
  <c r="R2993" i="1"/>
  <c r="T2993" i="1"/>
  <c r="U2993" i="1"/>
  <c r="V2993" i="1"/>
  <c r="W2993" i="1"/>
  <c r="I2994" i="1"/>
  <c r="J2994" i="1"/>
  <c r="K2994" i="1"/>
  <c r="L2994" i="1"/>
  <c r="M2994" i="1"/>
  <c r="O2994" i="1"/>
  <c r="P2994" i="1"/>
  <c r="Q2994" i="1"/>
  <c r="R2994" i="1"/>
  <c r="T2994" i="1"/>
  <c r="U2994" i="1"/>
  <c r="V2994" i="1"/>
  <c r="W2994" i="1"/>
  <c r="I2995" i="1"/>
  <c r="J2995" i="1"/>
  <c r="K2995" i="1"/>
  <c r="L2995" i="1"/>
  <c r="M2995" i="1"/>
  <c r="O2995" i="1"/>
  <c r="P2995" i="1"/>
  <c r="Q2995" i="1"/>
  <c r="R2995" i="1"/>
  <c r="T2995" i="1"/>
  <c r="U2995" i="1"/>
  <c r="V2995" i="1"/>
  <c r="W2995" i="1"/>
  <c r="I2996" i="1"/>
  <c r="J2996" i="1"/>
  <c r="K2996" i="1"/>
  <c r="L2996" i="1"/>
  <c r="M2996" i="1"/>
  <c r="O2996" i="1"/>
  <c r="P2996" i="1"/>
  <c r="Q2996" i="1"/>
  <c r="R2996" i="1"/>
  <c r="T2996" i="1"/>
  <c r="U2996" i="1"/>
  <c r="V2996" i="1"/>
  <c r="W2996" i="1"/>
  <c r="I2997" i="1"/>
  <c r="J2997" i="1"/>
  <c r="K2997" i="1"/>
  <c r="L2997" i="1"/>
  <c r="M2997" i="1"/>
  <c r="O2997" i="1"/>
  <c r="P2997" i="1"/>
  <c r="Q2997" i="1"/>
  <c r="R2997" i="1"/>
  <c r="T2997" i="1"/>
  <c r="U2997" i="1"/>
  <c r="V2997" i="1"/>
  <c r="W2997" i="1"/>
  <c r="I2998" i="1"/>
  <c r="J2998" i="1"/>
  <c r="K2998" i="1"/>
  <c r="L2998" i="1"/>
  <c r="M2998" i="1"/>
  <c r="O2998" i="1"/>
  <c r="P2998" i="1"/>
  <c r="Q2998" i="1"/>
  <c r="R2998" i="1"/>
  <c r="T2998" i="1"/>
  <c r="U2998" i="1"/>
  <c r="V2998" i="1"/>
  <c r="W2998" i="1"/>
  <c r="I2999" i="1"/>
  <c r="J2999" i="1"/>
  <c r="K2999" i="1"/>
  <c r="L2999" i="1"/>
  <c r="M2999" i="1"/>
  <c r="O2999" i="1"/>
  <c r="P2999" i="1"/>
  <c r="Q2999" i="1"/>
  <c r="R2999" i="1"/>
  <c r="T2999" i="1"/>
  <c r="U2999" i="1"/>
  <c r="V2999" i="1"/>
  <c r="W2999" i="1"/>
  <c r="I3000" i="1"/>
  <c r="J3000" i="1"/>
  <c r="K3000" i="1"/>
  <c r="L3000" i="1"/>
  <c r="M3000" i="1"/>
  <c r="O3000" i="1"/>
  <c r="P3000" i="1"/>
  <c r="Q3000" i="1"/>
  <c r="R3000" i="1"/>
  <c r="T3000" i="1"/>
  <c r="U3000" i="1"/>
  <c r="V3000" i="1"/>
  <c r="W3000" i="1"/>
  <c r="I3001" i="1"/>
  <c r="J3001" i="1"/>
  <c r="K3001" i="1"/>
  <c r="L3001" i="1"/>
  <c r="M3001" i="1"/>
  <c r="O3001" i="1"/>
  <c r="P3001" i="1"/>
  <c r="Q3001" i="1"/>
  <c r="R3001" i="1"/>
  <c r="T3001" i="1"/>
  <c r="U3001" i="1"/>
  <c r="V3001" i="1"/>
  <c r="W3001" i="1"/>
  <c r="I3002" i="1"/>
  <c r="J3002" i="1"/>
  <c r="K3002" i="1"/>
  <c r="L3002" i="1"/>
  <c r="M3002" i="1"/>
  <c r="O3002" i="1"/>
  <c r="P3002" i="1"/>
  <c r="Q3002" i="1"/>
  <c r="R3002" i="1"/>
  <c r="T3002" i="1"/>
  <c r="U3002" i="1"/>
  <c r="V3002" i="1"/>
  <c r="W3002" i="1"/>
  <c r="I3003" i="1"/>
  <c r="J3003" i="1"/>
  <c r="K3003" i="1"/>
  <c r="L3003" i="1"/>
  <c r="M3003" i="1"/>
  <c r="O3003" i="1"/>
  <c r="P3003" i="1"/>
  <c r="Q3003" i="1"/>
  <c r="R3003" i="1"/>
  <c r="T3003" i="1"/>
  <c r="U3003" i="1"/>
  <c r="V3003" i="1"/>
  <c r="W3003" i="1"/>
  <c r="I3004" i="1"/>
  <c r="J3004" i="1"/>
  <c r="K3004" i="1"/>
  <c r="L3004" i="1"/>
  <c r="M3004" i="1"/>
  <c r="O3004" i="1"/>
  <c r="P3004" i="1"/>
  <c r="Q3004" i="1"/>
  <c r="R3004" i="1"/>
  <c r="T3004" i="1"/>
  <c r="U3004" i="1"/>
  <c r="V3004" i="1"/>
  <c r="W3004" i="1"/>
  <c r="I3005" i="1"/>
  <c r="J3005" i="1"/>
  <c r="K3005" i="1"/>
  <c r="L3005" i="1"/>
  <c r="M3005" i="1"/>
  <c r="O3005" i="1"/>
  <c r="P3005" i="1"/>
  <c r="Q3005" i="1"/>
  <c r="R3005" i="1"/>
  <c r="T3005" i="1"/>
  <c r="U3005" i="1"/>
  <c r="V3005" i="1"/>
  <c r="W3005" i="1"/>
  <c r="I3006" i="1"/>
  <c r="J3006" i="1"/>
  <c r="K3006" i="1"/>
  <c r="L3006" i="1"/>
  <c r="M3006" i="1"/>
  <c r="O3006" i="1"/>
  <c r="P3006" i="1"/>
  <c r="Q3006" i="1"/>
  <c r="R3006" i="1"/>
  <c r="T3006" i="1"/>
  <c r="U3006" i="1"/>
  <c r="V3006" i="1"/>
  <c r="W3006" i="1"/>
  <c r="I3007" i="1"/>
  <c r="J3007" i="1"/>
  <c r="K3007" i="1"/>
  <c r="L3007" i="1"/>
  <c r="M3007" i="1"/>
  <c r="O3007" i="1"/>
  <c r="P3007" i="1"/>
  <c r="Q3007" i="1"/>
  <c r="R3007" i="1"/>
  <c r="T3007" i="1"/>
  <c r="U3007" i="1"/>
  <c r="V3007" i="1"/>
  <c r="W3007" i="1"/>
  <c r="I3008" i="1"/>
  <c r="J3008" i="1"/>
  <c r="K3008" i="1"/>
  <c r="L3008" i="1"/>
  <c r="M3008" i="1"/>
  <c r="O3008" i="1"/>
  <c r="P3008" i="1"/>
  <c r="Q3008" i="1"/>
  <c r="R3008" i="1"/>
  <c r="T3008" i="1"/>
  <c r="U3008" i="1"/>
  <c r="V3008" i="1"/>
  <c r="W3008" i="1"/>
  <c r="I3009" i="1"/>
  <c r="J3009" i="1"/>
  <c r="K3009" i="1"/>
  <c r="L3009" i="1"/>
  <c r="M3009" i="1"/>
  <c r="O3009" i="1"/>
  <c r="P3009" i="1"/>
  <c r="Q3009" i="1"/>
  <c r="R3009" i="1"/>
  <c r="T3009" i="1"/>
  <c r="U3009" i="1"/>
  <c r="V3009" i="1"/>
  <c r="W3009" i="1"/>
  <c r="I3010" i="1"/>
  <c r="J3010" i="1"/>
  <c r="K3010" i="1"/>
  <c r="L3010" i="1"/>
  <c r="M3010" i="1"/>
  <c r="O3010" i="1"/>
  <c r="P3010" i="1"/>
  <c r="Q3010" i="1"/>
  <c r="R3010" i="1"/>
  <c r="T3010" i="1"/>
  <c r="U3010" i="1"/>
  <c r="V3010" i="1"/>
  <c r="W3010" i="1"/>
  <c r="I3011" i="1"/>
  <c r="J3011" i="1"/>
  <c r="K3011" i="1"/>
  <c r="L3011" i="1"/>
  <c r="M3011" i="1"/>
  <c r="O3011" i="1"/>
  <c r="P3011" i="1"/>
  <c r="Q3011" i="1"/>
  <c r="R3011" i="1"/>
  <c r="T3011" i="1"/>
  <c r="U3011" i="1"/>
  <c r="V3011" i="1"/>
  <c r="W3011" i="1"/>
  <c r="I3012" i="1"/>
  <c r="J3012" i="1"/>
  <c r="K3012" i="1"/>
  <c r="L3012" i="1"/>
  <c r="M3012" i="1"/>
  <c r="O3012" i="1"/>
  <c r="P3012" i="1"/>
  <c r="Q3012" i="1"/>
  <c r="R3012" i="1"/>
  <c r="T3012" i="1"/>
  <c r="U3012" i="1"/>
  <c r="V3012" i="1"/>
  <c r="W3012" i="1"/>
  <c r="I3013" i="1"/>
  <c r="J3013" i="1"/>
  <c r="K3013" i="1"/>
  <c r="L3013" i="1"/>
  <c r="M3013" i="1"/>
  <c r="O3013" i="1"/>
  <c r="P3013" i="1"/>
  <c r="Q3013" i="1"/>
  <c r="R3013" i="1"/>
  <c r="T3013" i="1"/>
  <c r="U3013" i="1"/>
  <c r="V3013" i="1"/>
  <c r="W3013" i="1"/>
  <c r="I3014" i="1"/>
  <c r="J3014" i="1"/>
  <c r="K3014" i="1"/>
  <c r="L3014" i="1"/>
  <c r="M3014" i="1"/>
  <c r="O3014" i="1"/>
  <c r="P3014" i="1"/>
  <c r="Q3014" i="1"/>
  <c r="R3014" i="1"/>
  <c r="T3014" i="1"/>
  <c r="U3014" i="1"/>
  <c r="V3014" i="1"/>
  <c r="W3014" i="1"/>
  <c r="I3015" i="1"/>
  <c r="J3015" i="1"/>
  <c r="K3015" i="1"/>
  <c r="L3015" i="1"/>
  <c r="M3015" i="1"/>
  <c r="O3015" i="1"/>
  <c r="P3015" i="1"/>
  <c r="Q3015" i="1"/>
  <c r="R3015" i="1"/>
  <c r="T3015" i="1"/>
  <c r="U3015" i="1"/>
  <c r="V3015" i="1"/>
  <c r="W3015" i="1"/>
  <c r="I3016" i="1"/>
  <c r="J3016" i="1"/>
  <c r="K3016" i="1"/>
  <c r="L3016" i="1"/>
  <c r="M3016" i="1"/>
  <c r="O3016" i="1"/>
  <c r="P3016" i="1"/>
  <c r="Q3016" i="1"/>
  <c r="R3016" i="1"/>
  <c r="T3016" i="1"/>
  <c r="U3016" i="1"/>
  <c r="V3016" i="1"/>
  <c r="W3016" i="1"/>
  <c r="I3017" i="1"/>
  <c r="J3017" i="1"/>
  <c r="K3017" i="1"/>
  <c r="L3017" i="1"/>
  <c r="M3017" i="1"/>
  <c r="O3017" i="1"/>
  <c r="P3017" i="1"/>
  <c r="Q3017" i="1"/>
  <c r="R3017" i="1"/>
  <c r="T3017" i="1"/>
  <c r="U3017" i="1"/>
  <c r="V3017" i="1"/>
  <c r="W3017" i="1"/>
  <c r="I3018" i="1"/>
  <c r="J3018" i="1"/>
  <c r="K3018" i="1"/>
  <c r="L3018" i="1"/>
  <c r="M3018" i="1"/>
  <c r="O3018" i="1"/>
  <c r="P3018" i="1"/>
  <c r="Q3018" i="1"/>
  <c r="R3018" i="1"/>
  <c r="T3018" i="1"/>
  <c r="U3018" i="1"/>
  <c r="V3018" i="1"/>
  <c r="W3018" i="1"/>
  <c r="I3019" i="1"/>
  <c r="J3019" i="1"/>
  <c r="K3019" i="1"/>
  <c r="L3019" i="1"/>
  <c r="M3019" i="1"/>
  <c r="O3019" i="1"/>
  <c r="P3019" i="1"/>
  <c r="Q3019" i="1"/>
  <c r="R3019" i="1"/>
  <c r="T3019" i="1"/>
  <c r="U3019" i="1"/>
  <c r="V3019" i="1"/>
  <c r="W3019" i="1"/>
  <c r="I3020" i="1"/>
  <c r="J3020" i="1"/>
  <c r="K3020" i="1"/>
  <c r="L3020" i="1"/>
  <c r="M3020" i="1"/>
  <c r="O3020" i="1"/>
  <c r="P3020" i="1"/>
  <c r="Q3020" i="1"/>
  <c r="R3020" i="1"/>
  <c r="T3020" i="1"/>
  <c r="U3020" i="1"/>
  <c r="V3020" i="1"/>
  <c r="W3020" i="1"/>
  <c r="I3021" i="1"/>
  <c r="J3021" i="1"/>
  <c r="K3021" i="1"/>
  <c r="L3021" i="1"/>
  <c r="M3021" i="1"/>
  <c r="O3021" i="1"/>
  <c r="P3021" i="1"/>
  <c r="Q3021" i="1"/>
  <c r="R3021" i="1"/>
  <c r="T3021" i="1"/>
  <c r="U3021" i="1"/>
  <c r="V3021" i="1"/>
  <c r="W3021" i="1"/>
  <c r="I3022" i="1"/>
  <c r="J3022" i="1"/>
  <c r="K3022" i="1"/>
  <c r="L3022" i="1"/>
  <c r="M3022" i="1"/>
  <c r="O3022" i="1"/>
  <c r="P3022" i="1"/>
  <c r="Q3022" i="1"/>
  <c r="R3022" i="1"/>
  <c r="T3022" i="1"/>
  <c r="U3022" i="1"/>
  <c r="V3022" i="1"/>
  <c r="W3022" i="1"/>
  <c r="I3023" i="1"/>
  <c r="J3023" i="1"/>
  <c r="K3023" i="1"/>
  <c r="L3023" i="1"/>
  <c r="M3023" i="1"/>
  <c r="O3023" i="1"/>
  <c r="P3023" i="1"/>
  <c r="Q3023" i="1"/>
  <c r="R3023" i="1"/>
  <c r="T3023" i="1"/>
  <c r="U3023" i="1"/>
  <c r="V3023" i="1"/>
  <c r="W3023" i="1"/>
  <c r="I3024" i="1"/>
  <c r="J3024" i="1"/>
  <c r="K3024" i="1"/>
  <c r="L3024" i="1"/>
  <c r="M3024" i="1"/>
  <c r="O3024" i="1"/>
  <c r="P3024" i="1"/>
  <c r="Q3024" i="1"/>
  <c r="R3024" i="1"/>
  <c r="T3024" i="1"/>
  <c r="U3024" i="1"/>
  <c r="V3024" i="1"/>
  <c r="W3024" i="1"/>
  <c r="I3025" i="1"/>
  <c r="J3025" i="1"/>
  <c r="K3025" i="1"/>
  <c r="L3025" i="1"/>
  <c r="M3025" i="1"/>
  <c r="O3025" i="1"/>
  <c r="P3025" i="1"/>
  <c r="Q3025" i="1"/>
  <c r="R3025" i="1"/>
  <c r="T3025" i="1"/>
  <c r="U3025" i="1"/>
  <c r="V3025" i="1"/>
  <c r="W3025" i="1"/>
  <c r="I3026" i="1"/>
  <c r="J3026" i="1"/>
  <c r="K3026" i="1"/>
  <c r="L3026" i="1"/>
  <c r="M3026" i="1"/>
  <c r="O3026" i="1"/>
  <c r="P3026" i="1"/>
  <c r="Q3026" i="1"/>
  <c r="R3026" i="1"/>
  <c r="T3026" i="1"/>
  <c r="U3026" i="1"/>
  <c r="V3026" i="1"/>
  <c r="W3026" i="1"/>
  <c r="I3027" i="1"/>
  <c r="J3027" i="1"/>
  <c r="K3027" i="1"/>
  <c r="L3027" i="1"/>
  <c r="M3027" i="1"/>
  <c r="O3027" i="1"/>
  <c r="P3027" i="1"/>
  <c r="Q3027" i="1"/>
  <c r="R3027" i="1"/>
  <c r="T3027" i="1"/>
  <c r="U3027" i="1"/>
  <c r="V3027" i="1"/>
  <c r="W3027" i="1"/>
  <c r="I3028" i="1"/>
  <c r="J3028" i="1"/>
  <c r="K3028" i="1"/>
  <c r="L3028" i="1"/>
  <c r="M3028" i="1"/>
  <c r="O3028" i="1"/>
  <c r="P3028" i="1"/>
  <c r="Q3028" i="1"/>
  <c r="R3028" i="1"/>
  <c r="T3028" i="1"/>
  <c r="U3028" i="1"/>
  <c r="V3028" i="1"/>
  <c r="W3028" i="1"/>
  <c r="I3029" i="1"/>
  <c r="J3029" i="1"/>
  <c r="K3029" i="1"/>
  <c r="L3029" i="1"/>
  <c r="M3029" i="1"/>
  <c r="O3029" i="1"/>
  <c r="P3029" i="1"/>
  <c r="Q3029" i="1"/>
  <c r="R3029" i="1"/>
  <c r="T3029" i="1"/>
  <c r="U3029" i="1"/>
  <c r="V3029" i="1"/>
  <c r="W3029" i="1"/>
  <c r="I3030" i="1"/>
  <c r="J3030" i="1"/>
  <c r="K3030" i="1"/>
  <c r="L3030" i="1"/>
  <c r="M3030" i="1"/>
  <c r="O3030" i="1"/>
  <c r="P3030" i="1"/>
  <c r="Q3030" i="1"/>
  <c r="R3030" i="1"/>
  <c r="T3030" i="1"/>
  <c r="U3030" i="1"/>
  <c r="V3030" i="1"/>
  <c r="W3030" i="1"/>
  <c r="I3031" i="1"/>
  <c r="J3031" i="1"/>
  <c r="K3031" i="1"/>
  <c r="L3031" i="1"/>
  <c r="M3031" i="1"/>
  <c r="O3031" i="1"/>
  <c r="P3031" i="1"/>
  <c r="Q3031" i="1"/>
  <c r="R3031" i="1"/>
  <c r="T3031" i="1"/>
  <c r="U3031" i="1"/>
  <c r="V3031" i="1"/>
  <c r="W3031" i="1"/>
  <c r="I3032" i="1"/>
  <c r="J3032" i="1"/>
  <c r="K3032" i="1"/>
  <c r="L3032" i="1"/>
  <c r="M3032" i="1"/>
  <c r="O3032" i="1"/>
  <c r="P3032" i="1"/>
  <c r="Q3032" i="1"/>
  <c r="R3032" i="1"/>
  <c r="T3032" i="1"/>
  <c r="U3032" i="1"/>
  <c r="V3032" i="1"/>
  <c r="W3032" i="1"/>
  <c r="I3033" i="1"/>
  <c r="J3033" i="1"/>
  <c r="K3033" i="1"/>
  <c r="L3033" i="1"/>
  <c r="M3033" i="1"/>
  <c r="O3033" i="1"/>
  <c r="P3033" i="1"/>
  <c r="Q3033" i="1"/>
  <c r="R3033" i="1"/>
  <c r="T3033" i="1"/>
  <c r="U3033" i="1"/>
  <c r="V3033" i="1"/>
  <c r="W3033" i="1"/>
  <c r="I3034" i="1"/>
  <c r="J3034" i="1"/>
  <c r="K3034" i="1"/>
  <c r="L3034" i="1"/>
  <c r="M3034" i="1"/>
  <c r="O3034" i="1"/>
  <c r="P3034" i="1"/>
  <c r="Q3034" i="1"/>
  <c r="R3034" i="1"/>
  <c r="T3034" i="1"/>
  <c r="U3034" i="1"/>
  <c r="V3034" i="1"/>
  <c r="W3034" i="1"/>
  <c r="I3035" i="1"/>
  <c r="J3035" i="1"/>
  <c r="K3035" i="1"/>
  <c r="L3035" i="1"/>
  <c r="M3035" i="1"/>
  <c r="O3035" i="1"/>
  <c r="P3035" i="1"/>
  <c r="Q3035" i="1"/>
  <c r="R3035" i="1"/>
  <c r="T3035" i="1"/>
  <c r="U3035" i="1"/>
  <c r="V3035" i="1"/>
  <c r="W3035" i="1"/>
  <c r="I3036" i="1"/>
  <c r="J3036" i="1"/>
  <c r="K3036" i="1"/>
  <c r="L3036" i="1"/>
  <c r="M3036" i="1"/>
  <c r="O3036" i="1"/>
  <c r="P3036" i="1"/>
  <c r="Q3036" i="1"/>
  <c r="R3036" i="1"/>
  <c r="T3036" i="1"/>
  <c r="U3036" i="1"/>
  <c r="V3036" i="1"/>
  <c r="W3036" i="1"/>
  <c r="I3037" i="1"/>
  <c r="J3037" i="1"/>
  <c r="K3037" i="1"/>
  <c r="L3037" i="1"/>
  <c r="M3037" i="1"/>
  <c r="O3037" i="1"/>
  <c r="P3037" i="1"/>
  <c r="Q3037" i="1"/>
  <c r="R3037" i="1"/>
  <c r="T3037" i="1"/>
  <c r="U3037" i="1"/>
  <c r="V3037" i="1"/>
  <c r="W3037" i="1"/>
  <c r="I3038" i="1"/>
  <c r="J3038" i="1"/>
  <c r="K3038" i="1"/>
  <c r="L3038" i="1"/>
  <c r="M3038" i="1"/>
  <c r="O3038" i="1"/>
  <c r="P3038" i="1"/>
  <c r="Q3038" i="1"/>
  <c r="R3038" i="1"/>
  <c r="T3038" i="1"/>
  <c r="U3038" i="1"/>
  <c r="V3038" i="1"/>
  <c r="W3038" i="1"/>
  <c r="I3039" i="1"/>
  <c r="J3039" i="1"/>
  <c r="K3039" i="1"/>
  <c r="L3039" i="1"/>
  <c r="M3039" i="1"/>
  <c r="O3039" i="1"/>
  <c r="P3039" i="1"/>
  <c r="Q3039" i="1"/>
  <c r="R3039" i="1"/>
  <c r="T3039" i="1"/>
  <c r="U3039" i="1"/>
  <c r="V3039" i="1"/>
  <c r="W3039" i="1"/>
  <c r="I3040" i="1"/>
  <c r="J3040" i="1"/>
  <c r="K3040" i="1"/>
  <c r="L3040" i="1"/>
  <c r="M3040" i="1"/>
  <c r="O3040" i="1"/>
  <c r="P3040" i="1"/>
  <c r="Q3040" i="1"/>
  <c r="R3040" i="1"/>
  <c r="T3040" i="1"/>
  <c r="U3040" i="1"/>
  <c r="V3040" i="1"/>
  <c r="W3040" i="1"/>
  <c r="I3041" i="1"/>
  <c r="J3041" i="1"/>
  <c r="K3041" i="1"/>
  <c r="L3041" i="1"/>
  <c r="M3041" i="1"/>
  <c r="O3041" i="1"/>
  <c r="P3041" i="1"/>
  <c r="Q3041" i="1"/>
  <c r="R3041" i="1"/>
  <c r="T3041" i="1"/>
  <c r="U3041" i="1"/>
  <c r="V3041" i="1"/>
  <c r="W3041" i="1"/>
  <c r="I3042" i="1"/>
  <c r="J3042" i="1"/>
  <c r="K3042" i="1"/>
  <c r="L3042" i="1"/>
  <c r="M3042" i="1"/>
  <c r="O3042" i="1"/>
  <c r="P3042" i="1"/>
  <c r="Q3042" i="1"/>
  <c r="R3042" i="1"/>
  <c r="T3042" i="1"/>
  <c r="U3042" i="1"/>
  <c r="V3042" i="1"/>
  <c r="W3042" i="1"/>
  <c r="I3043" i="1"/>
  <c r="J3043" i="1"/>
  <c r="K3043" i="1"/>
  <c r="L3043" i="1"/>
  <c r="M3043" i="1"/>
  <c r="O3043" i="1"/>
  <c r="P3043" i="1"/>
  <c r="Q3043" i="1"/>
  <c r="R3043" i="1"/>
  <c r="T3043" i="1"/>
  <c r="U3043" i="1"/>
  <c r="V3043" i="1"/>
  <c r="W3043" i="1"/>
  <c r="I3044" i="1"/>
  <c r="J3044" i="1"/>
  <c r="K3044" i="1"/>
  <c r="L3044" i="1"/>
  <c r="M3044" i="1"/>
  <c r="O3044" i="1"/>
  <c r="P3044" i="1"/>
  <c r="Q3044" i="1"/>
  <c r="R3044" i="1"/>
  <c r="T3044" i="1"/>
  <c r="U3044" i="1"/>
  <c r="V3044" i="1"/>
  <c r="W3044" i="1"/>
  <c r="I3045" i="1"/>
  <c r="J3045" i="1"/>
  <c r="K3045" i="1"/>
  <c r="L3045" i="1"/>
  <c r="M3045" i="1"/>
  <c r="O3045" i="1"/>
  <c r="P3045" i="1"/>
  <c r="Q3045" i="1"/>
  <c r="R3045" i="1"/>
  <c r="T3045" i="1"/>
  <c r="U3045" i="1"/>
  <c r="V3045" i="1"/>
  <c r="W3045" i="1"/>
  <c r="I3046" i="1"/>
  <c r="J3046" i="1"/>
  <c r="K3046" i="1"/>
  <c r="L3046" i="1"/>
  <c r="M3046" i="1"/>
  <c r="O3046" i="1"/>
  <c r="P3046" i="1"/>
  <c r="Q3046" i="1"/>
  <c r="R3046" i="1"/>
  <c r="T3046" i="1"/>
  <c r="U3046" i="1"/>
  <c r="V3046" i="1"/>
  <c r="W3046" i="1"/>
  <c r="I3047" i="1"/>
  <c r="J3047" i="1"/>
  <c r="K3047" i="1"/>
  <c r="L3047" i="1"/>
  <c r="M3047" i="1"/>
  <c r="O3047" i="1"/>
  <c r="P3047" i="1"/>
  <c r="Q3047" i="1"/>
  <c r="R3047" i="1"/>
  <c r="T3047" i="1"/>
  <c r="U3047" i="1"/>
  <c r="V3047" i="1"/>
  <c r="W3047" i="1"/>
  <c r="I3048" i="1"/>
  <c r="J3048" i="1"/>
  <c r="K3048" i="1"/>
  <c r="L3048" i="1"/>
  <c r="M3048" i="1"/>
  <c r="O3048" i="1"/>
  <c r="P3048" i="1"/>
  <c r="Q3048" i="1"/>
  <c r="R3048" i="1"/>
  <c r="T3048" i="1"/>
  <c r="U3048" i="1"/>
  <c r="V3048" i="1"/>
  <c r="W3048" i="1"/>
  <c r="I3049" i="1"/>
  <c r="J3049" i="1"/>
  <c r="K3049" i="1"/>
  <c r="L3049" i="1"/>
  <c r="M3049" i="1"/>
  <c r="O3049" i="1"/>
  <c r="P3049" i="1"/>
  <c r="Q3049" i="1"/>
  <c r="R3049" i="1"/>
  <c r="T3049" i="1"/>
  <c r="U3049" i="1"/>
  <c r="V3049" i="1"/>
  <c r="W3049" i="1"/>
  <c r="I3050" i="1"/>
  <c r="J3050" i="1"/>
  <c r="K3050" i="1"/>
  <c r="L3050" i="1"/>
  <c r="M3050" i="1"/>
  <c r="O3050" i="1"/>
  <c r="P3050" i="1"/>
  <c r="Q3050" i="1"/>
  <c r="R3050" i="1"/>
  <c r="T3050" i="1"/>
  <c r="U3050" i="1"/>
  <c r="V3050" i="1"/>
  <c r="W3050" i="1"/>
  <c r="I3051" i="1"/>
  <c r="J3051" i="1"/>
  <c r="K3051" i="1"/>
  <c r="L3051" i="1"/>
  <c r="M3051" i="1"/>
  <c r="O3051" i="1"/>
  <c r="P3051" i="1"/>
  <c r="Q3051" i="1"/>
  <c r="R3051" i="1"/>
  <c r="T3051" i="1"/>
  <c r="U3051" i="1"/>
  <c r="V3051" i="1"/>
  <c r="W3051" i="1"/>
  <c r="I3052" i="1"/>
  <c r="J3052" i="1"/>
  <c r="K3052" i="1"/>
  <c r="L3052" i="1"/>
  <c r="M3052" i="1"/>
  <c r="O3052" i="1"/>
  <c r="P3052" i="1"/>
  <c r="Q3052" i="1"/>
  <c r="R3052" i="1"/>
  <c r="T3052" i="1"/>
  <c r="U3052" i="1"/>
  <c r="V3052" i="1"/>
  <c r="W3052" i="1"/>
  <c r="I3053" i="1"/>
  <c r="J3053" i="1"/>
  <c r="K3053" i="1"/>
  <c r="L3053" i="1"/>
  <c r="M3053" i="1"/>
  <c r="O3053" i="1"/>
  <c r="P3053" i="1"/>
  <c r="Q3053" i="1"/>
  <c r="R3053" i="1"/>
  <c r="T3053" i="1"/>
  <c r="U3053" i="1"/>
  <c r="V3053" i="1"/>
  <c r="W3053" i="1"/>
  <c r="I3054" i="1"/>
  <c r="J3054" i="1"/>
  <c r="K3054" i="1"/>
  <c r="L3054" i="1"/>
  <c r="M3054" i="1"/>
  <c r="O3054" i="1"/>
  <c r="P3054" i="1"/>
  <c r="Q3054" i="1"/>
  <c r="R3054" i="1"/>
  <c r="T3054" i="1"/>
  <c r="U3054" i="1"/>
  <c r="V3054" i="1"/>
  <c r="W3054" i="1"/>
  <c r="I3055" i="1"/>
  <c r="J3055" i="1"/>
  <c r="K3055" i="1"/>
  <c r="L3055" i="1"/>
  <c r="M3055" i="1"/>
  <c r="O3055" i="1"/>
  <c r="P3055" i="1"/>
  <c r="Q3055" i="1"/>
  <c r="R3055" i="1"/>
  <c r="T3055" i="1"/>
  <c r="U3055" i="1"/>
  <c r="V3055" i="1"/>
  <c r="W3055" i="1"/>
  <c r="I3056" i="1"/>
  <c r="J3056" i="1"/>
  <c r="K3056" i="1"/>
  <c r="L3056" i="1"/>
  <c r="M3056" i="1"/>
  <c r="O3056" i="1"/>
  <c r="P3056" i="1"/>
  <c r="Q3056" i="1"/>
  <c r="R3056" i="1"/>
  <c r="T3056" i="1"/>
  <c r="U3056" i="1"/>
  <c r="V3056" i="1"/>
  <c r="W3056" i="1"/>
  <c r="I3057" i="1"/>
  <c r="J3057" i="1"/>
  <c r="K3057" i="1"/>
  <c r="L3057" i="1"/>
  <c r="M3057" i="1"/>
  <c r="O3057" i="1"/>
  <c r="P3057" i="1"/>
  <c r="Q3057" i="1"/>
  <c r="R3057" i="1"/>
  <c r="T3057" i="1"/>
  <c r="U3057" i="1"/>
  <c r="V3057" i="1"/>
  <c r="W3057" i="1"/>
  <c r="I3058" i="1"/>
  <c r="J3058" i="1"/>
  <c r="K3058" i="1"/>
  <c r="L3058" i="1"/>
  <c r="M3058" i="1"/>
  <c r="O3058" i="1"/>
  <c r="P3058" i="1"/>
  <c r="Q3058" i="1"/>
  <c r="R3058" i="1"/>
  <c r="T3058" i="1"/>
  <c r="U3058" i="1"/>
  <c r="V3058" i="1"/>
  <c r="W3058" i="1"/>
  <c r="I3059" i="1"/>
  <c r="J3059" i="1"/>
  <c r="K3059" i="1"/>
  <c r="L3059" i="1"/>
  <c r="M3059" i="1"/>
  <c r="O3059" i="1"/>
  <c r="P3059" i="1"/>
  <c r="Q3059" i="1"/>
  <c r="R3059" i="1"/>
  <c r="T3059" i="1"/>
  <c r="U3059" i="1"/>
  <c r="V3059" i="1"/>
  <c r="W3059" i="1"/>
  <c r="I3060" i="1"/>
  <c r="J3060" i="1"/>
  <c r="K3060" i="1"/>
  <c r="L3060" i="1"/>
  <c r="M3060" i="1"/>
  <c r="O3060" i="1"/>
  <c r="P3060" i="1"/>
  <c r="Q3060" i="1"/>
  <c r="R3060" i="1"/>
  <c r="T3060" i="1"/>
  <c r="U3060" i="1"/>
  <c r="V3060" i="1"/>
  <c r="W3060" i="1"/>
  <c r="I3061" i="1"/>
  <c r="J3061" i="1"/>
  <c r="K3061" i="1"/>
  <c r="L3061" i="1"/>
  <c r="M3061" i="1"/>
  <c r="O3061" i="1"/>
  <c r="P3061" i="1"/>
  <c r="Q3061" i="1"/>
  <c r="R3061" i="1"/>
  <c r="T3061" i="1"/>
  <c r="U3061" i="1"/>
  <c r="V3061" i="1"/>
  <c r="W3061" i="1"/>
  <c r="I3062" i="1"/>
  <c r="J3062" i="1"/>
  <c r="K3062" i="1"/>
  <c r="L3062" i="1"/>
  <c r="M3062" i="1"/>
  <c r="O3062" i="1"/>
  <c r="P3062" i="1"/>
  <c r="Q3062" i="1"/>
  <c r="R3062" i="1"/>
  <c r="T3062" i="1"/>
  <c r="U3062" i="1"/>
  <c r="V3062" i="1"/>
  <c r="W3062" i="1"/>
  <c r="I3063" i="1"/>
  <c r="J3063" i="1"/>
  <c r="K3063" i="1"/>
  <c r="L3063" i="1"/>
  <c r="M3063" i="1"/>
  <c r="O3063" i="1"/>
  <c r="P3063" i="1"/>
  <c r="Q3063" i="1"/>
  <c r="R3063" i="1"/>
  <c r="T3063" i="1"/>
  <c r="U3063" i="1"/>
  <c r="V3063" i="1"/>
  <c r="W3063" i="1"/>
  <c r="I3064" i="1"/>
  <c r="J3064" i="1"/>
  <c r="K3064" i="1"/>
  <c r="L3064" i="1"/>
  <c r="M3064" i="1"/>
  <c r="O3064" i="1"/>
  <c r="P3064" i="1"/>
  <c r="Q3064" i="1"/>
  <c r="R3064" i="1"/>
  <c r="T3064" i="1"/>
  <c r="U3064" i="1"/>
  <c r="V3064" i="1"/>
  <c r="W3064" i="1"/>
  <c r="I3065" i="1"/>
  <c r="J3065" i="1"/>
  <c r="K3065" i="1"/>
  <c r="L3065" i="1"/>
  <c r="M3065" i="1"/>
  <c r="O3065" i="1"/>
  <c r="P3065" i="1"/>
  <c r="Q3065" i="1"/>
  <c r="R3065" i="1"/>
  <c r="T3065" i="1"/>
  <c r="U3065" i="1"/>
  <c r="V3065" i="1"/>
  <c r="W3065" i="1"/>
  <c r="I3066" i="1"/>
  <c r="J3066" i="1"/>
  <c r="K3066" i="1"/>
  <c r="L3066" i="1"/>
  <c r="M3066" i="1"/>
  <c r="O3066" i="1"/>
  <c r="P3066" i="1"/>
  <c r="Q3066" i="1"/>
  <c r="R3066" i="1"/>
  <c r="T3066" i="1"/>
  <c r="U3066" i="1"/>
  <c r="V3066" i="1"/>
  <c r="W3066" i="1"/>
  <c r="I3067" i="1"/>
  <c r="J3067" i="1"/>
  <c r="K3067" i="1"/>
  <c r="L3067" i="1"/>
  <c r="M3067" i="1"/>
  <c r="O3067" i="1"/>
  <c r="P3067" i="1"/>
  <c r="Q3067" i="1"/>
  <c r="R3067" i="1"/>
  <c r="T3067" i="1"/>
  <c r="U3067" i="1"/>
  <c r="V3067" i="1"/>
  <c r="W3067" i="1"/>
  <c r="I3068" i="1"/>
  <c r="J3068" i="1"/>
  <c r="K3068" i="1"/>
  <c r="L3068" i="1"/>
  <c r="M3068" i="1"/>
  <c r="O3068" i="1"/>
  <c r="P3068" i="1"/>
  <c r="Q3068" i="1"/>
  <c r="R3068" i="1"/>
  <c r="T3068" i="1"/>
  <c r="U3068" i="1"/>
  <c r="V3068" i="1"/>
  <c r="W3068" i="1"/>
  <c r="I3069" i="1"/>
  <c r="J3069" i="1"/>
  <c r="K3069" i="1"/>
  <c r="L3069" i="1"/>
  <c r="M3069" i="1"/>
  <c r="O3069" i="1"/>
  <c r="P3069" i="1"/>
  <c r="Q3069" i="1"/>
  <c r="R3069" i="1"/>
  <c r="T3069" i="1"/>
  <c r="U3069" i="1"/>
  <c r="V3069" i="1"/>
  <c r="W3069" i="1"/>
  <c r="I3070" i="1"/>
  <c r="J3070" i="1"/>
  <c r="K3070" i="1"/>
  <c r="L3070" i="1"/>
  <c r="M3070" i="1"/>
  <c r="O3070" i="1"/>
  <c r="P3070" i="1"/>
  <c r="Q3070" i="1"/>
  <c r="R3070" i="1"/>
  <c r="T3070" i="1"/>
  <c r="U3070" i="1"/>
  <c r="V3070" i="1"/>
  <c r="W3070" i="1"/>
  <c r="I3071" i="1"/>
  <c r="J3071" i="1"/>
  <c r="K3071" i="1"/>
  <c r="L3071" i="1"/>
  <c r="M3071" i="1"/>
  <c r="O3071" i="1"/>
  <c r="P3071" i="1"/>
  <c r="Q3071" i="1"/>
  <c r="R3071" i="1"/>
  <c r="T3071" i="1"/>
  <c r="U3071" i="1"/>
  <c r="V3071" i="1"/>
  <c r="W3071" i="1"/>
  <c r="I3072" i="1"/>
  <c r="J3072" i="1"/>
  <c r="K3072" i="1"/>
  <c r="L3072" i="1"/>
  <c r="M3072" i="1"/>
  <c r="O3072" i="1"/>
  <c r="P3072" i="1"/>
  <c r="Q3072" i="1"/>
  <c r="R3072" i="1"/>
  <c r="T3072" i="1"/>
  <c r="U3072" i="1"/>
  <c r="V3072" i="1"/>
  <c r="W3072" i="1"/>
  <c r="I3073" i="1"/>
  <c r="J3073" i="1"/>
  <c r="K3073" i="1"/>
  <c r="L3073" i="1"/>
  <c r="M3073" i="1"/>
  <c r="O3073" i="1"/>
  <c r="P3073" i="1"/>
  <c r="Q3073" i="1"/>
  <c r="R3073" i="1"/>
  <c r="T3073" i="1"/>
  <c r="U3073" i="1"/>
  <c r="V3073" i="1"/>
  <c r="W3073" i="1"/>
  <c r="I3074" i="1"/>
  <c r="J3074" i="1"/>
  <c r="K3074" i="1"/>
  <c r="L3074" i="1"/>
  <c r="M3074" i="1"/>
  <c r="O3074" i="1"/>
  <c r="P3074" i="1"/>
  <c r="Q3074" i="1"/>
  <c r="R3074" i="1"/>
  <c r="T3074" i="1"/>
  <c r="U3074" i="1"/>
  <c r="V3074" i="1"/>
  <c r="W3074" i="1"/>
  <c r="I3075" i="1"/>
  <c r="J3075" i="1"/>
  <c r="K3075" i="1"/>
  <c r="L3075" i="1"/>
  <c r="M3075" i="1"/>
  <c r="O3075" i="1"/>
  <c r="P3075" i="1"/>
  <c r="Q3075" i="1"/>
  <c r="R3075" i="1"/>
  <c r="T3075" i="1"/>
  <c r="U3075" i="1"/>
  <c r="V3075" i="1"/>
  <c r="W3075" i="1"/>
  <c r="I3076" i="1"/>
  <c r="J3076" i="1"/>
  <c r="K3076" i="1"/>
  <c r="L3076" i="1"/>
  <c r="M3076" i="1"/>
  <c r="O3076" i="1"/>
  <c r="P3076" i="1"/>
  <c r="Q3076" i="1"/>
  <c r="R3076" i="1"/>
  <c r="T3076" i="1"/>
  <c r="U3076" i="1"/>
  <c r="V3076" i="1"/>
  <c r="W3076" i="1"/>
  <c r="I3077" i="1"/>
  <c r="J3077" i="1"/>
  <c r="K3077" i="1"/>
  <c r="L3077" i="1"/>
  <c r="M3077" i="1"/>
  <c r="O3077" i="1"/>
  <c r="P3077" i="1"/>
  <c r="Q3077" i="1"/>
  <c r="R3077" i="1"/>
  <c r="T3077" i="1"/>
  <c r="U3077" i="1"/>
  <c r="V3077" i="1"/>
  <c r="W3077" i="1"/>
  <c r="I3078" i="1"/>
  <c r="J3078" i="1"/>
  <c r="K3078" i="1"/>
  <c r="L3078" i="1"/>
  <c r="M3078" i="1"/>
  <c r="O3078" i="1"/>
  <c r="P3078" i="1"/>
  <c r="Q3078" i="1"/>
  <c r="R3078" i="1"/>
  <c r="T3078" i="1"/>
  <c r="U3078" i="1"/>
  <c r="V3078" i="1"/>
  <c r="W3078" i="1"/>
  <c r="I3079" i="1"/>
  <c r="J3079" i="1"/>
  <c r="K3079" i="1"/>
  <c r="L3079" i="1"/>
  <c r="M3079" i="1"/>
  <c r="O3079" i="1"/>
  <c r="P3079" i="1"/>
  <c r="Q3079" i="1"/>
  <c r="R3079" i="1"/>
  <c r="T3079" i="1"/>
  <c r="U3079" i="1"/>
  <c r="V3079" i="1"/>
  <c r="W3079" i="1"/>
  <c r="I3080" i="1"/>
  <c r="J3080" i="1"/>
  <c r="K3080" i="1"/>
  <c r="L3080" i="1"/>
  <c r="M3080" i="1"/>
  <c r="O3080" i="1"/>
  <c r="P3080" i="1"/>
  <c r="Q3080" i="1"/>
  <c r="R3080" i="1"/>
  <c r="T3080" i="1"/>
  <c r="U3080" i="1"/>
  <c r="V3080" i="1"/>
  <c r="W3080" i="1"/>
  <c r="I3081" i="1"/>
  <c r="J3081" i="1"/>
  <c r="K3081" i="1"/>
  <c r="L3081" i="1"/>
  <c r="M3081" i="1"/>
  <c r="O3081" i="1"/>
  <c r="P3081" i="1"/>
  <c r="Q3081" i="1"/>
  <c r="R3081" i="1"/>
  <c r="T3081" i="1"/>
  <c r="U3081" i="1"/>
  <c r="V3081" i="1"/>
  <c r="W3081" i="1"/>
  <c r="I3082" i="1"/>
  <c r="J3082" i="1"/>
  <c r="K3082" i="1"/>
  <c r="L3082" i="1"/>
  <c r="M3082" i="1"/>
  <c r="O3082" i="1"/>
  <c r="P3082" i="1"/>
  <c r="Q3082" i="1"/>
  <c r="R3082" i="1"/>
  <c r="T3082" i="1"/>
  <c r="U3082" i="1"/>
  <c r="V3082" i="1"/>
  <c r="W3082" i="1"/>
  <c r="I3083" i="1"/>
  <c r="J3083" i="1"/>
  <c r="K3083" i="1"/>
  <c r="L3083" i="1"/>
  <c r="M3083" i="1"/>
  <c r="O3083" i="1"/>
  <c r="P3083" i="1"/>
  <c r="Q3083" i="1"/>
  <c r="R3083" i="1"/>
  <c r="T3083" i="1"/>
  <c r="U3083" i="1"/>
  <c r="V3083" i="1"/>
  <c r="W3083" i="1"/>
  <c r="I3084" i="1"/>
  <c r="J3084" i="1"/>
  <c r="K3084" i="1"/>
  <c r="L3084" i="1"/>
  <c r="M3084" i="1"/>
  <c r="O3084" i="1"/>
  <c r="P3084" i="1"/>
  <c r="Q3084" i="1"/>
  <c r="R3084" i="1"/>
  <c r="T3084" i="1"/>
  <c r="U3084" i="1"/>
  <c r="V3084" i="1"/>
  <c r="W3084" i="1"/>
  <c r="I3085" i="1"/>
  <c r="J3085" i="1"/>
  <c r="K3085" i="1"/>
  <c r="L3085" i="1"/>
  <c r="M3085" i="1"/>
  <c r="O3085" i="1"/>
  <c r="P3085" i="1"/>
  <c r="Q3085" i="1"/>
  <c r="R3085" i="1"/>
  <c r="T3085" i="1"/>
  <c r="U3085" i="1"/>
  <c r="V3085" i="1"/>
  <c r="W3085" i="1"/>
  <c r="I3086" i="1"/>
  <c r="J3086" i="1"/>
  <c r="K3086" i="1"/>
  <c r="L3086" i="1"/>
  <c r="M3086" i="1"/>
  <c r="O3086" i="1"/>
  <c r="P3086" i="1"/>
  <c r="Q3086" i="1"/>
  <c r="R3086" i="1"/>
  <c r="T3086" i="1"/>
  <c r="U3086" i="1"/>
  <c r="V3086" i="1"/>
  <c r="W3086" i="1"/>
  <c r="I3087" i="1"/>
  <c r="J3087" i="1"/>
  <c r="K3087" i="1"/>
  <c r="L3087" i="1"/>
  <c r="M3087" i="1"/>
  <c r="O3087" i="1"/>
  <c r="P3087" i="1"/>
  <c r="Q3087" i="1"/>
  <c r="R3087" i="1"/>
  <c r="T3087" i="1"/>
  <c r="U3087" i="1"/>
  <c r="V3087" i="1"/>
  <c r="W3087" i="1"/>
  <c r="I3088" i="1"/>
  <c r="J3088" i="1"/>
  <c r="K3088" i="1"/>
  <c r="L3088" i="1"/>
  <c r="M3088" i="1"/>
  <c r="O3088" i="1"/>
  <c r="P3088" i="1"/>
  <c r="Q3088" i="1"/>
  <c r="R3088" i="1"/>
  <c r="T3088" i="1"/>
  <c r="U3088" i="1"/>
  <c r="V3088" i="1"/>
  <c r="W3088" i="1"/>
  <c r="I3089" i="1"/>
  <c r="J3089" i="1"/>
  <c r="K3089" i="1"/>
  <c r="L3089" i="1"/>
  <c r="M3089" i="1"/>
  <c r="O3089" i="1"/>
  <c r="P3089" i="1"/>
  <c r="Q3089" i="1"/>
  <c r="R3089" i="1"/>
  <c r="T3089" i="1"/>
  <c r="U3089" i="1"/>
  <c r="V3089" i="1"/>
  <c r="W3089" i="1"/>
  <c r="I3090" i="1"/>
  <c r="J3090" i="1"/>
  <c r="K3090" i="1"/>
  <c r="L3090" i="1"/>
  <c r="M3090" i="1"/>
  <c r="O3090" i="1"/>
  <c r="P3090" i="1"/>
  <c r="Q3090" i="1"/>
  <c r="R3090" i="1"/>
  <c r="T3090" i="1"/>
  <c r="U3090" i="1"/>
  <c r="V3090" i="1"/>
  <c r="W3090" i="1"/>
  <c r="I3091" i="1"/>
  <c r="J3091" i="1"/>
  <c r="K3091" i="1"/>
  <c r="L3091" i="1"/>
  <c r="M3091" i="1"/>
  <c r="O3091" i="1"/>
  <c r="P3091" i="1"/>
  <c r="Q3091" i="1"/>
  <c r="R3091" i="1"/>
  <c r="T3091" i="1"/>
  <c r="U3091" i="1"/>
  <c r="V3091" i="1"/>
  <c r="W3091" i="1"/>
  <c r="I3092" i="1"/>
  <c r="J3092" i="1"/>
  <c r="K3092" i="1"/>
  <c r="L3092" i="1"/>
  <c r="M3092" i="1"/>
  <c r="O3092" i="1"/>
  <c r="P3092" i="1"/>
  <c r="Q3092" i="1"/>
  <c r="R3092" i="1"/>
  <c r="T3092" i="1"/>
  <c r="U3092" i="1"/>
  <c r="V3092" i="1"/>
  <c r="W3092" i="1"/>
  <c r="I3093" i="1"/>
  <c r="J3093" i="1"/>
  <c r="K3093" i="1"/>
  <c r="L3093" i="1"/>
  <c r="M3093" i="1"/>
  <c r="O3093" i="1"/>
  <c r="P3093" i="1"/>
  <c r="Q3093" i="1"/>
  <c r="R3093" i="1"/>
  <c r="T3093" i="1"/>
  <c r="U3093" i="1"/>
  <c r="V3093" i="1"/>
  <c r="W3093" i="1"/>
  <c r="I3094" i="1"/>
  <c r="J3094" i="1"/>
  <c r="K3094" i="1"/>
  <c r="L3094" i="1"/>
  <c r="M3094" i="1"/>
  <c r="O3094" i="1"/>
  <c r="P3094" i="1"/>
  <c r="Q3094" i="1"/>
  <c r="R3094" i="1"/>
  <c r="T3094" i="1"/>
  <c r="U3094" i="1"/>
  <c r="V3094" i="1"/>
  <c r="W3094" i="1"/>
  <c r="I3095" i="1"/>
  <c r="J3095" i="1"/>
  <c r="K3095" i="1"/>
  <c r="L3095" i="1"/>
  <c r="M3095" i="1"/>
  <c r="O3095" i="1"/>
  <c r="P3095" i="1"/>
  <c r="Q3095" i="1"/>
  <c r="R3095" i="1"/>
  <c r="T3095" i="1"/>
  <c r="U3095" i="1"/>
  <c r="V3095" i="1"/>
  <c r="W3095" i="1"/>
  <c r="I3096" i="1"/>
  <c r="J3096" i="1"/>
  <c r="K3096" i="1"/>
  <c r="L3096" i="1"/>
  <c r="M3096" i="1"/>
  <c r="O3096" i="1"/>
  <c r="P3096" i="1"/>
  <c r="Q3096" i="1"/>
  <c r="R3096" i="1"/>
  <c r="T3096" i="1"/>
  <c r="U3096" i="1"/>
  <c r="V3096" i="1"/>
  <c r="W3096" i="1"/>
  <c r="I3097" i="1"/>
  <c r="J3097" i="1"/>
  <c r="K3097" i="1"/>
  <c r="L3097" i="1"/>
  <c r="M3097" i="1"/>
  <c r="O3097" i="1"/>
  <c r="P3097" i="1"/>
  <c r="Q3097" i="1"/>
  <c r="R3097" i="1"/>
  <c r="T3097" i="1"/>
  <c r="U3097" i="1"/>
  <c r="V3097" i="1"/>
  <c r="W3097" i="1"/>
  <c r="I3098" i="1"/>
  <c r="J3098" i="1"/>
  <c r="K3098" i="1"/>
  <c r="L3098" i="1"/>
  <c r="M3098" i="1"/>
  <c r="O3098" i="1"/>
  <c r="P3098" i="1"/>
  <c r="Q3098" i="1"/>
  <c r="R3098" i="1"/>
  <c r="T3098" i="1"/>
  <c r="U3098" i="1"/>
  <c r="V3098" i="1"/>
  <c r="W3098" i="1"/>
  <c r="I3099" i="1"/>
  <c r="J3099" i="1"/>
  <c r="K3099" i="1"/>
  <c r="L3099" i="1"/>
  <c r="M3099" i="1"/>
  <c r="O3099" i="1"/>
  <c r="P3099" i="1"/>
  <c r="Q3099" i="1"/>
  <c r="R3099" i="1"/>
  <c r="T3099" i="1"/>
  <c r="U3099" i="1"/>
  <c r="V3099" i="1"/>
  <c r="W3099" i="1"/>
  <c r="I3100" i="1"/>
  <c r="J3100" i="1"/>
  <c r="K3100" i="1"/>
  <c r="L3100" i="1"/>
  <c r="M3100" i="1"/>
  <c r="O3100" i="1"/>
  <c r="P3100" i="1"/>
  <c r="Q3100" i="1"/>
  <c r="R3100" i="1"/>
  <c r="T3100" i="1"/>
  <c r="U3100" i="1"/>
  <c r="V3100" i="1"/>
  <c r="W3100" i="1"/>
  <c r="I3101" i="1"/>
  <c r="J3101" i="1"/>
  <c r="K3101" i="1"/>
  <c r="L3101" i="1"/>
  <c r="M3101" i="1"/>
  <c r="O3101" i="1"/>
  <c r="P3101" i="1"/>
  <c r="Q3101" i="1"/>
  <c r="R3101" i="1"/>
  <c r="T3101" i="1"/>
  <c r="U3101" i="1"/>
  <c r="V3101" i="1"/>
  <c r="W3101" i="1"/>
  <c r="I3102" i="1"/>
  <c r="J3102" i="1"/>
  <c r="K3102" i="1"/>
  <c r="L3102" i="1"/>
  <c r="M3102" i="1"/>
  <c r="O3102" i="1"/>
  <c r="P3102" i="1"/>
  <c r="Q3102" i="1"/>
  <c r="R3102" i="1"/>
  <c r="T3102" i="1"/>
  <c r="U3102" i="1"/>
  <c r="V3102" i="1"/>
  <c r="W3102" i="1"/>
  <c r="I3103" i="1"/>
  <c r="J3103" i="1"/>
  <c r="K3103" i="1"/>
  <c r="L3103" i="1"/>
  <c r="M3103" i="1"/>
  <c r="O3103" i="1"/>
  <c r="P3103" i="1"/>
  <c r="Q3103" i="1"/>
  <c r="R3103" i="1"/>
  <c r="T3103" i="1"/>
  <c r="U3103" i="1"/>
  <c r="V3103" i="1"/>
  <c r="W3103" i="1"/>
  <c r="I3104" i="1"/>
  <c r="J3104" i="1"/>
  <c r="K3104" i="1"/>
  <c r="L3104" i="1"/>
  <c r="M3104" i="1"/>
  <c r="O3104" i="1"/>
  <c r="P3104" i="1"/>
  <c r="Q3104" i="1"/>
  <c r="R3104" i="1"/>
  <c r="T3104" i="1"/>
  <c r="U3104" i="1"/>
  <c r="V3104" i="1"/>
  <c r="W3104" i="1"/>
  <c r="I3105" i="1"/>
  <c r="J3105" i="1"/>
  <c r="K3105" i="1"/>
  <c r="L3105" i="1"/>
  <c r="M3105" i="1"/>
  <c r="O3105" i="1"/>
  <c r="P3105" i="1"/>
  <c r="Q3105" i="1"/>
  <c r="R3105" i="1"/>
  <c r="T3105" i="1"/>
  <c r="U3105" i="1"/>
  <c r="V3105" i="1"/>
  <c r="W3105" i="1"/>
  <c r="I3106" i="1"/>
  <c r="J3106" i="1"/>
  <c r="K3106" i="1"/>
  <c r="L3106" i="1"/>
  <c r="M3106" i="1"/>
  <c r="O3106" i="1"/>
  <c r="P3106" i="1"/>
  <c r="Q3106" i="1"/>
  <c r="R3106" i="1"/>
  <c r="T3106" i="1"/>
  <c r="U3106" i="1"/>
  <c r="V3106" i="1"/>
  <c r="W3106" i="1"/>
  <c r="I3107" i="1"/>
  <c r="J3107" i="1"/>
  <c r="K3107" i="1"/>
  <c r="L3107" i="1"/>
  <c r="M3107" i="1"/>
  <c r="O3107" i="1"/>
  <c r="P3107" i="1"/>
  <c r="Q3107" i="1"/>
  <c r="R3107" i="1"/>
  <c r="T3107" i="1"/>
  <c r="U3107" i="1"/>
  <c r="V3107" i="1"/>
  <c r="W3107" i="1"/>
  <c r="I3108" i="1"/>
  <c r="J3108" i="1"/>
  <c r="K3108" i="1"/>
  <c r="L3108" i="1"/>
  <c r="M3108" i="1"/>
  <c r="O3108" i="1"/>
  <c r="P3108" i="1"/>
  <c r="Q3108" i="1"/>
  <c r="R3108" i="1"/>
  <c r="T3108" i="1"/>
  <c r="U3108" i="1"/>
  <c r="V3108" i="1"/>
  <c r="W3108" i="1"/>
  <c r="I3109" i="1"/>
  <c r="J3109" i="1"/>
  <c r="K3109" i="1"/>
  <c r="L3109" i="1"/>
  <c r="M3109" i="1"/>
  <c r="O3109" i="1"/>
  <c r="P3109" i="1"/>
  <c r="Q3109" i="1"/>
  <c r="R3109" i="1"/>
  <c r="T3109" i="1"/>
  <c r="U3109" i="1"/>
  <c r="V3109" i="1"/>
  <c r="W3109" i="1"/>
  <c r="I3110" i="1"/>
  <c r="J3110" i="1"/>
  <c r="K3110" i="1"/>
  <c r="L3110" i="1"/>
  <c r="M3110" i="1"/>
  <c r="O3110" i="1"/>
  <c r="P3110" i="1"/>
  <c r="Q3110" i="1"/>
  <c r="R3110" i="1"/>
  <c r="T3110" i="1"/>
  <c r="U3110" i="1"/>
  <c r="V3110" i="1"/>
  <c r="W3110" i="1"/>
  <c r="I3111" i="1"/>
  <c r="J3111" i="1"/>
  <c r="K3111" i="1"/>
  <c r="L3111" i="1"/>
  <c r="M3111" i="1"/>
  <c r="O3111" i="1"/>
  <c r="P3111" i="1"/>
  <c r="Q3111" i="1"/>
  <c r="R3111" i="1"/>
  <c r="T3111" i="1"/>
  <c r="U3111" i="1"/>
  <c r="V3111" i="1"/>
  <c r="W3111" i="1"/>
  <c r="I3112" i="1"/>
  <c r="J3112" i="1"/>
  <c r="K3112" i="1"/>
  <c r="L3112" i="1"/>
  <c r="M3112" i="1"/>
  <c r="O3112" i="1"/>
  <c r="P3112" i="1"/>
  <c r="Q3112" i="1"/>
  <c r="R3112" i="1"/>
  <c r="T3112" i="1"/>
  <c r="U3112" i="1"/>
  <c r="V3112" i="1"/>
  <c r="W3112" i="1"/>
  <c r="I3113" i="1"/>
  <c r="J3113" i="1"/>
  <c r="K3113" i="1"/>
  <c r="L3113" i="1"/>
  <c r="M3113" i="1"/>
  <c r="O3113" i="1"/>
  <c r="P3113" i="1"/>
  <c r="Q3113" i="1"/>
  <c r="R3113" i="1"/>
  <c r="T3113" i="1"/>
  <c r="U3113" i="1"/>
  <c r="V3113" i="1"/>
  <c r="W3113" i="1"/>
  <c r="I3114" i="1"/>
  <c r="J3114" i="1"/>
  <c r="K3114" i="1"/>
  <c r="L3114" i="1"/>
  <c r="M3114" i="1"/>
  <c r="O3114" i="1"/>
  <c r="P3114" i="1"/>
  <c r="Q3114" i="1"/>
  <c r="R3114" i="1"/>
  <c r="T3114" i="1"/>
  <c r="U3114" i="1"/>
  <c r="V3114" i="1"/>
  <c r="W3114" i="1"/>
  <c r="I3115" i="1"/>
  <c r="J3115" i="1"/>
  <c r="K3115" i="1"/>
  <c r="L3115" i="1"/>
  <c r="M3115" i="1"/>
  <c r="O3115" i="1"/>
  <c r="P3115" i="1"/>
  <c r="Q3115" i="1"/>
  <c r="R3115" i="1"/>
  <c r="T3115" i="1"/>
  <c r="U3115" i="1"/>
  <c r="V3115" i="1"/>
  <c r="W3115" i="1"/>
  <c r="I3116" i="1"/>
  <c r="J3116" i="1"/>
  <c r="K3116" i="1"/>
  <c r="L3116" i="1"/>
  <c r="M3116" i="1"/>
  <c r="O3116" i="1"/>
  <c r="P3116" i="1"/>
  <c r="Q3116" i="1"/>
  <c r="R3116" i="1"/>
  <c r="T3116" i="1"/>
  <c r="U3116" i="1"/>
  <c r="V3116" i="1"/>
  <c r="W3116" i="1"/>
  <c r="I3117" i="1"/>
  <c r="J3117" i="1"/>
  <c r="K3117" i="1"/>
  <c r="L3117" i="1"/>
  <c r="M3117" i="1"/>
  <c r="O3117" i="1"/>
  <c r="P3117" i="1"/>
  <c r="Q3117" i="1"/>
  <c r="R3117" i="1"/>
  <c r="T3117" i="1"/>
  <c r="U3117" i="1"/>
  <c r="V3117" i="1"/>
  <c r="W3117" i="1"/>
  <c r="I3118" i="1"/>
  <c r="J3118" i="1"/>
  <c r="K3118" i="1"/>
  <c r="L3118" i="1"/>
  <c r="M3118" i="1"/>
  <c r="O3118" i="1"/>
  <c r="P3118" i="1"/>
  <c r="Q3118" i="1"/>
  <c r="R3118" i="1"/>
  <c r="T3118" i="1"/>
  <c r="U3118" i="1"/>
  <c r="V3118" i="1"/>
  <c r="W3118" i="1"/>
  <c r="I3119" i="1"/>
  <c r="J3119" i="1"/>
  <c r="K3119" i="1"/>
  <c r="L3119" i="1"/>
  <c r="M3119" i="1"/>
  <c r="O3119" i="1"/>
  <c r="P3119" i="1"/>
  <c r="Q3119" i="1"/>
  <c r="R3119" i="1"/>
  <c r="T3119" i="1"/>
  <c r="U3119" i="1"/>
  <c r="V3119" i="1"/>
  <c r="W3119" i="1"/>
  <c r="I3120" i="1"/>
  <c r="J3120" i="1"/>
  <c r="K3120" i="1"/>
  <c r="L3120" i="1"/>
  <c r="M3120" i="1"/>
  <c r="O3120" i="1"/>
  <c r="P3120" i="1"/>
  <c r="Q3120" i="1"/>
  <c r="R3120" i="1"/>
  <c r="T3120" i="1"/>
  <c r="U3120" i="1"/>
  <c r="V3120" i="1"/>
  <c r="W3120" i="1"/>
  <c r="I3121" i="1"/>
  <c r="J3121" i="1"/>
  <c r="K3121" i="1"/>
  <c r="L3121" i="1"/>
  <c r="M3121" i="1"/>
  <c r="O3121" i="1"/>
  <c r="P3121" i="1"/>
  <c r="Q3121" i="1"/>
  <c r="R3121" i="1"/>
  <c r="T3121" i="1"/>
  <c r="U3121" i="1"/>
  <c r="V3121" i="1"/>
  <c r="W3121" i="1"/>
  <c r="I3122" i="1"/>
  <c r="J3122" i="1"/>
  <c r="K3122" i="1"/>
  <c r="L3122" i="1"/>
  <c r="M3122" i="1"/>
  <c r="O3122" i="1"/>
  <c r="P3122" i="1"/>
  <c r="Q3122" i="1"/>
  <c r="R3122" i="1"/>
  <c r="T3122" i="1"/>
  <c r="U3122" i="1"/>
  <c r="V3122" i="1"/>
  <c r="W3122" i="1"/>
  <c r="I3123" i="1"/>
  <c r="J3123" i="1"/>
  <c r="K3123" i="1"/>
  <c r="L3123" i="1"/>
  <c r="M3123" i="1"/>
  <c r="O3123" i="1"/>
  <c r="P3123" i="1"/>
  <c r="Q3123" i="1"/>
  <c r="R3123" i="1"/>
  <c r="T3123" i="1"/>
  <c r="U3123" i="1"/>
  <c r="V3123" i="1"/>
  <c r="W3123" i="1"/>
  <c r="I3124" i="1"/>
  <c r="J3124" i="1"/>
  <c r="K3124" i="1"/>
  <c r="L3124" i="1"/>
  <c r="M3124" i="1"/>
  <c r="O3124" i="1"/>
  <c r="P3124" i="1"/>
  <c r="Q3124" i="1"/>
  <c r="R3124" i="1"/>
  <c r="T3124" i="1"/>
  <c r="U3124" i="1"/>
  <c r="V3124" i="1"/>
  <c r="W3124" i="1"/>
  <c r="I3125" i="1"/>
  <c r="J3125" i="1"/>
  <c r="K3125" i="1"/>
  <c r="L3125" i="1"/>
  <c r="M3125" i="1"/>
  <c r="O3125" i="1"/>
  <c r="P3125" i="1"/>
  <c r="Q3125" i="1"/>
  <c r="R3125" i="1"/>
  <c r="T3125" i="1"/>
  <c r="U3125" i="1"/>
  <c r="V3125" i="1"/>
  <c r="W3125" i="1"/>
  <c r="I3126" i="1"/>
  <c r="J3126" i="1"/>
  <c r="K3126" i="1"/>
  <c r="L3126" i="1"/>
  <c r="M3126" i="1"/>
  <c r="O3126" i="1"/>
  <c r="P3126" i="1"/>
  <c r="Q3126" i="1"/>
  <c r="R3126" i="1"/>
  <c r="T3126" i="1"/>
  <c r="U3126" i="1"/>
  <c r="V3126" i="1"/>
  <c r="W3126" i="1"/>
  <c r="I3127" i="1"/>
  <c r="J3127" i="1"/>
  <c r="K3127" i="1"/>
  <c r="L3127" i="1"/>
  <c r="M3127" i="1"/>
  <c r="O3127" i="1"/>
  <c r="P3127" i="1"/>
  <c r="Q3127" i="1"/>
  <c r="R3127" i="1"/>
  <c r="T3127" i="1"/>
  <c r="U3127" i="1"/>
  <c r="V3127" i="1"/>
  <c r="W3127" i="1"/>
  <c r="I3128" i="1"/>
  <c r="J3128" i="1"/>
  <c r="K3128" i="1"/>
  <c r="L3128" i="1"/>
  <c r="M3128" i="1"/>
  <c r="O3128" i="1"/>
  <c r="P3128" i="1"/>
  <c r="Q3128" i="1"/>
  <c r="R3128" i="1"/>
  <c r="T3128" i="1"/>
  <c r="U3128" i="1"/>
  <c r="V3128" i="1"/>
  <c r="W3128" i="1"/>
  <c r="I3129" i="1"/>
  <c r="J3129" i="1"/>
  <c r="K3129" i="1"/>
  <c r="L3129" i="1"/>
  <c r="M3129" i="1"/>
  <c r="O3129" i="1"/>
  <c r="P3129" i="1"/>
  <c r="Q3129" i="1"/>
  <c r="R3129" i="1"/>
  <c r="T3129" i="1"/>
  <c r="U3129" i="1"/>
  <c r="V3129" i="1"/>
  <c r="W3129" i="1"/>
  <c r="I3130" i="1"/>
  <c r="J3130" i="1"/>
  <c r="K3130" i="1"/>
  <c r="L3130" i="1"/>
  <c r="M3130" i="1"/>
  <c r="O3130" i="1"/>
  <c r="P3130" i="1"/>
  <c r="Q3130" i="1"/>
  <c r="R3130" i="1"/>
  <c r="T3130" i="1"/>
  <c r="U3130" i="1"/>
  <c r="V3130" i="1"/>
  <c r="W3130" i="1"/>
  <c r="I3131" i="1"/>
  <c r="J3131" i="1"/>
  <c r="K3131" i="1"/>
  <c r="L3131" i="1"/>
  <c r="M3131" i="1"/>
  <c r="O3131" i="1"/>
  <c r="P3131" i="1"/>
  <c r="Q3131" i="1"/>
  <c r="R3131" i="1"/>
  <c r="T3131" i="1"/>
  <c r="U3131" i="1"/>
  <c r="V3131" i="1"/>
  <c r="W3131" i="1"/>
  <c r="I3132" i="1"/>
  <c r="J3132" i="1"/>
  <c r="K3132" i="1"/>
  <c r="L3132" i="1"/>
  <c r="M3132" i="1"/>
  <c r="O3132" i="1"/>
  <c r="P3132" i="1"/>
  <c r="Q3132" i="1"/>
  <c r="R3132" i="1"/>
  <c r="T3132" i="1"/>
  <c r="U3132" i="1"/>
  <c r="V3132" i="1"/>
  <c r="W3132" i="1"/>
  <c r="I3133" i="1"/>
  <c r="J3133" i="1"/>
  <c r="K3133" i="1"/>
  <c r="L3133" i="1"/>
  <c r="M3133" i="1"/>
  <c r="O3133" i="1"/>
  <c r="P3133" i="1"/>
  <c r="Q3133" i="1"/>
  <c r="R3133" i="1"/>
  <c r="T3133" i="1"/>
  <c r="U3133" i="1"/>
  <c r="V3133" i="1"/>
  <c r="W3133" i="1"/>
  <c r="I3134" i="1"/>
  <c r="J3134" i="1"/>
  <c r="K3134" i="1"/>
  <c r="L3134" i="1"/>
  <c r="M3134" i="1"/>
  <c r="O3134" i="1"/>
  <c r="P3134" i="1"/>
  <c r="Q3134" i="1"/>
  <c r="R3134" i="1"/>
  <c r="T3134" i="1"/>
  <c r="U3134" i="1"/>
  <c r="V3134" i="1"/>
  <c r="W3134" i="1"/>
  <c r="I3135" i="1"/>
  <c r="J3135" i="1"/>
  <c r="K3135" i="1"/>
  <c r="L3135" i="1"/>
  <c r="M3135" i="1"/>
  <c r="O3135" i="1"/>
  <c r="P3135" i="1"/>
  <c r="Q3135" i="1"/>
  <c r="R3135" i="1"/>
  <c r="T3135" i="1"/>
  <c r="U3135" i="1"/>
  <c r="V3135" i="1"/>
  <c r="W3135" i="1"/>
  <c r="I3136" i="1"/>
  <c r="J3136" i="1"/>
  <c r="K3136" i="1"/>
  <c r="L3136" i="1"/>
  <c r="M3136" i="1"/>
  <c r="O3136" i="1"/>
  <c r="P3136" i="1"/>
  <c r="Q3136" i="1"/>
  <c r="R3136" i="1"/>
  <c r="T3136" i="1"/>
  <c r="U3136" i="1"/>
  <c r="V3136" i="1"/>
  <c r="W3136" i="1"/>
  <c r="I3137" i="1"/>
  <c r="J3137" i="1"/>
  <c r="K3137" i="1"/>
  <c r="L3137" i="1"/>
  <c r="M3137" i="1"/>
  <c r="O3137" i="1"/>
  <c r="P3137" i="1"/>
  <c r="Q3137" i="1"/>
  <c r="R3137" i="1"/>
  <c r="T3137" i="1"/>
  <c r="U3137" i="1"/>
  <c r="V3137" i="1"/>
  <c r="W3137" i="1"/>
  <c r="I3138" i="1"/>
  <c r="J3138" i="1"/>
  <c r="K3138" i="1"/>
  <c r="L3138" i="1"/>
  <c r="M3138" i="1"/>
  <c r="O3138" i="1"/>
  <c r="P3138" i="1"/>
  <c r="Q3138" i="1"/>
  <c r="R3138" i="1"/>
  <c r="T3138" i="1"/>
  <c r="U3138" i="1"/>
  <c r="V3138" i="1"/>
  <c r="W3138" i="1"/>
  <c r="I3139" i="1"/>
  <c r="J3139" i="1"/>
  <c r="K3139" i="1"/>
  <c r="L3139" i="1"/>
  <c r="M3139" i="1"/>
  <c r="O3139" i="1"/>
  <c r="P3139" i="1"/>
  <c r="Q3139" i="1"/>
  <c r="R3139" i="1"/>
  <c r="T3139" i="1"/>
  <c r="U3139" i="1"/>
  <c r="V3139" i="1"/>
  <c r="W3139" i="1"/>
  <c r="I3140" i="1"/>
  <c r="J3140" i="1"/>
  <c r="K3140" i="1"/>
  <c r="L3140" i="1"/>
  <c r="M3140" i="1"/>
  <c r="O3140" i="1"/>
  <c r="P3140" i="1"/>
  <c r="Q3140" i="1"/>
  <c r="R3140" i="1"/>
  <c r="T3140" i="1"/>
  <c r="U3140" i="1"/>
  <c r="V3140" i="1"/>
  <c r="W3140" i="1"/>
  <c r="I3141" i="1"/>
  <c r="J3141" i="1"/>
  <c r="K3141" i="1"/>
  <c r="L3141" i="1"/>
  <c r="M3141" i="1"/>
  <c r="O3141" i="1"/>
  <c r="P3141" i="1"/>
  <c r="Q3141" i="1"/>
  <c r="R3141" i="1"/>
  <c r="T3141" i="1"/>
  <c r="U3141" i="1"/>
  <c r="V3141" i="1"/>
  <c r="W3141" i="1"/>
  <c r="I3142" i="1"/>
  <c r="J3142" i="1"/>
  <c r="K3142" i="1"/>
  <c r="L3142" i="1"/>
  <c r="M3142" i="1"/>
  <c r="O3142" i="1"/>
  <c r="P3142" i="1"/>
  <c r="Q3142" i="1"/>
  <c r="R3142" i="1"/>
  <c r="T3142" i="1"/>
  <c r="U3142" i="1"/>
  <c r="V3142" i="1"/>
  <c r="W3142" i="1"/>
  <c r="I3143" i="1"/>
  <c r="J3143" i="1"/>
  <c r="K3143" i="1"/>
  <c r="L3143" i="1"/>
  <c r="M3143" i="1"/>
  <c r="O3143" i="1"/>
  <c r="P3143" i="1"/>
  <c r="Q3143" i="1"/>
  <c r="R3143" i="1"/>
  <c r="T3143" i="1"/>
  <c r="U3143" i="1"/>
  <c r="V3143" i="1"/>
  <c r="W3143" i="1"/>
  <c r="I3144" i="1"/>
  <c r="J3144" i="1"/>
  <c r="K3144" i="1"/>
  <c r="L3144" i="1"/>
  <c r="M3144" i="1"/>
  <c r="O3144" i="1"/>
  <c r="P3144" i="1"/>
  <c r="Q3144" i="1"/>
  <c r="R3144" i="1"/>
  <c r="T3144" i="1"/>
  <c r="U3144" i="1"/>
  <c r="V3144" i="1"/>
  <c r="W3144" i="1"/>
  <c r="I3145" i="1"/>
  <c r="J3145" i="1"/>
  <c r="K3145" i="1"/>
  <c r="L3145" i="1"/>
  <c r="M3145" i="1"/>
  <c r="O3145" i="1"/>
  <c r="P3145" i="1"/>
  <c r="Q3145" i="1"/>
  <c r="R3145" i="1"/>
  <c r="T3145" i="1"/>
  <c r="U3145" i="1"/>
  <c r="V3145" i="1"/>
  <c r="W3145" i="1"/>
  <c r="I3146" i="1"/>
  <c r="J3146" i="1"/>
  <c r="K3146" i="1"/>
  <c r="L3146" i="1"/>
  <c r="M3146" i="1"/>
  <c r="O3146" i="1"/>
  <c r="P3146" i="1"/>
  <c r="Q3146" i="1"/>
  <c r="R3146" i="1"/>
  <c r="T3146" i="1"/>
  <c r="U3146" i="1"/>
  <c r="V3146" i="1"/>
  <c r="W3146" i="1"/>
  <c r="I3147" i="1"/>
  <c r="J3147" i="1"/>
  <c r="K3147" i="1"/>
  <c r="L3147" i="1"/>
  <c r="M3147" i="1"/>
  <c r="O3147" i="1"/>
  <c r="P3147" i="1"/>
  <c r="Q3147" i="1"/>
  <c r="R3147" i="1"/>
  <c r="T3147" i="1"/>
  <c r="U3147" i="1"/>
  <c r="V3147" i="1"/>
  <c r="W3147" i="1"/>
  <c r="I3148" i="1"/>
  <c r="J3148" i="1"/>
  <c r="K3148" i="1"/>
  <c r="L3148" i="1"/>
  <c r="M3148" i="1"/>
  <c r="O3148" i="1"/>
  <c r="P3148" i="1"/>
  <c r="Q3148" i="1"/>
  <c r="R3148" i="1"/>
  <c r="T3148" i="1"/>
  <c r="U3148" i="1"/>
  <c r="V3148" i="1"/>
  <c r="W3148" i="1"/>
  <c r="I3149" i="1"/>
  <c r="J3149" i="1"/>
  <c r="K3149" i="1"/>
  <c r="L3149" i="1"/>
  <c r="M3149" i="1"/>
  <c r="O3149" i="1"/>
  <c r="P3149" i="1"/>
  <c r="Q3149" i="1"/>
  <c r="R3149" i="1"/>
  <c r="T3149" i="1"/>
  <c r="U3149" i="1"/>
  <c r="V3149" i="1"/>
  <c r="W3149" i="1"/>
  <c r="I3150" i="1"/>
  <c r="J3150" i="1"/>
  <c r="K3150" i="1"/>
  <c r="L3150" i="1"/>
  <c r="M3150" i="1"/>
  <c r="O3150" i="1"/>
  <c r="P3150" i="1"/>
  <c r="Q3150" i="1"/>
  <c r="R3150" i="1"/>
  <c r="T3150" i="1"/>
  <c r="U3150" i="1"/>
  <c r="V3150" i="1"/>
  <c r="W3150" i="1"/>
  <c r="I3151" i="1"/>
  <c r="J3151" i="1"/>
  <c r="K3151" i="1"/>
  <c r="L3151" i="1"/>
  <c r="M3151" i="1"/>
  <c r="O3151" i="1"/>
  <c r="P3151" i="1"/>
  <c r="Q3151" i="1"/>
  <c r="R3151" i="1"/>
  <c r="T3151" i="1"/>
  <c r="U3151" i="1"/>
  <c r="V3151" i="1"/>
  <c r="W3151" i="1"/>
  <c r="I3152" i="1"/>
  <c r="J3152" i="1"/>
  <c r="K3152" i="1"/>
  <c r="L3152" i="1"/>
  <c r="M3152" i="1"/>
  <c r="O3152" i="1"/>
  <c r="P3152" i="1"/>
  <c r="Q3152" i="1"/>
  <c r="R3152" i="1"/>
  <c r="T3152" i="1"/>
  <c r="U3152" i="1"/>
  <c r="V3152" i="1"/>
  <c r="W3152" i="1"/>
  <c r="I3153" i="1"/>
  <c r="J3153" i="1"/>
  <c r="K3153" i="1"/>
  <c r="L3153" i="1"/>
  <c r="M3153" i="1"/>
  <c r="O3153" i="1"/>
  <c r="P3153" i="1"/>
  <c r="Q3153" i="1"/>
  <c r="R3153" i="1"/>
  <c r="T3153" i="1"/>
  <c r="U3153" i="1"/>
  <c r="V3153" i="1"/>
  <c r="W3153" i="1"/>
  <c r="I3154" i="1"/>
  <c r="J3154" i="1"/>
  <c r="K3154" i="1"/>
  <c r="L3154" i="1"/>
  <c r="M3154" i="1"/>
  <c r="O3154" i="1"/>
  <c r="P3154" i="1"/>
  <c r="Q3154" i="1"/>
  <c r="R3154" i="1"/>
  <c r="T3154" i="1"/>
  <c r="U3154" i="1"/>
  <c r="V3154" i="1"/>
  <c r="W3154" i="1"/>
  <c r="I3155" i="1"/>
  <c r="J3155" i="1"/>
  <c r="K3155" i="1"/>
  <c r="L3155" i="1"/>
  <c r="M3155" i="1"/>
  <c r="O3155" i="1"/>
  <c r="P3155" i="1"/>
  <c r="Q3155" i="1"/>
  <c r="R3155" i="1"/>
  <c r="T3155" i="1"/>
  <c r="U3155" i="1"/>
  <c r="V3155" i="1"/>
  <c r="W3155" i="1"/>
  <c r="I3156" i="1"/>
  <c r="J3156" i="1"/>
  <c r="K3156" i="1"/>
  <c r="L3156" i="1"/>
  <c r="M3156" i="1"/>
  <c r="O3156" i="1"/>
  <c r="P3156" i="1"/>
  <c r="Q3156" i="1"/>
  <c r="R3156" i="1"/>
  <c r="T3156" i="1"/>
  <c r="U3156" i="1"/>
  <c r="V3156" i="1"/>
  <c r="W3156" i="1"/>
  <c r="I3157" i="1"/>
  <c r="J3157" i="1"/>
  <c r="K3157" i="1"/>
  <c r="L3157" i="1"/>
  <c r="M3157" i="1"/>
  <c r="O3157" i="1"/>
  <c r="P3157" i="1"/>
  <c r="Q3157" i="1"/>
  <c r="R3157" i="1"/>
  <c r="T3157" i="1"/>
  <c r="U3157" i="1"/>
  <c r="V3157" i="1"/>
  <c r="W3157" i="1"/>
  <c r="I3158" i="1"/>
  <c r="J3158" i="1"/>
  <c r="K3158" i="1"/>
  <c r="L3158" i="1"/>
  <c r="M3158" i="1"/>
  <c r="O3158" i="1"/>
  <c r="P3158" i="1"/>
  <c r="Q3158" i="1"/>
  <c r="R3158" i="1"/>
  <c r="T3158" i="1"/>
  <c r="U3158" i="1"/>
  <c r="V3158" i="1"/>
  <c r="W3158" i="1"/>
  <c r="I3159" i="1"/>
  <c r="J3159" i="1"/>
  <c r="K3159" i="1"/>
  <c r="L3159" i="1"/>
  <c r="M3159" i="1"/>
  <c r="O3159" i="1"/>
  <c r="P3159" i="1"/>
  <c r="Q3159" i="1"/>
  <c r="R3159" i="1"/>
  <c r="T3159" i="1"/>
  <c r="U3159" i="1"/>
  <c r="V3159" i="1"/>
  <c r="W3159" i="1"/>
  <c r="I3160" i="1"/>
  <c r="J3160" i="1"/>
  <c r="K3160" i="1"/>
  <c r="L3160" i="1"/>
  <c r="M3160" i="1"/>
  <c r="O3160" i="1"/>
  <c r="P3160" i="1"/>
  <c r="Q3160" i="1"/>
  <c r="R3160" i="1"/>
  <c r="T3160" i="1"/>
  <c r="U3160" i="1"/>
  <c r="V3160" i="1"/>
  <c r="W3160" i="1"/>
  <c r="I3161" i="1"/>
  <c r="J3161" i="1"/>
  <c r="K3161" i="1"/>
  <c r="L3161" i="1"/>
  <c r="M3161" i="1"/>
  <c r="O3161" i="1"/>
  <c r="P3161" i="1"/>
  <c r="Q3161" i="1"/>
  <c r="R3161" i="1"/>
  <c r="T3161" i="1"/>
  <c r="U3161" i="1"/>
  <c r="V3161" i="1"/>
  <c r="W3161" i="1"/>
  <c r="I3162" i="1"/>
  <c r="J3162" i="1"/>
  <c r="K3162" i="1"/>
  <c r="L3162" i="1"/>
  <c r="M3162" i="1"/>
  <c r="O3162" i="1"/>
  <c r="P3162" i="1"/>
  <c r="Q3162" i="1"/>
  <c r="R3162" i="1"/>
  <c r="T3162" i="1"/>
  <c r="U3162" i="1"/>
  <c r="V3162" i="1"/>
  <c r="W3162" i="1"/>
  <c r="I3163" i="1"/>
  <c r="J3163" i="1"/>
  <c r="K3163" i="1"/>
  <c r="L3163" i="1"/>
  <c r="M3163" i="1"/>
  <c r="O3163" i="1"/>
  <c r="P3163" i="1"/>
  <c r="Q3163" i="1"/>
  <c r="R3163" i="1"/>
  <c r="T3163" i="1"/>
  <c r="U3163" i="1"/>
  <c r="V3163" i="1"/>
  <c r="W3163" i="1"/>
  <c r="I3164" i="1"/>
  <c r="J3164" i="1"/>
  <c r="K3164" i="1"/>
  <c r="L3164" i="1"/>
  <c r="M3164" i="1"/>
  <c r="O3164" i="1"/>
  <c r="P3164" i="1"/>
  <c r="Q3164" i="1"/>
  <c r="R3164" i="1"/>
  <c r="T3164" i="1"/>
  <c r="U3164" i="1"/>
  <c r="V3164" i="1"/>
  <c r="W3164" i="1"/>
  <c r="I3165" i="1"/>
  <c r="J3165" i="1"/>
  <c r="K3165" i="1"/>
  <c r="L3165" i="1"/>
  <c r="M3165" i="1"/>
  <c r="O3165" i="1"/>
  <c r="P3165" i="1"/>
  <c r="Q3165" i="1"/>
  <c r="R3165" i="1"/>
  <c r="T3165" i="1"/>
  <c r="U3165" i="1"/>
  <c r="V3165" i="1"/>
  <c r="W3165" i="1"/>
  <c r="I3166" i="1"/>
  <c r="J3166" i="1"/>
  <c r="K3166" i="1"/>
  <c r="L3166" i="1"/>
  <c r="M3166" i="1"/>
  <c r="O3166" i="1"/>
  <c r="P3166" i="1"/>
  <c r="Q3166" i="1"/>
  <c r="R3166" i="1"/>
  <c r="T3166" i="1"/>
  <c r="U3166" i="1"/>
  <c r="V3166" i="1"/>
  <c r="W3166" i="1"/>
  <c r="I3167" i="1"/>
  <c r="J3167" i="1"/>
  <c r="K3167" i="1"/>
  <c r="L3167" i="1"/>
  <c r="M3167" i="1"/>
  <c r="O3167" i="1"/>
  <c r="P3167" i="1"/>
  <c r="Q3167" i="1"/>
  <c r="R3167" i="1"/>
  <c r="T3167" i="1"/>
  <c r="U3167" i="1"/>
  <c r="V3167" i="1"/>
  <c r="W3167" i="1"/>
  <c r="I3168" i="1"/>
  <c r="J3168" i="1"/>
  <c r="K3168" i="1"/>
  <c r="L3168" i="1"/>
  <c r="M3168" i="1"/>
  <c r="O3168" i="1"/>
  <c r="P3168" i="1"/>
  <c r="Q3168" i="1"/>
  <c r="R3168" i="1"/>
  <c r="T3168" i="1"/>
  <c r="U3168" i="1"/>
  <c r="V3168" i="1"/>
  <c r="W3168" i="1"/>
  <c r="I3169" i="1"/>
  <c r="J3169" i="1"/>
  <c r="K3169" i="1"/>
  <c r="L3169" i="1"/>
  <c r="M3169" i="1"/>
  <c r="O3169" i="1"/>
  <c r="P3169" i="1"/>
  <c r="Q3169" i="1"/>
  <c r="R3169" i="1"/>
  <c r="T3169" i="1"/>
  <c r="U3169" i="1"/>
  <c r="V3169" i="1"/>
  <c r="W3169" i="1"/>
  <c r="I3170" i="1"/>
  <c r="J3170" i="1"/>
  <c r="K3170" i="1"/>
  <c r="L3170" i="1"/>
  <c r="M3170" i="1"/>
  <c r="O3170" i="1"/>
  <c r="P3170" i="1"/>
  <c r="Q3170" i="1"/>
  <c r="R3170" i="1"/>
  <c r="T3170" i="1"/>
  <c r="U3170" i="1"/>
  <c r="V3170" i="1"/>
  <c r="W3170" i="1"/>
  <c r="I3171" i="1"/>
  <c r="J3171" i="1"/>
  <c r="K3171" i="1"/>
  <c r="L3171" i="1"/>
  <c r="M3171" i="1"/>
  <c r="O3171" i="1"/>
  <c r="P3171" i="1"/>
  <c r="Q3171" i="1"/>
  <c r="R3171" i="1"/>
  <c r="T3171" i="1"/>
  <c r="U3171" i="1"/>
  <c r="V3171" i="1"/>
  <c r="W3171" i="1"/>
  <c r="I3172" i="1"/>
  <c r="J3172" i="1"/>
  <c r="K3172" i="1"/>
  <c r="L3172" i="1"/>
  <c r="M3172" i="1"/>
  <c r="O3172" i="1"/>
  <c r="P3172" i="1"/>
  <c r="Q3172" i="1"/>
  <c r="R3172" i="1"/>
  <c r="T3172" i="1"/>
  <c r="U3172" i="1"/>
  <c r="V3172" i="1"/>
  <c r="W3172" i="1"/>
  <c r="I3173" i="1"/>
  <c r="J3173" i="1"/>
  <c r="K3173" i="1"/>
  <c r="L3173" i="1"/>
  <c r="M3173" i="1"/>
  <c r="O3173" i="1"/>
  <c r="P3173" i="1"/>
  <c r="Q3173" i="1"/>
  <c r="R3173" i="1"/>
  <c r="T3173" i="1"/>
  <c r="U3173" i="1"/>
  <c r="V3173" i="1"/>
  <c r="W3173" i="1"/>
  <c r="I3174" i="1"/>
  <c r="J3174" i="1"/>
  <c r="K3174" i="1"/>
  <c r="L3174" i="1"/>
  <c r="M3174" i="1"/>
  <c r="O3174" i="1"/>
  <c r="P3174" i="1"/>
  <c r="Q3174" i="1"/>
  <c r="R3174" i="1"/>
  <c r="T3174" i="1"/>
  <c r="U3174" i="1"/>
  <c r="V3174" i="1"/>
  <c r="W3174" i="1"/>
  <c r="I3175" i="1"/>
  <c r="J3175" i="1"/>
  <c r="K3175" i="1"/>
  <c r="L3175" i="1"/>
  <c r="M3175" i="1"/>
  <c r="O3175" i="1"/>
  <c r="P3175" i="1"/>
  <c r="Q3175" i="1"/>
  <c r="R3175" i="1"/>
  <c r="T3175" i="1"/>
  <c r="U3175" i="1"/>
  <c r="V3175" i="1"/>
  <c r="W3175" i="1"/>
  <c r="I3176" i="1"/>
  <c r="J3176" i="1"/>
  <c r="K3176" i="1"/>
  <c r="L3176" i="1"/>
  <c r="M3176" i="1"/>
  <c r="O3176" i="1"/>
  <c r="P3176" i="1"/>
  <c r="Q3176" i="1"/>
  <c r="R3176" i="1"/>
  <c r="T3176" i="1"/>
  <c r="U3176" i="1"/>
  <c r="V3176" i="1"/>
  <c r="W3176" i="1"/>
  <c r="I3177" i="1"/>
  <c r="J3177" i="1"/>
  <c r="K3177" i="1"/>
  <c r="L3177" i="1"/>
  <c r="M3177" i="1"/>
  <c r="O3177" i="1"/>
  <c r="P3177" i="1"/>
  <c r="Q3177" i="1"/>
  <c r="R3177" i="1"/>
  <c r="T3177" i="1"/>
  <c r="U3177" i="1"/>
  <c r="V3177" i="1"/>
  <c r="W3177" i="1"/>
  <c r="I3178" i="1"/>
  <c r="J3178" i="1"/>
  <c r="K3178" i="1"/>
  <c r="L3178" i="1"/>
  <c r="M3178" i="1"/>
  <c r="O3178" i="1"/>
  <c r="P3178" i="1"/>
  <c r="Q3178" i="1"/>
  <c r="R3178" i="1"/>
  <c r="T3178" i="1"/>
  <c r="U3178" i="1"/>
  <c r="V3178" i="1"/>
  <c r="W3178" i="1"/>
  <c r="I3179" i="1"/>
  <c r="J3179" i="1"/>
  <c r="K3179" i="1"/>
  <c r="L3179" i="1"/>
  <c r="M3179" i="1"/>
  <c r="O3179" i="1"/>
  <c r="P3179" i="1"/>
  <c r="Q3179" i="1"/>
  <c r="R3179" i="1"/>
  <c r="T3179" i="1"/>
  <c r="U3179" i="1"/>
  <c r="V3179" i="1"/>
  <c r="W3179" i="1"/>
  <c r="I3180" i="1"/>
  <c r="J3180" i="1"/>
  <c r="K3180" i="1"/>
  <c r="L3180" i="1"/>
  <c r="M3180" i="1"/>
  <c r="O3180" i="1"/>
  <c r="P3180" i="1"/>
  <c r="Q3180" i="1"/>
  <c r="R3180" i="1"/>
  <c r="T3180" i="1"/>
  <c r="U3180" i="1"/>
  <c r="V3180" i="1"/>
  <c r="W3180" i="1"/>
  <c r="I3181" i="1"/>
  <c r="J3181" i="1"/>
  <c r="K3181" i="1"/>
  <c r="L3181" i="1"/>
  <c r="M3181" i="1"/>
  <c r="O3181" i="1"/>
  <c r="P3181" i="1"/>
  <c r="Q3181" i="1"/>
  <c r="R3181" i="1"/>
  <c r="T3181" i="1"/>
  <c r="U3181" i="1"/>
  <c r="V3181" i="1"/>
  <c r="W3181" i="1"/>
  <c r="I3182" i="1"/>
  <c r="J3182" i="1"/>
  <c r="K3182" i="1"/>
  <c r="L3182" i="1"/>
  <c r="M3182" i="1"/>
  <c r="O3182" i="1"/>
  <c r="P3182" i="1"/>
  <c r="Q3182" i="1"/>
  <c r="R3182" i="1"/>
  <c r="T3182" i="1"/>
  <c r="U3182" i="1"/>
  <c r="V3182" i="1"/>
  <c r="W3182" i="1"/>
  <c r="I3183" i="1"/>
  <c r="J3183" i="1"/>
  <c r="K3183" i="1"/>
  <c r="L3183" i="1"/>
  <c r="M3183" i="1"/>
  <c r="O3183" i="1"/>
  <c r="P3183" i="1"/>
  <c r="Q3183" i="1"/>
  <c r="R3183" i="1"/>
  <c r="T3183" i="1"/>
  <c r="U3183" i="1"/>
  <c r="V3183" i="1"/>
  <c r="W3183" i="1"/>
  <c r="I3184" i="1"/>
  <c r="J3184" i="1"/>
  <c r="K3184" i="1"/>
  <c r="L3184" i="1"/>
  <c r="M3184" i="1"/>
  <c r="O3184" i="1"/>
  <c r="P3184" i="1"/>
  <c r="Q3184" i="1"/>
  <c r="R3184" i="1"/>
  <c r="T3184" i="1"/>
  <c r="U3184" i="1"/>
  <c r="V3184" i="1"/>
  <c r="W3184" i="1"/>
  <c r="I3185" i="1"/>
  <c r="J3185" i="1"/>
  <c r="K3185" i="1"/>
  <c r="L3185" i="1"/>
  <c r="M3185" i="1"/>
  <c r="O3185" i="1"/>
  <c r="P3185" i="1"/>
  <c r="Q3185" i="1"/>
  <c r="R3185" i="1"/>
  <c r="T3185" i="1"/>
  <c r="U3185" i="1"/>
  <c r="V3185" i="1"/>
  <c r="W3185" i="1"/>
  <c r="I3186" i="1"/>
  <c r="J3186" i="1"/>
  <c r="K3186" i="1"/>
  <c r="L3186" i="1"/>
  <c r="M3186" i="1"/>
  <c r="O3186" i="1"/>
  <c r="P3186" i="1"/>
  <c r="Q3186" i="1"/>
  <c r="R3186" i="1"/>
  <c r="T3186" i="1"/>
  <c r="U3186" i="1"/>
  <c r="V3186" i="1"/>
  <c r="W3186" i="1"/>
  <c r="I3187" i="1"/>
  <c r="J3187" i="1"/>
  <c r="K3187" i="1"/>
  <c r="L3187" i="1"/>
  <c r="M3187" i="1"/>
  <c r="O3187" i="1"/>
  <c r="P3187" i="1"/>
  <c r="Q3187" i="1"/>
  <c r="R3187" i="1"/>
  <c r="T3187" i="1"/>
  <c r="U3187" i="1"/>
  <c r="V3187" i="1"/>
  <c r="W3187" i="1"/>
  <c r="I3188" i="1"/>
  <c r="J3188" i="1"/>
  <c r="K3188" i="1"/>
  <c r="L3188" i="1"/>
  <c r="M3188" i="1"/>
  <c r="O3188" i="1"/>
  <c r="P3188" i="1"/>
  <c r="Q3188" i="1"/>
  <c r="R3188" i="1"/>
  <c r="T3188" i="1"/>
  <c r="U3188" i="1"/>
  <c r="V3188" i="1"/>
  <c r="W3188" i="1"/>
  <c r="I3189" i="1"/>
  <c r="J3189" i="1"/>
  <c r="K3189" i="1"/>
  <c r="L3189" i="1"/>
  <c r="M3189" i="1"/>
  <c r="O3189" i="1"/>
  <c r="P3189" i="1"/>
  <c r="Q3189" i="1"/>
  <c r="R3189" i="1"/>
  <c r="T3189" i="1"/>
  <c r="U3189" i="1"/>
  <c r="V3189" i="1"/>
  <c r="W3189" i="1"/>
  <c r="I3190" i="1"/>
  <c r="J3190" i="1"/>
  <c r="K3190" i="1"/>
  <c r="L3190" i="1"/>
  <c r="M3190" i="1"/>
  <c r="O3190" i="1"/>
  <c r="P3190" i="1"/>
  <c r="Q3190" i="1"/>
  <c r="R3190" i="1"/>
  <c r="T3190" i="1"/>
  <c r="U3190" i="1"/>
  <c r="V3190" i="1"/>
  <c r="W3190" i="1"/>
  <c r="I3191" i="1"/>
  <c r="J3191" i="1"/>
  <c r="K3191" i="1"/>
  <c r="L3191" i="1"/>
  <c r="M3191" i="1"/>
  <c r="O3191" i="1"/>
  <c r="P3191" i="1"/>
  <c r="Q3191" i="1"/>
  <c r="R3191" i="1"/>
  <c r="T3191" i="1"/>
  <c r="U3191" i="1"/>
  <c r="V3191" i="1"/>
  <c r="W3191" i="1"/>
  <c r="I3192" i="1"/>
  <c r="J3192" i="1"/>
  <c r="K3192" i="1"/>
  <c r="L3192" i="1"/>
  <c r="M3192" i="1"/>
  <c r="O3192" i="1"/>
  <c r="P3192" i="1"/>
  <c r="Q3192" i="1"/>
  <c r="R3192" i="1"/>
  <c r="T3192" i="1"/>
  <c r="U3192" i="1"/>
  <c r="V3192" i="1"/>
  <c r="W3192" i="1"/>
  <c r="I3193" i="1"/>
  <c r="J3193" i="1"/>
  <c r="K3193" i="1"/>
  <c r="L3193" i="1"/>
  <c r="M3193" i="1"/>
  <c r="O3193" i="1"/>
  <c r="P3193" i="1"/>
  <c r="Q3193" i="1"/>
  <c r="R3193" i="1"/>
  <c r="T3193" i="1"/>
  <c r="U3193" i="1"/>
  <c r="V3193" i="1"/>
  <c r="W3193" i="1"/>
  <c r="I3194" i="1"/>
  <c r="J3194" i="1"/>
  <c r="K3194" i="1"/>
  <c r="L3194" i="1"/>
  <c r="M3194" i="1"/>
  <c r="O3194" i="1"/>
  <c r="P3194" i="1"/>
  <c r="Q3194" i="1"/>
  <c r="R3194" i="1"/>
  <c r="T3194" i="1"/>
  <c r="U3194" i="1"/>
  <c r="V3194" i="1"/>
  <c r="W3194" i="1"/>
  <c r="I3195" i="1"/>
  <c r="J3195" i="1"/>
  <c r="K3195" i="1"/>
  <c r="L3195" i="1"/>
  <c r="M3195" i="1"/>
  <c r="O3195" i="1"/>
  <c r="P3195" i="1"/>
  <c r="Q3195" i="1"/>
  <c r="R3195" i="1"/>
  <c r="T3195" i="1"/>
  <c r="U3195" i="1"/>
  <c r="V3195" i="1"/>
  <c r="W3195" i="1"/>
  <c r="I3196" i="1"/>
  <c r="J3196" i="1"/>
  <c r="K3196" i="1"/>
  <c r="L3196" i="1"/>
  <c r="M3196" i="1"/>
  <c r="O3196" i="1"/>
  <c r="P3196" i="1"/>
  <c r="Q3196" i="1"/>
  <c r="R3196" i="1"/>
  <c r="T3196" i="1"/>
  <c r="U3196" i="1"/>
  <c r="V3196" i="1"/>
  <c r="W3196" i="1"/>
  <c r="I3197" i="1"/>
  <c r="J3197" i="1"/>
  <c r="K3197" i="1"/>
  <c r="L3197" i="1"/>
  <c r="M3197" i="1"/>
  <c r="O3197" i="1"/>
  <c r="P3197" i="1"/>
  <c r="Q3197" i="1"/>
  <c r="R3197" i="1"/>
  <c r="T3197" i="1"/>
  <c r="U3197" i="1"/>
  <c r="V3197" i="1"/>
  <c r="W3197" i="1"/>
  <c r="I3198" i="1"/>
  <c r="J3198" i="1"/>
  <c r="K3198" i="1"/>
  <c r="L3198" i="1"/>
  <c r="M3198" i="1"/>
  <c r="O3198" i="1"/>
  <c r="P3198" i="1"/>
  <c r="Q3198" i="1"/>
  <c r="R3198" i="1"/>
  <c r="T3198" i="1"/>
  <c r="U3198" i="1"/>
  <c r="V3198" i="1"/>
  <c r="W3198" i="1"/>
  <c r="I3199" i="1"/>
  <c r="J3199" i="1"/>
  <c r="K3199" i="1"/>
  <c r="L3199" i="1"/>
  <c r="M3199" i="1"/>
  <c r="O3199" i="1"/>
  <c r="P3199" i="1"/>
  <c r="Q3199" i="1"/>
  <c r="R3199" i="1"/>
  <c r="T3199" i="1"/>
  <c r="U3199" i="1"/>
  <c r="V3199" i="1"/>
  <c r="W3199" i="1"/>
  <c r="I3200" i="1"/>
  <c r="J3200" i="1"/>
  <c r="K3200" i="1"/>
  <c r="L3200" i="1"/>
  <c r="M3200" i="1"/>
  <c r="O3200" i="1"/>
  <c r="P3200" i="1"/>
  <c r="Q3200" i="1"/>
  <c r="R3200" i="1"/>
  <c r="T3200" i="1"/>
  <c r="U3200" i="1"/>
  <c r="V3200" i="1"/>
  <c r="W3200" i="1"/>
  <c r="I3201" i="1"/>
  <c r="J3201" i="1"/>
  <c r="K3201" i="1"/>
  <c r="L3201" i="1"/>
  <c r="M3201" i="1"/>
  <c r="O3201" i="1"/>
  <c r="P3201" i="1"/>
  <c r="Q3201" i="1"/>
  <c r="R3201" i="1"/>
  <c r="T3201" i="1"/>
  <c r="U3201" i="1"/>
  <c r="V3201" i="1"/>
  <c r="W3201" i="1"/>
  <c r="I3202" i="1"/>
  <c r="J3202" i="1"/>
  <c r="K3202" i="1"/>
  <c r="L3202" i="1"/>
  <c r="M3202" i="1"/>
  <c r="O3202" i="1"/>
  <c r="P3202" i="1"/>
  <c r="Q3202" i="1"/>
  <c r="R3202" i="1"/>
  <c r="T3202" i="1"/>
  <c r="U3202" i="1"/>
  <c r="V3202" i="1"/>
  <c r="W3202" i="1"/>
  <c r="I3203" i="1"/>
  <c r="J3203" i="1"/>
  <c r="K3203" i="1"/>
  <c r="L3203" i="1"/>
  <c r="M3203" i="1"/>
  <c r="O3203" i="1"/>
  <c r="P3203" i="1"/>
  <c r="Q3203" i="1"/>
  <c r="R3203" i="1"/>
  <c r="T3203" i="1"/>
  <c r="U3203" i="1"/>
  <c r="V3203" i="1"/>
  <c r="W3203" i="1"/>
  <c r="I3204" i="1"/>
  <c r="J3204" i="1"/>
  <c r="K3204" i="1"/>
  <c r="L3204" i="1"/>
  <c r="M3204" i="1"/>
  <c r="O3204" i="1"/>
  <c r="P3204" i="1"/>
  <c r="Q3204" i="1"/>
  <c r="R3204" i="1"/>
  <c r="T3204" i="1"/>
  <c r="U3204" i="1"/>
  <c r="V3204" i="1"/>
  <c r="W3204" i="1"/>
  <c r="I3205" i="1"/>
  <c r="J3205" i="1"/>
  <c r="K3205" i="1"/>
  <c r="L3205" i="1"/>
  <c r="M3205" i="1"/>
  <c r="O3205" i="1"/>
  <c r="P3205" i="1"/>
  <c r="Q3205" i="1"/>
  <c r="R3205" i="1"/>
  <c r="T3205" i="1"/>
  <c r="U3205" i="1"/>
  <c r="V3205" i="1"/>
  <c r="W3205" i="1"/>
  <c r="I3206" i="1"/>
  <c r="J3206" i="1"/>
  <c r="K3206" i="1"/>
  <c r="L3206" i="1"/>
  <c r="M3206" i="1"/>
  <c r="O3206" i="1"/>
  <c r="P3206" i="1"/>
  <c r="Q3206" i="1"/>
  <c r="R3206" i="1"/>
  <c r="T3206" i="1"/>
  <c r="U3206" i="1"/>
  <c r="V3206" i="1"/>
  <c r="W3206" i="1"/>
  <c r="I3207" i="1"/>
  <c r="J3207" i="1"/>
  <c r="K3207" i="1"/>
  <c r="L3207" i="1"/>
  <c r="M3207" i="1"/>
  <c r="O3207" i="1"/>
  <c r="P3207" i="1"/>
  <c r="Q3207" i="1"/>
  <c r="R3207" i="1"/>
  <c r="T3207" i="1"/>
  <c r="U3207" i="1"/>
  <c r="V3207" i="1"/>
  <c r="W3207" i="1"/>
  <c r="I3208" i="1"/>
  <c r="J3208" i="1"/>
  <c r="K3208" i="1"/>
  <c r="L3208" i="1"/>
  <c r="M3208" i="1"/>
  <c r="O3208" i="1"/>
  <c r="P3208" i="1"/>
  <c r="Q3208" i="1"/>
  <c r="R3208" i="1"/>
  <c r="T3208" i="1"/>
  <c r="U3208" i="1"/>
  <c r="V3208" i="1"/>
  <c r="W3208" i="1"/>
  <c r="I3209" i="1"/>
  <c r="J3209" i="1"/>
  <c r="K3209" i="1"/>
  <c r="L3209" i="1"/>
  <c r="M3209" i="1"/>
  <c r="O3209" i="1"/>
  <c r="P3209" i="1"/>
  <c r="Q3209" i="1"/>
  <c r="R3209" i="1"/>
  <c r="T3209" i="1"/>
  <c r="U3209" i="1"/>
  <c r="V3209" i="1"/>
  <c r="W3209" i="1"/>
  <c r="I3210" i="1"/>
  <c r="J3210" i="1"/>
  <c r="K3210" i="1"/>
  <c r="L3210" i="1"/>
  <c r="M3210" i="1"/>
  <c r="O3210" i="1"/>
  <c r="P3210" i="1"/>
  <c r="Q3210" i="1"/>
  <c r="R3210" i="1"/>
  <c r="T3210" i="1"/>
  <c r="U3210" i="1"/>
  <c r="V3210" i="1"/>
  <c r="W3210" i="1"/>
  <c r="I3211" i="1"/>
  <c r="J3211" i="1"/>
  <c r="K3211" i="1"/>
  <c r="L3211" i="1"/>
  <c r="M3211" i="1"/>
  <c r="O3211" i="1"/>
  <c r="P3211" i="1"/>
  <c r="Q3211" i="1"/>
  <c r="R3211" i="1"/>
  <c r="T3211" i="1"/>
  <c r="U3211" i="1"/>
  <c r="V3211" i="1"/>
  <c r="W3211" i="1"/>
  <c r="I3212" i="1"/>
  <c r="J3212" i="1"/>
  <c r="K3212" i="1"/>
  <c r="L3212" i="1"/>
  <c r="M3212" i="1"/>
  <c r="O3212" i="1"/>
  <c r="P3212" i="1"/>
  <c r="Q3212" i="1"/>
  <c r="R3212" i="1"/>
  <c r="T3212" i="1"/>
  <c r="U3212" i="1"/>
  <c r="V3212" i="1"/>
  <c r="W3212" i="1"/>
  <c r="I3213" i="1"/>
  <c r="J3213" i="1"/>
  <c r="K3213" i="1"/>
  <c r="L3213" i="1"/>
  <c r="M3213" i="1"/>
  <c r="O3213" i="1"/>
  <c r="P3213" i="1"/>
  <c r="Q3213" i="1"/>
  <c r="R3213" i="1"/>
  <c r="T3213" i="1"/>
  <c r="U3213" i="1"/>
  <c r="V3213" i="1"/>
  <c r="W3213" i="1"/>
  <c r="I3214" i="1"/>
  <c r="J3214" i="1"/>
  <c r="K3214" i="1"/>
  <c r="L3214" i="1"/>
  <c r="M3214" i="1"/>
  <c r="O3214" i="1"/>
  <c r="P3214" i="1"/>
  <c r="Q3214" i="1"/>
  <c r="R3214" i="1"/>
  <c r="T3214" i="1"/>
  <c r="U3214" i="1"/>
  <c r="V3214" i="1"/>
  <c r="W3214" i="1"/>
  <c r="I3215" i="1"/>
  <c r="J3215" i="1"/>
  <c r="K3215" i="1"/>
  <c r="L3215" i="1"/>
  <c r="M3215" i="1"/>
  <c r="O3215" i="1"/>
  <c r="P3215" i="1"/>
  <c r="Q3215" i="1"/>
  <c r="R3215" i="1"/>
  <c r="T3215" i="1"/>
  <c r="U3215" i="1"/>
  <c r="V3215" i="1"/>
  <c r="W3215" i="1"/>
  <c r="I3216" i="1"/>
  <c r="J3216" i="1"/>
  <c r="K3216" i="1"/>
  <c r="L3216" i="1"/>
  <c r="M3216" i="1"/>
  <c r="O3216" i="1"/>
  <c r="P3216" i="1"/>
  <c r="Q3216" i="1"/>
  <c r="R3216" i="1"/>
  <c r="T3216" i="1"/>
  <c r="U3216" i="1"/>
  <c r="V3216" i="1"/>
  <c r="W3216" i="1"/>
  <c r="I3217" i="1"/>
  <c r="J3217" i="1"/>
  <c r="K3217" i="1"/>
  <c r="L3217" i="1"/>
  <c r="M3217" i="1"/>
  <c r="O3217" i="1"/>
  <c r="P3217" i="1"/>
  <c r="Q3217" i="1"/>
  <c r="R3217" i="1"/>
  <c r="T3217" i="1"/>
  <c r="U3217" i="1"/>
  <c r="V3217" i="1"/>
  <c r="W3217" i="1"/>
  <c r="I3218" i="1"/>
  <c r="J3218" i="1"/>
  <c r="K3218" i="1"/>
  <c r="L3218" i="1"/>
  <c r="M3218" i="1"/>
  <c r="O3218" i="1"/>
  <c r="P3218" i="1"/>
  <c r="Q3218" i="1"/>
  <c r="R3218" i="1"/>
  <c r="T3218" i="1"/>
  <c r="U3218" i="1"/>
  <c r="V3218" i="1"/>
  <c r="W3218" i="1"/>
  <c r="I3219" i="1"/>
  <c r="J3219" i="1"/>
  <c r="K3219" i="1"/>
  <c r="L3219" i="1"/>
  <c r="M3219" i="1"/>
  <c r="O3219" i="1"/>
  <c r="P3219" i="1"/>
  <c r="Q3219" i="1"/>
  <c r="R3219" i="1"/>
  <c r="T3219" i="1"/>
  <c r="U3219" i="1"/>
  <c r="V3219" i="1"/>
  <c r="W3219" i="1"/>
  <c r="I3220" i="1"/>
  <c r="J3220" i="1"/>
  <c r="K3220" i="1"/>
  <c r="L3220" i="1"/>
  <c r="M3220" i="1"/>
  <c r="O3220" i="1"/>
  <c r="P3220" i="1"/>
  <c r="Q3220" i="1"/>
  <c r="R3220" i="1"/>
  <c r="T3220" i="1"/>
  <c r="U3220" i="1"/>
  <c r="V3220" i="1"/>
  <c r="W3220" i="1"/>
  <c r="I3221" i="1"/>
  <c r="J3221" i="1"/>
  <c r="K3221" i="1"/>
  <c r="L3221" i="1"/>
  <c r="M3221" i="1"/>
  <c r="O3221" i="1"/>
  <c r="P3221" i="1"/>
  <c r="Q3221" i="1"/>
  <c r="R3221" i="1"/>
  <c r="T3221" i="1"/>
  <c r="U3221" i="1"/>
  <c r="V3221" i="1"/>
  <c r="W3221" i="1"/>
  <c r="I3222" i="1"/>
  <c r="J3222" i="1"/>
  <c r="K3222" i="1"/>
  <c r="L3222" i="1"/>
  <c r="M3222" i="1"/>
  <c r="O3222" i="1"/>
  <c r="P3222" i="1"/>
  <c r="Q3222" i="1"/>
  <c r="R3222" i="1"/>
  <c r="T3222" i="1"/>
  <c r="U3222" i="1"/>
  <c r="V3222" i="1"/>
  <c r="W3222" i="1"/>
  <c r="I3223" i="1"/>
  <c r="J3223" i="1"/>
  <c r="K3223" i="1"/>
  <c r="L3223" i="1"/>
  <c r="M3223" i="1"/>
  <c r="O3223" i="1"/>
  <c r="P3223" i="1"/>
  <c r="Q3223" i="1"/>
  <c r="R3223" i="1"/>
  <c r="T3223" i="1"/>
  <c r="U3223" i="1"/>
  <c r="V3223" i="1"/>
  <c r="W3223" i="1"/>
  <c r="I3224" i="1"/>
  <c r="J3224" i="1"/>
  <c r="K3224" i="1"/>
  <c r="L3224" i="1"/>
  <c r="M3224" i="1"/>
  <c r="O3224" i="1"/>
  <c r="P3224" i="1"/>
  <c r="Q3224" i="1"/>
  <c r="R3224" i="1"/>
  <c r="T3224" i="1"/>
  <c r="U3224" i="1"/>
  <c r="V3224" i="1"/>
  <c r="W3224" i="1"/>
  <c r="I3225" i="1"/>
  <c r="J3225" i="1"/>
  <c r="K3225" i="1"/>
  <c r="L3225" i="1"/>
  <c r="M3225" i="1"/>
  <c r="O3225" i="1"/>
  <c r="P3225" i="1"/>
  <c r="Q3225" i="1"/>
  <c r="R3225" i="1"/>
  <c r="T3225" i="1"/>
  <c r="U3225" i="1"/>
  <c r="V3225" i="1"/>
  <c r="W3225" i="1"/>
  <c r="I3226" i="1"/>
  <c r="J3226" i="1"/>
  <c r="K3226" i="1"/>
  <c r="L3226" i="1"/>
  <c r="M3226" i="1"/>
  <c r="O3226" i="1"/>
  <c r="P3226" i="1"/>
  <c r="Q3226" i="1"/>
  <c r="R3226" i="1"/>
  <c r="T3226" i="1"/>
  <c r="U3226" i="1"/>
  <c r="V3226" i="1"/>
  <c r="W3226" i="1"/>
  <c r="I3227" i="1"/>
  <c r="J3227" i="1"/>
  <c r="K3227" i="1"/>
  <c r="L3227" i="1"/>
  <c r="M3227" i="1"/>
  <c r="O3227" i="1"/>
  <c r="P3227" i="1"/>
  <c r="Q3227" i="1"/>
  <c r="R3227" i="1"/>
  <c r="T3227" i="1"/>
  <c r="U3227" i="1"/>
  <c r="V3227" i="1"/>
  <c r="W3227" i="1"/>
  <c r="I3228" i="1"/>
  <c r="J3228" i="1"/>
  <c r="K3228" i="1"/>
  <c r="L3228" i="1"/>
  <c r="M3228" i="1"/>
  <c r="O3228" i="1"/>
  <c r="P3228" i="1"/>
  <c r="Q3228" i="1"/>
  <c r="R3228" i="1"/>
  <c r="T3228" i="1"/>
  <c r="U3228" i="1"/>
  <c r="V3228" i="1"/>
  <c r="W3228" i="1"/>
  <c r="I3229" i="1"/>
  <c r="J3229" i="1"/>
  <c r="K3229" i="1"/>
  <c r="L3229" i="1"/>
  <c r="M3229" i="1"/>
  <c r="O3229" i="1"/>
  <c r="P3229" i="1"/>
  <c r="Q3229" i="1"/>
  <c r="R3229" i="1"/>
  <c r="T3229" i="1"/>
  <c r="U3229" i="1"/>
  <c r="V3229" i="1"/>
  <c r="W3229" i="1"/>
  <c r="I3230" i="1"/>
  <c r="J3230" i="1"/>
  <c r="K3230" i="1"/>
  <c r="L3230" i="1"/>
  <c r="M3230" i="1"/>
  <c r="O3230" i="1"/>
  <c r="P3230" i="1"/>
  <c r="Q3230" i="1"/>
  <c r="R3230" i="1"/>
  <c r="T3230" i="1"/>
  <c r="U3230" i="1"/>
  <c r="V3230" i="1"/>
  <c r="W3230" i="1"/>
  <c r="I3231" i="1"/>
  <c r="J3231" i="1"/>
  <c r="K3231" i="1"/>
  <c r="L3231" i="1"/>
  <c r="M3231" i="1"/>
  <c r="O3231" i="1"/>
  <c r="P3231" i="1"/>
  <c r="Q3231" i="1"/>
  <c r="R3231" i="1"/>
  <c r="T3231" i="1"/>
  <c r="U3231" i="1"/>
  <c r="V3231" i="1"/>
  <c r="W3231" i="1"/>
  <c r="I3232" i="1"/>
  <c r="J3232" i="1"/>
  <c r="K3232" i="1"/>
  <c r="L3232" i="1"/>
  <c r="M3232" i="1"/>
  <c r="O3232" i="1"/>
  <c r="P3232" i="1"/>
  <c r="Q3232" i="1"/>
  <c r="R3232" i="1"/>
  <c r="T3232" i="1"/>
  <c r="U3232" i="1"/>
  <c r="V3232" i="1"/>
  <c r="W3232" i="1"/>
  <c r="I3233" i="1"/>
  <c r="J3233" i="1"/>
  <c r="K3233" i="1"/>
  <c r="L3233" i="1"/>
  <c r="M3233" i="1"/>
  <c r="O3233" i="1"/>
  <c r="P3233" i="1"/>
  <c r="Q3233" i="1"/>
  <c r="R3233" i="1"/>
  <c r="T3233" i="1"/>
  <c r="U3233" i="1"/>
  <c r="V3233" i="1"/>
  <c r="W3233" i="1"/>
  <c r="I3234" i="1"/>
  <c r="J3234" i="1"/>
  <c r="K3234" i="1"/>
  <c r="L3234" i="1"/>
  <c r="M3234" i="1"/>
  <c r="O3234" i="1"/>
  <c r="P3234" i="1"/>
  <c r="Q3234" i="1"/>
  <c r="R3234" i="1"/>
  <c r="T3234" i="1"/>
  <c r="U3234" i="1"/>
  <c r="V3234" i="1"/>
  <c r="W3234" i="1"/>
  <c r="I3235" i="1"/>
  <c r="J3235" i="1"/>
  <c r="K3235" i="1"/>
  <c r="L3235" i="1"/>
  <c r="M3235" i="1"/>
  <c r="O3235" i="1"/>
  <c r="P3235" i="1"/>
  <c r="Q3235" i="1"/>
  <c r="R3235" i="1"/>
  <c r="T3235" i="1"/>
  <c r="U3235" i="1"/>
  <c r="V3235" i="1"/>
  <c r="W3235" i="1"/>
  <c r="I3236" i="1"/>
  <c r="J3236" i="1"/>
  <c r="K3236" i="1"/>
  <c r="L3236" i="1"/>
  <c r="M3236" i="1"/>
  <c r="O3236" i="1"/>
  <c r="P3236" i="1"/>
  <c r="Q3236" i="1"/>
  <c r="R3236" i="1"/>
  <c r="T3236" i="1"/>
  <c r="U3236" i="1"/>
  <c r="V3236" i="1"/>
  <c r="W3236" i="1"/>
  <c r="I3237" i="1"/>
  <c r="J3237" i="1"/>
  <c r="K3237" i="1"/>
  <c r="L3237" i="1"/>
  <c r="M3237" i="1"/>
  <c r="O3237" i="1"/>
  <c r="P3237" i="1"/>
  <c r="Q3237" i="1"/>
  <c r="R3237" i="1"/>
  <c r="T3237" i="1"/>
  <c r="U3237" i="1"/>
  <c r="V3237" i="1"/>
  <c r="W3237" i="1"/>
  <c r="I3238" i="1"/>
  <c r="J3238" i="1"/>
  <c r="K3238" i="1"/>
  <c r="L3238" i="1"/>
  <c r="M3238" i="1"/>
  <c r="O3238" i="1"/>
  <c r="P3238" i="1"/>
  <c r="Q3238" i="1"/>
  <c r="R3238" i="1"/>
  <c r="T3238" i="1"/>
  <c r="U3238" i="1"/>
  <c r="V3238" i="1"/>
  <c r="W3238" i="1"/>
  <c r="I3239" i="1"/>
  <c r="J3239" i="1"/>
  <c r="K3239" i="1"/>
  <c r="L3239" i="1"/>
  <c r="M3239" i="1"/>
  <c r="O3239" i="1"/>
  <c r="P3239" i="1"/>
  <c r="Q3239" i="1"/>
  <c r="R3239" i="1"/>
  <c r="T3239" i="1"/>
  <c r="U3239" i="1"/>
  <c r="V3239" i="1"/>
  <c r="W3239" i="1"/>
  <c r="I3240" i="1"/>
  <c r="J3240" i="1"/>
  <c r="K3240" i="1"/>
  <c r="L3240" i="1"/>
  <c r="M3240" i="1"/>
  <c r="O3240" i="1"/>
  <c r="P3240" i="1"/>
  <c r="Q3240" i="1"/>
  <c r="R3240" i="1"/>
  <c r="T3240" i="1"/>
  <c r="U3240" i="1"/>
  <c r="V3240" i="1"/>
  <c r="W3240" i="1"/>
  <c r="I3241" i="1"/>
  <c r="J3241" i="1"/>
  <c r="K3241" i="1"/>
  <c r="L3241" i="1"/>
  <c r="M3241" i="1"/>
  <c r="O3241" i="1"/>
  <c r="P3241" i="1"/>
  <c r="Q3241" i="1"/>
  <c r="R3241" i="1"/>
  <c r="T3241" i="1"/>
  <c r="U3241" i="1"/>
  <c r="V3241" i="1"/>
  <c r="W3241" i="1"/>
  <c r="I3242" i="1"/>
  <c r="J3242" i="1"/>
  <c r="K3242" i="1"/>
  <c r="L3242" i="1"/>
  <c r="M3242" i="1"/>
  <c r="O3242" i="1"/>
  <c r="P3242" i="1"/>
  <c r="Q3242" i="1"/>
  <c r="R3242" i="1"/>
  <c r="T3242" i="1"/>
  <c r="U3242" i="1"/>
  <c r="V3242" i="1"/>
  <c r="W3242" i="1"/>
  <c r="I3243" i="1"/>
  <c r="J3243" i="1"/>
  <c r="K3243" i="1"/>
  <c r="L3243" i="1"/>
  <c r="M3243" i="1"/>
  <c r="O3243" i="1"/>
  <c r="P3243" i="1"/>
  <c r="Q3243" i="1"/>
  <c r="R3243" i="1"/>
  <c r="T3243" i="1"/>
  <c r="U3243" i="1"/>
  <c r="V3243" i="1"/>
  <c r="W3243" i="1"/>
  <c r="I3244" i="1"/>
  <c r="J3244" i="1"/>
  <c r="K3244" i="1"/>
  <c r="L3244" i="1"/>
  <c r="M3244" i="1"/>
  <c r="O3244" i="1"/>
  <c r="P3244" i="1"/>
  <c r="Q3244" i="1"/>
  <c r="R3244" i="1"/>
  <c r="T3244" i="1"/>
  <c r="U3244" i="1"/>
  <c r="V3244" i="1"/>
  <c r="W3244" i="1"/>
  <c r="I3245" i="1"/>
  <c r="J3245" i="1"/>
  <c r="K3245" i="1"/>
  <c r="L3245" i="1"/>
  <c r="M3245" i="1"/>
  <c r="O3245" i="1"/>
  <c r="P3245" i="1"/>
  <c r="Q3245" i="1"/>
  <c r="R3245" i="1"/>
  <c r="T3245" i="1"/>
  <c r="U3245" i="1"/>
  <c r="V3245" i="1"/>
  <c r="W3245" i="1"/>
  <c r="I3246" i="1"/>
  <c r="J3246" i="1"/>
  <c r="K3246" i="1"/>
  <c r="L3246" i="1"/>
  <c r="M3246" i="1"/>
  <c r="O3246" i="1"/>
  <c r="P3246" i="1"/>
  <c r="Q3246" i="1"/>
  <c r="R3246" i="1"/>
  <c r="T3246" i="1"/>
  <c r="U3246" i="1"/>
  <c r="V3246" i="1"/>
  <c r="W3246" i="1"/>
  <c r="I3247" i="1"/>
  <c r="J3247" i="1"/>
  <c r="K3247" i="1"/>
  <c r="L3247" i="1"/>
  <c r="M3247" i="1"/>
  <c r="O3247" i="1"/>
  <c r="P3247" i="1"/>
  <c r="Q3247" i="1"/>
  <c r="R3247" i="1"/>
  <c r="T3247" i="1"/>
  <c r="U3247" i="1"/>
  <c r="V3247" i="1"/>
  <c r="W3247" i="1"/>
  <c r="I3248" i="1"/>
  <c r="J3248" i="1"/>
  <c r="K3248" i="1"/>
  <c r="L3248" i="1"/>
  <c r="M3248" i="1"/>
  <c r="O3248" i="1"/>
  <c r="P3248" i="1"/>
  <c r="Q3248" i="1"/>
  <c r="R3248" i="1"/>
  <c r="T3248" i="1"/>
  <c r="U3248" i="1"/>
  <c r="V3248" i="1"/>
  <c r="W3248" i="1"/>
  <c r="I3249" i="1"/>
  <c r="J3249" i="1"/>
  <c r="K3249" i="1"/>
  <c r="L3249" i="1"/>
  <c r="M3249" i="1"/>
  <c r="O3249" i="1"/>
  <c r="P3249" i="1"/>
  <c r="Q3249" i="1"/>
  <c r="R3249" i="1"/>
  <c r="T3249" i="1"/>
  <c r="U3249" i="1"/>
  <c r="V3249" i="1"/>
  <c r="W3249" i="1"/>
  <c r="I3250" i="1"/>
  <c r="J3250" i="1"/>
  <c r="K3250" i="1"/>
  <c r="L3250" i="1"/>
  <c r="M3250" i="1"/>
  <c r="O3250" i="1"/>
  <c r="P3250" i="1"/>
  <c r="Q3250" i="1"/>
  <c r="R3250" i="1"/>
  <c r="T3250" i="1"/>
  <c r="U3250" i="1"/>
  <c r="V3250" i="1"/>
  <c r="W3250" i="1"/>
  <c r="I3251" i="1"/>
  <c r="J3251" i="1"/>
  <c r="K3251" i="1"/>
  <c r="L3251" i="1"/>
  <c r="M3251" i="1"/>
  <c r="O3251" i="1"/>
  <c r="P3251" i="1"/>
  <c r="Q3251" i="1"/>
  <c r="R3251" i="1"/>
  <c r="T3251" i="1"/>
  <c r="U3251" i="1"/>
  <c r="V3251" i="1"/>
  <c r="W3251" i="1"/>
  <c r="I3252" i="1"/>
  <c r="J3252" i="1"/>
  <c r="K3252" i="1"/>
  <c r="L3252" i="1"/>
  <c r="M3252" i="1"/>
  <c r="O3252" i="1"/>
  <c r="P3252" i="1"/>
  <c r="Q3252" i="1"/>
  <c r="R3252" i="1"/>
  <c r="T3252" i="1"/>
  <c r="U3252" i="1"/>
  <c r="V3252" i="1"/>
  <c r="W3252" i="1"/>
  <c r="I3253" i="1"/>
  <c r="J3253" i="1"/>
  <c r="K3253" i="1"/>
  <c r="L3253" i="1"/>
  <c r="M3253" i="1"/>
  <c r="O3253" i="1"/>
  <c r="P3253" i="1"/>
  <c r="Q3253" i="1"/>
  <c r="R3253" i="1"/>
  <c r="T3253" i="1"/>
  <c r="U3253" i="1"/>
  <c r="V3253" i="1"/>
  <c r="W3253" i="1"/>
  <c r="I3254" i="1"/>
  <c r="J3254" i="1"/>
  <c r="K3254" i="1"/>
  <c r="L3254" i="1"/>
  <c r="M3254" i="1"/>
  <c r="O3254" i="1"/>
  <c r="P3254" i="1"/>
  <c r="Q3254" i="1"/>
  <c r="R3254" i="1"/>
  <c r="T3254" i="1"/>
  <c r="U3254" i="1"/>
  <c r="V3254" i="1"/>
  <c r="W3254" i="1"/>
  <c r="I3255" i="1"/>
  <c r="J3255" i="1"/>
  <c r="K3255" i="1"/>
  <c r="L3255" i="1"/>
  <c r="M3255" i="1"/>
  <c r="O3255" i="1"/>
  <c r="P3255" i="1"/>
  <c r="Q3255" i="1"/>
  <c r="R3255" i="1"/>
  <c r="T3255" i="1"/>
  <c r="U3255" i="1"/>
  <c r="V3255" i="1"/>
  <c r="W3255" i="1"/>
  <c r="I3256" i="1"/>
  <c r="J3256" i="1"/>
  <c r="K3256" i="1"/>
  <c r="L3256" i="1"/>
  <c r="M3256" i="1"/>
  <c r="O3256" i="1"/>
  <c r="P3256" i="1"/>
  <c r="Q3256" i="1"/>
  <c r="R3256" i="1"/>
  <c r="T3256" i="1"/>
  <c r="U3256" i="1"/>
  <c r="V3256" i="1"/>
  <c r="W3256" i="1"/>
  <c r="I3257" i="1"/>
  <c r="J3257" i="1"/>
  <c r="K3257" i="1"/>
  <c r="L3257" i="1"/>
  <c r="M3257" i="1"/>
  <c r="O3257" i="1"/>
  <c r="P3257" i="1"/>
  <c r="Q3257" i="1"/>
  <c r="R3257" i="1"/>
  <c r="T3257" i="1"/>
  <c r="U3257" i="1"/>
  <c r="V3257" i="1"/>
  <c r="W3257" i="1"/>
  <c r="I3258" i="1"/>
  <c r="J3258" i="1"/>
  <c r="K3258" i="1"/>
  <c r="L3258" i="1"/>
  <c r="M3258" i="1"/>
  <c r="O3258" i="1"/>
  <c r="P3258" i="1"/>
  <c r="Q3258" i="1"/>
  <c r="R3258" i="1"/>
  <c r="T3258" i="1"/>
  <c r="U3258" i="1"/>
  <c r="V3258" i="1"/>
  <c r="W3258" i="1"/>
  <c r="I3259" i="1"/>
  <c r="J3259" i="1"/>
  <c r="K3259" i="1"/>
  <c r="L3259" i="1"/>
  <c r="M3259" i="1"/>
  <c r="O3259" i="1"/>
  <c r="P3259" i="1"/>
  <c r="Q3259" i="1"/>
  <c r="R3259" i="1"/>
  <c r="T3259" i="1"/>
  <c r="U3259" i="1"/>
  <c r="V3259" i="1"/>
  <c r="W3259" i="1"/>
  <c r="I3260" i="1"/>
  <c r="J3260" i="1"/>
  <c r="K3260" i="1"/>
  <c r="L3260" i="1"/>
  <c r="M3260" i="1"/>
  <c r="O3260" i="1"/>
  <c r="P3260" i="1"/>
  <c r="Q3260" i="1"/>
  <c r="R3260" i="1"/>
  <c r="T3260" i="1"/>
  <c r="U3260" i="1"/>
  <c r="V3260" i="1"/>
  <c r="W3260" i="1"/>
  <c r="I3261" i="1"/>
  <c r="J3261" i="1"/>
  <c r="K3261" i="1"/>
  <c r="L3261" i="1"/>
  <c r="M3261" i="1"/>
  <c r="O3261" i="1"/>
  <c r="P3261" i="1"/>
  <c r="Q3261" i="1"/>
  <c r="R3261" i="1"/>
  <c r="T3261" i="1"/>
  <c r="U3261" i="1"/>
  <c r="V3261" i="1"/>
  <c r="W3261" i="1"/>
  <c r="I3262" i="1"/>
  <c r="J3262" i="1"/>
  <c r="K3262" i="1"/>
  <c r="L3262" i="1"/>
  <c r="M3262" i="1"/>
  <c r="O3262" i="1"/>
  <c r="P3262" i="1"/>
  <c r="Q3262" i="1"/>
  <c r="R3262" i="1"/>
  <c r="T3262" i="1"/>
  <c r="U3262" i="1"/>
  <c r="V3262" i="1"/>
  <c r="W3262" i="1"/>
  <c r="I3263" i="1"/>
  <c r="J3263" i="1"/>
  <c r="K3263" i="1"/>
  <c r="L3263" i="1"/>
  <c r="M3263" i="1"/>
  <c r="O3263" i="1"/>
  <c r="P3263" i="1"/>
  <c r="Q3263" i="1"/>
  <c r="R3263" i="1"/>
  <c r="T3263" i="1"/>
  <c r="U3263" i="1"/>
  <c r="V3263" i="1"/>
  <c r="W3263" i="1"/>
  <c r="I3264" i="1"/>
  <c r="J3264" i="1"/>
  <c r="K3264" i="1"/>
  <c r="L3264" i="1"/>
  <c r="M3264" i="1"/>
  <c r="O3264" i="1"/>
  <c r="P3264" i="1"/>
  <c r="Q3264" i="1"/>
  <c r="R3264" i="1"/>
  <c r="T3264" i="1"/>
  <c r="U3264" i="1"/>
  <c r="V3264" i="1"/>
  <c r="W3264" i="1"/>
  <c r="I3265" i="1"/>
  <c r="J3265" i="1"/>
  <c r="K3265" i="1"/>
  <c r="L3265" i="1"/>
  <c r="M3265" i="1"/>
  <c r="O3265" i="1"/>
  <c r="P3265" i="1"/>
  <c r="Q3265" i="1"/>
  <c r="R3265" i="1"/>
  <c r="T3265" i="1"/>
  <c r="U3265" i="1"/>
  <c r="V3265" i="1"/>
  <c r="W3265" i="1"/>
  <c r="I3266" i="1"/>
  <c r="J3266" i="1"/>
  <c r="K3266" i="1"/>
  <c r="L3266" i="1"/>
  <c r="M3266" i="1"/>
  <c r="O3266" i="1"/>
  <c r="P3266" i="1"/>
  <c r="Q3266" i="1"/>
  <c r="R3266" i="1"/>
  <c r="T3266" i="1"/>
  <c r="U3266" i="1"/>
  <c r="V3266" i="1"/>
  <c r="W3266" i="1"/>
  <c r="I3267" i="1"/>
  <c r="J3267" i="1"/>
  <c r="K3267" i="1"/>
  <c r="L3267" i="1"/>
  <c r="M3267" i="1"/>
  <c r="O3267" i="1"/>
  <c r="P3267" i="1"/>
  <c r="Q3267" i="1"/>
  <c r="R3267" i="1"/>
  <c r="T3267" i="1"/>
  <c r="U3267" i="1"/>
  <c r="V3267" i="1"/>
  <c r="W3267" i="1"/>
  <c r="I3268" i="1"/>
  <c r="J3268" i="1"/>
  <c r="K3268" i="1"/>
  <c r="L3268" i="1"/>
  <c r="M3268" i="1"/>
  <c r="O3268" i="1"/>
  <c r="P3268" i="1"/>
  <c r="Q3268" i="1"/>
  <c r="R3268" i="1"/>
  <c r="T3268" i="1"/>
  <c r="U3268" i="1"/>
  <c r="V3268" i="1"/>
  <c r="W3268" i="1"/>
  <c r="I3269" i="1"/>
  <c r="J3269" i="1"/>
  <c r="K3269" i="1"/>
  <c r="L3269" i="1"/>
  <c r="M3269" i="1"/>
  <c r="O3269" i="1"/>
  <c r="P3269" i="1"/>
  <c r="Q3269" i="1"/>
  <c r="R3269" i="1"/>
  <c r="T3269" i="1"/>
  <c r="U3269" i="1"/>
  <c r="V3269" i="1"/>
  <c r="W3269" i="1"/>
  <c r="I3270" i="1"/>
  <c r="J3270" i="1"/>
  <c r="K3270" i="1"/>
  <c r="L3270" i="1"/>
  <c r="M3270" i="1"/>
  <c r="O3270" i="1"/>
  <c r="P3270" i="1"/>
  <c r="Q3270" i="1"/>
  <c r="R3270" i="1"/>
  <c r="T3270" i="1"/>
  <c r="U3270" i="1"/>
  <c r="V3270" i="1"/>
  <c r="W3270" i="1"/>
  <c r="I3271" i="1"/>
  <c r="J3271" i="1"/>
  <c r="K3271" i="1"/>
  <c r="L3271" i="1"/>
  <c r="M3271" i="1"/>
  <c r="O3271" i="1"/>
  <c r="P3271" i="1"/>
  <c r="Q3271" i="1"/>
  <c r="R3271" i="1"/>
  <c r="T3271" i="1"/>
  <c r="U3271" i="1"/>
  <c r="V3271" i="1"/>
  <c r="W3271" i="1"/>
  <c r="I3272" i="1"/>
  <c r="J3272" i="1"/>
  <c r="K3272" i="1"/>
  <c r="L3272" i="1"/>
  <c r="M3272" i="1"/>
  <c r="O3272" i="1"/>
  <c r="P3272" i="1"/>
  <c r="Q3272" i="1"/>
  <c r="R3272" i="1"/>
  <c r="T3272" i="1"/>
  <c r="U3272" i="1"/>
  <c r="V3272" i="1"/>
  <c r="W3272" i="1"/>
  <c r="I3273" i="1"/>
  <c r="J3273" i="1"/>
  <c r="K3273" i="1"/>
  <c r="L3273" i="1"/>
  <c r="M3273" i="1"/>
  <c r="O3273" i="1"/>
  <c r="P3273" i="1"/>
  <c r="Q3273" i="1"/>
  <c r="R3273" i="1"/>
  <c r="T3273" i="1"/>
  <c r="U3273" i="1"/>
  <c r="V3273" i="1"/>
  <c r="W3273" i="1"/>
  <c r="I3274" i="1"/>
  <c r="J3274" i="1"/>
  <c r="K3274" i="1"/>
  <c r="L3274" i="1"/>
  <c r="M3274" i="1"/>
  <c r="O3274" i="1"/>
  <c r="P3274" i="1"/>
  <c r="Q3274" i="1"/>
  <c r="R3274" i="1"/>
  <c r="T3274" i="1"/>
  <c r="U3274" i="1"/>
  <c r="V3274" i="1"/>
  <c r="W3274" i="1"/>
  <c r="I3275" i="1"/>
  <c r="J3275" i="1"/>
  <c r="K3275" i="1"/>
  <c r="L3275" i="1"/>
  <c r="M3275" i="1"/>
  <c r="O3275" i="1"/>
  <c r="P3275" i="1"/>
  <c r="Q3275" i="1"/>
  <c r="R3275" i="1"/>
  <c r="T3275" i="1"/>
  <c r="U3275" i="1"/>
  <c r="V3275" i="1"/>
  <c r="W3275" i="1"/>
  <c r="I3276" i="1"/>
  <c r="J3276" i="1"/>
  <c r="K3276" i="1"/>
  <c r="L3276" i="1"/>
  <c r="M3276" i="1"/>
  <c r="O3276" i="1"/>
  <c r="P3276" i="1"/>
  <c r="Q3276" i="1"/>
  <c r="R3276" i="1"/>
  <c r="T3276" i="1"/>
  <c r="U3276" i="1"/>
  <c r="V3276" i="1"/>
  <c r="W3276" i="1"/>
  <c r="I3277" i="1"/>
  <c r="J3277" i="1"/>
  <c r="K3277" i="1"/>
  <c r="L3277" i="1"/>
  <c r="M3277" i="1"/>
  <c r="O3277" i="1"/>
  <c r="P3277" i="1"/>
  <c r="Q3277" i="1"/>
  <c r="R3277" i="1"/>
  <c r="T3277" i="1"/>
  <c r="U3277" i="1"/>
  <c r="V3277" i="1"/>
  <c r="W3277" i="1"/>
  <c r="I3278" i="1"/>
  <c r="J3278" i="1"/>
  <c r="K3278" i="1"/>
  <c r="L3278" i="1"/>
  <c r="M3278" i="1"/>
  <c r="O3278" i="1"/>
  <c r="P3278" i="1"/>
  <c r="Q3278" i="1"/>
  <c r="R3278" i="1"/>
  <c r="T3278" i="1"/>
  <c r="U3278" i="1"/>
  <c r="V3278" i="1"/>
  <c r="W3278" i="1"/>
  <c r="I3279" i="1"/>
  <c r="J3279" i="1"/>
  <c r="K3279" i="1"/>
  <c r="L3279" i="1"/>
  <c r="M3279" i="1"/>
  <c r="O3279" i="1"/>
  <c r="P3279" i="1"/>
  <c r="Q3279" i="1"/>
  <c r="R3279" i="1"/>
  <c r="T3279" i="1"/>
  <c r="U3279" i="1"/>
  <c r="V3279" i="1"/>
  <c r="W3279" i="1"/>
  <c r="I3280" i="1"/>
  <c r="J3280" i="1"/>
  <c r="K3280" i="1"/>
  <c r="L3280" i="1"/>
  <c r="M3280" i="1"/>
  <c r="O3280" i="1"/>
  <c r="P3280" i="1"/>
  <c r="Q3280" i="1"/>
  <c r="R3280" i="1"/>
  <c r="T3280" i="1"/>
  <c r="U3280" i="1"/>
  <c r="V3280" i="1"/>
  <c r="W3280" i="1"/>
  <c r="I3281" i="1"/>
  <c r="J3281" i="1"/>
  <c r="K3281" i="1"/>
  <c r="L3281" i="1"/>
  <c r="M3281" i="1"/>
  <c r="O3281" i="1"/>
  <c r="P3281" i="1"/>
  <c r="Q3281" i="1"/>
  <c r="R3281" i="1"/>
  <c r="T3281" i="1"/>
  <c r="U3281" i="1"/>
  <c r="V3281" i="1"/>
  <c r="W3281" i="1"/>
  <c r="I3282" i="1"/>
  <c r="J3282" i="1"/>
  <c r="K3282" i="1"/>
  <c r="L3282" i="1"/>
  <c r="M3282" i="1"/>
  <c r="O3282" i="1"/>
  <c r="P3282" i="1"/>
  <c r="Q3282" i="1"/>
  <c r="R3282" i="1"/>
  <c r="T3282" i="1"/>
  <c r="U3282" i="1"/>
  <c r="V3282" i="1"/>
  <c r="W3282" i="1"/>
  <c r="I3283" i="1"/>
  <c r="J3283" i="1"/>
  <c r="K3283" i="1"/>
  <c r="L3283" i="1"/>
  <c r="M3283" i="1"/>
  <c r="O3283" i="1"/>
  <c r="P3283" i="1"/>
  <c r="Q3283" i="1"/>
  <c r="R3283" i="1"/>
  <c r="T3283" i="1"/>
  <c r="U3283" i="1"/>
  <c r="V3283" i="1"/>
  <c r="W3283" i="1"/>
  <c r="I3284" i="1"/>
  <c r="J3284" i="1"/>
  <c r="K3284" i="1"/>
  <c r="L3284" i="1"/>
  <c r="M3284" i="1"/>
  <c r="O3284" i="1"/>
  <c r="P3284" i="1"/>
  <c r="Q3284" i="1"/>
  <c r="R3284" i="1"/>
  <c r="T3284" i="1"/>
  <c r="U3284" i="1"/>
  <c r="V3284" i="1"/>
  <c r="W3284" i="1"/>
  <c r="I3285" i="1"/>
  <c r="J3285" i="1"/>
  <c r="K3285" i="1"/>
  <c r="L3285" i="1"/>
  <c r="M3285" i="1"/>
  <c r="O3285" i="1"/>
  <c r="P3285" i="1"/>
  <c r="Q3285" i="1"/>
  <c r="R3285" i="1"/>
  <c r="T3285" i="1"/>
  <c r="U3285" i="1"/>
  <c r="V3285" i="1"/>
  <c r="W3285" i="1"/>
  <c r="I3286" i="1"/>
  <c r="J3286" i="1"/>
  <c r="K3286" i="1"/>
  <c r="L3286" i="1"/>
  <c r="M3286" i="1"/>
  <c r="O3286" i="1"/>
  <c r="P3286" i="1"/>
  <c r="Q3286" i="1"/>
  <c r="R3286" i="1"/>
  <c r="T3286" i="1"/>
  <c r="U3286" i="1"/>
  <c r="V3286" i="1"/>
  <c r="W3286" i="1"/>
  <c r="I3287" i="1"/>
  <c r="J3287" i="1"/>
  <c r="K3287" i="1"/>
  <c r="L3287" i="1"/>
  <c r="M3287" i="1"/>
  <c r="O3287" i="1"/>
  <c r="P3287" i="1"/>
  <c r="Q3287" i="1"/>
  <c r="R3287" i="1"/>
  <c r="T3287" i="1"/>
  <c r="U3287" i="1"/>
  <c r="V3287" i="1"/>
  <c r="W3287" i="1"/>
  <c r="I3288" i="1"/>
  <c r="J3288" i="1"/>
  <c r="K3288" i="1"/>
  <c r="L3288" i="1"/>
  <c r="M3288" i="1"/>
  <c r="O3288" i="1"/>
  <c r="P3288" i="1"/>
  <c r="Q3288" i="1"/>
  <c r="R3288" i="1"/>
  <c r="T3288" i="1"/>
  <c r="U3288" i="1"/>
  <c r="V3288" i="1"/>
  <c r="W3288" i="1"/>
  <c r="I3289" i="1"/>
  <c r="J3289" i="1"/>
  <c r="K3289" i="1"/>
  <c r="L3289" i="1"/>
  <c r="M3289" i="1"/>
  <c r="O3289" i="1"/>
  <c r="P3289" i="1"/>
  <c r="Q3289" i="1"/>
  <c r="R3289" i="1"/>
  <c r="T3289" i="1"/>
  <c r="U3289" i="1"/>
  <c r="V3289" i="1"/>
  <c r="W3289" i="1"/>
  <c r="I3290" i="1"/>
  <c r="J3290" i="1"/>
  <c r="K3290" i="1"/>
  <c r="L3290" i="1"/>
  <c r="M3290" i="1"/>
  <c r="O3290" i="1"/>
  <c r="P3290" i="1"/>
  <c r="Q3290" i="1"/>
  <c r="R3290" i="1"/>
  <c r="T3290" i="1"/>
  <c r="U3290" i="1"/>
  <c r="V3290" i="1"/>
  <c r="W3290" i="1"/>
  <c r="I3291" i="1"/>
  <c r="J3291" i="1"/>
  <c r="K3291" i="1"/>
  <c r="L3291" i="1"/>
  <c r="M3291" i="1"/>
  <c r="O3291" i="1"/>
  <c r="P3291" i="1"/>
  <c r="Q3291" i="1"/>
  <c r="R3291" i="1"/>
  <c r="T3291" i="1"/>
  <c r="U3291" i="1"/>
  <c r="V3291" i="1"/>
  <c r="W3291" i="1"/>
  <c r="I3292" i="1"/>
  <c r="J3292" i="1"/>
  <c r="K3292" i="1"/>
  <c r="L3292" i="1"/>
  <c r="M3292" i="1"/>
  <c r="O3292" i="1"/>
  <c r="P3292" i="1"/>
  <c r="Q3292" i="1"/>
  <c r="R3292" i="1"/>
  <c r="T3292" i="1"/>
  <c r="U3292" i="1"/>
  <c r="V3292" i="1"/>
  <c r="W3292" i="1"/>
  <c r="I3293" i="1"/>
  <c r="J3293" i="1"/>
  <c r="K3293" i="1"/>
  <c r="L3293" i="1"/>
  <c r="M3293" i="1"/>
  <c r="O3293" i="1"/>
  <c r="P3293" i="1"/>
  <c r="Q3293" i="1"/>
  <c r="R3293" i="1"/>
  <c r="T3293" i="1"/>
  <c r="U3293" i="1"/>
  <c r="V3293" i="1"/>
  <c r="W3293" i="1"/>
  <c r="I3294" i="1"/>
  <c r="J3294" i="1"/>
  <c r="K3294" i="1"/>
  <c r="L3294" i="1"/>
  <c r="M3294" i="1"/>
  <c r="O3294" i="1"/>
  <c r="P3294" i="1"/>
  <c r="Q3294" i="1"/>
  <c r="R3294" i="1"/>
  <c r="T3294" i="1"/>
  <c r="U3294" i="1"/>
  <c r="V3294" i="1"/>
  <c r="W3294" i="1"/>
  <c r="I3295" i="1"/>
  <c r="J3295" i="1"/>
  <c r="K3295" i="1"/>
  <c r="L3295" i="1"/>
  <c r="M3295" i="1"/>
  <c r="O3295" i="1"/>
  <c r="P3295" i="1"/>
  <c r="Q3295" i="1"/>
  <c r="R3295" i="1"/>
  <c r="T3295" i="1"/>
  <c r="U3295" i="1"/>
  <c r="V3295" i="1"/>
  <c r="W3295" i="1"/>
  <c r="I3296" i="1"/>
  <c r="J3296" i="1"/>
  <c r="K3296" i="1"/>
  <c r="L3296" i="1"/>
  <c r="M3296" i="1"/>
  <c r="O3296" i="1"/>
  <c r="P3296" i="1"/>
  <c r="Q3296" i="1"/>
  <c r="R3296" i="1"/>
  <c r="T3296" i="1"/>
  <c r="U3296" i="1"/>
  <c r="V3296" i="1"/>
  <c r="W3296" i="1"/>
  <c r="I3297" i="1"/>
  <c r="J3297" i="1"/>
  <c r="K3297" i="1"/>
  <c r="L3297" i="1"/>
  <c r="M3297" i="1"/>
  <c r="O3297" i="1"/>
  <c r="P3297" i="1"/>
  <c r="Q3297" i="1"/>
  <c r="R3297" i="1"/>
  <c r="T3297" i="1"/>
  <c r="U3297" i="1"/>
  <c r="V3297" i="1"/>
  <c r="W3297" i="1"/>
  <c r="I3298" i="1"/>
  <c r="J3298" i="1"/>
  <c r="K3298" i="1"/>
  <c r="L3298" i="1"/>
  <c r="M3298" i="1"/>
  <c r="O3298" i="1"/>
  <c r="P3298" i="1"/>
  <c r="Q3298" i="1"/>
  <c r="R3298" i="1"/>
  <c r="T3298" i="1"/>
  <c r="U3298" i="1"/>
  <c r="V3298" i="1"/>
  <c r="W3298" i="1"/>
  <c r="I3299" i="1"/>
  <c r="J3299" i="1"/>
  <c r="K3299" i="1"/>
  <c r="L3299" i="1"/>
  <c r="M3299" i="1"/>
  <c r="O3299" i="1"/>
  <c r="P3299" i="1"/>
  <c r="Q3299" i="1"/>
  <c r="R3299" i="1"/>
  <c r="T3299" i="1"/>
  <c r="U3299" i="1"/>
  <c r="V3299" i="1"/>
  <c r="W3299" i="1"/>
  <c r="I3300" i="1"/>
  <c r="J3300" i="1"/>
  <c r="K3300" i="1"/>
  <c r="L3300" i="1"/>
  <c r="M3300" i="1"/>
  <c r="O3300" i="1"/>
  <c r="P3300" i="1"/>
  <c r="Q3300" i="1"/>
  <c r="R3300" i="1"/>
  <c r="T3300" i="1"/>
  <c r="U3300" i="1"/>
  <c r="V3300" i="1"/>
  <c r="W3300" i="1"/>
  <c r="I3301" i="1"/>
  <c r="J3301" i="1"/>
  <c r="K3301" i="1"/>
  <c r="L3301" i="1"/>
  <c r="M3301" i="1"/>
  <c r="O3301" i="1"/>
  <c r="P3301" i="1"/>
  <c r="Q3301" i="1"/>
  <c r="R3301" i="1"/>
  <c r="T3301" i="1"/>
  <c r="U3301" i="1"/>
  <c r="V3301" i="1"/>
  <c r="W3301" i="1"/>
  <c r="I3302" i="1"/>
  <c r="J3302" i="1"/>
  <c r="K3302" i="1"/>
  <c r="L3302" i="1"/>
  <c r="M3302" i="1"/>
  <c r="O3302" i="1"/>
  <c r="P3302" i="1"/>
  <c r="Q3302" i="1"/>
  <c r="R3302" i="1"/>
  <c r="T3302" i="1"/>
  <c r="U3302" i="1"/>
  <c r="V3302" i="1"/>
  <c r="W3302" i="1"/>
  <c r="I3303" i="1"/>
  <c r="J3303" i="1"/>
  <c r="K3303" i="1"/>
  <c r="L3303" i="1"/>
  <c r="M3303" i="1"/>
  <c r="O3303" i="1"/>
  <c r="P3303" i="1"/>
  <c r="Q3303" i="1"/>
  <c r="R3303" i="1"/>
  <c r="T3303" i="1"/>
  <c r="U3303" i="1"/>
  <c r="V3303" i="1"/>
  <c r="W3303" i="1"/>
  <c r="I3304" i="1"/>
  <c r="J3304" i="1"/>
  <c r="K3304" i="1"/>
  <c r="L3304" i="1"/>
  <c r="M3304" i="1"/>
  <c r="O3304" i="1"/>
  <c r="P3304" i="1"/>
  <c r="Q3304" i="1"/>
  <c r="R3304" i="1"/>
  <c r="T3304" i="1"/>
  <c r="U3304" i="1"/>
  <c r="V3304" i="1"/>
  <c r="W3304" i="1"/>
  <c r="I3305" i="1"/>
  <c r="J3305" i="1"/>
  <c r="K3305" i="1"/>
  <c r="L3305" i="1"/>
  <c r="M3305" i="1"/>
  <c r="O3305" i="1"/>
  <c r="P3305" i="1"/>
  <c r="Q3305" i="1"/>
  <c r="R3305" i="1"/>
  <c r="T3305" i="1"/>
  <c r="U3305" i="1"/>
  <c r="V3305" i="1"/>
  <c r="W3305" i="1"/>
  <c r="I3306" i="1"/>
  <c r="J3306" i="1"/>
  <c r="K3306" i="1"/>
  <c r="L3306" i="1"/>
  <c r="M3306" i="1"/>
  <c r="O3306" i="1"/>
  <c r="P3306" i="1"/>
  <c r="Q3306" i="1"/>
  <c r="R3306" i="1"/>
  <c r="T3306" i="1"/>
  <c r="U3306" i="1"/>
  <c r="V3306" i="1"/>
  <c r="W3306" i="1"/>
  <c r="I3307" i="1"/>
  <c r="J3307" i="1"/>
  <c r="K3307" i="1"/>
  <c r="L3307" i="1"/>
  <c r="M3307" i="1"/>
  <c r="O3307" i="1"/>
  <c r="P3307" i="1"/>
  <c r="Q3307" i="1"/>
  <c r="R3307" i="1"/>
  <c r="T3307" i="1"/>
  <c r="U3307" i="1"/>
  <c r="V3307" i="1"/>
  <c r="W3307" i="1"/>
  <c r="I3308" i="1"/>
  <c r="J3308" i="1"/>
  <c r="K3308" i="1"/>
  <c r="L3308" i="1"/>
  <c r="M3308" i="1"/>
  <c r="O3308" i="1"/>
  <c r="P3308" i="1"/>
  <c r="Q3308" i="1"/>
  <c r="R3308" i="1"/>
  <c r="T3308" i="1"/>
  <c r="U3308" i="1"/>
  <c r="V3308" i="1"/>
  <c r="W3308" i="1"/>
  <c r="I3309" i="1"/>
  <c r="J3309" i="1"/>
  <c r="K3309" i="1"/>
  <c r="L3309" i="1"/>
  <c r="M3309" i="1"/>
  <c r="O3309" i="1"/>
  <c r="P3309" i="1"/>
  <c r="Q3309" i="1"/>
  <c r="R3309" i="1"/>
  <c r="T3309" i="1"/>
  <c r="U3309" i="1"/>
  <c r="V3309" i="1"/>
  <c r="W3309" i="1"/>
  <c r="I3310" i="1"/>
  <c r="J3310" i="1"/>
  <c r="K3310" i="1"/>
  <c r="L3310" i="1"/>
  <c r="M3310" i="1"/>
  <c r="O3310" i="1"/>
  <c r="P3310" i="1"/>
  <c r="Q3310" i="1"/>
  <c r="R3310" i="1"/>
  <c r="T3310" i="1"/>
  <c r="U3310" i="1"/>
  <c r="V3310" i="1"/>
  <c r="W3310" i="1"/>
  <c r="I3311" i="1"/>
  <c r="J3311" i="1"/>
  <c r="K3311" i="1"/>
  <c r="L3311" i="1"/>
  <c r="M3311" i="1"/>
  <c r="O3311" i="1"/>
  <c r="P3311" i="1"/>
  <c r="Q3311" i="1"/>
  <c r="R3311" i="1"/>
  <c r="T3311" i="1"/>
  <c r="U3311" i="1"/>
  <c r="V3311" i="1"/>
  <c r="W3311" i="1"/>
  <c r="I3312" i="1"/>
  <c r="J3312" i="1"/>
  <c r="K3312" i="1"/>
  <c r="L3312" i="1"/>
  <c r="M3312" i="1"/>
  <c r="O3312" i="1"/>
  <c r="P3312" i="1"/>
  <c r="Q3312" i="1"/>
  <c r="R3312" i="1"/>
  <c r="T3312" i="1"/>
  <c r="U3312" i="1"/>
  <c r="V3312" i="1"/>
  <c r="W3312" i="1"/>
  <c r="I3313" i="1"/>
  <c r="J3313" i="1"/>
  <c r="K3313" i="1"/>
  <c r="L3313" i="1"/>
  <c r="M3313" i="1"/>
  <c r="O3313" i="1"/>
  <c r="P3313" i="1"/>
  <c r="Q3313" i="1"/>
  <c r="R3313" i="1"/>
  <c r="T3313" i="1"/>
  <c r="U3313" i="1"/>
  <c r="V3313" i="1"/>
  <c r="W3313" i="1"/>
  <c r="I3314" i="1"/>
  <c r="J3314" i="1"/>
  <c r="K3314" i="1"/>
  <c r="L3314" i="1"/>
  <c r="M3314" i="1"/>
  <c r="O3314" i="1"/>
  <c r="P3314" i="1"/>
  <c r="Q3314" i="1"/>
  <c r="R3314" i="1"/>
  <c r="T3314" i="1"/>
  <c r="U3314" i="1"/>
  <c r="V3314" i="1"/>
  <c r="W3314" i="1"/>
  <c r="I3315" i="1"/>
  <c r="J3315" i="1"/>
  <c r="K3315" i="1"/>
  <c r="L3315" i="1"/>
  <c r="M3315" i="1"/>
  <c r="O3315" i="1"/>
  <c r="P3315" i="1"/>
  <c r="Q3315" i="1"/>
  <c r="R3315" i="1"/>
  <c r="T3315" i="1"/>
  <c r="U3315" i="1"/>
  <c r="V3315" i="1"/>
  <c r="W3315" i="1"/>
  <c r="I3316" i="1"/>
  <c r="J3316" i="1"/>
  <c r="K3316" i="1"/>
  <c r="L3316" i="1"/>
  <c r="M3316" i="1"/>
  <c r="O3316" i="1"/>
  <c r="P3316" i="1"/>
  <c r="Q3316" i="1"/>
  <c r="R3316" i="1"/>
  <c r="T3316" i="1"/>
  <c r="U3316" i="1"/>
  <c r="V3316" i="1"/>
  <c r="W3316" i="1"/>
  <c r="I3317" i="1"/>
  <c r="J3317" i="1"/>
  <c r="K3317" i="1"/>
  <c r="L3317" i="1"/>
  <c r="M3317" i="1"/>
  <c r="O3317" i="1"/>
  <c r="P3317" i="1"/>
  <c r="Q3317" i="1"/>
  <c r="R3317" i="1"/>
  <c r="T3317" i="1"/>
  <c r="U3317" i="1"/>
  <c r="V3317" i="1"/>
  <c r="W3317" i="1"/>
  <c r="I3318" i="1"/>
  <c r="J3318" i="1"/>
  <c r="K3318" i="1"/>
  <c r="L3318" i="1"/>
  <c r="M3318" i="1"/>
  <c r="O3318" i="1"/>
  <c r="P3318" i="1"/>
  <c r="Q3318" i="1"/>
  <c r="R3318" i="1"/>
  <c r="T3318" i="1"/>
  <c r="U3318" i="1"/>
  <c r="V3318" i="1"/>
  <c r="W3318" i="1"/>
  <c r="I3319" i="1"/>
  <c r="J3319" i="1"/>
  <c r="K3319" i="1"/>
  <c r="L3319" i="1"/>
  <c r="M3319" i="1"/>
  <c r="O3319" i="1"/>
  <c r="P3319" i="1"/>
  <c r="Q3319" i="1"/>
  <c r="R3319" i="1"/>
  <c r="T3319" i="1"/>
  <c r="U3319" i="1"/>
  <c r="V3319" i="1"/>
  <c r="W3319" i="1"/>
  <c r="I3320" i="1"/>
  <c r="J3320" i="1"/>
  <c r="K3320" i="1"/>
  <c r="L3320" i="1"/>
  <c r="M3320" i="1"/>
  <c r="O3320" i="1"/>
  <c r="P3320" i="1"/>
  <c r="Q3320" i="1"/>
  <c r="R3320" i="1"/>
  <c r="T3320" i="1"/>
  <c r="U3320" i="1"/>
  <c r="V3320" i="1"/>
  <c r="W3320" i="1"/>
  <c r="I3321" i="1"/>
  <c r="J3321" i="1"/>
  <c r="K3321" i="1"/>
  <c r="L3321" i="1"/>
  <c r="M3321" i="1"/>
  <c r="O3321" i="1"/>
  <c r="P3321" i="1"/>
  <c r="Q3321" i="1"/>
  <c r="R3321" i="1"/>
  <c r="T3321" i="1"/>
  <c r="U3321" i="1"/>
  <c r="V3321" i="1"/>
  <c r="W3321" i="1"/>
  <c r="I3322" i="1"/>
  <c r="J3322" i="1"/>
  <c r="K3322" i="1"/>
  <c r="L3322" i="1"/>
  <c r="M3322" i="1"/>
  <c r="O3322" i="1"/>
  <c r="P3322" i="1"/>
  <c r="Q3322" i="1"/>
  <c r="R3322" i="1"/>
  <c r="T3322" i="1"/>
  <c r="U3322" i="1"/>
  <c r="V3322" i="1"/>
  <c r="W3322" i="1"/>
  <c r="I3323" i="1"/>
  <c r="J3323" i="1"/>
  <c r="K3323" i="1"/>
  <c r="L3323" i="1"/>
  <c r="M3323" i="1"/>
  <c r="O3323" i="1"/>
  <c r="P3323" i="1"/>
  <c r="Q3323" i="1"/>
  <c r="R3323" i="1"/>
  <c r="T3323" i="1"/>
  <c r="U3323" i="1"/>
  <c r="V3323" i="1"/>
  <c r="W3323" i="1"/>
  <c r="I3324" i="1"/>
  <c r="J3324" i="1"/>
  <c r="K3324" i="1"/>
  <c r="L3324" i="1"/>
  <c r="M3324" i="1"/>
  <c r="O3324" i="1"/>
  <c r="P3324" i="1"/>
  <c r="Q3324" i="1"/>
  <c r="R3324" i="1"/>
  <c r="T3324" i="1"/>
  <c r="U3324" i="1"/>
  <c r="V3324" i="1"/>
  <c r="W3324" i="1"/>
  <c r="I3325" i="1"/>
  <c r="J3325" i="1"/>
  <c r="K3325" i="1"/>
  <c r="L3325" i="1"/>
  <c r="M3325" i="1"/>
  <c r="O3325" i="1"/>
  <c r="P3325" i="1"/>
  <c r="Q3325" i="1"/>
  <c r="R3325" i="1"/>
  <c r="T3325" i="1"/>
  <c r="U3325" i="1"/>
  <c r="V3325" i="1"/>
  <c r="W3325" i="1"/>
  <c r="I3326" i="1"/>
  <c r="J3326" i="1"/>
  <c r="K3326" i="1"/>
  <c r="L3326" i="1"/>
  <c r="M3326" i="1"/>
  <c r="O3326" i="1"/>
  <c r="P3326" i="1"/>
  <c r="Q3326" i="1"/>
  <c r="R3326" i="1"/>
  <c r="T3326" i="1"/>
  <c r="U3326" i="1"/>
  <c r="V3326" i="1"/>
  <c r="W3326" i="1"/>
  <c r="I3327" i="1"/>
  <c r="J3327" i="1"/>
  <c r="K3327" i="1"/>
  <c r="L3327" i="1"/>
  <c r="M3327" i="1"/>
  <c r="O3327" i="1"/>
  <c r="P3327" i="1"/>
  <c r="Q3327" i="1"/>
  <c r="R3327" i="1"/>
  <c r="T3327" i="1"/>
  <c r="U3327" i="1"/>
  <c r="V3327" i="1"/>
  <c r="W3327" i="1"/>
  <c r="I3328" i="1"/>
  <c r="J3328" i="1"/>
  <c r="K3328" i="1"/>
  <c r="L3328" i="1"/>
  <c r="M3328" i="1"/>
  <c r="O3328" i="1"/>
  <c r="P3328" i="1"/>
  <c r="Q3328" i="1"/>
  <c r="R3328" i="1"/>
  <c r="T3328" i="1"/>
  <c r="U3328" i="1"/>
  <c r="V3328" i="1"/>
  <c r="W3328" i="1"/>
  <c r="I3329" i="1"/>
  <c r="J3329" i="1"/>
  <c r="K3329" i="1"/>
  <c r="L3329" i="1"/>
  <c r="M3329" i="1"/>
  <c r="O3329" i="1"/>
  <c r="P3329" i="1"/>
  <c r="Q3329" i="1"/>
  <c r="R3329" i="1"/>
  <c r="T3329" i="1"/>
  <c r="U3329" i="1"/>
  <c r="V3329" i="1"/>
  <c r="W3329" i="1"/>
  <c r="I3330" i="1"/>
  <c r="J3330" i="1"/>
  <c r="K3330" i="1"/>
  <c r="L3330" i="1"/>
  <c r="M3330" i="1"/>
  <c r="O3330" i="1"/>
  <c r="P3330" i="1"/>
  <c r="Q3330" i="1"/>
  <c r="R3330" i="1"/>
  <c r="T3330" i="1"/>
  <c r="U3330" i="1"/>
  <c r="V3330" i="1"/>
  <c r="W3330" i="1"/>
  <c r="I3331" i="1"/>
  <c r="J3331" i="1"/>
  <c r="K3331" i="1"/>
  <c r="L3331" i="1"/>
  <c r="M3331" i="1"/>
  <c r="O3331" i="1"/>
  <c r="P3331" i="1"/>
  <c r="Q3331" i="1"/>
  <c r="R3331" i="1"/>
  <c r="T3331" i="1"/>
  <c r="U3331" i="1"/>
  <c r="V3331" i="1"/>
  <c r="W3331" i="1"/>
  <c r="I3332" i="1"/>
  <c r="J3332" i="1"/>
  <c r="K3332" i="1"/>
  <c r="L3332" i="1"/>
  <c r="M3332" i="1"/>
  <c r="O3332" i="1"/>
  <c r="P3332" i="1"/>
  <c r="Q3332" i="1"/>
  <c r="R3332" i="1"/>
  <c r="T3332" i="1"/>
  <c r="U3332" i="1"/>
  <c r="V3332" i="1"/>
  <c r="W3332" i="1"/>
  <c r="I3333" i="1"/>
  <c r="J3333" i="1"/>
  <c r="K3333" i="1"/>
  <c r="L3333" i="1"/>
  <c r="M3333" i="1"/>
  <c r="O3333" i="1"/>
  <c r="P3333" i="1"/>
  <c r="Q3333" i="1"/>
  <c r="R3333" i="1"/>
  <c r="T3333" i="1"/>
  <c r="U3333" i="1"/>
  <c r="V3333" i="1"/>
  <c r="W3333" i="1"/>
  <c r="I3334" i="1"/>
  <c r="J3334" i="1"/>
  <c r="K3334" i="1"/>
  <c r="L3334" i="1"/>
  <c r="M3334" i="1"/>
  <c r="O3334" i="1"/>
  <c r="P3334" i="1"/>
  <c r="Q3334" i="1"/>
  <c r="R3334" i="1"/>
  <c r="T3334" i="1"/>
  <c r="U3334" i="1"/>
  <c r="V3334" i="1"/>
  <c r="W3334" i="1"/>
  <c r="I3335" i="1"/>
  <c r="J3335" i="1"/>
  <c r="K3335" i="1"/>
  <c r="L3335" i="1"/>
  <c r="M3335" i="1"/>
  <c r="O3335" i="1"/>
  <c r="P3335" i="1"/>
  <c r="Q3335" i="1"/>
  <c r="R3335" i="1"/>
  <c r="T3335" i="1"/>
  <c r="U3335" i="1"/>
  <c r="V3335" i="1"/>
  <c r="W3335" i="1"/>
  <c r="I3336" i="1"/>
  <c r="J3336" i="1"/>
  <c r="K3336" i="1"/>
  <c r="L3336" i="1"/>
  <c r="M3336" i="1"/>
  <c r="O3336" i="1"/>
  <c r="P3336" i="1"/>
  <c r="Q3336" i="1"/>
  <c r="R3336" i="1"/>
  <c r="T3336" i="1"/>
  <c r="U3336" i="1"/>
  <c r="V3336" i="1"/>
  <c r="W3336" i="1"/>
  <c r="I3337" i="1"/>
  <c r="J3337" i="1"/>
  <c r="K3337" i="1"/>
  <c r="L3337" i="1"/>
  <c r="M3337" i="1"/>
  <c r="O3337" i="1"/>
  <c r="P3337" i="1"/>
  <c r="Q3337" i="1"/>
  <c r="R3337" i="1"/>
  <c r="T3337" i="1"/>
  <c r="U3337" i="1"/>
  <c r="V3337" i="1"/>
  <c r="W3337" i="1"/>
  <c r="I3338" i="1"/>
  <c r="J3338" i="1"/>
  <c r="K3338" i="1"/>
  <c r="L3338" i="1"/>
  <c r="M3338" i="1"/>
  <c r="O3338" i="1"/>
  <c r="P3338" i="1"/>
  <c r="Q3338" i="1"/>
  <c r="R3338" i="1"/>
  <c r="T3338" i="1"/>
  <c r="U3338" i="1"/>
  <c r="V3338" i="1"/>
  <c r="W3338" i="1"/>
  <c r="I3339" i="1"/>
  <c r="J3339" i="1"/>
  <c r="K3339" i="1"/>
  <c r="L3339" i="1"/>
  <c r="M3339" i="1"/>
  <c r="O3339" i="1"/>
  <c r="P3339" i="1"/>
  <c r="Q3339" i="1"/>
  <c r="R3339" i="1"/>
  <c r="T3339" i="1"/>
  <c r="U3339" i="1"/>
  <c r="V3339" i="1"/>
  <c r="W3339" i="1"/>
  <c r="I3340" i="1"/>
  <c r="J3340" i="1"/>
  <c r="K3340" i="1"/>
  <c r="L3340" i="1"/>
  <c r="M3340" i="1"/>
  <c r="O3340" i="1"/>
  <c r="P3340" i="1"/>
  <c r="Q3340" i="1"/>
  <c r="R3340" i="1"/>
  <c r="T3340" i="1"/>
  <c r="U3340" i="1"/>
  <c r="V3340" i="1"/>
  <c r="W3340" i="1"/>
  <c r="I3341" i="1"/>
  <c r="J3341" i="1"/>
  <c r="K3341" i="1"/>
  <c r="L3341" i="1"/>
  <c r="M3341" i="1"/>
  <c r="O3341" i="1"/>
  <c r="P3341" i="1"/>
  <c r="Q3341" i="1"/>
  <c r="R3341" i="1"/>
  <c r="T3341" i="1"/>
  <c r="U3341" i="1"/>
  <c r="V3341" i="1"/>
  <c r="W3341" i="1"/>
  <c r="I3342" i="1"/>
  <c r="J3342" i="1"/>
  <c r="K3342" i="1"/>
  <c r="L3342" i="1"/>
  <c r="M3342" i="1"/>
  <c r="O3342" i="1"/>
  <c r="P3342" i="1"/>
  <c r="Q3342" i="1"/>
  <c r="R3342" i="1"/>
  <c r="T3342" i="1"/>
  <c r="U3342" i="1"/>
  <c r="V3342" i="1"/>
  <c r="W3342" i="1"/>
  <c r="I3343" i="1"/>
  <c r="J3343" i="1"/>
  <c r="K3343" i="1"/>
  <c r="L3343" i="1"/>
  <c r="M3343" i="1"/>
  <c r="O3343" i="1"/>
  <c r="P3343" i="1"/>
  <c r="Q3343" i="1"/>
  <c r="R3343" i="1"/>
  <c r="T3343" i="1"/>
  <c r="U3343" i="1"/>
  <c r="V3343" i="1"/>
  <c r="W3343" i="1"/>
  <c r="I3344" i="1"/>
  <c r="J3344" i="1"/>
  <c r="K3344" i="1"/>
  <c r="L3344" i="1"/>
  <c r="M3344" i="1"/>
  <c r="O3344" i="1"/>
  <c r="P3344" i="1"/>
  <c r="Q3344" i="1"/>
  <c r="R3344" i="1"/>
  <c r="T3344" i="1"/>
  <c r="U3344" i="1"/>
  <c r="V3344" i="1"/>
  <c r="W3344" i="1"/>
  <c r="I3345" i="1"/>
  <c r="J3345" i="1"/>
  <c r="K3345" i="1"/>
  <c r="L3345" i="1"/>
  <c r="M3345" i="1"/>
  <c r="O3345" i="1"/>
  <c r="P3345" i="1"/>
  <c r="Q3345" i="1"/>
  <c r="R3345" i="1"/>
  <c r="T3345" i="1"/>
  <c r="U3345" i="1"/>
  <c r="V3345" i="1"/>
  <c r="W3345" i="1"/>
  <c r="I3346" i="1"/>
  <c r="J3346" i="1"/>
  <c r="K3346" i="1"/>
  <c r="L3346" i="1"/>
  <c r="M3346" i="1"/>
  <c r="O3346" i="1"/>
  <c r="P3346" i="1"/>
  <c r="Q3346" i="1"/>
  <c r="R3346" i="1"/>
  <c r="T3346" i="1"/>
  <c r="U3346" i="1"/>
  <c r="V3346" i="1"/>
  <c r="W3346" i="1"/>
  <c r="I3347" i="1"/>
  <c r="J3347" i="1"/>
  <c r="K3347" i="1"/>
  <c r="L3347" i="1"/>
  <c r="M3347" i="1"/>
  <c r="O3347" i="1"/>
  <c r="P3347" i="1"/>
  <c r="Q3347" i="1"/>
  <c r="R3347" i="1"/>
  <c r="T3347" i="1"/>
  <c r="U3347" i="1"/>
  <c r="V3347" i="1"/>
  <c r="W3347" i="1"/>
  <c r="I3348" i="1"/>
  <c r="J3348" i="1"/>
  <c r="K3348" i="1"/>
  <c r="L3348" i="1"/>
  <c r="M3348" i="1"/>
  <c r="O3348" i="1"/>
  <c r="P3348" i="1"/>
  <c r="Q3348" i="1"/>
  <c r="R3348" i="1"/>
  <c r="T3348" i="1"/>
  <c r="U3348" i="1"/>
  <c r="V3348" i="1"/>
  <c r="W3348" i="1"/>
  <c r="I3349" i="1"/>
  <c r="J3349" i="1"/>
  <c r="K3349" i="1"/>
  <c r="L3349" i="1"/>
  <c r="M3349" i="1"/>
  <c r="O3349" i="1"/>
  <c r="P3349" i="1"/>
  <c r="Q3349" i="1"/>
  <c r="R3349" i="1"/>
  <c r="T3349" i="1"/>
  <c r="U3349" i="1"/>
  <c r="V3349" i="1"/>
  <c r="W3349" i="1"/>
  <c r="I3350" i="1"/>
  <c r="J3350" i="1"/>
  <c r="K3350" i="1"/>
  <c r="L3350" i="1"/>
  <c r="M3350" i="1"/>
  <c r="O3350" i="1"/>
  <c r="P3350" i="1"/>
  <c r="Q3350" i="1"/>
  <c r="R3350" i="1"/>
  <c r="T3350" i="1"/>
  <c r="U3350" i="1"/>
  <c r="V3350" i="1"/>
  <c r="W3350" i="1"/>
  <c r="I3351" i="1"/>
  <c r="J3351" i="1"/>
  <c r="K3351" i="1"/>
  <c r="L3351" i="1"/>
  <c r="M3351" i="1"/>
  <c r="O3351" i="1"/>
  <c r="P3351" i="1"/>
  <c r="Q3351" i="1"/>
  <c r="R3351" i="1"/>
  <c r="T3351" i="1"/>
  <c r="U3351" i="1"/>
  <c r="V3351" i="1"/>
  <c r="W3351" i="1"/>
  <c r="I3352" i="1"/>
  <c r="J3352" i="1"/>
  <c r="K3352" i="1"/>
  <c r="L3352" i="1"/>
  <c r="M3352" i="1"/>
  <c r="O3352" i="1"/>
  <c r="P3352" i="1"/>
  <c r="Q3352" i="1"/>
  <c r="R3352" i="1"/>
  <c r="T3352" i="1"/>
  <c r="U3352" i="1"/>
  <c r="V3352" i="1"/>
  <c r="W3352" i="1"/>
  <c r="I3353" i="1"/>
  <c r="J3353" i="1"/>
  <c r="K3353" i="1"/>
  <c r="L3353" i="1"/>
  <c r="M3353" i="1"/>
  <c r="O3353" i="1"/>
  <c r="P3353" i="1"/>
  <c r="Q3353" i="1"/>
  <c r="R3353" i="1"/>
  <c r="T3353" i="1"/>
  <c r="U3353" i="1"/>
  <c r="V3353" i="1"/>
  <c r="W3353" i="1"/>
  <c r="I3354" i="1"/>
  <c r="J3354" i="1"/>
  <c r="K3354" i="1"/>
  <c r="L3354" i="1"/>
  <c r="M3354" i="1"/>
  <c r="O3354" i="1"/>
  <c r="P3354" i="1"/>
  <c r="Q3354" i="1"/>
  <c r="R3354" i="1"/>
  <c r="T3354" i="1"/>
  <c r="U3354" i="1"/>
  <c r="V3354" i="1"/>
  <c r="W3354" i="1"/>
  <c r="I3355" i="1"/>
  <c r="J3355" i="1"/>
  <c r="K3355" i="1"/>
  <c r="L3355" i="1"/>
  <c r="M3355" i="1"/>
  <c r="O3355" i="1"/>
  <c r="P3355" i="1"/>
  <c r="Q3355" i="1"/>
  <c r="R3355" i="1"/>
  <c r="T3355" i="1"/>
  <c r="U3355" i="1"/>
  <c r="V3355" i="1"/>
  <c r="W3355" i="1"/>
  <c r="I3356" i="1"/>
  <c r="J3356" i="1"/>
  <c r="K3356" i="1"/>
  <c r="L3356" i="1"/>
  <c r="M3356" i="1"/>
  <c r="O3356" i="1"/>
  <c r="P3356" i="1"/>
  <c r="Q3356" i="1"/>
  <c r="R3356" i="1"/>
  <c r="T3356" i="1"/>
  <c r="U3356" i="1"/>
  <c r="V3356" i="1"/>
  <c r="W3356" i="1"/>
  <c r="I3357" i="1"/>
  <c r="J3357" i="1"/>
  <c r="K3357" i="1"/>
  <c r="L3357" i="1"/>
  <c r="M3357" i="1"/>
  <c r="O3357" i="1"/>
  <c r="P3357" i="1"/>
  <c r="Q3357" i="1"/>
  <c r="R3357" i="1"/>
  <c r="T3357" i="1"/>
  <c r="U3357" i="1"/>
  <c r="V3357" i="1"/>
  <c r="W3357" i="1"/>
  <c r="I3358" i="1"/>
  <c r="J3358" i="1"/>
  <c r="K3358" i="1"/>
  <c r="L3358" i="1"/>
  <c r="M3358" i="1"/>
  <c r="O3358" i="1"/>
  <c r="P3358" i="1"/>
  <c r="Q3358" i="1"/>
  <c r="R3358" i="1"/>
  <c r="T3358" i="1"/>
  <c r="U3358" i="1"/>
  <c r="V3358" i="1"/>
  <c r="W3358" i="1"/>
  <c r="I3359" i="1"/>
  <c r="J3359" i="1"/>
  <c r="K3359" i="1"/>
  <c r="L3359" i="1"/>
  <c r="M3359" i="1"/>
  <c r="O3359" i="1"/>
  <c r="P3359" i="1"/>
  <c r="Q3359" i="1"/>
  <c r="R3359" i="1"/>
  <c r="T3359" i="1"/>
  <c r="U3359" i="1"/>
  <c r="V3359" i="1"/>
  <c r="W3359" i="1"/>
  <c r="I3360" i="1"/>
  <c r="J3360" i="1"/>
  <c r="K3360" i="1"/>
  <c r="L3360" i="1"/>
  <c r="M3360" i="1"/>
  <c r="O3360" i="1"/>
  <c r="P3360" i="1"/>
  <c r="Q3360" i="1"/>
  <c r="R3360" i="1"/>
  <c r="T3360" i="1"/>
  <c r="U3360" i="1"/>
  <c r="V3360" i="1"/>
  <c r="W3360" i="1"/>
  <c r="I3361" i="1"/>
  <c r="J3361" i="1"/>
  <c r="K3361" i="1"/>
  <c r="L3361" i="1"/>
  <c r="M3361" i="1"/>
  <c r="O3361" i="1"/>
  <c r="P3361" i="1"/>
  <c r="Q3361" i="1"/>
  <c r="R3361" i="1"/>
  <c r="T3361" i="1"/>
  <c r="U3361" i="1"/>
  <c r="V3361" i="1"/>
  <c r="W3361" i="1"/>
  <c r="I3362" i="1"/>
  <c r="J3362" i="1"/>
  <c r="K3362" i="1"/>
  <c r="L3362" i="1"/>
  <c r="M3362" i="1"/>
  <c r="O3362" i="1"/>
  <c r="P3362" i="1"/>
  <c r="Q3362" i="1"/>
  <c r="R3362" i="1"/>
  <c r="T3362" i="1"/>
  <c r="U3362" i="1"/>
  <c r="V3362" i="1"/>
  <c r="W3362" i="1"/>
  <c r="I3363" i="1"/>
  <c r="J3363" i="1"/>
  <c r="K3363" i="1"/>
  <c r="L3363" i="1"/>
  <c r="M3363" i="1"/>
  <c r="O3363" i="1"/>
  <c r="P3363" i="1"/>
  <c r="Q3363" i="1"/>
  <c r="R3363" i="1"/>
  <c r="T3363" i="1"/>
  <c r="U3363" i="1"/>
  <c r="V3363" i="1"/>
  <c r="W3363" i="1"/>
  <c r="I3364" i="1"/>
  <c r="J3364" i="1"/>
  <c r="K3364" i="1"/>
  <c r="L3364" i="1"/>
  <c r="M3364" i="1"/>
  <c r="O3364" i="1"/>
  <c r="P3364" i="1"/>
  <c r="Q3364" i="1"/>
  <c r="R3364" i="1"/>
  <c r="T3364" i="1"/>
  <c r="U3364" i="1"/>
  <c r="V3364" i="1"/>
  <c r="W3364" i="1"/>
  <c r="I3365" i="1"/>
  <c r="J3365" i="1"/>
  <c r="K3365" i="1"/>
  <c r="L3365" i="1"/>
  <c r="M3365" i="1"/>
  <c r="O3365" i="1"/>
  <c r="P3365" i="1"/>
  <c r="Q3365" i="1"/>
  <c r="R3365" i="1"/>
  <c r="T3365" i="1"/>
  <c r="U3365" i="1"/>
  <c r="V3365" i="1"/>
  <c r="W3365" i="1"/>
  <c r="I3366" i="1"/>
  <c r="J3366" i="1"/>
  <c r="K3366" i="1"/>
  <c r="L3366" i="1"/>
  <c r="M3366" i="1"/>
  <c r="O3366" i="1"/>
  <c r="P3366" i="1"/>
  <c r="Q3366" i="1"/>
  <c r="R3366" i="1"/>
  <c r="T3366" i="1"/>
  <c r="U3366" i="1"/>
  <c r="V3366" i="1"/>
  <c r="W3366" i="1"/>
  <c r="I3367" i="1"/>
  <c r="J3367" i="1"/>
  <c r="K3367" i="1"/>
  <c r="L3367" i="1"/>
  <c r="M3367" i="1"/>
  <c r="O3367" i="1"/>
  <c r="P3367" i="1"/>
  <c r="Q3367" i="1"/>
  <c r="R3367" i="1"/>
  <c r="T3367" i="1"/>
  <c r="U3367" i="1"/>
  <c r="V3367" i="1"/>
  <c r="W3367" i="1"/>
  <c r="I3368" i="1"/>
  <c r="J3368" i="1"/>
  <c r="K3368" i="1"/>
  <c r="L3368" i="1"/>
  <c r="M3368" i="1"/>
  <c r="O3368" i="1"/>
  <c r="P3368" i="1"/>
  <c r="Q3368" i="1"/>
  <c r="R3368" i="1"/>
  <c r="T3368" i="1"/>
  <c r="U3368" i="1"/>
  <c r="V3368" i="1"/>
  <c r="W3368" i="1"/>
  <c r="I3369" i="1"/>
  <c r="J3369" i="1"/>
  <c r="K3369" i="1"/>
  <c r="L3369" i="1"/>
  <c r="M3369" i="1"/>
  <c r="O3369" i="1"/>
  <c r="P3369" i="1"/>
  <c r="Q3369" i="1"/>
  <c r="R3369" i="1"/>
  <c r="T3369" i="1"/>
  <c r="U3369" i="1"/>
  <c r="V3369" i="1"/>
  <c r="W3369" i="1"/>
  <c r="I3370" i="1"/>
  <c r="J3370" i="1"/>
  <c r="K3370" i="1"/>
  <c r="L3370" i="1"/>
  <c r="M3370" i="1"/>
  <c r="O3370" i="1"/>
  <c r="P3370" i="1"/>
  <c r="Q3370" i="1"/>
  <c r="R3370" i="1"/>
  <c r="T3370" i="1"/>
  <c r="U3370" i="1"/>
  <c r="V3370" i="1"/>
  <c r="W3370" i="1"/>
  <c r="I3371" i="1"/>
  <c r="J3371" i="1"/>
  <c r="K3371" i="1"/>
  <c r="L3371" i="1"/>
  <c r="M3371" i="1"/>
  <c r="O3371" i="1"/>
  <c r="P3371" i="1"/>
  <c r="Q3371" i="1"/>
  <c r="R3371" i="1"/>
  <c r="T3371" i="1"/>
  <c r="U3371" i="1"/>
  <c r="V3371" i="1"/>
  <c r="W3371" i="1"/>
  <c r="I3372" i="1"/>
  <c r="J3372" i="1"/>
  <c r="K3372" i="1"/>
  <c r="L3372" i="1"/>
  <c r="M3372" i="1"/>
  <c r="O3372" i="1"/>
  <c r="P3372" i="1"/>
  <c r="Q3372" i="1"/>
  <c r="R3372" i="1"/>
  <c r="T3372" i="1"/>
  <c r="U3372" i="1"/>
  <c r="V3372" i="1"/>
  <c r="W3372" i="1"/>
  <c r="I3373" i="1"/>
  <c r="J3373" i="1"/>
  <c r="K3373" i="1"/>
  <c r="L3373" i="1"/>
  <c r="M3373" i="1"/>
  <c r="O3373" i="1"/>
  <c r="P3373" i="1"/>
  <c r="Q3373" i="1"/>
  <c r="R3373" i="1"/>
  <c r="T3373" i="1"/>
  <c r="U3373" i="1"/>
  <c r="V3373" i="1"/>
  <c r="W3373" i="1"/>
  <c r="I3374" i="1"/>
  <c r="J3374" i="1"/>
  <c r="K3374" i="1"/>
  <c r="L3374" i="1"/>
  <c r="M3374" i="1"/>
  <c r="O3374" i="1"/>
  <c r="P3374" i="1"/>
  <c r="Q3374" i="1"/>
  <c r="R3374" i="1"/>
  <c r="T3374" i="1"/>
  <c r="U3374" i="1"/>
  <c r="V3374" i="1"/>
  <c r="W3374" i="1"/>
  <c r="I3375" i="1"/>
  <c r="J3375" i="1"/>
  <c r="K3375" i="1"/>
  <c r="L3375" i="1"/>
  <c r="M3375" i="1"/>
  <c r="O3375" i="1"/>
  <c r="P3375" i="1"/>
  <c r="Q3375" i="1"/>
  <c r="R3375" i="1"/>
  <c r="T3375" i="1"/>
  <c r="U3375" i="1"/>
  <c r="V3375" i="1"/>
  <c r="W3375" i="1"/>
  <c r="I3376" i="1"/>
  <c r="J3376" i="1"/>
  <c r="K3376" i="1"/>
  <c r="L3376" i="1"/>
  <c r="M3376" i="1"/>
  <c r="O3376" i="1"/>
  <c r="P3376" i="1"/>
  <c r="Q3376" i="1"/>
  <c r="R3376" i="1"/>
  <c r="T3376" i="1"/>
  <c r="U3376" i="1"/>
  <c r="V3376" i="1"/>
  <c r="W3376" i="1"/>
  <c r="I3377" i="1"/>
  <c r="J3377" i="1"/>
  <c r="K3377" i="1"/>
  <c r="L3377" i="1"/>
  <c r="M3377" i="1"/>
  <c r="O3377" i="1"/>
  <c r="P3377" i="1"/>
  <c r="Q3377" i="1"/>
  <c r="R3377" i="1"/>
  <c r="T3377" i="1"/>
  <c r="U3377" i="1"/>
  <c r="V3377" i="1"/>
  <c r="W3377" i="1"/>
  <c r="I3378" i="1"/>
  <c r="J3378" i="1"/>
  <c r="K3378" i="1"/>
  <c r="L3378" i="1"/>
  <c r="M3378" i="1"/>
  <c r="O3378" i="1"/>
  <c r="P3378" i="1"/>
  <c r="Q3378" i="1"/>
  <c r="R3378" i="1"/>
  <c r="T3378" i="1"/>
  <c r="U3378" i="1"/>
  <c r="V3378" i="1"/>
  <c r="W3378" i="1"/>
  <c r="I3379" i="1"/>
  <c r="J3379" i="1"/>
  <c r="K3379" i="1"/>
  <c r="L3379" i="1"/>
  <c r="M3379" i="1"/>
  <c r="O3379" i="1"/>
  <c r="P3379" i="1"/>
  <c r="Q3379" i="1"/>
  <c r="R3379" i="1"/>
  <c r="T3379" i="1"/>
  <c r="U3379" i="1"/>
  <c r="V3379" i="1"/>
  <c r="W3379" i="1"/>
  <c r="I3380" i="1"/>
  <c r="J3380" i="1"/>
  <c r="K3380" i="1"/>
  <c r="L3380" i="1"/>
  <c r="M3380" i="1"/>
  <c r="O3380" i="1"/>
  <c r="P3380" i="1"/>
  <c r="Q3380" i="1"/>
  <c r="R3380" i="1"/>
  <c r="T3380" i="1"/>
  <c r="U3380" i="1"/>
  <c r="V3380" i="1"/>
  <c r="W3380" i="1"/>
  <c r="I3381" i="1"/>
  <c r="J3381" i="1"/>
  <c r="K3381" i="1"/>
  <c r="L3381" i="1"/>
  <c r="M3381" i="1"/>
  <c r="O3381" i="1"/>
  <c r="P3381" i="1"/>
  <c r="Q3381" i="1"/>
  <c r="R3381" i="1"/>
  <c r="T3381" i="1"/>
  <c r="U3381" i="1"/>
  <c r="V3381" i="1"/>
  <c r="W3381" i="1"/>
  <c r="I3382" i="1"/>
  <c r="J3382" i="1"/>
  <c r="K3382" i="1"/>
  <c r="L3382" i="1"/>
  <c r="M3382" i="1"/>
  <c r="O3382" i="1"/>
  <c r="P3382" i="1"/>
  <c r="Q3382" i="1"/>
  <c r="R3382" i="1"/>
  <c r="T3382" i="1"/>
  <c r="U3382" i="1"/>
  <c r="V3382" i="1"/>
  <c r="W3382" i="1"/>
  <c r="I3383" i="1"/>
  <c r="J3383" i="1"/>
  <c r="K3383" i="1"/>
  <c r="L3383" i="1"/>
  <c r="M3383" i="1"/>
  <c r="O3383" i="1"/>
  <c r="P3383" i="1"/>
  <c r="Q3383" i="1"/>
  <c r="R3383" i="1"/>
  <c r="T3383" i="1"/>
  <c r="U3383" i="1"/>
  <c r="V3383" i="1"/>
  <c r="W3383" i="1"/>
  <c r="I3384" i="1"/>
  <c r="J3384" i="1"/>
  <c r="K3384" i="1"/>
  <c r="L3384" i="1"/>
  <c r="M3384" i="1"/>
  <c r="O3384" i="1"/>
  <c r="P3384" i="1"/>
  <c r="Q3384" i="1"/>
  <c r="R3384" i="1"/>
  <c r="T3384" i="1"/>
  <c r="U3384" i="1"/>
  <c r="V3384" i="1"/>
  <c r="W3384" i="1"/>
  <c r="I3385" i="1"/>
  <c r="J3385" i="1"/>
  <c r="K3385" i="1"/>
  <c r="L3385" i="1"/>
  <c r="M3385" i="1"/>
  <c r="O3385" i="1"/>
  <c r="P3385" i="1"/>
  <c r="Q3385" i="1"/>
  <c r="R3385" i="1"/>
  <c r="T3385" i="1"/>
  <c r="U3385" i="1"/>
  <c r="V3385" i="1"/>
  <c r="W3385" i="1"/>
  <c r="I3386" i="1"/>
  <c r="J3386" i="1"/>
  <c r="K3386" i="1"/>
  <c r="L3386" i="1"/>
  <c r="M3386" i="1"/>
  <c r="O3386" i="1"/>
  <c r="P3386" i="1"/>
  <c r="Q3386" i="1"/>
  <c r="R3386" i="1"/>
  <c r="T3386" i="1"/>
  <c r="U3386" i="1"/>
  <c r="V3386" i="1"/>
  <c r="W3386" i="1"/>
  <c r="I3387" i="1"/>
  <c r="J3387" i="1"/>
  <c r="K3387" i="1"/>
  <c r="L3387" i="1"/>
  <c r="M3387" i="1"/>
  <c r="O3387" i="1"/>
  <c r="P3387" i="1"/>
  <c r="Q3387" i="1"/>
  <c r="R3387" i="1"/>
  <c r="T3387" i="1"/>
  <c r="U3387" i="1"/>
  <c r="V3387" i="1"/>
  <c r="W3387" i="1"/>
  <c r="I3388" i="1"/>
  <c r="J3388" i="1"/>
  <c r="K3388" i="1"/>
  <c r="L3388" i="1"/>
  <c r="M3388" i="1"/>
  <c r="O3388" i="1"/>
  <c r="P3388" i="1"/>
  <c r="Q3388" i="1"/>
  <c r="R3388" i="1"/>
  <c r="T3388" i="1"/>
  <c r="U3388" i="1"/>
  <c r="V3388" i="1"/>
  <c r="W3388" i="1"/>
  <c r="I3389" i="1"/>
  <c r="J3389" i="1"/>
  <c r="K3389" i="1"/>
  <c r="L3389" i="1"/>
  <c r="M3389" i="1"/>
  <c r="O3389" i="1"/>
  <c r="P3389" i="1"/>
  <c r="Q3389" i="1"/>
  <c r="R3389" i="1"/>
  <c r="T3389" i="1"/>
  <c r="U3389" i="1"/>
  <c r="V3389" i="1"/>
  <c r="W3389" i="1"/>
  <c r="I3390" i="1"/>
  <c r="J3390" i="1"/>
  <c r="K3390" i="1"/>
  <c r="L3390" i="1"/>
  <c r="M3390" i="1"/>
  <c r="O3390" i="1"/>
  <c r="P3390" i="1"/>
  <c r="Q3390" i="1"/>
  <c r="R3390" i="1"/>
  <c r="T3390" i="1"/>
  <c r="U3390" i="1"/>
  <c r="V3390" i="1"/>
  <c r="W3390" i="1"/>
  <c r="I3391" i="1"/>
  <c r="J3391" i="1"/>
  <c r="K3391" i="1"/>
  <c r="L3391" i="1"/>
  <c r="M3391" i="1"/>
  <c r="O3391" i="1"/>
  <c r="P3391" i="1"/>
  <c r="Q3391" i="1"/>
  <c r="R3391" i="1"/>
  <c r="T3391" i="1"/>
  <c r="U3391" i="1"/>
  <c r="V3391" i="1"/>
  <c r="W3391" i="1"/>
  <c r="I3392" i="1"/>
  <c r="J3392" i="1"/>
  <c r="K3392" i="1"/>
  <c r="L3392" i="1"/>
  <c r="M3392" i="1"/>
  <c r="O3392" i="1"/>
  <c r="P3392" i="1"/>
  <c r="Q3392" i="1"/>
  <c r="R3392" i="1"/>
  <c r="T3392" i="1"/>
  <c r="U3392" i="1"/>
  <c r="V3392" i="1"/>
  <c r="W3392" i="1"/>
  <c r="I3393" i="1"/>
  <c r="J3393" i="1"/>
  <c r="K3393" i="1"/>
  <c r="L3393" i="1"/>
  <c r="M3393" i="1"/>
  <c r="O3393" i="1"/>
  <c r="P3393" i="1"/>
  <c r="Q3393" i="1"/>
  <c r="R3393" i="1"/>
  <c r="T3393" i="1"/>
  <c r="U3393" i="1"/>
  <c r="V3393" i="1"/>
  <c r="W3393" i="1"/>
  <c r="I3394" i="1"/>
  <c r="J3394" i="1"/>
  <c r="K3394" i="1"/>
  <c r="L3394" i="1"/>
  <c r="M3394" i="1"/>
  <c r="O3394" i="1"/>
  <c r="P3394" i="1"/>
  <c r="Q3394" i="1"/>
  <c r="R3394" i="1"/>
  <c r="T3394" i="1"/>
  <c r="U3394" i="1"/>
  <c r="V3394" i="1"/>
  <c r="W3394" i="1"/>
  <c r="I3395" i="1"/>
  <c r="J3395" i="1"/>
  <c r="K3395" i="1"/>
  <c r="L3395" i="1"/>
  <c r="M3395" i="1"/>
  <c r="O3395" i="1"/>
  <c r="P3395" i="1"/>
  <c r="Q3395" i="1"/>
  <c r="R3395" i="1"/>
  <c r="T3395" i="1"/>
  <c r="U3395" i="1"/>
  <c r="V3395" i="1"/>
  <c r="W3395" i="1"/>
  <c r="I3396" i="1"/>
  <c r="J3396" i="1"/>
  <c r="K3396" i="1"/>
  <c r="L3396" i="1"/>
  <c r="M3396" i="1"/>
  <c r="O3396" i="1"/>
  <c r="P3396" i="1"/>
  <c r="Q3396" i="1"/>
  <c r="R3396" i="1"/>
  <c r="T3396" i="1"/>
  <c r="U3396" i="1"/>
  <c r="V3396" i="1"/>
  <c r="W3396" i="1"/>
  <c r="I3397" i="1"/>
  <c r="J3397" i="1"/>
  <c r="K3397" i="1"/>
  <c r="L3397" i="1"/>
  <c r="M3397" i="1"/>
  <c r="O3397" i="1"/>
  <c r="P3397" i="1"/>
  <c r="Q3397" i="1"/>
  <c r="R3397" i="1"/>
  <c r="T3397" i="1"/>
  <c r="U3397" i="1"/>
  <c r="V3397" i="1"/>
  <c r="W3397" i="1"/>
  <c r="I3398" i="1"/>
  <c r="J3398" i="1"/>
  <c r="K3398" i="1"/>
  <c r="L3398" i="1"/>
  <c r="M3398" i="1"/>
  <c r="O3398" i="1"/>
  <c r="P3398" i="1"/>
  <c r="Q3398" i="1"/>
  <c r="R3398" i="1"/>
  <c r="T3398" i="1"/>
  <c r="U3398" i="1"/>
  <c r="V3398" i="1"/>
  <c r="W3398" i="1"/>
  <c r="I3399" i="1"/>
  <c r="J3399" i="1"/>
  <c r="K3399" i="1"/>
  <c r="L3399" i="1"/>
  <c r="M3399" i="1"/>
  <c r="O3399" i="1"/>
  <c r="P3399" i="1"/>
  <c r="Q3399" i="1"/>
  <c r="R3399" i="1"/>
  <c r="T3399" i="1"/>
  <c r="U3399" i="1"/>
  <c r="V3399" i="1"/>
  <c r="W3399" i="1"/>
  <c r="I3400" i="1"/>
  <c r="J3400" i="1"/>
  <c r="K3400" i="1"/>
  <c r="L3400" i="1"/>
  <c r="M3400" i="1"/>
  <c r="O3400" i="1"/>
  <c r="P3400" i="1"/>
  <c r="Q3400" i="1"/>
  <c r="R3400" i="1"/>
  <c r="T3400" i="1"/>
  <c r="U3400" i="1"/>
  <c r="V3400" i="1"/>
  <c r="W3400" i="1"/>
  <c r="I3401" i="1"/>
  <c r="J3401" i="1"/>
  <c r="K3401" i="1"/>
  <c r="L3401" i="1"/>
  <c r="M3401" i="1"/>
  <c r="O3401" i="1"/>
  <c r="P3401" i="1"/>
  <c r="Q3401" i="1"/>
  <c r="R3401" i="1"/>
  <c r="T3401" i="1"/>
  <c r="U3401" i="1"/>
  <c r="V3401" i="1"/>
  <c r="W3401" i="1"/>
  <c r="I3402" i="1"/>
  <c r="J3402" i="1"/>
  <c r="K3402" i="1"/>
  <c r="L3402" i="1"/>
  <c r="M3402" i="1"/>
  <c r="O3402" i="1"/>
  <c r="P3402" i="1"/>
  <c r="Q3402" i="1"/>
  <c r="R3402" i="1"/>
  <c r="T3402" i="1"/>
  <c r="U3402" i="1"/>
  <c r="V3402" i="1"/>
  <c r="W3402" i="1"/>
  <c r="I3403" i="1"/>
  <c r="J3403" i="1"/>
  <c r="K3403" i="1"/>
  <c r="L3403" i="1"/>
  <c r="M3403" i="1"/>
  <c r="O3403" i="1"/>
  <c r="P3403" i="1"/>
  <c r="Q3403" i="1"/>
  <c r="R3403" i="1"/>
  <c r="T3403" i="1"/>
  <c r="U3403" i="1"/>
  <c r="V3403" i="1"/>
  <c r="W3403" i="1"/>
  <c r="I3404" i="1"/>
  <c r="J3404" i="1"/>
  <c r="K3404" i="1"/>
  <c r="L3404" i="1"/>
  <c r="M3404" i="1"/>
  <c r="O3404" i="1"/>
  <c r="P3404" i="1"/>
  <c r="Q3404" i="1"/>
  <c r="R3404" i="1"/>
  <c r="T3404" i="1"/>
  <c r="U3404" i="1"/>
  <c r="V3404" i="1"/>
  <c r="W3404" i="1"/>
  <c r="I3405" i="1"/>
  <c r="J3405" i="1"/>
  <c r="K3405" i="1"/>
  <c r="L3405" i="1"/>
  <c r="M3405" i="1"/>
  <c r="O3405" i="1"/>
  <c r="P3405" i="1"/>
  <c r="Q3405" i="1"/>
  <c r="R3405" i="1"/>
  <c r="T3405" i="1"/>
  <c r="U3405" i="1"/>
  <c r="V3405" i="1"/>
  <c r="W3405" i="1"/>
  <c r="I3406" i="1"/>
  <c r="J3406" i="1"/>
  <c r="K3406" i="1"/>
  <c r="L3406" i="1"/>
  <c r="M3406" i="1"/>
  <c r="O3406" i="1"/>
  <c r="P3406" i="1"/>
  <c r="Q3406" i="1"/>
  <c r="R3406" i="1"/>
  <c r="T3406" i="1"/>
  <c r="U3406" i="1"/>
  <c r="V3406" i="1"/>
  <c r="W3406" i="1"/>
  <c r="I3407" i="1"/>
  <c r="J3407" i="1"/>
  <c r="K3407" i="1"/>
  <c r="L3407" i="1"/>
  <c r="M3407" i="1"/>
  <c r="O3407" i="1"/>
  <c r="P3407" i="1"/>
  <c r="Q3407" i="1"/>
  <c r="R3407" i="1"/>
  <c r="T3407" i="1"/>
  <c r="U3407" i="1"/>
  <c r="V3407" i="1"/>
  <c r="W3407" i="1"/>
  <c r="I3408" i="1"/>
  <c r="J3408" i="1"/>
  <c r="K3408" i="1"/>
  <c r="L3408" i="1"/>
  <c r="M3408" i="1"/>
  <c r="O3408" i="1"/>
  <c r="P3408" i="1"/>
  <c r="Q3408" i="1"/>
  <c r="R3408" i="1"/>
  <c r="T3408" i="1"/>
  <c r="U3408" i="1"/>
  <c r="V3408" i="1"/>
  <c r="W3408" i="1"/>
  <c r="I3409" i="1"/>
  <c r="J3409" i="1"/>
  <c r="K3409" i="1"/>
  <c r="L3409" i="1"/>
  <c r="M3409" i="1"/>
  <c r="O3409" i="1"/>
  <c r="P3409" i="1"/>
  <c r="Q3409" i="1"/>
  <c r="R3409" i="1"/>
  <c r="T3409" i="1"/>
  <c r="U3409" i="1"/>
  <c r="V3409" i="1"/>
  <c r="W3409" i="1"/>
  <c r="I3410" i="1"/>
  <c r="J3410" i="1"/>
  <c r="K3410" i="1"/>
  <c r="L3410" i="1"/>
  <c r="M3410" i="1"/>
  <c r="O3410" i="1"/>
  <c r="P3410" i="1"/>
  <c r="Q3410" i="1"/>
  <c r="R3410" i="1"/>
  <c r="T3410" i="1"/>
  <c r="U3410" i="1"/>
  <c r="V3410" i="1"/>
  <c r="W3410" i="1"/>
  <c r="I3411" i="1"/>
  <c r="J3411" i="1"/>
  <c r="K3411" i="1"/>
  <c r="L3411" i="1"/>
  <c r="M3411" i="1"/>
  <c r="O3411" i="1"/>
  <c r="P3411" i="1"/>
  <c r="Q3411" i="1"/>
  <c r="R3411" i="1"/>
  <c r="T3411" i="1"/>
  <c r="U3411" i="1"/>
  <c r="V3411" i="1"/>
  <c r="W3411" i="1"/>
  <c r="I3412" i="1"/>
  <c r="J3412" i="1"/>
  <c r="K3412" i="1"/>
  <c r="L3412" i="1"/>
  <c r="M3412" i="1"/>
  <c r="O3412" i="1"/>
  <c r="P3412" i="1"/>
  <c r="Q3412" i="1"/>
  <c r="R3412" i="1"/>
  <c r="T3412" i="1"/>
  <c r="U3412" i="1"/>
  <c r="V3412" i="1"/>
  <c r="W3412" i="1"/>
  <c r="I3413" i="1"/>
  <c r="J3413" i="1"/>
  <c r="K3413" i="1"/>
  <c r="L3413" i="1"/>
  <c r="M3413" i="1"/>
  <c r="O3413" i="1"/>
  <c r="P3413" i="1"/>
  <c r="Q3413" i="1"/>
  <c r="R3413" i="1"/>
  <c r="T3413" i="1"/>
  <c r="U3413" i="1"/>
  <c r="V3413" i="1"/>
  <c r="W3413" i="1"/>
  <c r="I3414" i="1"/>
  <c r="J3414" i="1"/>
  <c r="K3414" i="1"/>
  <c r="L3414" i="1"/>
  <c r="M3414" i="1"/>
  <c r="O3414" i="1"/>
  <c r="P3414" i="1"/>
  <c r="Q3414" i="1"/>
  <c r="R3414" i="1"/>
  <c r="T3414" i="1"/>
  <c r="U3414" i="1"/>
  <c r="V3414" i="1"/>
  <c r="W3414" i="1"/>
  <c r="I3415" i="1"/>
  <c r="J3415" i="1"/>
  <c r="K3415" i="1"/>
  <c r="L3415" i="1"/>
  <c r="M3415" i="1"/>
  <c r="O3415" i="1"/>
  <c r="P3415" i="1"/>
  <c r="Q3415" i="1"/>
  <c r="R3415" i="1"/>
  <c r="T3415" i="1"/>
  <c r="U3415" i="1"/>
  <c r="V3415" i="1"/>
  <c r="W3415" i="1"/>
  <c r="I3416" i="1"/>
  <c r="J3416" i="1"/>
  <c r="K3416" i="1"/>
  <c r="L3416" i="1"/>
  <c r="M3416" i="1"/>
  <c r="O3416" i="1"/>
  <c r="P3416" i="1"/>
  <c r="Q3416" i="1"/>
  <c r="R3416" i="1"/>
  <c r="T3416" i="1"/>
  <c r="U3416" i="1"/>
  <c r="V3416" i="1"/>
  <c r="W3416" i="1"/>
  <c r="I3417" i="1"/>
  <c r="J3417" i="1"/>
  <c r="K3417" i="1"/>
  <c r="L3417" i="1"/>
  <c r="M3417" i="1"/>
  <c r="O3417" i="1"/>
  <c r="P3417" i="1"/>
  <c r="Q3417" i="1"/>
  <c r="R3417" i="1"/>
  <c r="T3417" i="1"/>
  <c r="U3417" i="1"/>
  <c r="V3417" i="1"/>
  <c r="W3417" i="1"/>
  <c r="I3418" i="1"/>
  <c r="J3418" i="1"/>
  <c r="K3418" i="1"/>
  <c r="L3418" i="1"/>
  <c r="M3418" i="1"/>
  <c r="O3418" i="1"/>
  <c r="P3418" i="1"/>
  <c r="Q3418" i="1"/>
  <c r="R3418" i="1"/>
  <c r="T3418" i="1"/>
  <c r="U3418" i="1"/>
  <c r="V3418" i="1"/>
  <c r="W3418" i="1"/>
  <c r="I3419" i="1"/>
  <c r="J3419" i="1"/>
  <c r="K3419" i="1"/>
  <c r="L3419" i="1"/>
  <c r="M3419" i="1"/>
  <c r="O3419" i="1"/>
  <c r="P3419" i="1"/>
  <c r="Q3419" i="1"/>
  <c r="R3419" i="1"/>
  <c r="T3419" i="1"/>
  <c r="U3419" i="1"/>
  <c r="V3419" i="1"/>
  <c r="W3419" i="1"/>
  <c r="I3420" i="1"/>
  <c r="J3420" i="1"/>
  <c r="K3420" i="1"/>
  <c r="L3420" i="1"/>
  <c r="M3420" i="1"/>
  <c r="O3420" i="1"/>
  <c r="P3420" i="1"/>
  <c r="Q3420" i="1"/>
  <c r="R3420" i="1"/>
  <c r="T3420" i="1"/>
  <c r="U3420" i="1"/>
  <c r="V3420" i="1"/>
  <c r="W3420" i="1"/>
  <c r="I3421" i="1"/>
  <c r="J3421" i="1"/>
  <c r="K3421" i="1"/>
  <c r="L3421" i="1"/>
  <c r="M3421" i="1"/>
  <c r="O3421" i="1"/>
  <c r="P3421" i="1"/>
  <c r="Q3421" i="1"/>
  <c r="R3421" i="1"/>
  <c r="T3421" i="1"/>
  <c r="U3421" i="1"/>
  <c r="V3421" i="1"/>
  <c r="W3421" i="1"/>
  <c r="I3422" i="1"/>
  <c r="J3422" i="1"/>
  <c r="K3422" i="1"/>
  <c r="L3422" i="1"/>
  <c r="M3422" i="1"/>
  <c r="O3422" i="1"/>
  <c r="P3422" i="1"/>
  <c r="Q3422" i="1"/>
  <c r="R3422" i="1"/>
  <c r="T3422" i="1"/>
  <c r="U3422" i="1"/>
  <c r="V3422" i="1"/>
  <c r="W3422" i="1"/>
  <c r="I3423" i="1"/>
  <c r="J3423" i="1"/>
  <c r="K3423" i="1"/>
  <c r="L3423" i="1"/>
  <c r="M3423" i="1"/>
  <c r="O3423" i="1"/>
  <c r="P3423" i="1"/>
  <c r="Q3423" i="1"/>
  <c r="R3423" i="1"/>
  <c r="T3423" i="1"/>
  <c r="U3423" i="1"/>
  <c r="V3423" i="1"/>
  <c r="W3423" i="1"/>
  <c r="I3424" i="1"/>
  <c r="J3424" i="1"/>
  <c r="K3424" i="1"/>
  <c r="L3424" i="1"/>
  <c r="M3424" i="1"/>
  <c r="O3424" i="1"/>
  <c r="P3424" i="1"/>
  <c r="Q3424" i="1"/>
  <c r="R3424" i="1"/>
  <c r="T3424" i="1"/>
  <c r="U3424" i="1"/>
  <c r="V3424" i="1"/>
  <c r="W3424" i="1"/>
  <c r="I3425" i="1"/>
  <c r="J3425" i="1"/>
  <c r="K3425" i="1"/>
  <c r="L3425" i="1"/>
  <c r="M3425" i="1"/>
  <c r="O3425" i="1"/>
  <c r="P3425" i="1"/>
  <c r="Q3425" i="1"/>
  <c r="R3425" i="1"/>
  <c r="T3425" i="1"/>
  <c r="U3425" i="1"/>
  <c r="V3425" i="1"/>
  <c r="W3425" i="1"/>
  <c r="I3426" i="1"/>
  <c r="J3426" i="1"/>
  <c r="K3426" i="1"/>
  <c r="L3426" i="1"/>
  <c r="M3426" i="1"/>
  <c r="O3426" i="1"/>
  <c r="P3426" i="1"/>
  <c r="Q3426" i="1"/>
  <c r="R3426" i="1"/>
  <c r="T3426" i="1"/>
  <c r="U3426" i="1"/>
  <c r="V3426" i="1"/>
  <c r="W3426" i="1"/>
  <c r="I3427" i="1"/>
  <c r="J3427" i="1"/>
  <c r="K3427" i="1"/>
  <c r="L3427" i="1"/>
  <c r="M3427" i="1"/>
  <c r="O3427" i="1"/>
  <c r="P3427" i="1"/>
  <c r="Q3427" i="1"/>
  <c r="R3427" i="1"/>
  <c r="T3427" i="1"/>
  <c r="U3427" i="1"/>
  <c r="V3427" i="1"/>
  <c r="W3427" i="1"/>
  <c r="I3428" i="1"/>
  <c r="J3428" i="1"/>
  <c r="K3428" i="1"/>
  <c r="L3428" i="1"/>
  <c r="M3428" i="1"/>
  <c r="O3428" i="1"/>
  <c r="P3428" i="1"/>
  <c r="Q3428" i="1"/>
  <c r="R3428" i="1"/>
  <c r="T3428" i="1"/>
  <c r="U3428" i="1"/>
  <c r="V3428" i="1"/>
  <c r="W3428" i="1"/>
  <c r="I3429" i="1"/>
  <c r="J3429" i="1"/>
  <c r="K3429" i="1"/>
  <c r="L3429" i="1"/>
  <c r="M3429" i="1"/>
  <c r="O3429" i="1"/>
  <c r="P3429" i="1"/>
  <c r="Q3429" i="1"/>
  <c r="R3429" i="1"/>
  <c r="T3429" i="1"/>
  <c r="U3429" i="1"/>
  <c r="V3429" i="1"/>
  <c r="W3429" i="1"/>
  <c r="I3430" i="1"/>
  <c r="J3430" i="1"/>
  <c r="K3430" i="1"/>
  <c r="L3430" i="1"/>
  <c r="M3430" i="1"/>
  <c r="O3430" i="1"/>
  <c r="P3430" i="1"/>
  <c r="Q3430" i="1"/>
  <c r="R3430" i="1"/>
  <c r="T3430" i="1"/>
  <c r="U3430" i="1"/>
  <c r="V3430" i="1"/>
  <c r="W3430" i="1"/>
  <c r="I3431" i="1"/>
  <c r="J3431" i="1"/>
  <c r="K3431" i="1"/>
  <c r="L3431" i="1"/>
  <c r="M3431" i="1"/>
  <c r="O3431" i="1"/>
  <c r="P3431" i="1"/>
  <c r="Q3431" i="1"/>
  <c r="R3431" i="1"/>
  <c r="T3431" i="1"/>
  <c r="U3431" i="1"/>
  <c r="V3431" i="1"/>
  <c r="W3431" i="1"/>
  <c r="I3432" i="1"/>
  <c r="J3432" i="1"/>
  <c r="K3432" i="1"/>
  <c r="L3432" i="1"/>
  <c r="M3432" i="1"/>
  <c r="O3432" i="1"/>
  <c r="P3432" i="1"/>
  <c r="Q3432" i="1"/>
  <c r="R3432" i="1"/>
  <c r="T3432" i="1"/>
  <c r="U3432" i="1"/>
  <c r="V3432" i="1"/>
  <c r="W3432" i="1"/>
  <c r="I3433" i="1"/>
  <c r="J3433" i="1"/>
  <c r="K3433" i="1"/>
  <c r="L3433" i="1"/>
  <c r="M3433" i="1"/>
  <c r="O3433" i="1"/>
  <c r="P3433" i="1"/>
  <c r="Q3433" i="1"/>
  <c r="R3433" i="1"/>
  <c r="T3433" i="1"/>
  <c r="U3433" i="1"/>
  <c r="V3433" i="1"/>
  <c r="W3433" i="1"/>
  <c r="I3434" i="1"/>
  <c r="J3434" i="1"/>
  <c r="K3434" i="1"/>
  <c r="L3434" i="1"/>
  <c r="M3434" i="1"/>
  <c r="O3434" i="1"/>
  <c r="P3434" i="1"/>
  <c r="Q3434" i="1"/>
  <c r="R3434" i="1"/>
  <c r="T3434" i="1"/>
  <c r="U3434" i="1"/>
  <c r="V3434" i="1"/>
  <c r="W3434" i="1"/>
  <c r="I3435" i="1"/>
  <c r="J3435" i="1"/>
  <c r="K3435" i="1"/>
  <c r="L3435" i="1"/>
  <c r="M3435" i="1"/>
  <c r="O3435" i="1"/>
  <c r="P3435" i="1"/>
  <c r="Q3435" i="1"/>
  <c r="R3435" i="1"/>
  <c r="T3435" i="1"/>
  <c r="U3435" i="1"/>
  <c r="V3435" i="1"/>
  <c r="W3435" i="1"/>
  <c r="I3436" i="1"/>
  <c r="J3436" i="1"/>
  <c r="K3436" i="1"/>
  <c r="L3436" i="1"/>
  <c r="M3436" i="1"/>
  <c r="O3436" i="1"/>
  <c r="P3436" i="1"/>
  <c r="Q3436" i="1"/>
  <c r="R3436" i="1"/>
  <c r="T3436" i="1"/>
  <c r="U3436" i="1"/>
  <c r="V3436" i="1"/>
  <c r="W3436" i="1"/>
  <c r="I3437" i="1"/>
  <c r="J3437" i="1"/>
  <c r="K3437" i="1"/>
  <c r="L3437" i="1"/>
  <c r="M3437" i="1"/>
  <c r="O3437" i="1"/>
  <c r="P3437" i="1"/>
  <c r="Q3437" i="1"/>
  <c r="R3437" i="1"/>
  <c r="T3437" i="1"/>
  <c r="U3437" i="1"/>
  <c r="V3437" i="1"/>
  <c r="W3437" i="1"/>
  <c r="I3438" i="1"/>
  <c r="J3438" i="1"/>
  <c r="K3438" i="1"/>
  <c r="L3438" i="1"/>
  <c r="M3438" i="1"/>
  <c r="O3438" i="1"/>
  <c r="P3438" i="1"/>
  <c r="Q3438" i="1"/>
  <c r="R3438" i="1"/>
  <c r="T3438" i="1"/>
  <c r="U3438" i="1"/>
  <c r="V3438" i="1"/>
  <c r="W3438" i="1"/>
  <c r="I3439" i="1"/>
  <c r="J3439" i="1"/>
  <c r="K3439" i="1"/>
  <c r="L3439" i="1"/>
  <c r="M3439" i="1"/>
  <c r="O3439" i="1"/>
  <c r="P3439" i="1"/>
  <c r="Q3439" i="1"/>
  <c r="R3439" i="1"/>
  <c r="T3439" i="1"/>
  <c r="U3439" i="1"/>
  <c r="V3439" i="1"/>
  <c r="W3439" i="1"/>
  <c r="I3440" i="1"/>
  <c r="J3440" i="1"/>
  <c r="K3440" i="1"/>
  <c r="L3440" i="1"/>
  <c r="M3440" i="1"/>
  <c r="O3440" i="1"/>
  <c r="P3440" i="1"/>
  <c r="Q3440" i="1"/>
  <c r="R3440" i="1"/>
  <c r="T3440" i="1"/>
  <c r="U3440" i="1"/>
  <c r="V3440" i="1"/>
  <c r="W3440" i="1"/>
  <c r="I3441" i="1"/>
  <c r="J3441" i="1"/>
  <c r="K3441" i="1"/>
  <c r="L3441" i="1"/>
  <c r="M3441" i="1"/>
  <c r="O3441" i="1"/>
  <c r="P3441" i="1"/>
  <c r="Q3441" i="1"/>
  <c r="R3441" i="1"/>
  <c r="T3441" i="1"/>
  <c r="U3441" i="1"/>
  <c r="V3441" i="1"/>
  <c r="W3441" i="1"/>
  <c r="I3442" i="1"/>
  <c r="J3442" i="1"/>
  <c r="K3442" i="1"/>
  <c r="L3442" i="1"/>
  <c r="M3442" i="1"/>
  <c r="O3442" i="1"/>
  <c r="P3442" i="1"/>
  <c r="Q3442" i="1"/>
  <c r="R3442" i="1"/>
  <c r="T3442" i="1"/>
  <c r="U3442" i="1"/>
  <c r="V3442" i="1"/>
  <c r="W3442" i="1"/>
  <c r="I3443" i="1"/>
  <c r="J3443" i="1"/>
  <c r="K3443" i="1"/>
  <c r="L3443" i="1"/>
  <c r="M3443" i="1"/>
  <c r="O3443" i="1"/>
  <c r="P3443" i="1"/>
  <c r="Q3443" i="1"/>
  <c r="R3443" i="1"/>
  <c r="T3443" i="1"/>
  <c r="U3443" i="1"/>
  <c r="V3443" i="1"/>
  <c r="W3443" i="1"/>
  <c r="I3444" i="1"/>
  <c r="J3444" i="1"/>
  <c r="K3444" i="1"/>
  <c r="L3444" i="1"/>
  <c r="M3444" i="1"/>
  <c r="O3444" i="1"/>
  <c r="P3444" i="1"/>
  <c r="Q3444" i="1"/>
  <c r="R3444" i="1"/>
  <c r="T3444" i="1"/>
  <c r="U3444" i="1"/>
  <c r="V3444" i="1"/>
  <c r="W3444" i="1"/>
  <c r="I3445" i="1"/>
  <c r="J3445" i="1"/>
  <c r="K3445" i="1"/>
  <c r="L3445" i="1"/>
  <c r="M3445" i="1"/>
  <c r="O3445" i="1"/>
  <c r="P3445" i="1"/>
  <c r="Q3445" i="1"/>
  <c r="R3445" i="1"/>
  <c r="T3445" i="1"/>
  <c r="U3445" i="1"/>
  <c r="V3445" i="1"/>
  <c r="W3445" i="1"/>
  <c r="I3446" i="1"/>
  <c r="J3446" i="1"/>
  <c r="K3446" i="1"/>
  <c r="L3446" i="1"/>
  <c r="M3446" i="1"/>
  <c r="O3446" i="1"/>
  <c r="P3446" i="1"/>
  <c r="Q3446" i="1"/>
  <c r="R3446" i="1"/>
  <c r="T3446" i="1"/>
  <c r="U3446" i="1"/>
  <c r="V3446" i="1"/>
  <c r="W3446" i="1"/>
  <c r="I3447" i="1"/>
  <c r="J3447" i="1"/>
  <c r="K3447" i="1"/>
  <c r="L3447" i="1"/>
  <c r="M3447" i="1"/>
  <c r="O3447" i="1"/>
  <c r="P3447" i="1"/>
  <c r="Q3447" i="1"/>
  <c r="R3447" i="1"/>
  <c r="T3447" i="1"/>
  <c r="U3447" i="1"/>
  <c r="V3447" i="1"/>
  <c r="W3447" i="1"/>
  <c r="I3448" i="1"/>
  <c r="J3448" i="1"/>
  <c r="K3448" i="1"/>
  <c r="L3448" i="1"/>
  <c r="M3448" i="1"/>
  <c r="O3448" i="1"/>
  <c r="P3448" i="1"/>
  <c r="Q3448" i="1"/>
  <c r="R3448" i="1"/>
  <c r="T3448" i="1"/>
  <c r="U3448" i="1"/>
  <c r="V3448" i="1"/>
  <c r="W3448" i="1"/>
  <c r="I3449" i="1"/>
  <c r="J3449" i="1"/>
  <c r="K3449" i="1"/>
  <c r="L3449" i="1"/>
  <c r="M3449" i="1"/>
  <c r="O3449" i="1"/>
  <c r="P3449" i="1"/>
  <c r="Q3449" i="1"/>
  <c r="R3449" i="1"/>
  <c r="T3449" i="1"/>
  <c r="U3449" i="1"/>
  <c r="V3449" i="1"/>
  <c r="W3449" i="1"/>
  <c r="I3450" i="1"/>
  <c r="J3450" i="1"/>
  <c r="K3450" i="1"/>
  <c r="L3450" i="1"/>
  <c r="M3450" i="1"/>
  <c r="O3450" i="1"/>
  <c r="P3450" i="1"/>
  <c r="Q3450" i="1"/>
  <c r="R3450" i="1"/>
  <c r="T3450" i="1"/>
  <c r="U3450" i="1"/>
  <c r="V3450" i="1"/>
  <c r="W3450" i="1"/>
  <c r="I3451" i="1"/>
  <c r="J3451" i="1"/>
  <c r="K3451" i="1"/>
  <c r="L3451" i="1"/>
  <c r="M3451" i="1"/>
  <c r="O3451" i="1"/>
  <c r="P3451" i="1"/>
  <c r="Q3451" i="1"/>
  <c r="R3451" i="1"/>
  <c r="T3451" i="1"/>
  <c r="U3451" i="1"/>
  <c r="V3451" i="1"/>
  <c r="W3451" i="1"/>
  <c r="I3452" i="1"/>
  <c r="J3452" i="1"/>
  <c r="K3452" i="1"/>
  <c r="L3452" i="1"/>
  <c r="M3452" i="1"/>
  <c r="O3452" i="1"/>
  <c r="P3452" i="1"/>
  <c r="Q3452" i="1"/>
  <c r="R3452" i="1"/>
  <c r="T3452" i="1"/>
  <c r="U3452" i="1"/>
  <c r="V3452" i="1"/>
  <c r="W3452" i="1"/>
  <c r="I3453" i="1"/>
  <c r="J3453" i="1"/>
  <c r="K3453" i="1"/>
  <c r="L3453" i="1"/>
  <c r="M3453" i="1"/>
  <c r="O3453" i="1"/>
  <c r="P3453" i="1"/>
  <c r="Q3453" i="1"/>
  <c r="R3453" i="1"/>
  <c r="T3453" i="1"/>
  <c r="U3453" i="1"/>
  <c r="V3453" i="1"/>
  <c r="W3453" i="1"/>
  <c r="I3454" i="1"/>
  <c r="J3454" i="1"/>
  <c r="K3454" i="1"/>
  <c r="L3454" i="1"/>
  <c r="M3454" i="1"/>
  <c r="O3454" i="1"/>
  <c r="P3454" i="1"/>
  <c r="Q3454" i="1"/>
  <c r="R3454" i="1"/>
  <c r="T3454" i="1"/>
  <c r="U3454" i="1"/>
  <c r="V3454" i="1"/>
  <c r="W3454" i="1"/>
  <c r="I3455" i="1"/>
  <c r="J3455" i="1"/>
  <c r="K3455" i="1"/>
  <c r="L3455" i="1"/>
  <c r="M3455" i="1"/>
  <c r="O3455" i="1"/>
  <c r="P3455" i="1"/>
  <c r="Q3455" i="1"/>
  <c r="R3455" i="1"/>
  <c r="T3455" i="1"/>
  <c r="U3455" i="1"/>
  <c r="V3455" i="1"/>
  <c r="W3455" i="1"/>
  <c r="I3456" i="1"/>
  <c r="J3456" i="1"/>
  <c r="K3456" i="1"/>
  <c r="L3456" i="1"/>
  <c r="M3456" i="1"/>
  <c r="O3456" i="1"/>
  <c r="P3456" i="1"/>
  <c r="Q3456" i="1"/>
  <c r="R3456" i="1"/>
  <c r="T3456" i="1"/>
  <c r="U3456" i="1"/>
  <c r="V3456" i="1"/>
  <c r="W3456" i="1"/>
  <c r="I3457" i="1"/>
  <c r="J3457" i="1"/>
  <c r="K3457" i="1"/>
  <c r="L3457" i="1"/>
  <c r="M3457" i="1"/>
  <c r="O3457" i="1"/>
  <c r="P3457" i="1"/>
  <c r="Q3457" i="1"/>
  <c r="R3457" i="1"/>
  <c r="T3457" i="1"/>
  <c r="U3457" i="1"/>
  <c r="V3457" i="1"/>
  <c r="W3457" i="1"/>
  <c r="I3458" i="1"/>
  <c r="J3458" i="1"/>
  <c r="K3458" i="1"/>
  <c r="L3458" i="1"/>
  <c r="M3458" i="1"/>
  <c r="O3458" i="1"/>
  <c r="P3458" i="1"/>
  <c r="Q3458" i="1"/>
  <c r="R3458" i="1"/>
  <c r="T3458" i="1"/>
  <c r="U3458" i="1"/>
  <c r="V3458" i="1"/>
  <c r="W3458" i="1"/>
  <c r="I3459" i="1"/>
  <c r="J3459" i="1"/>
  <c r="K3459" i="1"/>
  <c r="L3459" i="1"/>
  <c r="M3459" i="1"/>
  <c r="O3459" i="1"/>
  <c r="P3459" i="1"/>
  <c r="Q3459" i="1"/>
  <c r="R3459" i="1"/>
  <c r="T3459" i="1"/>
  <c r="U3459" i="1"/>
  <c r="V3459" i="1"/>
  <c r="W3459" i="1"/>
  <c r="I3460" i="1"/>
  <c r="J3460" i="1"/>
  <c r="K3460" i="1"/>
  <c r="L3460" i="1"/>
  <c r="M3460" i="1"/>
  <c r="O3460" i="1"/>
  <c r="P3460" i="1"/>
  <c r="Q3460" i="1"/>
  <c r="R3460" i="1"/>
  <c r="T3460" i="1"/>
  <c r="U3460" i="1"/>
  <c r="V3460" i="1"/>
  <c r="W3460" i="1"/>
  <c r="I3461" i="1"/>
  <c r="J3461" i="1"/>
  <c r="K3461" i="1"/>
  <c r="L3461" i="1"/>
  <c r="M3461" i="1"/>
  <c r="O3461" i="1"/>
  <c r="P3461" i="1"/>
  <c r="Q3461" i="1"/>
  <c r="R3461" i="1"/>
  <c r="T3461" i="1"/>
  <c r="U3461" i="1"/>
  <c r="V3461" i="1"/>
  <c r="W3461" i="1"/>
  <c r="I3462" i="1"/>
  <c r="J3462" i="1"/>
  <c r="K3462" i="1"/>
  <c r="L3462" i="1"/>
  <c r="M3462" i="1"/>
  <c r="O3462" i="1"/>
  <c r="P3462" i="1"/>
  <c r="Q3462" i="1"/>
  <c r="R3462" i="1"/>
  <c r="T3462" i="1"/>
  <c r="U3462" i="1"/>
  <c r="V3462" i="1"/>
  <c r="W3462" i="1"/>
  <c r="I3463" i="1"/>
  <c r="J3463" i="1"/>
  <c r="K3463" i="1"/>
  <c r="L3463" i="1"/>
  <c r="M3463" i="1"/>
  <c r="O3463" i="1"/>
  <c r="P3463" i="1"/>
  <c r="Q3463" i="1"/>
  <c r="R3463" i="1"/>
  <c r="T3463" i="1"/>
  <c r="U3463" i="1"/>
  <c r="V3463" i="1"/>
  <c r="W3463" i="1"/>
  <c r="I3464" i="1"/>
  <c r="J3464" i="1"/>
  <c r="K3464" i="1"/>
  <c r="L3464" i="1"/>
  <c r="M3464" i="1"/>
  <c r="O3464" i="1"/>
  <c r="P3464" i="1"/>
  <c r="Q3464" i="1"/>
  <c r="R3464" i="1"/>
  <c r="T3464" i="1"/>
  <c r="U3464" i="1"/>
  <c r="V3464" i="1"/>
  <c r="W3464" i="1"/>
  <c r="I3465" i="1"/>
  <c r="J3465" i="1"/>
  <c r="K3465" i="1"/>
  <c r="L3465" i="1"/>
  <c r="M3465" i="1"/>
  <c r="O3465" i="1"/>
  <c r="P3465" i="1"/>
  <c r="Q3465" i="1"/>
  <c r="R3465" i="1"/>
  <c r="T3465" i="1"/>
  <c r="U3465" i="1"/>
  <c r="V3465" i="1"/>
  <c r="W3465" i="1"/>
  <c r="I3466" i="1"/>
  <c r="J3466" i="1"/>
  <c r="K3466" i="1"/>
  <c r="L3466" i="1"/>
  <c r="M3466" i="1"/>
  <c r="O3466" i="1"/>
  <c r="P3466" i="1"/>
  <c r="Q3466" i="1"/>
  <c r="R3466" i="1"/>
  <c r="T3466" i="1"/>
  <c r="U3466" i="1"/>
  <c r="V3466" i="1"/>
  <c r="W3466" i="1"/>
  <c r="I3467" i="1"/>
  <c r="J3467" i="1"/>
  <c r="K3467" i="1"/>
  <c r="L3467" i="1"/>
  <c r="M3467" i="1"/>
  <c r="O3467" i="1"/>
  <c r="P3467" i="1"/>
  <c r="Q3467" i="1"/>
  <c r="R3467" i="1"/>
  <c r="T3467" i="1"/>
  <c r="U3467" i="1"/>
  <c r="V3467" i="1"/>
  <c r="W3467" i="1"/>
  <c r="I3468" i="1"/>
  <c r="J3468" i="1"/>
  <c r="K3468" i="1"/>
  <c r="L3468" i="1"/>
  <c r="M3468" i="1"/>
  <c r="O3468" i="1"/>
  <c r="P3468" i="1"/>
  <c r="Q3468" i="1"/>
  <c r="R3468" i="1"/>
  <c r="T3468" i="1"/>
  <c r="U3468" i="1"/>
  <c r="V3468" i="1"/>
  <c r="W3468" i="1"/>
  <c r="I3469" i="1"/>
  <c r="J3469" i="1"/>
  <c r="K3469" i="1"/>
  <c r="L3469" i="1"/>
  <c r="M3469" i="1"/>
  <c r="O3469" i="1"/>
  <c r="P3469" i="1"/>
  <c r="Q3469" i="1"/>
  <c r="R3469" i="1"/>
  <c r="T3469" i="1"/>
  <c r="U3469" i="1"/>
  <c r="V3469" i="1"/>
  <c r="W3469" i="1"/>
  <c r="I3470" i="1"/>
  <c r="J3470" i="1"/>
  <c r="K3470" i="1"/>
  <c r="L3470" i="1"/>
  <c r="M3470" i="1"/>
  <c r="O3470" i="1"/>
  <c r="P3470" i="1"/>
  <c r="Q3470" i="1"/>
  <c r="R3470" i="1"/>
  <c r="T3470" i="1"/>
  <c r="U3470" i="1"/>
  <c r="V3470" i="1"/>
  <c r="W3470" i="1"/>
  <c r="I3471" i="1"/>
  <c r="J3471" i="1"/>
  <c r="K3471" i="1"/>
  <c r="L3471" i="1"/>
  <c r="M3471" i="1"/>
  <c r="O3471" i="1"/>
  <c r="P3471" i="1"/>
  <c r="Q3471" i="1"/>
  <c r="R3471" i="1"/>
  <c r="T3471" i="1"/>
  <c r="U3471" i="1"/>
  <c r="V3471" i="1"/>
  <c r="W3471" i="1"/>
  <c r="I3472" i="1"/>
  <c r="J3472" i="1"/>
  <c r="K3472" i="1"/>
  <c r="L3472" i="1"/>
  <c r="M3472" i="1"/>
  <c r="O3472" i="1"/>
  <c r="P3472" i="1"/>
  <c r="Q3472" i="1"/>
  <c r="R3472" i="1"/>
  <c r="T3472" i="1"/>
  <c r="U3472" i="1"/>
  <c r="V3472" i="1"/>
  <c r="W3472" i="1"/>
  <c r="I3473" i="1"/>
  <c r="J3473" i="1"/>
  <c r="K3473" i="1"/>
  <c r="L3473" i="1"/>
  <c r="M3473" i="1"/>
  <c r="O3473" i="1"/>
  <c r="P3473" i="1"/>
  <c r="Q3473" i="1"/>
  <c r="R3473" i="1"/>
  <c r="T3473" i="1"/>
  <c r="U3473" i="1"/>
  <c r="V3473" i="1"/>
  <c r="W3473" i="1"/>
  <c r="I3474" i="1"/>
  <c r="J3474" i="1"/>
  <c r="K3474" i="1"/>
  <c r="L3474" i="1"/>
  <c r="M3474" i="1"/>
  <c r="O3474" i="1"/>
  <c r="P3474" i="1"/>
  <c r="Q3474" i="1"/>
  <c r="R3474" i="1"/>
  <c r="T3474" i="1"/>
  <c r="U3474" i="1"/>
  <c r="V3474" i="1"/>
  <c r="W3474" i="1"/>
  <c r="I3475" i="1"/>
  <c r="J3475" i="1"/>
  <c r="K3475" i="1"/>
  <c r="L3475" i="1"/>
  <c r="M3475" i="1"/>
  <c r="O3475" i="1"/>
  <c r="P3475" i="1"/>
  <c r="Q3475" i="1"/>
  <c r="R3475" i="1"/>
  <c r="T3475" i="1"/>
  <c r="U3475" i="1"/>
  <c r="V3475" i="1"/>
  <c r="W3475" i="1"/>
  <c r="I3476" i="1"/>
  <c r="J3476" i="1"/>
  <c r="K3476" i="1"/>
  <c r="L3476" i="1"/>
  <c r="M3476" i="1"/>
  <c r="O3476" i="1"/>
  <c r="P3476" i="1"/>
  <c r="Q3476" i="1"/>
  <c r="R3476" i="1"/>
  <c r="T3476" i="1"/>
  <c r="U3476" i="1"/>
  <c r="V3476" i="1"/>
  <c r="W3476" i="1"/>
  <c r="I3477" i="1"/>
  <c r="J3477" i="1"/>
  <c r="K3477" i="1"/>
  <c r="L3477" i="1"/>
  <c r="M3477" i="1"/>
  <c r="O3477" i="1"/>
  <c r="P3477" i="1"/>
  <c r="Q3477" i="1"/>
  <c r="R3477" i="1"/>
  <c r="T3477" i="1"/>
  <c r="U3477" i="1"/>
  <c r="V3477" i="1"/>
  <c r="W3477" i="1"/>
  <c r="I3478" i="1"/>
  <c r="J3478" i="1"/>
  <c r="K3478" i="1"/>
  <c r="L3478" i="1"/>
  <c r="M3478" i="1"/>
  <c r="O3478" i="1"/>
  <c r="P3478" i="1"/>
  <c r="Q3478" i="1"/>
  <c r="R3478" i="1"/>
  <c r="T3478" i="1"/>
  <c r="U3478" i="1"/>
  <c r="V3478" i="1"/>
  <c r="W3478" i="1"/>
  <c r="I3479" i="1"/>
  <c r="J3479" i="1"/>
  <c r="K3479" i="1"/>
  <c r="L3479" i="1"/>
  <c r="M3479" i="1"/>
  <c r="O3479" i="1"/>
  <c r="P3479" i="1"/>
  <c r="Q3479" i="1"/>
  <c r="R3479" i="1"/>
  <c r="T3479" i="1"/>
  <c r="U3479" i="1"/>
  <c r="V3479" i="1"/>
  <c r="W3479" i="1"/>
  <c r="I3480" i="1"/>
  <c r="J3480" i="1"/>
  <c r="K3480" i="1"/>
  <c r="L3480" i="1"/>
  <c r="M3480" i="1"/>
  <c r="O3480" i="1"/>
  <c r="P3480" i="1"/>
  <c r="Q3480" i="1"/>
  <c r="R3480" i="1"/>
  <c r="T3480" i="1"/>
  <c r="U3480" i="1"/>
  <c r="V3480" i="1"/>
  <c r="W3480" i="1"/>
  <c r="I3481" i="1"/>
  <c r="J3481" i="1"/>
  <c r="K3481" i="1"/>
  <c r="L3481" i="1"/>
  <c r="M3481" i="1"/>
  <c r="O3481" i="1"/>
  <c r="P3481" i="1"/>
  <c r="Q3481" i="1"/>
  <c r="R3481" i="1"/>
  <c r="T3481" i="1"/>
  <c r="U3481" i="1"/>
  <c r="V3481" i="1"/>
  <c r="W3481" i="1"/>
  <c r="I3482" i="1"/>
  <c r="J3482" i="1"/>
  <c r="K3482" i="1"/>
  <c r="L3482" i="1"/>
  <c r="M3482" i="1"/>
  <c r="O3482" i="1"/>
  <c r="P3482" i="1"/>
  <c r="Q3482" i="1"/>
  <c r="R3482" i="1"/>
  <c r="T3482" i="1"/>
  <c r="U3482" i="1"/>
  <c r="V3482" i="1"/>
  <c r="W3482" i="1"/>
  <c r="I3483" i="1"/>
  <c r="J3483" i="1"/>
  <c r="K3483" i="1"/>
  <c r="L3483" i="1"/>
  <c r="M3483" i="1"/>
  <c r="O3483" i="1"/>
  <c r="P3483" i="1"/>
  <c r="Q3483" i="1"/>
  <c r="R3483" i="1"/>
  <c r="T3483" i="1"/>
  <c r="U3483" i="1"/>
  <c r="V3483" i="1"/>
  <c r="W3483" i="1"/>
  <c r="I3484" i="1"/>
  <c r="J3484" i="1"/>
  <c r="K3484" i="1"/>
  <c r="L3484" i="1"/>
  <c r="M3484" i="1"/>
  <c r="O3484" i="1"/>
  <c r="P3484" i="1"/>
  <c r="Q3484" i="1"/>
  <c r="R3484" i="1"/>
  <c r="T3484" i="1"/>
  <c r="U3484" i="1"/>
  <c r="V3484" i="1"/>
  <c r="W3484" i="1"/>
  <c r="I3485" i="1"/>
  <c r="J3485" i="1"/>
  <c r="K3485" i="1"/>
  <c r="L3485" i="1"/>
  <c r="M3485" i="1"/>
  <c r="O3485" i="1"/>
  <c r="P3485" i="1"/>
  <c r="Q3485" i="1"/>
  <c r="R3485" i="1"/>
  <c r="T3485" i="1"/>
  <c r="U3485" i="1"/>
  <c r="V3485" i="1"/>
  <c r="W3485" i="1"/>
  <c r="I3486" i="1"/>
  <c r="J3486" i="1"/>
  <c r="K3486" i="1"/>
  <c r="L3486" i="1"/>
  <c r="M3486" i="1"/>
  <c r="O3486" i="1"/>
  <c r="P3486" i="1"/>
  <c r="Q3486" i="1"/>
  <c r="R3486" i="1"/>
  <c r="T3486" i="1"/>
  <c r="U3486" i="1"/>
  <c r="V3486" i="1"/>
  <c r="W3486" i="1"/>
  <c r="I3487" i="1"/>
  <c r="J3487" i="1"/>
  <c r="K3487" i="1"/>
  <c r="L3487" i="1"/>
  <c r="M3487" i="1"/>
  <c r="O3487" i="1"/>
  <c r="P3487" i="1"/>
  <c r="Q3487" i="1"/>
  <c r="R3487" i="1"/>
  <c r="T3487" i="1"/>
  <c r="U3487" i="1"/>
  <c r="V3487" i="1"/>
  <c r="W3487" i="1"/>
  <c r="I3488" i="1"/>
  <c r="J3488" i="1"/>
  <c r="K3488" i="1"/>
  <c r="L3488" i="1"/>
  <c r="M3488" i="1"/>
  <c r="O3488" i="1"/>
  <c r="P3488" i="1"/>
  <c r="Q3488" i="1"/>
  <c r="R3488" i="1"/>
  <c r="T3488" i="1"/>
  <c r="U3488" i="1"/>
  <c r="V3488" i="1"/>
  <c r="W3488" i="1"/>
  <c r="I3489" i="1"/>
  <c r="J3489" i="1"/>
  <c r="K3489" i="1"/>
  <c r="L3489" i="1"/>
  <c r="M3489" i="1"/>
  <c r="O3489" i="1"/>
  <c r="P3489" i="1"/>
  <c r="Q3489" i="1"/>
  <c r="R3489" i="1"/>
  <c r="T3489" i="1"/>
  <c r="U3489" i="1"/>
  <c r="V3489" i="1"/>
  <c r="W3489" i="1"/>
  <c r="I3490" i="1"/>
  <c r="J3490" i="1"/>
  <c r="K3490" i="1"/>
  <c r="L3490" i="1"/>
  <c r="M3490" i="1"/>
  <c r="O3490" i="1"/>
  <c r="P3490" i="1"/>
  <c r="Q3490" i="1"/>
  <c r="R3490" i="1"/>
  <c r="T3490" i="1"/>
  <c r="U3490" i="1"/>
  <c r="V3490" i="1"/>
  <c r="W3490" i="1"/>
  <c r="I3491" i="1"/>
  <c r="J3491" i="1"/>
  <c r="K3491" i="1"/>
  <c r="L3491" i="1"/>
  <c r="M3491" i="1"/>
  <c r="O3491" i="1"/>
  <c r="P3491" i="1"/>
  <c r="Q3491" i="1"/>
  <c r="R3491" i="1"/>
  <c r="T3491" i="1"/>
  <c r="U3491" i="1"/>
  <c r="V3491" i="1"/>
  <c r="W3491" i="1"/>
  <c r="I3492" i="1"/>
  <c r="J3492" i="1"/>
  <c r="K3492" i="1"/>
  <c r="L3492" i="1"/>
  <c r="M3492" i="1"/>
  <c r="O3492" i="1"/>
  <c r="P3492" i="1"/>
  <c r="Q3492" i="1"/>
  <c r="R3492" i="1"/>
  <c r="T3492" i="1"/>
  <c r="U3492" i="1"/>
  <c r="V3492" i="1"/>
  <c r="W3492" i="1"/>
  <c r="I3493" i="1"/>
  <c r="J3493" i="1"/>
  <c r="K3493" i="1"/>
  <c r="L3493" i="1"/>
  <c r="M3493" i="1"/>
  <c r="O3493" i="1"/>
  <c r="P3493" i="1"/>
  <c r="Q3493" i="1"/>
  <c r="R3493" i="1"/>
  <c r="T3493" i="1"/>
  <c r="U3493" i="1"/>
  <c r="V3493" i="1"/>
  <c r="W3493" i="1"/>
  <c r="I3494" i="1"/>
  <c r="J3494" i="1"/>
  <c r="K3494" i="1"/>
  <c r="L3494" i="1"/>
  <c r="M3494" i="1"/>
  <c r="O3494" i="1"/>
  <c r="P3494" i="1"/>
  <c r="Q3494" i="1"/>
  <c r="R3494" i="1"/>
  <c r="T3494" i="1"/>
  <c r="U3494" i="1"/>
  <c r="V3494" i="1"/>
  <c r="W3494" i="1"/>
  <c r="I3495" i="1"/>
  <c r="J3495" i="1"/>
  <c r="K3495" i="1"/>
  <c r="L3495" i="1"/>
  <c r="M3495" i="1"/>
  <c r="O3495" i="1"/>
  <c r="P3495" i="1"/>
  <c r="Q3495" i="1"/>
  <c r="R3495" i="1"/>
  <c r="T3495" i="1"/>
  <c r="U3495" i="1"/>
  <c r="V3495" i="1"/>
  <c r="W3495" i="1"/>
  <c r="I3496" i="1"/>
  <c r="J3496" i="1"/>
  <c r="K3496" i="1"/>
  <c r="L3496" i="1"/>
  <c r="M3496" i="1"/>
  <c r="O3496" i="1"/>
  <c r="P3496" i="1"/>
  <c r="Q3496" i="1"/>
  <c r="R3496" i="1"/>
  <c r="T3496" i="1"/>
  <c r="U3496" i="1"/>
  <c r="V3496" i="1"/>
  <c r="W3496" i="1"/>
  <c r="I3497" i="1"/>
  <c r="J3497" i="1"/>
  <c r="K3497" i="1"/>
  <c r="L3497" i="1"/>
  <c r="M3497" i="1"/>
  <c r="O3497" i="1"/>
  <c r="P3497" i="1"/>
  <c r="Q3497" i="1"/>
  <c r="R3497" i="1"/>
  <c r="T3497" i="1"/>
  <c r="U3497" i="1"/>
  <c r="V3497" i="1"/>
  <c r="W3497" i="1"/>
  <c r="I3498" i="1"/>
  <c r="J3498" i="1"/>
  <c r="K3498" i="1"/>
  <c r="L3498" i="1"/>
  <c r="M3498" i="1"/>
  <c r="O3498" i="1"/>
  <c r="P3498" i="1"/>
  <c r="Q3498" i="1"/>
  <c r="R3498" i="1"/>
  <c r="T3498" i="1"/>
  <c r="U3498" i="1"/>
  <c r="V3498" i="1"/>
  <c r="W3498" i="1"/>
  <c r="I3499" i="1"/>
  <c r="J3499" i="1"/>
  <c r="K3499" i="1"/>
  <c r="L3499" i="1"/>
  <c r="M3499" i="1"/>
  <c r="O3499" i="1"/>
  <c r="P3499" i="1"/>
  <c r="Q3499" i="1"/>
  <c r="R3499" i="1"/>
  <c r="T3499" i="1"/>
  <c r="U3499" i="1"/>
  <c r="V3499" i="1"/>
  <c r="W3499" i="1"/>
  <c r="I3500" i="1"/>
  <c r="J3500" i="1"/>
  <c r="K3500" i="1"/>
  <c r="L3500" i="1"/>
  <c r="M3500" i="1"/>
  <c r="O3500" i="1"/>
  <c r="P3500" i="1"/>
  <c r="Q3500" i="1"/>
  <c r="R3500" i="1"/>
  <c r="T3500" i="1"/>
  <c r="U3500" i="1"/>
  <c r="V3500" i="1"/>
  <c r="W3500" i="1"/>
  <c r="I3501" i="1"/>
  <c r="J3501" i="1"/>
  <c r="K3501" i="1"/>
  <c r="L3501" i="1"/>
  <c r="M3501" i="1"/>
  <c r="O3501" i="1"/>
  <c r="P3501" i="1"/>
  <c r="Q3501" i="1"/>
  <c r="R3501" i="1"/>
  <c r="T3501" i="1"/>
  <c r="U3501" i="1"/>
  <c r="V3501" i="1"/>
  <c r="W3501" i="1"/>
  <c r="I3502" i="1"/>
  <c r="J3502" i="1"/>
  <c r="K3502" i="1"/>
  <c r="L3502" i="1"/>
  <c r="M3502" i="1"/>
  <c r="O3502" i="1"/>
  <c r="P3502" i="1"/>
  <c r="Q3502" i="1"/>
  <c r="R3502" i="1"/>
  <c r="T3502" i="1"/>
  <c r="U3502" i="1"/>
  <c r="V3502" i="1"/>
  <c r="W3502" i="1"/>
  <c r="I3503" i="1"/>
  <c r="J3503" i="1"/>
  <c r="K3503" i="1"/>
  <c r="L3503" i="1"/>
  <c r="M3503" i="1"/>
  <c r="O3503" i="1"/>
  <c r="P3503" i="1"/>
  <c r="Q3503" i="1"/>
  <c r="R3503" i="1"/>
  <c r="T3503" i="1"/>
  <c r="U3503" i="1"/>
  <c r="V3503" i="1"/>
  <c r="W3503" i="1"/>
  <c r="I3504" i="1"/>
  <c r="J3504" i="1"/>
  <c r="K3504" i="1"/>
  <c r="L3504" i="1"/>
  <c r="M3504" i="1"/>
  <c r="O3504" i="1"/>
  <c r="P3504" i="1"/>
  <c r="Q3504" i="1"/>
  <c r="R3504" i="1"/>
  <c r="T3504" i="1"/>
  <c r="U3504" i="1"/>
  <c r="V3504" i="1"/>
  <c r="W3504" i="1"/>
  <c r="I3505" i="1"/>
  <c r="J3505" i="1"/>
  <c r="K3505" i="1"/>
  <c r="L3505" i="1"/>
  <c r="M3505" i="1"/>
  <c r="O3505" i="1"/>
  <c r="P3505" i="1"/>
  <c r="Q3505" i="1"/>
  <c r="R3505" i="1"/>
  <c r="T3505" i="1"/>
  <c r="U3505" i="1"/>
  <c r="V3505" i="1"/>
  <c r="W3505" i="1"/>
  <c r="I3506" i="1"/>
  <c r="J3506" i="1"/>
  <c r="K3506" i="1"/>
  <c r="L3506" i="1"/>
  <c r="M3506" i="1"/>
  <c r="O3506" i="1"/>
  <c r="P3506" i="1"/>
  <c r="Q3506" i="1"/>
  <c r="R3506" i="1"/>
  <c r="T3506" i="1"/>
  <c r="U3506" i="1"/>
  <c r="V3506" i="1"/>
  <c r="W3506" i="1"/>
  <c r="I3507" i="1"/>
  <c r="J3507" i="1"/>
  <c r="K3507" i="1"/>
  <c r="L3507" i="1"/>
  <c r="M3507" i="1"/>
  <c r="O3507" i="1"/>
  <c r="P3507" i="1"/>
  <c r="Q3507" i="1"/>
  <c r="R3507" i="1"/>
  <c r="T3507" i="1"/>
  <c r="U3507" i="1"/>
  <c r="V3507" i="1"/>
  <c r="W3507" i="1"/>
  <c r="I3508" i="1"/>
  <c r="J3508" i="1"/>
  <c r="K3508" i="1"/>
  <c r="L3508" i="1"/>
  <c r="M3508" i="1"/>
  <c r="O3508" i="1"/>
  <c r="P3508" i="1"/>
  <c r="Q3508" i="1"/>
  <c r="R3508" i="1"/>
  <c r="T3508" i="1"/>
  <c r="U3508" i="1"/>
  <c r="V3508" i="1"/>
  <c r="W3508" i="1"/>
  <c r="I3509" i="1"/>
  <c r="J3509" i="1"/>
  <c r="K3509" i="1"/>
  <c r="L3509" i="1"/>
  <c r="M3509" i="1"/>
  <c r="O3509" i="1"/>
  <c r="P3509" i="1"/>
  <c r="Q3509" i="1"/>
  <c r="R3509" i="1"/>
  <c r="T3509" i="1"/>
  <c r="U3509" i="1"/>
  <c r="V3509" i="1"/>
  <c r="W3509" i="1"/>
  <c r="I3510" i="1"/>
  <c r="J3510" i="1"/>
  <c r="K3510" i="1"/>
  <c r="L3510" i="1"/>
  <c r="M3510" i="1"/>
  <c r="O3510" i="1"/>
  <c r="P3510" i="1"/>
  <c r="Q3510" i="1"/>
  <c r="R3510" i="1"/>
  <c r="T3510" i="1"/>
  <c r="U3510" i="1"/>
  <c r="V3510" i="1"/>
  <c r="W3510" i="1"/>
  <c r="I3511" i="1"/>
  <c r="J3511" i="1"/>
  <c r="K3511" i="1"/>
  <c r="L3511" i="1"/>
  <c r="M3511" i="1"/>
  <c r="O3511" i="1"/>
  <c r="P3511" i="1"/>
  <c r="Q3511" i="1"/>
  <c r="R3511" i="1"/>
  <c r="T3511" i="1"/>
  <c r="U3511" i="1"/>
  <c r="V3511" i="1"/>
  <c r="W3511" i="1"/>
  <c r="I3512" i="1"/>
  <c r="J3512" i="1"/>
  <c r="K3512" i="1"/>
  <c r="L3512" i="1"/>
  <c r="M3512" i="1"/>
  <c r="O3512" i="1"/>
  <c r="P3512" i="1"/>
  <c r="Q3512" i="1"/>
  <c r="R3512" i="1"/>
  <c r="T3512" i="1"/>
  <c r="U3512" i="1"/>
  <c r="V3512" i="1"/>
  <c r="W3512" i="1"/>
  <c r="I3513" i="1"/>
  <c r="J3513" i="1"/>
  <c r="K3513" i="1"/>
  <c r="L3513" i="1"/>
  <c r="M3513" i="1"/>
  <c r="O3513" i="1"/>
  <c r="P3513" i="1"/>
  <c r="Q3513" i="1"/>
  <c r="R3513" i="1"/>
  <c r="T3513" i="1"/>
  <c r="U3513" i="1"/>
  <c r="V3513" i="1"/>
  <c r="W3513" i="1"/>
  <c r="I3514" i="1"/>
  <c r="J3514" i="1"/>
  <c r="K3514" i="1"/>
  <c r="L3514" i="1"/>
  <c r="M3514" i="1"/>
  <c r="O3514" i="1"/>
  <c r="P3514" i="1"/>
  <c r="Q3514" i="1"/>
  <c r="R3514" i="1"/>
  <c r="T3514" i="1"/>
  <c r="U3514" i="1"/>
  <c r="V3514" i="1"/>
  <c r="W3514" i="1"/>
  <c r="I3515" i="1"/>
  <c r="J3515" i="1"/>
  <c r="K3515" i="1"/>
  <c r="L3515" i="1"/>
  <c r="M3515" i="1"/>
  <c r="O3515" i="1"/>
  <c r="P3515" i="1"/>
  <c r="Q3515" i="1"/>
  <c r="R3515" i="1"/>
  <c r="T3515" i="1"/>
  <c r="U3515" i="1"/>
  <c r="V3515" i="1"/>
  <c r="W3515" i="1"/>
  <c r="I3516" i="1"/>
  <c r="J3516" i="1"/>
  <c r="K3516" i="1"/>
  <c r="L3516" i="1"/>
  <c r="M3516" i="1"/>
  <c r="O3516" i="1"/>
  <c r="P3516" i="1"/>
  <c r="Q3516" i="1"/>
  <c r="R3516" i="1"/>
  <c r="T3516" i="1"/>
  <c r="U3516" i="1"/>
  <c r="V3516" i="1"/>
  <c r="W3516" i="1"/>
  <c r="I3517" i="1"/>
  <c r="J3517" i="1"/>
  <c r="K3517" i="1"/>
  <c r="L3517" i="1"/>
  <c r="M3517" i="1"/>
  <c r="O3517" i="1"/>
  <c r="P3517" i="1"/>
  <c r="Q3517" i="1"/>
  <c r="R3517" i="1"/>
  <c r="T3517" i="1"/>
  <c r="U3517" i="1"/>
  <c r="V3517" i="1"/>
  <c r="W3517" i="1"/>
  <c r="I3518" i="1"/>
  <c r="J3518" i="1"/>
  <c r="K3518" i="1"/>
  <c r="L3518" i="1"/>
  <c r="M3518" i="1"/>
  <c r="O3518" i="1"/>
  <c r="P3518" i="1"/>
  <c r="Q3518" i="1"/>
  <c r="R3518" i="1"/>
  <c r="T3518" i="1"/>
  <c r="U3518" i="1"/>
  <c r="V3518" i="1"/>
  <c r="W3518" i="1"/>
  <c r="I3519" i="1"/>
  <c r="J3519" i="1"/>
  <c r="K3519" i="1"/>
  <c r="L3519" i="1"/>
  <c r="M3519" i="1"/>
  <c r="O3519" i="1"/>
  <c r="P3519" i="1"/>
  <c r="Q3519" i="1"/>
  <c r="R3519" i="1"/>
  <c r="T3519" i="1"/>
  <c r="U3519" i="1"/>
  <c r="V3519" i="1"/>
  <c r="W3519" i="1"/>
  <c r="I3520" i="1"/>
  <c r="J3520" i="1"/>
  <c r="K3520" i="1"/>
  <c r="L3520" i="1"/>
  <c r="M3520" i="1"/>
  <c r="O3520" i="1"/>
  <c r="P3520" i="1"/>
  <c r="Q3520" i="1"/>
  <c r="R3520" i="1"/>
  <c r="T3520" i="1"/>
  <c r="U3520" i="1"/>
  <c r="V3520" i="1"/>
  <c r="W3520" i="1"/>
  <c r="I3521" i="1"/>
  <c r="J3521" i="1"/>
  <c r="K3521" i="1"/>
  <c r="L3521" i="1"/>
  <c r="M3521" i="1"/>
  <c r="O3521" i="1"/>
  <c r="P3521" i="1"/>
  <c r="Q3521" i="1"/>
  <c r="R3521" i="1"/>
  <c r="T3521" i="1"/>
  <c r="U3521" i="1"/>
  <c r="V3521" i="1"/>
  <c r="W3521" i="1"/>
  <c r="I3522" i="1"/>
  <c r="J3522" i="1"/>
  <c r="K3522" i="1"/>
  <c r="L3522" i="1"/>
  <c r="M3522" i="1"/>
  <c r="O3522" i="1"/>
  <c r="P3522" i="1"/>
  <c r="Q3522" i="1"/>
  <c r="R3522" i="1"/>
  <c r="T3522" i="1"/>
  <c r="U3522" i="1"/>
  <c r="V3522" i="1"/>
  <c r="W3522" i="1"/>
  <c r="I3523" i="1"/>
  <c r="J3523" i="1"/>
  <c r="K3523" i="1"/>
  <c r="L3523" i="1"/>
  <c r="M3523" i="1"/>
  <c r="O3523" i="1"/>
  <c r="P3523" i="1"/>
  <c r="Q3523" i="1"/>
  <c r="R3523" i="1"/>
  <c r="T3523" i="1"/>
  <c r="U3523" i="1"/>
  <c r="V3523" i="1"/>
  <c r="W3523" i="1"/>
  <c r="I3524" i="1"/>
  <c r="J3524" i="1"/>
  <c r="K3524" i="1"/>
  <c r="L3524" i="1"/>
  <c r="M3524" i="1"/>
  <c r="O3524" i="1"/>
  <c r="P3524" i="1"/>
  <c r="Q3524" i="1"/>
  <c r="R3524" i="1"/>
  <c r="T3524" i="1"/>
  <c r="U3524" i="1"/>
  <c r="V3524" i="1"/>
  <c r="W3524" i="1"/>
  <c r="I3525" i="1"/>
  <c r="J3525" i="1"/>
  <c r="K3525" i="1"/>
  <c r="L3525" i="1"/>
  <c r="M3525" i="1"/>
  <c r="O3525" i="1"/>
  <c r="P3525" i="1"/>
  <c r="Q3525" i="1"/>
  <c r="R3525" i="1"/>
  <c r="T3525" i="1"/>
  <c r="U3525" i="1"/>
  <c r="V3525" i="1"/>
  <c r="W3525" i="1"/>
  <c r="I3526" i="1"/>
  <c r="J3526" i="1"/>
  <c r="K3526" i="1"/>
  <c r="L3526" i="1"/>
  <c r="M3526" i="1"/>
  <c r="O3526" i="1"/>
  <c r="P3526" i="1"/>
  <c r="Q3526" i="1"/>
  <c r="R3526" i="1"/>
  <c r="T3526" i="1"/>
  <c r="U3526" i="1"/>
  <c r="V3526" i="1"/>
  <c r="W3526" i="1"/>
  <c r="I3527" i="1"/>
  <c r="J3527" i="1"/>
  <c r="K3527" i="1"/>
  <c r="L3527" i="1"/>
  <c r="M3527" i="1"/>
  <c r="O3527" i="1"/>
  <c r="P3527" i="1"/>
  <c r="Q3527" i="1"/>
  <c r="R3527" i="1"/>
  <c r="T3527" i="1"/>
  <c r="U3527" i="1"/>
  <c r="V3527" i="1"/>
  <c r="W3527" i="1"/>
  <c r="I3528" i="1"/>
  <c r="J3528" i="1"/>
  <c r="K3528" i="1"/>
  <c r="L3528" i="1"/>
  <c r="M3528" i="1"/>
  <c r="O3528" i="1"/>
  <c r="P3528" i="1"/>
  <c r="Q3528" i="1"/>
  <c r="R3528" i="1"/>
  <c r="T3528" i="1"/>
  <c r="U3528" i="1"/>
  <c r="V3528" i="1"/>
  <c r="W3528" i="1"/>
  <c r="I3529" i="1"/>
  <c r="J3529" i="1"/>
  <c r="K3529" i="1"/>
  <c r="L3529" i="1"/>
  <c r="M3529" i="1"/>
  <c r="O3529" i="1"/>
  <c r="P3529" i="1"/>
  <c r="Q3529" i="1"/>
  <c r="R3529" i="1"/>
  <c r="T3529" i="1"/>
  <c r="U3529" i="1"/>
  <c r="V3529" i="1"/>
  <c r="W3529" i="1"/>
  <c r="I3530" i="1"/>
  <c r="J3530" i="1"/>
  <c r="K3530" i="1"/>
  <c r="L3530" i="1"/>
  <c r="M3530" i="1"/>
  <c r="O3530" i="1"/>
  <c r="P3530" i="1"/>
  <c r="Q3530" i="1"/>
  <c r="R3530" i="1"/>
  <c r="T3530" i="1"/>
  <c r="U3530" i="1"/>
  <c r="V3530" i="1"/>
  <c r="W3530" i="1"/>
  <c r="I3531" i="1"/>
  <c r="J3531" i="1"/>
  <c r="K3531" i="1"/>
  <c r="L3531" i="1"/>
  <c r="M3531" i="1"/>
  <c r="O3531" i="1"/>
  <c r="P3531" i="1"/>
  <c r="Q3531" i="1"/>
  <c r="R3531" i="1"/>
  <c r="T3531" i="1"/>
  <c r="U3531" i="1"/>
  <c r="V3531" i="1"/>
  <c r="W3531" i="1"/>
  <c r="I3532" i="1"/>
  <c r="J3532" i="1"/>
  <c r="K3532" i="1"/>
  <c r="L3532" i="1"/>
  <c r="M3532" i="1"/>
  <c r="O3532" i="1"/>
  <c r="P3532" i="1"/>
  <c r="Q3532" i="1"/>
  <c r="R3532" i="1"/>
  <c r="T3532" i="1"/>
  <c r="U3532" i="1"/>
  <c r="V3532" i="1"/>
  <c r="W3532" i="1"/>
  <c r="I3533" i="1"/>
  <c r="J3533" i="1"/>
  <c r="K3533" i="1"/>
  <c r="L3533" i="1"/>
  <c r="M3533" i="1"/>
  <c r="O3533" i="1"/>
  <c r="P3533" i="1"/>
  <c r="Q3533" i="1"/>
  <c r="R3533" i="1"/>
  <c r="T3533" i="1"/>
  <c r="U3533" i="1"/>
  <c r="V3533" i="1"/>
  <c r="W3533" i="1"/>
  <c r="I3534" i="1"/>
  <c r="J3534" i="1"/>
  <c r="K3534" i="1"/>
  <c r="L3534" i="1"/>
  <c r="M3534" i="1"/>
  <c r="O3534" i="1"/>
  <c r="P3534" i="1"/>
  <c r="Q3534" i="1"/>
  <c r="R3534" i="1"/>
  <c r="T3534" i="1"/>
  <c r="U3534" i="1"/>
  <c r="V3534" i="1"/>
  <c r="W3534" i="1"/>
  <c r="I3535" i="1"/>
  <c r="J3535" i="1"/>
  <c r="K3535" i="1"/>
  <c r="L3535" i="1"/>
  <c r="M3535" i="1"/>
  <c r="O3535" i="1"/>
  <c r="P3535" i="1"/>
  <c r="Q3535" i="1"/>
  <c r="R3535" i="1"/>
  <c r="T3535" i="1"/>
  <c r="U3535" i="1"/>
  <c r="V3535" i="1"/>
  <c r="W3535" i="1"/>
  <c r="I3536" i="1"/>
  <c r="J3536" i="1"/>
  <c r="K3536" i="1"/>
  <c r="L3536" i="1"/>
  <c r="M3536" i="1"/>
  <c r="O3536" i="1"/>
  <c r="P3536" i="1"/>
  <c r="Q3536" i="1"/>
  <c r="R3536" i="1"/>
  <c r="T3536" i="1"/>
  <c r="U3536" i="1"/>
  <c r="V3536" i="1"/>
  <c r="W3536" i="1"/>
  <c r="I3537" i="1"/>
  <c r="J3537" i="1"/>
  <c r="K3537" i="1"/>
  <c r="L3537" i="1"/>
  <c r="M3537" i="1"/>
  <c r="O3537" i="1"/>
  <c r="P3537" i="1"/>
  <c r="Q3537" i="1"/>
  <c r="R3537" i="1"/>
  <c r="T3537" i="1"/>
  <c r="U3537" i="1"/>
  <c r="V3537" i="1"/>
  <c r="W3537" i="1"/>
  <c r="I3538" i="1"/>
  <c r="J3538" i="1"/>
  <c r="K3538" i="1"/>
  <c r="L3538" i="1"/>
  <c r="M3538" i="1"/>
  <c r="O3538" i="1"/>
  <c r="P3538" i="1"/>
  <c r="Q3538" i="1"/>
  <c r="R3538" i="1"/>
  <c r="T3538" i="1"/>
  <c r="U3538" i="1"/>
  <c r="V3538" i="1"/>
  <c r="W3538" i="1"/>
  <c r="I3539" i="1"/>
  <c r="J3539" i="1"/>
  <c r="K3539" i="1"/>
  <c r="L3539" i="1"/>
  <c r="M3539" i="1"/>
  <c r="O3539" i="1"/>
  <c r="P3539" i="1"/>
  <c r="Q3539" i="1"/>
  <c r="R3539" i="1"/>
  <c r="T3539" i="1"/>
  <c r="U3539" i="1"/>
  <c r="V3539" i="1"/>
  <c r="W3539" i="1"/>
  <c r="I3540" i="1"/>
  <c r="J3540" i="1"/>
  <c r="K3540" i="1"/>
  <c r="L3540" i="1"/>
  <c r="M3540" i="1"/>
  <c r="O3540" i="1"/>
  <c r="P3540" i="1"/>
  <c r="Q3540" i="1"/>
  <c r="R3540" i="1"/>
  <c r="T3540" i="1"/>
  <c r="U3540" i="1"/>
  <c r="V3540" i="1"/>
  <c r="W3540" i="1"/>
  <c r="I3541" i="1"/>
  <c r="J3541" i="1"/>
  <c r="K3541" i="1"/>
  <c r="L3541" i="1"/>
  <c r="M3541" i="1"/>
  <c r="O3541" i="1"/>
  <c r="P3541" i="1"/>
  <c r="Q3541" i="1"/>
  <c r="R3541" i="1"/>
  <c r="T3541" i="1"/>
  <c r="U3541" i="1"/>
  <c r="V3541" i="1"/>
  <c r="W3541" i="1"/>
  <c r="I3542" i="1"/>
  <c r="J3542" i="1"/>
  <c r="K3542" i="1"/>
  <c r="L3542" i="1"/>
  <c r="M3542" i="1"/>
  <c r="O3542" i="1"/>
  <c r="P3542" i="1"/>
  <c r="Q3542" i="1"/>
  <c r="R3542" i="1"/>
  <c r="T3542" i="1"/>
  <c r="U3542" i="1"/>
  <c r="V3542" i="1"/>
  <c r="W3542" i="1"/>
  <c r="I3543" i="1"/>
  <c r="J3543" i="1"/>
  <c r="K3543" i="1"/>
  <c r="L3543" i="1"/>
  <c r="M3543" i="1"/>
  <c r="O3543" i="1"/>
  <c r="P3543" i="1"/>
  <c r="Q3543" i="1"/>
  <c r="R3543" i="1"/>
  <c r="T3543" i="1"/>
  <c r="U3543" i="1"/>
  <c r="V3543" i="1"/>
  <c r="W3543" i="1"/>
  <c r="I3544" i="1"/>
  <c r="J3544" i="1"/>
  <c r="K3544" i="1"/>
  <c r="L3544" i="1"/>
  <c r="M3544" i="1"/>
  <c r="O3544" i="1"/>
  <c r="P3544" i="1"/>
  <c r="Q3544" i="1"/>
  <c r="R3544" i="1"/>
  <c r="T3544" i="1"/>
  <c r="U3544" i="1"/>
  <c r="V3544" i="1"/>
  <c r="W3544" i="1"/>
  <c r="I3545" i="1"/>
  <c r="J3545" i="1"/>
  <c r="K3545" i="1"/>
  <c r="L3545" i="1"/>
  <c r="M3545" i="1"/>
  <c r="O3545" i="1"/>
  <c r="P3545" i="1"/>
  <c r="Q3545" i="1"/>
  <c r="R3545" i="1"/>
  <c r="T3545" i="1"/>
  <c r="U3545" i="1"/>
  <c r="V3545" i="1"/>
  <c r="W3545" i="1"/>
  <c r="I3546" i="1"/>
  <c r="J3546" i="1"/>
  <c r="K3546" i="1"/>
  <c r="L3546" i="1"/>
  <c r="M3546" i="1"/>
  <c r="O3546" i="1"/>
  <c r="P3546" i="1"/>
  <c r="Q3546" i="1"/>
  <c r="R3546" i="1"/>
  <c r="T3546" i="1"/>
  <c r="U3546" i="1"/>
  <c r="V3546" i="1"/>
  <c r="W3546" i="1"/>
  <c r="I3547" i="1"/>
  <c r="J3547" i="1"/>
  <c r="K3547" i="1"/>
  <c r="L3547" i="1"/>
  <c r="M3547" i="1"/>
  <c r="O3547" i="1"/>
  <c r="P3547" i="1"/>
  <c r="Q3547" i="1"/>
  <c r="R3547" i="1"/>
  <c r="T3547" i="1"/>
  <c r="U3547" i="1"/>
  <c r="V3547" i="1"/>
  <c r="W3547" i="1"/>
  <c r="I3548" i="1"/>
  <c r="J3548" i="1"/>
  <c r="K3548" i="1"/>
  <c r="L3548" i="1"/>
  <c r="M3548" i="1"/>
  <c r="O3548" i="1"/>
  <c r="P3548" i="1"/>
  <c r="Q3548" i="1"/>
  <c r="R3548" i="1"/>
  <c r="T3548" i="1"/>
  <c r="U3548" i="1"/>
  <c r="V3548" i="1"/>
  <c r="W3548" i="1"/>
  <c r="I3549" i="1"/>
  <c r="J3549" i="1"/>
  <c r="K3549" i="1"/>
  <c r="L3549" i="1"/>
  <c r="M3549" i="1"/>
  <c r="O3549" i="1"/>
  <c r="P3549" i="1"/>
  <c r="Q3549" i="1"/>
  <c r="R3549" i="1"/>
  <c r="T3549" i="1"/>
  <c r="U3549" i="1"/>
  <c r="V3549" i="1"/>
  <c r="W3549" i="1"/>
  <c r="I3550" i="1"/>
  <c r="J3550" i="1"/>
  <c r="K3550" i="1"/>
  <c r="L3550" i="1"/>
  <c r="M3550" i="1"/>
  <c r="O3550" i="1"/>
  <c r="P3550" i="1"/>
  <c r="Q3550" i="1"/>
  <c r="R3550" i="1"/>
  <c r="T3550" i="1"/>
  <c r="U3550" i="1"/>
  <c r="V3550" i="1"/>
  <c r="W3550" i="1"/>
  <c r="I3551" i="1"/>
  <c r="J3551" i="1"/>
  <c r="K3551" i="1"/>
  <c r="L3551" i="1"/>
  <c r="M3551" i="1"/>
  <c r="O3551" i="1"/>
  <c r="P3551" i="1"/>
  <c r="Q3551" i="1"/>
  <c r="R3551" i="1"/>
  <c r="T3551" i="1"/>
  <c r="U3551" i="1"/>
  <c r="V3551" i="1"/>
  <c r="W3551" i="1"/>
  <c r="I3552" i="1"/>
  <c r="J3552" i="1"/>
  <c r="K3552" i="1"/>
  <c r="L3552" i="1"/>
  <c r="M3552" i="1"/>
  <c r="O3552" i="1"/>
  <c r="P3552" i="1"/>
  <c r="Q3552" i="1"/>
  <c r="R3552" i="1"/>
  <c r="T3552" i="1"/>
  <c r="U3552" i="1"/>
  <c r="V3552" i="1"/>
  <c r="W3552" i="1"/>
  <c r="I3553" i="1"/>
  <c r="J3553" i="1"/>
  <c r="K3553" i="1"/>
  <c r="L3553" i="1"/>
  <c r="M3553" i="1"/>
  <c r="O3553" i="1"/>
  <c r="P3553" i="1"/>
  <c r="Q3553" i="1"/>
  <c r="R3553" i="1"/>
  <c r="T3553" i="1"/>
  <c r="U3553" i="1"/>
  <c r="V3553" i="1"/>
  <c r="W3553" i="1"/>
  <c r="I3554" i="1"/>
  <c r="J3554" i="1"/>
  <c r="K3554" i="1"/>
  <c r="L3554" i="1"/>
  <c r="M3554" i="1"/>
  <c r="O3554" i="1"/>
  <c r="P3554" i="1"/>
  <c r="Q3554" i="1"/>
  <c r="R3554" i="1"/>
  <c r="T3554" i="1"/>
  <c r="U3554" i="1"/>
  <c r="V3554" i="1"/>
  <c r="W3554" i="1"/>
  <c r="I3555" i="1"/>
  <c r="J3555" i="1"/>
  <c r="K3555" i="1"/>
  <c r="L3555" i="1"/>
  <c r="M3555" i="1"/>
  <c r="O3555" i="1"/>
  <c r="P3555" i="1"/>
  <c r="Q3555" i="1"/>
  <c r="R3555" i="1"/>
  <c r="T3555" i="1"/>
  <c r="U3555" i="1"/>
  <c r="V3555" i="1"/>
  <c r="W3555" i="1"/>
  <c r="I3556" i="1"/>
  <c r="J3556" i="1"/>
  <c r="K3556" i="1"/>
  <c r="L3556" i="1"/>
  <c r="M3556" i="1"/>
  <c r="O3556" i="1"/>
  <c r="P3556" i="1"/>
  <c r="Q3556" i="1"/>
  <c r="R3556" i="1"/>
  <c r="T3556" i="1"/>
  <c r="U3556" i="1"/>
  <c r="V3556" i="1"/>
  <c r="W3556" i="1"/>
  <c r="I3557" i="1"/>
  <c r="J3557" i="1"/>
  <c r="K3557" i="1"/>
  <c r="L3557" i="1"/>
  <c r="M3557" i="1"/>
  <c r="O3557" i="1"/>
  <c r="P3557" i="1"/>
  <c r="Q3557" i="1"/>
  <c r="R3557" i="1"/>
  <c r="T3557" i="1"/>
  <c r="U3557" i="1"/>
  <c r="V3557" i="1"/>
  <c r="W3557" i="1"/>
  <c r="I3558" i="1"/>
  <c r="J3558" i="1"/>
  <c r="K3558" i="1"/>
  <c r="L3558" i="1"/>
  <c r="M3558" i="1"/>
  <c r="O3558" i="1"/>
  <c r="P3558" i="1"/>
  <c r="Q3558" i="1"/>
  <c r="R3558" i="1"/>
  <c r="T3558" i="1"/>
  <c r="U3558" i="1"/>
  <c r="V3558" i="1"/>
  <c r="W3558" i="1"/>
  <c r="I3559" i="1"/>
  <c r="J3559" i="1"/>
  <c r="K3559" i="1"/>
  <c r="L3559" i="1"/>
  <c r="M3559" i="1"/>
  <c r="O3559" i="1"/>
  <c r="P3559" i="1"/>
  <c r="Q3559" i="1"/>
  <c r="R3559" i="1"/>
  <c r="T3559" i="1"/>
  <c r="U3559" i="1"/>
  <c r="V3559" i="1"/>
  <c r="W3559" i="1"/>
  <c r="I3560" i="1"/>
  <c r="J3560" i="1"/>
  <c r="K3560" i="1"/>
  <c r="L3560" i="1"/>
  <c r="M3560" i="1"/>
  <c r="O3560" i="1"/>
  <c r="P3560" i="1"/>
  <c r="Q3560" i="1"/>
  <c r="R3560" i="1"/>
  <c r="T3560" i="1"/>
  <c r="U3560" i="1"/>
  <c r="V3560" i="1"/>
  <c r="W3560" i="1"/>
  <c r="I3561" i="1"/>
  <c r="J3561" i="1"/>
  <c r="K3561" i="1"/>
  <c r="L3561" i="1"/>
  <c r="M3561" i="1"/>
  <c r="O3561" i="1"/>
  <c r="P3561" i="1"/>
  <c r="Q3561" i="1"/>
  <c r="R3561" i="1"/>
  <c r="T3561" i="1"/>
  <c r="U3561" i="1"/>
  <c r="V3561" i="1"/>
  <c r="W3561" i="1"/>
  <c r="I3562" i="1"/>
  <c r="J3562" i="1"/>
  <c r="K3562" i="1"/>
  <c r="L3562" i="1"/>
  <c r="M3562" i="1"/>
  <c r="O3562" i="1"/>
  <c r="P3562" i="1"/>
  <c r="Q3562" i="1"/>
  <c r="R3562" i="1"/>
  <c r="T3562" i="1"/>
  <c r="U3562" i="1"/>
  <c r="V3562" i="1"/>
  <c r="W3562" i="1"/>
  <c r="I3563" i="1"/>
  <c r="J3563" i="1"/>
  <c r="K3563" i="1"/>
  <c r="L3563" i="1"/>
  <c r="M3563" i="1"/>
  <c r="O3563" i="1"/>
  <c r="P3563" i="1"/>
  <c r="Q3563" i="1"/>
  <c r="R3563" i="1"/>
  <c r="T3563" i="1"/>
  <c r="U3563" i="1"/>
  <c r="V3563" i="1"/>
  <c r="W3563" i="1"/>
  <c r="I3564" i="1"/>
  <c r="J3564" i="1"/>
  <c r="K3564" i="1"/>
  <c r="L3564" i="1"/>
  <c r="M3564" i="1"/>
  <c r="O3564" i="1"/>
  <c r="P3564" i="1"/>
  <c r="Q3564" i="1"/>
  <c r="R3564" i="1"/>
  <c r="T3564" i="1"/>
  <c r="U3564" i="1"/>
  <c r="V3564" i="1"/>
  <c r="W3564" i="1"/>
  <c r="I3565" i="1"/>
  <c r="J3565" i="1"/>
  <c r="K3565" i="1"/>
  <c r="L3565" i="1"/>
  <c r="M3565" i="1"/>
  <c r="O3565" i="1"/>
  <c r="P3565" i="1"/>
  <c r="Q3565" i="1"/>
  <c r="R3565" i="1"/>
  <c r="T3565" i="1"/>
  <c r="U3565" i="1"/>
  <c r="V3565" i="1"/>
  <c r="W3565" i="1"/>
  <c r="I3566" i="1"/>
  <c r="J3566" i="1"/>
  <c r="K3566" i="1"/>
  <c r="L3566" i="1"/>
  <c r="M3566" i="1"/>
  <c r="O3566" i="1"/>
  <c r="P3566" i="1"/>
  <c r="Q3566" i="1"/>
  <c r="R3566" i="1"/>
  <c r="T3566" i="1"/>
  <c r="U3566" i="1"/>
  <c r="V3566" i="1"/>
  <c r="W3566" i="1"/>
  <c r="I3567" i="1"/>
  <c r="J3567" i="1"/>
  <c r="K3567" i="1"/>
  <c r="L3567" i="1"/>
  <c r="M3567" i="1"/>
  <c r="O3567" i="1"/>
  <c r="P3567" i="1"/>
  <c r="Q3567" i="1"/>
  <c r="R3567" i="1"/>
  <c r="T3567" i="1"/>
  <c r="U3567" i="1"/>
  <c r="V3567" i="1"/>
  <c r="W3567" i="1"/>
  <c r="I3568" i="1"/>
  <c r="J3568" i="1"/>
  <c r="K3568" i="1"/>
  <c r="L3568" i="1"/>
  <c r="M3568" i="1"/>
  <c r="O3568" i="1"/>
  <c r="P3568" i="1"/>
  <c r="Q3568" i="1"/>
  <c r="R3568" i="1"/>
  <c r="T3568" i="1"/>
  <c r="U3568" i="1"/>
  <c r="V3568" i="1"/>
  <c r="W3568" i="1"/>
  <c r="I3569" i="1"/>
  <c r="J3569" i="1"/>
  <c r="K3569" i="1"/>
  <c r="L3569" i="1"/>
  <c r="M3569" i="1"/>
  <c r="O3569" i="1"/>
  <c r="P3569" i="1"/>
  <c r="Q3569" i="1"/>
  <c r="R3569" i="1"/>
  <c r="T3569" i="1"/>
  <c r="U3569" i="1"/>
  <c r="V3569" i="1"/>
  <c r="W3569" i="1"/>
  <c r="I3570" i="1"/>
  <c r="J3570" i="1"/>
  <c r="K3570" i="1"/>
  <c r="L3570" i="1"/>
  <c r="M3570" i="1"/>
  <c r="O3570" i="1"/>
  <c r="P3570" i="1"/>
  <c r="Q3570" i="1"/>
  <c r="R3570" i="1"/>
  <c r="T3570" i="1"/>
  <c r="U3570" i="1"/>
  <c r="V3570" i="1"/>
  <c r="W3570" i="1"/>
  <c r="I3571" i="1"/>
  <c r="J3571" i="1"/>
  <c r="K3571" i="1"/>
  <c r="L3571" i="1"/>
  <c r="M3571" i="1"/>
  <c r="O3571" i="1"/>
  <c r="P3571" i="1"/>
  <c r="Q3571" i="1"/>
  <c r="R3571" i="1"/>
  <c r="T3571" i="1"/>
  <c r="U3571" i="1"/>
  <c r="V3571" i="1"/>
  <c r="W3571" i="1"/>
  <c r="I3572" i="1"/>
  <c r="J3572" i="1"/>
  <c r="K3572" i="1"/>
  <c r="L3572" i="1"/>
  <c r="M3572" i="1"/>
  <c r="O3572" i="1"/>
  <c r="P3572" i="1"/>
  <c r="Q3572" i="1"/>
  <c r="R3572" i="1"/>
  <c r="T3572" i="1"/>
  <c r="U3572" i="1"/>
  <c r="V3572" i="1"/>
  <c r="W3572" i="1"/>
  <c r="I3573" i="1"/>
  <c r="J3573" i="1"/>
  <c r="K3573" i="1"/>
  <c r="L3573" i="1"/>
  <c r="M3573" i="1"/>
  <c r="O3573" i="1"/>
  <c r="P3573" i="1"/>
  <c r="Q3573" i="1"/>
  <c r="R3573" i="1"/>
  <c r="T3573" i="1"/>
  <c r="U3573" i="1"/>
  <c r="V3573" i="1"/>
  <c r="W3573" i="1"/>
  <c r="I3574" i="1"/>
  <c r="J3574" i="1"/>
  <c r="K3574" i="1"/>
  <c r="L3574" i="1"/>
  <c r="M3574" i="1"/>
  <c r="O3574" i="1"/>
  <c r="P3574" i="1"/>
  <c r="Q3574" i="1"/>
  <c r="R3574" i="1"/>
  <c r="T3574" i="1"/>
  <c r="U3574" i="1"/>
  <c r="V3574" i="1"/>
  <c r="W3574" i="1"/>
  <c r="I3575" i="1"/>
  <c r="J3575" i="1"/>
  <c r="K3575" i="1"/>
  <c r="L3575" i="1"/>
  <c r="M3575" i="1"/>
  <c r="O3575" i="1"/>
  <c r="P3575" i="1"/>
  <c r="Q3575" i="1"/>
  <c r="R3575" i="1"/>
  <c r="T3575" i="1"/>
  <c r="U3575" i="1"/>
  <c r="V3575" i="1"/>
  <c r="W3575" i="1"/>
  <c r="I3576" i="1"/>
  <c r="J3576" i="1"/>
  <c r="K3576" i="1"/>
  <c r="L3576" i="1"/>
  <c r="M3576" i="1"/>
  <c r="O3576" i="1"/>
  <c r="P3576" i="1"/>
  <c r="Q3576" i="1"/>
  <c r="R3576" i="1"/>
  <c r="T3576" i="1"/>
  <c r="U3576" i="1"/>
  <c r="V3576" i="1"/>
  <c r="W3576" i="1"/>
  <c r="I3577" i="1"/>
  <c r="J3577" i="1"/>
  <c r="K3577" i="1"/>
  <c r="L3577" i="1"/>
  <c r="M3577" i="1"/>
  <c r="O3577" i="1"/>
  <c r="P3577" i="1"/>
  <c r="Q3577" i="1"/>
  <c r="R3577" i="1"/>
  <c r="T3577" i="1"/>
  <c r="U3577" i="1"/>
  <c r="V3577" i="1"/>
  <c r="W3577" i="1"/>
  <c r="I3578" i="1"/>
  <c r="J3578" i="1"/>
  <c r="K3578" i="1"/>
  <c r="L3578" i="1"/>
  <c r="M3578" i="1"/>
  <c r="O3578" i="1"/>
  <c r="P3578" i="1"/>
  <c r="Q3578" i="1"/>
  <c r="R3578" i="1"/>
  <c r="T3578" i="1"/>
  <c r="U3578" i="1"/>
  <c r="V3578" i="1"/>
  <c r="W3578" i="1"/>
  <c r="I3579" i="1"/>
  <c r="J3579" i="1"/>
  <c r="K3579" i="1"/>
  <c r="L3579" i="1"/>
  <c r="M3579" i="1"/>
  <c r="O3579" i="1"/>
  <c r="P3579" i="1"/>
  <c r="Q3579" i="1"/>
  <c r="R3579" i="1"/>
  <c r="T3579" i="1"/>
  <c r="U3579" i="1"/>
  <c r="V3579" i="1"/>
  <c r="W3579" i="1"/>
  <c r="I3580" i="1"/>
  <c r="J3580" i="1"/>
  <c r="K3580" i="1"/>
  <c r="L3580" i="1"/>
  <c r="M3580" i="1"/>
  <c r="O3580" i="1"/>
  <c r="P3580" i="1"/>
  <c r="Q3580" i="1"/>
  <c r="R3580" i="1"/>
  <c r="T3580" i="1"/>
  <c r="U3580" i="1"/>
  <c r="V3580" i="1"/>
  <c r="W3580" i="1"/>
  <c r="I3581" i="1"/>
  <c r="J3581" i="1"/>
  <c r="K3581" i="1"/>
  <c r="L3581" i="1"/>
  <c r="M3581" i="1"/>
  <c r="O3581" i="1"/>
  <c r="P3581" i="1"/>
  <c r="Q3581" i="1"/>
  <c r="R3581" i="1"/>
  <c r="T3581" i="1"/>
  <c r="U3581" i="1"/>
  <c r="V3581" i="1"/>
  <c r="W3581" i="1"/>
  <c r="I3582" i="1"/>
  <c r="J3582" i="1"/>
  <c r="K3582" i="1"/>
  <c r="L3582" i="1"/>
  <c r="M3582" i="1"/>
  <c r="O3582" i="1"/>
  <c r="P3582" i="1"/>
  <c r="Q3582" i="1"/>
  <c r="R3582" i="1"/>
  <c r="T3582" i="1"/>
  <c r="U3582" i="1"/>
  <c r="V3582" i="1"/>
  <c r="W3582" i="1"/>
  <c r="I3583" i="1"/>
  <c r="J3583" i="1"/>
  <c r="K3583" i="1"/>
  <c r="L3583" i="1"/>
  <c r="M3583" i="1"/>
  <c r="O3583" i="1"/>
  <c r="P3583" i="1"/>
  <c r="Q3583" i="1"/>
  <c r="R3583" i="1"/>
  <c r="T3583" i="1"/>
  <c r="U3583" i="1"/>
  <c r="V3583" i="1"/>
  <c r="W3583" i="1"/>
  <c r="I3584" i="1"/>
  <c r="J3584" i="1"/>
  <c r="K3584" i="1"/>
  <c r="L3584" i="1"/>
  <c r="M3584" i="1"/>
  <c r="O3584" i="1"/>
  <c r="P3584" i="1"/>
  <c r="Q3584" i="1"/>
  <c r="R3584" i="1"/>
  <c r="T3584" i="1"/>
  <c r="U3584" i="1"/>
  <c r="V3584" i="1"/>
  <c r="W3584" i="1"/>
  <c r="I3585" i="1"/>
  <c r="J3585" i="1"/>
  <c r="K3585" i="1"/>
  <c r="L3585" i="1"/>
  <c r="M3585" i="1"/>
  <c r="O3585" i="1"/>
  <c r="P3585" i="1"/>
  <c r="Q3585" i="1"/>
  <c r="R3585" i="1"/>
  <c r="T3585" i="1"/>
  <c r="U3585" i="1"/>
  <c r="V3585" i="1"/>
  <c r="W3585" i="1"/>
  <c r="I3586" i="1"/>
  <c r="J3586" i="1"/>
  <c r="K3586" i="1"/>
  <c r="L3586" i="1"/>
  <c r="M3586" i="1"/>
  <c r="O3586" i="1"/>
  <c r="P3586" i="1"/>
  <c r="Q3586" i="1"/>
  <c r="R3586" i="1"/>
  <c r="T3586" i="1"/>
  <c r="U3586" i="1"/>
  <c r="V3586" i="1"/>
  <c r="W3586" i="1"/>
  <c r="I3587" i="1"/>
  <c r="J3587" i="1"/>
  <c r="K3587" i="1"/>
  <c r="L3587" i="1"/>
  <c r="M3587" i="1"/>
  <c r="O3587" i="1"/>
  <c r="P3587" i="1"/>
  <c r="Q3587" i="1"/>
  <c r="R3587" i="1"/>
  <c r="T3587" i="1"/>
  <c r="U3587" i="1"/>
  <c r="V3587" i="1"/>
  <c r="W3587" i="1"/>
  <c r="I3588" i="1"/>
  <c r="J3588" i="1"/>
  <c r="K3588" i="1"/>
  <c r="L3588" i="1"/>
  <c r="M3588" i="1"/>
  <c r="O3588" i="1"/>
  <c r="P3588" i="1"/>
  <c r="Q3588" i="1"/>
  <c r="R3588" i="1"/>
  <c r="T3588" i="1"/>
  <c r="U3588" i="1"/>
  <c r="V3588" i="1"/>
  <c r="W3588" i="1"/>
  <c r="I3589" i="1"/>
  <c r="J3589" i="1"/>
  <c r="K3589" i="1"/>
  <c r="L3589" i="1"/>
  <c r="M3589" i="1"/>
  <c r="O3589" i="1"/>
  <c r="P3589" i="1"/>
  <c r="Q3589" i="1"/>
  <c r="R3589" i="1"/>
  <c r="T3589" i="1"/>
  <c r="U3589" i="1"/>
  <c r="V3589" i="1"/>
  <c r="W3589" i="1"/>
  <c r="I3590" i="1"/>
  <c r="J3590" i="1"/>
  <c r="K3590" i="1"/>
  <c r="L3590" i="1"/>
  <c r="M3590" i="1"/>
  <c r="O3590" i="1"/>
  <c r="P3590" i="1"/>
  <c r="Q3590" i="1"/>
  <c r="R3590" i="1"/>
  <c r="T3590" i="1"/>
  <c r="U3590" i="1"/>
  <c r="V3590" i="1"/>
  <c r="W3590" i="1"/>
  <c r="I3591" i="1"/>
  <c r="J3591" i="1"/>
  <c r="K3591" i="1"/>
  <c r="L3591" i="1"/>
  <c r="M3591" i="1"/>
  <c r="O3591" i="1"/>
  <c r="P3591" i="1"/>
  <c r="Q3591" i="1"/>
  <c r="R3591" i="1"/>
  <c r="T3591" i="1"/>
  <c r="U3591" i="1"/>
  <c r="V3591" i="1"/>
  <c r="W3591" i="1"/>
  <c r="I3592" i="1"/>
  <c r="J3592" i="1"/>
  <c r="K3592" i="1"/>
  <c r="L3592" i="1"/>
  <c r="M3592" i="1"/>
  <c r="O3592" i="1"/>
  <c r="P3592" i="1"/>
  <c r="Q3592" i="1"/>
  <c r="R3592" i="1"/>
  <c r="T3592" i="1"/>
  <c r="U3592" i="1"/>
  <c r="V3592" i="1"/>
  <c r="W3592" i="1"/>
  <c r="I3593" i="1"/>
  <c r="J3593" i="1"/>
  <c r="K3593" i="1"/>
  <c r="L3593" i="1"/>
  <c r="M3593" i="1"/>
  <c r="O3593" i="1"/>
  <c r="P3593" i="1"/>
  <c r="Q3593" i="1"/>
  <c r="R3593" i="1"/>
  <c r="T3593" i="1"/>
  <c r="U3593" i="1"/>
  <c r="V3593" i="1"/>
  <c r="W3593" i="1"/>
  <c r="I3594" i="1"/>
  <c r="J3594" i="1"/>
  <c r="K3594" i="1"/>
  <c r="L3594" i="1"/>
  <c r="M3594" i="1"/>
  <c r="O3594" i="1"/>
  <c r="P3594" i="1"/>
  <c r="Q3594" i="1"/>
  <c r="R3594" i="1"/>
  <c r="T3594" i="1"/>
  <c r="U3594" i="1"/>
  <c r="V3594" i="1"/>
  <c r="W3594" i="1"/>
  <c r="I3595" i="1"/>
  <c r="J3595" i="1"/>
  <c r="K3595" i="1"/>
  <c r="L3595" i="1"/>
  <c r="M3595" i="1"/>
  <c r="O3595" i="1"/>
  <c r="P3595" i="1"/>
  <c r="Q3595" i="1"/>
  <c r="R3595" i="1"/>
  <c r="T3595" i="1"/>
  <c r="U3595" i="1"/>
  <c r="V3595" i="1"/>
  <c r="W3595" i="1"/>
  <c r="I3596" i="1"/>
  <c r="J3596" i="1"/>
  <c r="K3596" i="1"/>
  <c r="L3596" i="1"/>
  <c r="M3596" i="1"/>
  <c r="O3596" i="1"/>
  <c r="P3596" i="1"/>
  <c r="Q3596" i="1"/>
  <c r="R3596" i="1"/>
  <c r="T3596" i="1"/>
  <c r="U3596" i="1"/>
  <c r="V3596" i="1"/>
  <c r="W3596" i="1"/>
  <c r="I3597" i="1"/>
  <c r="J3597" i="1"/>
  <c r="K3597" i="1"/>
  <c r="L3597" i="1"/>
  <c r="M3597" i="1"/>
  <c r="O3597" i="1"/>
  <c r="P3597" i="1"/>
  <c r="Q3597" i="1"/>
  <c r="R3597" i="1"/>
  <c r="T3597" i="1"/>
  <c r="U3597" i="1"/>
  <c r="V3597" i="1"/>
  <c r="W3597" i="1"/>
  <c r="I3598" i="1"/>
  <c r="J3598" i="1"/>
  <c r="K3598" i="1"/>
  <c r="L3598" i="1"/>
  <c r="M3598" i="1"/>
  <c r="O3598" i="1"/>
  <c r="P3598" i="1"/>
  <c r="Q3598" i="1"/>
  <c r="R3598" i="1"/>
  <c r="T3598" i="1"/>
  <c r="U3598" i="1"/>
  <c r="V3598" i="1"/>
  <c r="W3598" i="1"/>
  <c r="I3599" i="1"/>
  <c r="J3599" i="1"/>
  <c r="K3599" i="1"/>
  <c r="L3599" i="1"/>
  <c r="M3599" i="1"/>
  <c r="O3599" i="1"/>
  <c r="P3599" i="1"/>
  <c r="Q3599" i="1"/>
  <c r="R3599" i="1"/>
  <c r="T3599" i="1"/>
  <c r="U3599" i="1"/>
  <c r="V3599" i="1"/>
  <c r="W3599" i="1"/>
  <c r="I3600" i="1"/>
  <c r="J3600" i="1"/>
  <c r="K3600" i="1"/>
  <c r="L3600" i="1"/>
  <c r="M3600" i="1"/>
  <c r="O3600" i="1"/>
  <c r="P3600" i="1"/>
  <c r="Q3600" i="1"/>
  <c r="R3600" i="1"/>
  <c r="T3600" i="1"/>
  <c r="U3600" i="1"/>
  <c r="V3600" i="1"/>
  <c r="W3600" i="1"/>
  <c r="I3601" i="1"/>
  <c r="J3601" i="1"/>
  <c r="K3601" i="1"/>
  <c r="L3601" i="1"/>
  <c r="M3601" i="1"/>
  <c r="O3601" i="1"/>
  <c r="P3601" i="1"/>
  <c r="Q3601" i="1"/>
  <c r="R3601" i="1"/>
  <c r="T3601" i="1"/>
  <c r="U3601" i="1"/>
  <c r="V3601" i="1"/>
  <c r="W3601" i="1"/>
  <c r="I3602" i="1"/>
  <c r="J3602" i="1"/>
  <c r="K3602" i="1"/>
  <c r="L3602" i="1"/>
  <c r="M3602" i="1"/>
  <c r="O3602" i="1"/>
  <c r="P3602" i="1"/>
  <c r="Q3602" i="1"/>
  <c r="R3602" i="1"/>
  <c r="T3602" i="1"/>
  <c r="U3602" i="1"/>
  <c r="V3602" i="1"/>
  <c r="W3602" i="1"/>
  <c r="I3603" i="1"/>
  <c r="J3603" i="1"/>
  <c r="K3603" i="1"/>
  <c r="L3603" i="1"/>
  <c r="M3603" i="1"/>
  <c r="O3603" i="1"/>
  <c r="P3603" i="1"/>
  <c r="Q3603" i="1"/>
  <c r="R3603" i="1"/>
  <c r="T3603" i="1"/>
  <c r="U3603" i="1"/>
  <c r="V3603" i="1"/>
  <c r="W3603" i="1"/>
  <c r="I3604" i="1"/>
  <c r="J3604" i="1"/>
  <c r="K3604" i="1"/>
  <c r="L3604" i="1"/>
  <c r="M3604" i="1"/>
  <c r="O3604" i="1"/>
  <c r="P3604" i="1"/>
  <c r="Q3604" i="1"/>
  <c r="R3604" i="1"/>
  <c r="T3604" i="1"/>
  <c r="U3604" i="1"/>
  <c r="V3604" i="1"/>
  <c r="W3604" i="1"/>
  <c r="I3605" i="1"/>
  <c r="J3605" i="1"/>
  <c r="K3605" i="1"/>
  <c r="L3605" i="1"/>
  <c r="M3605" i="1"/>
  <c r="O3605" i="1"/>
  <c r="P3605" i="1"/>
  <c r="Q3605" i="1"/>
  <c r="R3605" i="1"/>
  <c r="T3605" i="1"/>
  <c r="U3605" i="1"/>
  <c r="V3605" i="1"/>
  <c r="W3605" i="1"/>
  <c r="I3606" i="1"/>
  <c r="J3606" i="1"/>
  <c r="K3606" i="1"/>
  <c r="L3606" i="1"/>
  <c r="M3606" i="1"/>
  <c r="O3606" i="1"/>
  <c r="P3606" i="1"/>
  <c r="Q3606" i="1"/>
  <c r="R3606" i="1"/>
  <c r="T3606" i="1"/>
  <c r="U3606" i="1"/>
  <c r="V3606" i="1"/>
  <c r="W3606" i="1"/>
  <c r="I3607" i="1"/>
  <c r="J3607" i="1"/>
  <c r="K3607" i="1"/>
  <c r="L3607" i="1"/>
  <c r="M3607" i="1"/>
  <c r="O3607" i="1"/>
  <c r="P3607" i="1"/>
  <c r="Q3607" i="1"/>
  <c r="R3607" i="1"/>
  <c r="T3607" i="1"/>
  <c r="U3607" i="1"/>
  <c r="V3607" i="1"/>
  <c r="W3607" i="1"/>
  <c r="I3608" i="1"/>
  <c r="J3608" i="1"/>
  <c r="K3608" i="1"/>
  <c r="L3608" i="1"/>
  <c r="M3608" i="1"/>
  <c r="O3608" i="1"/>
  <c r="P3608" i="1"/>
  <c r="Q3608" i="1"/>
  <c r="R3608" i="1"/>
  <c r="T3608" i="1"/>
  <c r="U3608" i="1"/>
  <c r="V3608" i="1"/>
  <c r="W3608" i="1"/>
  <c r="I3609" i="1"/>
  <c r="J3609" i="1"/>
  <c r="K3609" i="1"/>
  <c r="L3609" i="1"/>
  <c r="M3609" i="1"/>
  <c r="O3609" i="1"/>
  <c r="P3609" i="1"/>
  <c r="Q3609" i="1"/>
  <c r="R3609" i="1"/>
  <c r="T3609" i="1"/>
  <c r="U3609" i="1"/>
  <c r="V3609" i="1"/>
  <c r="W3609" i="1"/>
  <c r="I3610" i="1"/>
  <c r="J3610" i="1"/>
  <c r="K3610" i="1"/>
  <c r="L3610" i="1"/>
  <c r="M3610" i="1"/>
  <c r="O3610" i="1"/>
  <c r="P3610" i="1"/>
  <c r="Q3610" i="1"/>
  <c r="R3610" i="1"/>
  <c r="T3610" i="1"/>
  <c r="U3610" i="1"/>
  <c r="V3610" i="1"/>
  <c r="W3610" i="1"/>
  <c r="I3611" i="1"/>
  <c r="J3611" i="1"/>
  <c r="K3611" i="1"/>
  <c r="L3611" i="1"/>
  <c r="M3611" i="1"/>
  <c r="O3611" i="1"/>
  <c r="P3611" i="1"/>
  <c r="Q3611" i="1"/>
  <c r="R3611" i="1"/>
  <c r="T3611" i="1"/>
  <c r="U3611" i="1"/>
  <c r="V3611" i="1"/>
  <c r="W3611" i="1"/>
  <c r="I3612" i="1"/>
  <c r="J3612" i="1"/>
  <c r="K3612" i="1"/>
  <c r="L3612" i="1"/>
  <c r="M3612" i="1"/>
  <c r="O3612" i="1"/>
  <c r="P3612" i="1"/>
  <c r="Q3612" i="1"/>
  <c r="R3612" i="1"/>
  <c r="T3612" i="1"/>
  <c r="U3612" i="1"/>
  <c r="V3612" i="1"/>
  <c r="W3612" i="1"/>
  <c r="I3613" i="1"/>
  <c r="J3613" i="1"/>
  <c r="K3613" i="1"/>
  <c r="L3613" i="1"/>
  <c r="M3613" i="1"/>
  <c r="O3613" i="1"/>
  <c r="P3613" i="1"/>
  <c r="Q3613" i="1"/>
  <c r="R3613" i="1"/>
  <c r="T3613" i="1"/>
  <c r="U3613" i="1"/>
  <c r="V3613" i="1"/>
  <c r="W3613" i="1"/>
  <c r="I3614" i="1"/>
  <c r="J3614" i="1"/>
  <c r="K3614" i="1"/>
  <c r="L3614" i="1"/>
  <c r="M3614" i="1"/>
  <c r="O3614" i="1"/>
  <c r="P3614" i="1"/>
  <c r="Q3614" i="1"/>
  <c r="R3614" i="1"/>
  <c r="T3614" i="1"/>
  <c r="U3614" i="1"/>
  <c r="V3614" i="1"/>
  <c r="W3614" i="1"/>
  <c r="I3615" i="1"/>
  <c r="J3615" i="1"/>
  <c r="K3615" i="1"/>
  <c r="L3615" i="1"/>
  <c r="M3615" i="1"/>
  <c r="O3615" i="1"/>
  <c r="P3615" i="1"/>
  <c r="Q3615" i="1"/>
  <c r="R3615" i="1"/>
  <c r="T3615" i="1"/>
  <c r="U3615" i="1"/>
  <c r="V3615" i="1"/>
  <c r="W3615" i="1"/>
  <c r="I3616" i="1"/>
  <c r="J3616" i="1"/>
  <c r="K3616" i="1"/>
  <c r="L3616" i="1"/>
  <c r="M3616" i="1"/>
  <c r="O3616" i="1"/>
  <c r="P3616" i="1"/>
  <c r="Q3616" i="1"/>
  <c r="R3616" i="1"/>
  <c r="T3616" i="1"/>
  <c r="U3616" i="1"/>
  <c r="V3616" i="1"/>
  <c r="W3616" i="1"/>
  <c r="I3617" i="1"/>
  <c r="J3617" i="1"/>
  <c r="K3617" i="1"/>
  <c r="L3617" i="1"/>
  <c r="M3617" i="1"/>
  <c r="O3617" i="1"/>
  <c r="P3617" i="1"/>
  <c r="Q3617" i="1"/>
  <c r="R3617" i="1"/>
  <c r="T3617" i="1"/>
  <c r="U3617" i="1"/>
  <c r="V3617" i="1"/>
  <c r="W3617" i="1"/>
  <c r="I3618" i="1"/>
  <c r="J3618" i="1"/>
  <c r="K3618" i="1"/>
  <c r="L3618" i="1"/>
  <c r="M3618" i="1"/>
  <c r="O3618" i="1"/>
  <c r="P3618" i="1"/>
  <c r="Q3618" i="1"/>
  <c r="R3618" i="1"/>
  <c r="T3618" i="1"/>
  <c r="U3618" i="1"/>
  <c r="V3618" i="1"/>
  <c r="W3618" i="1"/>
  <c r="I3619" i="1"/>
  <c r="J3619" i="1"/>
  <c r="K3619" i="1"/>
  <c r="L3619" i="1"/>
  <c r="M3619" i="1"/>
  <c r="O3619" i="1"/>
  <c r="P3619" i="1"/>
  <c r="Q3619" i="1"/>
  <c r="R3619" i="1"/>
  <c r="T3619" i="1"/>
  <c r="U3619" i="1"/>
  <c r="V3619" i="1"/>
  <c r="W3619" i="1"/>
  <c r="I3620" i="1"/>
  <c r="J3620" i="1"/>
  <c r="K3620" i="1"/>
  <c r="L3620" i="1"/>
  <c r="M3620" i="1"/>
  <c r="O3620" i="1"/>
  <c r="P3620" i="1"/>
  <c r="Q3620" i="1"/>
  <c r="R3620" i="1"/>
  <c r="T3620" i="1"/>
  <c r="U3620" i="1"/>
  <c r="V3620" i="1"/>
  <c r="W3620" i="1"/>
  <c r="I3621" i="1"/>
  <c r="J3621" i="1"/>
  <c r="K3621" i="1"/>
  <c r="L3621" i="1"/>
  <c r="M3621" i="1"/>
  <c r="O3621" i="1"/>
  <c r="P3621" i="1"/>
  <c r="Q3621" i="1"/>
  <c r="R3621" i="1"/>
  <c r="T3621" i="1"/>
  <c r="U3621" i="1"/>
  <c r="V3621" i="1"/>
  <c r="W3621" i="1"/>
  <c r="I3622" i="1"/>
  <c r="J3622" i="1"/>
  <c r="K3622" i="1"/>
  <c r="L3622" i="1"/>
  <c r="M3622" i="1"/>
  <c r="O3622" i="1"/>
  <c r="P3622" i="1"/>
  <c r="Q3622" i="1"/>
  <c r="R3622" i="1"/>
  <c r="T3622" i="1"/>
  <c r="U3622" i="1"/>
  <c r="V3622" i="1"/>
  <c r="W3622" i="1"/>
  <c r="I3623" i="1"/>
  <c r="J3623" i="1"/>
  <c r="K3623" i="1"/>
  <c r="L3623" i="1"/>
  <c r="M3623" i="1"/>
  <c r="O3623" i="1"/>
  <c r="P3623" i="1"/>
  <c r="Q3623" i="1"/>
  <c r="R3623" i="1"/>
  <c r="T3623" i="1"/>
  <c r="U3623" i="1"/>
  <c r="V3623" i="1"/>
  <c r="W3623" i="1"/>
  <c r="I3624" i="1"/>
  <c r="J3624" i="1"/>
  <c r="K3624" i="1"/>
  <c r="L3624" i="1"/>
  <c r="M3624" i="1"/>
  <c r="O3624" i="1"/>
  <c r="P3624" i="1"/>
  <c r="Q3624" i="1"/>
  <c r="R3624" i="1"/>
  <c r="T3624" i="1"/>
  <c r="U3624" i="1"/>
  <c r="V3624" i="1"/>
  <c r="W3624" i="1"/>
  <c r="I3625" i="1"/>
  <c r="J3625" i="1"/>
  <c r="K3625" i="1"/>
  <c r="L3625" i="1"/>
  <c r="M3625" i="1"/>
  <c r="O3625" i="1"/>
  <c r="P3625" i="1"/>
  <c r="Q3625" i="1"/>
  <c r="R3625" i="1"/>
  <c r="T3625" i="1"/>
  <c r="U3625" i="1"/>
  <c r="V3625" i="1"/>
  <c r="W3625" i="1"/>
  <c r="I3626" i="1"/>
  <c r="J3626" i="1"/>
  <c r="K3626" i="1"/>
  <c r="L3626" i="1"/>
  <c r="M3626" i="1"/>
  <c r="O3626" i="1"/>
  <c r="P3626" i="1"/>
  <c r="Q3626" i="1"/>
  <c r="R3626" i="1"/>
  <c r="T3626" i="1"/>
  <c r="U3626" i="1"/>
  <c r="V3626" i="1"/>
  <c r="W3626" i="1"/>
  <c r="I3627" i="1"/>
  <c r="J3627" i="1"/>
  <c r="K3627" i="1"/>
  <c r="L3627" i="1"/>
  <c r="M3627" i="1"/>
  <c r="O3627" i="1"/>
  <c r="P3627" i="1"/>
  <c r="Q3627" i="1"/>
  <c r="R3627" i="1"/>
  <c r="T3627" i="1"/>
  <c r="U3627" i="1"/>
  <c r="V3627" i="1"/>
  <c r="W3627" i="1"/>
  <c r="I3628" i="1"/>
  <c r="J3628" i="1"/>
  <c r="K3628" i="1"/>
  <c r="L3628" i="1"/>
  <c r="M3628" i="1"/>
  <c r="O3628" i="1"/>
  <c r="P3628" i="1"/>
  <c r="Q3628" i="1"/>
  <c r="R3628" i="1"/>
  <c r="T3628" i="1"/>
  <c r="U3628" i="1"/>
  <c r="V3628" i="1"/>
  <c r="W3628" i="1"/>
  <c r="I3629" i="1"/>
  <c r="J3629" i="1"/>
  <c r="K3629" i="1"/>
  <c r="L3629" i="1"/>
  <c r="M3629" i="1"/>
  <c r="O3629" i="1"/>
  <c r="P3629" i="1"/>
  <c r="Q3629" i="1"/>
  <c r="R3629" i="1"/>
  <c r="T3629" i="1"/>
  <c r="U3629" i="1"/>
  <c r="V3629" i="1"/>
  <c r="W3629" i="1"/>
  <c r="I3630" i="1"/>
  <c r="J3630" i="1"/>
  <c r="K3630" i="1"/>
  <c r="L3630" i="1"/>
  <c r="M3630" i="1"/>
  <c r="O3630" i="1"/>
  <c r="P3630" i="1"/>
  <c r="Q3630" i="1"/>
  <c r="R3630" i="1"/>
  <c r="T3630" i="1"/>
  <c r="U3630" i="1"/>
  <c r="V3630" i="1"/>
  <c r="W3630" i="1"/>
  <c r="I3631" i="1"/>
  <c r="J3631" i="1"/>
  <c r="K3631" i="1"/>
  <c r="L3631" i="1"/>
  <c r="M3631" i="1"/>
  <c r="O3631" i="1"/>
  <c r="P3631" i="1"/>
  <c r="Q3631" i="1"/>
  <c r="R3631" i="1"/>
  <c r="T3631" i="1"/>
  <c r="U3631" i="1"/>
  <c r="V3631" i="1"/>
  <c r="W3631" i="1"/>
  <c r="I3632" i="1"/>
  <c r="J3632" i="1"/>
  <c r="K3632" i="1"/>
  <c r="L3632" i="1"/>
  <c r="M3632" i="1"/>
  <c r="O3632" i="1"/>
  <c r="P3632" i="1"/>
  <c r="Q3632" i="1"/>
  <c r="R3632" i="1"/>
  <c r="T3632" i="1"/>
  <c r="U3632" i="1"/>
  <c r="V3632" i="1"/>
  <c r="W3632" i="1"/>
  <c r="I3633" i="1"/>
  <c r="J3633" i="1"/>
  <c r="K3633" i="1"/>
  <c r="L3633" i="1"/>
  <c r="M3633" i="1"/>
  <c r="O3633" i="1"/>
  <c r="P3633" i="1"/>
  <c r="Q3633" i="1"/>
  <c r="R3633" i="1"/>
  <c r="T3633" i="1"/>
  <c r="U3633" i="1"/>
  <c r="V3633" i="1"/>
  <c r="W3633" i="1"/>
  <c r="I3634" i="1"/>
  <c r="J3634" i="1"/>
  <c r="K3634" i="1"/>
  <c r="L3634" i="1"/>
  <c r="M3634" i="1"/>
  <c r="O3634" i="1"/>
  <c r="P3634" i="1"/>
  <c r="Q3634" i="1"/>
  <c r="R3634" i="1"/>
  <c r="T3634" i="1"/>
  <c r="U3634" i="1"/>
  <c r="V3634" i="1"/>
  <c r="W3634" i="1"/>
  <c r="I3635" i="1"/>
  <c r="J3635" i="1"/>
  <c r="K3635" i="1"/>
  <c r="L3635" i="1"/>
  <c r="M3635" i="1"/>
  <c r="O3635" i="1"/>
  <c r="P3635" i="1"/>
  <c r="Q3635" i="1"/>
  <c r="R3635" i="1"/>
  <c r="T3635" i="1"/>
  <c r="U3635" i="1"/>
  <c r="V3635" i="1"/>
  <c r="W3635" i="1"/>
  <c r="I3636" i="1"/>
  <c r="J3636" i="1"/>
  <c r="K3636" i="1"/>
  <c r="L3636" i="1"/>
  <c r="M3636" i="1"/>
  <c r="O3636" i="1"/>
  <c r="P3636" i="1"/>
  <c r="Q3636" i="1"/>
  <c r="R3636" i="1"/>
  <c r="T3636" i="1"/>
  <c r="U3636" i="1"/>
  <c r="V3636" i="1"/>
  <c r="W3636" i="1"/>
  <c r="I3637" i="1"/>
  <c r="J3637" i="1"/>
  <c r="K3637" i="1"/>
  <c r="L3637" i="1"/>
  <c r="M3637" i="1"/>
  <c r="O3637" i="1"/>
  <c r="P3637" i="1"/>
  <c r="Q3637" i="1"/>
  <c r="R3637" i="1"/>
  <c r="T3637" i="1"/>
  <c r="U3637" i="1"/>
  <c r="V3637" i="1"/>
  <c r="W3637" i="1"/>
  <c r="I3638" i="1"/>
  <c r="J3638" i="1"/>
  <c r="K3638" i="1"/>
  <c r="L3638" i="1"/>
  <c r="M3638" i="1"/>
  <c r="O3638" i="1"/>
  <c r="P3638" i="1"/>
  <c r="Q3638" i="1"/>
  <c r="R3638" i="1"/>
  <c r="T3638" i="1"/>
  <c r="U3638" i="1"/>
  <c r="V3638" i="1"/>
  <c r="W3638" i="1"/>
  <c r="I3639" i="1"/>
  <c r="J3639" i="1"/>
  <c r="K3639" i="1"/>
  <c r="L3639" i="1"/>
  <c r="M3639" i="1"/>
  <c r="O3639" i="1"/>
  <c r="P3639" i="1"/>
  <c r="Q3639" i="1"/>
  <c r="R3639" i="1"/>
  <c r="T3639" i="1"/>
  <c r="U3639" i="1"/>
  <c r="V3639" i="1"/>
  <c r="W3639" i="1"/>
  <c r="I3640" i="1"/>
  <c r="J3640" i="1"/>
  <c r="K3640" i="1"/>
  <c r="L3640" i="1"/>
  <c r="M3640" i="1"/>
  <c r="O3640" i="1"/>
  <c r="P3640" i="1"/>
  <c r="Q3640" i="1"/>
  <c r="R3640" i="1"/>
  <c r="T3640" i="1"/>
  <c r="U3640" i="1"/>
  <c r="V3640" i="1"/>
  <c r="W3640" i="1"/>
  <c r="I3641" i="1"/>
  <c r="J3641" i="1"/>
  <c r="K3641" i="1"/>
  <c r="L3641" i="1"/>
  <c r="M3641" i="1"/>
  <c r="O3641" i="1"/>
  <c r="P3641" i="1"/>
  <c r="Q3641" i="1"/>
  <c r="R3641" i="1"/>
  <c r="T3641" i="1"/>
  <c r="U3641" i="1"/>
  <c r="V3641" i="1"/>
  <c r="W3641" i="1"/>
  <c r="I3642" i="1"/>
  <c r="J3642" i="1"/>
  <c r="K3642" i="1"/>
  <c r="L3642" i="1"/>
  <c r="M3642" i="1"/>
  <c r="O3642" i="1"/>
  <c r="P3642" i="1"/>
  <c r="Q3642" i="1"/>
  <c r="R3642" i="1"/>
  <c r="T3642" i="1"/>
  <c r="U3642" i="1"/>
  <c r="V3642" i="1"/>
  <c r="W3642" i="1"/>
  <c r="I3643" i="1"/>
  <c r="J3643" i="1"/>
  <c r="K3643" i="1"/>
  <c r="L3643" i="1"/>
  <c r="M3643" i="1"/>
  <c r="O3643" i="1"/>
  <c r="P3643" i="1"/>
  <c r="Q3643" i="1"/>
  <c r="R3643" i="1"/>
  <c r="T3643" i="1"/>
  <c r="U3643" i="1"/>
  <c r="V3643" i="1"/>
  <c r="W3643" i="1"/>
  <c r="I3644" i="1"/>
  <c r="J3644" i="1"/>
  <c r="K3644" i="1"/>
  <c r="L3644" i="1"/>
  <c r="M3644" i="1"/>
  <c r="O3644" i="1"/>
  <c r="P3644" i="1"/>
  <c r="Q3644" i="1"/>
  <c r="R3644" i="1"/>
  <c r="T3644" i="1"/>
  <c r="U3644" i="1"/>
  <c r="V3644" i="1"/>
  <c r="W3644" i="1"/>
  <c r="I3645" i="1"/>
  <c r="J3645" i="1"/>
  <c r="K3645" i="1"/>
  <c r="L3645" i="1"/>
  <c r="M3645" i="1"/>
  <c r="O3645" i="1"/>
  <c r="P3645" i="1"/>
  <c r="Q3645" i="1"/>
  <c r="R3645" i="1"/>
  <c r="T3645" i="1"/>
  <c r="U3645" i="1"/>
  <c r="V3645" i="1"/>
  <c r="W3645" i="1"/>
  <c r="I3646" i="1"/>
  <c r="J3646" i="1"/>
  <c r="K3646" i="1"/>
  <c r="L3646" i="1"/>
  <c r="M3646" i="1"/>
  <c r="O3646" i="1"/>
  <c r="P3646" i="1"/>
  <c r="Q3646" i="1"/>
  <c r="R3646" i="1"/>
  <c r="T3646" i="1"/>
  <c r="U3646" i="1"/>
  <c r="V3646" i="1"/>
  <c r="W3646" i="1"/>
  <c r="I3647" i="1"/>
  <c r="J3647" i="1"/>
  <c r="K3647" i="1"/>
  <c r="L3647" i="1"/>
  <c r="M3647" i="1"/>
  <c r="O3647" i="1"/>
  <c r="P3647" i="1"/>
  <c r="Q3647" i="1"/>
  <c r="R3647" i="1"/>
  <c r="T3647" i="1"/>
  <c r="U3647" i="1"/>
  <c r="V3647" i="1"/>
  <c r="W3647" i="1"/>
  <c r="I3648" i="1"/>
  <c r="J3648" i="1"/>
  <c r="K3648" i="1"/>
  <c r="L3648" i="1"/>
  <c r="M3648" i="1"/>
  <c r="O3648" i="1"/>
  <c r="P3648" i="1"/>
  <c r="Q3648" i="1"/>
  <c r="R3648" i="1"/>
  <c r="T3648" i="1"/>
  <c r="U3648" i="1"/>
  <c r="V3648" i="1"/>
  <c r="W3648" i="1"/>
  <c r="I3649" i="1"/>
  <c r="J3649" i="1"/>
  <c r="K3649" i="1"/>
  <c r="L3649" i="1"/>
  <c r="M3649" i="1"/>
  <c r="O3649" i="1"/>
  <c r="P3649" i="1"/>
  <c r="Q3649" i="1"/>
  <c r="R3649" i="1"/>
  <c r="T3649" i="1"/>
  <c r="U3649" i="1"/>
  <c r="V3649" i="1"/>
  <c r="W3649" i="1"/>
  <c r="I3650" i="1"/>
  <c r="J3650" i="1"/>
  <c r="K3650" i="1"/>
  <c r="L3650" i="1"/>
  <c r="M3650" i="1"/>
  <c r="O3650" i="1"/>
  <c r="P3650" i="1"/>
  <c r="Q3650" i="1"/>
  <c r="R3650" i="1"/>
  <c r="T3650" i="1"/>
  <c r="U3650" i="1"/>
  <c r="V3650" i="1"/>
  <c r="W3650" i="1"/>
  <c r="I3651" i="1"/>
  <c r="J3651" i="1"/>
  <c r="K3651" i="1"/>
  <c r="L3651" i="1"/>
  <c r="M3651" i="1"/>
  <c r="O3651" i="1"/>
  <c r="P3651" i="1"/>
  <c r="Q3651" i="1"/>
  <c r="R3651" i="1"/>
  <c r="T3651" i="1"/>
  <c r="U3651" i="1"/>
  <c r="V3651" i="1"/>
  <c r="W3651" i="1"/>
  <c r="I3652" i="1"/>
  <c r="J3652" i="1"/>
  <c r="K3652" i="1"/>
  <c r="L3652" i="1"/>
  <c r="M3652" i="1"/>
  <c r="O3652" i="1"/>
  <c r="P3652" i="1"/>
  <c r="Q3652" i="1"/>
  <c r="R3652" i="1"/>
  <c r="T3652" i="1"/>
  <c r="U3652" i="1"/>
  <c r="V3652" i="1"/>
  <c r="W3652" i="1"/>
  <c r="I3653" i="1"/>
  <c r="J3653" i="1"/>
  <c r="K3653" i="1"/>
  <c r="L3653" i="1"/>
  <c r="M3653" i="1"/>
  <c r="O3653" i="1"/>
  <c r="P3653" i="1"/>
  <c r="Q3653" i="1"/>
  <c r="R3653" i="1"/>
  <c r="T3653" i="1"/>
  <c r="U3653" i="1"/>
  <c r="V3653" i="1"/>
  <c r="W3653" i="1"/>
  <c r="I3654" i="1"/>
  <c r="J3654" i="1"/>
  <c r="K3654" i="1"/>
  <c r="L3654" i="1"/>
  <c r="M3654" i="1"/>
  <c r="O3654" i="1"/>
  <c r="P3654" i="1"/>
  <c r="Q3654" i="1"/>
  <c r="R3654" i="1"/>
  <c r="T3654" i="1"/>
  <c r="U3654" i="1"/>
  <c r="V3654" i="1"/>
  <c r="W3654" i="1"/>
  <c r="I3655" i="1"/>
  <c r="J3655" i="1"/>
  <c r="K3655" i="1"/>
  <c r="L3655" i="1"/>
  <c r="M3655" i="1"/>
  <c r="O3655" i="1"/>
  <c r="P3655" i="1"/>
  <c r="Q3655" i="1"/>
  <c r="R3655" i="1"/>
  <c r="T3655" i="1"/>
  <c r="U3655" i="1"/>
  <c r="V3655" i="1"/>
  <c r="W3655" i="1"/>
  <c r="I3656" i="1"/>
  <c r="J3656" i="1"/>
  <c r="K3656" i="1"/>
  <c r="L3656" i="1"/>
  <c r="M3656" i="1"/>
  <c r="O3656" i="1"/>
  <c r="P3656" i="1"/>
  <c r="Q3656" i="1"/>
  <c r="R3656" i="1"/>
  <c r="T3656" i="1"/>
  <c r="U3656" i="1"/>
  <c r="V3656" i="1"/>
  <c r="W3656" i="1"/>
  <c r="I3657" i="1"/>
  <c r="J3657" i="1"/>
  <c r="K3657" i="1"/>
  <c r="L3657" i="1"/>
  <c r="M3657" i="1"/>
  <c r="O3657" i="1"/>
  <c r="P3657" i="1"/>
  <c r="Q3657" i="1"/>
  <c r="R3657" i="1"/>
  <c r="T3657" i="1"/>
  <c r="U3657" i="1"/>
  <c r="V3657" i="1"/>
  <c r="W3657" i="1"/>
  <c r="I3658" i="1"/>
  <c r="J3658" i="1"/>
  <c r="K3658" i="1"/>
  <c r="L3658" i="1"/>
  <c r="M3658" i="1"/>
  <c r="O3658" i="1"/>
  <c r="P3658" i="1"/>
  <c r="Q3658" i="1"/>
  <c r="R3658" i="1"/>
  <c r="T3658" i="1"/>
  <c r="U3658" i="1"/>
  <c r="V3658" i="1"/>
  <c r="W3658" i="1"/>
  <c r="I3659" i="1"/>
  <c r="J3659" i="1"/>
  <c r="K3659" i="1"/>
  <c r="L3659" i="1"/>
  <c r="M3659" i="1"/>
  <c r="O3659" i="1"/>
  <c r="P3659" i="1"/>
  <c r="Q3659" i="1"/>
  <c r="R3659" i="1"/>
  <c r="T3659" i="1"/>
  <c r="U3659" i="1"/>
  <c r="V3659" i="1"/>
  <c r="W3659" i="1"/>
  <c r="I3660" i="1"/>
  <c r="J3660" i="1"/>
  <c r="K3660" i="1"/>
  <c r="L3660" i="1"/>
  <c r="M3660" i="1"/>
  <c r="O3660" i="1"/>
  <c r="P3660" i="1"/>
  <c r="Q3660" i="1"/>
  <c r="R3660" i="1"/>
  <c r="T3660" i="1"/>
  <c r="U3660" i="1"/>
  <c r="V3660" i="1"/>
  <c r="W3660" i="1"/>
  <c r="I3661" i="1"/>
  <c r="J3661" i="1"/>
  <c r="K3661" i="1"/>
  <c r="L3661" i="1"/>
  <c r="M3661" i="1"/>
  <c r="O3661" i="1"/>
  <c r="P3661" i="1"/>
  <c r="Q3661" i="1"/>
  <c r="R3661" i="1"/>
  <c r="T3661" i="1"/>
  <c r="U3661" i="1"/>
  <c r="V3661" i="1"/>
  <c r="W3661" i="1"/>
  <c r="I3662" i="1"/>
  <c r="J3662" i="1"/>
  <c r="K3662" i="1"/>
  <c r="L3662" i="1"/>
  <c r="M3662" i="1"/>
  <c r="O3662" i="1"/>
  <c r="P3662" i="1"/>
  <c r="Q3662" i="1"/>
  <c r="R3662" i="1"/>
  <c r="T3662" i="1"/>
  <c r="U3662" i="1"/>
  <c r="V3662" i="1"/>
  <c r="W3662" i="1"/>
  <c r="I3663" i="1"/>
  <c r="J3663" i="1"/>
  <c r="K3663" i="1"/>
  <c r="L3663" i="1"/>
  <c r="M3663" i="1"/>
  <c r="O3663" i="1"/>
  <c r="P3663" i="1"/>
  <c r="Q3663" i="1"/>
  <c r="R3663" i="1"/>
  <c r="T3663" i="1"/>
  <c r="U3663" i="1"/>
  <c r="V3663" i="1"/>
  <c r="W3663" i="1"/>
  <c r="I3664" i="1"/>
  <c r="J3664" i="1"/>
  <c r="K3664" i="1"/>
  <c r="L3664" i="1"/>
  <c r="M3664" i="1"/>
  <c r="O3664" i="1"/>
  <c r="P3664" i="1"/>
  <c r="Q3664" i="1"/>
  <c r="R3664" i="1"/>
  <c r="T3664" i="1"/>
  <c r="U3664" i="1"/>
  <c r="V3664" i="1"/>
  <c r="W3664" i="1"/>
  <c r="I3665" i="1"/>
  <c r="J3665" i="1"/>
  <c r="K3665" i="1"/>
  <c r="L3665" i="1"/>
  <c r="M3665" i="1"/>
  <c r="O3665" i="1"/>
  <c r="P3665" i="1"/>
  <c r="Q3665" i="1"/>
  <c r="R3665" i="1"/>
  <c r="T3665" i="1"/>
  <c r="U3665" i="1"/>
  <c r="V3665" i="1"/>
  <c r="W3665" i="1"/>
  <c r="I3666" i="1"/>
  <c r="J3666" i="1"/>
  <c r="K3666" i="1"/>
  <c r="L3666" i="1"/>
  <c r="M3666" i="1"/>
  <c r="O3666" i="1"/>
  <c r="P3666" i="1"/>
  <c r="Q3666" i="1"/>
  <c r="R3666" i="1"/>
  <c r="T3666" i="1"/>
  <c r="U3666" i="1"/>
  <c r="V3666" i="1"/>
  <c r="W3666" i="1"/>
  <c r="I3667" i="1"/>
  <c r="J3667" i="1"/>
  <c r="K3667" i="1"/>
  <c r="L3667" i="1"/>
  <c r="M3667" i="1"/>
  <c r="O3667" i="1"/>
  <c r="P3667" i="1"/>
  <c r="Q3667" i="1"/>
  <c r="R3667" i="1"/>
  <c r="T3667" i="1"/>
  <c r="U3667" i="1"/>
  <c r="V3667" i="1"/>
  <c r="W3667" i="1"/>
  <c r="I3668" i="1"/>
  <c r="J3668" i="1"/>
  <c r="K3668" i="1"/>
  <c r="L3668" i="1"/>
  <c r="M3668" i="1"/>
  <c r="O3668" i="1"/>
  <c r="P3668" i="1"/>
  <c r="Q3668" i="1"/>
  <c r="R3668" i="1"/>
  <c r="T3668" i="1"/>
  <c r="U3668" i="1"/>
  <c r="V3668" i="1"/>
  <c r="W3668" i="1"/>
  <c r="I3669" i="1"/>
  <c r="J3669" i="1"/>
  <c r="K3669" i="1"/>
  <c r="L3669" i="1"/>
  <c r="M3669" i="1"/>
  <c r="O3669" i="1"/>
  <c r="P3669" i="1"/>
  <c r="Q3669" i="1"/>
  <c r="R3669" i="1"/>
  <c r="T3669" i="1"/>
  <c r="U3669" i="1"/>
  <c r="V3669" i="1"/>
  <c r="W3669" i="1"/>
  <c r="I3670" i="1"/>
  <c r="J3670" i="1"/>
  <c r="K3670" i="1"/>
  <c r="L3670" i="1"/>
  <c r="M3670" i="1"/>
  <c r="O3670" i="1"/>
  <c r="P3670" i="1"/>
  <c r="Q3670" i="1"/>
  <c r="R3670" i="1"/>
  <c r="T3670" i="1"/>
  <c r="U3670" i="1"/>
  <c r="V3670" i="1"/>
  <c r="W3670" i="1"/>
  <c r="I3671" i="1"/>
  <c r="J3671" i="1"/>
  <c r="K3671" i="1"/>
  <c r="L3671" i="1"/>
  <c r="M3671" i="1"/>
  <c r="O3671" i="1"/>
  <c r="P3671" i="1"/>
  <c r="Q3671" i="1"/>
  <c r="R3671" i="1"/>
  <c r="T3671" i="1"/>
  <c r="U3671" i="1"/>
  <c r="V3671" i="1"/>
  <c r="W3671" i="1"/>
  <c r="I3672" i="1"/>
  <c r="J3672" i="1"/>
  <c r="K3672" i="1"/>
  <c r="L3672" i="1"/>
  <c r="M3672" i="1"/>
  <c r="O3672" i="1"/>
  <c r="P3672" i="1"/>
  <c r="Q3672" i="1"/>
  <c r="R3672" i="1"/>
  <c r="T3672" i="1"/>
  <c r="U3672" i="1"/>
  <c r="V3672" i="1"/>
  <c r="W3672" i="1"/>
  <c r="I3673" i="1"/>
  <c r="J3673" i="1"/>
  <c r="K3673" i="1"/>
  <c r="L3673" i="1"/>
  <c r="M3673" i="1"/>
  <c r="O3673" i="1"/>
  <c r="P3673" i="1"/>
  <c r="Q3673" i="1"/>
  <c r="R3673" i="1"/>
  <c r="T3673" i="1"/>
  <c r="U3673" i="1"/>
  <c r="V3673" i="1"/>
  <c r="W3673" i="1"/>
  <c r="I3674" i="1"/>
  <c r="J3674" i="1"/>
  <c r="K3674" i="1"/>
  <c r="L3674" i="1"/>
  <c r="M3674" i="1"/>
  <c r="O3674" i="1"/>
  <c r="P3674" i="1"/>
  <c r="Q3674" i="1"/>
  <c r="R3674" i="1"/>
  <c r="T3674" i="1"/>
  <c r="U3674" i="1"/>
  <c r="V3674" i="1"/>
  <c r="W3674" i="1"/>
  <c r="I3675" i="1"/>
  <c r="J3675" i="1"/>
  <c r="K3675" i="1"/>
  <c r="L3675" i="1"/>
  <c r="M3675" i="1"/>
  <c r="O3675" i="1"/>
  <c r="P3675" i="1"/>
  <c r="Q3675" i="1"/>
  <c r="R3675" i="1"/>
  <c r="T3675" i="1"/>
  <c r="U3675" i="1"/>
  <c r="V3675" i="1"/>
  <c r="W3675" i="1"/>
  <c r="I3676" i="1"/>
  <c r="J3676" i="1"/>
  <c r="K3676" i="1"/>
  <c r="L3676" i="1"/>
  <c r="M3676" i="1"/>
  <c r="O3676" i="1"/>
  <c r="P3676" i="1"/>
  <c r="Q3676" i="1"/>
  <c r="R3676" i="1"/>
  <c r="T3676" i="1"/>
  <c r="U3676" i="1"/>
  <c r="V3676" i="1"/>
  <c r="W3676" i="1"/>
  <c r="I3677" i="1"/>
  <c r="J3677" i="1"/>
  <c r="K3677" i="1"/>
  <c r="L3677" i="1"/>
  <c r="M3677" i="1"/>
  <c r="O3677" i="1"/>
  <c r="P3677" i="1"/>
  <c r="Q3677" i="1"/>
  <c r="R3677" i="1"/>
  <c r="T3677" i="1"/>
  <c r="U3677" i="1"/>
  <c r="V3677" i="1"/>
  <c r="W3677" i="1"/>
  <c r="I3678" i="1"/>
  <c r="J3678" i="1"/>
  <c r="K3678" i="1"/>
  <c r="L3678" i="1"/>
  <c r="M3678" i="1"/>
  <c r="O3678" i="1"/>
  <c r="P3678" i="1"/>
  <c r="Q3678" i="1"/>
  <c r="R3678" i="1"/>
  <c r="T3678" i="1"/>
  <c r="U3678" i="1"/>
  <c r="V3678" i="1"/>
  <c r="W3678" i="1"/>
  <c r="I3679" i="1"/>
  <c r="J3679" i="1"/>
  <c r="K3679" i="1"/>
  <c r="L3679" i="1"/>
  <c r="M3679" i="1"/>
  <c r="O3679" i="1"/>
  <c r="P3679" i="1"/>
  <c r="Q3679" i="1"/>
  <c r="R3679" i="1"/>
  <c r="T3679" i="1"/>
  <c r="U3679" i="1"/>
  <c r="V3679" i="1"/>
  <c r="W3679" i="1"/>
  <c r="I3680" i="1"/>
  <c r="J3680" i="1"/>
  <c r="K3680" i="1"/>
  <c r="L3680" i="1"/>
  <c r="M3680" i="1"/>
  <c r="O3680" i="1"/>
  <c r="P3680" i="1"/>
  <c r="Q3680" i="1"/>
  <c r="R3680" i="1"/>
  <c r="T3680" i="1"/>
  <c r="U3680" i="1"/>
  <c r="V3680" i="1"/>
  <c r="W3680" i="1"/>
  <c r="I3681" i="1"/>
  <c r="J3681" i="1"/>
  <c r="K3681" i="1"/>
  <c r="L3681" i="1"/>
  <c r="M3681" i="1"/>
  <c r="O3681" i="1"/>
  <c r="P3681" i="1"/>
  <c r="Q3681" i="1"/>
  <c r="R3681" i="1"/>
  <c r="T3681" i="1"/>
  <c r="U3681" i="1"/>
  <c r="V3681" i="1"/>
  <c r="W3681" i="1"/>
  <c r="I3682" i="1"/>
  <c r="J3682" i="1"/>
  <c r="K3682" i="1"/>
  <c r="L3682" i="1"/>
  <c r="M3682" i="1"/>
  <c r="O3682" i="1"/>
  <c r="P3682" i="1"/>
  <c r="Q3682" i="1"/>
  <c r="R3682" i="1"/>
  <c r="T3682" i="1"/>
  <c r="U3682" i="1"/>
  <c r="V3682" i="1"/>
  <c r="W3682" i="1"/>
  <c r="I3683" i="1"/>
  <c r="J3683" i="1"/>
  <c r="K3683" i="1"/>
  <c r="L3683" i="1"/>
  <c r="M3683" i="1"/>
  <c r="O3683" i="1"/>
  <c r="P3683" i="1"/>
  <c r="Q3683" i="1"/>
  <c r="R3683" i="1"/>
  <c r="T3683" i="1"/>
  <c r="U3683" i="1"/>
  <c r="V3683" i="1"/>
  <c r="W3683" i="1"/>
  <c r="I3684" i="1"/>
  <c r="J3684" i="1"/>
  <c r="K3684" i="1"/>
  <c r="L3684" i="1"/>
  <c r="M3684" i="1"/>
  <c r="O3684" i="1"/>
  <c r="P3684" i="1"/>
  <c r="Q3684" i="1"/>
  <c r="R3684" i="1"/>
  <c r="T3684" i="1"/>
  <c r="U3684" i="1"/>
  <c r="V3684" i="1"/>
  <c r="W3684" i="1"/>
  <c r="I3685" i="1"/>
  <c r="J3685" i="1"/>
  <c r="K3685" i="1"/>
  <c r="L3685" i="1"/>
  <c r="M3685" i="1"/>
  <c r="O3685" i="1"/>
  <c r="P3685" i="1"/>
  <c r="Q3685" i="1"/>
  <c r="R3685" i="1"/>
  <c r="T3685" i="1"/>
  <c r="U3685" i="1"/>
  <c r="V3685" i="1"/>
  <c r="W3685" i="1"/>
  <c r="I3686" i="1"/>
  <c r="J3686" i="1"/>
  <c r="K3686" i="1"/>
  <c r="L3686" i="1"/>
  <c r="M3686" i="1"/>
  <c r="O3686" i="1"/>
  <c r="P3686" i="1"/>
  <c r="Q3686" i="1"/>
  <c r="R3686" i="1"/>
  <c r="T3686" i="1"/>
  <c r="U3686" i="1"/>
  <c r="V3686" i="1"/>
  <c r="W3686" i="1"/>
  <c r="I3687" i="1"/>
  <c r="J3687" i="1"/>
  <c r="K3687" i="1"/>
  <c r="L3687" i="1"/>
  <c r="M3687" i="1"/>
  <c r="O3687" i="1"/>
  <c r="P3687" i="1"/>
  <c r="Q3687" i="1"/>
  <c r="R3687" i="1"/>
  <c r="T3687" i="1"/>
  <c r="U3687" i="1"/>
  <c r="V3687" i="1"/>
  <c r="W3687" i="1"/>
  <c r="I3688" i="1"/>
  <c r="J3688" i="1"/>
  <c r="K3688" i="1"/>
  <c r="L3688" i="1"/>
  <c r="M3688" i="1"/>
  <c r="O3688" i="1"/>
  <c r="P3688" i="1"/>
  <c r="Q3688" i="1"/>
  <c r="R3688" i="1"/>
  <c r="T3688" i="1"/>
  <c r="U3688" i="1"/>
  <c r="V3688" i="1"/>
  <c r="W3688" i="1"/>
  <c r="I3689" i="1"/>
  <c r="J3689" i="1"/>
  <c r="K3689" i="1"/>
  <c r="L3689" i="1"/>
  <c r="M3689" i="1"/>
  <c r="O3689" i="1"/>
  <c r="P3689" i="1"/>
  <c r="Q3689" i="1"/>
  <c r="R3689" i="1"/>
  <c r="T3689" i="1"/>
  <c r="U3689" i="1"/>
  <c r="V3689" i="1"/>
  <c r="W3689" i="1"/>
  <c r="I3690" i="1"/>
  <c r="J3690" i="1"/>
  <c r="K3690" i="1"/>
  <c r="L3690" i="1"/>
  <c r="M3690" i="1"/>
  <c r="O3690" i="1"/>
  <c r="P3690" i="1"/>
  <c r="Q3690" i="1"/>
  <c r="R3690" i="1"/>
  <c r="T3690" i="1"/>
  <c r="U3690" i="1"/>
  <c r="V3690" i="1"/>
  <c r="W3690" i="1"/>
  <c r="I3691" i="1"/>
  <c r="J3691" i="1"/>
  <c r="K3691" i="1"/>
  <c r="L3691" i="1"/>
  <c r="M3691" i="1"/>
  <c r="O3691" i="1"/>
  <c r="P3691" i="1"/>
  <c r="Q3691" i="1"/>
  <c r="R3691" i="1"/>
  <c r="T3691" i="1"/>
  <c r="U3691" i="1"/>
  <c r="V3691" i="1"/>
  <c r="W3691" i="1"/>
  <c r="I3692" i="1"/>
  <c r="J3692" i="1"/>
  <c r="K3692" i="1"/>
  <c r="L3692" i="1"/>
  <c r="M3692" i="1"/>
  <c r="O3692" i="1"/>
  <c r="P3692" i="1"/>
  <c r="Q3692" i="1"/>
  <c r="R3692" i="1"/>
  <c r="T3692" i="1"/>
  <c r="U3692" i="1"/>
  <c r="V3692" i="1"/>
  <c r="W3692" i="1"/>
  <c r="I3693" i="1"/>
  <c r="J3693" i="1"/>
  <c r="K3693" i="1"/>
  <c r="L3693" i="1"/>
  <c r="M3693" i="1"/>
  <c r="O3693" i="1"/>
  <c r="P3693" i="1"/>
  <c r="Q3693" i="1"/>
  <c r="R3693" i="1"/>
  <c r="T3693" i="1"/>
  <c r="U3693" i="1"/>
  <c r="V3693" i="1"/>
  <c r="W3693" i="1"/>
  <c r="I3694" i="1"/>
  <c r="J3694" i="1"/>
  <c r="K3694" i="1"/>
  <c r="L3694" i="1"/>
  <c r="M3694" i="1"/>
  <c r="O3694" i="1"/>
  <c r="P3694" i="1"/>
  <c r="Q3694" i="1"/>
  <c r="R3694" i="1"/>
  <c r="T3694" i="1"/>
  <c r="U3694" i="1"/>
  <c r="V3694" i="1"/>
  <c r="W3694" i="1"/>
  <c r="I3695" i="1"/>
  <c r="J3695" i="1"/>
  <c r="K3695" i="1"/>
  <c r="L3695" i="1"/>
  <c r="M3695" i="1"/>
  <c r="O3695" i="1"/>
  <c r="P3695" i="1"/>
  <c r="Q3695" i="1"/>
  <c r="R3695" i="1"/>
  <c r="T3695" i="1"/>
  <c r="U3695" i="1"/>
  <c r="V3695" i="1"/>
  <c r="W3695" i="1"/>
  <c r="I3696" i="1"/>
  <c r="J3696" i="1"/>
  <c r="K3696" i="1"/>
  <c r="L3696" i="1"/>
  <c r="M3696" i="1"/>
  <c r="O3696" i="1"/>
  <c r="P3696" i="1"/>
  <c r="Q3696" i="1"/>
  <c r="R3696" i="1"/>
  <c r="T3696" i="1"/>
  <c r="U3696" i="1"/>
  <c r="V3696" i="1"/>
  <c r="W3696" i="1"/>
  <c r="I3697" i="1"/>
  <c r="J3697" i="1"/>
  <c r="K3697" i="1"/>
  <c r="L3697" i="1"/>
  <c r="M3697" i="1"/>
  <c r="O3697" i="1"/>
  <c r="P3697" i="1"/>
  <c r="Q3697" i="1"/>
  <c r="R3697" i="1"/>
  <c r="T3697" i="1"/>
  <c r="U3697" i="1"/>
  <c r="V3697" i="1"/>
  <c r="W3697" i="1"/>
  <c r="I3698" i="1"/>
  <c r="J3698" i="1"/>
  <c r="K3698" i="1"/>
  <c r="L3698" i="1"/>
  <c r="M3698" i="1"/>
  <c r="O3698" i="1"/>
  <c r="P3698" i="1"/>
  <c r="Q3698" i="1"/>
  <c r="R3698" i="1"/>
  <c r="T3698" i="1"/>
  <c r="U3698" i="1"/>
  <c r="V3698" i="1"/>
  <c r="W3698" i="1"/>
  <c r="I3699" i="1"/>
  <c r="J3699" i="1"/>
  <c r="K3699" i="1"/>
  <c r="L3699" i="1"/>
  <c r="M3699" i="1"/>
  <c r="O3699" i="1"/>
  <c r="P3699" i="1"/>
  <c r="Q3699" i="1"/>
  <c r="R3699" i="1"/>
  <c r="T3699" i="1"/>
  <c r="U3699" i="1"/>
  <c r="V3699" i="1"/>
  <c r="W3699" i="1"/>
  <c r="I3700" i="1"/>
  <c r="J3700" i="1"/>
  <c r="K3700" i="1"/>
  <c r="L3700" i="1"/>
  <c r="M3700" i="1"/>
  <c r="O3700" i="1"/>
  <c r="P3700" i="1"/>
  <c r="Q3700" i="1"/>
  <c r="R3700" i="1"/>
  <c r="T3700" i="1"/>
  <c r="U3700" i="1"/>
  <c r="V3700" i="1"/>
  <c r="W3700" i="1"/>
  <c r="I3701" i="1"/>
  <c r="J3701" i="1"/>
  <c r="K3701" i="1"/>
  <c r="L3701" i="1"/>
  <c r="M3701" i="1"/>
  <c r="O3701" i="1"/>
  <c r="P3701" i="1"/>
  <c r="Q3701" i="1"/>
  <c r="R3701" i="1"/>
  <c r="T3701" i="1"/>
  <c r="U3701" i="1"/>
  <c r="V3701" i="1"/>
  <c r="W3701" i="1"/>
  <c r="I3702" i="1"/>
  <c r="J3702" i="1"/>
  <c r="K3702" i="1"/>
  <c r="L3702" i="1"/>
  <c r="M3702" i="1"/>
  <c r="O3702" i="1"/>
  <c r="P3702" i="1"/>
  <c r="Q3702" i="1"/>
  <c r="R3702" i="1"/>
  <c r="T3702" i="1"/>
  <c r="U3702" i="1"/>
  <c r="V3702" i="1"/>
  <c r="W3702" i="1"/>
  <c r="I3703" i="1"/>
  <c r="J3703" i="1"/>
  <c r="K3703" i="1"/>
  <c r="L3703" i="1"/>
  <c r="M3703" i="1"/>
  <c r="O3703" i="1"/>
  <c r="P3703" i="1"/>
  <c r="Q3703" i="1"/>
  <c r="R3703" i="1"/>
  <c r="T3703" i="1"/>
  <c r="U3703" i="1"/>
  <c r="V3703" i="1"/>
  <c r="W3703" i="1"/>
  <c r="I3704" i="1"/>
  <c r="J3704" i="1"/>
  <c r="K3704" i="1"/>
  <c r="L3704" i="1"/>
  <c r="M3704" i="1"/>
  <c r="O3704" i="1"/>
  <c r="P3704" i="1"/>
  <c r="Q3704" i="1"/>
  <c r="R3704" i="1"/>
  <c r="T3704" i="1"/>
  <c r="U3704" i="1"/>
  <c r="V3704" i="1"/>
  <c r="W3704" i="1"/>
  <c r="I3705" i="1"/>
  <c r="J3705" i="1"/>
  <c r="K3705" i="1"/>
  <c r="L3705" i="1"/>
  <c r="M3705" i="1"/>
  <c r="O3705" i="1"/>
  <c r="P3705" i="1"/>
  <c r="Q3705" i="1"/>
  <c r="R3705" i="1"/>
  <c r="T3705" i="1"/>
  <c r="U3705" i="1"/>
  <c r="V3705" i="1"/>
  <c r="W3705" i="1"/>
  <c r="I3706" i="1"/>
  <c r="J3706" i="1"/>
  <c r="K3706" i="1"/>
  <c r="L3706" i="1"/>
  <c r="M3706" i="1"/>
  <c r="O3706" i="1"/>
  <c r="P3706" i="1"/>
  <c r="Q3706" i="1"/>
  <c r="R3706" i="1"/>
  <c r="T3706" i="1"/>
  <c r="U3706" i="1"/>
  <c r="V3706" i="1"/>
  <c r="W3706" i="1"/>
  <c r="I3707" i="1"/>
  <c r="J3707" i="1"/>
  <c r="K3707" i="1"/>
  <c r="L3707" i="1"/>
  <c r="M3707" i="1"/>
  <c r="O3707" i="1"/>
  <c r="P3707" i="1"/>
  <c r="Q3707" i="1"/>
  <c r="R3707" i="1"/>
  <c r="T3707" i="1"/>
  <c r="U3707" i="1"/>
  <c r="V3707" i="1"/>
  <c r="W3707" i="1"/>
  <c r="I3708" i="1"/>
  <c r="J3708" i="1"/>
  <c r="K3708" i="1"/>
  <c r="L3708" i="1"/>
  <c r="M3708" i="1"/>
  <c r="O3708" i="1"/>
  <c r="P3708" i="1"/>
  <c r="Q3708" i="1"/>
  <c r="R3708" i="1"/>
  <c r="T3708" i="1"/>
  <c r="U3708" i="1"/>
  <c r="V3708" i="1"/>
  <c r="W3708" i="1"/>
  <c r="I3709" i="1"/>
  <c r="J3709" i="1"/>
  <c r="K3709" i="1"/>
  <c r="L3709" i="1"/>
  <c r="M3709" i="1"/>
  <c r="O3709" i="1"/>
  <c r="P3709" i="1"/>
  <c r="Q3709" i="1"/>
  <c r="R3709" i="1"/>
  <c r="T3709" i="1"/>
  <c r="U3709" i="1"/>
  <c r="V3709" i="1"/>
  <c r="W3709" i="1"/>
  <c r="I3710" i="1"/>
  <c r="J3710" i="1"/>
  <c r="K3710" i="1"/>
  <c r="L3710" i="1"/>
  <c r="M3710" i="1"/>
  <c r="O3710" i="1"/>
  <c r="P3710" i="1"/>
  <c r="Q3710" i="1"/>
  <c r="R3710" i="1"/>
  <c r="T3710" i="1"/>
  <c r="U3710" i="1"/>
  <c r="V3710" i="1"/>
  <c r="W3710" i="1"/>
  <c r="I3711" i="1"/>
  <c r="J3711" i="1"/>
  <c r="K3711" i="1"/>
  <c r="L3711" i="1"/>
  <c r="M3711" i="1"/>
  <c r="O3711" i="1"/>
  <c r="P3711" i="1"/>
  <c r="Q3711" i="1"/>
  <c r="R3711" i="1"/>
  <c r="T3711" i="1"/>
  <c r="U3711" i="1"/>
  <c r="V3711" i="1"/>
  <c r="W3711" i="1"/>
  <c r="I3712" i="1"/>
  <c r="J3712" i="1"/>
  <c r="K3712" i="1"/>
  <c r="L3712" i="1"/>
  <c r="M3712" i="1"/>
  <c r="O3712" i="1"/>
  <c r="P3712" i="1"/>
  <c r="Q3712" i="1"/>
  <c r="R3712" i="1"/>
  <c r="T3712" i="1"/>
  <c r="U3712" i="1"/>
  <c r="V3712" i="1"/>
  <c r="W3712" i="1"/>
  <c r="I3713" i="1"/>
  <c r="J3713" i="1"/>
  <c r="K3713" i="1"/>
  <c r="L3713" i="1"/>
  <c r="M3713" i="1"/>
  <c r="O3713" i="1"/>
  <c r="P3713" i="1"/>
  <c r="Q3713" i="1"/>
  <c r="R3713" i="1"/>
  <c r="T3713" i="1"/>
  <c r="U3713" i="1"/>
  <c r="V3713" i="1"/>
  <c r="W3713" i="1"/>
  <c r="I3714" i="1"/>
  <c r="J3714" i="1"/>
  <c r="K3714" i="1"/>
  <c r="L3714" i="1"/>
  <c r="M3714" i="1"/>
  <c r="O3714" i="1"/>
  <c r="P3714" i="1"/>
  <c r="Q3714" i="1"/>
  <c r="R3714" i="1"/>
  <c r="T3714" i="1"/>
  <c r="U3714" i="1"/>
  <c r="V3714" i="1"/>
  <c r="W3714" i="1"/>
  <c r="I3715" i="1"/>
  <c r="J3715" i="1"/>
  <c r="K3715" i="1"/>
  <c r="L3715" i="1"/>
  <c r="M3715" i="1"/>
  <c r="O3715" i="1"/>
  <c r="P3715" i="1"/>
  <c r="Q3715" i="1"/>
  <c r="R3715" i="1"/>
  <c r="T3715" i="1"/>
  <c r="U3715" i="1"/>
  <c r="V3715" i="1"/>
  <c r="W3715" i="1"/>
  <c r="I3716" i="1"/>
  <c r="J3716" i="1"/>
  <c r="K3716" i="1"/>
  <c r="L3716" i="1"/>
  <c r="M3716" i="1"/>
  <c r="O3716" i="1"/>
  <c r="P3716" i="1"/>
  <c r="Q3716" i="1"/>
  <c r="R3716" i="1"/>
  <c r="T3716" i="1"/>
  <c r="U3716" i="1"/>
  <c r="V3716" i="1"/>
  <c r="W3716" i="1"/>
  <c r="I3717" i="1"/>
  <c r="J3717" i="1"/>
  <c r="K3717" i="1"/>
  <c r="L3717" i="1"/>
  <c r="M3717" i="1"/>
  <c r="O3717" i="1"/>
  <c r="P3717" i="1"/>
  <c r="Q3717" i="1"/>
  <c r="R3717" i="1"/>
  <c r="T3717" i="1"/>
  <c r="U3717" i="1"/>
  <c r="V3717" i="1"/>
  <c r="W3717" i="1"/>
  <c r="I3718" i="1"/>
  <c r="J3718" i="1"/>
  <c r="K3718" i="1"/>
  <c r="L3718" i="1"/>
  <c r="M3718" i="1"/>
  <c r="O3718" i="1"/>
  <c r="P3718" i="1"/>
  <c r="Q3718" i="1"/>
  <c r="R3718" i="1"/>
  <c r="T3718" i="1"/>
  <c r="U3718" i="1"/>
  <c r="V3718" i="1"/>
  <c r="W3718" i="1"/>
  <c r="I3719" i="1"/>
  <c r="J3719" i="1"/>
  <c r="K3719" i="1"/>
  <c r="L3719" i="1"/>
  <c r="M3719" i="1"/>
  <c r="O3719" i="1"/>
  <c r="P3719" i="1"/>
  <c r="Q3719" i="1"/>
  <c r="R3719" i="1"/>
  <c r="T3719" i="1"/>
  <c r="U3719" i="1"/>
  <c r="V3719" i="1"/>
  <c r="W3719" i="1"/>
  <c r="I3720" i="1"/>
  <c r="J3720" i="1"/>
  <c r="K3720" i="1"/>
  <c r="L3720" i="1"/>
  <c r="M3720" i="1"/>
  <c r="O3720" i="1"/>
  <c r="P3720" i="1"/>
  <c r="Q3720" i="1"/>
  <c r="R3720" i="1"/>
  <c r="T3720" i="1"/>
  <c r="U3720" i="1"/>
  <c r="V3720" i="1"/>
  <c r="W3720" i="1"/>
  <c r="I3721" i="1"/>
  <c r="J3721" i="1"/>
  <c r="K3721" i="1"/>
  <c r="L3721" i="1"/>
  <c r="M3721" i="1"/>
  <c r="O3721" i="1"/>
  <c r="P3721" i="1"/>
  <c r="Q3721" i="1"/>
  <c r="R3721" i="1"/>
  <c r="T3721" i="1"/>
  <c r="U3721" i="1"/>
  <c r="V3721" i="1"/>
  <c r="W3721" i="1"/>
  <c r="I3722" i="1"/>
  <c r="J3722" i="1"/>
  <c r="K3722" i="1"/>
  <c r="L3722" i="1"/>
  <c r="M3722" i="1"/>
  <c r="O3722" i="1"/>
  <c r="P3722" i="1"/>
  <c r="Q3722" i="1"/>
  <c r="R3722" i="1"/>
  <c r="T3722" i="1"/>
  <c r="U3722" i="1"/>
  <c r="V3722" i="1"/>
  <c r="W3722" i="1"/>
  <c r="I3723" i="1"/>
  <c r="J3723" i="1"/>
  <c r="K3723" i="1"/>
  <c r="L3723" i="1"/>
  <c r="M3723" i="1"/>
  <c r="O3723" i="1"/>
  <c r="P3723" i="1"/>
  <c r="Q3723" i="1"/>
  <c r="R3723" i="1"/>
  <c r="T3723" i="1"/>
  <c r="U3723" i="1"/>
  <c r="V3723" i="1"/>
  <c r="W3723" i="1"/>
  <c r="I3724" i="1"/>
  <c r="J3724" i="1"/>
  <c r="K3724" i="1"/>
  <c r="L3724" i="1"/>
  <c r="M3724" i="1"/>
  <c r="O3724" i="1"/>
  <c r="P3724" i="1"/>
  <c r="Q3724" i="1"/>
  <c r="R3724" i="1"/>
  <c r="T3724" i="1"/>
  <c r="U3724" i="1"/>
  <c r="V3724" i="1"/>
  <c r="W3724" i="1"/>
  <c r="I3725" i="1"/>
  <c r="J3725" i="1"/>
  <c r="K3725" i="1"/>
  <c r="L3725" i="1"/>
  <c r="M3725" i="1"/>
  <c r="O3725" i="1"/>
  <c r="P3725" i="1"/>
  <c r="Q3725" i="1"/>
  <c r="R3725" i="1"/>
  <c r="T3725" i="1"/>
  <c r="U3725" i="1"/>
  <c r="V3725" i="1"/>
  <c r="W3725" i="1"/>
  <c r="I3726" i="1"/>
  <c r="J3726" i="1"/>
  <c r="K3726" i="1"/>
  <c r="L3726" i="1"/>
  <c r="M3726" i="1"/>
  <c r="O3726" i="1"/>
  <c r="P3726" i="1"/>
  <c r="Q3726" i="1"/>
  <c r="R3726" i="1"/>
  <c r="T3726" i="1"/>
  <c r="U3726" i="1"/>
  <c r="V3726" i="1"/>
  <c r="W3726" i="1"/>
  <c r="I3727" i="1"/>
  <c r="J3727" i="1"/>
  <c r="K3727" i="1"/>
  <c r="L3727" i="1"/>
  <c r="M3727" i="1"/>
  <c r="O3727" i="1"/>
  <c r="P3727" i="1"/>
  <c r="Q3727" i="1"/>
  <c r="R3727" i="1"/>
  <c r="T3727" i="1"/>
  <c r="U3727" i="1"/>
  <c r="V3727" i="1"/>
  <c r="W3727" i="1"/>
  <c r="I3728" i="1"/>
  <c r="J3728" i="1"/>
  <c r="K3728" i="1"/>
  <c r="L3728" i="1"/>
  <c r="M3728" i="1"/>
  <c r="O3728" i="1"/>
  <c r="P3728" i="1"/>
  <c r="Q3728" i="1"/>
  <c r="R3728" i="1"/>
  <c r="T3728" i="1"/>
  <c r="U3728" i="1"/>
  <c r="V3728" i="1"/>
  <c r="W3728" i="1"/>
  <c r="I3729" i="1"/>
  <c r="J3729" i="1"/>
  <c r="K3729" i="1"/>
  <c r="L3729" i="1"/>
  <c r="M3729" i="1"/>
  <c r="O3729" i="1"/>
  <c r="P3729" i="1"/>
  <c r="Q3729" i="1"/>
  <c r="R3729" i="1"/>
  <c r="T3729" i="1"/>
  <c r="U3729" i="1"/>
  <c r="V3729" i="1"/>
  <c r="W3729" i="1"/>
  <c r="I3730" i="1"/>
  <c r="J3730" i="1"/>
  <c r="K3730" i="1"/>
  <c r="L3730" i="1"/>
  <c r="M3730" i="1"/>
  <c r="O3730" i="1"/>
  <c r="P3730" i="1"/>
  <c r="Q3730" i="1"/>
  <c r="R3730" i="1"/>
  <c r="T3730" i="1"/>
  <c r="U3730" i="1"/>
  <c r="V3730" i="1"/>
  <c r="W3730" i="1"/>
  <c r="I3731" i="1"/>
  <c r="J3731" i="1"/>
  <c r="K3731" i="1"/>
  <c r="L3731" i="1"/>
  <c r="M3731" i="1"/>
  <c r="O3731" i="1"/>
  <c r="P3731" i="1"/>
  <c r="Q3731" i="1"/>
  <c r="R3731" i="1"/>
  <c r="T3731" i="1"/>
  <c r="U3731" i="1"/>
  <c r="V3731" i="1"/>
  <c r="W3731" i="1"/>
  <c r="I3732" i="1"/>
  <c r="J3732" i="1"/>
  <c r="K3732" i="1"/>
  <c r="L3732" i="1"/>
  <c r="M3732" i="1"/>
  <c r="O3732" i="1"/>
  <c r="P3732" i="1"/>
  <c r="Q3732" i="1"/>
  <c r="R3732" i="1"/>
  <c r="T3732" i="1"/>
  <c r="U3732" i="1"/>
  <c r="V3732" i="1"/>
  <c r="W3732" i="1"/>
  <c r="I3733" i="1"/>
  <c r="J3733" i="1"/>
  <c r="K3733" i="1"/>
  <c r="L3733" i="1"/>
  <c r="M3733" i="1"/>
  <c r="O3733" i="1"/>
  <c r="P3733" i="1"/>
  <c r="Q3733" i="1"/>
  <c r="R3733" i="1"/>
  <c r="T3733" i="1"/>
  <c r="U3733" i="1"/>
  <c r="V3733" i="1"/>
  <c r="W3733" i="1"/>
  <c r="I3734" i="1"/>
  <c r="J3734" i="1"/>
  <c r="K3734" i="1"/>
  <c r="L3734" i="1"/>
  <c r="M3734" i="1"/>
  <c r="O3734" i="1"/>
  <c r="P3734" i="1"/>
  <c r="Q3734" i="1"/>
  <c r="R3734" i="1"/>
  <c r="T3734" i="1"/>
  <c r="U3734" i="1"/>
  <c r="V3734" i="1"/>
  <c r="W3734" i="1"/>
  <c r="I3735" i="1"/>
  <c r="J3735" i="1"/>
  <c r="K3735" i="1"/>
  <c r="L3735" i="1"/>
  <c r="M3735" i="1"/>
  <c r="O3735" i="1"/>
  <c r="P3735" i="1"/>
  <c r="Q3735" i="1"/>
  <c r="R3735" i="1"/>
  <c r="T3735" i="1"/>
  <c r="U3735" i="1"/>
  <c r="V3735" i="1"/>
  <c r="W3735" i="1"/>
  <c r="I3736" i="1"/>
  <c r="J3736" i="1"/>
  <c r="K3736" i="1"/>
  <c r="L3736" i="1"/>
  <c r="M3736" i="1"/>
  <c r="O3736" i="1"/>
  <c r="P3736" i="1"/>
  <c r="Q3736" i="1"/>
  <c r="R3736" i="1"/>
  <c r="T3736" i="1"/>
  <c r="U3736" i="1"/>
  <c r="V3736" i="1"/>
  <c r="W3736" i="1"/>
  <c r="I3737" i="1"/>
  <c r="J3737" i="1"/>
  <c r="K3737" i="1"/>
  <c r="L3737" i="1"/>
  <c r="M3737" i="1"/>
  <c r="O3737" i="1"/>
  <c r="P3737" i="1"/>
  <c r="Q3737" i="1"/>
  <c r="R3737" i="1"/>
  <c r="T3737" i="1"/>
  <c r="U3737" i="1"/>
  <c r="V3737" i="1"/>
  <c r="W3737" i="1"/>
  <c r="I3738" i="1"/>
  <c r="J3738" i="1"/>
  <c r="K3738" i="1"/>
  <c r="L3738" i="1"/>
  <c r="M3738" i="1"/>
  <c r="O3738" i="1"/>
  <c r="P3738" i="1"/>
  <c r="Q3738" i="1"/>
  <c r="R3738" i="1"/>
  <c r="T3738" i="1"/>
  <c r="U3738" i="1"/>
  <c r="V3738" i="1"/>
  <c r="W3738" i="1"/>
  <c r="I3739" i="1"/>
  <c r="J3739" i="1"/>
  <c r="K3739" i="1"/>
  <c r="L3739" i="1"/>
  <c r="M3739" i="1"/>
  <c r="O3739" i="1"/>
  <c r="P3739" i="1"/>
  <c r="Q3739" i="1"/>
  <c r="R3739" i="1"/>
  <c r="T3739" i="1"/>
  <c r="U3739" i="1"/>
  <c r="V3739" i="1"/>
  <c r="W3739" i="1"/>
  <c r="I3740" i="1"/>
  <c r="J3740" i="1"/>
  <c r="K3740" i="1"/>
  <c r="L3740" i="1"/>
  <c r="M3740" i="1"/>
  <c r="O3740" i="1"/>
  <c r="P3740" i="1"/>
  <c r="Q3740" i="1"/>
  <c r="R3740" i="1"/>
  <c r="T3740" i="1"/>
  <c r="U3740" i="1"/>
  <c r="V3740" i="1"/>
  <c r="W3740" i="1"/>
  <c r="I3741" i="1"/>
  <c r="J3741" i="1"/>
  <c r="K3741" i="1"/>
  <c r="L3741" i="1"/>
  <c r="M3741" i="1"/>
  <c r="O3741" i="1"/>
  <c r="P3741" i="1"/>
  <c r="Q3741" i="1"/>
  <c r="R3741" i="1"/>
  <c r="T3741" i="1"/>
  <c r="U3741" i="1"/>
  <c r="V3741" i="1"/>
  <c r="W3741" i="1"/>
  <c r="I3742" i="1"/>
  <c r="J3742" i="1"/>
  <c r="K3742" i="1"/>
  <c r="L3742" i="1"/>
  <c r="M3742" i="1"/>
  <c r="O3742" i="1"/>
  <c r="P3742" i="1"/>
  <c r="Q3742" i="1"/>
  <c r="R3742" i="1"/>
  <c r="T3742" i="1"/>
  <c r="U3742" i="1"/>
  <c r="V3742" i="1"/>
  <c r="W3742" i="1"/>
  <c r="I3743" i="1"/>
  <c r="J3743" i="1"/>
  <c r="K3743" i="1"/>
  <c r="L3743" i="1"/>
  <c r="M3743" i="1"/>
  <c r="O3743" i="1"/>
  <c r="P3743" i="1"/>
  <c r="Q3743" i="1"/>
  <c r="R3743" i="1"/>
  <c r="T3743" i="1"/>
  <c r="U3743" i="1"/>
  <c r="V3743" i="1"/>
  <c r="W3743" i="1"/>
  <c r="I3744" i="1"/>
  <c r="J3744" i="1"/>
  <c r="K3744" i="1"/>
  <c r="L3744" i="1"/>
  <c r="M3744" i="1"/>
  <c r="O3744" i="1"/>
  <c r="P3744" i="1"/>
  <c r="Q3744" i="1"/>
  <c r="R3744" i="1"/>
  <c r="T3744" i="1"/>
  <c r="U3744" i="1"/>
  <c r="V3744" i="1"/>
  <c r="W3744" i="1"/>
  <c r="I3745" i="1"/>
  <c r="J3745" i="1"/>
  <c r="K3745" i="1"/>
  <c r="L3745" i="1"/>
  <c r="M3745" i="1"/>
  <c r="O3745" i="1"/>
  <c r="P3745" i="1"/>
  <c r="Q3745" i="1"/>
  <c r="R3745" i="1"/>
  <c r="T3745" i="1"/>
  <c r="U3745" i="1"/>
  <c r="V3745" i="1"/>
  <c r="W3745" i="1"/>
  <c r="I3746" i="1"/>
  <c r="J3746" i="1"/>
  <c r="K3746" i="1"/>
  <c r="L3746" i="1"/>
  <c r="M3746" i="1"/>
  <c r="O3746" i="1"/>
  <c r="P3746" i="1"/>
  <c r="Q3746" i="1"/>
  <c r="R3746" i="1"/>
  <c r="T3746" i="1"/>
  <c r="U3746" i="1"/>
  <c r="V3746" i="1"/>
  <c r="W3746" i="1"/>
  <c r="I3747" i="1"/>
  <c r="J3747" i="1"/>
  <c r="K3747" i="1"/>
  <c r="L3747" i="1"/>
  <c r="M3747" i="1"/>
  <c r="O3747" i="1"/>
  <c r="P3747" i="1"/>
  <c r="Q3747" i="1"/>
  <c r="R3747" i="1"/>
  <c r="T3747" i="1"/>
  <c r="U3747" i="1"/>
  <c r="V3747" i="1"/>
  <c r="W3747" i="1"/>
  <c r="I3748" i="1"/>
  <c r="J3748" i="1"/>
  <c r="K3748" i="1"/>
  <c r="L3748" i="1"/>
  <c r="M3748" i="1"/>
  <c r="O3748" i="1"/>
  <c r="P3748" i="1"/>
  <c r="Q3748" i="1"/>
  <c r="R3748" i="1"/>
  <c r="T3748" i="1"/>
  <c r="U3748" i="1"/>
  <c r="V3748" i="1"/>
  <c r="W3748" i="1"/>
  <c r="I3749" i="1"/>
  <c r="J3749" i="1"/>
  <c r="K3749" i="1"/>
  <c r="L3749" i="1"/>
  <c r="M3749" i="1"/>
  <c r="O3749" i="1"/>
  <c r="P3749" i="1"/>
  <c r="Q3749" i="1"/>
  <c r="R3749" i="1"/>
  <c r="T3749" i="1"/>
  <c r="U3749" i="1"/>
  <c r="V3749" i="1"/>
  <c r="W3749" i="1"/>
  <c r="I3750" i="1"/>
  <c r="J3750" i="1"/>
  <c r="K3750" i="1"/>
  <c r="L3750" i="1"/>
  <c r="M3750" i="1"/>
  <c r="O3750" i="1"/>
  <c r="P3750" i="1"/>
  <c r="Q3750" i="1"/>
  <c r="R3750" i="1"/>
  <c r="T3750" i="1"/>
  <c r="U3750" i="1"/>
  <c r="V3750" i="1"/>
  <c r="W3750" i="1"/>
  <c r="I3751" i="1"/>
  <c r="J3751" i="1"/>
  <c r="K3751" i="1"/>
  <c r="L3751" i="1"/>
  <c r="M3751" i="1"/>
  <c r="O3751" i="1"/>
  <c r="P3751" i="1"/>
  <c r="Q3751" i="1"/>
  <c r="R3751" i="1"/>
  <c r="T3751" i="1"/>
  <c r="U3751" i="1"/>
  <c r="V3751" i="1"/>
  <c r="W3751" i="1"/>
  <c r="I3752" i="1"/>
  <c r="J3752" i="1"/>
  <c r="K3752" i="1"/>
  <c r="L3752" i="1"/>
  <c r="M3752" i="1"/>
  <c r="O3752" i="1"/>
  <c r="P3752" i="1"/>
  <c r="Q3752" i="1"/>
  <c r="R3752" i="1"/>
  <c r="T3752" i="1"/>
  <c r="U3752" i="1"/>
  <c r="V3752" i="1"/>
  <c r="W3752" i="1"/>
  <c r="I3753" i="1"/>
  <c r="J3753" i="1"/>
  <c r="K3753" i="1"/>
  <c r="L3753" i="1"/>
  <c r="M3753" i="1"/>
  <c r="O3753" i="1"/>
  <c r="P3753" i="1"/>
  <c r="Q3753" i="1"/>
  <c r="R3753" i="1"/>
  <c r="T3753" i="1"/>
  <c r="U3753" i="1"/>
  <c r="V3753" i="1"/>
  <c r="W3753" i="1"/>
  <c r="I3754" i="1"/>
  <c r="J3754" i="1"/>
  <c r="K3754" i="1"/>
  <c r="L3754" i="1"/>
  <c r="M3754" i="1"/>
  <c r="O3754" i="1"/>
  <c r="P3754" i="1"/>
  <c r="Q3754" i="1"/>
  <c r="R3754" i="1"/>
  <c r="T3754" i="1"/>
  <c r="U3754" i="1"/>
  <c r="V3754" i="1"/>
  <c r="W3754" i="1"/>
  <c r="I3755" i="1"/>
  <c r="J3755" i="1"/>
  <c r="K3755" i="1"/>
  <c r="L3755" i="1"/>
  <c r="M3755" i="1"/>
  <c r="O3755" i="1"/>
  <c r="P3755" i="1"/>
  <c r="Q3755" i="1"/>
  <c r="R3755" i="1"/>
  <c r="T3755" i="1"/>
  <c r="U3755" i="1"/>
  <c r="V3755" i="1"/>
  <c r="W3755" i="1"/>
  <c r="I3756" i="1"/>
  <c r="J3756" i="1"/>
  <c r="K3756" i="1"/>
  <c r="L3756" i="1"/>
  <c r="M3756" i="1"/>
  <c r="O3756" i="1"/>
  <c r="P3756" i="1"/>
  <c r="Q3756" i="1"/>
  <c r="R3756" i="1"/>
  <c r="T3756" i="1"/>
  <c r="U3756" i="1"/>
  <c r="V3756" i="1"/>
  <c r="W3756" i="1"/>
  <c r="I3757" i="1"/>
  <c r="J3757" i="1"/>
  <c r="K3757" i="1"/>
  <c r="L3757" i="1"/>
  <c r="M3757" i="1"/>
  <c r="O3757" i="1"/>
  <c r="P3757" i="1"/>
  <c r="Q3757" i="1"/>
  <c r="R3757" i="1"/>
  <c r="T3757" i="1"/>
  <c r="U3757" i="1"/>
  <c r="V3757" i="1"/>
  <c r="W3757" i="1"/>
  <c r="I3758" i="1"/>
  <c r="J3758" i="1"/>
  <c r="K3758" i="1"/>
  <c r="L3758" i="1"/>
  <c r="M3758" i="1"/>
  <c r="O3758" i="1"/>
  <c r="P3758" i="1"/>
  <c r="Q3758" i="1"/>
  <c r="R3758" i="1"/>
  <c r="T3758" i="1"/>
  <c r="U3758" i="1"/>
  <c r="V3758" i="1"/>
  <c r="W3758" i="1"/>
  <c r="I3759" i="1"/>
  <c r="J3759" i="1"/>
  <c r="K3759" i="1"/>
  <c r="L3759" i="1"/>
  <c r="M3759" i="1"/>
  <c r="O3759" i="1"/>
  <c r="P3759" i="1"/>
  <c r="Q3759" i="1"/>
  <c r="R3759" i="1"/>
  <c r="T3759" i="1"/>
  <c r="U3759" i="1"/>
  <c r="V3759" i="1"/>
  <c r="W3759" i="1"/>
  <c r="I3760" i="1"/>
  <c r="J3760" i="1"/>
  <c r="K3760" i="1"/>
  <c r="L3760" i="1"/>
  <c r="M3760" i="1"/>
  <c r="O3760" i="1"/>
  <c r="P3760" i="1"/>
  <c r="Q3760" i="1"/>
  <c r="R3760" i="1"/>
  <c r="T3760" i="1"/>
  <c r="U3760" i="1"/>
  <c r="V3760" i="1"/>
  <c r="W3760" i="1"/>
  <c r="I3761" i="1"/>
  <c r="J3761" i="1"/>
  <c r="K3761" i="1"/>
  <c r="L3761" i="1"/>
  <c r="M3761" i="1"/>
  <c r="O3761" i="1"/>
  <c r="P3761" i="1"/>
  <c r="Q3761" i="1"/>
  <c r="R3761" i="1"/>
  <c r="T3761" i="1"/>
  <c r="U3761" i="1"/>
  <c r="V3761" i="1"/>
  <c r="W3761" i="1"/>
  <c r="I3762" i="1"/>
  <c r="J3762" i="1"/>
  <c r="K3762" i="1"/>
  <c r="L3762" i="1"/>
  <c r="M3762" i="1"/>
  <c r="O3762" i="1"/>
  <c r="P3762" i="1"/>
  <c r="Q3762" i="1"/>
  <c r="R3762" i="1"/>
  <c r="T3762" i="1"/>
  <c r="U3762" i="1"/>
  <c r="V3762" i="1"/>
  <c r="W3762" i="1"/>
  <c r="I3763" i="1"/>
  <c r="J3763" i="1"/>
  <c r="K3763" i="1"/>
  <c r="L3763" i="1"/>
  <c r="M3763" i="1"/>
  <c r="O3763" i="1"/>
  <c r="P3763" i="1"/>
  <c r="Q3763" i="1"/>
  <c r="R3763" i="1"/>
  <c r="T3763" i="1"/>
  <c r="U3763" i="1"/>
  <c r="V3763" i="1"/>
  <c r="W3763" i="1"/>
  <c r="I3764" i="1"/>
  <c r="J3764" i="1"/>
  <c r="K3764" i="1"/>
  <c r="L3764" i="1"/>
  <c r="M3764" i="1"/>
  <c r="O3764" i="1"/>
  <c r="P3764" i="1"/>
  <c r="Q3764" i="1"/>
  <c r="R3764" i="1"/>
  <c r="T3764" i="1"/>
  <c r="U3764" i="1"/>
  <c r="V3764" i="1"/>
  <c r="W3764" i="1"/>
  <c r="I3765" i="1"/>
  <c r="J3765" i="1"/>
  <c r="K3765" i="1"/>
  <c r="L3765" i="1"/>
  <c r="M3765" i="1"/>
  <c r="O3765" i="1"/>
  <c r="P3765" i="1"/>
  <c r="Q3765" i="1"/>
  <c r="R3765" i="1"/>
  <c r="T3765" i="1"/>
  <c r="U3765" i="1"/>
  <c r="V3765" i="1"/>
  <c r="W3765" i="1"/>
  <c r="I3766" i="1"/>
  <c r="J3766" i="1"/>
  <c r="K3766" i="1"/>
  <c r="L3766" i="1"/>
  <c r="M3766" i="1"/>
  <c r="O3766" i="1"/>
  <c r="P3766" i="1"/>
  <c r="Q3766" i="1"/>
  <c r="R3766" i="1"/>
  <c r="T3766" i="1"/>
  <c r="U3766" i="1"/>
  <c r="V3766" i="1"/>
  <c r="W3766" i="1"/>
  <c r="I3767" i="1"/>
  <c r="J3767" i="1"/>
  <c r="K3767" i="1"/>
  <c r="L3767" i="1"/>
  <c r="M3767" i="1"/>
  <c r="O3767" i="1"/>
  <c r="P3767" i="1"/>
  <c r="Q3767" i="1"/>
  <c r="R3767" i="1"/>
  <c r="T3767" i="1"/>
  <c r="U3767" i="1"/>
  <c r="V3767" i="1"/>
  <c r="W3767" i="1"/>
  <c r="I3768" i="1"/>
  <c r="J3768" i="1"/>
  <c r="K3768" i="1"/>
  <c r="L3768" i="1"/>
  <c r="M3768" i="1"/>
  <c r="O3768" i="1"/>
  <c r="P3768" i="1"/>
  <c r="Q3768" i="1"/>
  <c r="R3768" i="1"/>
  <c r="T3768" i="1"/>
  <c r="U3768" i="1"/>
  <c r="V3768" i="1"/>
  <c r="W3768" i="1"/>
  <c r="I3769" i="1"/>
  <c r="J3769" i="1"/>
  <c r="K3769" i="1"/>
  <c r="L3769" i="1"/>
  <c r="M3769" i="1"/>
  <c r="O3769" i="1"/>
  <c r="P3769" i="1"/>
  <c r="Q3769" i="1"/>
  <c r="R3769" i="1"/>
  <c r="T3769" i="1"/>
  <c r="U3769" i="1"/>
  <c r="V3769" i="1"/>
  <c r="W3769" i="1"/>
  <c r="I3770" i="1"/>
  <c r="J3770" i="1"/>
  <c r="K3770" i="1"/>
  <c r="L3770" i="1"/>
  <c r="M3770" i="1"/>
  <c r="O3770" i="1"/>
  <c r="P3770" i="1"/>
  <c r="Q3770" i="1"/>
  <c r="R3770" i="1"/>
  <c r="T3770" i="1"/>
  <c r="U3770" i="1"/>
  <c r="V3770" i="1"/>
  <c r="W3770" i="1"/>
  <c r="I3771" i="1"/>
  <c r="J3771" i="1"/>
  <c r="K3771" i="1"/>
  <c r="L3771" i="1"/>
  <c r="M3771" i="1"/>
  <c r="O3771" i="1"/>
  <c r="P3771" i="1"/>
  <c r="Q3771" i="1"/>
  <c r="R3771" i="1"/>
  <c r="T3771" i="1"/>
  <c r="U3771" i="1"/>
  <c r="V3771" i="1"/>
  <c r="W3771" i="1"/>
  <c r="I3772" i="1"/>
  <c r="J3772" i="1"/>
  <c r="K3772" i="1"/>
  <c r="L3772" i="1"/>
  <c r="M3772" i="1"/>
  <c r="O3772" i="1"/>
  <c r="P3772" i="1"/>
  <c r="Q3772" i="1"/>
  <c r="R3772" i="1"/>
  <c r="T3772" i="1"/>
  <c r="U3772" i="1"/>
  <c r="V3772" i="1"/>
  <c r="W3772" i="1"/>
  <c r="I3773" i="1"/>
  <c r="J3773" i="1"/>
  <c r="K3773" i="1"/>
  <c r="L3773" i="1"/>
  <c r="M3773" i="1"/>
  <c r="O3773" i="1"/>
  <c r="P3773" i="1"/>
  <c r="Q3773" i="1"/>
  <c r="R3773" i="1"/>
  <c r="T3773" i="1"/>
  <c r="U3773" i="1"/>
  <c r="V3773" i="1"/>
  <c r="W3773" i="1"/>
  <c r="I3774" i="1"/>
  <c r="J3774" i="1"/>
  <c r="K3774" i="1"/>
  <c r="L3774" i="1"/>
  <c r="M3774" i="1"/>
  <c r="O3774" i="1"/>
  <c r="P3774" i="1"/>
  <c r="Q3774" i="1"/>
  <c r="R3774" i="1"/>
  <c r="T3774" i="1"/>
  <c r="U3774" i="1"/>
  <c r="V3774" i="1"/>
  <c r="W3774" i="1"/>
  <c r="I3775" i="1"/>
  <c r="J3775" i="1"/>
  <c r="K3775" i="1"/>
  <c r="L3775" i="1"/>
  <c r="M3775" i="1"/>
  <c r="O3775" i="1"/>
  <c r="P3775" i="1"/>
  <c r="Q3775" i="1"/>
  <c r="R3775" i="1"/>
  <c r="T3775" i="1"/>
  <c r="U3775" i="1"/>
  <c r="V3775" i="1"/>
  <c r="W3775" i="1"/>
  <c r="I3776" i="1"/>
  <c r="J3776" i="1"/>
  <c r="K3776" i="1"/>
  <c r="L3776" i="1"/>
  <c r="M3776" i="1"/>
  <c r="O3776" i="1"/>
  <c r="P3776" i="1"/>
  <c r="Q3776" i="1"/>
  <c r="R3776" i="1"/>
  <c r="T3776" i="1"/>
  <c r="U3776" i="1"/>
  <c r="V3776" i="1"/>
  <c r="W3776" i="1"/>
  <c r="I3777" i="1"/>
  <c r="J3777" i="1"/>
  <c r="K3777" i="1"/>
  <c r="L3777" i="1"/>
  <c r="M3777" i="1"/>
  <c r="O3777" i="1"/>
  <c r="P3777" i="1"/>
  <c r="Q3777" i="1"/>
  <c r="R3777" i="1"/>
  <c r="T3777" i="1"/>
  <c r="U3777" i="1"/>
  <c r="V3777" i="1"/>
  <c r="W3777" i="1"/>
  <c r="I3778" i="1"/>
  <c r="J3778" i="1"/>
  <c r="K3778" i="1"/>
  <c r="L3778" i="1"/>
  <c r="M3778" i="1"/>
  <c r="O3778" i="1"/>
  <c r="P3778" i="1"/>
  <c r="Q3778" i="1"/>
  <c r="R3778" i="1"/>
  <c r="T3778" i="1"/>
  <c r="U3778" i="1"/>
  <c r="V3778" i="1"/>
  <c r="W3778" i="1"/>
  <c r="I3779" i="1"/>
  <c r="J3779" i="1"/>
  <c r="K3779" i="1"/>
  <c r="L3779" i="1"/>
  <c r="M3779" i="1"/>
  <c r="O3779" i="1"/>
  <c r="P3779" i="1"/>
  <c r="Q3779" i="1"/>
  <c r="R3779" i="1"/>
  <c r="T3779" i="1"/>
  <c r="U3779" i="1"/>
  <c r="V3779" i="1"/>
  <c r="W3779" i="1"/>
  <c r="I3780" i="1"/>
  <c r="J3780" i="1"/>
  <c r="K3780" i="1"/>
  <c r="L3780" i="1"/>
  <c r="M3780" i="1"/>
  <c r="O3780" i="1"/>
  <c r="P3780" i="1"/>
  <c r="Q3780" i="1"/>
  <c r="R3780" i="1"/>
  <c r="T3780" i="1"/>
  <c r="U3780" i="1"/>
  <c r="V3780" i="1"/>
  <c r="W3780" i="1"/>
  <c r="I3781" i="1"/>
  <c r="J3781" i="1"/>
  <c r="K3781" i="1"/>
  <c r="L3781" i="1"/>
  <c r="M3781" i="1"/>
  <c r="O3781" i="1"/>
  <c r="P3781" i="1"/>
  <c r="Q3781" i="1"/>
  <c r="R3781" i="1"/>
  <c r="T3781" i="1"/>
  <c r="U3781" i="1"/>
  <c r="V3781" i="1"/>
  <c r="W3781" i="1"/>
  <c r="I3782" i="1"/>
  <c r="J3782" i="1"/>
  <c r="K3782" i="1"/>
  <c r="L3782" i="1"/>
  <c r="M3782" i="1"/>
  <c r="O3782" i="1"/>
  <c r="P3782" i="1"/>
  <c r="Q3782" i="1"/>
  <c r="R3782" i="1"/>
  <c r="T3782" i="1"/>
  <c r="U3782" i="1"/>
  <c r="V3782" i="1"/>
  <c r="W3782" i="1"/>
  <c r="I3783" i="1"/>
  <c r="J3783" i="1"/>
  <c r="K3783" i="1"/>
  <c r="L3783" i="1"/>
  <c r="M3783" i="1"/>
  <c r="O3783" i="1"/>
  <c r="P3783" i="1"/>
  <c r="Q3783" i="1"/>
  <c r="R3783" i="1"/>
  <c r="T3783" i="1"/>
  <c r="U3783" i="1"/>
  <c r="V3783" i="1"/>
  <c r="W3783" i="1"/>
  <c r="I3784" i="1"/>
  <c r="J3784" i="1"/>
  <c r="K3784" i="1"/>
  <c r="L3784" i="1"/>
  <c r="M3784" i="1"/>
  <c r="O3784" i="1"/>
  <c r="P3784" i="1"/>
  <c r="Q3784" i="1"/>
  <c r="R3784" i="1"/>
  <c r="T3784" i="1"/>
  <c r="U3784" i="1"/>
  <c r="V3784" i="1"/>
  <c r="W3784" i="1"/>
  <c r="I3785" i="1"/>
  <c r="J3785" i="1"/>
  <c r="K3785" i="1"/>
  <c r="L3785" i="1"/>
  <c r="M3785" i="1"/>
  <c r="O3785" i="1"/>
  <c r="P3785" i="1"/>
  <c r="Q3785" i="1"/>
  <c r="R3785" i="1"/>
  <c r="T3785" i="1"/>
  <c r="U3785" i="1"/>
  <c r="V3785" i="1"/>
  <c r="W3785" i="1"/>
  <c r="I3786" i="1"/>
  <c r="J3786" i="1"/>
  <c r="K3786" i="1"/>
  <c r="L3786" i="1"/>
  <c r="M3786" i="1"/>
  <c r="O3786" i="1"/>
  <c r="P3786" i="1"/>
  <c r="Q3786" i="1"/>
  <c r="R3786" i="1"/>
  <c r="T3786" i="1"/>
  <c r="U3786" i="1"/>
  <c r="V3786" i="1"/>
  <c r="W3786" i="1"/>
  <c r="I3787" i="1"/>
  <c r="J3787" i="1"/>
  <c r="K3787" i="1"/>
  <c r="L3787" i="1"/>
  <c r="M3787" i="1"/>
  <c r="O3787" i="1"/>
  <c r="P3787" i="1"/>
  <c r="Q3787" i="1"/>
  <c r="R3787" i="1"/>
  <c r="T3787" i="1"/>
  <c r="U3787" i="1"/>
  <c r="V3787" i="1"/>
  <c r="W3787" i="1"/>
  <c r="I3788" i="1"/>
  <c r="J3788" i="1"/>
  <c r="K3788" i="1"/>
  <c r="L3788" i="1"/>
  <c r="M3788" i="1"/>
  <c r="O3788" i="1"/>
  <c r="P3788" i="1"/>
  <c r="Q3788" i="1"/>
  <c r="R3788" i="1"/>
  <c r="T3788" i="1"/>
  <c r="U3788" i="1"/>
  <c r="V3788" i="1"/>
  <c r="W3788" i="1"/>
  <c r="I3789" i="1"/>
  <c r="J3789" i="1"/>
  <c r="K3789" i="1"/>
  <c r="L3789" i="1"/>
  <c r="M3789" i="1"/>
  <c r="O3789" i="1"/>
  <c r="P3789" i="1"/>
  <c r="Q3789" i="1"/>
  <c r="R3789" i="1"/>
  <c r="T3789" i="1"/>
  <c r="U3789" i="1"/>
  <c r="V3789" i="1"/>
  <c r="W3789" i="1"/>
  <c r="I3790" i="1"/>
  <c r="J3790" i="1"/>
  <c r="K3790" i="1"/>
  <c r="L3790" i="1"/>
  <c r="M3790" i="1"/>
  <c r="O3790" i="1"/>
  <c r="P3790" i="1"/>
  <c r="Q3790" i="1"/>
  <c r="R3790" i="1"/>
  <c r="T3790" i="1"/>
  <c r="U3790" i="1"/>
  <c r="V3790" i="1"/>
  <c r="W3790" i="1"/>
  <c r="I3791" i="1"/>
  <c r="J3791" i="1"/>
  <c r="K3791" i="1"/>
  <c r="L3791" i="1"/>
  <c r="M3791" i="1"/>
  <c r="O3791" i="1"/>
  <c r="P3791" i="1"/>
  <c r="Q3791" i="1"/>
  <c r="R3791" i="1"/>
  <c r="T3791" i="1"/>
  <c r="U3791" i="1"/>
  <c r="V3791" i="1"/>
  <c r="W3791" i="1"/>
  <c r="I3792" i="1"/>
  <c r="J3792" i="1"/>
  <c r="K3792" i="1"/>
  <c r="L3792" i="1"/>
  <c r="M3792" i="1"/>
  <c r="O3792" i="1"/>
  <c r="P3792" i="1"/>
  <c r="Q3792" i="1"/>
  <c r="R3792" i="1"/>
  <c r="T3792" i="1"/>
  <c r="U3792" i="1"/>
  <c r="V3792" i="1"/>
  <c r="W3792" i="1"/>
  <c r="I3793" i="1"/>
  <c r="J3793" i="1"/>
  <c r="K3793" i="1"/>
  <c r="L3793" i="1"/>
  <c r="M3793" i="1"/>
  <c r="O3793" i="1"/>
  <c r="P3793" i="1"/>
  <c r="Q3793" i="1"/>
  <c r="R3793" i="1"/>
  <c r="T3793" i="1"/>
  <c r="U3793" i="1"/>
  <c r="V3793" i="1"/>
  <c r="W3793" i="1"/>
  <c r="I3794" i="1"/>
  <c r="J3794" i="1"/>
  <c r="K3794" i="1"/>
  <c r="L3794" i="1"/>
  <c r="M3794" i="1"/>
  <c r="O3794" i="1"/>
  <c r="P3794" i="1"/>
  <c r="Q3794" i="1"/>
  <c r="R3794" i="1"/>
  <c r="T3794" i="1"/>
  <c r="U3794" i="1"/>
  <c r="V3794" i="1"/>
  <c r="W3794" i="1"/>
  <c r="I3795" i="1"/>
  <c r="J3795" i="1"/>
  <c r="K3795" i="1"/>
  <c r="L3795" i="1"/>
  <c r="M3795" i="1"/>
  <c r="O3795" i="1"/>
  <c r="P3795" i="1"/>
  <c r="Q3795" i="1"/>
  <c r="R3795" i="1"/>
  <c r="T3795" i="1"/>
  <c r="U3795" i="1"/>
  <c r="V3795" i="1"/>
  <c r="W3795" i="1"/>
  <c r="I3796" i="1"/>
  <c r="J3796" i="1"/>
  <c r="K3796" i="1"/>
  <c r="L3796" i="1"/>
  <c r="M3796" i="1"/>
  <c r="O3796" i="1"/>
  <c r="P3796" i="1"/>
  <c r="Q3796" i="1"/>
  <c r="R3796" i="1"/>
  <c r="T3796" i="1"/>
  <c r="U3796" i="1"/>
  <c r="V3796" i="1"/>
  <c r="W3796" i="1"/>
  <c r="I3797" i="1"/>
  <c r="J3797" i="1"/>
  <c r="K3797" i="1"/>
  <c r="L3797" i="1"/>
  <c r="M3797" i="1"/>
  <c r="O3797" i="1"/>
  <c r="P3797" i="1"/>
  <c r="Q3797" i="1"/>
  <c r="R3797" i="1"/>
  <c r="T3797" i="1"/>
  <c r="U3797" i="1"/>
  <c r="V3797" i="1"/>
  <c r="W3797" i="1"/>
  <c r="I3798" i="1"/>
  <c r="J3798" i="1"/>
  <c r="K3798" i="1"/>
  <c r="L3798" i="1"/>
  <c r="M3798" i="1"/>
  <c r="O3798" i="1"/>
  <c r="P3798" i="1"/>
  <c r="Q3798" i="1"/>
  <c r="R3798" i="1"/>
  <c r="T3798" i="1"/>
  <c r="U3798" i="1"/>
  <c r="V3798" i="1"/>
  <c r="W3798" i="1"/>
  <c r="I3799" i="1"/>
  <c r="J3799" i="1"/>
  <c r="K3799" i="1"/>
  <c r="L3799" i="1"/>
  <c r="M3799" i="1"/>
  <c r="O3799" i="1"/>
  <c r="P3799" i="1"/>
  <c r="Q3799" i="1"/>
  <c r="R3799" i="1"/>
  <c r="T3799" i="1"/>
  <c r="U3799" i="1"/>
  <c r="V3799" i="1"/>
  <c r="W3799" i="1"/>
  <c r="I3800" i="1"/>
  <c r="J3800" i="1"/>
  <c r="K3800" i="1"/>
  <c r="L3800" i="1"/>
  <c r="M3800" i="1"/>
  <c r="O3800" i="1"/>
  <c r="P3800" i="1"/>
  <c r="Q3800" i="1"/>
  <c r="R3800" i="1"/>
  <c r="T3800" i="1"/>
  <c r="U3800" i="1"/>
  <c r="V3800" i="1"/>
  <c r="W3800" i="1"/>
  <c r="I3801" i="1"/>
  <c r="J3801" i="1"/>
  <c r="K3801" i="1"/>
  <c r="L3801" i="1"/>
  <c r="M3801" i="1"/>
  <c r="O3801" i="1"/>
  <c r="P3801" i="1"/>
  <c r="Q3801" i="1"/>
  <c r="R3801" i="1"/>
  <c r="T3801" i="1"/>
  <c r="U3801" i="1"/>
  <c r="V3801" i="1"/>
  <c r="W3801" i="1"/>
  <c r="I3802" i="1"/>
  <c r="J3802" i="1"/>
  <c r="K3802" i="1"/>
  <c r="L3802" i="1"/>
  <c r="M3802" i="1"/>
  <c r="O3802" i="1"/>
  <c r="P3802" i="1"/>
  <c r="Q3802" i="1"/>
  <c r="R3802" i="1"/>
  <c r="T3802" i="1"/>
  <c r="U3802" i="1"/>
  <c r="V3802" i="1"/>
  <c r="W3802" i="1"/>
  <c r="I3803" i="1"/>
  <c r="J3803" i="1"/>
  <c r="K3803" i="1"/>
  <c r="L3803" i="1"/>
  <c r="M3803" i="1"/>
  <c r="O3803" i="1"/>
  <c r="P3803" i="1"/>
  <c r="Q3803" i="1"/>
  <c r="R3803" i="1"/>
  <c r="T3803" i="1"/>
  <c r="U3803" i="1"/>
  <c r="V3803" i="1"/>
  <c r="W3803" i="1"/>
  <c r="I3804" i="1"/>
  <c r="J3804" i="1"/>
  <c r="K3804" i="1"/>
  <c r="L3804" i="1"/>
  <c r="M3804" i="1"/>
  <c r="O3804" i="1"/>
  <c r="P3804" i="1"/>
  <c r="Q3804" i="1"/>
  <c r="R3804" i="1"/>
  <c r="T3804" i="1"/>
  <c r="U3804" i="1"/>
  <c r="V3804" i="1"/>
  <c r="W3804" i="1"/>
  <c r="I3805" i="1"/>
  <c r="J3805" i="1"/>
  <c r="K3805" i="1"/>
  <c r="L3805" i="1"/>
  <c r="M3805" i="1"/>
  <c r="O3805" i="1"/>
  <c r="P3805" i="1"/>
  <c r="Q3805" i="1"/>
  <c r="R3805" i="1"/>
  <c r="T3805" i="1"/>
  <c r="U3805" i="1"/>
  <c r="V3805" i="1"/>
  <c r="W3805" i="1"/>
  <c r="I3806" i="1"/>
  <c r="J3806" i="1"/>
  <c r="K3806" i="1"/>
  <c r="L3806" i="1"/>
  <c r="M3806" i="1"/>
  <c r="O3806" i="1"/>
  <c r="P3806" i="1"/>
  <c r="Q3806" i="1"/>
  <c r="R3806" i="1"/>
  <c r="T3806" i="1"/>
  <c r="U3806" i="1"/>
  <c r="V3806" i="1"/>
  <c r="W3806" i="1"/>
  <c r="I3807" i="1"/>
  <c r="J3807" i="1"/>
  <c r="K3807" i="1"/>
  <c r="L3807" i="1"/>
  <c r="M3807" i="1"/>
  <c r="O3807" i="1"/>
  <c r="P3807" i="1"/>
  <c r="Q3807" i="1"/>
  <c r="R3807" i="1"/>
  <c r="T3807" i="1"/>
  <c r="U3807" i="1"/>
  <c r="V3807" i="1"/>
  <c r="W3807" i="1"/>
  <c r="I3808" i="1"/>
  <c r="J3808" i="1"/>
  <c r="K3808" i="1"/>
  <c r="L3808" i="1"/>
  <c r="M3808" i="1"/>
  <c r="O3808" i="1"/>
  <c r="P3808" i="1"/>
  <c r="Q3808" i="1"/>
  <c r="R3808" i="1"/>
  <c r="T3808" i="1"/>
  <c r="U3808" i="1"/>
  <c r="V3808" i="1"/>
  <c r="W3808" i="1"/>
  <c r="I3809" i="1"/>
  <c r="J3809" i="1"/>
  <c r="K3809" i="1"/>
  <c r="L3809" i="1"/>
  <c r="M3809" i="1"/>
  <c r="O3809" i="1"/>
  <c r="P3809" i="1"/>
  <c r="Q3809" i="1"/>
  <c r="R3809" i="1"/>
  <c r="T3809" i="1"/>
  <c r="U3809" i="1"/>
  <c r="V3809" i="1"/>
  <c r="W3809" i="1"/>
  <c r="I3810" i="1"/>
  <c r="J3810" i="1"/>
  <c r="K3810" i="1"/>
  <c r="L3810" i="1"/>
  <c r="M3810" i="1"/>
  <c r="O3810" i="1"/>
  <c r="P3810" i="1"/>
  <c r="Q3810" i="1"/>
  <c r="R3810" i="1"/>
  <c r="T3810" i="1"/>
  <c r="U3810" i="1"/>
  <c r="V3810" i="1"/>
  <c r="W3810" i="1"/>
  <c r="I3811" i="1"/>
  <c r="J3811" i="1"/>
  <c r="K3811" i="1"/>
  <c r="L3811" i="1"/>
  <c r="M3811" i="1"/>
  <c r="O3811" i="1"/>
  <c r="P3811" i="1"/>
  <c r="Q3811" i="1"/>
  <c r="R3811" i="1"/>
  <c r="T3811" i="1"/>
  <c r="U3811" i="1"/>
  <c r="V3811" i="1"/>
  <c r="W3811" i="1"/>
  <c r="I3812" i="1"/>
  <c r="J3812" i="1"/>
  <c r="K3812" i="1"/>
  <c r="L3812" i="1"/>
  <c r="M3812" i="1"/>
  <c r="O3812" i="1"/>
  <c r="P3812" i="1"/>
  <c r="Q3812" i="1"/>
  <c r="R3812" i="1"/>
  <c r="T3812" i="1"/>
  <c r="U3812" i="1"/>
  <c r="V3812" i="1"/>
  <c r="W3812" i="1"/>
  <c r="I3813" i="1"/>
  <c r="J3813" i="1"/>
  <c r="K3813" i="1"/>
  <c r="L3813" i="1"/>
  <c r="M3813" i="1"/>
  <c r="O3813" i="1"/>
  <c r="P3813" i="1"/>
  <c r="Q3813" i="1"/>
  <c r="R3813" i="1"/>
  <c r="T3813" i="1"/>
  <c r="U3813" i="1"/>
  <c r="V3813" i="1"/>
  <c r="W3813" i="1"/>
  <c r="I3814" i="1"/>
  <c r="J3814" i="1"/>
  <c r="K3814" i="1"/>
  <c r="L3814" i="1"/>
  <c r="M3814" i="1"/>
  <c r="O3814" i="1"/>
  <c r="P3814" i="1"/>
  <c r="Q3814" i="1"/>
  <c r="R3814" i="1"/>
  <c r="T3814" i="1"/>
  <c r="U3814" i="1"/>
  <c r="V3814" i="1"/>
  <c r="W3814" i="1"/>
  <c r="I3815" i="1"/>
  <c r="J3815" i="1"/>
  <c r="K3815" i="1"/>
  <c r="L3815" i="1"/>
  <c r="M3815" i="1"/>
  <c r="O3815" i="1"/>
  <c r="P3815" i="1"/>
  <c r="Q3815" i="1"/>
  <c r="R3815" i="1"/>
  <c r="T3815" i="1"/>
  <c r="U3815" i="1"/>
  <c r="V3815" i="1"/>
  <c r="W3815" i="1"/>
  <c r="I3816" i="1"/>
  <c r="J3816" i="1"/>
  <c r="K3816" i="1"/>
  <c r="L3816" i="1"/>
  <c r="M3816" i="1"/>
  <c r="O3816" i="1"/>
  <c r="P3816" i="1"/>
  <c r="Q3816" i="1"/>
  <c r="R3816" i="1"/>
  <c r="T3816" i="1"/>
  <c r="U3816" i="1"/>
  <c r="V3816" i="1"/>
  <c r="W3816" i="1"/>
  <c r="I3817" i="1"/>
  <c r="J3817" i="1"/>
  <c r="K3817" i="1"/>
  <c r="L3817" i="1"/>
  <c r="M3817" i="1"/>
  <c r="O3817" i="1"/>
  <c r="P3817" i="1"/>
  <c r="Q3817" i="1"/>
  <c r="R3817" i="1"/>
  <c r="T3817" i="1"/>
  <c r="U3817" i="1"/>
  <c r="V3817" i="1"/>
  <c r="W3817" i="1"/>
  <c r="I3818" i="1"/>
  <c r="J3818" i="1"/>
  <c r="K3818" i="1"/>
  <c r="L3818" i="1"/>
  <c r="M3818" i="1"/>
  <c r="O3818" i="1"/>
  <c r="P3818" i="1"/>
  <c r="Q3818" i="1"/>
  <c r="R3818" i="1"/>
  <c r="T3818" i="1"/>
  <c r="U3818" i="1"/>
  <c r="V3818" i="1"/>
  <c r="W3818" i="1"/>
  <c r="I3819" i="1"/>
  <c r="J3819" i="1"/>
  <c r="K3819" i="1"/>
  <c r="L3819" i="1"/>
  <c r="M3819" i="1"/>
  <c r="O3819" i="1"/>
  <c r="P3819" i="1"/>
  <c r="Q3819" i="1"/>
  <c r="R3819" i="1"/>
  <c r="T3819" i="1"/>
  <c r="U3819" i="1"/>
  <c r="V3819" i="1"/>
  <c r="W3819" i="1"/>
  <c r="I3820" i="1"/>
  <c r="J3820" i="1"/>
  <c r="K3820" i="1"/>
  <c r="L3820" i="1"/>
  <c r="M3820" i="1"/>
  <c r="O3820" i="1"/>
  <c r="P3820" i="1"/>
  <c r="Q3820" i="1"/>
  <c r="R3820" i="1"/>
  <c r="T3820" i="1"/>
  <c r="U3820" i="1"/>
  <c r="V3820" i="1"/>
  <c r="W3820" i="1"/>
  <c r="I3821" i="1"/>
  <c r="J3821" i="1"/>
  <c r="K3821" i="1"/>
  <c r="L3821" i="1"/>
  <c r="M3821" i="1"/>
  <c r="O3821" i="1"/>
  <c r="P3821" i="1"/>
  <c r="Q3821" i="1"/>
  <c r="R3821" i="1"/>
  <c r="T3821" i="1"/>
  <c r="U3821" i="1"/>
  <c r="V3821" i="1"/>
  <c r="W3821" i="1"/>
  <c r="I3822" i="1"/>
  <c r="J3822" i="1"/>
  <c r="K3822" i="1"/>
  <c r="L3822" i="1"/>
  <c r="M3822" i="1"/>
  <c r="O3822" i="1"/>
  <c r="P3822" i="1"/>
  <c r="Q3822" i="1"/>
  <c r="R3822" i="1"/>
  <c r="T3822" i="1"/>
  <c r="U3822" i="1"/>
  <c r="V3822" i="1"/>
  <c r="W3822" i="1"/>
  <c r="I3823" i="1"/>
  <c r="J3823" i="1"/>
  <c r="K3823" i="1"/>
  <c r="L3823" i="1"/>
  <c r="M3823" i="1"/>
  <c r="O3823" i="1"/>
  <c r="P3823" i="1"/>
  <c r="Q3823" i="1"/>
  <c r="R3823" i="1"/>
  <c r="T3823" i="1"/>
  <c r="U3823" i="1"/>
  <c r="V3823" i="1"/>
  <c r="W3823" i="1"/>
  <c r="I3824" i="1"/>
  <c r="J3824" i="1"/>
  <c r="K3824" i="1"/>
  <c r="L3824" i="1"/>
  <c r="M3824" i="1"/>
  <c r="O3824" i="1"/>
  <c r="P3824" i="1"/>
  <c r="Q3824" i="1"/>
  <c r="R3824" i="1"/>
  <c r="T3824" i="1"/>
  <c r="U3824" i="1"/>
  <c r="V3824" i="1"/>
  <c r="W3824" i="1"/>
  <c r="I3825" i="1"/>
  <c r="J3825" i="1"/>
  <c r="K3825" i="1"/>
  <c r="L3825" i="1"/>
  <c r="M3825" i="1"/>
  <c r="O3825" i="1"/>
  <c r="P3825" i="1"/>
  <c r="Q3825" i="1"/>
  <c r="R3825" i="1"/>
  <c r="T3825" i="1"/>
  <c r="U3825" i="1"/>
  <c r="V3825" i="1"/>
  <c r="W3825" i="1"/>
  <c r="I3826" i="1"/>
  <c r="J3826" i="1"/>
  <c r="K3826" i="1"/>
  <c r="L3826" i="1"/>
  <c r="M3826" i="1"/>
  <c r="O3826" i="1"/>
  <c r="P3826" i="1"/>
  <c r="Q3826" i="1"/>
  <c r="R3826" i="1"/>
  <c r="T3826" i="1"/>
  <c r="U3826" i="1"/>
  <c r="V3826" i="1"/>
  <c r="W3826" i="1"/>
  <c r="I3827" i="1"/>
  <c r="J3827" i="1"/>
  <c r="K3827" i="1"/>
  <c r="L3827" i="1"/>
  <c r="M3827" i="1"/>
  <c r="O3827" i="1"/>
  <c r="P3827" i="1"/>
  <c r="Q3827" i="1"/>
  <c r="R3827" i="1"/>
  <c r="T3827" i="1"/>
  <c r="U3827" i="1"/>
  <c r="V3827" i="1"/>
  <c r="W3827" i="1"/>
  <c r="I3828" i="1"/>
  <c r="J3828" i="1"/>
  <c r="K3828" i="1"/>
  <c r="L3828" i="1"/>
  <c r="M3828" i="1"/>
  <c r="O3828" i="1"/>
  <c r="P3828" i="1"/>
  <c r="Q3828" i="1"/>
  <c r="R3828" i="1"/>
  <c r="T3828" i="1"/>
  <c r="U3828" i="1"/>
  <c r="V3828" i="1"/>
  <c r="W3828" i="1"/>
  <c r="I3829" i="1"/>
  <c r="J3829" i="1"/>
  <c r="K3829" i="1"/>
  <c r="L3829" i="1"/>
  <c r="M3829" i="1"/>
  <c r="O3829" i="1"/>
  <c r="P3829" i="1"/>
  <c r="Q3829" i="1"/>
  <c r="R3829" i="1"/>
  <c r="T3829" i="1"/>
  <c r="U3829" i="1"/>
  <c r="V3829" i="1"/>
  <c r="W3829" i="1"/>
  <c r="I3830" i="1"/>
  <c r="J3830" i="1"/>
  <c r="K3830" i="1"/>
  <c r="L3830" i="1"/>
  <c r="M3830" i="1"/>
  <c r="O3830" i="1"/>
  <c r="P3830" i="1"/>
  <c r="Q3830" i="1"/>
  <c r="R3830" i="1"/>
  <c r="T3830" i="1"/>
  <c r="U3830" i="1"/>
  <c r="V3830" i="1"/>
  <c r="W3830" i="1"/>
  <c r="I3831" i="1"/>
  <c r="J3831" i="1"/>
  <c r="K3831" i="1"/>
  <c r="L3831" i="1"/>
  <c r="M3831" i="1"/>
  <c r="O3831" i="1"/>
  <c r="P3831" i="1"/>
  <c r="Q3831" i="1"/>
  <c r="R3831" i="1"/>
  <c r="T3831" i="1"/>
  <c r="U3831" i="1"/>
  <c r="V3831" i="1"/>
  <c r="W3831" i="1"/>
  <c r="I3832" i="1"/>
  <c r="J3832" i="1"/>
  <c r="K3832" i="1"/>
  <c r="L3832" i="1"/>
  <c r="M3832" i="1"/>
  <c r="O3832" i="1"/>
  <c r="P3832" i="1"/>
  <c r="Q3832" i="1"/>
  <c r="R3832" i="1"/>
  <c r="T3832" i="1"/>
  <c r="U3832" i="1"/>
  <c r="V3832" i="1"/>
  <c r="W3832" i="1"/>
  <c r="I3833" i="1"/>
  <c r="J3833" i="1"/>
  <c r="K3833" i="1"/>
  <c r="L3833" i="1"/>
  <c r="M3833" i="1"/>
  <c r="O3833" i="1"/>
  <c r="P3833" i="1"/>
  <c r="Q3833" i="1"/>
  <c r="R3833" i="1"/>
  <c r="T3833" i="1"/>
  <c r="U3833" i="1"/>
  <c r="V3833" i="1"/>
  <c r="W3833" i="1"/>
  <c r="I3834" i="1"/>
  <c r="J3834" i="1"/>
  <c r="K3834" i="1"/>
  <c r="L3834" i="1"/>
  <c r="M3834" i="1"/>
  <c r="O3834" i="1"/>
  <c r="P3834" i="1"/>
  <c r="Q3834" i="1"/>
  <c r="R3834" i="1"/>
  <c r="T3834" i="1"/>
  <c r="U3834" i="1"/>
  <c r="V3834" i="1"/>
  <c r="W3834" i="1"/>
  <c r="I3835" i="1"/>
  <c r="J3835" i="1"/>
  <c r="K3835" i="1"/>
  <c r="L3835" i="1"/>
  <c r="M3835" i="1"/>
  <c r="O3835" i="1"/>
  <c r="P3835" i="1"/>
  <c r="Q3835" i="1"/>
  <c r="R3835" i="1"/>
  <c r="T3835" i="1"/>
  <c r="U3835" i="1"/>
  <c r="V3835" i="1"/>
  <c r="W3835" i="1"/>
  <c r="I3836" i="1"/>
  <c r="J3836" i="1"/>
  <c r="K3836" i="1"/>
  <c r="L3836" i="1"/>
  <c r="M3836" i="1"/>
  <c r="O3836" i="1"/>
  <c r="P3836" i="1"/>
  <c r="Q3836" i="1"/>
  <c r="R3836" i="1"/>
  <c r="T3836" i="1"/>
  <c r="U3836" i="1"/>
  <c r="V3836" i="1"/>
  <c r="W3836" i="1"/>
  <c r="I3837" i="1"/>
  <c r="J3837" i="1"/>
  <c r="K3837" i="1"/>
  <c r="L3837" i="1"/>
  <c r="M3837" i="1"/>
  <c r="O3837" i="1"/>
  <c r="P3837" i="1"/>
  <c r="Q3837" i="1"/>
  <c r="R3837" i="1"/>
  <c r="T3837" i="1"/>
  <c r="U3837" i="1"/>
  <c r="V3837" i="1"/>
  <c r="W3837" i="1"/>
  <c r="I3838" i="1"/>
  <c r="J3838" i="1"/>
  <c r="K3838" i="1"/>
  <c r="L3838" i="1"/>
  <c r="M3838" i="1"/>
  <c r="O3838" i="1"/>
  <c r="P3838" i="1"/>
  <c r="Q3838" i="1"/>
  <c r="R3838" i="1"/>
  <c r="T3838" i="1"/>
  <c r="U3838" i="1"/>
  <c r="V3838" i="1"/>
  <c r="W3838" i="1"/>
  <c r="I3839" i="1"/>
  <c r="J3839" i="1"/>
  <c r="K3839" i="1"/>
  <c r="L3839" i="1"/>
  <c r="M3839" i="1"/>
  <c r="O3839" i="1"/>
  <c r="P3839" i="1"/>
  <c r="Q3839" i="1"/>
  <c r="R3839" i="1"/>
  <c r="T3839" i="1"/>
  <c r="U3839" i="1"/>
  <c r="V3839" i="1"/>
  <c r="W3839" i="1"/>
  <c r="I3840" i="1"/>
  <c r="J3840" i="1"/>
  <c r="K3840" i="1"/>
  <c r="L3840" i="1"/>
  <c r="M3840" i="1"/>
  <c r="O3840" i="1"/>
  <c r="P3840" i="1"/>
  <c r="Q3840" i="1"/>
  <c r="R3840" i="1"/>
  <c r="T3840" i="1"/>
  <c r="U3840" i="1"/>
  <c r="V3840" i="1"/>
  <c r="W3840" i="1"/>
  <c r="I3841" i="1"/>
  <c r="J3841" i="1"/>
  <c r="K3841" i="1"/>
  <c r="L3841" i="1"/>
  <c r="M3841" i="1"/>
  <c r="O3841" i="1"/>
  <c r="P3841" i="1"/>
  <c r="Q3841" i="1"/>
  <c r="R3841" i="1"/>
  <c r="T3841" i="1"/>
  <c r="U3841" i="1"/>
  <c r="V3841" i="1"/>
  <c r="W3841" i="1"/>
  <c r="I3842" i="1"/>
  <c r="J3842" i="1"/>
  <c r="K3842" i="1"/>
  <c r="L3842" i="1"/>
  <c r="M3842" i="1"/>
  <c r="O3842" i="1"/>
  <c r="P3842" i="1"/>
  <c r="Q3842" i="1"/>
  <c r="R3842" i="1"/>
  <c r="T3842" i="1"/>
  <c r="U3842" i="1"/>
  <c r="V3842" i="1"/>
  <c r="W3842" i="1"/>
  <c r="I3843" i="1"/>
  <c r="J3843" i="1"/>
  <c r="K3843" i="1"/>
  <c r="L3843" i="1"/>
  <c r="M3843" i="1"/>
  <c r="O3843" i="1"/>
  <c r="P3843" i="1"/>
  <c r="Q3843" i="1"/>
  <c r="R3843" i="1"/>
  <c r="T3843" i="1"/>
  <c r="U3843" i="1"/>
  <c r="V3843" i="1"/>
  <c r="W3843" i="1"/>
  <c r="I3844" i="1"/>
  <c r="J3844" i="1"/>
  <c r="K3844" i="1"/>
  <c r="L3844" i="1"/>
  <c r="M3844" i="1"/>
  <c r="O3844" i="1"/>
  <c r="P3844" i="1"/>
  <c r="Q3844" i="1"/>
  <c r="R3844" i="1"/>
  <c r="T3844" i="1"/>
  <c r="U3844" i="1"/>
  <c r="V3844" i="1"/>
  <c r="W3844" i="1"/>
  <c r="I3845" i="1"/>
  <c r="J3845" i="1"/>
  <c r="K3845" i="1"/>
  <c r="L3845" i="1"/>
  <c r="M3845" i="1"/>
  <c r="O3845" i="1"/>
  <c r="P3845" i="1"/>
  <c r="Q3845" i="1"/>
  <c r="R3845" i="1"/>
  <c r="T3845" i="1"/>
  <c r="U3845" i="1"/>
  <c r="V3845" i="1"/>
  <c r="W3845" i="1"/>
  <c r="I3846" i="1"/>
  <c r="J3846" i="1"/>
  <c r="K3846" i="1"/>
  <c r="L3846" i="1"/>
  <c r="M3846" i="1"/>
  <c r="O3846" i="1"/>
  <c r="P3846" i="1"/>
  <c r="Q3846" i="1"/>
  <c r="R3846" i="1"/>
  <c r="T3846" i="1"/>
  <c r="U3846" i="1"/>
  <c r="V3846" i="1"/>
  <c r="W3846" i="1"/>
  <c r="I3847" i="1"/>
  <c r="J3847" i="1"/>
  <c r="K3847" i="1"/>
  <c r="L3847" i="1"/>
  <c r="M3847" i="1"/>
  <c r="O3847" i="1"/>
  <c r="P3847" i="1"/>
  <c r="Q3847" i="1"/>
  <c r="R3847" i="1"/>
  <c r="T3847" i="1"/>
  <c r="U3847" i="1"/>
  <c r="V3847" i="1"/>
  <c r="W3847" i="1"/>
  <c r="I3848" i="1"/>
  <c r="J3848" i="1"/>
  <c r="K3848" i="1"/>
  <c r="L3848" i="1"/>
  <c r="M3848" i="1"/>
  <c r="O3848" i="1"/>
  <c r="P3848" i="1"/>
  <c r="Q3848" i="1"/>
  <c r="R3848" i="1"/>
  <c r="T3848" i="1"/>
  <c r="U3848" i="1"/>
  <c r="V3848" i="1"/>
  <c r="W3848" i="1"/>
  <c r="I3849" i="1"/>
  <c r="J3849" i="1"/>
  <c r="K3849" i="1"/>
  <c r="L3849" i="1"/>
  <c r="M3849" i="1"/>
  <c r="O3849" i="1"/>
  <c r="P3849" i="1"/>
  <c r="Q3849" i="1"/>
  <c r="R3849" i="1"/>
  <c r="T3849" i="1"/>
  <c r="U3849" i="1"/>
  <c r="V3849" i="1"/>
  <c r="W3849" i="1"/>
  <c r="I3850" i="1"/>
  <c r="J3850" i="1"/>
  <c r="K3850" i="1"/>
  <c r="L3850" i="1"/>
  <c r="M3850" i="1"/>
  <c r="O3850" i="1"/>
  <c r="P3850" i="1"/>
  <c r="Q3850" i="1"/>
  <c r="R3850" i="1"/>
  <c r="T3850" i="1"/>
  <c r="U3850" i="1"/>
  <c r="V3850" i="1"/>
  <c r="W3850" i="1"/>
  <c r="I3851" i="1"/>
  <c r="J3851" i="1"/>
  <c r="K3851" i="1"/>
  <c r="L3851" i="1"/>
  <c r="M3851" i="1"/>
  <c r="O3851" i="1"/>
  <c r="P3851" i="1"/>
  <c r="Q3851" i="1"/>
  <c r="R3851" i="1"/>
  <c r="T3851" i="1"/>
  <c r="U3851" i="1"/>
  <c r="V3851" i="1"/>
  <c r="W3851" i="1"/>
  <c r="I3852" i="1"/>
  <c r="J3852" i="1"/>
  <c r="K3852" i="1"/>
  <c r="L3852" i="1"/>
  <c r="M3852" i="1"/>
  <c r="O3852" i="1"/>
  <c r="P3852" i="1"/>
  <c r="Q3852" i="1"/>
  <c r="R3852" i="1"/>
  <c r="T3852" i="1"/>
  <c r="U3852" i="1"/>
  <c r="V3852" i="1"/>
  <c r="W3852" i="1"/>
  <c r="I3853" i="1"/>
  <c r="J3853" i="1"/>
  <c r="K3853" i="1"/>
  <c r="L3853" i="1"/>
  <c r="M3853" i="1"/>
  <c r="O3853" i="1"/>
  <c r="P3853" i="1"/>
  <c r="Q3853" i="1"/>
  <c r="R3853" i="1"/>
  <c r="T3853" i="1"/>
  <c r="U3853" i="1"/>
  <c r="V3853" i="1"/>
  <c r="W3853" i="1"/>
  <c r="I3854" i="1"/>
  <c r="J3854" i="1"/>
  <c r="K3854" i="1"/>
  <c r="L3854" i="1"/>
  <c r="M3854" i="1"/>
  <c r="O3854" i="1"/>
  <c r="P3854" i="1"/>
  <c r="Q3854" i="1"/>
  <c r="R3854" i="1"/>
  <c r="T3854" i="1"/>
  <c r="U3854" i="1"/>
  <c r="V3854" i="1"/>
  <c r="W3854" i="1"/>
  <c r="I3855" i="1"/>
  <c r="J3855" i="1"/>
  <c r="K3855" i="1"/>
  <c r="L3855" i="1"/>
  <c r="M3855" i="1"/>
  <c r="O3855" i="1"/>
  <c r="P3855" i="1"/>
  <c r="Q3855" i="1"/>
  <c r="R3855" i="1"/>
  <c r="T3855" i="1"/>
  <c r="U3855" i="1"/>
  <c r="V3855" i="1"/>
  <c r="W3855" i="1"/>
  <c r="I3856" i="1"/>
  <c r="J3856" i="1"/>
  <c r="K3856" i="1"/>
  <c r="L3856" i="1"/>
  <c r="M3856" i="1"/>
  <c r="O3856" i="1"/>
  <c r="P3856" i="1"/>
  <c r="Q3856" i="1"/>
  <c r="R3856" i="1"/>
  <c r="T3856" i="1"/>
  <c r="U3856" i="1"/>
  <c r="V3856" i="1"/>
  <c r="W3856" i="1"/>
  <c r="I3857" i="1"/>
  <c r="J3857" i="1"/>
  <c r="K3857" i="1"/>
  <c r="L3857" i="1"/>
  <c r="M3857" i="1"/>
  <c r="O3857" i="1"/>
  <c r="P3857" i="1"/>
  <c r="Q3857" i="1"/>
  <c r="R3857" i="1"/>
  <c r="T3857" i="1"/>
  <c r="U3857" i="1"/>
  <c r="V3857" i="1"/>
  <c r="W3857" i="1"/>
  <c r="I3858" i="1"/>
  <c r="J3858" i="1"/>
  <c r="K3858" i="1"/>
  <c r="L3858" i="1"/>
  <c r="M3858" i="1"/>
  <c r="O3858" i="1"/>
  <c r="P3858" i="1"/>
  <c r="Q3858" i="1"/>
  <c r="R3858" i="1"/>
  <c r="T3858" i="1"/>
  <c r="U3858" i="1"/>
  <c r="V3858" i="1"/>
  <c r="W3858" i="1"/>
  <c r="I3859" i="1"/>
  <c r="J3859" i="1"/>
  <c r="K3859" i="1"/>
  <c r="L3859" i="1"/>
  <c r="M3859" i="1"/>
  <c r="O3859" i="1"/>
  <c r="P3859" i="1"/>
  <c r="Q3859" i="1"/>
  <c r="R3859" i="1"/>
  <c r="T3859" i="1"/>
  <c r="U3859" i="1"/>
  <c r="V3859" i="1"/>
  <c r="W3859" i="1"/>
  <c r="I3860" i="1"/>
  <c r="J3860" i="1"/>
  <c r="K3860" i="1"/>
  <c r="L3860" i="1"/>
  <c r="M3860" i="1"/>
  <c r="O3860" i="1"/>
  <c r="P3860" i="1"/>
  <c r="Q3860" i="1"/>
  <c r="R3860" i="1"/>
  <c r="T3860" i="1"/>
  <c r="U3860" i="1"/>
  <c r="V3860" i="1"/>
  <c r="W3860" i="1"/>
  <c r="I3861" i="1"/>
  <c r="J3861" i="1"/>
  <c r="K3861" i="1"/>
  <c r="L3861" i="1"/>
  <c r="M3861" i="1"/>
  <c r="O3861" i="1"/>
  <c r="P3861" i="1"/>
  <c r="Q3861" i="1"/>
  <c r="R3861" i="1"/>
  <c r="T3861" i="1"/>
  <c r="U3861" i="1"/>
  <c r="V3861" i="1"/>
  <c r="W3861" i="1"/>
  <c r="I3862" i="1"/>
  <c r="J3862" i="1"/>
  <c r="K3862" i="1"/>
  <c r="L3862" i="1"/>
  <c r="M3862" i="1"/>
  <c r="O3862" i="1"/>
  <c r="P3862" i="1"/>
  <c r="Q3862" i="1"/>
  <c r="R3862" i="1"/>
  <c r="T3862" i="1"/>
  <c r="U3862" i="1"/>
  <c r="V3862" i="1"/>
  <c r="W3862" i="1"/>
  <c r="I3863" i="1"/>
  <c r="J3863" i="1"/>
  <c r="K3863" i="1"/>
  <c r="L3863" i="1"/>
  <c r="M3863" i="1"/>
  <c r="O3863" i="1"/>
  <c r="P3863" i="1"/>
  <c r="Q3863" i="1"/>
  <c r="R3863" i="1"/>
  <c r="T3863" i="1"/>
  <c r="U3863" i="1"/>
  <c r="V3863" i="1"/>
  <c r="W3863" i="1"/>
  <c r="I3864" i="1"/>
  <c r="J3864" i="1"/>
  <c r="K3864" i="1"/>
  <c r="L3864" i="1"/>
  <c r="M3864" i="1"/>
  <c r="O3864" i="1"/>
  <c r="P3864" i="1"/>
  <c r="Q3864" i="1"/>
  <c r="R3864" i="1"/>
  <c r="T3864" i="1"/>
  <c r="U3864" i="1"/>
  <c r="V3864" i="1"/>
  <c r="W3864" i="1"/>
  <c r="I3865" i="1"/>
  <c r="J3865" i="1"/>
  <c r="K3865" i="1"/>
  <c r="L3865" i="1"/>
  <c r="M3865" i="1"/>
  <c r="O3865" i="1"/>
  <c r="P3865" i="1"/>
  <c r="Q3865" i="1"/>
  <c r="R3865" i="1"/>
  <c r="T3865" i="1"/>
  <c r="U3865" i="1"/>
  <c r="V3865" i="1"/>
  <c r="W3865" i="1"/>
  <c r="I3866" i="1"/>
  <c r="J3866" i="1"/>
  <c r="K3866" i="1"/>
  <c r="L3866" i="1"/>
  <c r="M3866" i="1"/>
  <c r="O3866" i="1"/>
  <c r="P3866" i="1"/>
  <c r="Q3866" i="1"/>
  <c r="R3866" i="1"/>
  <c r="T3866" i="1"/>
  <c r="U3866" i="1"/>
  <c r="V3866" i="1"/>
  <c r="W3866" i="1"/>
  <c r="I3867" i="1"/>
  <c r="J3867" i="1"/>
  <c r="K3867" i="1"/>
  <c r="L3867" i="1"/>
  <c r="M3867" i="1"/>
  <c r="O3867" i="1"/>
  <c r="P3867" i="1"/>
  <c r="Q3867" i="1"/>
  <c r="R3867" i="1"/>
  <c r="T3867" i="1"/>
  <c r="U3867" i="1"/>
  <c r="V3867" i="1"/>
  <c r="W3867" i="1"/>
  <c r="I3868" i="1"/>
  <c r="J3868" i="1"/>
  <c r="K3868" i="1"/>
  <c r="L3868" i="1"/>
  <c r="M3868" i="1"/>
  <c r="O3868" i="1"/>
  <c r="P3868" i="1"/>
  <c r="Q3868" i="1"/>
  <c r="R3868" i="1"/>
  <c r="T3868" i="1"/>
  <c r="U3868" i="1"/>
  <c r="V3868" i="1"/>
  <c r="W3868" i="1"/>
  <c r="I3869" i="1"/>
  <c r="J3869" i="1"/>
  <c r="K3869" i="1"/>
  <c r="L3869" i="1"/>
  <c r="M3869" i="1"/>
  <c r="O3869" i="1"/>
  <c r="P3869" i="1"/>
  <c r="Q3869" i="1"/>
  <c r="R3869" i="1"/>
  <c r="T3869" i="1"/>
  <c r="U3869" i="1"/>
  <c r="V3869" i="1"/>
  <c r="W3869" i="1"/>
  <c r="I3870" i="1"/>
  <c r="J3870" i="1"/>
  <c r="K3870" i="1"/>
  <c r="L3870" i="1"/>
  <c r="M3870" i="1"/>
  <c r="O3870" i="1"/>
  <c r="P3870" i="1"/>
  <c r="Q3870" i="1"/>
  <c r="R3870" i="1"/>
  <c r="T3870" i="1"/>
  <c r="U3870" i="1"/>
  <c r="V3870" i="1"/>
  <c r="W3870" i="1"/>
  <c r="I3871" i="1"/>
  <c r="J3871" i="1"/>
  <c r="K3871" i="1"/>
  <c r="L3871" i="1"/>
  <c r="M3871" i="1"/>
  <c r="O3871" i="1"/>
  <c r="P3871" i="1"/>
  <c r="Q3871" i="1"/>
  <c r="R3871" i="1"/>
  <c r="T3871" i="1"/>
  <c r="U3871" i="1"/>
  <c r="V3871" i="1"/>
  <c r="W3871" i="1"/>
  <c r="I3872" i="1"/>
  <c r="J3872" i="1"/>
  <c r="K3872" i="1"/>
  <c r="L3872" i="1"/>
  <c r="M3872" i="1"/>
  <c r="O3872" i="1"/>
  <c r="P3872" i="1"/>
  <c r="Q3872" i="1"/>
  <c r="R3872" i="1"/>
  <c r="T3872" i="1"/>
  <c r="U3872" i="1"/>
  <c r="V3872" i="1"/>
  <c r="W3872" i="1"/>
  <c r="I3873" i="1"/>
  <c r="J3873" i="1"/>
  <c r="K3873" i="1"/>
  <c r="L3873" i="1"/>
  <c r="M3873" i="1"/>
  <c r="O3873" i="1"/>
  <c r="P3873" i="1"/>
  <c r="Q3873" i="1"/>
  <c r="R3873" i="1"/>
  <c r="T3873" i="1"/>
  <c r="U3873" i="1"/>
  <c r="V3873" i="1"/>
  <c r="W3873" i="1"/>
  <c r="I3874" i="1"/>
  <c r="J3874" i="1"/>
  <c r="K3874" i="1"/>
  <c r="L3874" i="1"/>
  <c r="M3874" i="1"/>
  <c r="O3874" i="1"/>
  <c r="P3874" i="1"/>
  <c r="Q3874" i="1"/>
  <c r="R3874" i="1"/>
  <c r="T3874" i="1"/>
  <c r="U3874" i="1"/>
  <c r="V3874" i="1"/>
  <c r="W3874" i="1"/>
  <c r="I3875" i="1"/>
  <c r="J3875" i="1"/>
  <c r="K3875" i="1"/>
  <c r="L3875" i="1"/>
  <c r="M3875" i="1"/>
  <c r="O3875" i="1"/>
  <c r="P3875" i="1"/>
  <c r="Q3875" i="1"/>
  <c r="R3875" i="1"/>
  <c r="T3875" i="1"/>
  <c r="U3875" i="1"/>
  <c r="V3875" i="1"/>
  <c r="W3875" i="1"/>
  <c r="I3876" i="1"/>
  <c r="J3876" i="1"/>
  <c r="K3876" i="1"/>
  <c r="L3876" i="1"/>
  <c r="M3876" i="1"/>
  <c r="O3876" i="1"/>
  <c r="P3876" i="1"/>
  <c r="Q3876" i="1"/>
  <c r="R3876" i="1"/>
  <c r="T3876" i="1"/>
  <c r="U3876" i="1"/>
  <c r="V3876" i="1"/>
  <c r="W3876" i="1"/>
  <c r="I3877" i="1"/>
  <c r="J3877" i="1"/>
  <c r="K3877" i="1"/>
  <c r="L3877" i="1"/>
  <c r="M3877" i="1"/>
  <c r="O3877" i="1"/>
  <c r="P3877" i="1"/>
  <c r="Q3877" i="1"/>
  <c r="R3877" i="1"/>
  <c r="T3877" i="1"/>
  <c r="U3877" i="1"/>
  <c r="V3877" i="1"/>
  <c r="W3877" i="1"/>
  <c r="I3878" i="1"/>
  <c r="J3878" i="1"/>
  <c r="K3878" i="1"/>
  <c r="L3878" i="1"/>
  <c r="M3878" i="1"/>
  <c r="O3878" i="1"/>
  <c r="P3878" i="1"/>
  <c r="Q3878" i="1"/>
  <c r="R3878" i="1"/>
  <c r="T3878" i="1"/>
  <c r="U3878" i="1"/>
  <c r="V3878" i="1"/>
  <c r="W3878" i="1"/>
  <c r="I3879" i="1"/>
  <c r="J3879" i="1"/>
  <c r="K3879" i="1"/>
  <c r="L3879" i="1"/>
  <c r="M3879" i="1"/>
  <c r="O3879" i="1"/>
  <c r="P3879" i="1"/>
  <c r="Q3879" i="1"/>
  <c r="R3879" i="1"/>
  <c r="T3879" i="1"/>
  <c r="U3879" i="1"/>
  <c r="V3879" i="1"/>
  <c r="W3879" i="1"/>
  <c r="I3880" i="1"/>
  <c r="J3880" i="1"/>
  <c r="K3880" i="1"/>
  <c r="L3880" i="1"/>
  <c r="M3880" i="1"/>
  <c r="O3880" i="1"/>
  <c r="P3880" i="1"/>
  <c r="Q3880" i="1"/>
  <c r="R3880" i="1"/>
  <c r="T3880" i="1"/>
  <c r="U3880" i="1"/>
  <c r="V3880" i="1"/>
  <c r="W3880" i="1"/>
  <c r="I3881" i="1"/>
  <c r="J3881" i="1"/>
  <c r="K3881" i="1"/>
  <c r="L3881" i="1"/>
  <c r="M3881" i="1"/>
  <c r="O3881" i="1"/>
  <c r="P3881" i="1"/>
  <c r="Q3881" i="1"/>
  <c r="R3881" i="1"/>
  <c r="T3881" i="1"/>
  <c r="U3881" i="1"/>
  <c r="V3881" i="1"/>
  <c r="W3881" i="1"/>
  <c r="I3882" i="1"/>
  <c r="J3882" i="1"/>
  <c r="K3882" i="1"/>
  <c r="L3882" i="1"/>
  <c r="M3882" i="1"/>
  <c r="O3882" i="1"/>
  <c r="P3882" i="1"/>
  <c r="Q3882" i="1"/>
  <c r="R3882" i="1"/>
  <c r="T3882" i="1"/>
  <c r="U3882" i="1"/>
  <c r="V3882" i="1"/>
  <c r="W3882" i="1"/>
  <c r="I3883" i="1"/>
  <c r="J3883" i="1"/>
  <c r="K3883" i="1"/>
  <c r="L3883" i="1"/>
  <c r="M3883" i="1"/>
  <c r="O3883" i="1"/>
  <c r="P3883" i="1"/>
  <c r="Q3883" i="1"/>
  <c r="R3883" i="1"/>
  <c r="T3883" i="1"/>
  <c r="U3883" i="1"/>
  <c r="V3883" i="1"/>
  <c r="W3883" i="1"/>
  <c r="I3884" i="1"/>
  <c r="J3884" i="1"/>
  <c r="K3884" i="1"/>
  <c r="L3884" i="1"/>
  <c r="M3884" i="1"/>
  <c r="O3884" i="1"/>
  <c r="P3884" i="1"/>
  <c r="Q3884" i="1"/>
  <c r="R3884" i="1"/>
  <c r="T3884" i="1"/>
  <c r="U3884" i="1"/>
  <c r="V3884" i="1"/>
  <c r="W3884" i="1"/>
  <c r="I3885" i="1"/>
  <c r="J3885" i="1"/>
  <c r="K3885" i="1"/>
  <c r="L3885" i="1"/>
  <c r="M3885" i="1"/>
  <c r="O3885" i="1"/>
  <c r="P3885" i="1"/>
  <c r="Q3885" i="1"/>
  <c r="R3885" i="1"/>
  <c r="T3885" i="1"/>
  <c r="U3885" i="1"/>
  <c r="V3885" i="1"/>
  <c r="W3885" i="1"/>
  <c r="I3886" i="1"/>
  <c r="J3886" i="1"/>
  <c r="K3886" i="1"/>
  <c r="L3886" i="1"/>
  <c r="M3886" i="1"/>
  <c r="O3886" i="1"/>
  <c r="P3886" i="1"/>
  <c r="Q3886" i="1"/>
  <c r="R3886" i="1"/>
  <c r="T3886" i="1"/>
  <c r="U3886" i="1"/>
  <c r="V3886" i="1"/>
  <c r="W3886" i="1"/>
  <c r="I3887" i="1"/>
  <c r="J3887" i="1"/>
  <c r="K3887" i="1"/>
  <c r="L3887" i="1"/>
  <c r="M3887" i="1"/>
  <c r="O3887" i="1"/>
  <c r="P3887" i="1"/>
  <c r="Q3887" i="1"/>
  <c r="R3887" i="1"/>
  <c r="T3887" i="1"/>
  <c r="U3887" i="1"/>
  <c r="V3887" i="1"/>
  <c r="W3887" i="1"/>
  <c r="I3888" i="1"/>
  <c r="J3888" i="1"/>
  <c r="K3888" i="1"/>
  <c r="L3888" i="1"/>
  <c r="M3888" i="1"/>
  <c r="O3888" i="1"/>
  <c r="P3888" i="1"/>
  <c r="Q3888" i="1"/>
  <c r="R3888" i="1"/>
  <c r="T3888" i="1"/>
  <c r="U3888" i="1"/>
  <c r="V3888" i="1"/>
  <c r="W3888" i="1"/>
  <c r="I3889" i="1"/>
  <c r="J3889" i="1"/>
  <c r="K3889" i="1"/>
  <c r="L3889" i="1"/>
  <c r="M3889" i="1"/>
  <c r="O3889" i="1"/>
  <c r="P3889" i="1"/>
  <c r="Q3889" i="1"/>
  <c r="R3889" i="1"/>
  <c r="T3889" i="1"/>
  <c r="U3889" i="1"/>
  <c r="V3889" i="1"/>
  <c r="W3889" i="1"/>
  <c r="I3890" i="1"/>
  <c r="J3890" i="1"/>
  <c r="K3890" i="1"/>
  <c r="L3890" i="1"/>
  <c r="M3890" i="1"/>
  <c r="O3890" i="1"/>
  <c r="P3890" i="1"/>
  <c r="Q3890" i="1"/>
  <c r="R3890" i="1"/>
  <c r="T3890" i="1"/>
  <c r="U3890" i="1"/>
  <c r="V3890" i="1"/>
  <c r="W3890" i="1"/>
  <c r="I3891" i="1"/>
  <c r="J3891" i="1"/>
  <c r="K3891" i="1"/>
  <c r="L3891" i="1"/>
  <c r="M3891" i="1"/>
  <c r="O3891" i="1"/>
  <c r="P3891" i="1"/>
  <c r="Q3891" i="1"/>
  <c r="R3891" i="1"/>
  <c r="T3891" i="1"/>
  <c r="U3891" i="1"/>
  <c r="V3891" i="1"/>
  <c r="W3891" i="1"/>
  <c r="I3892" i="1"/>
  <c r="J3892" i="1"/>
  <c r="K3892" i="1"/>
  <c r="L3892" i="1"/>
  <c r="M3892" i="1"/>
  <c r="O3892" i="1"/>
  <c r="P3892" i="1"/>
  <c r="Q3892" i="1"/>
  <c r="R3892" i="1"/>
  <c r="T3892" i="1"/>
  <c r="U3892" i="1"/>
  <c r="V3892" i="1"/>
  <c r="W3892" i="1"/>
  <c r="I3893" i="1"/>
  <c r="J3893" i="1"/>
  <c r="K3893" i="1"/>
  <c r="L3893" i="1"/>
  <c r="M3893" i="1"/>
  <c r="O3893" i="1"/>
  <c r="P3893" i="1"/>
  <c r="Q3893" i="1"/>
  <c r="R3893" i="1"/>
  <c r="T3893" i="1"/>
  <c r="U3893" i="1"/>
  <c r="V3893" i="1"/>
  <c r="W3893" i="1"/>
  <c r="I3894" i="1"/>
  <c r="J3894" i="1"/>
  <c r="K3894" i="1"/>
  <c r="L3894" i="1"/>
  <c r="M3894" i="1"/>
  <c r="O3894" i="1"/>
  <c r="P3894" i="1"/>
  <c r="Q3894" i="1"/>
  <c r="R3894" i="1"/>
  <c r="T3894" i="1"/>
  <c r="U3894" i="1"/>
  <c r="V3894" i="1"/>
  <c r="W3894" i="1"/>
  <c r="I3895" i="1"/>
  <c r="J3895" i="1"/>
  <c r="K3895" i="1"/>
  <c r="L3895" i="1"/>
  <c r="M3895" i="1"/>
  <c r="O3895" i="1"/>
  <c r="P3895" i="1"/>
  <c r="Q3895" i="1"/>
  <c r="R3895" i="1"/>
  <c r="T3895" i="1"/>
  <c r="U3895" i="1"/>
  <c r="V3895" i="1"/>
  <c r="W3895" i="1"/>
  <c r="I3896" i="1"/>
  <c r="J3896" i="1"/>
  <c r="K3896" i="1"/>
  <c r="L3896" i="1"/>
  <c r="M3896" i="1"/>
  <c r="O3896" i="1"/>
  <c r="P3896" i="1"/>
  <c r="Q3896" i="1"/>
  <c r="R3896" i="1"/>
  <c r="T3896" i="1"/>
  <c r="U3896" i="1"/>
  <c r="V3896" i="1"/>
  <c r="W3896" i="1"/>
  <c r="I3897" i="1"/>
  <c r="J3897" i="1"/>
  <c r="K3897" i="1"/>
  <c r="L3897" i="1"/>
  <c r="M3897" i="1"/>
  <c r="O3897" i="1"/>
  <c r="P3897" i="1"/>
  <c r="Q3897" i="1"/>
  <c r="R3897" i="1"/>
  <c r="T3897" i="1"/>
  <c r="U3897" i="1"/>
  <c r="V3897" i="1"/>
  <c r="W3897" i="1"/>
  <c r="I3898" i="1"/>
  <c r="J3898" i="1"/>
  <c r="K3898" i="1"/>
  <c r="L3898" i="1"/>
  <c r="M3898" i="1"/>
  <c r="O3898" i="1"/>
  <c r="P3898" i="1"/>
  <c r="Q3898" i="1"/>
  <c r="R3898" i="1"/>
  <c r="T3898" i="1"/>
  <c r="U3898" i="1"/>
  <c r="V3898" i="1"/>
  <c r="W3898" i="1"/>
  <c r="I3899" i="1"/>
  <c r="J3899" i="1"/>
  <c r="K3899" i="1"/>
  <c r="L3899" i="1"/>
  <c r="M3899" i="1"/>
  <c r="O3899" i="1"/>
  <c r="P3899" i="1"/>
  <c r="Q3899" i="1"/>
  <c r="R3899" i="1"/>
  <c r="T3899" i="1"/>
  <c r="U3899" i="1"/>
  <c r="V3899" i="1"/>
  <c r="W3899" i="1"/>
  <c r="I3900" i="1"/>
  <c r="J3900" i="1"/>
  <c r="K3900" i="1"/>
  <c r="L3900" i="1"/>
  <c r="M3900" i="1"/>
  <c r="O3900" i="1"/>
  <c r="P3900" i="1"/>
  <c r="Q3900" i="1"/>
  <c r="R3900" i="1"/>
  <c r="T3900" i="1"/>
  <c r="U3900" i="1"/>
  <c r="V3900" i="1"/>
  <c r="W3900" i="1"/>
  <c r="I3901" i="1"/>
  <c r="J3901" i="1"/>
  <c r="K3901" i="1"/>
  <c r="L3901" i="1"/>
  <c r="M3901" i="1"/>
  <c r="O3901" i="1"/>
  <c r="P3901" i="1"/>
  <c r="Q3901" i="1"/>
  <c r="R3901" i="1"/>
  <c r="T3901" i="1"/>
  <c r="U3901" i="1"/>
  <c r="V3901" i="1"/>
  <c r="W3901" i="1"/>
  <c r="I3902" i="1"/>
  <c r="J3902" i="1"/>
  <c r="K3902" i="1"/>
  <c r="L3902" i="1"/>
  <c r="M3902" i="1"/>
  <c r="O3902" i="1"/>
  <c r="P3902" i="1"/>
  <c r="Q3902" i="1"/>
  <c r="R3902" i="1"/>
  <c r="T3902" i="1"/>
  <c r="U3902" i="1"/>
  <c r="V3902" i="1"/>
  <c r="W3902" i="1"/>
  <c r="I3903" i="1"/>
  <c r="J3903" i="1"/>
  <c r="K3903" i="1"/>
  <c r="L3903" i="1"/>
  <c r="M3903" i="1"/>
  <c r="O3903" i="1"/>
  <c r="P3903" i="1"/>
  <c r="Q3903" i="1"/>
  <c r="R3903" i="1"/>
  <c r="T3903" i="1"/>
  <c r="U3903" i="1"/>
  <c r="V3903" i="1"/>
  <c r="W3903" i="1"/>
  <c r="I3904" i="1"/>
  <c r="J3904" i="1"/>
  <c r="K3904" i="1"/>
  <c r="L3904" i="1"/>
  <c r="M3904" i="1"/>
  <c r="O3904" i="1"/>
  <c r="P3904" i="1"/>
  <c r="Q3904" i="1"/>
  <c r="R3904" i="1"/>
  <c r="T3904" i="1"/>
  <c r="U3904" i="1"/>
  <c r="V3904" i="1"/>
  <c r="W3904" i="1"/>
  <c r="I3905" i="1"/>
  <c r="J3905" i="1"/>
  <c r="K3905" i="1"/>
  <c r="L3905" i="1"/>
  <c r="M3905" i="1"/>
  <c r="O3905" i="1"/>
  <c r="P3905" i="1"/>
  <c r="Q3905" i="1"/>
  <c r="R3905" i="1"/>
  <c r="T3905" i="1"/>
  <c r="U3905" i="1"/>
  <c r="V3905" i="1"/>
  <c r="W3905" i="1"/>
  <c r="I3906" i="1"/>
  <c r="J3906" i="1"/>
  <c r="K3906" i="1"/>
  <c r="L3906" i="1"/>
  <c r="M3906" i="1"/>
  <c r="O3906" i="1"/>
  <c r="P3906" i="1"/>
  <c r="Q3906" i="1"/>
  <c r="R3906" i="1"/>
  <c r="T3906" i="1"/>
  <c r="U3906" i="1"/>
  <c r="V3906" i="1"/>
  <c r="W3906" i="1"/>
  <c r="I3907" i="1"/>
  <c r="J3907" i="1"/>
  <c r="K3907" i="1"/>
  <c r="L3907" i="1"/>
  <c r="M3907" i="1"/>
  <c r="O3907" i="1"/>
  <c r="P3907" i="1"/>
  <c r="Q3907" i="1"/>
  <c r="R3907" i="1"/>
  <c r="T3907" i="1"/>
  <c r="U3907" i="1"/>
  <c r="V3907" i="1"/>
  <c r="W3907" i="1"/>
  <c r="I3908" i="1"/>
  <c r="J3908" i="1"/>
  <c r="K3908" i="1"/>
  <c r="L3908" i="1"/>
  <c r="M3908" i="1"/>
  <c r="O3908" i="1"/>
  <c r="P3908" i="1"/>
  <c r="Q3908" i="1"/>
  <c r="R3908" i="1"/>
  <c r="T3908" i="1"/>
  <c r="U3908" i="1"/>
  <c r="V3908" i="1"/>
  <c r="W3908" i="1"/>
  <c r="I3909" i="1"/>
  <c r="J3909" i="1"/>
  <c r="K3909" i="1"/>
  <c r="L3909" i="1"/>
  <c r="M3909" i="1"/>
  <c r="O3909" i="1"/>
  <c r="P3909" i="1"/>
  <c r="Q3909" i="1"/>
  <c r="R3909" i="1"/>
  <c r="T3909" i="1"/>
  <c r="U3909" i="1"/>
  <c r="V3909" i="1"/>
  <c r="W3909" i="1"/>
  <c r="I3910" i="1"/>
  <c r="J3910" i="1"/>
  <c r="K3910" i="1"/>
  <c r="L3910" i="1"/>
  <c r="M3910" i="1"/>
  <c r="O3910" i="1"/>
  <c r="P3910" i="1"/>
  <c r="Q3910" i="1"/>
  <c r="R3910" i="1"/>
  <c r="T3910" i="1"/>
  <c r="U3910" i="1"/>
  <c r="V3910" i="1"/>
  <c r="W3910" i="1"/>
  <c r="I3911" i="1"/>
  <c r="J3911" i="1"/>
  <c r="K3911" i="1"/>
  <c r="L3911" i="1"/>
  <c r="M3911" i="1"/>
  <c r="O3911" i="1"/>
  <c r="P3911" i="1"/>
  <c r="Q3911" i="1"/>
  <c r="R3911" i="1"/>
  <c r="T3911" i="1"/>
  <c r="U3911" i="1"/>
  <c r="V3911" i="1"/>
  <c r="W3911" i="1"/>
  <c r="I3912" i="1"/>
  <c r="J3912" i="1"/>
  <c r="K3912" i="1"/>
  <c r="L3912" i="1"/>
  <c r="M3912" i="1"/>
  <c r="O3912" i="1"/>
  <c r="P3912" i="1"/>
  <c r="Q3912" i="1"/>
  <c r="R3912" i="1"/>
  <c r="T3912" i="1"/>
  <c r="U3912" i="1"/>
  <c r="V3912" i="1"/>
  <c r="W3912" i="1"/>
  <c r="I3913" i="1"/>
  <c r="J3913" i="1"/>
  <c r="K3913" i="1"/>
  <c r="L3913" i="1"/>
  <c r="M3913" i="1"/>
  <c r="O3913" i="1"/>
  <c r="P3913" i="1"/>
  <c r="Q3913" i="1"/>
  <c r="R3913" i="1"/>
  <c r="T3913" i="1"/>
  <c r="U3913" i="1"/>
  <c r="V3913" i="1"/>
  <c r="W3913" i="1"/>
  <c r="I3914" i="1"/>
  <c r="J3914" i="1"/>
  <c r="K3914" i="1"/>
  <c r="L3914" i="1"/>
  <c r="M3914" i="1"/>
  <c r="O3914" i="1"/>
  <c r="P3914" i="1"/>
  <c r="Q3914" i="1"/>
  <c r="R3914" i="1"/>
  <c r="T3914" i="1"/>
  <c r="U3914" i="1"/>
  <c r="V3914" i="1"/>
  <c r="W3914" i="1"/>
  <c r="I3915" i="1"/>
  <c r="J3915" i="1"/>
  <c r="K3915" i="1"/>
  <c r="L3915" i="1"/>
  <c r="M3915" i="1"/>
  <c r="O3915" i="1"/>
  <c r="P3915" i="1"/>
  <c r="Q3915" i="1"/>
  <c r="R3915" i="1"/>
  <c r="T3915" i="1"/>
  <c r="U3915" i="1"/>
  <c r="V3915" i="1"/>
  <c r="W3915" i="1"/>
  <c r="I3916" i="1"/>
  <c r="J3916" i="1"/>
  <c r="K3916" i="1"/>
  <c r="L3916" i="1"/>
  <c r="M3916" i="1"/>
  <c r="O3916" i="1"/>
  <c r="P3916" i="1"/>
  <c r="Q3916" i="1"/>
  <c r="R3916" i="1"/>
  <c r="T3916" i="1"/>
  <c r="U3916" i="1"/>
  <c r="V3916" i="1"/>
  <c r="W3916" i="1"/>
  <c r="I3917" i="1"/>
  <c r="J3917" i="1"/>
  <c r="K3917" i="1"/>
  <c r="L3917" i="1"/>
  <c r="M3917" i="1"/>
  <c r="O3917" i="1"/>
  <c r="P3917" i="1"/>
  <c r="Q3917" i="1"/>
  <c r="R3917" i="1"/>
  <c r="T3917" i="1"/>
  <c r="U3917" i="1"/>
  <c r="V3917" i="1"/>
  <c r="W3917" i="1"/>
  <c r="I3918" i="1"/>
  <c r="J3918" i="1"/>
  <c r="K3918" i="1"/>
  <c r="L3918" i="1"/>
  <c r="M3918" i="1"/>
  <c r="O3918" i="1"/>
  <c r="P3918" i="1"/>
  <c r="Q3918" i="1"/>
  <c r="R3918" i="1"/>
  <c r="T3918" i="1"/>
  <c r="U3918" i="1"/>
  <c r="V3918" i="1"/>
  <c r="W3918" i="1"/>
  <c r="I3919" i="1"/>
  <c r="J3919" i="1"/>
  <c r="K3919" i="1"/>
  <c r="L3919" i="1"/>
  <c r="M3919" i="1"/>
  <c r="O3919" i="1"/>
  <c r="P3919" i="1"/>
  <c r="Q3919" i="1"/>
  <c r="R3919" i="1"/>
  <c r="T3919" i="1"/>
  <c r="U3919" i="1"/>
  <c r="V3919" i="1"/>
  <c r="W3919" i="1"/>
  <c r="I3920" i="1"/>
  <c r="J3920" i="1"/>
  <c r="K3920" i="1"/>
  <c r="L3920" i="1"/>
  <c r="M3920" i="1"/>
  <c r="O3920" i="1"/>
  <c r="P3920" i="1"/>
  <c r="Q3920" i="1"/>
  <c r="R3920" i="1"/>
  <c r="T3920" i="1"/>
  <c r="U3920" i="1"/>
  <c r="V3920" i="1"/>
  <c r="W3920" i="1"/>
  <c r="I3921" i="1"/>
  <c r="J3921" i="1"/>
  <c r="K3921" i="1"/>
  <c r="L3921" i="1"/>
  <c r="M3921" i="1"/>
  <c r="O3921" i="1"/>
  <c r="P3921" i="1"/>
  <c r="Q3921" i="1"/>
  <c r="R3921" i="1"/>
  <c r="T3921" i="1"/>
  <c r="U3921" i="1"/>
  <c r="V3921" i="1"/>
  <c r="W3921" i="1"/>
  <c r="I3922" i="1"/>
  <c r="J3922" i="1"/>
  <c r="K3922" i="1"/>
  <c r="L3922" i="1"/>
  <c r="M3922" i="1"/>
  <c r="O3922" i="1"/>
  <c r="P3922" i="1"/>
  <c r="Q3922" i="1"/>
  <c r="R3922" i="1"/>
  <c r="T3922" i="1"/>
  <c r="U3922" i="1"/>
  <c r="V3922" i="1"/>
  <c r="W3922" i="1"/>
  <c r="I3923" i="1"/>
  <c r="J3923" i="1"/>
  <c r="K3923" i="1"/>
  <c r="L3923" i="1"/>
  <c r="M3923" i="1"/>
  <c r="O3923" i="1"/>
  <c r="P3923" i="1"/>
  <c r="Q3923" i="1"/>
  <c r="R3923" i="1"/>
  <c r="T3923" i="1"/>
  <c r="U3923" i="1"/>
  <c r="V3923" i="1"/>
  <c r="W3923" i="1"/>
  <c r="I3924" i="1"/>
  <c r="J3924" i="1"/>
  <c r="K3924" i="1"/>
  <c r="L3924" i="1"/>
  <c r="M3924" i="1"/>
  <c r="O3924" i="1"/>
  <c r="P3924" i="1"/>
  <c r="Q3924" i="1"/>
  <c r="R3924" i="1"/>
  <c r="T3924" i="1"/>
  <c r="U3924" i="1"/>
  <c r="V3924" i="1"/>
  <c r="W3924" i="1"/>
  <c r="I3925" i="1"/>
  <c r="J3925" i="1"/>
  <c r="K3925" i="1"/>
  <c r="L3925" i="1"/>
  <c r="M3925" i="1"/>
  <c r="O3925" i="1"/>
  <c r="P3925" i="1"/>
  <c r="Q3925" i="1"/>
  <c r="R3925" i="1"/>
  <c r="T3925" i="1"/>
  <c r="U3925" i="1"/>
  <c r="V3925" i="1"/>
  <c r="W3925" i="1"/>
  <c r="I3926" i="1"/>
  <c r="J3926" i="1"/>
  <c r="K3926" i="1"/>
  <c r="L3926" i="1"/>
  <c r="M3926" i="1"/>
  <c r="O3926" i="1"/>
  <c r="P3926" i="1"/>
  <c r="Q3926" i="1"/>
  <c r="R3926" i="1"/>
  <c r="T3926" i="1"/>
  <c r="U3926" i="1"/>
  <c r="V3926" i="1"/>
  <c r="W3926" i="1"/>
  <c r="I3927" i="1"/>
  <c r="J3927" i="1"/>
  <c r="K3927" i="1"/>
  <c r="L3927" i="1"/>
  <c r="M3927" i="1"/>
  <c r="O3927" i="1"/>
  <c r="P3927" i="1"/>
  <c r="Q3927" i="1"/>
  <c r="R3927" i="1"/>
  <c r="T3927" i="1"/>
  <c r="U3927" i="1"/>
  <c r="V3927" i="1"/>
  <c r="W3927" i="1"/>
  <c r="I3928" i="1"/>
  <c r="J3928" i="1"/>
  <c r="K3928" i="1"/>
  <c r="L3928" i="1"/>
  <c r="M3928" i="1"/>
  <c r="O3928" i="1"/>
  <c r="P3928" i="1"/>
  <c r="Q3928" i="1"/>
  <c r="R3928" i="1"/>
  <c r="T3928" i="1"/>
  <c r="U3928" i="1"/>
  <c r="V3928" i="1"/>
  <c r="W3928" i="1"/>
  <c r="I3929" i="1"/>
  <c r="J3929" i="1"/>
  <c r="K3929" i="1"/>
  <c r="L3929" i="1"/>
  <c r="M3929" i="1"/>
  <c r="O3929" i="1"/>
  <c r="P3929" i="1"/>
  <c r="Q3929" i="1"/>
  <c r="R3929" i="1"/>
  <c r="T3929" i="1"/>
  <c r="U3929" i="1"/>
  <c r="V3929" i="1"/>
  <c r="W3929" i="1"/>
  <c r="I3930" i="1"/>
  <c r="J3930" i="1"/>
  <c r="K3930" i="1"/>
  <c r="L3930" i="1"/>
  <c r="M3930" i="1"/>
  <c r="O3930" i="1"/>
  <c r="P3930" i="1"/>
  <c r="Q3930" i="1"/>
  <c r="R3930" i="1"/>
  <c r="T3930" i="1"/>
  <c r="U3930" i="1"/>
  <c r="V3930" i="1"/>
  <c r="W3930" i="1"/>
  <c r="I3931" i="1"/>
  <c r="J3931" i="1"/>
  <c r="K3931" i="1"/>
  <c r="L3931" i="1"/>
  <c r="M3931" i="1"/>
  <c r="O3931" i="1"/>
  <c r="P3931" i="1"/>
  <c r="Q3931" i="1"/>
  <c r="R3931" i="1"/>
  <c r="T3931" i="1"/>
  <c r="U3931" i="1"/>
  <c r="V3931" i="1"/>
  <c r="W3931" i="1"/>
  <c r="I3932" i="1"/>
  <c r="J3932" i="1"/>
  <c r="K3932" i="1"/>
  <c r="L3932" i="1"/>
  <c r="M3932" i="1"/>
  <c r="O3932" i="1"/>
  <c r="P3932" i="1"/>
  <c r="Q3932" i="1"/>
  <c r="R3932" i="1"/>
  <c r="T3932" i="1"/>
  <c r="U3932" i="1"/>
  <c r="V3932" i="1"/>
  <c r="W3932" i="1"/>
  <c r="I3933" i="1"/>
  <c r="J3933" i="1"/>
  <c r="K3933" i="1"/>
  <c r="L3933" i="1"/>
  <c r="M3933" i="1"/>
  <c r="O3933" i="1"/>
  <c r="P3933" i="1"/>
  <c r="Q3933" i="1"/>
  <c r="R3933" i="1"/>
  <c r="T3933" i="1"/>
  <c r="U3933" i="1"/>
  <c r="V3933" i="1"/>
  <c r="W3933" i="1"/>
  <c r="I3934" i="1"/>
  <c r="J3934" i="1"/>
  <c r="K3934" i="1"/>
  <c r="L3934" i="1"/>
  <c r="M3934" i="1"/>
  <c r="O3934" i="1"/>
  <c r="P3934" i="1"/>
  <c r="Q3934" i="1"/>
  <c r="R3934" i="1"/>
  <c r="T3934" i="1"/>
  <c r="U3934" i="1"/>
  <c r="V3934" i="1"/>
  <c r="W3934" i="1"/>
  <c r="I3935" i="1"/>
  <c r="J3935" i="1"/>
  <c r="K3935" i="1"/>
  <c r="L3935" i="1"/>
  <c r="M3935" i="1"/>
  <c r="O3935" i="1"/>
  <c r="P3935" i="1"/>
  <c r="Q3935" i="1"/>
  <c r="R3935" i="1"/>
  <c r="T3935" i="1"/>
  <c r="U3935" i="1"/>
  <c r="V3935" i="1"/>
  <c r="W3935" i="1"/>
  <c r="I3936" i="1"/>
  <c r="J3936" i="1"/>
  <c r="K3936" i="1"/>
  <c r="L3936" i="1"/>
  <c r="M3936" i="1"/>
  <c r="O3936" i="1"/>
  <c r="P3936" i="1"/>
  <c r="Q3936" i="1"/>
  <c r="R3936" i="1"/>
  <c r="T3936" i="1"/>
  <c r="U3936" i="1"/>
  <c r="V3936" i="1"/>
  <c r="W3936" i="1"/>
  <c r="I3937" i="1"/>
  <c r="J3937" i="1"/>
  <c r="K3937" i="1"/>
  <c r="L3937" i="1"/>
  <c r="M3937" i="1"/>
  <c r="O3937" i="1"/>
  <c r="P3937" i="1"/>
  <c r="Q3937" i="1"/>
  <c r="R3937" i="1"/>
  <c r="T3937" i="1"/>
  <c r="U3937" i="1"/>
  <c r="V3937" i="1"/>
  <c r="W3937" i="1"/>
  <c r="I3938" i="1"/>
  <c r="J3938" i="1"/>
  <c r="K3938" i="1"/>
  <c r="L3938" i="1"/>
  <c r="M3938" i="1"/>
  <c r="O3938" i="1"/>
  <c r="P3938" i="1"/>
  <c r="Q3938" i="1"/>
  <c r="R3938" i="1"/>
  <c r="T3938" i="1"/>
  <c r="U3938" i="1"/>
  <c r="V3938" i="1"/>
  <c r="W3938" i="1"/>
  <c r="I3939" i="1"/>
  <c r="J3939" i="1"/>
  <c r="K3939" i="1"/>
  <c r="L3939" i="1"/>
  <c r="M3939" i="1"/>
  <c r="O3939" i="1"/>
  <c r="P3939" i="1"/>
  <c r="Q3939" i="1"/>
  <c r="R3939" i="1"/>
  <c r="T3939" i="1"/>
  <c r="U3939" i="1"/>
  <c r="V3939" i="1"/>
  <c r="W3939" i="1"/>
  <c r="I3940" i="1"/>
  <c r="J3940" i="1"/>
  <c r="K3940" i="1"/>
  <c r="L3940" i="1"/>
  <c r="M3940" i="1"/>
  <c r="O3940" i="1"/>
  <c r="P3940" i="1"/>
  <c r="Q3940" i="1"/>
  <c r="R3940" i="1"/>
  <c r="T3940" i="1"/>
  <c r="U3940" i="1"/>
  <c r="V3940" i="1"/>
  <c r="W3940" i="1"/>
  <c r="I3941" i="1"/>
  <c r="J3941" i="1"/>
  <c r="K3941" i="1"/>
  <c r="L3941" i="1"/>
  <c r="M3941" i="1"/>
  <c r="O3941" i="1"/>
  <c r="P3941" i="1"/>
  <c r="Q3941" i="1"/>
  <c r="R3941" i="1"/>
  <c r="T3941" i="1"/>
  <c r="U3941" i="1"/>
  <c r="V3941" i="1"/>
  <c r="W3941" i="1"/>
  <c r="I3942" i="1"/>
  <c r="J3942" i="1"/>
  <c r="K3942" i="1"/>
  <c r="L3942" i="1"/>
  <c r="M3942" i="1"/>
  <c r="O3942" i="1"/>
  <c r="P3942" i="1"/>
  <c r="Q3942" i="1"/>
  <c r="R3942" i="1"/>
  <c r="T3942" i="1"/>
  <c r="U3942" i="1"/>
  <c r="V3942" i="1"/>
  <c r="W3942" i="1"/>
  <c r="I3943" i="1"/>
  <c r="J3943" i="1"/>
  <c r="K3943" i="1"/>
  <c r="L3943" i="1"/>
  <c r="M3943" i="1"/>
  <c r="O3943" i="1"/>
  <c r="P3943" i="1"/>
  <c r="Q3943" i="1"/>
  <c r="R3943" i="1"/>
  <c r="T3943" i="1"/>
  <c r="U3943" i="1"/>
  <c r="V3943" i="1"/>
  <c r="W3943" i="1"/>
  <c r="I3944" i="1"/>
  <c r="J3944" i="1"/>
  <c r="K3944" i="1"/>
  <c r="L3944" i="1"/>
  <c r="M3944" i="1"/>
  <c r="O3944" i="1"/>
  <c r="P3944" i="1"/>
  <c r="Q3944" i="1"/>
  <c r="R3944" i="1"/>
  <c r="T3944" i="1"/>
  <c r="U3944" i="1"/>
  <c r="V3944" i="1"/>
  <c r="W3944" i="1"/>
  <c r="I3945" i="1"/>
  <c r="J3945" i="1"/>
  <c r="K3945" i="1"/>
  <c r="L3945" i="1"/>
  <c r="M3945" i="1"/>
  <c r="O3945" i="1"/>
  <c r="P3945" i="1"/>
  <c r="Q3945" i="1"/>
  <c r="R3945" i="1"/>
  <c r="T3945" i="1"/>
  <c r="U3945" i="1"/>
  <c r="V3945" i="1"/>
  <c r="W3945" i="1"/>
  <c r="I3946" i="1"/>
  <c r="J3946" i="1"/>
  <c r="K3946" i="1"/>
  <c r="L3946" i="1"/>
  <c r="M3946" i="1"/>
  <c r="O3946" i="1"/>
  <c r="P3946" i="1"/>
  <c r="Q3946" i="1"/>
  <c r="R3946" i="1"/>
  <c r="T3946" i="1"/>
  <c r="U3946" i="1"/>
  <c r="V3946" i="1"/>
  <c r="W3946" i="1"/>
  <c r="I3947" i="1"/>
  <c r="J3947" i="1"/>
  <c r="K3947" i="1"/>
  <c r="L3947" i="1"/>
  <c r="M3947" i="1"/>
  <c r="O3947" i="1"/>
  <c r="P3947" i="1"/>
  <c r="Q3947" i="1"/>
  <c r="R3947" i="1"/>
  <c r="T3947" i="1"/>
  <c r="U3947" i="1"/>
  <c r="V3947" i="1"/>
  <c r="W3947" i="1"/>
  <c r="I3948" i="1"/>
  <c r="J3948" i="1"/>
  <c r="K3948" i="1"/>
  <c r="L3948" i="1"/>
  <c r="M3948" i="1"/>
  <c r="O3948" i="1"/>
  <c r="P3948" i="1"/>
  <c r="Q3948" i="1"/>
  <c r="R3948" i="1"/>
  <c r="T3948" i="1"/>
  <c r="U3948" i="1"/>
  <c r="V3948" i="1"/>
  <c r="W3948" i="1"/>
  <c r="I3949" i="1"/>
  <c r="J3949" i="1"/>
  <c r="K3949" i="1"/>
  <c r="L3949" i="1"/>
  <c r="M3949" i="1"/>
  <c r="O3949" i="1"/>
  <c r="P3949" i="1"/>
  <c r="Q3949" i="1"/>
  <c r="R3949" i="1"/>
  <c r="T3949" i="1"/>
  <c r="U3949" i="1"/>
  <c r="V3949" i="1"/>
  <c r="W3949" i="1"/>
  <c r="I3950" i="1"/>
  <c r="J3950" i="1"/>
  <c r="K3950" i="1"/>
  <c r="L3950" i="1"/>
  <c r="M3950" i="1"/>
  <c r="O3950" i="1"/>
  <c r="P3950" i="1"/>
  <c r="Q3950" i="1"/>
  <c r="R3950" i="1"/>
  <c r="T3950" i="1"/>
  <c r="U3950" i="1"/>
  <c r="V3950" i="1"/>
  <c r="W3950" i="1"/>
  <c r="I3951" i="1"/>
  <c r="J3951" i="1"/>
  <c r="K3951" i="1"/>
  <c r="L3951" i="1"/>
  <c r="M3951" i="1"/>
  <c r="O3951" i="1"/>
  <c r="P3951" i="1"/>
  <c r="Q3951" i="1"/>
  <c r="R3951" i="1"/>
  <c r="T3951" i="1"/>
  <c r="U3951" i="1"/>
  <c r="V3951" i="1"/>
  <c r="W3951" i="1"/>
  <c r="I3952" i="1"/>
  <c r="J3952" i="1"/>
  <c r="K3952" i="1"/>
  <c r="L3952" i="1"/>
  <c r="M3952" i="1"/>
  <c r="O3952" i="1"/>
  <c r="P3952" i="1"/>
  <c r="Q3952" i="1"/>
  <c r="R3952" i="1"/>
  <c r="T3952" i="1"/>
  <c r="U3952" i="1"/>
  <c r="V3952" i="1"/>
  <c r="W3952" i="1"/>
  <c r="I3953" i="1"/>
  <c r="J3953" i="1"/>
  <c r="K3953" i="1"/>
  <c r="L3953" i="1"/>
  <c r="M3953" i="1"/>
  <c r="O3953" i="1"/>
  <c r="P3953" i="1"/>
  <c r="Q3953" i="1"/>
  <c r="R3953" i="1"/>
  <c r="T3953" i="1"/>
  <c r="U3953" i="1"/>
  <c r="V3953" i="1"/>
  <c r="W3953" i="1"/>
  <c r="I3954" i="1"/>
  <c r="J3954" i="1"/>
  <c r="K3954" i="1"/>
  <c r="L3954" i="1"/>
  <c r="M3954" i="1"/>
  <c r="O3954" i="1"/>
  <c r="P3954" i="1"/>
  <c r="Q3954" i="1"/>
  <c r="R3954" i="1"/>
  <c r="T3954" i="1"/>
  <c r="U3954" i="1"/>
  <c r="V3954" i="1"/>
  <c r="W3954" i="1"/>
  <c r="I3955" i="1"/>
  <c r="J3955" i="1"/>
  <c r="K3955" i="1"/>
  <c r="L3955" i="1"/>
  <c r="M3955" i="1"/>
  <c r="O3955" i="1"/>
  <c r="P3955" i="1"/>
  <c r="Q3955" i="1"/>
  <c r="R3955" i="1"/>
  <c r="T3955" i="1"/>
  <c r="U3955" i="1"/>
  <c r="V3955" i="1"/>
  <c r="W3955" i="1"/>
  <c r="I3956" i="1"/>
  <c r="J3956" i="1"/>
  <c r="K3956" i="1"/>
  <c r="L3956" i="1"/>
  <c r="M3956" i="1"/>
  <c r="O3956" i="1"/>
  <c r="P3956" i="1"/>
  <c r="Q3956" i="1"/>
  <c r="R3956" i="1"/>
  <c r="T3956" i="1"/>
  <c r="U3956" i="1"/>
  <c r="V3956" i="1"/>
  <c r="W3956" i="1"/>
  <c r="I3957" i="1"/>
  <c r="J3957" i="1"/>
  <c r="K3957" i="1"/>
  <c r="L3957" i="1"/>
  <c r="M3957" i="1"/>
  <c r="O3957" i="1"/>
  <c r="P3957" i="1"/>
  <c r="Q3957" i="1"/>
  <c r="R3957" i="1"/>
  <c r="T3957" i="1"/>
  <c r="U3957" i="1"/>
  <c r="V3957" i="1"/>
  <c r="W3957" i="1"/>
  <c r="I3958" i="1"/>
  <c r="J3958" i="1"/>
  <c r="K3958" i="1"/>
  <c r="L3958" i="1"/>
  <c r="M3958" i="1"/>
  <c r="O3958" i="1"/>
  <c r="P3958" i="1"/>
  <c r="Q3958" i="1"/>
  <c r="R3958" i="1"/>
  <c r="T3958" i="1"/>
  <c r="U3958" i="1"/>
  <c r="V3958" i="1"/>
  <c r="W3958" i="1"/>
  <c r="I3959" i="1"/>
  <c r="J3959" i="1"/>
  <c r="K3959" i="1"/>
  <c r="L3959" i="1"/>
  <c r="M3959" i="1"/>
  <c r="O3959" i="1"/>
  <c r="P3959" i="1"/>
  <c r="Q3959" i="1"/>
  <c r="R3959" i="1"/>
  <c r="T3959" i="1"/>
  <c r="U3959" i="1"/>
  <c r="V3959" i="1"/>
  <c r="W3959" i="1"/>
  <c r="I3960" i="1"/>
  <c r="J3960" i="1"/>
  <c r="K3960" i="1"/>
  <c r="L3960" i="1"/>
  <c r="M3960" i="1"/>
  <c r="O3960" i="1"/>
  <c r="P3960" i="1"/>
  <c r="Q3960" i="1"/>
  <c r="R3960" i="1"/>
  <c r="T3960" i="1"/>
  <c r="U3960" i="1"/>
  <c r="V3960" i="1"/>
  <c r="W3960" i="1"/>
  <c r="I3961" i="1"/>
  <c r="J3961" i="1"/>
  <c r="K3961" i="1"/>
  <c r="L3961" i="1"/>
  <c r="M3961" i="1"/>
  <c r="O3961" i="1"/>
  <c r="P3961" i="1"/>
  <c r="Q3961" i="1"/>
  <c r="R3961" i="1"/>
  <c r="T3961" i="1"/>
  <c r="U3961" i="1"/>
  <c r="V3961" i="1"/>
  <c r="W3961" i="1"/>
  <c r="I3962" i="1"/>
  <c r="J3962" i="1"/>
  <c r="K3962" i="1"/>
  <c r="L3962" i="1"/>
  <c r="M3962" i="1"/>
  <c r="O3962" i="1"/>
  <c r="P3962" i="1"/>
  <c r="Q3962" i="1"/>
  <c r="R3962" i="1"/>
  <c r="T3962" i="1"/>
  <c r="U3962" i="1"/>
  <c r="V3962" i="1"/>
  <c r="W3962" i="1"/>
  <c r="I3963" i="1"/>
  <c r="J3963" i="1"/>
  <c r="K3963" i="1"/>
  <c r="L3963" i="1"/>
  <c r="M3963" i="1"/>
  <c r="O3963" i="1"/>
  <c r="P3963" i="1"/>
  <c r="Q3963" i="1"/>
  <c r="R3963" i="1"/>
  <c r="T3963" i="1"/>
  <c r="U3963" i="1"/>
  <c r="V3963" i="1"/>
  <c r="W3963" i="1"/>
  <c r="I3964" i="1"/>
  <c r="J3964" i="1"/>
  <c r="K3964" i="1"/>
  <c r="L3964" i="1"/>
  <c r="M3964" i="1"/>
  <c r="O3964" i="1"/>
  <c r="P3964" i="1"/>
  <c r="Q3964" i="1"/>
  <c r="R3964" i="1"/>
  <c r="T3964" i="1"/>
  <c r="U3964" i="1"/>
  <c r="V3964" i="1"/>
  <c r="W3964" i="1"/>
  <c r="I3965" i="1"/>
  <c r="J3965" i="1"/>
  <c r="K3965" i="1"/>
  <c r="L3965" i="1"/>
  <c r="M3965" i="1"/>
  <c r="O3965" i="1"/>
  <c r="P3965" i="1"/>
  <c r="Q3965" i="1"/>
  <c r="R3965" i="1"/>
  <c r="T3965" i="1"/>
  <c r="U3965" i="1"/>
  <c r="V3965" i="1"/>
  <c r="W3965" i="1"/>
  <c r="I3966" i="1"/>
  <c r="J3966" i="1"/>
  <c r="K3966" i="1"/>
  <c r="L3966" i="1"/>
  <c r="M3966" i="1"/>
  <c r="O3966" i="1"/>
  <c r="P3966" i="1"/>
  <c r="Q3966" i="1"/>
  <c r="R3966" i="1"/>
  <c r="T3966" i="1"/>
  <c r="U3966" i="1"/>
  <c r="V3966" i="1"/>
  <c r="W3966" i="1"/>
  <c r="I3967" i="1"/>
  <c r="J3967" i="1"/>
  <c r="K3967" i="1"/>
  <c r="L3967" i="1"/>
  <c r="M3967" i="1"/>
  <c r="O3967" i="1"/>
  <c r="P3967" i="1"/>
  <c r="Q3967" i="1"/>
  <c r="R3967" i="1"/>
  <c r="T3967" i="1"/>
  <c r="U3967" i="1"/>
  <c r="V3967" i="1"/>
  <c r="W3967" i="1"/>
  <c r="I3968" i="1"/>
  <c r="J3968" i="1"/>
  <c r="K3968" i="1"/>
  <c r="L3968" i="1"/>
  <c r="M3968" i="1"/>
  <c r="O3968" i="1"/>
  <c r="P3968" i="1"/>
  <c r="Q3968" i="1"/>
  <c r="R3968" i="1"/>
  <c r="T3968" i="1"/>
  <c r="U3968" i="1"/>
  <c r="V3968" i="1"/>
  <c r="W3968" i="1"/>
  <c r="I3969" i="1"/>
  <c r="J3969" i="1"/>
  <c r="K3969" i="1"/>
  <c r="L3969" i="1"/>
  <c r="M3969" i="1"/>
  <c r="O3969" i="1"/>
  <c r="P3969" i="1"/>
  <c r="Q3969" i="1"/>
  <c r="R3969" i="1"/>
  <c r="T3969" i="1"/>
  <c r="U3969" i="1"/>
  <c r="V3969" i="1"/>
  <c r="W3969" i="1"/>
  <c r="I3970" i="1"/>
  <c r="J3970" i="1"/>
  <c r="K3970" i="1"/>
  <c r="L3970" i="1"/>
  <c r="M3970" i="1"/>
  <c r="O3970" i="1"/>
  <c r="P3970" i="1"/>
  <c r="Q3970" i="1"/>
  <c r="R3970" i="1"/>
  <c r="T3970" i="1"/>
  <c r="U3970" i="1"/>
  <c r="V3970" i="1"/>
  <c r="W3970" i="1"/>
  <c r="I3971" i="1"/>
  <c r="J3971" i="1"/>
  <c r="K3971" i="1"/>
  <c r="L3971" i="1"/>
  <c r="M3971" i="1"/>
  <c r="O3971" i="1"/>
  <c r="P3971" i="1"/>
  <c r="Q3971" i="1"/>
  <c r="R3971" i="1"/>
  <c r="T3971" i="1"/>
  <c r="U3971" i="1"/>
  <c r="V3971" i="1"/>
  <c r="W3971" i="1"/>
  <c r="I3972" i="1"/>
  <c r="J3972" i="1"/>
  <c r="K3972" i="1"/>
  <c r="L3972" i="1"/>
  <c r="M3972" i="1"/>
  <c r="O3972" i="1"/>
  <c r="P3972" i="1"/>
  <c r="Q3972" i="1"/>
  <c r="R3972" i="1"/>
  <c r="T3972" i="1"/>
  <c r="U3972" i="1"/>
  <c r="V3972" i="1"/>
  <c r="W3972" i="1"/>
  <c r="I3973" i="1"/>
  <c r="J3973" i="1"/>
  <c r="K3973" i="1"/>
  <c r="L3973" i="1"/>
  <c r="M3973" i="1"/>
  <c r="O3973" i="1"/>
  <c r="P3973" i="1"/>
  <c r="Q3973" i="1"/>
  <c r="R3973" i="1"/>
  <c r="T3973" i="1"/>
  <c r="U3973" i="1"/>
  <c r="V3973" i="1"/>
  <c r="W3973" i="1"/>
  <c r="I3974" i="1"/>
  <c r="J3974" i="1"/>
  <c r="K3974" i="1"/>
  <c r="L3974" i="1"/>
  <c r="M3974" i="1"/>
  <c r="O3974" i="1"/>
  <c r="P3974" i="1"/>
  <c r="Q3974" i="1"/>
  <c r="R3974" i="1"/>
  <c r="T3974" i="1"/>
  <c r="U3974" i="1"/>
  <c r="V3974" i="1"/>
  <c r="W3974" i="1"/>
  <c r="I3975" i="1"/>
  <c r="J3975" i="1"/>
  <c r="K3975" i="1"/>
  <c r="L3975" i="1"/>
  <c r="M3975" i="1"/>
  <c r="O3975" i="1"/>
  <c r="P3975" i="1"/>
  <c r="Q3975" i="1"/>
  <c r="R3975" i="1"/>
  <c r="T3975" i="1"/>
  <c r="U3975" i="1"/>
  <c r="V3975" i="1"/>
  <c r="W3975" i="1"/>
  <c r="I3976" i="1"/>
  <c r="J3976" i="1"/>
  <c r="K3976" i="1"/>
  <c r="L3976" i="1"/>
  <c r="M3976" i="1"/>
  <c r="O3976" i="1"/>
  <c r="P3976" i="1"/>
  <c r="Q3976" i="1"/>
  <c r="R3976" i="1"/>
  <c r="T3976" i="1"/>
  <c r="U3976" i="1"/>
  <c r="V3976" i="1"/>
  <c r="W3976" i="1"/>
  <c r="I3977" i="1"/>
  <c r="J3977" i="1"/>
  <c r="K3977" i="1"/>
  <c r="L3977" i="1"/>
  <c r="M3977" i="1"/>
  <c r="O3977" i="1"/>
  <c r="P3977" i="1"/>
  <c r="Q3977" i="1"/>
  <c r="R3977" i="1"/>
  <c r="T3977" i="1"/>
  <c r="U3977" i="1"/>
  <c r="V3977" i="1"/>
  <c r="W3977" i="1"/>
  <c r="I3978" i="1"/>
  <c r="J3978" i="1"/>
  <c r="K3978" i="1"/>
  <c r="L3978" i="1"/>
  <c r="M3978" i="1"/>
  <c r="O3978" i="1"/>
  <c r="P3978" i="1"/>
  <c r="Q3978" i="1"/>
  <c r="R3978" i="1"/>
  <c r="T3978" i="1"/>
  <c r="U3978" i="1"/>
  <c r="V3978" i="1"/>
  <c r="W3978" i="1"/>
  <c r="I3979" i="1"/>
  <c r="J3979" i="1"/>
  <c r="K3979" i="1"/>
  <c r="L3979" i="1"/>
  <c r="M3979" i="1"/>
  <c r="O3979" i="1"/>
  <c r="P3979" i="1"/>
  <c r="Q3979" i="1"/>
  <c r="R3979" i="1"/>
  <c r="T3979" i="1"/>
  <c r="U3979" i="1"/>
  <c r="V3979" i="1"/>
  <c r="W3979" i="1"/>
  <c r="I3980" i="1"/>
  <c r="J3980" i="1"/>
  <c r="K3980" i="1"/>
  <c r="L3980" i="1"/>
  <c r="M3980" i="1"/>
  <c r="O3980" i="1"/>
  <c r="P3980" i="1"/>
  <c r="Q3980" i="1"/>
  <c r="R3980" i="1"/>
  <c r="T3980" i="1"/>
  <c r="U3980" i="1"/>
  <c r="V3980" i="1"/>
  <c r="W3980" i="1"/>
  <c r="I3981" i="1"/>
  <c r="J3981" i="1"/>
  <c r="K3981" i="1"/>
  <c r="L3981" i="1"/>
  <c r="M3981" i="1"/>
  <c r="O3981" i="1"/>
  <c r="P3981" i="1"/>
  <c r="Q3981" i="1"/>
  <c r="R3981" i="1"/>
  <c r="T3981" i="1"/>
  <c r="U3981" i="1"/>
  <c r="V3981" i="1"/>
  <c r="W3981" i="1"/>
  <c r="I3982" i="1"/>
  <c r="J3982" i="1"/>
  <c r="K3982" i="1"/>
  <c r="L3982" i="1"/>
  <c r="M3982" i="1"/>
  <c r="O3982" i="1"/>
  <c r="P3982" i="1"/>
  <c r="Q3982" i="1"/>
  <c r="R3982" i="1"/>
  <c r="T3982" i="1"/>
  <c r="U3982" i="1"/>
  <c r="V3982" i="1"/>
  <c r="W3982" i="1"/>
  <c r="I3983" i="1"/>
  <c r="J3983" i="1"/>
  <c r="K3983" i="1"/>
  <c r="L3983" i="1"/>
  <c r="M3983" i="1"/>
  <c r="O3983" i="1"/>
  <c r="P3983" i="1"/>
  <c r="Q3983" i="1"/>
  <c r="R3983" i="1"/>
  <c r="T3983" i="1"/>
  <c r="U3983" i="1"/>
  <c r="V3983" i="1"/>
  <c r="W3983" i="1"/>
  <c r="I3984" i="1"/>
  <c r="J3984" i="1"/>
  <c r="K3984" i="1"/>
  <c r="L3984" i="1"/>
  <c r="M3984" i="1"/>
  <c r="O3984" i="1"/>
  <c r="P3984" i="1"/>
  <c r="Q3984" i="1"/>
  <c r="R3984" i="1"/>
  <c r="T3984" i="1"/>
  <c r="U3984" i="1"/>
  <c r="V3984" i="1"/>
  <c r="W3984" i="1"/>
  <c r="I3985" i="1"/>
  <c r="J3985" i="1"/>
  <c r="K3985" i="1"/>
  <c r="L3985" i="1"/>
  <c r="M3985" i="1"/>
  <c r="O3985" i="1"/>
  <c r="P3985" i="1"/>
  <c r="Q3985" i="1"/>
  <c r="R3985" i="1"/>
  <c r="T3985" i="1"/>
  <c r="U3985" i="1"/>
  <c r="V3985" i="1"/>
  <c r="W3985" i="1"/>
  <c r="I3986" i="1"/>
  <c r="J3986" i="1"/>
  <c r="K3986" i="1"/>
  <c r="L3986" i="1"/>
  <c r="M3986" i="1"/>
  <c r="O3986" i="1"/>
  <c r="P3986" i="1"/>
  <c r="Q3986" i="1"/>
  <c r="R3986" i="1"/>
  <c r="T3986" i="1"/>
  <c r="U3986" i="1"/>
  <c r="V3986" i="1"/>
  <c r="W3986" i="1"/>
  <c r="I3987" i="1"/>
  <c r="J3987" i="1"/>
  <c r="K3987" i="1"/>
  <c r="L3987" i="1"/>
  <c r="M3987" i="1"/>
  <c r="O3987" i="1"/>
  <c r="P3987" i="1"/>
  <c r="Q3987" i="1"/>
  <c r="R3987" i="1"/>
  <c r="T3987" i="1"/>
  <c r="U3987" i="1"/>
  <c r="V3987" i="1"/>
  <c r="W3987" i="1"/>
  <c r="I3988" i="1"/>
  <c r="J3988" i="1"/>
  <c r="K3988" i="1"/>
  <c r="L3988" i="1"/>
  <c r="M3988" i="1"/>
  <c r="O3988" i="1"/>
  <c r="P3988" i="1"/>
  <c r="Q3988" i="1"/>
  <c r="R3988" i="1"/>
  <c r="T3988" i="1"/>
  <c r="U3988" i="1"/>
  <c r="V3988" i="1"/>
  <c r="W3988" i="1"/>
  <c r="I3989" i="1"/>
  <c r="J3989" i="1"/>
  <c r="K3989" i="1"/>
  <c r="L3989" i="1"/>
  <c r="M3989" i="1"/>
  <c r="O3989" i="1"/>
  <c r="P3989" i="1"/>
  <c r="Q3989" i="1"/>
  <c r="R3989" i="1"/>
  <c r="T3989" i="1"/>
  <c r="U3989" i="1"/>
  <c r="V3989" i="1"/>
  <c r="W3989" i="1"/>
  <c r="I3990" i="1"/>
  <c r="J3990" i="1"/>
  <c r="K3990" i="1"/>
  <c r="L3990" i="1"/>
  <c r="M3990" i="1"/>
  <c r="O3990" i="1"/>
  <c r="P3990" i="1"/>
  <c r="Q3990" i="1"/>
  <c r="R3990" i="1"/>
  <c r="T3990" i="1"/>
  <c r="U3990" i="1"/>
  <c r="V3990" i="1"/>
  <c r="W3990" i="1"/>
  <c r="I3991" i="1"/>
  <c r="J3991" i="1"/>
  <c r="K3991" i="1"/>
  <c r="L3991" i="1"/>
  <c r="M3991" i="1"/>
  <c r="O3991" i="1"/>
  <c r="P3991" i="1"/>
  <c r="Q3991" i="1"/>
  <c r="R3991" i="1"/>
  <c r="T3991" i="1"/>
  <c r="U3991" i="1"/>
  <c r="V3991" i="1"/>
  <c r="W3991" i="1"/>
  <c r="I3992" i="1"/>
  <c r="J3992" i="1"/>
  <c r="K3992" i="1"/>
  <c r="L3992" i="1"/>
  <c r="M3992" i="1"/>
  <c r="O3992" i="1"/>
  <c r="P3992" i="1"/>
  <c r="Q3992" i="1"/>
  <c r="R3992" i="1"/>
  <c r="T3992" i="1"/>
  <c r="U3992" i="1"/>
  <c r="V3992" i="1"/>
  <c r="W3992" i="1"/>
  <c r="I3993" i="1"/>
  <c r="J3993" i="1"/>
  <c r="K3993" i="1"/>
  <c r="L3993" i="1"/>
  <c r="M3993" i="1"/>
  <c r="O3993" i="1"/>
  <c r="P3993" i="1"/>
  <c r="Q3993" i="1"/>
  <c r="R3993" i="1"/>
  <c r="T3993" i="1"/>
  <c r="U3993" i="1"/>
  <c r="V3993" i="1"/>
  <c r="W3993" i="1"/>
  <c r="I3994" i="1"/>
  <c r="J3994" i="1"/>
  <c r="K3994" i="1"/>
  <c r="L3994" i="1"/>
  <c r="M3994" i="1"/>
  <c r="O3994" i="1"/>
  <c r="P3994" i="1"/>
  <c r="Q3994" i="1"/>
  <c r="R3994" i="1"/>
  <c r="T3994" i="1"/>
  <c r="U3994" i="1"/>
  <c r="V3994" i="1"/>
  <c r="W3994" i="1"/>
  <c r="I3995" i="1"/>
  <c r="J3995" i="1"/>
  <c r="K3995" i="1"/>
  <c r="L3995" i="1"/>
  <c r="M3995" i="1"/>
  <c r="O3995" i="1"/>
  <c r="P3995" i="1"/>
  <c r="Q3995" i="1"/>
  <c r="R3995" i="1"/>
  <c r="T3995" i="1"/>
  <c r="U3995" i="1"/>
  <c r="V3995" i="1"/>
  <c r="W3995" i="1"/>
  <c r="I3996" i="1"/>
  <c r="J3996" i="1"/>
  <c r="K3996" i="1"/>
  <c r="L3996" i="1"/>
  <c r="M3996" i="1"/>
  <c r="O3996" i="1"/>
  <c r="P3996" i="1"/>
  <c r="Q3996" i="1"/>
  <c r="R3996" i="1"/>
  <c r="T3996" i="1"/>
  <c r="U3996" i="1"/>
  <c r="V3996" i="1"/>
  <c r="W3996" i="1"/>
  <c r="I3997" i="1"/>
  <c r="J3997" i="1"/>
  <c r="K3997" i="1"/>
  <c r="L3997" i="1"/>
  <c r="M3997" i="1"/>
  <c r="O3997" i="1"/>
  <c r="P3997" i="1"/>
  <c r="Q3997" i="1"/>
  <c r="R3997" i="1"/>
  <c r="T3997" i="1"/>
  <c r="U3997" i="1"/>
  <c r="V3997" i="1"/>
  <c r="W3997" i="1"/>
  <c r="I3998" i="1"/>
  <c r="J3998" i="1"/>
  <c r="K3998" i="1"/>
  <c r="L3998" i="1"/>
  <c r="M3998" i="1"/>
  <c r="O3998" i="1"/>
  <c r="P3998" i="1"/>
  <c r="Q3998" i="1"/>
  <c r="R3998" i="1"/>
  <c r="T3998" i="1"/>
  <c r="U3998" i="1"/>
  <c r="V3998" i="1"/>
  <c r="W3998" i="1"/>
  <c r="I3999" i="1"/>
  <c r="J3999" i="1"/>
  <c r="K3999" i="1"/>
  <c r="L3999" i="1"/>
  <c r="M3999" i="1"/>
  <c r="O3999" i="1"/>
  <c r="P3999" i="1"/>
  <c r="Q3999" i="1"/>
  <c r="R3999" i="1"/>
  <c r="T3999" i="1"/>
  <c r="U3999" i="1"/>
  <c r="V3999" i="1"/>
  <c r="W3999" i="1"/>
  <c r="I4000" i="1"/>
  <c r="J4000" i="1"/>
  <c r="K4000" i="1"/>
  <c r="L4000" i="1"/>
  <c r="M4000" i="1"/>
  <c r="O4000" i="1"/>
  <c r="P4000" i="1"/>
  <c r="Q4000" i="1"/>
  <c r="R4000" i="1"/>
  <c r="T4000" i="1"/>
  <c r="U4000" i="1"/>
  <c r="V4000" i="1"/>
  <c r="W4000" i="1"/>
  <c r="I4001" i="1"/>
  <c r="J4001" i="1"/>
  <c r="K4001" i="1"/>
  <c r="L4001" i="1"/>
  <c r="M4001" i="1"/>
  <c r="O4001" i="1"/>
  <c r="P4001" i="1"/>
  <c r="Q4001" i="1"/>
  <c r="R4001" i="1"/>
  <c r="T4001" i="1"/>
  <c r="U4001" i="1"/>
  <c r="V4001" i="1"/>
  <c r="W4001" i="1"/>
  <c r="I4002" i="1"/>
  <c r="J4002" i="1"/>
  <c r="K4002" i="1"/>
  <c r="L4002" i="1"/>
  <c r="M4002" i="1"/>
  <c r="O4002" i="1"/>
  <c r="P4002" i="1"/>
  <c r="Q4002" i="1"/>
  <c r="R4002" i="1"/>
  <c r="T4002" i="1"/>
  <c r="U4002" i="1"/>
  <c r="V4002" i="1"/>
  <c r="W4002" i="1"/>
  <c r="I4003" i="1"/>
  <c r="J4003" i="1"/>
  <c r="K4003" i="1"/>
  <c r="L4003" i="1"/>
  <c r="M4003" i="1"/>
  <c r="O4003" i="1"/>
  <c r="P4003" i="1"/>
  <c r="Q4003" i="1"/>
  <c r="R4003" i="1"/>
  <c r="T4003" i="1"/>
  <c r="U4003" i="1"/>
  <c r="V4003" i="1"/>
  <c r="W4003" i="1"/>
  <c r="I4004" i="1"/>
  <c r="J4004" i="1"/>
  <c r="K4004" i="1"/>
  <c r="L4004" i="1"/>
  <c r="M4004" i="1"/>
  <c r="O4004" i="1"/>
  <c r="P4004" i="1"/>
  <c r="Q4004" i="1"/>
  <c r="R4004" i="1"/>
  <c r="T4004" i="1"/>
  <c r="U4004" i="1"/>
  <c r="V4004" i="1"/>
  <c r="W4004" i="1"/>
  <c r="I4005" i="1"/>
  <c r="J4005" i="1"/>
  <c r="K4005" i="1"/>
  <c r="L4005" i="1"/>
  <c r="M4005" i="1"/>
  <c r="O4005" i="1"/>
  <c r="P4005" i="1"/>
  <c r="Q4005" i="1"/>
  <c r="R4005" i="1"/>
  <c r="T4005" i="1"/>
  <c r="U4005" i="1"/>
  <c r="V4005" i="1"/>
  <c r="W4005" i="1"/>
  <c r="I4006" i="1"/>
  <c r="J4006" i="1"/>
  <c r="K4006" i="1"/>
  <c r="L4006" i="1"/>
  <c r="M4006" i="1"/>
  <c r="O4006" i="1"/>
  <c r="P4006" i="1"/>
  <c r="Q4006" i="1"/>
  <c r="R4006" i="1"/>
  <c r="T4006" i="1"/>
  <c r="U4006" i="1"/>
  <c r="V4006" i="1"/>
  <c r="W4006" i="1"/>
  <c r="I4007" i="1"/>
  <c r="J4007" i="1"/>
  <c r="K4007" i="1"/>
  <c r="L4007" i="1"/>
  <c r="M4007" i="1"/>
  <c r="O4007" i="1"/>
  <c r="P4007" i="1"/>
  <c r="Q4007" i="1"/>
  <c r="R4007" i="1"/>
  <c r="T4007" i="1"/>
  <c r="U4007" i="1"/>
  <c r="V4007" i="1"/>
  <c r="W4007" i="1"/>
  <c r="I4008" i="1"/>
  <c r="J4008" i="1"/>
  <c r="K4008" i="1"/>
  <c r="L4008" i="1"/>
  <c r="M4008" i="1"/>
  <c r="O4008" i="1"/>
  <c r="P4008" i="1"/>
  <c r="Q4008" i="1"/>
  <c r="R4008" i="1"/>
  <c r="T4008" i="1"/>
  <c r="U4008" i="1"/>
  <c r="V4008" i="1"/>
  <c r="W4008" i="1"/>
  <c r="I4009" i="1"/>
  <c r="J4009" i="1"/>
  <c r="K4009" i="1"/>
  <c r="L4009" i="1"/>
  <c r="M4009" i="1"/>
  <c r="O4009" i="1"/>
  <c r="P4009" i="1"/>
  <c r="Q4009" i="1"/>
  <c r="R4009" i="1"/>
  <c r="T4009" i="1"/>
  <c r="U4009" i="1"/>
  <c r="V4009" i="1"/>
  <c r="W4009" i="1"/>
  <c r="I4010" i="1"/>
  <c r="J4010" i="1"/>
  <c r="K4010" i="1"/>
  <c r="L4010" i="1"/>
  <c r="M4010" i="1"/>
  <c r="O4010" i="1"/>
  <c r="P4010" i="1"/>
  <c r="Q4010" i="1"/>
  <c r="R4010" i="1"/>
  <c r="T4010" i="1"/>
  <c r="U4010" i="1"/>
  <c r="V4010" i="1"/>
  <c r="W4010" i="1"/>
  <c r="I4011" i="1"/>
  <c r="J4011" i="1"/>
  <c r="K4011" i="1"/>
  <c r="L4011" i="1"/>
  <c r="M4011" i="1"/>
  <c r="O4011" i="1"/>
  <c r="P4011" i="1"/>
  <c r="Q4011" i="1"/>
  <c r="R4011" i="1"/>
  <c r="T4011" i="1"/>
  <c r="U4011" i="1"/>
  <c r="V4011" i="1"/>
  <c r="W4011" i="1"/>
  <c r="I4012" i="1"/>
  <c r="J4012" i="1"/>
  <c r="K4012" i="1"/>
  <c r="L4012" i="1"/>
  <c r="M4012" i="1"/>
  <c r="O4012" i="1"/>
  <c r="P4012" i="1"/>
  <c r="Q4012" i="1"/>
  <c r="R4012" i="1"/>
  <c r="T4012" i="1"/>
  <c r="U4012" i="1"/>
  <c r="V4012" i="1"/>
  <c r="W4012" i="1"/>
  <c r="I4013" i="1"/>
  <c r="J4013" i="1"/>
  <c r="K4013" i="1"/>
  <c r="L4013" i="1"/>
  <c r="M4013" i="1"/>
  <c r="O4013" i="1"/>
  <c r="P4013" i="1"/>
  <c r="Q4013" i="1"/>
  <c r="R4013" i="1"/>
  <c r="T4013" i="1"/>
  <c r="U4013" i="1"/>
  <c r="V4013" i="1"/>
  <c r="W4013" i="1"/>
  <c r="I4014" i="1"/>
  <c r="J4014" i="1"/>
  <c r="K4014" i="1"/>
  <c r="L4014" i="1"/>
  <c r="M4014" i="1"/>
  <c r="O4014" i="1"/>
  <c r="P4014" i="1"/>
  <c r="Q4014" i="1"/>
  <c r="R4014" i="1"/>
  <c r="T4014" i="1"/>
  <c r="U4014" i="1"/>
  <c r="V4014" i="1"/>
  <c r="W4014" i="1"/>
  <c r="I4015" i="1"/>
  <c r="J4015" i="1"/>
  <c r="K4015" i="1"/>
  <c r="L4015" i="1"/>
  <c r="M4015" i="1"/>
  <c r="O4015" i="1"/>
  <c r="P4015" i="1"/>
  <c r="Q4015" i="1"/>
  <c r="R4015" i="1"/>
  <c r="T4015" i="1"/>
  <c r="U4015" i="1"/>
  <c r="V4015" i="1"/>
  <c r="W4015" i="1"/>
  <c r="I4016" i="1"/>
  <c r="J4016" i="1"/>
  <c r="K4016" i="1"/>
  <c r="L4016" i="1"/>
  <c r="M4016" i="1"/>
  <c r="O4016" i="1"/>
  <c r="P4016" i="1"/>
  <c r="Q4016" i="1"/>
  <c r="R4016" i="1"/>
  <c r="T4016" i="1"/>
  <c r="U4016" i="1"/>
  <c r="V4016" i="1"/>
  <c r="W4016" i="1"/>
  <c r="I4017" i="1"/>
  <c r="J4017" i="1"/>
  <c r="K4017" i="1"/>
  <c r="L4017" i="1"/>
  <c r="M4017" i="1"/>
  <c r="O4017" i="1"/>
  <c r="P4017" i="1"/>
  <c r="Q4017" i="1"/>
  <c r="R4017" i="1"/>
  <c r="T4017" i="1"/>
  <c r="U4017" i="1"/>
  <c r="V4017" i="1"/>
  <c r="W4017" i="1"/>
  <c r="I4018" i="1"/>
  <c r="J4018" i="1"/>
  <c r="K4018" i="1"/>
  <c r="L4018" i="1"/>
  <c r="M4018" i="1"/>
  <c r="O4018" i="1"/>
  <c r="P4018" i="1"/>
  <c r="Q4018" i="1"/>
  <c r="R4018" i="1"/>
  <c r="T4018" i="1"/>
  <c r="U4018" i="1"/>
  <c r="V4018" i="1"/>
  <c r="W4018" i="1"/>
  <c r="I4019" i="1"/>
  <c r="J4019" i="1"/>
  <c r="K4019" i="1"/>
  <c r="L4019" i="1"/>
  <c r="M4019" i="1"/>
  <c r="O4019" i="1"/>
  <c r="P4019" i="1"/>
  <c r="Q4019" i="1"/>
  <c r="R4019" i="1"/>
  <c r="T4019" i="1"/>
  <c r="U4019" i="1"/>
  <c r="V4019" i="1"/>
  <c r="W4019" i="1"/>
  <c r="I4020" i="1"/>
  <c r="J4020" i="1"/>
  <c r="K4020" i="1"/>
  <c r="L4020" i="1"/>
  <c r="M4020" i="1"/>
  <c r="O4020" i="1"/>
  <c r="P4020" i="1"/>
  <c r="Q4020" i="1"/>
  <c r="R4020" i="1"/>
  <c r="T4020" i="1"/>
  <c r="U4020" i="1"/>
  <c r="V4020" i="1"/>
  <c r="W4020" i="1"/>
  <c r="I4021" i="1"/>
  <c r="J4021" i="1"/>
  <c r="K4021" i="1"/>
  <c r="L4021" i="1"/>
  <c r="M4021" i="1"/>
  <c r="O4021" i="1"/>
  <c r="P4021" i="1"/>
  <c r="Q4021" i="1"/>
  <c r="R4021" i="1"/>
  <c r="T4021" i="1"/>
  <c r="U4021" i="1"/>
  <c r="V4021" i="1"/>
  <c r="W4021" i="1"/>
  <c r="I4022" i="1"/>
  <c r="J4022" i="1"/>
  <c r="K4022" i="1"/>
  <c r="L4022" i="1"/>
  <c r="M4022" i="1"/>
  <c r="O4022" i="1"/>
  <c r="P4022" i="1"/>
  <c r="Q4022" i="1"/>
  <c r="R4022" i="1"/>
  <c r="T4022" i="1"/>
  <c r="U4022" i="1"/>
  <c r="V4022" i="1"/>
  <c r="W4022" i="1"/>
  <c r="I4023" i="1"/>
  <c r="J4023" i="1"/>
  <c r="K4023" i="1"/>
  <c r="L4023" i="1"/>
  <c r="M4023" i="1"/>
  <c r="O4023" i="1"/>
  <c r="P4023" i="1"/>
  <c r="Q4023" i="1"/>
  <c r="R4023" i="1"/>
  <c r="T4023" i="1"/>
  <c r="U4023" i="1"/>
  <c r="V4023" i="1"/>
  <c r="W4023" i="1"/>
  <c r="I4024" i="1"/>
  <c r="J4024" i="1"/>
  <c r="K4024" i="1"/>
  <c r="L4024" i="1"/>
  <c r="M4024" i="1"/>
  <c r="O4024" i="1"/>
  <c r="P4024" i="1"/>
  <c r="Q4024" i="1"/>
  <c r="R4024" i="1"/>
  <c r="T4024" i="1"/>
  <c r="U4024" i="1"/>
  <c r="V4024" i="1"/>
  <c r="W4024" i="1"/>
  <c r="I4025" i="1"/>
  <c r="J4025" i="1"/>
  <c r="K4025" i="1"/>
  <c r="L4025" i="1"/>
  <c r="M4025" i="1"/>
  <c r="O4025" i="1"/>
  <c r="P4025" i="1"/>
  <c r="Q4025" i="1"/>
  <c r="R4025" i="1"/>
  <c r="T4025" i="1"/>
  <c r="U4025" i="1"/>
  <c r="V4025" i="1"/>
  <c r="W4025" i="1"/>
  <c r="I4026" i="1"/>
  <c r="J4026" i="1"/>
  <c r="K4026" i="1"/>
  <c r="L4026" i="1"/>
  <c r="M4026" i="1"/>
  <c r="O4026" i="1"/>
  <c r="P4026" i="1"/>
  <c r="Q4026" i="1"/>
  <c r="R4026" i="1"/>
  <c r="T4026" i="1"/>
  <c r="U4026" i="1"/>
  <c r="V4026" i="1"/>
  <c r="W4026" i="1"/>
  <c r="I4027" i="1"/>
  <c r="J4027" i="1"/>
  <c r="K4027" i="1"/>
  <c r="L4027" i="1"/>
  <c r="M4027" i="1"/>
  <c r="O4027" i="1"/>
  <c r="P4027" i="1"/>
  <c r="Q4027" i="1"/>
  <c r="R4027" i="1"/>
  <c r="T4027" i="1"/>
  <c r="U4027" i="1"/>
  <c r="V4027" i="1"/>
  <c r="W4027" i="1"/>
  <c r="I4028" i="1"/>
  <c r="J4028" i="1"/>
  <c r="K4028" i="1"/>
  <c r="L4028" i="1"/>
  <c r="M4028" i="1"/>
  <c r="O4028" i="1"/>
  <c r="P4028" i="1"/>
  <c r="Q4028" i="1"/>
  <c r="R4028" i="1"/>
  <c r="T4028" i="1"/>
  <c r="U4028" i="1"/>
  <c r="V4028" i="1"/>
  <c r="W4028" i="1"/>
  <c r="I4029" i="1"/>
  <c r="J4029" i="1"/>
  <c r="K4029" i="1"/>
  <c r="L4029" i="1"/>
  <c r="M4029" i="1"/>
  <c r="O4029" i="1"/>
  <c r="P4029" i="1"/>
  <c r="Q4029" i="1"/>
  <c r="R4029" i="1"/>
  <c r="T4029" i="1"/>
  <c r="U4029" i="1"/>
  <c r="V4029" i="1"/>
  <c r="W4029" i="1"/>
  <c r="I4030" i="1"/>
  <c r="J4030" i="1"/>
  <c r="K4030" i="1"/>
  <c r="L4030" i="1"/>
  <c r="M4030" i="1"/>
  <c r="O4030" i="1"/>
  <c r="P4030" i="1"/>
  <c r="Q4030" i="1"/>
  <c r="R4030" i="1"/>
  <c r="T4030" i="1"/>
  <c r="U4030" i="1"/>
  <c r="V4030" i="1"/>
  <c r="W4030" i="1"/>
  <c r="I4031" i="1"/>
  <c r="J4031" i="1"/>
  <c r="K4031" i="1"/>
  <c r="L4031" i="1"/>
  <c r="M4031" i="1"/>
  <c r="O4031" i="1"/>
  <c r="P4031" i="1"/>
  <c r="Q4031" i="1"/>
  <c r="R4031" i="1"/>
  <c r="T4031" i="1"/>
  <c r="U4031" i="1"/>
  <c r="V4031" i="1"/>
  <c r="W4031" i="1"/>
  <c r="I4032" i="1"/>
  <c r="J4032" i="1"/>
  <c r="K4032" i="1"/>
  <c r="L4032" i="1"/>
  <c r="M4032" i="1"/>
  <c r="O4032" i="1"/>
  <c r="P4032" i="1"/>
  <c r="Q4032" i="1"/>
  <c r="R4032" i="1"/>
  <c r="T4032" i="1"/>
  <c r="U4032" i="1"/>
  <c r="V4032" i="1"/>
  <c r="W4032" i="1"/>
  <c r="I4033" i="1"/>
  <c r="J4033" i="1"/>
  <c r="K4033" i="1"/>
  <c r="L4033" i="1"/>
  <c r="M4033" i="1"/>
  <c r="O4033" i="1"/>
  <c r="P4033" i="1"/>
  <c r="Q4033" i="1"/>
  <c r="R4033" i="1"/>
  <c r="T4033" i="1"/>
  <c r="U4033" i="1"/>
  <c r="V4033" i="1"/>
  <c r="W4033" i="1"/>
  <c r="I4034" i="1"/>
  <c r="J4034" i="1"/>
  <c r="K4034" i="1"/>
  <c r="L4034" i="1"/>
  <c r="M4034" i="1"/>
  <c r="O4034" i="1"/>
  <c r="P4034" i="1"/>
  <c r="Q4034" i="1"/>
  <c r="R4034" i="1"/>
  <c r="T4034" i="1"/>
  <c r="U4034" i="1"/>
  <c r="V4034" i="1"/>
  <c r="W4034" i="1"/>
  <c r="I4035" i="1"/>
  <c r="J4035" i="1"/>
  <c r="K4035" i="1"/>
  <c r="L4035" i="1"/>
  <c r="M4035" i="1"/>
  <c r="O4035" i="1"/>
  <c r="P4035" i="1"/>
  <c r="Q4035" i="1"/>
  <c r="R4035" i="1"/>
  <c r="T4035" i="1"/>
  <c r="U4035" i="1"/>
  <c r="V4035" i="1"/>
  <c r="W4035" i="1"/>
  <c r="I4036" i="1"/>
  <c r="J4036" i="1"/>
  <c r="K4036" i="1"/>
  <c r="L4036" i="1"/>
  <c r="M4036" i="1"/>
  <c r="O4036" i="1"/>
  <c r="P4036" i="1"/>
  <c r="Q4036" i="1"/>
  <c r="R4036" i="1"/>
  <c r="T4036" i="1"/>
  <c r="U4036" i="1"/>
  <c r="V4036" i="1"/>
  <c r="W4036" i="1"/>
  <c r="I4037" i="1"/>
  <c r="J4037" i="1"/>
  <c r="K4037" i="1"/>
  <c r="L4037" i="1"/>
  <c r="M4037" i="1"/>
  <c r="O4037" i="1"/>
  <c r="P4037" i="1"/>
  <c r="Q4037" i="1"/>
  <c r="R4037" i="1"/>
  <c r="T4037" i="1"/>
  <c r="U4037" i="1"/>
  <c r="V4037" i="1"/>
  <c r="W4037" i="1"/>
  <c r="I4038" i="1"/>
  <c r="J4038" i="1"/>
  <c r="K4038" i="1"/>
  <c r="L4038" i="1"/>
  <c r="M4038" i="1"/>
  <c r="O4038" i="1"/>
  <c r="P4038" i="1"/>
  <c r="Q4038" i="1"/>
  <c r="R4038" i="1"/>
  <c r="T4038" i="1"/>
  <c r="U4038" i="1"/>
  <c r="V4038" i="1"/>
  <c r="W4038" i="1"/>
  <c r="I4039" i="1"/>
  <c r="J4039" i="1"/>
  <c r="K4039" i="1"/>
  <c r="L4039" i="1"/>
  <c r="M4039" i="1"/>
  <c r="O4039" i="1"/>
  <c r="P4039" i="1"/>
  <c r="Q4039" i="1"/>
  <c r="R4039" i="1"/>
  <c r="T4039" i="1"/>
  <c r="U4039" i="1"/>
  <c r="V4039" i="1"/>
  <c r="W4039" i="1"/>
  <c r="I4040" i="1"/>
  <c r="J4040" i="1"/>
  <c r="K4040" i="1"/>
  <c r="L4040" i="1"/>
  <c r="M4040" i="1"/>
  <c r="O4040" i="1"/>
  <c r="P4040" i="1"/>
  <c r="Q4040" i="1"/>
  <c r="R4040" i="1"/>
  <c r="T4040" i="1"/>
  <c r="U4040" i="1"/>
  <c r="V4040" i="1"/>
  <c r="W4040" i="1"/>
  <c r="I4041" i="1"/>
  <c r="J4041" i="1"/>
  <c r="K4041" i="1"/>
  <c r="L4041" i="1"/>
  <c r="M4041" i="1"/>
  <c r="O4041" i="1"/>
  <c r="P4041" i="1"/>
  <c r="Q4041" i="1"/>
  <c r="R4041" i="1"/>
  <c r="T4041" i="1"/>
  <c r="U4041" i="1"/>
  <c r="V4041" i="1"/>
  <c r="W4041" i="1"/>
  <c r="I4042" i="1"/>
  <c r="J4042" i="1"/>
  <c r="K4042" i="1"/>
  <c r="L4042" i="1"/>
  <c r="M4042" i="1"/>
  <c r="O4042" i="1"/>
  <c r="P4042" i="1"/>
  <c r="Q4042" i="1"/>
  <c r="R4042" i="1"/>
  <c r="T4042" i="1"/>
  <c r="U4042" i="1"/>
  <c r="V4042" i="1"/>
  <c r="W4042" i="1"/>
  <c r="I4043" i="1"/>
  <c r="J4043" i="1"/>
  <c r="K4043" i="1"/>
  <c r="L4043" i="1"/>
  <c r="M4043" i="1"/>
  <c r="O4043" i="1"/>
  <c r="P4043" i="1"/>
  <c r="Q4043" i="1"/>
  <c r="R4043" i="1"/>
  <c r="T4043" i="1"/>
  <c r="U4043" i="1"/>
  <c r="V4043" i="1"/>
  <c r="W4043" i="1"/>
  <c r="I4044" i="1"/>
  <c r="J4044" i="1"/>
  <c r="K4044" i="1"/>
  <c r="L4044" i="1"/>
  <c r="M4044" i="1"/>
  <c r="O4044" i="1"/>
  <c r="P4044" i="1"/>
  <c r="Q4044" i="1"/>
  <c r="R4044" i="1"/>
  <c r="T4044" i="1"/>
  <c r="U4044" i="1"/>
  <c r="V4044" i="1"/>
  <c r="W4044" i="1"/>
  <c r="I4045" i="1"/>
  <c r="J4045" i="1"/>
  <c r="K4045" i="1"/>
  <c r="L4045" i="1"/>
  <c r="M4045" i="1"/>
  <c r="O4045" i="1"/>
  <c r="P4045" i="1"/>
  <c r="Q4045" i="1"/>
  <c r="R4045" i="1"/>
  <c r="T4045" i="1"/>
  <c r="U4045" i="1"/>
  <c r="V4045" i="1"/>
  <c r="W4045" i="1"/>
  <c r="I4046" i="1"/>
  <c r="J4046" i="1"/>
  <c r="K4046" i="1"/>
  <c r="L4046" i="1"/>
  <c r="M4046" i="1"/>
  <c r="O4046" i="1"/>
  <c r="P4046" i="1"/>
  <c r="Q4046" i="1"/>
  <c r="R4046" i="1"/>
  <c r="T4046" i="1"/>
  <c r="U4046" i="1"/>
  <c r="V4046" i="1"/>
  <c r="W4046" i="1"/>
  <c r="I4047" i="1"/>
  <c r="J4047" i="1"/>
  <c r="K4047" i="1"/>
  <c r="L4047" i="1"/>
  <c r="M4047" i="1"/>
  <c r="O4047" i="1"/>
  <c r="P4047" i="1"/>
  <c r="Q4047" i="1"/>
  <c r="R4047" i="1"/>
  <c r="T4047" i="1"/>
  <c r="U4047" i="1"/>
  <c r="V4047" i="1"/>
  <c r="W4047" i="1"/>
  <c r="I4048" i="1"/>
  <c r="J4048" i="1"/>
  <c r="K4048" i="1"/>
  <c r="L4048" i="1"/>
  <c r="M4048" i="1"/>
  <c r="O4048" i="1"/>
  <c r="P4048" i="1"/>
  <c r="Q4048" i="1"/>
  <c r="R4048" i="1"/>
  <c r="T4048" i="1"/>
  <c r="U4048" i="1"/>
  <c r="V4048" i="1"/>
  <c r="W4048" i="1"/>
  <c r="I4049" i="1"/>
  <c r="J4049" i="1"/>
  <c r="K4049" i="1"/>
  <c r="L4049" i="1"/>
  <c r="M4049" i="1"/>
  <c r="O4049" i="1"/>
  <c r="P4049" i="1"/>
  <c r="Q4049" i="1"/>
  <c r="R4049" i="1"/>
  <c r="T4049" i="1"/>
  <c r="U4049" i="1"/>
  <c r="V4049" i="1"/>
  <c r="W4049" i="1"/>
  <c r="I4050" i="1"/>
  <c r="J4050" i="1"/>
  <c r="K4050" i="1"/>
  <c r="L4050" i="1"/>
  <c r="M4050" i="1"/>
  <c r="O4050" i="1"/>
  <c r="P4050" i="1"/>
  <c r="Q4050" i="1"/>
  <c r="R4050" i="1"/>
  <c r="T4050" i="1"/>
  <c r="U4050" i="1"/>
  <c r="V4050" i="1"/>
  <c r="W4050" i="1"/>
  <c r="I4051" i="1"/>
  <c r="J4051" i="1"/>
  <c r="K4051" i="1"/>
  <c r="L4051" i="1"/>
  <c r="M4051" i="1"/>
  <c r="O4051" i="1"/>
  <c r="P4051" i="1"/>
  <c r="Q4051" i="1"/>
  <c r="R4051" i="1"/>
  <c r="T4051" i="1"/>
  <c r="U4051" i="1"/>
  <c r="V4051" i="1"/>
  <c r="W4051" i="1"/>
  <c r="I4052" i="1"/>
  <c r="J4052" i="1"/>
  <c r="K4052" i="1"/>
  <c r="L4052" i="1"/>
  <c r="M4052" i="1"/>
  <c r="O4052" i="1"/>
  <c r="P4052" i="1"/>
  <c r="Q4052" i="1"/>
  <c r="R4052" i="1"/>
  <c r="T4052" i="1"/>
  <c r="U4052" i="1"/>
  <c r="V4052" i="1"/>
  <c r="W4052" i="1"/>
  <c r="I4053" i="1"/>
  <c r="J4053" i="1"/>
  <c r="K4053" i="1"/>
  <c r="L4053" i="1"/>
  <c r="M4053" i="1"/>
  <c r="O4053" i="1"/>
  <c r="P4053" i="1"/>
  <c r="Q4053" i="1"/>
  <c r="R4053" i="1"/>
  <c r="T4053" i="1"/>
  <c r="U4053" i="1"/>
  <c r="V4053" i="1"/>
  <c r="W4053" i="1"/>
  <c r="I4054" i="1"/>
  <c r="J4054" i="1"/>
  <c r="K4054" i="1"/>
  <c r="L4054" i="1"/>
  <c r="M4054" i="1"/>
  <c r="O4054" i="1"/>
  <c r="P4054" i="1"/>
  <c r="Q4054" i="1"/>
  <c r="R4054" i="1"/>
  <c r="T4054" i="1"/>
  <c r="U4054" i="1"/>
  <c r="V4054" i="1"/>
  <c r="W4054" i="1"/>
  <c r="I4055" i="1"/>
  <c r="J4055" i="1"/>
  <c r="K4055" i="1"/>
  <c r="L4055" i="1"/>
  <c r="M4055" i="1"/>
  <c r="O4055" i="1"/>
  <c r="P4055" i="1"/>
  <c r="Q4055" i="1"/>
  <c r="R4055" i="1"/>
  <c r="T4055" i="1"/>
  <c r="U4055" i="1"/>
  <c r="V4055" i="1"/>
  <c r="W4055" i="1"/>
  <c r="I4056" i="1"/>
  <c r="J4056" i="1"/>
  <c r="K4056" i="1"/>
  <c r="L4056" i="1"/>
  <c r="M4056" i="1"/>
  <c r="O4056" i="1"/>
  <c r="P4056" i="1"/>
  <c r="Q4056" i="1"/>
  <c r="R4056" i="1"/>
  <c r="T4056" i="1"/>
  <c r="U4056" i="1"/>
  <c r="V4056" i="1"/>
  <c r="W4056" i="1"/>
  <c r="I4057" i="1"/>
  <c r="J4057" i="1"/>
  <c r="K4057" i="1"/>
  <c r="L4057" i="1"/>
  <c r="M4057" i="1"/>
  <c r="O4057" i="1"/>
  <c r="P4057" i="1"/>
  <c r="Q4057" i="1"/>
  <c r="R4057" i="1"/>
  <c r="T4057" i="1"/>
  <c r="U4057" i="1"/>
  <c r="V4057" i="1"/>
  <c r="W4057" i="1"/>
  <c r="I4058" i="1"/>
  <c r="J4058" i="1"/>
  <c r="K4058" i="1"/>
  <c r="L4058" i="1"/>
  <c r="M4058" i="1"/>
  <c r="O4058" i="1"/>
  <c r="P4058" i="1"/>
  <c r="Q4058" i="1"/>
  <c r="R4058" i="1"/>
  <c r="T4058" i="1"/>
  <c r="U4058" i="1"/>
  <c r="V4058" i="1"/>
  <c r="W4058" i="1"/>
  <c r="I4059" i="1"/>
  <c r="J4059" i="1"/>
  <c r="K4059" i="1"/>
  <c r="L4059" i="1"/>
  <c r="M4059" i="1"/>
  <c r="O4059" i="1"/>
  <c r="P4059" i="1"/>
  <c r="Q4059" i="1"/>
  <c r="R4059" i="1"/>
  <c r="T4059" i="1"/>
  <c r="U4059" i="1"/>
  <c r="V4059" i="1"/>
  <c r="W4059" i="1"/>
  <c r="I4060" i="1"/>
  <c r="J4060" i="1"/>
  <c r="K4060" i="1"/>
  <c r="L4060" i="1"/>
  <c r="M4060" i="1"/>
  <c r="O4060" i="1"/>
  <c r="P4060" i="1"/>
  <c r="Q4060" i="1"/>
  <c r="R4060" i="1"/>
  <c r="T4060" i="1"/>
  <c r="U4060" i="1"/>
  <c r="V4060" i="1"/>
  <c r="W4060" i="1"/>
  <c r="I4061" i="1"/>
  <c r="J4061" i="1"/>
  <c r="K4061" i="1"/>
  <c r="L4061" i="1"/>
  <c r="M4061" i="1"/>
  <c r="O4061" i="1"/>
  <c r="P4061" i="1"/>
  <c r="Q4061" i="1"/>
  <c r="R4061" i="1"/>
  <c r="T4061" i="1"/>
  <c r="U4061" i="1"/>
  <c r="V4061" i="1"/>
  <c r="W4061" i="1"/>
  <c r="I4062" i="1"/>
  <c r="J4062" i="1"/>
  <c r="K4062" i="1"/>
  <c r="L4062" i="1"/>
  <c r="M4062" i="1"/>
  <c r="O4062" i="1"/>
  <c r="P4062" i="1"/>
  <c r="Q4062" i="1"/>
  <c r="R4062" i="1"/>
  <c r="T4062" i="1"/>
  <c r="U4062" i="1"/>
  <c r="V4062" i="1"/>
  <c r="W4062" i="1"/>
  <c r="I4063" i="1"/>
  <c r="J4063" i="1"/>
  <c r="K4063" i="1"/>
  <c r="L4063" i="1"/>
  <c r="M4063" i="1"/>
  <c r="O4063" i="1"/>
  <c r="P4063" i="1"/>
  <c r="Q4063" i="1"/>
  <c r="R4063" i="1"/>
  <c r="T4063" i="1"/>
  <c r="U4063" i="1"/>
  <c r="V4063" i="1"/>
  <c r="W4063" i="1"/>
  <c r="I4064" i="1"/>
  <c r="J4064" i="1"/>
  <c r="K4064" i="1"/>
  <c r="L4064" i="1"/>
  <c r="M4064" i="1"/>
  <c r="O4064" i="1"/>
  <c r="P4064" i="1"/>
  <c r="Q4064" i="1"/>
  <c r="R4064" i="1"/>
  <c r="T4064" i="1"/>
  <c r="U4064" i="1"/>
  <c r="V4064" i="1"/>
  <c r="W4064" i="1"/>
  <c r="I4065" i="1"/>
  <c r="J4065" i="1"/>
  <c r="K4065" i="1"/>
  <c r="L4065" i="1"/>
  <c r="M4065" i="1"/>
  <c r="O4065" i="1"/>
  <c r="P4065" i="1"/>
  <c r="Q4065" i="1"/>
  <c r="R4065" i="1"/>
  <c r="T4065" i="1"/>
  <c r="U4065" i="1"/>
  <c r="V4065" i="1"/>
  <c r="W4065" i="1"/>
  <c r="I4066" i="1"/>
  <c r="J4066" i="1"/>
  <c r="K4066" i="1"/>
  <c r="L4066" i="1"/>
  <c r="M4066" i="1"/>
  <c r="O4066" i="1"/>
  <c r="P4066" i="1"/>
  <c r="Q4066" i="1"/>
  <c r="R4066" i="1"/>
  <c r="T4066" i="1"/>
  <c r="U4066" i="1"/>
  <c r="V4066" i="1"/>
  <c r="W4066" i="1"/>
  <c r="I4067" i="1"/>
  <c r="J4067" i="1"/>
  <c r="K4067" i="1"/>
  <c r="L4067" i="1"/>
  <c r="M4067" i="1"/>
  <c r="O4067" i="1"/>
  <c r="P4067" i="1"/>
  <c r="Q4067" i="1"/>
  <c r="R4067" i="1"/>
  <c r="T4067" i="1"/>
  <c r="U4067" i="1"/>
  <c r="V4067" i="1"/>
  <c r="W4067" i="1"/>
  <c r="I4068" i="1"/>
  <c r="J4068" i="1"/>
  <c r="K4068" i="1"/>
  <c r="L4068" i="1"/>
  <c r="M4068" i="1"/>
  <c r="O4068" i="1"/>
  <c r="P4068" i="1"/>
  <c r="Q4068" i="1"/>
  <c r="R4068" i="1"/>
  <c r="T4068" i="1"/>
  <c r="U4068" i="1"/>
  <c r="V4068" i="1"/>
  <c r="W4068" i="1"/>
  <c r="I4069" i="1"/>
  <c r="J4069" i="1"/>
  <c r="K4069" i="1"/>
  <c r="L4069" i="1"/>
  <c r="M4069" i="1"/>
  <c r="O4069" i="1"/>
  <c r="P4069" i="1"/>
  <c r="Q4069" i="1"/>
  <c r="R4069" i="1"/>
  <c r="T4069" i="1"/>
  <c r="U4069" i="1"/>
  <c r="V4069" i="1"/>
  <c r="W4069" i="1"/>
  <c r="I4070" i="1"/>
  <c r="J4070" i="1"/>
  <c r="K4070" i="1"/>
  <c r="L4070" i="1"/>
  <c r="M4070" i="1"/>
  <c r="O4070" i="1"/>
  <c r="P4070" i="1"/>
  <c r="Q4070" i="1"/>
  <c r="R4070" i="1"/>
  <c r="T4070" i="1"/>
  <c r="U4070" i="1"/>
  <c r="V4070" i="1"/>
  <c r="W4070" i="1"/>
  <c r="I4071" i="1"/>
  <c r="J4071" i="1"/>
  <c r="K4071" i="1"/>
  <c r="L4071" i="1"/>
  <c r="M4071" i="1"/>
  <c r="O4071" i="1"/>
  <c r="P4071" i="1"/>
  <c r="Q4071" i="1"/>
  <c r="R4071" i="1"/>
  <c r="T4071" i="1"/>
  <c r="U4071" i="1"/>
  <c r="V4071" i="1"/>
  <c r="W4071" i="1"/>
  <c r="I4072" i="1"/>
  <c r="J4072" i="1"/>
  <c r="K4072" i="1"/>
  <c r="L4072" i="1"/>
  <c r="M4072" i="1"/>
  <c r="O4072" i="1"/>
  <c r="P4072" i="1"/>
  <c r="Q4072" i="1"/>
  <c r="R4072" i="1"/>
  <c r="T4072" i="1"/>
  <c r="U4072" i="1"/>
  <c r="V4072" i="1"/>
  <c r="W4072" i="1"/>
  <c r="I4073" i="1"/>
  <c r="J4073" i="1"/>
  <c r="K4073" i="1"/>
  <c r="L4073" i="1"/>
  <c r="M4073" i="1"/>
  <c r="O4073" i="1"/>
  <c r="P4073" i="1"/>
  <c r="Q4073" i="1"/>
  <c r="R4073" i="1"/>
  <c r="T4073" i="1"/>
  <c r="U4073" i="1"/>
  <c r="V4073" i="1"/>
  <c r="W4073" i="1"/>
  <c r="I4074" i="1"/>
  <c r="J4074" i="1"/>
  <c r="K4074" i="1"/>
  <c r="L4074" i="1"/>
  <c r="M4074" i="1"/>
  <c r="O4074" i="1"/>
  <c r="P4074" i="1"/>
  <c r="Q4074" i="1"/>
  <c r="R4074" i="1"/>
  <c r="T4074" i="1"/>
  <c r="U4074" i="1"/>
  <c r="V4074" i="1"/>
  <c r="W4074" i="1"/>
  <c r="I4075" i="1"/>
  <c r="J4075" i="1"/>
  <c r="K4075" i="1"/>
  <c r="L4075" i="1"/>
  <c r="M4075" i="1"/>
  <c r="O4075" i="1"/>
  <c r="P4075" i="1"/>
  <c r="Q4075" i="1"/>
  <c r="R4075" i="1"/>
  <c r="T4075" i="1"/>
  <c r="U4075" i="1"/>
  <c r="V4075" i="1"/>
  <c r="W4075" i="1"/>
  <c r="I4076" i="1"/>
  <c r="J4076" i="1"/>
  <c r="K4076" i="1"/>
  <c r="L4076" i="1"/>
  <c r="M4076" i="1"/>
  <c r="O4076" i="1"/>
  <c r="P4076" i="1"/>
  <c r="Q4076" i="1"/>
  <c r="R4076" i="1"/>
  <c r="T4076" i="1"/>
  <c r="U4076" i="1"/>
  <c r="V4076" i="1"/>
  <c r="W4076" i="1"/>
  <c r="I4077" i="1"/>
  <c r="J4077" i="1"/>
  <c r="K4077" i="1"/>
  <c r="L4077" i="1"/>
  <c r="M4077" i="1"/>
  <c r="O4077" i="1"/>
  <c r="P4077" i="1"/>
  <c r="Q4077" i="1"/>
  <c r="R4077" i="1"/>
  <c r="T4077" i="1"/>
  <c r="U4077" i="1"/>
  <c r="V4077" i="1"/>
  <c r="W4077" i="1"/>
  <c r="I4078" i="1"/>
  <c r="J4078" i="1"/>
  <c r="K4078" i="1"/>
  <c r="L4078" i="1"/>
  <c r="M4078" i="1"/>
  <c r="O4078" i="1"/>
  <c r="P4078" i="1"/>
  <c r="Q4078" i="1"/>
  <c r="R4078" i="1"/>
  <c r="T4078" i="1"/>
  <c r="U4078" i="1"/>
  <c r="V4078" i="1"/>
  <c r="W4078" i="1"/>
  <c r="I4079" i="1"/>
  <c r="J4079" i="1"/>
  <c r="K4079" i="1"/>
  <c r="L4079" i="1"/>
  <c r="M4079" i="1"/>
  <c r="O4079" i="1"/>
  <c r="P4079" i="1"/>
  <c r="Q4079" i="1"/>
  <c r="R4079" i="1"/>
  <c r="T4079" i="1"/>
  <c r="U4079" i="1"/>
  <c r="V4079" i="1"/>
  <c r="W4079" i="1"/>
  <c r="I4080" i="1"/>
  <c r="J4080" i="1"/>
  <c r="K4080" i="1"/>
  <c r="L4080" i="1"/>
  <c r="M4080" i="1"/>
  <c r="O4080" i="1"/>
  <c r="P4080" i="1"/>
  <c r="Q4080" i="1"/>
  <c r="R4080" i="1"/>
  <c r="T4080" i="1"/>
  <c r="U4080" i="1"/>
  <c r="V4080" i="1"/>
  <c r="W4080" i="1"/>
  <c r="I4081" i="1"/>
  <c r="J4081" i="1"/>
  <c r="K4081" i="1"/>
  <c r="L4081" i="1"/>
  <c r="M4081" i="1"/>
  <c r="O4081" i="1"/>
  <c r="P4081" i="1"/>
  <c r="Q4081" i="1"/>
  <c r="R4081" i="1"/>
  <c r="T4081" i="1"/>
  <c r="U4081" i="1"/>
  <c r="V4081" i="1"/>
  <c r="W4081" i="1"/>
  <c r="I4082" i="1"/>
  <c r="J4082" i="1"/>
  <c r="K4082" i="1"/>
  <c r="L4082" i="1"/>
  <c r="M4082" i="1"/>
  <c r="O4082" i="1"/>
  <c r="P4082" i="1"/>
  <c r="Q4082" i="1"/>
  <c r="R4082" i="1"/>
  <c r="T4082" i="1"/>
  <c r="U4082" i="1"/>
  <c r="V4082" i="1"/>
  <c r="W4082" i="1"/>
  <c r="I4083" i="1"/>
  <c r="J4083" i="1"/>
  <c r="K4083" i="1"/>
  <c r="L4083" i="1"/>
  <c r="M4083" i="1"/>
  <c r="O4083" i="1"/>
  <c r="P4083" i="1"/>
  <c r="Q4083" i="1"/>
  <c r="R4083" i="1"/>
  <c r="T4083" i="1"/>
  <c r="U4083" i="1"/>
  <c r="V4083" i="1"/>
  <c r="W4083" i="1"/>
  <c r="I4084" i="1"/>
  <c r="J4084" i="1"/>
  <c r="K4084" i="1"/>
  <c r="L4084" i="1"/>
  <c r="M4084" i="1"/>
  <c r="O4084" i="1"/>
  <c r="P4084" i="1"/>
  <c r="Q4084" i="1"/>
  <c r="R4084" i="1"/>
  <c r="T4084" i="1"/>
  <c r="U4084" i="1"/>
  <c r="V4084" i="1"/>
  <c r="W4084" i="1"/>
  <c r="I4085" i="1"/>
  <c r="J4085" i="1"/>
  <c r="K4085" i="1"/>
  <c r="L4085" i="1"/>
  <c r="M4085" i="1"/>
  <c r="O4085" i="1"/>
  <c r="P4085" i="1"/>
  <c r="Q4085" i="1"/>
  <c r="R4085" i="1"/>
  <c r="T4085" i="1"/>
  <c r="U4085" i="1"/>
  <c r="V4085" i="1"/>
  <c r="W4085" i="1"/>
  <c r="I4086" i="1"/>
  <c r="J4086" i="1"/>
  <c r="K4086" i="1"/>
  <c r="L4086" i="1"/>
  <c r="M4086" i="1"/>
  <c r="O4086" i="1"/>
  <c r="P4086" i="1"/>
  <c r="Q4086" i="1"/>
  <c r="R4086" i="1"/>
  <c r="T4086" i="1"/>
  <c r="U4086" i="1"/>
  <c r="V4086" i="1"/>
  <c r="W4086" i="1"/>
  <c r="I4087" i="1"/>
  <c r="J4087" i="1"/>
  <c r="K4087" i="1"/>
  <c r="L4087" i="1"/>
  <c r="M4087" i="1"/>
  <c r="O4087" i="1"/>
  <c r="P4087" i="1"/>
  <c r="Q4087" i="1"/>
  <c r="R4087" i="1"/>
  <c r="T4087" i="1"/>
  <c r="U4087" i="1"/>
  <c r="V4087" i="1"/>
  <c r="W4087" i="1"/>
  <c r="I4088" i="1"/>
  <c r="J4088" i="1"/>
  <c r="K4088" i="1"/>
  <c r="L4088" i="1"/>
  <c r="M4088" i="1"/>
  <c r="O4088" i="1"/>
  <c r="P4088" i="1"/>
  <c r="Q4088" i="1"/>
  <c r="R4088" i="1"/>
  <c r="T4088" i="1"/>
  <c r="U4088" i="1"/>
  <c r="V4088" i="1"/>
  <c r="W4088" i="1"/>
  <c r="I4089" i="1"/>
  <c r="J4089" i="1"/>
  <c r="K4089" i="1"/>
  <c r="L4089" i="1"/>
  <c r="M4089" i="1"/>
  <c r="O4089" i="1"/>
  <c r="P4089" i="1"/>
  <c r="Q4089" i="1"/>
  <c r="R4089" i="1"/>
  <c r="T4089" i="1"/>
  <c r="U4089" i="1"/>
  <c r="V4089" i="1"/>
  <c r="W4089" i="1"/>
  <c r="I4090" i="1"/>
  <c r="J4090" i="1"/>
  <c r="K4090" i="1"/>
  <c r="L4090" i="1"/>
  <c r="M4090" i="1"/>
  <c r="O4090" i="1"/>
  <c r="P4090" i="1"/>
  <c r="Q4090" i="1"/>
  <c r="R4090" i="1"/>
  <c r="T4090" i="1"/>
  <c r="U4090" i="1"/>
  <c r="V4090" i="1"/>
  <c r="W4090" i="1"/>
  <c r="I4091" i="1"/>
  <c r="J4091" i="1"/>
  <c r="K4091" i="1"/>
  <c r="L4091" i="1"/>
  <c r="M4091" i="1"/>
  <c r="O4091" i="1"/>
  <c r="P4091" i="1"/>
  <c r="Q4091" i="1"/>
  <c r="R4091" i="1"/>
  <c r="T4091" i="1"/>
  <c r="U4091" i="1"/>
  <c r="V4091" i="1"/>
  <c r="W4091" i="1"/>
  <c r="I4092" i="1"/>
  <c r="J4092" i="1"/>
  <c r="K4092" i="1"/>
  <c r="L4092" i="1"/>
  <c r="M4092" i="1"/>
  <c r="O4092" i="1"/>
  <c r="P4092" i="1"/>
  <c r="Q4092" i="1"/>
  <c r="R4092" i="1"/>
  <c r="T4092" i="1"/>
  <c r="U4092" i="1"/>
  <c r="V4092" i="1"/>
  <c r="W4092" i="1"/>
  <c r="I4093" i="1"/>
  <c r="J4093" i="1"/>
  <c r="K4093" i="1"/>
  <c r="L4093" i="1"/>
  <c r="M4093" i="1"/>
  <c r="O4093" i="1"/>
  <c r="P4093" i="1"/>
  <c r="Q4093" i="1"/>
  <c r="R4093" i="1"/>
  <c r="T4093" i="1"/>
  <c r="U4093" i="1"/>
  <c r="V4093" i="1"/>
  <c r="W4093" i="1"/>
  <c r="I4094" i="1"/>
  <c r="J4094" i="1"/>
  <c r="K4094" i="1"/>
  <c r="L4094" i="1"/>
  <c r="M4094" i="1"/>
  <c r="O4094" i="1"/>
  <c r="P4094" i="1"/>
  <c r="Q4094" i="1"/>
  <c r="R4094" i="1"/>
  <c r="T4094" i="1"/>
  <c r="U4094" i="1"/>
  <c r="V4094" i="1"/>
  <c r="W4094" i="1"/>
  <c r="I4095" i="1"/>
  <c r="J4095" i="1"/>
  <c r="K4095" i="1"/>
  <c r="L4095" i="1"/>
  <c r="M4095" i="1"/>
  <c r="O4095" i="1"/>
  <c r="P4095" i="1"/>
  <c r="Q4095" i="1"/>
  <c r="R4095" i="1"/>
  <c r="T4095" i="1"/>
  <c r="U4095" i="1"/>
  <c r="V4095" i="1"/>
  <c r="W4095" i="1"/>
  <c r="I4096" i="1"/>
  <c r="J4096" i="1"/>
  <c r="K4096" i="1"/>
  <c r="L4096" i="1"/>
  <c r="M4096" i="1"/>
  <c r="O4096" i="1"/>
  <c r="P4096" i="1"/>
  <c r="Q4096" i="1"/>
  <c r="R4096" i="1"/>
  <c r="T4096" i="1"/>
  <c r="U4096" i="1"/>
  <c r="V4096" i="1"/>
  <c r="W4096" i="1"/>
  <c r="I4097" i="1"/>
  <c r="J4097" i="1"/>
  <c r="K4097" i="1"/>
  <c r="L4097" i="1"/>
  <c r="M4097" i="1"/>
  <c r="O4097" i="1"/>
  <c r="P4097" i="1"/>
  <c r="Q4097" i="1"/>
  <c r="R4097" i="1"/>
  <c r="T4097" i="1"/>
  <c r="U4097" i="1"/>
  <c r="V4097" i="1"/>
  <c r="W4097" i="1"/>
  <c r="I4098" i="1"/>
  <c r="J4098" i="1"/>
  <c r="K4098" i="1"/>
  <c r="L4098" i="1"/>
  <c r="M4098" i="1"/>
  <c r="O4098" i="1"/>
  <c r="P4098" i="1"/>
  <c r="Q4098" i="1"/>
  <c r="R4098" i="1"/>
  <c r="T4098" i="1"/>
  <c r="U4098" i="1"/>
  <c r="V4098" i="1"/>
  <c r="W4098" i="1"/>
  <c r="I4099" i="1"/>
  <c r="J4099" i="1"/>
  <c r="K4099" i="1"/>
  <c r="L4099" i="1"/>
  <c r="M4099" i="1"/>
  <c r="O4099" i="1"/>
  <c r="P4099" i="1"/>
  <c r="Q4099" i="1"/>
  <c r="R4099" i="1"/>
  <c r="T4099" i="1"/>
  <c r="U4099" i="1"/>
  <c r="V4099" i="1"/>
  <c r="W4099" i="1"/>
  <c r="I4100" i="1"/>
  <c r="J4100" i="1"/>
  <c r="K4100" i="1"/>
  <c r="L4100" i="1"/>
  <c r="M4100" i="1"/>
  <c r="O4100" i="1"/>
  <c r="P4100" i="1"/>
  <c r="Q4100" i="1"/>
  <c r="R4100" i="1"/>
  <c r="T4100" i="1"/>
  <c r="U4100" i="1"/>
  <c r="V4100" i="1"/>
  <c r="W4100" i="1"/>
  <c r="I4101" i="1"/>
  <c r="J4101" i="1"/>
  <c r="K4101" i="1"/>
  <c r="L4101" i="1"/>
  <c r="M4101" i="1"/>
  <c r="O4101" i="1"/>
  <c r="P4101" i="1"/>
  <c r="Q4101" i="1"/>
  <c r="R4101" i="1"/>
  <c r="T4101" i="1"/>
  <c r="U4101" i="1"/>
  <c r="V4101" i="1"/>
  <c r="W4101" i="1"/>
  <c r="I4102" i="1"/>
  <c r="J4102" i="1"/>
  <c r="K4102" i="1"/>
  <c r="L4102" i="1"/>
  <c r="M4102" i="1"/>
  <c r="O4102" i="1"/>
  <c r="P4102" i="1"/>
  <c r="Q4102" i="1"/>
  <c r="R4102" i="1"/>
  <c r="T4102" i="1"/>
  <c r="U4102" i="1"/>
  <c r="V4102" i="1"/>
  <c r="W4102" i="1"/>
  <c r="I4103" i="1"/>
  <c r="J4103" i="1"/>
  <c r="K4103" i="1"/>
  <c r="L4103" i="1"/>
  <c r="M4103" i="1"/>
  <c r="O4103" i="1"/>
  <c r="P4103" i="1"/>
  <c r="Q4103" i="1"/>
  <c r="R4103" i="1"/>
  <c r="T4103" i="1"/>
  <c r="U4103" i="1"/>
  <c r="V4103" i="1"/>
  <c r="W4103" i="1"/>
  <c r="I4104" i="1"/>
  <c r="J4104" i="1"/>
  <c r="K4104" i="1"/>
  <c r="L4104" i="1"/>
  <c r="M4104" i="1"/>
  <c r="O4104" i="1"/>
  <c r="P4104" i="1"/>
  <c r="Q4104" i="1"/>
  <c r="R4104" i="1"/>
  <c r="T4104" i="1"/>
  <c r="U4104" i="1"/>
  <c r="V4104" i="1"/>
  <c r="W4104" i="1"/>
  <c r="I4105" i="1"/>
  <c r="J4105" i="1"/>
  <c r="K4105" i="1"/>
  <c r="L4105" i="1"/>
  <c r="M4105" i="1"/>
  <c r="O4105" i="1"/>
  <c r="P4105" i="1"/>
  <c r="Q4105" i="1"/>
  <c r="R4105" i="1"/>
  <c r="T4105" i="1"/>
  <c r="U4105" i="1"/>
  <c r="V4105" i="1"/>
  <c r="W4105" i="1"/>
  <c r="I4106" i="1"/>
  <c r="J4106" i="1"/>
  <c r="K4106" i="1"/>
  <c r="L4106" i="1"/>
  <c r="M4106" i="1"/>
  <c r="O4106" i="1"/>
  <c r="P4106" i="1"/>
  <c r="Q4106" i="1"/>
  <c r="R4106" i="1"/>
  <c r="T4106" i="1"/>
  <c r="U4106" i="1"/>
  <c r="V4106" i="1"/>
  <c r="W4106" i="1"/>
  <c r="I4107" i="1"/>
  <c r="J4107" i="1"/>
  <c r="K4107" i="1"/>
  <c r="L4107" i="1"/>
  <c r="M4107" i="1"/>
  <c r="O4107" i="1"/>
  <c r="P4107" i="1"/>
  <c r="Q4107" i="1"/>
  <c r="R4107" i="1"/>
  <c r="T4107" i="1"/>
  <c r="U4107" i="1"/>
  <c r="V4107" i="1"/>
  <c r="W4107" i="1"/>
  <c r="I4108" i="1"/>
  <c r="J4108" i="1"/>
  <c r="K4108" i="1"/>
  <c r="L4108" i="1"/>
  <c r="M4108" i="1"/>
  <c r="O4108" i="1"/>
  <c r="P4108" i="1"/>
  <c r="Q4108" i="1"/>
  <c r="R4108" i="1"/>
  <c r="T4108" i="1"/>
  <c r="U4108" i="1"/>
  <c r="V4108" i="1"/>
  <c r="W4108" i="1"/>
  <c r="I4109" i="1"/>
  <c r="J4109" i="1"/>
  <c r="K4109" i="1"/>
  <c r="L4109" i="1"/>
  <c r="M4109" i="1"/>
  <c r="O4109" i="1"/>
  <c r="P4109" i="1"/>
  <c r="Q4109" i="1"/>
  <c r="R4109" i="1"/>
  <c r="T4109" i="1"/>
  <c r="U4109" i="1"/>
  <c r="V4109" i="1"/>
  <c r="W4109" i="1"/>
  <c r="I4110" i="1"/>
  <c r="J4110" i="1"/>
  <c r="K4110" i="1"/>
  <c r="L4110" i="1"/>
  <c r="M4110" i="1"/>
  <c r="O4110" i="1"/>
  <c r="P4110" i="1"/>
  <c r="Q4110" i="1"/>
  <c r="R4110" i="1"/>
  <c r="T4110" i="1"/>
  <c r="U4110" i="1"/>
  <c r="V4110" i="1"/>
  <c r="W4110" i="1"/>
  <c r="I4111" i="1"/>
  <c r="J4111" i="1"/>
  <c r="K4111" i="1"/>
  <c r="L4111" i="1"/>
  <c r="M4111" i="1"/>
  <c r="O4111" i="1"/>
  <c r="P4111" i="1"/>
  <c r="Q4111" i="1"/>
  <c r="R4111" i="1"/>
  <c r="T4111" i="1"/>
  <c r="U4111" i="1"/>
  <c r="V4111" i="1"/>
  <c r="W4111" i="1"/>
  <c r="I4112" i="1"/>
  <c r="J4112" i="1"/>
  <c r="K4112" i="1"/>
  <c r="L4112" i="1"/>
  <c r="M4112" i="1"/>
  <c r="O4112" i="1"/>
  <c r="P4112" i="1"/>
  <c r="Q4112" i="1"/>
  <c r="R4112" i="1"/>
  <c r="T4112" i="1"/>
  <c r="U4112" i="1"/>
  <c r="V4112" i="1"/>
  <c r="W4112" i="1"/>
  <c r="I4113" i="1"/>
  <c r="J4113" i="1"/>
  <c r="K4113" i="1"/>
  <c r="L4113" i="1"/>
  <c r="M4113" i="1"/>
  <c r="O4113" i="1"/>
  <c r="P4113" i="1"/>
  <c r="Q4113" i="1"/>
  <c r="R4113" i="1"/>
  <c r="T4113" i="1"/>
  <c r="U4113" i="1"/>
  <c r="V4113" i="1"/>
  <c r="W4113" i="1"/>
  <c r="I4114" i="1"/>
  <c r="J4114" i="1"/>
  <c r="K4114" i="1"/>
  <c r="L4114" i="1"/>
  <c r="M4114" i="1"/>
  <c r="O4114" i="1"/>
  <c r="P4114" i="1"/>
  <c r="Q4114" i="1"/>
  <c r="R4114" i="1"/>
  <c r="T4114" i="1"/>
  <c r="U4114" i="1"/>
  <c r="V4114" i="1"/>
  <c r="W4114" i="1"/>
  <c r="I4115" i="1"/>
  <c r="J4115" i="1"/>
  <c r="K4115" i="1"/>
  <c r="L4115" i="1"/>
  <c r="M4115" i="1"/>
  <c r="O4115" i="1"/>
  <c r="P4115" i="1"/>
  <c r="Q4115" i="1"/>
  <c r="R4115" i="1"/>
  <c r="T4115" i="1"/>
  <c r="U4115" i="1"/>
  <c r="V4115" i="1"/>
  <c r="W4115" i="1"/>
  <c r="I4116" i="1"/>
  <c r="J4116" i="1"/>
  <c r="K4116" i="1"/>
  <c r="L4116" i="1"/>
  <c r="M4116" i="1"/>
  <c r="O4116" i="1"/>
  <c r="P4116" i="1"/>
  <c r="Q4116" i="1"/>
  <c r="R4116" i="1"/>
  <c r="T4116" i="1"/>
  <c r="U4116" i="1"/>
  <c r="V4116" i="1"/>
  <c r="W4116" i="1"/>
  <c r="I4117" i="1"/>
  <c r="J4117" i="1"/>
  <c r="K4117" i="1"/>
  <c r="L4117" i="1"/>
  <c r="M4117" i="1"/>
  <c r="O4117" i="1"/>
  <c r="P4117" i="1"/>
  <c r="Q4117" i="1"/>
  <c r="R4117" i="1"/>
  <c r="T4117" i="1"/>
  <c r="U4117" i="1"/>
  <c r="V4117" i="1"/>
  <c r="W4117" i="1"/>
  <c r="I4118" i="1"/>
  <c r="J4118" i="1"/>
  <c r="K4118" i="1"/>
  <c r="L4118" i="1"/>
  <c r="M4118" i="1"/>
  <c r="O4118" i="1"/>
  <c r="P4118" i="1"/>
  <c r="Q4118" i="1"/>
  <c r="R4118" i="1"/>
  <c r="T4118" i="1"/>
  <c r="U4118" i="1"/>
  <c r="V4118" i="1"/>
  <c r="W4118" i="1"/>
  <c r="I4119" i="1"/>
  <c r="J4119" i="1"/>
  <c r="K4119" i="1"/>
  <c r="L4119" i="1"/>
  <c r="M4119" i="1"/>
  <c r="O4119" i="1"/>
  <c r="P4119" i="1"/>
  <c r="Q4119" i="1"/>
  <c r="R4119" i="1"/>
  <c r="T4119" i="1"/>
  <c r="U4119" i="1"/>
  <c r="V4119" i="1"/>
  <c r="W4119" i="1"/>
  <c r="I4120" i="1"/>
  <c r="J4120" i="1"/>
  <c r="K4120" i="1"/>
  <c r="L4120" i="1"/>
  <c r="M4120" i="1"/>
  <c r="O4120" i="1"/>
  <c r="P4120" i="1"/>
  <c r="Q4120" i="1"/>
  <c r="R4120" i="1"/>
  <c r="T4120" i="1"/>
  <c r="U4120" i="1"/>
  <c r="V4120" i="1"/>
  <c r="W4120" i="1"/>
  <c r="I4121" i="1"/>
  <c r="J4121" i="1"/>
  <c r="K4121" i="1"/>
  <c r="L4121" i="1"/>
  <c r="M4121" i="1"/>
  <c r="O4121" i="1"/>
  <c r="P4121" i="1"/>
  <c r="Q4121" i="1"/>
  <c r="R4121" i="1"/>
  <c r="T4121" i="1"/>
  <c r="U4121" i="1"/>
  <c r="V4121" i="1"/>
  <c r="W4121" i="1"/>
  <c r="I4122" i="1"/>
  <c r="J4122" i="1"/>
  <c r="K4122" i="1"/>
  <c r="L4122" i="1"/>
  <c r="M4122" i="1"/>
  <c r="O4122" i="1"/>
  <c r="P4122" i="1"/>
  <c r="Q4122" i="1"/>
  <c r="R4122" i="1"/>
  <c r="T4122" i="1"/>
  <c r="U4122" i="1"/>
  <c r="V4122" i="1"/>
  <c r="W4122" i="1"/>
  <c r="I4123" i="1"/>
  <c r="J4123" i="1"/>
  <c r="K4123" i="1"/>
  <c r="L4123" i="1"/>
  <c r="M4123" i="1"/>
  <c r="O4123" i="1"/>
  <c r="P4123" i="1"/>
  <c r="Q4123" i="1"/>
  <c r="R4123" i="1"/>
  <c r="T4123" i="1"/>
  <c r="U4123" i="1"/>
  <c r="V4123" i="1"/>
  <c r="W4123" i="1"/>
  <c r="I4124" i="1"/>
  <c r="J4124" i="1"/>
  <c r="K4124" i="1"/>
  <c r="L4124" i="1"/>
  <c r="M4124" i="1"/>
  <c r="O4124" i="1"/>
  <c r="P4124" i="1"/>
  <c r="Q4124" i="1"/>
  <c r="R4124" i="1"/>
  <c r="T4124" i="1"/>
  <c r="U4124" i="1"/>
  <c r="V4124" i="1"/>
  <c r="W4124" i="1"/>
  <c r="I4125" i="1"/>
  <c r="J4125" i="1"/>
  <c r="K4125" i="1"/>
  <c r="L4125" i="1"/>
  <c r="M4125" i="1"/>
  <c r="O4125" i="1"/>
  <c r="P4125" i="1"/>
  <c r="Q4125" i="1"/>
  <c r="R4125" i="1"/>
  <c r="T4125" i="1"/>
  <c r="U4125" i="1"/>
  <c r="V4125" i="1"/>
  <c r="W4125" i="1"/>
  <c r="I4126" i="1"/>
  <c r="J4126" i="1"/>
  <c r="K4126" i="1"/>
  <c r="L4126" i="1"/>
  <c r="M4126" i="1"/>
  <c r="O4126" i="1"/>
  <c r="P4126" i="1"/>
  <c r="Q4126" i="1"/>
  <c r="R4126" i="1"/>
  <c r="T4126" i="1"/>
  <c r="U4126" i="1"/>
  <c r="V4126" i="1"/>
  <c r="W4126" i="1"/>
  <c r="I4127" i="1"/>
  <c r="J4127" i="1"/>
  <c r="K4127" i="1"/>
  <c r="L4127" i="1"/>
  <c r="M4127" i="1"/>
  <c r="O4127" i="1"/>
  <c r="P4127" i="1"/>
  <c r="Q4127" i="1"/>
  <c r="R4127" i="1"/>
  <c r="T4127" i="1"/>
  <c r="U4127" i="1"/>
  <c r="V4127" i="1"/>
  <c r="W4127" i="1"/>
  <c r="I4128" i="1"/>
  <c r="J4128" i="1"/>
  <c r="K4128" i="1"/>
  <c r="L4128" i="1"/>
  <c r="M4128" i="1"/>
  <c r="O4128" i="1"/>
  <c r="P4128" i="1"/>
  <c r="Q4128" i="1"/>
  <c r="R4128" i="1"/>
  <c r="T4128" i="1"/>
  <c r="U4128" i="1"/>
  <c r="V4128" i="1"/>
  <c r="W4128" i="1"/>
  <c r="I4129" i="1"/>
  <c r="J4129" i="1"/>
  <c r="K4129" i="1"/>
  <c r="L4129" i="1"/>
  <c r="M4129" i="1"/>
  <c r="O4129" i="1"/>
  <c r="P4129" i="1"/>
  <c r="Q4129" i="1"/>
  <c r="R4129" i="1"/>
  <c r="T4129" i="1"/>
  <c r="U4129" i="1"/>
  <c r="V4129" i="1"/>
  <c r="W4129" i="1"/>
  <c r="I4130" i="1"/>
  <c r="J4130" i="1"/>
  <c r="K4130" i="1"/>
  <c r="L4130" i="1"/>
  <c r="M4130" i="1"/>
  <c r="O4130" i="1"/>
  <c r="P4130" i="1"/>
  <c r="Q4130" i="1"/>
  <c r="R4130" i="1"/>
  <c r="T4130" i="1"/>
  <c r="U4130" i="1"/>
  <c r="V4130" i="1"/>
  <c r="W4130" i="1"/>
  <c r="I4131" i="1"/>
  <c r="J4131" i="1"/>
  <c r="K4131" i="1"/>
  <c r="L4131" i="1"/>
  <c r="M4131" i="1"/>
  <c r="O4131" i="1"/>
  <c r="P4131" i="1"/>
  <c r="Q4131" i="1"/>
  <c r="R4131" i="1"/>
  <c r="T4131" i="1"/>
  <c r="U4131" i="1"/>
  <c r="V4131" i="1"/>
  <c r="W4131" i="1"/>
  <c r="I4132" i="1"/>
  <c r="J4132" i="1"/>
  <c r="K4132" i="1"/>
  <c r="L4132" i="1"/>
  <c r="M4132" i="1"/>
  <c r="O4132" i="1"/>
  <c r="P4132" i="1"/>
  <c r="Q4132" i="1"/>
  <c r="R4132" i="1"/>
  <c r="T4132" i="1"/>
  <c r="U4132" i="1"/>
  <c r="V4132" i="1"/>
  <c r="W4132" i="1"/>
  <c r="I4133" i="1"/>
  <c r="J4133" i="1"/>
  <c r="K4133" i="1"/>
  <c r="L4133" i="1"/>
  <c r="M4133" i="1"/>
  <c r="O4133" i="1"/>
  <c r="P4133" i="1"/>
  <c r="Q4133" i="1"/>
  <c r="R4133" i="1"/>
  <c r="T4133" i="1"/>
  <c r="U4133" i="1"/>
  <c r="V4133" i="1"/>
  <c r="W4133" i="1"/>
  <c r="I4134" i="1"/>
  <c r="J4134" i="1"/>
  <c r="K4134" i="1"/>
  <c r="L4134" i="1"/>
  <c r="M4134" i="1"/>
  <c r="O4134" i="1"/>
  <c r="P4134" i="1"/>
  <c r="Q4134" i="1"/>
  <c r="R4134" i="1"/>
  <c r="T4134" i="1"/>
  <c r="U4134" i="1"/>
  <c r="V4134" i="1"/>
  <c r="W4134" i="1"/>
  <c r="I4135" i="1"/>
  <c r="J4135" i="1"/>
  <c r="K4135" i="1"/>
  <c r="L4135" i="1"/>
  <c r="M4135" i="1"/>
  <c r="O4135" i="1"/>
  <c r="P4135" i="1"/>
  <c r="Q4135" i="1"/>
  <c r="R4135" i="1"/>
  <c r="T4135" i="1"/>
  <c r="U4135" i="1"/>
  <c r="V4135" i="1"/>
  <c r="W4135" i="1"/>
  <c r="I4136" i="1"/>
  <c r="J4136" i="1"/>
  <c r="K4136" i="1"/>
  <c r="L4136" i="1"/>
  <c r="M4136" i="1"/>
  <c r="O4136" i="1"/>
  <c r="P4136" i="1"/>
  <c r="Q4136" i="1"/>
  <c r="R4136" i="1"/>
  <c r="T4136" i="1"/>
  <c r="U4136" i="1"/>
  <c r="V4136" i="1"/>
  <c r="W4136" i="1"/>
  <c r="I4137" i="1"/>
  <c r="J4137" i="1"/>
  <c r="K4137" i="1"/>
  <c r="L4137" i="1"/>
  <c r="M4137" i="1"/>
  <c r="O4137" i="1"/>
  <c r="P4137" i="1"/>
  <c r="Q4137" i="1"/>
  <c r="R4137" i="1"/>
  <c r="T4137" i="1"/>
  <c r="U4137" i="1"/>
  <c r="V4137" i="1"/>
  <c r="W4137" i="1"/>
  <c r="I4138" i="1"/>
  <c r="J4138" i="1"/>
  <c r="K4138" i="1"/>
  <c r="L4138" i="1"/>
  <c r="M4138" i="1"/>
  <c r="O4138" i="1"/>
  <c r="P4138" i="1"/>
  <c r="Q4138" i="1"/>
  <c r="R4138" i="1"/>
  <c r="T4138" i="1"/>
  <c r="U4138" i="1"/>
  <c r="V4138" i="1"/>
  <c r="W4138" i="1"/>
  <c r="I4139" i="1"/>
  <c r="J4139" i="1"/>
  <c r="K4139" i="1"/>
  <c r="L4139" i="1"/>
  <c r="M4139" i="1"/>
  <c r="O4139" i="1"/>
  <c r="P4139" i="1"/>
  <c r="Q4139" i="1"/>
  <c r="R4139" i="1"/>
  <c r="T4139" i="1"/>
  <c r="U4139" i="1"/>
  <c r="V4139" i="1"/>
  <c r="W4139" i="1"/>
  <c r="I4140" i="1"/>
  <c r="J4140" i="1"/>
  <c r="K4140" i="1"/>
  <c r="L4140" i="1"/>
  <c r="M4140" i="1"/>
  <c r="O4140" i="1"/>
  <c r="P4140" i="1"/>
  <c r="Q4140" i="1"/>
  <c r="R4140" i="1"/>
  <c r="T4140" i="1"/>
  <c r="U4140" i="1"/>
  <c r="V4140" i="1"/>
  <c r="W4140" i="1"/>
  <c r="I4141" i="1"/>
  <c r="J4141" i="1"/>
  <c r="K4141" i="1"/>
  <c r="L4141" i="1"/>
  <c r="M4141" i="1"/>
  <c r="O4141" i="1"/>
  <c r="P4141" i="1"/>
  <c r="Q4141" i="1"/>
  <c r="R4141" i="1"/>
  <c r="T4141" i="1"/>
  <c r="U4141" i="1"/>
  <c r="V4141" i="1"/>
  <c r="W4141" i="1"/>
  <c r="I4142" i="1"/>
  <c r="J4142" i="1"/>
  <c r="K4142" i="1"/>
  <c r="L4142" i="1"/>
  <c r="M4142" i="1"/>
  <c r="O4142" i="1"/>
  <c r="P4142" i="1"/>
  <c r="Q4142" i="1"/>
  <c r="R4142" i="1"/>
  <c r="T4142" i="1"/>
  <c r="U4142" i="1"/>
  <c r="V4142" i="1"/>
  <c r="W4142" i="1"/>
  <c r="I4143" i="1"/>
  <c r="J4143" i="1"/>
  <c r="K4143" i="1"/>
  <c r="L4143" i="1"/>
  <c r="M4143" i="1"/>
  <c r="O4143" i="1"/>
  <c r="P4143" i="1"/>
  <c r="Q4143" i="1"/>
  <c r="R4143" i="1"/>
  <c r="T4143" i="1"/>
  <c r="U4143" i="1"/>
  <c r="V4143" i="1"/>
  <c r="W4143" i="1"/>
  <c r="I4144" i="1"/>
  <c r="J4144" i="1"/>
  <c r="K4144" i="1"/>
  <c r="L4144" i="1"/>
  <c r="M4144" i="1"/>
  <c r="O4144" i="1"/>
  <c r="P4144" i="1"/>
  <c r="Q4144" i="1"/>
  <c r="R4144" i="1"/>
  <c r="T4144" i="1"/>
  <c r="U4144" i="1"/>
  <c r="V4144" i="1"/>
  <c r="W4144" i="1"/>
  <c r="I4145" i="1"/>
  <c r="J4145" i="1"/>
  <c r="K4145" i="1"/>
  <c r="L4145" i="1"/>
  <c r="M4145" i="1"/>
  <c r="O4145" i="1"/>
  <c r="P4145" i="1"/>
  <c r="Q4145" i="1"/>
  <c r="R4145" i="1"/>
  <c r="T4145" i="1"/>
  <c r="U4145" i="1"/>
  <c r="V4145" i="1"/>
  <c r="W4145" i="1"/>
  <c r="I4146" i="1"/>
  <c r="J4146" i="1"/>
  <c r="K4146" i="1"/>
  <c r="L4146" i="1"/>
  <c r="M4146" i="1"/>
  <c r="O4146" i="1"/>
  <c r="P4146" i="1"/>
  <c r="Q4146" i="1"/>
  <c r="R4146" i="1"/>
  <c r="T4146" i="1"/>
  <c r="U4146" i="1"/>
  <c r="V4146" i="1"/>
  <c r="W4146" i="1"/>
  <c r="I4147" i="1"/>
  <c r="J4147" i="1"/>
  <c r="K4147" i="1"/>
  <c r="L4147" i="1"/>
  <c r="M4147" i="1"/>
  <c r="O4147" i="1"/>
  <c r="P4147" i="1"/>
  <c r="Q4147" i="1"/>
  <c r="R4147" i="1"/>
  <c r="T4147" i="1"/>
  <c r="U4147" i="1"/>
  <c r="V4147" i="1"/>
  <c r="W4147" i="1"/>
  <c r="I4148" i="1"/>
  <c r="J4148" i="1"/>
  <c r="K4148" i="1"/>
  <c r="L4148" i="1"/>
  <c r="M4148" i="1"/>
  <c r="O4148" i="1"/>
  <c r="P4148" i="1"/>
  <c r="Q4148" i="1"/>
  <c r="R4148" i="1"/>
  <c r="T4148" i="1"/>
  <c r="U4148" i="1"/>
  <c r="V4148" i="1"/>
  <c r="W4148" i="1"/>
  <c r="I4149" i="1"/>
  <c r="J4149" i="1"/>
  <c r="K4149" i="1"/>
  <c r="L4149" i="1"/>
  <c r="M4149" i="1"/>
  <c r="O4149" i="1"/>
  <c r="P4149" i="1"/>
  <c r="Q4149" i="1"/>
  <c r="R4149" i="1"/>
  <c r="T4149" i="1"/>
  <c r="U4149" i="1"/>
  <c r="V4149" i="1"/>
  <c r="W4149" i="1"/>
  <c r="I4150" i="1"/>
  <c r="J4150" i="1"/>
  <c r="K4150" i="1"/>
  <c r="L4150" i="1"/>
  <c r="M4150" i="1"/>
  <c r="O4150" i="1"/>
  <c r="P4150" i="1"/>
  <c r="Q4150" i="1"/>
  <c r="R4150" i="1"/>
  <c r="T4150" i="1"/>
  <c r="U4150" i="1"/>
  <c r="V4150" i="1"/>
  <c r="W4150" i="1"/>
  <c r="I4151" i="1"/>
  <c r="J4151" i="1"/>
  <c r="K4151" i="1"/>
  <c r="L4151" i="1"/>
  <c r="M4151" i="1"/>
  <c r="O4151" i="1"/>
  <c r="P4151" i="1"/>
  <c r="Q4151" i="1"/>
  <c r="R4151" i="1"/>
  <c r="T4151" i="1"/>
  <c r="U4151" i="1"/>
  <c r="V4151" i="1"/>
  <c r="W4151" i="1"/>
  <c r="I4152" i="1"/>
  <c r="J4152" i="1"/>
  <c r="K4152" i="1"/>
  <c r="L4152" i="1"/>
  <c r="M4152" i="1"/>
  <c r="O4152" i="1"/>
  <c r="P4152" i="1"/>
  <c r="Q4152" i="1"/>
  <c r="R4152" i="1"/>
  <c r="T4152" i="1"/>
  <c r="U4152" i="1"/>
  <c r="V4152" i="1"/>
  <c r="W4152" i="1"/>
  <c r="I4153" i="1"/>
  <c r="J4153" i="1"/>
  <c r="K4153" i="1"/>
  <c r="L4153" i="1"/>
  <c r="M4153" i="1"/>
  <c r="O4153" i="1"/>
  <c r="P4153" i="1"/>
  <c r="Q4153" i="1"/>
  <c r="R4153" i="1"/>
  <c r="T4153" i="1"/>
  <c r="U4153" i="1"/>
  <c r="V4153" i="1"/>
  <c r="W4153" i="1"/>
  <c r="I4154" i="1"/>
  <c r="J4154" i="1"/>
  <c r="K4154" i="1"/>
  <c r="L4154" i="1"/>
  <c r="M4154" i="1"/>
  <c r="O4154" i="1"/>
  <c r="P4154" i="1"/>
  <c r="Q4154" i="1"/>
  <c r="R4154" i="1"/>
  <c r="T4154" i="1"/>
  <c r="U4154" i="1"/>
  <c r="V4154" i="1"/>
  <c r="W4154" i="1"/>
  <c r="I4155" i="1"/>
  <c r="J4155" i="1"/>
  <c r="K4155" i="1"/>
  <c r="L4155" i="1"/>
  <c r="M4155" i="1"/>
  <c r="O4155" i="1"/>
  <c r="P4155" i="1"/>
  <c r="Q4155" i="1"/>
  <c r="R4155" i="1"/>
  <c r="T4155" i="1"/>
  <c r="U4155" i="1"/>
  <c r="V4155" i="1"/>
  <c r="W4155" i="1"/>
  <c r="I4156" i="1"/>
  <c r="J4156" i="1"/>
  <c r="K4156" i="1"/>
  <c r="L4156" i="1"/>
  <c r="M4156" i="1"/>
  <c r="O4156" i="1"/>
  <c r="P4156" i="1"/>
  <c r="Q4156" i="1"/>
  <c r="R4156" i="1"/>
  <c r="T4156" i="1"/>
  <c r="U4156" i="1"/>
  <c r="V4156" i="1"/>
  <c r="W4156" i="1"/>
  <c r="I4157" i="1"/>
  <c r="J4157" i="1"/>
  <c r="K4157" i="1"/>
  <c r="L4157" i="1"/>
  <c r="M4157" i="1"/>
  <c r="O4157" i="1"/>
  <c r="P4157" i="1"/>
  <c r="Q4157" i="1"/>
  <c r="R4157" i="1"/>
  <c r="T4157" i="1"/>
  <c r="U4157" i="1"/>
  <c r="V4157" i="1"/>
  <c r="W4157" i="1"/>
  <c r="I4158" i="1"/>
  <c r="J4158" i="1"/>
  <c r="K4158" i="1"/>
  <c r="L4158" i="1"/>
  <c r="M4158" i="1"/>
  <c r="O4158" i="1"/>
  <c r="P4158" i="1"/>
  <c r="Q4158" i="1"/>
  <c r="R4158" i="1"/>
  <c r="T4158" i="1"/>
  <c r="U4158" i="1"/>
  <c r="V4158" i="1"/>
  <c r="W4158" i="1"/>
  <c r="I4159" i="1"/>
  <c r="J4159" i="1"/>
  <c r="K4159" i="1"/>
  <c r="L4159" i="1"/>
  <c r="M4159" i="1"/>
  <c r="O4159" i="1"/>
  <c r="P4159" i="1"/>
  <c r="Q4159" i="1"/>
  <c r="R4159" i="1"/>
  <c r="T4159" i="1"/>
  <c r="U4159" i="1"/>
  <c r="V4159" i="1"/>
  <c r="W4159" i="1"/>
  <c r="I4160" i="1"/>
  <c r="J4160" i="1"/>
  <c r="K4160" i="1"/>
  <c r="L4160" i="1"/>
  <c r="M4160" i="1"/>
  <c r="O4160" i="1"/>
  <c r="P4160" i="1"/>
  <c r="Q4160" i="1"/>
  <c r="R4160" i="1"/>
  <c r="T4160" i="1"/>
  <c r="U4160" i="1"/>
  <c r="V4160" i="1"/>
  <c r="W4160" i="1"/>
  <c r="I4161" i="1"/>
  <c r="J4161" i="1"/>
  <c r="K4161" i="1"/>
  <c r="L4161" i="1"/>
  <c r="M4161" i="1"/>
  <c r="O4161" i="1"/>
  <c r="P4161" i="1"/>
  <c r="Q4161" i="1"/>
  <c r="R4161" i="1"/>
  <c r="T4161" i="1"/>
  <c r="U4161" i="1"/>
  <c r="V4161" i="1"/>
  <c r="W4161" i="1"/>
  <c r="I4162" i="1"/>
  <c r="J4162" i="1"/>
  <c r="K4162" i="1"/>
  <c r="L4162" i="1"/>
  <c r="M4162" i="1"/>
  <c r="O4162" i="1"/>
  <c r="P4162" i="1"/>
  <c r="Q4162" i="1"/>
  <c r="R4162" i="1"/>
  <c r="T4162" i="1"/>
  <c r="U4162" i="1"/>
  <c r="V4162" i="1"/>
  <c r="W4162" i="1"/>
  <c r="I4163" i="1"/>
  <c r="J4163" i="1"/>
  <c r="K4163" i="1"/>
  <c r="L4163" i="1"/>
  <c r="M4163" i="1"/>
  <c r="O4163" i="1"/>
  <c r="P4163" i="1"/>
  <c r="Q4163" i="1"/>
  <c r="R4163" i="1"/>
  <c r="T4163" i="1"/>
  <c r="U4163" i="1"/>
  <c r="V4163" i="1"/>
  <c r="W4163" i="1"/>
  <c r="I4164" i="1"/>
  <c r="J4164" i="1"/>
  <c r="K4164" i="1"/>
  <c r="L4164" i="1"/>
  <c r="M4164" i="1"/>
  <c r="O4164" i="1"/>
  <c r="P4164" i="1"/>
  <c r="Q4164" i="1"/>
  <c r="R4164" i="1"/>
  <c r="T4164" i="1"/>
  <c r="U4164" i="1"/>
  <c r="V4164" i="1"/>
  <c r="W4164" i="1"/>
  <c r="I4165" i="1"/>
  <c r="J4165" i="1"/>
  <c r="K4165" i="1"/>
  <c r="L4165" i="1"/>
  <c r="M4165" i="1"/>
  <c r="O4165" i="1"/>
  <c r="P4165" i="1"/>
  <c r="Q4165" i="1"/>
  <c r="R4165" i="1"/>
  <c r="T4165" i="1"/>
  <c r="U4165" i="1"/>
  <c r="V4165" i="1"/>
  <c r="W4165" i="1"/>
  <c r="I4166" i="1"/>
  <c r="J4166" i="1"/>
  <c r="K4166" i="1"/>
  <c r="L4166" i="1"/>
  <c r="M4166" i="1"/>
  <c r="O4166" i="1"/>
  <c r="P4166" i="1"/>
  <c r="Q4166" i="1"/>
  <c r="R4166" i="1"/>
  <c r="T4166" i="1"/>
  <c r="U4166" i="1"/>
  <c r="V4166" i="1"/>
  <c r="W4166" i="1"/>
  <c r="I4167" i="1"/>
  <c r="J4167" i="1"/>
  <c r="K4167" i="1"/>
  <c r="L4167" i="1"/>
  <c r="M4167" i="1"/>
  <c r="O4167" i="1"/>
  <c r="P4167" i="1"/>
  <c r="Q4167" i="1"/>
  <c r="R4167" i="1"/>
  <c r="T4167" i="1"/>
  <c r="U4167" i="1"/>
  <c r="V4167" i="1"/>
  <c r="W4167" i="1"/>
  <c r="I4168" i="1"/>
  <c r="J4168" i="1"/>
  <c r="K4168" i="1"/>
  <c r="L4168" i="1"/>
  <c r="M4168" i="1"/>
  <c r="O4168" i="1"/>
  <c r="P4168" i="1"/>
  <c r="Q4168" i="1"/>
  <c r="R4168" i="1"/>
  <c r="T4168" i="1"/>
  <c r="U4168" i="1"/>
  <c r="V4168" i="1"/>
  <c r="W4168" i="1"/>
  <c r="I4169" i="1"/>
  <c r="J4169" i="1"/>
  <c r="K4169" i="1"/>
  <c r="L4169" i="1"/>
  <c r="M4169" i="1"/>
  <c r="O4169" i="1"/>
  <c r="P4169" i="1"/>
  <c r="Q4169" i="1"/>
  <c r="R4169" i="1"/>
  <c r="T4169" i="1"/>
  <c r="U4169" i="1"/>
  <c r="V4169" i="1"/>
  <c r="W4169" i="1"/>
  <c r="I4170" i="1"/>
  <c r="J4170" i="1"/>
  <c r="K4170" i="1"/>
  <c r="L4170" i="1"/>
  <c r="M4170" i="1"/>
  <c r="O4170" i="1"/>
  <c r="P4170" i="1"/>
  <c r="Q4170" i="1"/>
  <c r="R4170" i="1"/>
  <c r="T4170" i="1"/>
  <c r="U4170" i="1"/>
  <c r="V4170" i="1"/>
  <c r="W4170" i="1"/>
  <c r="I4171" i="1"/>
  <c r="J4171" i="1"/>
  <c r="K4171" i="1"/>
  <c r="L4171" i="1"/>
  <c r="M4171" i="1"/>
  <c r="O4171" i="1"/>
  <c r="P4171" i="1"/>
  <c r="Q4171" i="1"/>
  <c r="R4171" i="1"/>
  <c r="T4171" i="1"/>
  <c r="U4171" i="1"/>
  <c r="V4171" i="1"/>
  <c r="W4171" i="1"/>
  <c r="I4172" i="1"/>
  <c r="J4172" i="1"/>
  <c r="K4172" i="1"/>
  <c r="L4172" i="1"/>
  <c r="M4172" i="1"/>
  <c r="O4172" i="1"/>
  <c r="P4172" i="1"/>
  <c r="Q4172" i="1"/>
  <c r="R4172" i="1"/>
  <c r="T4172" i="1"/>
  <c r="U4172" i="1"/>
  <c r="V4172" i="1"/>
  <c r="W4172" i="1"/>
  <c r="I4173" i="1"/>
  <c r="J4173" i="1"/>
  <c r="K4173" i="1"/>
  <c r="L4173" i="1"/>
  <c r="M4173" i="1"/>
  <c r="O4173" i="1"/>
  <c r="P4173" i="1"/>
  <c r="Q4173" i="1"/>
  <c r="R4173" i="1"/>
  <c r="T4173" i="1"/>
  <c r="U4173" i="1"/>
  <c r="V4173" i="1"/>
  <c r="W4173" i="1"/>
  <c r="I4174" i="1"/>
  <c r="J4174" i="1"/>
  <c r="K4174" i="1"/>
  <c r="L4174" i="1"/>
  <c r="M4174" i="1"/>
  <c r="O4174" i="1"/>
  <c r="P4174" i="1"/>
  <c r="Q4174" i="1"/>
  <c r="R4174" i="1"/>
  <c r="T4174" i="1"/>
  <c r="U4174" i="1"/>
  <c r="V4174" i="1"/>
  <c r="W4174" i="1"/>
  <c r="I4175" i="1"/>
  <c r="J4175" i="1"/>
  <c r="K4175" i="1"/>
  <c r="L4175" i="1"/>
  <c r="M4175" i="1"/>
  <c r="O4175" i="1"/>
  <c r="P4175" i="1"/>
  <c r="Q4175" i="1"/>
  <c r="R4175" i="1"/>
  <c r="T4175" i="1"/>
  <c r="U4175" i="1"/>
  <c r="V4175" i="1"/>
  <c r="W4175" i="1"/>
  <c r="I4176" i="1"/>
  <c r="J4176" i="1"/>
  <c r="K4176" i="1"/>
  <c r="L4176" i="1"/>
  <c r="M4176" i="1"/>
  <c r="O4176" i="1"/>
  <c r="P4176" i="1"/>
  <c r="Q4176" i="1"/>
  <c r="R4176" i="1"/>
  <c r="T4176" i="1"/>
  <c r="U4176" i="1"/>
  <c r="V4176" i="1"/>
  <c r="W4176" i="1"/>
  <c r="I4177" i="1"/>
  <c r="J4177" i="1"/>
  <c r="K4177" i="1"/>
  <c r="L4177" i="1"/>
  <c r="M4177" i="1"/>
  <c r="O4177" i="1"/>
  <c r="P4177" i="1"/>
  <c r="Q4177" i="1"/>
  <c r="R4177" i="1"/>
  <c r="T4177" i="1"/>
  <c r="U4177" i="1"/>
  <c r="V4177" i="1"/>
  <c r="W4177" i="1"/>
  <c r="I4178" i="1"/>
  <c r="J4178" i="1"/>
  <c r="K4178" i="1"/>
  <c r="L4178" i="1"/>
  <c r="M4178" i="1"/>
  <c r="O4178" i="1"/>
  <c r="P4178" i="1"/>
  <c r="Q4178" i="1"/>
  <c r="R4178" i="1"/>
  <c r="T4178" i="1"/>
  <c r="U4178" i="1"/>
  <c r="V4178" i="1"/>
  <c r="W4178" i="1"/>
  <c r="I4179" i="1"/>
  <c r="J4179" i="1"/>
  <c r="K4179" i="1"/>
  <c r="L4179" i="1"/>
  <c r="M4179" i="1"/>
  <c r="O4179" i="1"/>
  <c r="P4179" i="1"/>
  <c r="Q4179" i="1"/>
  <c r="R4179" i="1"/>
  <c r="T4179" i="1"/>
  <c r="U4179" i="1"/>
  <c r="V4179" i="1"/>
  <c r="W4179" i="1"/>
  <c r="I4180" i="1"/>
  <c r="J4180" i="1"/>
  <c r="K4180" i="1"/>
  <c r="L4180" i="1"/>
  <c r="M4180" i="1"/>
  <c r="O4180" i="1"/>
  <c r="P4180" i="1"/>
  <c r="Q4180" i="1"/>
  <c r="R4180" i="1"/>
  <c r="T4180" i="1"/>
  <c r="U4180" i="1"/>
  <c r="V4180" i="1"/>
  <c r="W4180" i="1"/>
  <c r="I4181" i="1"/>
  <c r="J4181" i="1"/>
  <c r="K4181" i="1"/>
  <c r="L4181" i="1"/>
  <c r="M4181" i="1"/>
  <c r="O4181" i="1"/>
  <c r="P4181" i="1"/>
  <c r="Q4181" i="1"/>
  <c r="R4181" i="1"/>
  <c r="T4181" i="1"/>
  <c r="U4181" i="1"/>
  <c r="V4181" i="1"/>
  <c r="W4181" i="1"/>
  <c r="I4182" i="1"/>
  <c r="J4182" i="1"/>
  <c r="K4182" i="1"/>
  <c r="L4182" i="1"/>
  <c r="M4182" i="1"/>
  <c r="O4182" i="1"/>
  <c r="P4182" i="1"/>
  <c r="Q4182" i="1"/>
  <c r="R4182" i="1"/>
  <c r="T4182" i="1"/>
  <c r="U4182" i="1"/>
  <c r="V4182" i="1"/>
  <c r="W4182" i="1"/>
  <c r="I4183" i="1"/>
  <c r="J4183" i="1"/>
  <c r="K4183" i="1"/>
  <c r="L4183" i="1"/>
  <c r="M4183" i="1"/>
  <c r="O4183" i="1"/>
  <c r="P4183" i="1"/>
  <c r="Q4183" i="1"/>
  <c r="R4183" i="1"/>
  <c r="T4183" i="1"/>
  <c r="U4183" i="1"/>
  <c r="V4183" i="1"/>
  <c r="W4183" i="1"/>
  <c r="I4184" i="1"/>
  <c r="J4184" i="1"/>
  <c r="K4184" i="1"/>
  <c r="L4184" i="1"/>
  <c r="M4184" i="1"/>
  <c r="O4184" i="1"/>
  <c r="P4184" i="1"/>
  <c r="Q4184" i="1"/>
  <c r="R4184" i="1"/>
  <c r="T4184" i="1"/>
  <c r="U4184" i="1"/>
  <c r="V4184" i="1"/>
  <c r="W4184" i="1"/>
  <c r="I4185" i="1"/>
  <c r="J4185" i="1"/>
  <c r="K4185" i="1"/>
  <c r="L4185" i="1"/>
  <c r="M4185" i="1"/>
  <c r="O4185" i="1"/>
  <c r="P4185" i="1"/>
  <c r="Q4185" i="1"/>
  <c r="R4185" i="1"/>
  <c r="T4185" i="1"/>
  <c r="U4185" i="1"/>
  <c r="V4185" i="1"/>
  <c r="W4185" i="1"/>
  <c r="I4186" i="1"/>
  <c r="J4186" i="1"/>
  <c r="K4186" i="1"/>
  <c r="L4186" i="1"/>
  <c r="M4186" i="1"/>
  <c r="O4186" i="1"/>
  <c r="P4186" i="1"/>
  <c r="Q4186" i="1"/>
  <c r="R4186" i="1"/>
  <c r="T4186" i="1"/>
  <c r="U4186" i="1"/>
  <c r="V4186" i="1"/>
  <c r="W4186" i="1"/>
  <c r="I4187" i="1"/>
  <c r="J4187" i="1"/>
  <c r="K4187" i="1"/>
  <c r="L4187" i="1"/>
  <c r="M4187" i="1"/>
  <c r="O4187" i="1"/>
  <c r="P4187" i="1"/>
  <c r="Q4187" i="1"/>
  <c r="R4187" i="1"/>
  <c r="T4187" i="1"/>
  <c r="U4187" i="1"/>
  <c r="V4187" i="1"/>
  <c r="W4187" i="1"/>
  <c r="I4188" i="1"/>
  <c r="J4188" i="1"/>
  <c r="K4188" i="1"/>
  <c r="L4188" i="1"/>
  <c r="M4188" i="1"/>
  <c r="O4188" i="1"/>
  <c r="P4188" i="1"/>
  <c r="Q4188" i="1"/>
  <c r="R4188" i="1"/>
  <c r="T4188" i="1"/>
  <c r="U4188" i="1"/>
  <c r="V4188" i="1"/>
  <c r="W4188" i="1"/>
  <c r="I4189" i="1"/>
  <c r="J4189" i="1"/>
  <c r="K4189" i="1"/>
  <c r="L4189" i="1"/>
  <c r="M4189" i="1"/>
  <c r="O4189" i="1"/>
  <c r="P4189" i="1"/>
  <c r="Q4189" i="1"/>
  <c r="R4189" i="1"/>
  <c r="T4189" i="1"/>
  <c r="U4189" i="1"/>
  <c r="V4189" i="1"/>
  <c r="W4189" i="1"/>
  <c r="I4190" i="1"/>
  <c r="J4190" i="1"/>
  <c r="K4190" i="1"/>
  <c r="L4190" i="1"/>
  <c r="M4190" i="1"/>
  <c r="O4190" i="1"/>
  <c r="P4190" i="1"/>
  <c r="Q4190" i="1"/>
  <c r="R4190" i="1"/>
  <c r="T4190" i="1"/>
  <c r="U4190" i="1"/>
  <c r="V4190" i="1"/>
  <c r="W4190" i="1"/>
  <c r="I4191" i="1"/>
  <c r="J4191" i="1"/>
  <c r="K4191" i="1"/>
  <c r="L4191" i="1"/>
  <c r="M4191" i="1"/>
  <c r="O4191" i="1"/>
  <c r="P4191" i="1"/>
  <c r="Q4191" i="1"/>
  <c r="R4191" i="1"/>
  <c r="T4191" i="1"/>
  <c r="U4191" i="1"/>
  <c r="V4191" i="1"/>
  <c r="W4191" i="1"/>
  <c r="I4192" i="1"/>
  <c r="J4192" i="1"/>
  <c r="K4192" i="1"/>
  <c r="L4192" i="1"/>
  <c r="M4192" i="1"/>
  <c r="O4192" i="1"/>
  <c r="P4192" i="1"/>
  <c r="Q4192" i="1"/>
  <c r="R4192" i="1"/>
  <c r="T4192" i="1"/>
  <c r="U4192" i="1"/>
  <c r="V4192" i="1"/>
  <c r="W4192" i="1"/>
  <c r="I4193" i="1"/>
  <c r="J4193" i="1"/>
  <c r="K4193" i="1"/>
  <c r="L4193" i="1"/>
  <c r="M4193" i="1"/>
  <c r="O4193" i="1"/>
  <c r="P4193" i="1"/>
  <c r="Q4193" i="1"/>
  <c r="R4193" i="1"/>
  <c r="T4193" i="1"/>
  <c r="U4193" i="1"/>
  <c r="V4193" i="1"/>
  <c r="W4193" i="1"/>
  <c r="I4194" i="1"/>
  <c r="J4194" i="1"/>
  <c r="K4194" i="1"/>
  <c r="L4194" i="1"/>
  <c r="M4194" i="1"/>
  <c r="O4194" i="1"/>
  <c r="P4194" i="1"/>
  <c r="Q4194" i="1"/>
  <c r="R4194" i="1"/>
  <c r="T4194" i="1"/>
  <c r="U4194" i="1"/>
  <c r="V4194" i="1"/>
  <c r="W4194" i="1"/>
  <c r="I4195" i="1"/>
  <c r="J4195" i="1"/>
  <c r="K4195" i="1"/>
  <c r="L4195" i="1"/>
  <c r="M4195" i="1"/>
  <c r="O4195" i="1"/>
  <c r="P4195" i="1"/>
  <c r="Q4195" i="1"/>
  <c r="R4195" i="1"/>
  <c r="T4195" i="1"/>
  <c r="U4195" i="1"/>
  <c r="V4195" i="1"/>
  <c r="W4195" i="1"/>
  <c r="I4196" i="1"/>
  <c r="J4196" i="1"/>
  <c r="K4196" i="1"/>
  <c r="L4196" i="1"/>
  <c r="M4196" i="1"/>
  <c r="O4196" i="1"/>
  <c r="P4196" i="1"/>
  <c r="Q4196" i="1"/>
  <c r="R4196" i="1"/>
  <c r="T4196" i="1"/>
  <c r="U4196" i="1"/>
  <c r="V4196" i="1"/>
  <c r="W4196" i="1"/>
  <c r="I4197" i="1"/>
  <c r="J4197" i="1"/>
  <c r="K4197" i="1"/>
  <c r="L4197" i="1"/>
  <c r="M4197" i="1"/>
  <c r="O4197" i="1"/>
  <c r="P4197" i="1"/>
  <c r="Q4197" i="1"/>
  <c r="R4197" i="1"/>
  <c r="T4197" i="1"/>
  <c r="U4197" i="1"/>
  <c r="V4197" i="1"/>
  <c r="W4197" i="1"/>
  <c r="I4198" i="1"/>
  <c r="J4198" i="1"/>
  <c r="K4198" i="1"/>
  <c r="L4198" i="1"/>
  <c r="M4198" i="1"/>
  <c r="O4198" i="1"/>
  <c r="P4198" i="1"/>
  <c r="Q4198" i="1"/>
  <c r="R4198" i="1"/>
  <c r="T4198" i="1"/>
  <c r="U4198" i="1"/>
  <c r="V4198" i="1"/>
  <c r="W4198" i="1"/>
  <c r="I4199" i="1"/>
  <c r="J4199" i="1"/>
  <c r="K4199" i="1"/>
  <c r="L4199" i="1"/>
  <c r="M4199" i="1"/>
  <c r="O4199" i="1"/>
  <c r="P4199" i="1"/>
  <c r="Q4199" i="1"/>
  <c r="R4199" i="1"/>
  <c r="T4199" i="1"/>
  <c r="U4199" i="1"/>
  <c r="V4199" i="1"/>
  <c r="W4199" i="1"/>
  <c r="I4200" i="1"/>
  <c r="J4200" i="1"/>
  <c r="K4200" i="1"/>
  <c r="L4200" i="1"/>
  <c r="M4200" i="1"/>
  <c r="O4200" i="1"/>
  <c r="P4200" i="1"/>
  <c r="Q4200" i="1"/>
  <c r="R4200" i="1"/>
  <c r="T4200" i="1"/>
  <c r="U4200" i="1"/>
  <c r="V4200" i="1"/>
  <c r="W4200" i="1"/>
  <c r="I4201" i="1"/>
  <c r="J4201" i="1"/>
  <c r="K4201" i="1"/>
  <c r="L4201" i="1"/>
  <c r="M4201" i="1"/>
  <c r="O4201" i="1"/>
  <c r="P4201" i="1"/>
  <c r="Q4201" i="1"/>
  <c r="R4201" i="1"/>
  <c r="T4201" i="1"/>
  <c r="U4201" i="1"/>
  <c r="V4201" i="1"/>
  <c r="W4201" i="1"/>
  <c r="I4202" i="1"/>
  <c r="J4202" i="1"/>
  <c r="K4202" i="1"/>
  <c r="L4202" i="1"/>
  <c r="M4202" i="1"/>
  <c r="O4202" i="1"/>
  <c r="P4202" i="1"/>
  <c r="Q4202" i="1"/>
  <c r="R4202" i="1"/>
  <c r="T4202" i="1"/>
  <c r="U4202" i="1"/>
  <c r="V4202" i="1"/>
  <c r="W4202" i="1"/>
  <c r="I4203" i="1"/>
  <c r="J4203" i="1"/>
  <c r="K4203" i="1"/>
  <c r="L4203" i="1"/>
  <c r="M4203" i="1"/>
  <c r="O4203" i="1"/>
  <c r="P4203" i="1"/>
  <c r="Q4203" i="1"/>
  <c r="R4203" i="1"/>
  <c r="T4203" i="1"/>
  <c r="U4203" i="1"/>
  <c r="V4203" i="1"/>
  <c r="W4203" i="1"/>
  <c r="I4204" i="1"/>
  <c r="J4204" i="1"/>
  <c r="K4204" i="1"/>
  <c r="L4204" i="1"/>
  <c r="M4204" i="1"/>
  <c r="O4204" i="1"/>
  <c r="P4204" i="1"/>
  <c r="Q4204" i="1"/>
  <c r="R4204" i="1"/>
  <c r="T4204" i="1"/>
  <c r="U4204" i="1"/>
  <c r="V4204" i="1"/>
  <c r="W4204" i="1"/>
  <c r="I4205" i="1"/>
  <c r="J4205" i="1"/>
  <c r="K4205" i="1"/>
  <c r="L4205" i="1"/>
  <c r="M4205" i="1"/>
  <c r="O4205" i="1"/>
  <c r="P4205" i="1"/>
  <c r="Q4205" i="1"/>
  <c r="R4205" i="1"/>
  <c r="T4205" i="1"/>
  <c r="U4205" i="1"/>
  <c r="V4205" i="1"/>
  <c r="W4205" i="1"/>
  <c r="I4206" i="1"/>
  <c r="J4206" i="1"/>
  <c r="K4206" i="1"/>
  <c r="L4206" i="1"/>
  <c r="M4206" i="1"/>
  <c r="O4206" i="1"/>
  <c r="P4206" i="1"/>
  <c r="Q4206" i="1"/>
  <c r="R4206" i="1"/>
  <c r="T4206" i="1"/>
  <c r="U4206" i="1"/>
  <c r="V4206" i="1"/>
  <c r="W4206" i="1"/>
  <c r="I4207" i="1"/>
  <c r="J4207" i="1"/>
  <c r="K4207" i="1"/>
  <c r="L4207" i="1"/>
  <c r="M4207" i="1"/>
  <c r="O4207" i="1"/>
  <c r="P4207" i="1"/>
  <c r="Q4207" i="1"/>
  <c r="R4207" i="1"/>
  <c r="T4207" i="1"/>
  <c r="U4207" i="1"/>
  <c r="V4207" i="1"/>
  <c r="W4207" i="1"/>
  <c r="I4208" i="1"/>
  <c r="J4208" i="1"/>
  <c r="K4208" i="1"/>
  <c r="L4208" i="1"/>
  <c r="M4208" i="1"/>
  <c r="O4208" i="1"/>
  <c r="P4208" i="1"/>
  <c r="Q4208" i="1"/>
  <c r="R4208" i="1"/>
  <c r="T4208" i="1"/>
  <c r="U4208" i="1"/>
  <c r="V4208" i="1"/>
  <c r="W4208" i="1"/>
  <c r="I4209" i="1"/>
  <c r="J4209" i="1"/>
  <c r="K4209" i="1"/>
  <c r="L4209" i="1"/>
  <c r="M4209" i="1"/>
  <c r="O4209" i="1"/>
  <c r="P4209" i="1"/>
  <c r="Q4209" i="1"/>
  <c r="R4209" i="1"/>
  <c r="T4209" i="1"/>
  <c r="U4209" i="1"/>
  <c r="V4209" i="1"/>
  <c r="W4209" i="1"/>
  <c r="I4210" i="1"/>
  <c r="J4210" i="1"/>
  <c r="K4210" i="1"/>
  <c r="L4210" i="1"/>
  <c r="M4210" i="1"/>
  <c r="O4210" i="1"/>
  <c r="P4210" i="1"/>
  <c r="Q4210" i="1"/>
  <c r="R4210" i="1"/>
  <c r="T4210" i="1"/>
  <c r="U4210" i="1"/>
  <c r="V4210" i="1"/>
  <c r="W4210" i="1"/>
  <c r="I4211" i="1"/>
  <c r="J4211" i="1"/>
  <c r="K4211" i="1"/>
  <c r="L4211" i="1"/>
  <c r="M4211" i="1"/>
  <c r="O4211" i="1"/>
  <c r="P4211" i="1"/>
  <c r="Q4211" i="1"/>
  <c r="R4211" i="1"/>
  <c r="T4211" i="1"/>
  <c r="U4211" i="1"/>
  <c r="V4211" i="1"/>
  <c r="W4211" i="1"/>
  <c r="I4212" i="1"/>
  <c r="J4212" i="1"/>
  <c r="K4212" i="1"/>
  <c r="L4212" i="1"/>
  <c r="M4212" i="1"/>
  <c r="O4212" i="1"/>
  <c r="P4212" i="1"/>
  <c r="Q4212" i="1"/>
  <c r="R4212" i="1"/>
  <c r="T4212" i="1"/>
  <c r="U4212" i="1"/>
  <c r="V4212" i="1"/>
  <c r="W4212" i="1"/>
  <c r="I4213" i="1"/>
  <c r="J4213" i="1"/>
  <c r="K4213" i="1"/>
  <c r="L4213" i="1"/>
  <c r="M4213" i="1"/>
  <c r="O4213" i="1"/>
  <c r="P4213" i="1"/>
  <c r="Q4213" i="1"/>
  <c r="R4213" i="1"/>
  <c r="T4213" i="1"/>
  <c r="U4213" i="1"/>
  <c r="V4213" i="1"/>
  <c r="W4213" i="1"/>
  <c r="I4214" i="1"/>
  <c r="J4214" i="1"/>
  <c r="K4214" i="1"/>
  <c r="L4214" i="1"/>
  <c r="M4214" i="1"/>
  <c r="O4214" i="1"/>
  <c r="P4214" i="1"/>
  <c r="Q4214" i="1"/>
  <c r="R4214" i="1"/>
  <c r="T4214" i="1"/>
  <c r="U4214" i="1"/>
  <c r="V4214" i="1"/>
  <c r="W4214" i="1"/>
  <c r="I4215" i="1"/>
  <c r="J4215" i="1"/>
  <c r="K4215" i="1"/>
  <c r="L4215" i="1"/>
  <c r="M4215" i="1"/>
  <c r="O4215" i="1"/>
  <c r="P4215" i="1"/>
  <c r="Q4215" i="1"/>
  <c r="R4215" i="1"/>
  <c r="T4215" i="1"/>
  <c r="U4215" i="1"/>
  <c r="V4215" i="1"/>
  <c r="W4215" i="1"/>
  <c r="I4216" i="1"/>
  <c r="J4216" i="1"/>
  <c r="K4216" i="1"/>
  <c r="L4216" i="1"/>
  <c r="M4216" i="1"/>
  <c r="O4216" i="1"/>
  <c r="P4216" i="1"/>
  <c r="Q4216" i="1"/>
  <c r="R4216" i="1"/>
  <c r="T4216" i="1"/>
  <c r="U4216" i="1"/>
  <c r="V4216" i="1"/>
  <c r="W4216" i="1"/>
  <c r="I4217" i="1"/>
  <c r="J4217" i="1"/>
  <c r="K4217" i="1"/>
  <c r="L4217" i="1"/>
  <c r="M4217" i="1"/>
  <c r="O4217" i="1"/>
  <c r="P4217" i="1"/>
  <c r="Q4217" i="1"/>
  <c r="R4217" i="1"/>
  <c r="T4217" i="1"/>
  <c r="U4217" i="1"/>
  <c r="V4217" i="1"/>
  <c r="W4217" i="1"/>
  <c r="I4218" i="1"/>
  <c r="J4218" i="1"/>
  <c r="K4218" i="1"/>
  <c r="L4218" i="1"/>
  <c r="M4218" i="1"/>
  <c r="O4218" i="1"/>
  <c r="P4218" i="1"/>
  <c r="Q4218" i="1"/>
  <c r="R4218" i="1"/>
  <c r="T4218" i="1"/>
  <c r="U4218" i="1"/>
  <c r="V4218" i="1"/>
  <c r="W4218" i="1"/>
  <c r="I4219" i="1"/>
  <c r="J4219" i="1"/>
  <c r="K4219" i="1"/>
  <c r="L4219" i="1"/>
  <c r="M4219" i="1"/>
  <c r="O4219" i="1"/>
  <c r="P4219" i="1"/>
  <c r="Q4219" i="1"/>
  <c r="R4219" i="1"/>
  <c r="T4219" i="1"/>
  <c r="U4219" i="1"/>
  <c r="V4219" i="1"/>
  <c r="W4219" i="1"/>
  <c r="I4220" i="1"/>
  <c r="J4220" i="1"/>
  <c r="K4220" i="1"/>
  <c r="L4220" i="1"/>
  <c r="M4220" i="1"/>
  <c r="O4220" i="1"/>
  <c r="P4220" i="1"/>
  <c r="Q4220" i="1"/>
  <c r="R4220" i="1"/>
  <c r="T4220" i="1"/>
  <c r="U4220" i="1"/>
  <c r="V4220" i="1"/>
  <c r="W4220" i="1"/>
  <c r="I4221" i="1"/>
  <c r="J4221" i="1"/>
  <c r="K4221" i="1"/>
  <c r="L4221" i="1"/>
  <c r="M4221" i="1"/>
  <c r="O4221" i="1"/>
  <c r="P4221" i="1"/>
  <c r="Q4221" i="1"/>
  <c r="R4221" i="1"/>
  <c r="T4221" i="1"/>
  <c r="U4221" i="1"/>
  <c r="V4221" i="1"/>
  <c r="W4221" i="1"/>
  <c r="I4222" i="1"/>
  <c r="J4222" i="1"/>
  <c r="K4222" i="1"/>
  <c r="L4222" i="1"/>
  <c r="M4222" i="1"/>
  <c r="O4222" i="1"/>
  <c r="P4222" i="1"/>
  <c r="Q4222" i="1"/>
  <c r="R4222" i="1"/>
  <c r="T4222" i="1"/>
  <c r="U4222" i="1"/>
  <c r="V4222" i="1"/>
  <c r="W4222" i="1"/>
  <c r="I4223" i="1"/>
  <c r="J4223" i="1"/>
  <c r="K4223" i="1"/>
  <c r="L4223" i="1"/>
  <c r="M4223" i="1"/>
  <c r="O4223" i="1"/>
  <c r="P4223" i="1"/>
  <c r="Q4223" i="1"/>
  <c r="R4223" i="1"/>
  <c r="T4223" i="1"/>
  <c r="U4223" i="1"/>
  <c r="V4223" i="1"/>
  <c r="W4223" i="1"/>
  <c r="I4224" i="1"/>
  <c r="J4224" i="1"/>
  <c r="K4224" i="1"/>
  <c r="L4224" i="1"/>
  <c r="M4224" i="1"/>
  <c r="O4224" i="1"/>
  <c r="P4224" i="1"/>
  <c r="Q4224" i="1"/>
  <c r="R4224" i="1"/>
  <c r="T4224" i="1"/>
  <c r="U4224" i="1"/>
  <c r="V4224" i="1"/>
  <c r="W4224" i="1"/>
  <c r="I4225" i="1"/>
  <c r="J4225" i="1"/>
  <c r="K4225" i="1"/>
  <c r="L4225" i="1"/>
  <c r="M4225" i="1"/>
  <c r="O4225" i="1"/>
  <c r="P4225" i="1"/>
  <c r="Q4225" i="1"/>
  <c r="R4225" i="1"/>
  <c r="T4225" i="1"/>
  <c r="U4225" i="1"/>
  <c r="V4225" i="1"/>
  <c r="W4225" i="1"/>
  <c r="I4226" i="1"/>
  <c r="J4226" i="1"/>
  <c r="K4226" i="1"/>
  <c r="L4226" i="1"/>
  <c r="M4226" i="1"/>
  <c r="O4226" i="1"/>
  <c r="P4226" i="1"/>
  <c r="Q4226" i="1"/>
  <c r="R4226" i="1"/>
  <c r="T4226" i="1"/>
  <c r="U4226" i="1"/>
  <c r="V4226" i="1"/>
  <c r="W4226" i="1"/>
  <c r="I4227" i="1"/>
  <c r="J4227" i="1"/>
  <c r="K4227" i="1"/>
  <c r="L4227" i="1"/>
  <c r="M4227" i="1"/>
  <c r="O4227" i="1"/>
  <c r="P4227" i="1"/>
  <c r="Q4227" i="1"/>
  <c r="R4227" i="1"/>
  <c r="T4227" i="1"/>
  <c r="U4227" i="1"/>
  <c r="V4227" i="1"/>
  <c r="W4227" i="1"/>
  <c r="I4228" i="1"/>
  <c r="J4228" i="1"/>
  <c r="K4228" i="1"/>
  <c r="L4228" i="1"/>
  <c r="M4228" i="1"/>
  <c r="O4228" i="1"/>
  <c r="P4228" i="1"/>
  <c r="Q4228" i="1"/>
  <c r="R4228" i="1"/>
  <c r="T4228" i="1"/>
  <c r="U4228" i="1"/>
  <c r="V4228" i="1"/>
  <c r="W4228" i="1"/>
  <c r="I4229" i="1"/>
  <c r="J4229" i="1"/>
  <c r="K4229" i="1"/>
  <c r="L4229" i="1"/>
  <c r="M4229" i="1"/>
  <c r="O4229" i="1"/>
  <c r="P4229" i="1"/>
  <c r="Q4229" i="1"/>
  <c r="R4229" i="1"/>
  <c r="T4229" i="1"/>
  <c r="U4229" i="1"/>
  <c r="V4229" i="1"/>
  <c r="W4229" i="1"/>
  <c r="I4230" i="1"/>
  <c r="J4230" i="1"/>
  <c r="K4230" i="1"/>
  <c r="L4230" i="1"/>
  <c r="M4230" i="1"/>
  <c r="O4230" i="1"/>
  <c r="P4230" i="1"/>
  <c r="Q4230" i="1"/>
  <c r="R4230" i="1"/>
  <c r="T4230" i="1"/>
  <c r="U4230" i="1"/>
  <c r="V4230" i="1"/>
  <c r="W4230" i="1"/>
  <c r="I4231" i="1"/>
  <c r="J4231" i="1"/>
  <c r="K4231" i="1"/>
  <c r="L4231" i="1"/>
  <c r="M4231" i="1"/>
  <c r="O4231" i="1"/>
  <c r="P4231" i="1"/>
  <c r="Q4231" i="1"/>
  <c r="R4231" i="1"/>
  <c r="T4231" i="1"/>
  <c r="U4231" i="1"/>
  <c r="V4231" i="1"/>
  <c r="W4231" i="1"/>
  <c r="I4232" i="1"/>
  <c r="J4232" i="1"/>
  <c r="K4232" i="1"/>
  <c r="L4232" i="1"/>
  <c r="M4232" i="1"/>
  <c r="O4232" i="1"/>
  <c r="P4232" i="1"/>
  <c r="Q4232" i="1"/>
  <c r="R4232" i="1"/>
  <c r="T4232" i="1"/>
  <c r="U4232" i="1"/>
  <c r="V4232" i="1"/>
  <c r="W4232" i="1"/>
  <c r="I4233" i="1"/>
  <c r="J4233" i="1"/>
  <c r="K4233" i="1"/>
  <c r="L4233" i="1"/>
  <c r="M4233" i="1"/>
  <c r="O4233" i="1"/>
  <c r="P4233" i="1"/>
  <c r="Q4233" i="1"/>
  <c r="R4233" i="1"/>
  <c r="T4233" i="1"/>
  <c r="U4233" i="1"/>
  <c r="V4233" i="1"/>
  <c r="W4233" i="1"/>
  <c r="I4234" i="1"/>
  <c r="J4234" i="1"/>
  <c r="K4234" i="1"/>
  <c r="L4234" i="1"/>
  <c r="M4234" i="1"/>
  <c r="O4234" i="1"/>
  <c r="P4234" i="1"/>
  <c r="Q4234" i="1"/>
  <c r="R4234" i="1"/>
  <c r="T4234" i="1"/>
  <c r="U4234" i="1"/>
  <c r="V4234" i="1"/>
  <c r="W4234" i="1"/>
  <c r="I4235" i="1"/>
  <c r="J4235" i="1"/>
  <c r="K4235" i="1"/>
  <c r="L4235" i="1"/>
  <c r="M4235" i="1"/>
  <c r="O4235" i="1"/>
  <c r="P4235" i="1"/>
  <c r="Q4235" i="1"/>
  <c r="R4235" i="1"/>
  <c r="T4235" i="1"/>
  <c r="U4235" i="1"/>
  <c r="V4235" i="1"/>
  <c r="W4235" i="1"/>
  <c r="I4236" i="1"/>
  <c r="J4236" i="1"/>
  <c r="K4236" i="1"/>
  <c r="L4236" i="1"/>
  <c r="M4236" i="1"/>
  <c r="O4236" i="1"/>
  <c r="P4236" i="1"/>
  <c r="Q4236" i="1"/>
  <c r="R4236" i="1"/>
  <c r="T4236" i="1"/>
  <c r="U4236" i="1"/>
  <c r="V4236" i="1"/>
  <c r="W4236" i="1"/>
  <c r="I4237" i="1"/>
  <c r="J4237" i="1"/>
  <c r="K4237" i="1"/>
  <c r="L4237" i="1"/>
  <c r="M4237" i="1"/>
  <c r="O4237" i="1"/>
  <c r="P4237" i="1"/>
  <c r="Q4237" i="1"/>
  <c r="R4237" i="1"/>
  <c r="T4237" i="1"/>
  <c r="U4237" i="1"/>
  <c r="V4237" i="1"/>
  <c r="W4237" i="1"/>
  <c r="I4238" i="1"/>
  <c r="J4238" i="1"/>
  <c r="K4238" i="1"/>
  <c r="L4238" i="1"/>
  <c r="M4238" i="1"/>
  <c r="O4238" i="1"/>
  <c r="P4238" i="1"/>
  <c r="Q4238" i="1"/>
  <c r="R4238" i="1"/>
  <c r="T4238" i="1"/>
  <c r="U4238" i="1"/>
  <c r="V4238" i="1"/>
  <c r="W4238" i="1"/>
  <c r="I4239" i="1"/>
  <c r="J4239" i="1"/>
  <c r="K4239" i="1"/>
  <c r="L4239" i="1"/>
  <c r="M4239" i="1"/>
  <c r="O4239" i="1"/>
  <c r="P4239" i="1"/>
  <c r="Q4239" i="1"/>
  <c r="R4239" i="1"/>
  <c r="T4239" i="1"/>
  <c r="U4239" i="1"/>
  <c r="V4239" i="1"/>
  <c r="W4239" i="1"/>
  <c r="I4240" i="1"/>
  <c r="J4240" i="1"/>
  <c r="K4240" i="1"/>
  <c r="L4240" i="1"/>
  <c r="M4240" i="1"/>
  <c r="O4240" i="1"/>
  <c r="P4240" i="1"/>
  <c r="Q4240" i="1"/>
  <c r="R4240" i="1"/>
  <c r="T4240" i="1"/>
  <c r="U4240" i="1"/>
  <c r="V4240" i="1"/>
  <c r="W4240" i="1"/>
  <c r="I4241" i="1"/>
  <c r="J4241" i="1"/>
  <c r="K4241" i="1"/>
  <c r="L4241" i="1"/>
  <c r="M4241" i="1"/>
  <c r="O4241" i="1"/>
  <c r="P4241" i="1"/>
  <c r="Q4241" i="1"/>
  <c r="R4241" i="1"/>
  <c r="T4241" i="1"/>
  <c r="U4241" i="1"/>
  <c r="V4241" i="1"/>
  <c r="W4241" i="1"/>
  <c r="I4242" i="1"/>
  <c r="J4242" i="1"/>
  <c r="K4242" i="1"/>
  <c r="L4242" i="1"/>
  <c r="M4242" i="1"/>
  <c r="O4242" i="1"/>
  <c r="P4242" i="1"/>
  <c r="Q4242" i="1"/>
  <c r="R4242" i="1"/>
  <c r="T4242" i="1"/>
  <c r="U4242" i="1"/>
  <c r="V4242" i="1"/>
  <c r="W4242" i="1"/>
  <c r="I4243" i="1"/>
  <c r="J4243" i="1"/>
  <c r="K4243" i="1"/>
  <c r="L4243" i="1"/>
  <c r="M4243" i="1"/>
  <c r="O4243" i="1"/>
  <c r="P4243" i="1"/>
  <c r="Q4243" i="1"/>
  <c r="R4243" i="1"/>
  <c r="T4243" i="1"/>
  <c r="U4243" i="1"/>
  <c r="V4243" i="1"/>
  <c r="W4243" i="1"/>
  <c r="I4244" i="1"/>
  <c r="J4244" i="1"/>
  <c r="K4244" i="1"/>
  <c r="L4244" i="1"/>
  <c r="M4244" i="1"/>
  <c r="O4244" i="1"/>
  <c r="P4244" i="1"/>
  <c r="Q4244" i="1"/>
  <c r="R4244" i="1"/>
  <c r="T4244" i="1"/>
  <c r="U4244" i="1"/>
  <c r="V4244" i="1"/>
  <c r="W4244" i="1"/>
  <c r="I4245" i="1"/>
  <c r="J4245" i="1"/>
  <c r="K4245" i="1"/>
  <c r="L4245" i="1"/>
  <c r="M4245" i="1"/>
  <c r="O4245" i="1"/>
  <c r="P4245" i="1"/>
  <c r="Q4245" i="1"/>
  <c r="R4245" i="1"/>
  <c r="T4245" i="1"/>
  <c r="U4245" i="1"/>
  <c r="V4245" i="1"/>
  <c r="W4245" i="1"/>
  <c r="I4246" i="1"/>
  <c r="J4246" i="1"/>
  <c r="K4246" i="1"/>
  <c r="L4246" i="1"/>
  <c r="M4246" i="1"/>
  <c r="O4246" i="1"/>
  <c r="P4246" i="1"/>
  <c r="Q4246" i="1"/>
  <c r="R4246" i="1"/>
  <c r="T4246" i="1"/>
  <c r="U4246" i="1"/>
  <c r="V4246" i="1"/>
  <c r="W4246" i="1"/>
  <c r="I4247" i="1"/>
  <c r="J4247" i="1"/>
  <c r="K4247" i="1"/>
  <c r="L4247" i="1"/>
  <c r="M4247" i="1"/>
  <c r="O4247" i="1"/>
  <c r="P4247" i="1"/>
  <c r="Q4247" i="1"/>
  <c r="R4247" i="1"/>
  <c r="T4247" i="1"/>
  <c r="U4247" i="1"/>
  <c r="V4247" i="1"/>
  <c r="W4247" i="1"/>
  <c r="I4248" i="1"/>
  <c r="J4248" i="1"/>
  <c r="K4248" i="1"/>
  <c r="L4248" i="1"/>
  <c r="M4248" i="1"/>
  <c r="O4248" i="1"/>
  <c r="P4248" i="1"/>
  <c r="Q4248" i="1"/>
  <c r="R4248" i="1"/>
  <c r="T4248" i="1"/>
  <c r="U4248" i="1"/>
  <c r="V4248" i="1"/>
  <c r="W4248" i="1"/>
  <c r="I4249" i="1"/>
  <c r="J4249" i="1"/>
  <c r="K4249" i="1"/>
  <c r="L4249" i="1"/>
  <c r="M4249" i="1"/>
  <c r="O4249" i="1"/>
  <c r="P4249" i="1"/>
  <c r="Q4249" i="1"/>
  <c r="R4249" i="1"/>
  <c r="T4249" i="1"/>
  <c r="U4249" i="1"/>
  <c r="V4249" i="1"/>
  <c r="W4249" i="1"/>
  <c r="I4250" i="1"/>
  <c r="J4250" i="1"/>
  <c r="K4250" i="1"/>
  <c r="L4250" i="1"/>
  <c r="M4250" i="1"/>
  <c r="O4250" i="1"/>
  <c r="P4250" i="1"/>
  <c r="Q4250" i="1"/>
  <c r="R4250" i="1"/>
  <c r="T4250" i="1"/>
  <c r="U4250" i="1"/>
  <c r="V4250" i="1"/>
  <c r="W4250" i="1"/>
  <c r="I4251" i="1"/>
  <c r="J4251" i="1"/>
  <c r="K4251" i="1"/>
  <c r="L4251" i="1"/>
  <c r="M4251" i="1"/>
  <c r="O4251" i="1"/>
  <c r="P4251" i="1"/>
  <c r="Q4251" i="1"/>
  <c r="R4251" i="1"/>
  <c r="T4251" i="1"/>
  <c r="U4251" i="1"/>
  <c r="V4251" i="1"/>
  <c r="W4251" i="1"/>
  <c r="I4252" i="1"/>
  <c r="J4252" i="1"/>
  <c r="K4252" i="1"/>
  <c r="L4252" i="1"/>
  <c r="M4252" i="1"/>
  <c r="O4252" i="1"/>
  <c r="P4252" i="1"/>
  <c r="Q4252" i="1"/>
  <c r="R4252" i="1"/>
  <c r="T4252" i="1"/>
  <c r="U4252" i="1"/>
  <c r="V4252" i="1"/>
  <c r="W4252" i="1"/>
  <c r="I4253" i="1"/>
  <c r="J4253" i="1"/>
  <c r="K4253" i="1"/>
  <c r="L4253" i="1"/>
  <c r="M4253" i="1"/>
  <c r="O4253" i="1"/>
  <c r="P4253" i="1"/>
  <c r="Q4253" i="1"/>
  <c r="R4253" i="1"/>
  <c r="T4253" i="1"/>
  <c r="U4253" i="1"/>
  <c r="V4253" i="1"/>
  <c r="W4253" i="1"/>
  <c r="I4254" i="1"/>
  <c r="J4254" i="1"/>
  <c r="K4254" i="1"/>
  <c r="L4254" i="1"/>
  <c r="M4254" i="1"/>
  <c r="O4254" i="1"/>
  <c r="P4254" i="1"/>
  <c r="Q4254" i="1"/>
  <c r="R4254" i="1"/>
  <c r="T4254" i="1"/>
  <c r="U4254" i="1"/>
  <c r="V4254" i="1"/>
  <c r="W4254" i="1"/>
  <c r="I4255" i="1"/>
  <c r="J4255" i="1"/>
  <c r="K4255" i="1"/>
  <c r="L4255" i="1"/>
  <c r="M4255" i="1"/>
  <c r="O4255" i="1"/>
  <c r="P4255" i="1"/>
  <c r="Q4255" i="1"/>
  <c r="R4255" i="1"/>
  <c r="T4255" i="1"/>
  <c r="U4255" i="1"/>
  <c r="V4255" i="1"/>
  <c r="W4255" i="1"/>
  <c r="I4256" i="1"/>
  <c r="J4256" i="1"/>
  <c r="K4256" i="1"/>
  <c r="L4256" i="1"/>
  <c r="M4256" i="1"/>
  <c r="O4256" i="1"/>
  <c r="P4256" i="1"/>
  <c r="Q4256" i="1"/>
  <c r="R4256" i="1"/>
  <c r="T4256" i="1"/>
  <c r="U4256" i="1"/>
  <c r="V4256" i="1"/>
  <c r="W4256" i="1"/>
  <c r="I4257" i="1"/>
  <c r="J4257" i="1"/>
  <c r="K4257" i="1"/>
  <c r="L4257" i="1"/>
  <c r="M4257" i="1"/>
  <c r="O4257" i="1"/>
  <c r="P4257" i="1"/>
  <c r="Q4257" i="1"/>
  <c r="R4257" i="1"/>
  <c r="T4257" i="1"/>
  <c r="U4257" i="1"/>
  <c r="V4257" i="1"/>
  <c r="W4257" i="1"/>
  <c r="I4258" i="1"/>
  <c r="J4258" i="1"/>
  <c r="K4258" i="1"/>
  <c r="L4258" i="1"/>
  <c r="M4258" i="1"/>
  <c r="O4258" i="1"/>
  <c r="P4258" i="1"/>
  <c r="Q4258" i="1"/>
  <c r="R4258" i="1"/>
  <c r="T4258" i="1"/>
  <c r="U4258" i="1"/>
  <c r="V4258" i="1"/>
  <c r="W4258" i="1"/>
  <c r="I4259" i="1"/>
  <c r="J4259" i="1"/>
  <c r="K4259" i="1"/>
  <c r="L4259" i="1"/>
  <c r="M4259" i="1"/>
  <c r="O4259" i="1"/>
  <c r="P4259" i="1"/>
  <c r="Q4259" i="1"/>
  <c r="R4259" i="1"/>
  <c r="T4259" i="1"/>
  <c r="U4259" i="1"/>
  <c r="V4259" i="1"/>
  <c r="W4259" i="1"/>
  <c r="I4260" i="1"/>
  <c r="J4260" i="1"/>
  <c r="K4260" i="1"/>
  <c r="L4260" i="1"/>
  <c r="M4260" i="1"/>
  <c r="O4260" i="1"/>
  <c r="P4260" i="1"/>
  <c r="Q4260" i="1"/>
  <c r="R4260" i="1"/>
  <c r="T4260" i="1"/>
  <c r="U4260" i="1"/>
  <c r="V4260" i="1"/>
  <c r="W4260" i="1"/>
  <c r="I4261" i="1"/>
  <c r="J4261" i="1"/>
  <c r="K4261" i="1"/>
  <c r="L4261" i="1"/>
  <c r="M4261" i="1"/>
  <c r="O4261" i="1"/>
  <c r="P4261" i="1"/>
  <c r="Q4261" i="1"/>
  <c r="R4261" i="1"/>
  <c r="T4261" i="1"/>
  <c r="U4261" i="1"/>
  <c r="V4261" i="1"/>
  <c r="W4261" i="1"/>
  <c r="I4262" i="1"/>
  <c r="J4262" i="1"/>
  <c r="K4262" i="1"/>
  <c r="L4262" i="1"/>
  <c r="M4262" i="1"/>
  <c r="O4262" i="1"/>
  <c r="P4262" i="1"/>
  <c r="Q4262" i="1"/>
  <c r="R4262" i="1"/>
  <c r="T4262" i="1"/>
  <c r="U4262" i="1"/>
  <c r="V4262" i="1"/>
  <c r="W4262" i="1"/>
  <c r="I4263" i="1"/>
  <c r="J4263" i="1"/>
  <c r="K4263" i="1"/>
  <c r="L4263" i="1"/>
  <c r="M4263" i="1"/>
  <c r="O4263" i="1"/>
  <c r="P4263" i="1"/>
  <c r="Q4263" i="1"/>
  <c r="R4263" i="1"/>
  <c r="T4263" i="1"/>
  <c r="U4263" i="1"/>
  <c r="V4263" i="1"/>
  <c r="W4263" i="1"/>
  <c r="I4264" i="1"/>
  <c r="J4264" i="1"/>
  <c r="K4264" i="1"/>
  <c r="L4264" i="1"/>
  <c r="M4264" i="1"/>
  <c r="O4264" i="1"/>
  <c r="P4264" i="1"/>
  <c r="Q4264" i="1"/>
  <c r="R4264" i="1"/>
  <c r="T4264" i="1"/>
  <c r="U4264" i="1"/>
  <c r="V4264" i="1"/>
  <c r="W4264" i="1"/>
  <c r="I4265" i="1"/>
  <c r="J4265" i="1"/>
  <c r="K4265" i="1"/>
  <c r="L4265" i="1"/>
  <c r="M4265" i="1"/>
  <c r="O4265" i="1"/>
  <c r="P4265" i="1"/>
  <c r="Q4265" i="1"/>
  <c r="R4265" i="1"/>
  <c r="T4265" i="1"/>
  <c r="U4265" i="1"/>
  <c r="V4265" i="1"/>
  <c r="W4265" i="1"/>
  <c r="I4266" i="1"/>
  <c r="J4266" i="1"/>
  <c r="K4266" i="1"/>
  <c r="L4266" i="1"/>
  <c r="M4266" i="1"/>
  <c r="O4266" i="1"/>
  <c r="P4266" i="1"/>
  <c r="Q4266" i="1"/>
  <c r="R4266" i="1"/>
  <c r="T4266" i="1"/>
  <c r="U4266" i="1"/>
  <c r="V4266" i="1"/>
  <c r="W4266" i="1"/>
  <c r="I4267" i="1"/>
  <c r="J4267" i="1"/>
  <c r="K4267" i="1"/>
  <c r="L4267" i="1"/>
  <c r="M4267" i="1"/>
  <c r="O4267" i="1"/>
  <c r="P4267" i="1"/>
  <c r="Q4267" i="1"/>
  <c r="R4267" i="1"/>
  <c r="T4267" i="1"/>
  <c r="U4267" i="1"/>
  <c r="V4267" i="1"/>
  <c r="W4267" i="1"/>
  <c r="I4268" i="1"/>
  <c r="J4268" i="1"/>
  <c r="K4268" i="1"/>
  <c r="L4268" i="1"/>
  <c r="M4268" i="1"/>
  <c r="O4268" i="1"/>
  <c r="P4268" i="1"/>
  <c r="Q4268" i="1"/>
  <c r="R4268" i="1"/>
  <c r="T4268" i="1"/>
  <c r="U4268" i="1"/>
  <c r="V4268" i="1"/>
  <c r="W4268" i="1"/>
  <c r="I4269" i="1"/>
  <c r="J4269" i="1"/>
  <c r="K4269" i="1"/>
  <c r="L4269" i="1"/>
  <c r="M4269" i="1"/>
  <c r="O4269" i="1"/>
  <c r="P4269" i="1"/>
  <c r="Q4269" i="1"/>
  <c r="R4269" i="1"/>
  <c r="T4269" i="1"/>
  <c r="U4269" i="1"/>
  <c r="V4269" i="1"/>
  <c r="W4269" i="1"/>
  <c r="I4270" i="1"/>
  <c r="J4270" i="1"/>
  <c r="K4270" i="1"/>
  <c r="L4270" i="1"/>
  <c r="M4270" i="1"/>
  <c r="O4270" i="1"/>
  <c r="P4270" i="1"/>
  <c r="Q4270" i="1"/>
  <c r="R4270" i="1"/>
  <c r="T4270" i="1"/>
  <c r="U4270" i="1"/>
  <c r="V4270" i="1"/>
  <c r="W4270" i="1"/>
  <c r="I4271" i="1"/>
  <c r="J4271" i="1"/>
  <c r="K4271" i="1"/>
  <c r="L4271" i="1"/>
  <c r="M4271" i="1"/>
  <c r="O4271" i="1"/>
  <c r="P4271" i="1"/>
  <c r="Q4271" i="1"/>
  <c r="R4271" i="1"/>
  <c r="T4271" i="1"/>
  <c r="U4271" i="1"/>
  <c r="V4271" i="1"/>
  <c r="W4271" i="1"/>
  <c r="I4272" i="1"/>
  <c r="J4272" i="1"/>
  <c r="K4272" i="1"/>
  <c r="L4272" i="1"/>
  <c r="M4272" i="1"/>
  <c r="O4272" i="1"/>
  <c r="P4272" i="1"/>
  <c r="Q4272" i="1"/>
  <c r="R4272" i="1"/>
  <c r="T4272" i="1"/>
  <c r="U4272" i="1"/>
  <c r="V4272" i="1"/>
  <c r="W4272" i="1"/>
  <c r="I4273" i="1"/>
  <c r="J4273" i="1"/>
  <c r="K4273" i="1"/>
  <c r="L4273" i="1"/>
  <c r="M4273" i="1"/>
  <c r="O4273" i="1"/>
  <c r="P4273" i="1"/>
  <c r="Q4273" i="1"/>
  <c r="R4273" i="1"/>
  <c r="T4273" i="1"/>
  <c r="U4273" i="1"/>
  <c r="V4273" i="1"/>
  <c r="W4273" i="1"/>
  <c r="I4274" i="1"/>
  <c r="J4274" i="1"/>
  <c r="K4274" i="1"/>
  <c r="L4274" i="1"/>
  <c r="M4274" i="1"/>
  <c r="O4274" i="1"/>
  <c r="P4274" i="1"/>
  <c r="Q4274" i="1"/>
  <c r="R4274" i="1"/>
  <c r="T4274" i="1"/>
  <c r="U4274" i="1"/>
  <c r="V4274" i="1"/>
  <c r="W4274" i="1"/>
  <c r="I4275" i="1"/>
  <c r="J4275" i="1"/>
  <c r="K4275" i="1"/>
  <c r="L4275" i="1"/>
  <c r="M4275" i="1"/>
  <c r="O4275" i="1"/>
  <c r="P4275" i="1"/>
  <c r="Q4275" i="1"/>
  <c r="R4275" i="1"/>
  <c r="T4275" i="1"/>
  <c r="U4275" i="1"/>
  <c r="V4275" i="1"/>
  <c r="W4275" i="1"/>
  <c r="I4276" i="1"/>
  <c r="J4276" i="1"/>
  <c r="K4276" i="1"/>
  <c r="L4276" i="1"/>
  <c r="M4276" i="1"/>
  <c r="O4276" i="1"/>
  <c r="P4276" i="1"/>
  <c r="Q4276" i="1"/>
  <c r="R4276" i="1"/>
  <c r="T4276" i="1"/>
  <c r="U4276" i="1"/>
  <c r="V4276" i="1"/>
  <c r="W4276" i="1"/>
  <c r="I4277" i="1"/>
  <c r="J4277" i="1"/>
  <c r="K4277" i="1"/>
  <c r="L4277" i="1"/>
  <c r="M4277" i="1"/>
  <c r="O4277" i="1"/>
  <c r="P4277" i="1"/>
  <c r="Q4277" i="1"/>
  <c r="R4277" i="1"/>
  <c r="T4277" i="1"/>
  <c r="U4277" i="1"/>
  <c r="V4277" i="1"/>
  <c r="W4277" i="1"/>
  <c r="I4278" i="1"/>
  <c r="J4278" i="1"/>
  <c r="K4278" i="1"/>
  <c r="L4278" i="1"/>
  <c r="M4278" i="1"/>
  <c r="O4278" i="1"/>
  <c r="P4278" i="1"/>
  <c r="Q4278" i="1"/>
  <c r="R4278" i="1"/>
  <c r="T4278" i="1"/>
  <c r="U4278" i="1"/>
  <c r="V4278" i="1"/>
  <c r="W4278" i="1"/>
  <c r="I4279" i="1"/>
  <c r="J4279" i="1"/>
  <c r="K4279" i="1"/>
  <c r="L4279" i="1"/>
  <c r="M4279" i="1"/>
  <c r="O4279" i="1"/>
  <c r="P4279" i="1"/>
  <c r="Q4279" i="1"/>
  <c r="R4279" i="1"/>
  <c r="T4279" i="1"/>
  <c r="U4279" i="1"/>
  <c r="V4279" i="1"/>
  <c r="W4279" i="1"/>
  <c r="I4280" i="1"/>
  <c r="J4280" i="1"/>
  <c r="K4280" i="1"/>
  <c r="L4280" i="1"/>
  <c r="M4280" i="1"/>
  <c r="O4280" i="1"/>
  <c r="P4280" i="1"/>
  <c r="Q4280" i="1"/>
  <c r="R4280" i="1"/>
  <c r="T4280" i="1"/>
  <c r="U4280" i="1"/>
  <c r="V4280" i="1"/>
  <c r="W4280" i="1"/>
  <c r="I4281" i="1"/>
  <c r="J4281" i="1"/>
  <c r="K4281" i="1"/>
  <c r="L4281" i="1"/>
  <c r="M4281" i="1"/>
  <c r="O4281" i="1"/>
  <c r="P4281" i="1"/>
  <c r="Q4281" i="1"/>
  <c r="R4281" i="1"/>
  <c r="T4281" i="1"/>
  <c r="U4281" i="1"/>
  <c r="V4281" i="1"/>
  <c r="W4281" i="1"/>
  <c r="I4282" i="1"/>
  <c r="J4282" i="1"/>
  <c r="K4282" i="1"/>
  <c r="L4282" i="1"/>
  <c r="M4282" i="1"/>
  <c r="O4282" i="1"/>
  <c r="P4282" i="1"/>
  <c r="Q4282" i="1"/>
  <c r="R4282" i="1"/>
  <c r="T4282" i="1"/>
  <c r="U4282" i="1"/>
  <c r="V4282" i="1"/>
  <c r="W4282" i="1"/>
  <c r="I4283" i="1"/>
  <c r="J4283" i="1"/>
  <c r="K4283" i="1"/>
  <c r="L4283" i="1"/>
  <c r="M4283" i="1"/>
  <c r="O4283" i="1"/>
  <c r="P4283" i="1"/>
  <c r="Q4283" i="1"/>
  <c r="R4283" i="1"/>
  <c r="T4283" i="1"/>
  <c r="U4283" i="1"/>
  <c r="V4283" i="1"/>
  <c r="W4283" i="1"/>
  <c r="I4284" i="1"/>
  <c r="J4284" i="1"/>
  <c r="K4284" i="1"/>
  <c r="L4284" i="1"/>
  <c r="M4284" i="1"/>
  <c r="O4284" i="1"/>
  <c r="P4284" i="1"/>
  <c r="Q4284" i="1"/>
  <c r="R4284" i="1"/>
  <c r="T4284" i="1"/>
  <c r="U4284" i="1"/>
  <c r="V4284" i="1"/>
  <c r="W4284" i="1"/>
  <c r="I4285" i="1"/>
  <c r="J4285" i="1"/>
  <c r="K4285" i="1"/>
  <c r="L4285" i="1"/>
  <c r="M4285" i="1"/>
  <c r="O4285" i="1"/>
  <c r="P4285" i="1"/>
  <c r="Q4285" i="1"/>
  <c r="R4285" i="1"/>
  <c r="T4285" i="1"/>
  <c r="U4285" i="1"/>
  <c r="V4285" i="1"/>
  <c r="W4285" i="1"/>
  <c r="I4286" i="1"/>
  <c r="J4286" i="1"/>
  <c r="K4286" i="1"/>
  <c r="L4286" i="1"/>
  <c r="M4286" i="1"/>
  <c r="O4286" i="1"/>
  <c r="P4286" i="1"/>
  <c r="Q4286" i="1"/>
  <c r="R4286" i="1"/>
  <c r="T4286" i="1"/>
  <c r="U4286" i="1"/>
  <c r="V4286" i="1"/>
  <c r="W4286" i="1"/>
  <c r="I4287" i="1"/>
  <c r="J4287" i="1"/>
  <c r="K4287" i="1"/>
  <c r="L4287" i="1"/>
  <c r="M4287" i="1"/>
  <c r="O4287" i="1"/>
  <c r="P4287" i="1"/>
  <c r="Q4287" i="1"/>
  <c r="R4287" i="1"/>
  <c r="T4287" i="1"/>
  <c r="U4287" i="1"/>
  <c r="V4287" i="1"/>
  <c r="W4287" i="1"/>
  <c r="I4288" i="1"/>
  <c r="J4288" i="1"/>
  <c r="K4288" i="1"/>
  <c r="L4288" i="1"/>
  <c r="M4288" i="1"/>
  <c r="O4288" i="1"/>
  <c r="P4288" i="1"/>
  <c r="Q4288" i="1"/>
  <c r="R4288" i="1"/>
  <c r="T4288" i="1"/>
  <c r="U4288" i="1"/>
  <c r="V4288" i="1"/>
  <c r="W4288" i="1"/>
  <c r="I4289" i="1"/>
  <c r="J4289" i="1"/>
  <c r="K4289" i="1"/>
  <c r="L4289" i="1"/>
  <c r="M4289" i="1"/>
  <c r="O4289" i="1"/>
  <c r="P4289" i="1"/>
  <c r="Q4289" i="1"/>
  <c r="R4289" i="1"/>
  <c r="T4289" i="1"/>
  <c r="U4289" i="1"/>
  <c r="V4289" i="1"/>
  <c r="W4289" i="1"/>
  <c r="I4290" i="1"/>
  <c r="J4290" i="1"/>
  <c r="K4290" i="1"/>
  <c r="L4290" i="1"/>
  <c r="M4290" i="1"/>
  <c r="O4290" i="1"/>
  <c r="P4290" i="1"/>
  <c r="Q4290" i="1"/>
  <c r="R4290" i="1"/>
  <c r="T4290" i="1"/>
  <c r="U4290" i="1"/>
  <c r="V4290" i="1"/>
  <c r="W4290" i="1"/>
  <c r="I4291" i="1"/>
  <c r="J4291" i="1"/>
  <c r="K4291" i="1"/>
  <c r="L4291" i="1"/>
  <c r="M4291" i="1"/>
  <c r="O4291" i="1"/>
  <c r="P4291" i="1"/>
  <c r="Q4291" i="1"/>
  <c r="R4291" i="1"/>
  <c r="T4291" i="1"/>
  <c r="U4291" i="1"/>
  <c r="V4291" i="1"/>
  <c r="W4291" i="1"/>
  <c r="I4292" i="1"/>
  <c r="J4292" i="1"/>
  <c r="K4292" i="1"/>
  <c r="L4292" i="1"/>
  <c r="M4292" i="1"/>
  <c r="O4292" i="1"/>
  <c r="P4292" i="1"/>
  <c r="Q4292" i="1"/>
  <c r="R4292" i="1"/>
  <c r="T4292" i="1"/>
  <c r="U4292" i="1"/>
  <c r="V4292" i="1"/>
  <c r="W4292" i="1"/>
  <c r="I4293" i="1"/>
  <c r="J4293" i="1"/>
  <c r="K4293" i="1"/>
  <c r="L4293" i="1"/>
  <c r="M4293" i="1"/>
  <c r="O4293" i="1"/>
  <c r="P4293" i="1"/>
  <c r="Q4293" i="1"/>
  <c r="R4293" i="1"/>
  <c r="T4293" i="1"/>
  <c r="U4293" i="1"/>
  <c r="V4293" i="1"/>
  <c r="W4293" i="1"/>
  <c r="I4294" i="1"/>
  <c r="J4294" i="1"/>
  <c r="K4294" i="1"/>
  <c r="L4294" i="1"/>
  <c r="M4294" i="1"/>
  <c r="O4294" i="1"/>
  <c r="P4294" i="1"/>
  <c r="Q4294" i="1"/>
  <c r="R4294" i="1"/>
  <c r="T4294" i="1"/>
  <c r="U4294" i="1"/>
  <c r="V4294" i="1"/>
  <c r="W4294" i="1"/>
  <c r="I4295" i="1"/>
  <c r="J4295" i="1"/>
  <c r="K4295" i="1"/>
  <c r="L4295" i="1"/>
  <c r="M4295" i="1"/>
  <c r="O4295" i="1"/>
  <c r="P4295" i="1"/>
  <c r="Q4295" i="1"/>
  <c r="R4295" i="1"/>
  <c r="T4295" i="1"/>
  <c r="U4295" i="1"/>
  <c r="V4295" i="1"/>
  <c r="W4295" i="1"/>
  <c r="I4296" i="1"/>
  <c r="J4296" i="1"/>
  <c r="K4296" i="1"/>
  <c r="L4296" i="1"/>
  <c r="M4296" i="1"/>
  <c r="O4296" i="1"/>
  <c r="P4296" i="1"/>
  <c r="Q4296" i="1"/>
  <c r="R4296" i="1"/>
  <c r="T4296" i="1"/>
  <c r="U4296" i="1"/>
  <c r="V4296" i="1"/>
  <c r="W4296" i="1"/>
  <c r="I4297" i="1"/>
  <c r="J4297" i="1"/>
  <c r="K4297" i="1"/>
  <c r="L4297" i="1"/>
  <c r="M4297" i="1"/>
  <c r="O4297" i="1"/>
  <c r="P4297" i="1"/>
  <c r="Q4297" i="1"/>
  <c r="R4297" i="1"/>
  <c r="T4297" i="1"/>
  <c r="U4297" i="1"/>
  <c r="V4297" i="1"/>
  <c r="W4297" i="1"/>
  <c r="I4298" i="1"/>
  <c r="J4298" i="1"/>
  <c r="K4298" i="1"/>
  <c r="L4298" i="1"/>
  <c r="M4298" i="1"/>
  <c r="O4298" i="1"/>
  <c r="P4298" i="1"/>
  <c r="Q4298" i="1"/>
  <c r="R4298" i="1"/>
  <c r="T4298" i="1"/>
  <c r="U4298" i="1"/>
  <c r="V4298" i="1"/>
  <c r="W4298" i="1"/>
  <c r="I4299" i="1"/>
  <c r="J4299" i="1"/>
  <c r="K4299" i="1"/>
  <c r="L4299" i="1"/>
  <c r="M4299" i="1"/>
  <c r="O4299" i="1"/>
  <c r="P4299" i="1"/>
  <c r="Q4299" i="1"/>
  <c r="R4299" i="1"/>
  <c r="T4299" i="1"/>
  <c r="U4299" i="1"/>
  <c r="V4299" i="1"/>
  <c r="W4299" i="1"/>
  <c r="I4300" i="1"/>
  <c r="J4300" i="1"/>
  <c r="K4300" i="1"/>
  <c r="L4300" i="1"/>
  <c r="M4300" i="1"/>
  <c r="O4300" i="1"/>
  <c r="P4300" i="1"/>
  <c r="Q4300" i="1"/>
  <c r="R4300" i="1"/>
  <c r="T4300" i="1"/>
  <c r="U4300" i="1"/>
  <c r="V4300" i="1"/>
  <c r="W4300" i="1"/>
  <c r="I4301" i="1"/>
  <c r="J4301" i="1"/>
  <c r="K4301" i="1"/>
  <c r="L4301" i="1"/>
  <c r="M4301" i="1"/>
  <c r="O4301" i="1"/>
  <c r="P4301" i="1"/>
  <c r="Q4301" i="1"/>
  <c r="R4301" i="1"/>
  <c r="T4301" i="1"/>
  <c r="U4301" i="1"/>
  <c r="V4301" i="1"/>
  <c r="W4301" i="1"/>
  <c r="I4302" i="1"/>
  <c r="J4302" i="1"/>
  <c r="K4302" i="1"/>
  <c r="L4302" i="1"/>
  <c r="M4302" i="1"/>
  <c r="O4302" i="1"/>
  <c r="P4302" i="1"/>
  <c r="Q4302" i="1"/>
  <c r="R4302" i="1"/>
  <c r="T4302" i="1"/>
  <c r="U4302" i="1"/>
  <c r="V4302" i="1"/>
  <c r="W4302" i="1"/>
  <c r="I4303" i="1"/>
  <c r="J4303" i="1"/>
  <c r="K4303" i="1"/>
  <c r="L4303" i="1"/>
  <c r="M4303" i="1"/>
  <c r="O4303" i="1"/>
  <c r="P4303" i="1"/>
  <c r="Q4303" i="1"/>
  <c r="R4303" i="1"/>
  <c r="T4303" i="1"/>
  <c r="U4303" i="1"/>
  <c r="V4303" i="1"/>
  <c r="W4303" i="1"/>
  <c r="I4304" i="1"/>
  <c r="J4304" i="1"/>
  <c r="K4304" i="1"/>
  <c r="L4304" i="1"/>
  <c r="M4304" i="1"/>
  <c r="O4304" i="1"/>
  <c r="P4304" i="1"/>
  <c r="Q4304" i="1"/>
  <c r="R4304" i="1"/>
  <c r="T4304" i="1"/>
  <c r="U4304" i="1"/>
  <c r="V4304" i="1"/>
  <c r="W4304" i="1"/>
  <c r="I4305" i="1"/>
  <c r="J4305" i="1"/>
  <c r="K4305" i="1"/>
  <c r="L4305" i="1"/>
  <c r="M4305" i="1"/>
  <c r="O4305" i="1"/>
  <c r="P4305" i="1"/>
  <c r="Q4305" i="1"/>
  <c r="R4305" i="1"/>
  <c r="T4305" i="1"/>
  <c r="U4305" i="1"/>
  <c r="V4305" i="1"/>
  <c r="W4305" i="1"/>
  <c r="I4306" i="1"/>
  <c r="J4306" i="1"/>
  <c r="K4306" i="1"/>
  <c r="L4306" i="1"/>
  <c r="M4306" i="1"/>
  <c r="O4306" i="1"/>
  <c r="P4306" i="1"/>
  <c r="Q4306" i="1"/>
  <c r="R4306" i="1"/>
  <c r="T4306" i="1"/>
  <c r="U4306" i="1"/>
  <c r="V4306" i="1"/>
  <c r="W4306" i="1"/>
  <c r="I4307" i="1"/>
  <c r="J4307" i="1"/>
  <c r="K4307" i="1"/>
  <c r="L4307" i="1"/>
  <c r="M4307" i="1"/>
  <c r="O4307" i="1"/>
  <c r="P4307" i="1"/>
  <c r="Q4307" i="1"/>
  <c r="R4307" i="1"/>
  <c r="T4307" i="1"/>
  <c r="U4307" i="1"/>
  <c r="V4307" i="1"/>
  <c r="W4307" i="1"/>
  <c r="I4308" i="1"/>
  <c r="J4308" i="1"/>
  <c r="K4308" i="1"/>
  <c r="L4308" i="1"/>
  <c r="M4308" i="1"/>
  <c r="O4308" i="1"/>
  <c r="P4308" i="1"/>
  <c r="Q4308" i="1"/>
  <c r="R4308" i="1"/>
  <c r="T4308" i="1"/>
  <c r="U4308" i="1"/>
  <c r="V4308" i="1"/>
  <c r="W4308" i="1"/>
  <c r="I4309" i="1"/>
  <c r="J4309" i="1"/>
  <c r="K4309" i="1"/>
  <c r="L4309" i="1"/>
  <c r="M4309" i="1"/>
  <c r="O4309" i="1"/>
  <c r="P4309" i="1"/>
  <c r="Q4309" i="1"/>
  <c r="R4309" i="1"/>
  <c r="T4309" i="1"/>
  <c r="U4309" i="1"/>
  <c r="V4309" i="1"/>
  <c r="W4309" i="1"/>
  <c r="I4310" i="1"/>
  <c r="J4310" i="1"/>
  <c r="K4310" i="1"/>
  <c r="L4310" i="1"/>
  <c r="M4310" i="1"/>
  <c r="O4310" i="1"/>
  <c r="P4310" i="1"/>
  <c r="Q4310" i="1"/>
  <c r="R4310" i="1"/>
  <c r="T4310" i="1"/>
  <c r="U4310" i="1"/>
  <c r="V4310" i="1"/>
  <c r="W4310" i="1"/>
  <c r="I4311" i="1"/>
  <c r="J4311" i="1"/>
  <c r="K4311" i="1"/>
  <c r="L4311" i="1"/>
  <c r="M4311" i="1"/>
  <c r="O4311" i="1"/>
  <c r="P4311" i="1"/>
  <c r="Q4311" i="1"/>
  <c r="R4311" i="1"/>
  <c r="T4311" i="1"/>
  <c r="U4311" i="1"/>
  <c r="V4311" i="1"/>
  <c r="W4311" i="1"/>
  <c r="I4312" i="1"/>
  <c r="J4312" i="1"/>
  <c r="K4312" i="1"/>
  <c r="L4312" i="1"/>
  <c r="M4312" i="1"/>
  <c r="O4312" i="1"/>
  <c r="P4312" i="1"/>
  <c r="Q4312" i="1"/>
  <c r="R4312" i="1"/>
  <c r="T4312" i="1"/>
  <c r="U4312" i="1"/>
  <c r="V4312" i="1"/>
  <c r="W4312" i="1"/>
  <c r="I4313" i="1"/>
  <c r="J4313" i="1"/>
  <c r="K4313" i="1"/>
  <c r="L4313" i="1"/>
  <c r="M4313" i="1"/>
  <c r="O4313" i="1"/>
  <c r="P4313" i="1"/>
  <c r="Q4313" i="1"/>
  <c r="R4313" i="1"/>
  <c r="T4313" i="1"/>
  <c r="U4313" i="1"/>
  <c r="V4313" i="1"/>
  <c r="W4313" i="1"/>
  <c r="I4314" i="1"/>
  <c r="J4314" i="1"/>
  <c r="K4314" i="1"/>
  <c r="L4314" i="1"/>
  <c r="M4314" i="1"/>
  <c r="O4314" i="1"/>
  <c r="P4314" i="1"/>
  <c r="Q4314" i="1"/>
  <c r="R4314" i="1"/>
  <c r="T4314" i="1"/>
  <c r="U4314" i="1"/>
  <c r="V4314" i="1"/>
  <c r="W4314" i="1"/>
  <c r="I4315" i="1"/>
  <c r="J4315" i="1"/>
  <c r="K4315" i="1"/>
  <c r="L4315" i="1"/>
  <c r="M4315" i="1"/>
  <c r="O4315" i="1"/>
  <c r="P4315" i="1"/>
  <c r="Q4315" i="1"/>
  <c r="R4315" i="1"/>
  <c r="T4315" i="1"/>
  <c r="U4315" i="1"/>
  <c r="V4315" i="1"/>
  <c r="W4315" i="1"/>
  <c r="I4316" i="1"/>
  <c r="J4316" i="1"/>
  <c r="K4316" i="1"/>
  <c r="L4316" i="1"/>
  <c r="M4316" i="1"/>
  <c r="O4316" i="1"/>
  <c r="P4316" i="1"/>
  <c r="Q4316" i="1"/>
  <c r="R4316" i="1"/>
  <c r="T4316" i="1"/>
  <c r="U4316" i="1"/>
  <c r="V4316" i="1"/>
  <c r="W4316" i="1"/>
  <c r="I4317" i="1"/>
  <c r="J4317" i="1"/>
  <c r="K4317" i="1"/>
  <c r="L4317" i="1"/>
  <c r="M4317" i="1"/>
  <c r="O4317" i="1"/>
  <c r="P4317" i="1"/>
  <c r="Q4317" i="1"/>
  <c r="R4317" i="1"/>
  <c r="T4317" i="1"/>
  <c r="U4317" i="1"/>
  <c r="V4317" i="1"/>
  <c r="W4317" i="1"/>
  <c r="I4318" i="1"/>
  <c r="J4318" i="1"/>
  <c r="K4318" i="1"/>
  <c r="L4318" i="1"/>
  <c r="M4318" i="1"/>
  <c r="O4318" i="1"/>
  <c r="P4318" i="1"/>
  <c r="Q4318" i="1"/>
  <c r="R4318" i="1"/>
  <c r="T4318" i="1"/>
  <c r="U4318" i="1"/>
  <c r="V4318" i="1"/>
  <c r="W4318" i="1"/>
  <c r="I4319" i="1"/>
  <c r="J4319" i="1"/>
  <c r="K4319" i="1"/>
  <c r="L4319" i="1"/>
  <c r="M4319" i="1"/>
  <c r="O4319" i="1"/>
  <c r="P4319" i="1"/>
  <c r="Q4319" i="1"/>
  <c r="R4319" i="1"/>
  <c r="T4319" i="1"/>
  <c r="U4319" i="1"/>
  <c r="V4319" i="1"/>
  <c r="W4319" i="1"/>
  <c r="I4320" i="1"/>
  <c r="J4320" i="1"/>
  <c r="K4320" i="1"/>
  <c r="L4320" i="1"/>
  <c r="M4320" i="1"/>
  <c r="O4320" i="1"/>
  <c r="P4320" i="1"/>
  <c r="Q4320" i="1"/>
  <c r="R4320" i="1"/>
  <c r="T4320" i="1"/>
  <c r="U4320" i="1"/>
  <c r="V4320" i="1"/>
  <c r="W4320" i="1"/>
  <c r="I4321" i="1"/>
  <c r="J4321" i="1"/>
  <c r="K4321" i="1"/>
  <c r="L4321" i="1"/>
  <c r="M4321" i="1"/>
  <c r="O4321" i="1"/>
  <c r="P4321" i="1"/>
  <c r="Q4321" i="1"/>
  <c r="R4321" i="1"/>
  <c r="T4321" i="1"/>
  <c r="U4321" i="1"/>
  <c r="V4321" i="1"/>
  <c r="W4321" i="1"/>
  <c r="I4322" i="1"/>
  <c r="J4322" i="1"/>
  <c r="K4322" i="1"/>
  <c r="L4322" i="1"/>
  <c r="M4322" i="1"/>
  <c r="O4322" i="1"/>
  <c r="P4322" i="1"/>
  <c r="Q4322" i="1"/>
  <c r="R4322" i="1"/>
  <c r="T4322" i="1"/>
  <c r="U4322" i="1"/>
  <c r="V4322" i="1"/>
  <c r="W4322" i="1"/>
  <c r="I4323" i="1"/>
  <c r="J4323" i="1"/>
  <c r="K4323" i="1"/>
  <c r="L4323" i="1"/>
  <c r="M4323" i="1"/>
  <c r="O4323" i="1"/>
  <c r="P4323" i="1"/>
  <c r="Q4323" i="1"/>
  <c r="R4323" i="1"/>
  <c r="T4323" i="1"/>
  <c r="U4323" i="1"/>
  <c r="V4323" i="1"/>
  <c r="W4323" i="1"/>
  <c r="I4324" i="1"/>
  <c r="J4324" i="1"/>
  <c r="K4324" i="1"/>
  <c r="L4324" i="1"/>
  <c r="M4324" i="1"/>
  <c r="O4324" i="1"/>
  <c r="P4324" i="1"/>
  <c r="Q4324" i="1"/>
  <c r="R4324" i="1"/>
  <c r="T4324" i="1"/>
  <c r="U4324" i="1"/>
  <c r="V4324" i="1"/>
  <c r="W4324" i="1"/>
  <c r="I4325" i="1"/>
  <c r="J4325" i="1"/>
  <c r="K4325" i="1"/>
  <c r="L4325" i="1"/>
  <c r="M4325" i="1"/>
  <c r="O4325" i="1"/>
  <c r="P4325" i="1"/>
  <c r="Q4325" i="1"/>
  <c r="R4325" i="1"/>
  <c r="T4325" i="1"/>
  <c r="U4325" i="1"/>
  <c r="V4325" i="1"/>
  <c r="W4325" i="1"/>
  <c r="I4326" i="1"/>
  <c r="J4326" i="1"/>
  <c r="K4326" i="1"/>
  <c r="L4326" i="1"/>
  <c r="M4326" i="1"/>
  <c r="O4326" i="1"/>
  <c r="P4326" i="1"/>
  <c r="Q4326" i="1"/>
  <c r="R4326" i="1"/>
  <c r="T4326" i="1"/>
  <c r="U4326" i="1"/>
  <c r="V4326" i="1"/>
  <c r="W4326" i="1"/>
  <c r="I4327" i="1"/>
  <c r="J4327" i="1"/>
  <c r="K4327" i="1"/>
  <c r="L4327" i="1"/>
  <c r="M4327" i="1"/>
  <c r="O4327" i="1"/>
  <c r="P4327" i="1"/>
  <c r="Q4327" i="1"/>
  <c r="R4327" i="1"/>
  <c r="T4327" i="1"/>
  <c r="U4327" i="1"/>
  <c r="V4327" i="1"/>
  <c r="W4327" i="1"/>
  <c r="I4328" i="1"/>
  <c r="J4328" i="1"/>
  <c r="K4328" i="1"/>
  <c r="L4328" i="1"/>
  <c r="M4328" i="1"/>
  <c r="O4328" i="1"/>
  <c r="P4328" i="1"/>
  <c r="Q4328" i="1"/>
  <c r="R4328" i="1"/>
  <c r="T4328" i="1"/>
  <c r="U4328" i="1"/>
  <c r="V4328" i="1"/>
  <c r="W4328" i="1"/>
  <c r="I4329" i="1"/>
  <c r="J4329" i="1"/>
  <c r="K4329" i="1"/>
  <c r="L4329" i="1"/>
  <c r="M4329" i="1"/>
  <c r="O4329" i="1"/>
  <c r="P4329" i="1"/>
  <c r="Q4329" i="1"/>
  <c r="R4329" i="1"/>
  <c r="T4329" i="1"/>
  <c r="U4329" i="1"/>
  <c r="V4329" i="1"/>
  <c r="W4329" i="1"/>
  <c r="I4330" i="1"/>
  <c r="J4330" i="1"/>
  <c r="K4330" i="1"/>
  <c r="L4330" i="1"/>
  <c r="M4330" i="1"/>
  <c r="O4330" i="1"/>
  <c r="P4330" i="1"/>
  <c r="Q4330" i="1"/>
  <c r="R4330" i="1"/>
  <c r="T4330" i="1"/>
  <c r="U4330" i="1"/>
  <c r="V4330" i="1"/>
  <c r="W4330" i="1"/>
  <c r="I4331" i="1"/>
  <c r="J4331" i="1"/>
  <c r="K4331" i="1"/>
  <c r="L4331" i="1"/>
  <c r="M4331" i="1"/>
  <c r="O4331" i="1"/>
  <c r="P4331" i="1"/>
  <c r="Q4331" i="1"/>
  <c r="R4331" i="1"/>
  <c r="T4331" i="1"/>
  <c r="U4331" i="1"/>
  <c r="V4331" i="1"/>
  <c r="W4331" i="1"/>
  <c r="I4332" i="1"/>
  <c r="J4332" i="1"/>
  <c r="K4332" i="1"/>
  <c r="L4332" i="1"/>
  <c r="M4332" i="1"/>
  <c r="O4332" i="1"/>
  <c r="P4332" i="1"/>
  <c r="Q4332" i="1"/>
  <c r="R4332" i="1"/>
  <c r="T4332" i="1"/>
  <c r="U4332" i="1"/>
  <c r="V4332" i="1"/>
  <c r="W4332" i="1"/>
  <c r="I4333" i="1"/>
  <c r="J4333" i="1"/>
  <c r="K4333" i="1"/>
  <c r="L4333" i="1"/>
  <c r="M4333" i="1"/>
  <c r="O4333" i="1"/>
  <c r="P4333" i="1"/>
  <c r="Q4333" i="1"/>
  <c r="R4333" i="1"/>
  <c r="T4333" i="1"/>
  <c r="U4333" i="1"/>
  <c r="V4333" i="1"/>
  <c r="W4333" i="1"/>
  <c r="I4334" i="1"/>
  <c r="J4334" i="1"/>
  <c r="K4334" i="1"/>
  <c r="L4334" i="1"/>
  <c r="M4334" i="1"/>
  <c r="O4334" i="1"/>
  <c r="P4334" i="1"/>
  <c r="Q4334" i="1"/>
  <c r="R4334" i="1"/>
  <c r="T4334" i="1"/>
  <c r="U4334" i="1"/>
  <c r="V4334" i="1"/>
  <c r="W4334" i="1"/>
  <c r="I4335" i="1"/>
  <c r="J4335" i="1"/>
  <c r="K4335" i="1"/>
  <c r="L4335" i="1"/>
  <c r="M4335" i="1"/>
  <c r="O4335" i="1"/>
  <c r="P4335" i="1"/>
  <c r="Q4335" i="1"/>
  <c r="R4335" i="1"/>
  <c r="T4335" i="1"/>
  <c r="U4335" i="1"/>
  <c r="V4335" i="1"/>
  <c r="W4335" i="1"/>
  <c r="I4336" i="1"/>
  <c r="J4336" i="1"/>
  <c r="K4336" i="1"/>
  <c r="L4336" i="1"/>
  <c r="M4336" i="1"/>
  <c r="O4336" i="1"/>
  <c r="P4336" i="1"/>
  <c r="Q4336" i="1"/>
  <c r="R4336" i="1"/>
  <c r="T4336" i="1"/>
  <c r="U4336" i="1"/>
  <c r="V4336" i="1"/>
  <c r="W4336" i="1"/>
  <c r="I4337" i="1"/>
  <c r="J4337" i="1"/>
  <c r="K4337" i="1"/>
  <c r="L4337" i="1"/>
  <c r="M4337" i="1"/>
  <c r="O4337" i="1"/>
  <c r="P4337" i="1"/>
  <c r="Q4337" i="1"/>
  <c r="R4337" i="1"/>
  <c r="T4337" i="1"/>
  <c r="U4337" i="1"/>
  <c r="V4337" i="1"/>
  <c r="W4337" i="1"/>
  <c r="I4338" i="1"/>
  <c r="J4338" i="1"/>
  <c r="K4338" i="1"/>
  <c r="L4338" i="1"/>
  <c r="M4338" i="1"/>
  <c r="O4338" i="1"/>
  <c r="P4338" i="1"/>
  <c r="Q4338" i="1"/>
  <c r="R4338" i="1"/>
  <c r="T4338" i="1"/>
  <c r="U4338" i="1"/>
  <c r="V4338" i="1"/>
  <c r="W4338" i="1"/>
  <c r="I4339" i="1"/>
  <c r="J4339" i="1"/>
  <c r="K4339" i="1"/>
  <c r="L4339" i="1"/>
  <c r="M4339" i="1"/>
  <c r="O4339" i="1"/>
  <c r="P4339" i="1"/>
  <c r="Q4339" i="1"/>
  <c r="R4339" i="1"/>
  <c r="T4339" i="1"/>
  <c r="U4339" i="1"/>
  <c r="V4339" i="1"/>
  <c r="W4339" i="1"/>
  <c r="I4340" i="1"/>
  <c r="J4340" i="1"/>
  <c r="K4340" i="1"/>
  <c r="L4340" i="1"/>
  <c r="M4340" i="1"/>
  <c r="O4340" i="1"/>
  <c r="P4340" i="1"/>
  <c r="Q4340" i="1"/>
  <c r="R4340" i="1"/>
  <c r="T4340" i="1"/>
  <c r="U4340" i="1"/>
  <c r="V4340" i="1"/>
  <c r="W4340" i="1"/>
  <c r="I4341" i="1"/>
  <c r="J4341" i="1"/>
  <c r="K4341" i="1"/>
  <c r="L4341" i="1"/>
  <c r="M4341" i="1"/>
  <c r="O4341" i="1"/>
  <c r="P4341" i="1"/>
  <c r="Q4341" i="1"/>
  <c r="R4341" i="1"/>
  <c r="T4341" i="1"/>
  <c r="U4341" i="1"/>
  <c r="V4341" i="1"/>
  <c r="W4341" i="1"/>
  <c r="I4342" i="1"/>
  <c r="J4342" i="1"/>
  <c r="K4342" i="1"/>
  <c r="L4342" i="1"/>
  <c r="M4342" i="1"/>
  <c r="O4342" i="1"/>
  <c r="P4342" i="1"/>
  <c r="Q4342" i="1"/>
  <c r="R4342" i="1"/>
  <c r="T4342" i="1"/>
  <c r="U4342" i="1"/>
  <c r="V4342" i="1"/>
  <c r="W4342" i="1"/>
  <c r="I4343" i="1"/>
  <c r="J4343" i="1"/>
  <c r="K4343" i="1"/>
  <c r="L4343" i="1"/>
  <c r="M4343" i="1"/>
  <c r="O4343" i="1"/>
  <c r="P4343" i="1"/>
  <c r="Q4343" i="1"/>
  <c r="R4343" i="1"/>
  <c r="T4343" i="1"/>
  <c r="U4343" i="1"/>
  <c r="V4343" i="1"/>
  <c r="W4343" i="1"/>
  <c r="I4344" i="1"/>
  <c r="J4344" i="1"/>
  <c r="K4344" i="1"/>
  <c r="L4344" i="1"/>
  <c r="M4344" i="1"/>
  <c r="O4344" i="1"/>
  <c r="P4344" i="1"/>
  <c r="Q4344" i="1"/>
  <c r="R4344" i="1"/>
  <c r="T4344" i="1"/>
  <c r="U4344" i="1"/>
  <c r="V4344" i="1"/>
  <c r="W4344" i="1"/>
  <c r="I4345" i="1"/>
  <c r="J4345" i="1"/>
  <c r="K4345" i="1"/>
  <c r="L4345" i="1"/>
  <c r="M4345" i="1"/>
  <c r="O4345" i="1"/>
  <c r="P4345" i="1"/>
  <c r="Q4345" i="1"/>
  <c r="R4345" i="1"/>
  <c r="T4345" i="1"/>
  <c r="U4345" i="1"/>
  <c r="V4345" i="1"/>
  <c r="W4345" i="1"/>
  <c r="I4346" i="1"/>
  <c r="J4346" i="1"/>
  <c r="K4346" i="1"/>
  <c r="L4346" i="1"/>
  <c r="M4346" i="1"/>
  <c r="O4346" i="1"/>
  <c r="P4346" i="1"/>
  <c r="Q4346" i="1"/>
  <c r="R4346" i="1"/>
  <c r="T4346" i="1"/>
  <c r="U4346" i="1"/>
  <c r="V4346" i="1"/>
  <c r="W4346" i="1"/>
  <c r="I4347" i="1"/>
  <c r="J4347" i="1"/>
  <c r="K4347" i="1"/>
  <c r="L4347" i="1"/>
  <c r="M4347" i="1"/>
  <c r="O4347" i="1"/>
  <c r="P4347" i="1"/>
  <c r="Q4347" i="1"/>
  <c r="R4347" i="1"/>
  <c r="T4347" i="1"/>
  <c r="U4347" i="1"/>
  <c r="V4347" i="1"/>
  <c r="W4347" i="1"/>
  <c r="I4348" i="1"/>
  <c r="J4348" i="1"/>
  <c r="K4348" i="1"/>
  <c r="L4348" i="1"/>
  <c r="M4348" i="1"/>
  <c r="O4348" i="1"/>
  <c r="P4348" i="1"/>
  <c r="Q4348" i="1"/>
  <c r="R4348" i="1"/>
  <c r="T4348" i="1"/>
  <c r="U4348" i="1"/>
  <c r="V4348" i="1"/>
  <c r="W4348" i="1"/>
  <c r="I4349" i="1"/>
  <c r="J4349" i="1"/>
  <c r="K4349" i="1"/>
  <c r="L4349" i="1"/>
  <c r="M4349" i="1"/>
  <c r="O4349" i="1"/>
  <c r="P4349" i="1"/>
  <c r="Q4349" i="1"/>
  <c r="R4349" i="1"/>
  <c r="T4349" i="1"/>
  <c r="U4349" i="1"/>
  <c r="V4349" i="1"/>
  <c r="W4349" i="1"/>
  <c r="I4350" i="1"/>
  <c r="J4350" i="1"/>
  <c r="K4350" i="1"/>
  <c r="L4350" i="1"/>
  <c r="M4350" i="1"/>
  <c r="O4350" i="1"/>
  <c r="P4350" i="1"/>
  <c r="Q4350" i="1"/>
  <c r="R4350" i="1"/>
  <c r="T4350" i="1"/>
  <c r="U4350" i="1"/>
  <c r="V4350" i="1"/>
  <c r="W4350" i="1"/>
  <c r="I4351" i="1"/>
  <c r="J4351" i="1"/>
  <c r="K4351" i="1"/>
  <c r="L4351" i="1"/>
  <c r="M4351" i="1"/>
  <c r="O4351" i="1"/>
  <c r="P4351" i="1"/>
  <c r="Q4351" i="1"/>
  <c r="R4351" i="1"/>
  <c r="T4351" i="1"/>
  <c r="U4351" i="1"/>
  <c r="V4351" i="1"/>
  <c r="W4351" i="1"/>
  <c r="I4352" i="1"/>
  <c r="J4352" i="1"/>
  <c r="K4352" i="1"/>
  <c r="L4352" i="1"/>
  <c r="M4352" i="1"/>
  <c r="O4352" i="1"/>
  <c r="P4352" i="1"/>
  <c r="Q4352" i="1"/>
  <c r="R4352" i="1"/>
  <c r="T4352" i="1"/>
  <c r="U4352" i="1"/>
  <c r="V4352" i="1"/>
  <c r="W4352" i="1"/>
  <c r="I4353" i="1"/>
  <c r="J4353" i="1"/>
  <c r="K4353" i="1"/>
  <c r="L4353" i="1"/>
  <c r="M4353" i="1"/>
  <c r="O4353" i="1"/>
  <c r="P4353" i="1"/>
  <c r="Q4353" i="1"/>
  <c r="R4353" i="1"/>
  <c r="T4353" i="1"/>
  <c r="U4353" i="1"/>
  <c r="V4353" i="1"/>
  <c r="W4353" i="1"/>
  <c r="I4354" i="1"/>
  <c r="J4354" i="1"/>
  <c r="K4354" i="1"/>
  <c r="L4354" i="1"/>
  <c r="M4354" i="1"/>
  <c r="O4354" i="1"/>
  <c r="P4354" i="1"/>
  <c r="Q4354" i="1"/>
  <c r="R4354" i="1"/>
  <c r="T4354" i="1"/>
  <c r="U4354" i="1"/>
  <c r="V4354" i="1"/>
  <c r="W4354" i="1"/>
  <c r="I4355" i="1"/>
  <c r="J4355" i="1"/>
  <c r="K4355" i="1"/>
  <c r="L4355" i="1"/>
  <c r="M4355" i="1"/>
  <c r="O4355" i="1"/>
  <c r="P4355" i="1"/>
  <c r="Q4355" i="1"/>
  <c r="R4355" i="1"/>
  <c r="T4355" i="1"/>
  <c r="U4355" i="1"/>
  <c r="V4355" i="1"/>
  <c r="W4355" i="1"/>
  <c r="I4356" i="1"/>
  <c r="J4356" i="1"/>
  <c r="K4356" i="1"/>
  <c r="L4356" i="1"/>
  <c r="M4356" i="1"/>
  <c r="O4356" i="1"/>
  <c r="P4356" i="1"/>
  <c r="Q4356" i="1"/>
  <c r="R4356" i="1"/>
  <c r="T4356" i="1"/>
  <c r="U4356" i="1"/>
  <c r="V4356" i="1"/>
  <c r="W4356" i="1"/>
  <c r="I4357" i="1"/>
  <c r="J4357" i="1"/>
  <c r="K4357" i="1"/>
  <c r="L4357" i="1"/>
  <c r="M4357" i="1"/>
  <c r="O4357" i="1"/>
  <c r="P4357" i="1"/>
  <c r="Q4357" i="1"/>
  <c r="R4357" i="1"/>
  <c r="T4357" i="1"/>
  <c r="U4357" i="1"/>
  <c r="V4357" i="1"/>
  <c r="W4357" i="1"/>
  <c r="I4358" i="1"/>
  <c r="J4358" i="1"/>
  <c r="K4358" i="1"/>
  <c r="L4358" i="1"/>
  <c r="M4358" i="1"/>
  <c r="O4358" i="1"/>
  <c r="P4358" i="1"/>
  <c r="Q4358" i="1"/>
  <c r="R4358" i="1"/>
  <c r="T4358" i="1"/>
  <c r="U4358" i="1"/>
  <c r="V4358" i="1"/>
  <c r="W4358" i="1"/>
  <c r="I4359" i="1"/>
  <c r="J4359" i="1"/>
  <c r="K4359" i="1"/>
  <c r="L4359" i="1"/>
  <c r="M4359" i="1"/>
  <c r="O4359" i="1"/>
  <c r="P4359" i="1"/>
  <c r="Q4359" i="1"/>
  <c r="R4359" i="1"/>
  <c r="T4359" i="1"/>
  <c r="U4359" i="1"/>
  <c r="V4359" i="1"/>
  <c r="W4359" i="1"/>
  <c r="I4360" i="1"/>
  <c r="J4360" i="1"/>
  <c r="K4360" i="1"/>
  <c r="L4360" i="1"/>
  <c r="M4360" i="1"/>
  <c r="O4360" i="1"/>
  <c r="P4360" i="1"/>
  <c r="Q4360" i="1"/>
  <c r="R4360" i="1"/>
  <c r="T4360" i="1"/>
  <c r="U4360" i="1"/>
  <c r="V4360" i="1"/>
  <c r="W4360" i="1"/>
  <c r="I4361" i="1"/>
  <c r="J4361" i="1"/>
  <c r="K4361" i="1"/>
  <c r="L4361" i="1"/>
  <c r="M4361" i="1"/>
  <c r="O4361" i="1"/>
  <c r="P4361" i="1"/>
  <c r="Q4361" i="1"/>
  <c r="R4361" i="1"/>
  <c r="T4361" i="1"/>
  <c r="U4361" i="1"/>
  <c r="V4361" i="1"/>
  <c r="W4361" i="1"/>
  <c r="I4362" i="1"/>
  <c r="J4362" i="1"/>
  <c r="K4362" i="1"/>
  <c r="L4362" i="1"/>
  <c r="M4362" i="1"/>
  <c r="O4362" i="1"/>
  <c r="P4362" i="1"/>
  <c r="Q4362" i="1"/>
  <c r="R4362" i="1"/>
  <c r="T4362" i="1"/>
  <c r="U4362" i="1"/>
  <c r="V4362" i="1"/>
  <c r="W4362" i="1"/>
  <c r="I4363" i="1"/>
  <c r="J4363" i="1"/>
  <c r="K4363" i="1"/>
  <c r="L4363" i="1"/>
  <c r="M4363" i="1"/>
  <c r="O4363" i="1"/>
  <c r="P4363" i="1"/>
  <c r="Q4363" i="1"/>
  <c r="R4363" i="1"/>
  <c r="T4363" i="1"/>
  <c r="U4363" i="1"/>
  <c r="V4363" i="1"/>
  <c r="W4363" i="1"/>
  <c r="I4364" i="1"/>
  <c r="J4364" i="1"/>
  <c r="K4364" i="1"/>
  <c r="L4364" i="1"/>
  <c r="M4364" i="1"/>
  <c r="O4364" i="1"/>
  <c r="P4364" i="1"/>
  <c r="Q4364" i="1"/>
  <c r="R4364" i="1"/>
  <c r="T4364" i="1"/>
  <c r="U4364" i="1"/>
  <c r="V4364" i="1"/>
  <c r="W4364" i="1"/>
  <c r="I4365" i="1"/>
  <c r="J4365" i="1"/>
  <c r="K4365" i="1"/>
  <c r="L4365" i="1"/>
  <c r="M4365" i="1"/>
  <c r="O4365" i="1"/>
  <c r="P4365" i="1"/>
  <c r="Q4365" i="1"/>
  <c r="R4365" i="1"/>
  <c r="T4365" i="1"/>
  <c r="U4365" i="1"/>
  <c r="V4365" i="1"/>
  <c r="W4365" i="1"/>
  <c r="I4366" i="1"/>
  <c r="J4366" i="1"/>
  <c r="K4366" i="1"/>
  <c r="L4366" i="1"/>
  <c r="M4366" i="1"/>
  <c r="O4366" i="1"/>
  <c r="P4366" i="1"/>
  <c r="Q4366" i="1"/>
  <c r="R4366" i="1"/>
  <c r="T4366" i="1"/>
  <c r="U4366" i="1"/>
  <c r="V4366" i="1"/>
  <c r="W4366" i="1"/>
  <c r="I4367" i="1"/>
  <c r="J4367" i="1"/>
  <c r="K4367" i="1"/>
  <c r="L4367" i="1"/>
  <c r="M4367" i="1"/>
  <c r="O4367" i="1"/>
  <c r="P4367" i="1"/>
  <c r="Q4367" i="1"/>
  <c r="R4367" i="1"/>
  <c r="T4367" i="1"/>
  <c r="U4367" i="1"/>
  <c r="V4367" i="1"/>
  <c r="W4367" i="1"/>
  <c r="I4368" i="1"/>
  <c r="J4368" i="1"/>
  <c r="K4368" i="1"/>
  <c r="L4368" i="1"/>
  <c r="M4368" i="1"/>
  <c r="O4368" i="1"/>
  <c r="P4368" i="1"/>
  <c r="Q4368" i="1"/>
  <c r="R4368" i="1"/>
  <c r="T4368" i="1"/>
  <c r="U4368" i="1"/>
  <c r="V4368" i="1"/>
  <c r="W4368" i="1"/>
  <c r="I4369" i="1"/>
  <c r="J4369" i="1"/>
  <c r="K4369" i="1"/>
  <c r="L4369" i="1"/>
  <c r="M4369" i="1"/>
  <c r="O4369" i="1"/>
  <c r="P4369" i="1"/>
  <c r="Q4369" i="1"/>
  <c r="R4369" i="1"/>
  <c r="T4369" i="1"/>
  <c r="U4369" i="1"/>
  <c r="V4369" i="1"/>
  <c r="W4369" i="1"/>
  <c r="I4370" i="1"/>
  <c r="J4370" i="1"/>
  <c r="K4370" i="1"/>
  <c r="L4370" i="1"/>
  <c r="M4370" i="1"/>
  <c r="O4370" i="1"/>
  <c r="P4370" i="1"/>
  <c r="Q4370" i="1"/>
  <c r="R4370" i="1"/>
  <c r="T4370" i="1"/>
  <c r="U4370" i="1"/>
  <c r="V4370" i="1"/>
  <c r="W4370" i="1"/>
  <c r="I4371" i="1"/>
  <c r="J4371" i="1"/>
  <c r="K4371" i="1"/>
  <c r="L4371" i="1"/>
  <c r="M4371" i="1"/>
  <c r="O4371" i="1"/>
  <c r="P4371" i="1"/>
  <c r="Q4371" i="1"/>
  <c r="R4371" i="1"/>
  <c r="T4371" i="1"/>
  <c r="U4371" i="1"/>
  <c r="V4371" i="1"/>
  <c r="W4371" i="1"/>
  <c r="I4372" i="1"/>
  <c r="J4372" i="1"/>
  <c r="K4372" i="1"/>
  <c r="L4372" i="1"/>
  <c r="M4372" i="1"/>
  <c r="O4372" i="1"/>
  <c r="P4372" i="1"/>
  <c r="Q4372" i="1"/>
  <c r="R4372" i="1"/>
  <c r="T4372" i="1"/>
  <c r="U4372" i="1"/>
  <c r="V4372" i="1"/>
  <c r="W4372" i="1"/>
  <c r="I4373" i="1"/>
  <c r="J4373" i="1"/>
  <c r="K4373" i="1"/>
  <c r="L4373" i="1"/>
  <c r="M4373" i="1"/>
  <c r="O4373" i="1"/>
  <c r="P4373" i="1"/>
  <c r="Q4373" i="1"/>
  <c r="R4373" i="1"/>
  <c r="T4373" i="1"/>
  <c r="U4373" i="1"/>
  <c r="V4373" i="1"/>
  <c r="W4373" i="1"/>
  <c r="I4374" i="1"/>
  <c r="J4374" i="1"/>
  <c r="K4374" i="1"/>
  <c r="L4374" i="1"/>
  <c r="M4374" i="1"/>
  <c r="O4374" i="1"/>
  <c r="P4374" i="1"/>
  <c r="Q4374" i="1"/>
  <c r="R4374" i="1"/>
  <c r="T4374" i="1"/>
  <c r="U4374" i="1"/>
  <c r="V4374" i="1"/>
  <c r="W4374" i="1"/>
  <c r="I4375" i="1"/>
  <c r="J4375" i="1"/>
  <c r="K4375" i="1"/>
  <c r="L4375" i="1"/>
  <c r="M4375" i="1"/>
  <c r="O4375" i="1"/>
  <c r="P4375" i="1"/>
  <c r="Q4375" i="1"/>
  <c r="R4375" i="1"/>
  <c r="T4375" i="1"/>
  <c r="U4375" i="1"/>
  <c r="V4375" i="1"/>
  <c r="W4375" i="1"/>
  <c r="I4376" i="1"/>
  <c r="J4376" i="1"/>
  <c r="K4376" i="1"/>
  <c r="L4376" i="1"/>
  <c r="M4376" i="1"/>
  <c r="O4376" i="1"/>
  <c r="P4376" i="1"/>
  <c r="Q4376" i="1"/>
  <c r="R4376" i="1"/>
  <c r="T4376" i="1"/>
  <c r="U4376" i="1"/>
  <c r="V4376" i="1"/>
  <c r="W4376" i="1"/>
  <c r="I4377" i="1"/>
  <c r="J4377" i="1"/>
  <c r="K4377" i="1"/>
  <c r="L4377" i="1"/>
  <c r="M4377" i="1"/>
  <c r="O4377" i="1"/>
  <c r="P4377" i="1"/>
  <c r="Q4377" i="1"/>
  <c r="R4377" i="1"/>
  <c r="T4377" i="1"/>
  <c r="U4377" i="1"/>
  <c r="V4377" i="1"/>
  <c r="W4377" i="1"/>
  <c r="I4378" i="1"/>
  <c r="J4378" i="1"/>
  <c r="K4378" i="1"/>
  <c r="L4378" i="1"/>
  <c r="M4378" i="1"/>
  <c r="O4378" i="1"/>
  <c r="P4378" i="1"/>
  <c r="Q4378" i="1"/>
  <c r="R4378" i="1"/>
  <c r="T4378" i="1"/>
  <c r="U4378" i="1"/>
  <c r="V4378" i="1"/>
  <c r="W4378" i="1"/>
  <c r="I4379" i="1"/>
  <c r="J4379" i="1"/>
  <c r="K4379" i="1"/>
  <c r="L4379" i="1"/>
  <c r="M4379" i="1"/>
  <c r="O4379" i="1"/>
  <c r="P4379" i="1"/>
  <c r="Q4379" i="1"/>
  <c r="R4379" i="1"/>
  <c r="T4379" i="1"/>
  <c r="U4379" i="1"/>
  <c r="V4379" i="1"/>
  <c r="W4379" i="1"/>
  <c r="I4380" i="1"/>
  <c r="J4380" i="1"/>
  <c r="K4380" i="1"/>
  <c r="L4380" i="1"/>
  <c r="M4380" i="1"/>
  <c r="O4380" i="1"/>
  <c r="P4380" i="1"/>
  <c r="Q4380" i="1"/>
  <c r="R4380" i="1"/>
  <c r="T4380" i="1"/>
  <c r="U4380" i="1"/>
  <c r="V4380" i="1"/>
  <c r="W4380" i="1"/>
  <c r="I4381" i="1"/>
  <c r="J4381" i="1"/>
  <c r="K4381" i="1"/>
  <c r="L4381" i="1"/>
  <c r="M4381" i="1"/>
  <c r="O4381" i="1"/>
  <c r="P4381" i="1"/>
  <c r="Q4381" i="1"/>
  <c r="R4381" i="1"/>
  <c r="T4381" i="1"/>
  <c r="U4381" i="1"/>
  <c r="V4381" i="1"/>
  <c r="W4381" i="1"/>
  <c r="I4382" i="1"/>
  <c r="J4382" i="1"/>
  <c r="K4382" i="1"/>
  <c r="L4382" i="1"/>
  <c r="M4382" i="1"/>
  <c r="O4382" i="1"/>
  <c r="P4382" i="1"/>
  <c r="Q4382" i="1"/>
  <c r="R4382" i="1"/>
  <c r="T4382" i="1"/>
  <c r="U4382" i="1"/>
  <c r="V4382" i="1"/>
  <c r="W4382" i="1"/>
  <c r="I4383" i="1"/>
  <c r="J4383" i="1"/>
  <c r="K4383" i="1"/>
  <c r="L4383" i="1"/>
  <c r="M4383" i="1"/>
  <c r="O4383" i="1"/>
  <c r="P4383" i="1"/>
  <c r="Q4383" i="1"/>
  <c r="R4383" i="1"/>
  <c r="T4383" i="1"/>
  <c r="U4383" i="1"/>
  <c r="V4383" i="1"/>
  <c r="W4383" i="1"/>
  <c r="I4384" i="1"/>
  <c r="J4384" i="1"/>
  <c r="K4384" i="1"/>
  <c r="L4384" i="1"/>
  <c r="M4384" i="1"/>
  <c r="O4384" i="1"/>
  <c r="P4384" i="1"/>
  <c r="Q4384" i="1"/>
  <c r="R4384" i="1"/>
  <c r="T4384" i="1"/>
  <c r="U4384" i="1"/>
  <c r="V4384" i="1"/>
  <c r="W4384" i="1"/>
  <c r="I4385" i="1"/>
  <c r="J4385" i="1"/>
  <c r="K4385" i="1"/>
  <c r="L4385" i="1"/>
  <c r="M4385" i="1"/>
  <c r="O4385" i="1"/>
  <c r="P4385" i="1"/>
  <c r="Q4385" i="1"/>
  <c r="R4385" i="1"/>
  <c r="T4385" i="1"/>
  <c r="U4385" i="1"/>
  <c r="V4385" i="1"/>
  <c r="W4385" i="1"/>
  <c r="I4386" i="1"/>
  <c r="J4386" i="1"/>
  <c r="K4386" i="1"/>
  <c r="L4386" i="1"/>
  <c r="M4386" i="1"/>
  <c r="O4386" i="1"/>
  <c r="P4386" i="1"/>
  <c r="Q4386" i="1"/>
  <c r="R4386" i="1"/>
  <c r="T4386" i="1"/>
  <c r="U4386" i="1"/>
  <c r="V4386" i="1"/>
  <c r="W4386" i="1"/>
  <c r="I4387" i="1"/>
  <c r="J4387" i="1"/>
  <c r="K4387" i="1"/>
  <c r="L4387" i="1"/>
  <c r="M4387" i="1"/>
  <c r="O4387" i="1"/>
  <c r="P4387" i="1"/>
  <c r="Q4387" i="1"/>
  <c r="R4387" i="1"/>
  <c r="T4387" i="1"/>
  <c r="U4387" i="1"/>
  <c r="V4387" i="1"/>
  <c r="W4387" i="1"/>
  <c r="I4388" i="1"/>
  <c r="J4388" i="1"/>
  <c r="K4388" i="1"/>
  <c r="L4388" i="1"/>
  <c r="M4388" i="1"/>
  <c r="O4388" i="1"/>
  <c r="P4388" i="1"/>
  <c r="Q4388" i="1"/>
  <c r="R4388" i="1"/>
  <c r="T4388" i="1"/>
  <c r="U4388" i="1"/>
  <c r="V4388" i="1"/>
  <c r="W4388" i="1"/>
  <c r="I4389" i="1"/>
  <c r="J4389" i="1"/>
  <c r="K4389" i="1"/>
  <c r="L4389" i="1"/>
  <c r="M4389" i="1"/>
  <c r="O4389" i="1"/>
  <c r="P4389" i="1"/>
  <c r="Q4389" i="1"/>
  <c r="R4389" i="1"/>
  <c r="T4389" i="1"/>
  <c r="U4389" i="1"/>
  <c r="V4389" i="1"/>
  <c r="W4389" i="1"/>
  <c r="I4390" i="1"/>
  <c r="J4390" i="1"/>
  <c r="K4390" i="1"/>
  <c r="L4390" i="1"/>
  <c r="M4390" i="1"/>
  <c r="O4390" i="1"/>
  <c r="P4390" i="1"/>
  <c r="Q4390" i="1"/>
  <c r="R4390" i="1"/>
  <c r="T4390" i="1"/>
  <c r="U4390" i="1"/>
  <c r="V4390" i="1"/>
  <c r="W4390" i="1"/>
  <c r="I4391" i="1"/>
  <c r="J4391" i="1"/>
  <c r="K4391" i="1"/>
  <c r="L4391" i="1"/>
  <c r="M4391" i="1"/>
  <c r="O4391" i="1"/>
  <c r="P4391" i="1"/>
  <c r="Q4391" i="1"/>
  <c r="R4391" i="1"/>
  <c r="T4391" i="1"/>
  <c r="U4391" i="1"/>
  <c r="V4391" i="1"/>
  <c r="W4391" i="1"/>
  <c r="I4392" i="1"/>
  <c r="J4392" i="1"/>
  <c r="K4392" i="1"/>
  <c r="L4392" i="1"/>
  <c r="M4392" i="1"/>
  <c r="O4392" i="1"/>
  <c r="P4392" i="1"/>
  <c r="Q4392" i="1"/>
  <c r="R4392" i="1"/>
  <c r="T4392" i="1"/>
  <c r="U4392" i="1"/>
  <c r="V4392" i="1"/>
  <c r="W4392" i="1"/>
  <c r="I4393" i="1"/>
  <c r="J4393" i="1"/>
  <c r="K4393" i="1"/>
  <c r="L4393" i="1"/>
  <c r="M4393" i="1"/>
  <c r="O4393" i="1"/>
  <c r="P4393" i="1"/>
  <c r="Q4393" i="1"/>
  <c r="R4393" i="1"/>
  <c r="T4393" i="1"/>
  <c r="U4393" i="1"/>
  <c r="V4393" i="1"/>
  <c r="W4393" i="1"/>
  <c r="I4394" i="1"/>
  <c r="J4394" i="1"/>
  <c r="K4394" i="1"/>
  <c r="L4394" i="1"/>
  <c r="M4394" i="1"/>
  <c r="O4394" i="1"/>
  <c r="P4394" i="1"/>
  <c r="Q4394" i="1"/>
  <c r="R4394" i="1"/>
  <c r="T4394" i="1"/>
  <c r="U4394" i="1"/>
  <c r="V4394" i="1"/>
  <c r="W4394" i="1"/>
  <c r="I4395" i="1"/>
  <c r="J4395" i="1"/>
  <c r="K4395" i="1"/>
  <c r="L4395" i="1"/>
  <c r="M4395" i="1"/>
  <c r="O4395" i="1"/>
  <c r="P4395" i="1"/>
  <c r="Q4395" i="1"/>
  <c r="R4395" i="1"/>
  <c r="T4395" i="1"/>
  <c r="U4395" i="1"/>
  <c r="V4395" i="1"/>
  <c r="W4395" i="1"/>
  <c r="I4396" i="1"/>
  <c r="J4396" i="1"/>
  <c r="K4396" i="1"/>
  <c r="L4396" i="1"/>
  <c r="M4396" i="1"/>
  <c r="O4396" i="1"/>
  <c r="P4396" i="1"/>
  <c r="Q4396" i="1"/>
  <c r="R4396" i="1"/>
  <c r="T4396" i="1"/>
  <c r="U4396" i="1"/>
  <c r="V4396" i="1"/>
  <c r="W4396" i="1"/>
  <c r="I4397" i="1"/>
  <c r="J4397" i="1"/>
  <c r="K4397" i="1"/>
  <c r="L4397" i="1"/>
  <c r="M4397" i="1"/>
  <c r="O4397" i="1"/>
  <c r="P4397" i="1"/>
  <c r="Q4397" i="1"/>
  <c r="R4397" i="1"/>
  <c r="T4397" i="1"/>
  <c r="U4397" i="1"/>
  <c r="V4397" i="1"/>
  <c r="W4397" i="1"/>
  <c r="I4398" i="1"/>
  <c r="J4398" i="1"/>
  <c r="K4398" i="1"/>
  <c r="L4398" i="1"/>
  <c r="M4398" i="1"/>
  <c r="O4398" i="1"/>
  <c r="P4398" i="1"/>
  <c r="Q4398" i="1"/>
  <c r="R4398" i="1"/>
  <c r="T4398" i="1"/>
  <c r="U4398" i="1"/>
  <c r="V4398" i="1"/>
  <c r="W4398" i="1"/>
  <c r="I4399" i="1"/>
  <c r="J4399" i="1"/>
  <c r="K4399" i="1"/>
  <c r="L4399" i="1"/>
  <c r="M4399" i="1"/>
  <c r="O4399" i="1"/>
  <c r="P4399" i="1"/>
  <c r="Q4399" i="1"/>
  <c r="R4399" i="1"/>
  <c r="T4399" i="1"/>
  <c r="U4399" i="1"/>
  <c r="V4399" i="1"/>
  <c r="W4399" i="1"/>
  <c r="I4400" i="1"/>
  <c r="J4400" i="1"/>
  <c r="K4400" i="1"/>
  <c r="L4400" i="1"/>
  <c r="M4400" i="1"/>
  <c r="O4400" i="1"/>
  <c r="P4400" i="1"/>
  <c r="Q4400" i="1"/>
  <c r="R4400" i="1"/>
  <c r="T4400" i="1"/>
  <c r="U4400" i="1"/>
  <c r="V4400" i="1"/>
  <c r="W4400" i="1"/>
  <c r="I4401" i="1"/>
  <c r="J4401" i="1"/>
  <c r="K4401" i="1"/>
  <c r="L4401" i="1"/>
  <c r="M4401" i="1"/>
  <c r="O4401" i="1"/>
  <c r="P4401" i="1"/>
  <c r="Q4401" i="1"/>
  <c r="R4401" i="1"/>
  <c r="T4401" i="1"/>
  <c r="U4401" i="1"/>
  <c r="V4401" i="1"/>
  <c r="W4401" i="1"/>
  <c r="I4402" i="1"/>
  <c r="J4402" i="1"/>
  <c r="K4402" i="1"/>
  <c r="L4402" i="1"/>
  <c r="M4402" i="1"/>
  <c r="O4402" i="1"/>
  <c r="P4402" i="1"/>
  <c r="Q4402" i="1"/>
  <c r="R4402" i="1"/>
  <c r="T4402" i="1"/>
  <c r="U4402" i="1"/>
  <c r="V4402" i="1"/>
  <c r="W4402" i="1"/>
  <c r="I4403" i="1"/>
  <c r="J4403" i="1"/>
  <c r="K4403" i="1"/>
  <c r="L4403" i="1"/>
  <c r="M4403" i="1"/>
  <c r="O4403" i="1"/>
  <c r="P4403" i="1"/>
  <c r="Q4403" i="1"/>
  <c r="R4403" i="1"/>
  <c r="T4403" i="1"/>
  <c r="U4403" i="1"/>
  <c r="V4403" i="1"/>
  <c r="W4403" i="1"/>
  <c r="I4404" i="1"/>
  <c r="J4404" i="1"/>
  <c r="K4404" i="1"/>
  <c r="L4404" i="1"/>
  <c r="M4404" i="1"/>
  <c r="O4404" i="1"/>
  <c r="P4404" i="1"/>
  <c r="Q4404" i="1"/>
  <c r="R4404" i="1"/>
  <c r="T4404" i="1"/>
  <c r="U4404" i="1"/>
  <c r="V4404" i="1"/>
  <c r="W4404" i="1"/>
  <c r="I4405" i="1"/>
  <c r="J4405" i="1"/>
  <c r="K4405" i="1"/>
  <c r="L4405" i="1"/>
  <c r="M4405" i="1"/>
  <c r="O4405" i="1"/>
  <c r="P4405" i="1"/>
  <c r="Q4405" i="1"/>
  <c r="R4405" i="1"/>
  <c r="T4405" i="1"/>
  <c r="U4405" i="1"/>
  <c r="V4405" i="1"/>
  <c r="W4405" i="1"/>
  <c r="I4406" i="1"/>
  <c r="J4406" i="1"/>
  <c r="K4406" i="1"/>
  <c r="L4406" i="1"/>
  <c r="M4406" i="1"/>
  <c r="O4406" i="1"/>
  <c r="P4406" i="1"/>
  <c r="Q4406" i="1"/>
  <c r="R4406" i="1"/>
  <c r="T4406" i="1"/>
  <c r="U4406" i="1"/>
  <c r="V4406" i="1"/>
  <c r="W4406" i="1"/>
  <c r="I4407" i="1"/>
  <c r="J4407" i="1"/>
  <c r="K4407" i="1"/>
  <c r="L4407" i="1"/>
  <c r="M4407" i="1"/>
  <c r="O4407" i="1"/>
  <c r="P4407" i="1"/>
  <c r="Q4407" i="1"/>
  <c r="R4407" i="1"/>
  <c r="T4407" i="1"/>
  <c r="U4407" i="1"/>
  <c r="V4407" i="1"/>
  <c r="W4407" i="1"/>
  <c r="I4408" i="1"/>
  <c r="J4408" i="1"/>
  <c r="K4408" i="1"/>
  <c r="L4408" i="1"/>
  <c r="M4408" i="1"/>
  <c r="O4408" i="1"/>
  <c r="P4408" i="1"/>
  <c r="Q4408" i="1"/>
  <c r="R4408" i="1"/>
  <c r="T4408" i="1"/>
  <c r="U4408" i="1"/>
  <c r="V4408" i="1"/>
  <c r="W4408" i="1"/>
  <c r="I4409" i="1"/>
  <c r="J4409" i="1"/>
  <c r="K4409" i="1"/>
  <c r="L4409" i="1"/>
  <c r="M4409" i="1"/>
  <c r="O4409" i="1"/>
  <c r="P4409" i="1"/>
  <c r="Q4409" i="1"/>
  <c r="R4409" i="1"/>
  <c r="T4409" i="1"/>
  <c r="U4409" i="1"/>
  <c r="V4409" i="1"/>
  <c r="W4409" i="1"/>
  <c r="I4410" i="1"/>
  <c r="J4410" i="1"/>
  <c r="K4410" i="1"/>
  <c r="L4410" i="1"/>
  <c r="M4410" i="1"/>
  <c r="O4410" i="1"/>
  <c r="P4410" i="1"/>
  <c r="Q4410" i="1"/>
  <c r="R4410" i="1"/>
  <c r="T4410" i="1"/>
  <c r="U4410" i="1"/>
  <c r="V4410" i="1"/>
  <c r="W4410" i="1"/>
  <c r="I4411" i="1"/>
  <c r="J4411" i="1"/>
  <c r="K4411" i="1"/>
  <c r="L4411" i="1"/>
  <c r="M4411" i="1"/>
  <c r="O4411" i="1"/>
  <c r="P4411" i="1"/>
  <c r="Q4411" i="1"/>
  <c r="R4411" i="1"/>
  <c r="T4411" i="1"/>
  <c r="U4411" i="1"/>
  <c r="V4411" i="1"/>
  <c r="W4411" i="1"/>
  <c r="I4412" i="1"/>
  <c r="J4412" i="1"/>
  <c r="K4412" i="1"/>
  <c r="L4412" i="1"/>
  <c r="M4412" i="1"/>
  <c r="O4412" i="1"/>
  <c r="P4412" i="1"/>
  <c r="Q4412" i="1"/>
  <c r="R4412" i="1"/>
  <c r="T4412" i="1"/>
  <c r="U4412" i="1"/>
  <c r="V4412" i="1"/>
  <c r="W4412" i="1"/>
  <c r="I4413" i="1"/>
  <c r="J4413" i="1"/>
  <c r="K4413" i="1"/>
  <c r="L4413" i="1"/>
  <c r="M4413" i="1"/>
  <c r="O4413" i="1"/>
  <c r="P4413" i="1"/>
  <c r="Q4413" i="1"/>
  <c r="R4413" i="1"/>
  <c r="T4413" i="1"/>
  <c r="U4413" i="1"/>
  <c r="V4413" i="1"/>
  <c r="W4413" i="1"/>
  <c r="I4414" i="1"/>
  <c r="J4414" i="1"/>
  <c r="K4414" i="1"/>
  <c r="L4414" i="1"/>
  <c r="M4414" i="1"/>
  <c r="O4414" i="1"/>
  <c r="P4414" i="1"/>
  <c r="Q4414" i="1"/>
  <c r="R4414" i="1"/>
  <c r="T4414" i="1"/>
  <c r="U4414" i="1"/>
  <c r="V4414" i="1"/>
  <c r="W4414" i="1"/>
  <c r="I4415" i="1"/>
  <c r="J4415" i="1"/>
  <c r="K4415" i="1"/>
  <c r="L4415" i="1"/>
  <c r="M4415" i="1"/>
  <c r="O4415" i="1"/>
  <c r="P4415" i="1"/>
  <c r="Q4415" i="1"/>
  <c r="R4415" i="1"/>
  <c r="T4415" i="1"/>
  <c r="U4415" i="1"/>
  <c r="V4415" i="1"/>
  <c r="W4415" i="1"/>
  <c r="I4416" i="1"/>
  <c r="J4416" i="1"/>
  <c r="K4416" i="1"/>
  <c r="L4416" i="1"/>
  <c r="M4416" i="1"/>
  <c r="O4416" i="1"/>
  <c r="P4416" i="1"/>
  <c r="Q4416" i="1"/>
  <c r="R4416" i="1"/>
  <c r="T4416" i="1"/>
  <c r="U4416" i="1"/>
  <c r="V4416" i="1"/>
  <c r="W4416" i="1"/>
  <c r="I4417" i="1"/>
  <c r="J4417" i="1"/>
  <c r="K4417" i="1"/>
  <c r="L4417" i="1"/>
  <c r="M4417" i="1"/>
  <c r="O4417" i="1"/>
  <c r="P4417" i="1"/>
  <c r="Q4417" i="1"/>
  <c r="R4417" i="1"/>
  <c r="T4417" i="1"/>
  <c r="U4417" i="1"/>
  <c r="V4417" i="1"/>
  <c r="W4417" i="1"/>
  <c r="I4418" i="1"/>
  <c r="J4418" i="1"/>
  <c r="K4418" i="1"/>
  <c r="L4418" i="1"/>
  <c r="M4418" i="1"/>
  <c r="O4418" i="1"/>
  <c r="P4418" i="1"/>
  <c r="Q4418" i="1"/>
  <c r="R4418" i="1"/>
  <c r="T4418" i="1"/>
  <c r="U4418" i="1"/>
  <c r="V4418" i="1"/>
  <c r="W4418" i="1"/>
  <c r="I4419" i="1"/>
  <c r="J4419" i="1"/>
  <c r="K4419" i="1"/>
  <c r="L4419" i="1"/>
  <c r="M4419" i="1"/>
  <c r="O4419" i="1"/>
  <c r="P4419" i="1"/>
  <c r="Q4419" i="1"/>
  <c r="R4419" i="1"/>
  <c r="T4419" i="1"/>
  <c r="U4419" i="1"/>
  <c r="V4419" i="1"/>
  <c r="W4419" i="1"/>
  <c r="I4420" i="1"/>
  <c r="J4420" i="1"/>
  <c r="K4420" i="1"/>
  <c r="L4420" i="1"/>
  <c r="M4420" i="1"/>
  <c r="O4420" i="1"/>
  <c r="P4420" i="1"/>
  <c r="Q4420" i="1"/>
  <c r="R4420" i="1"/>
  <c r="T4420" i="1"/>
  <c r="U4420" i="1"/>
  <c r="V4420" i="1"/>
  <c r="W4420" i="1"/>
  <c r="I4421" i="1"/>
  <c r="J4421" i="1"/>
  <c r="K4421" i="1"/>
  <c r="L4421" i="1"/>
  <c r="M4421" i="1"/>
  <c r="O4421" i="1"/>
  <c r="P4421" i="1"/>
  <c r="Q4421" i="1"/>
  <c r="R4421" i="1"/>
  <c r="T4421" i="1"/>
  <c r="U4421" i="1"/>
  <c r="V4421" i="1"/>
  <c r="W4421" i="1"/>
  <c r="I4422" i="1"/>
  <c r="J4422" i="1"/>
  <c r="K4422" i="1"/>
  <c r="L4422" i="1"/>
  <c r="M4422" i="1"/>
  <c r="O4422" i="1"/>
  <c r="P4422" i="1"/>
  <c r="Q4422" i="1"/>
  <c r="R4422" i="1"/>
  <c r="T4422" i="1"/>
  <c r="U4422" i="1"/>
  <c r="V4422" i="1"/>
  <c r="W4422" i="1"/>
  <c r="I4423" i="1"/>
  <c r="J4423" i="1"/>
  <c r="K4423" i="1"/>
  <c r="L4423" i="1"/>
  <c r="M4423" i="1"/>
  <c r="O4423" i="1"/>
  <c r="P4423" i="1"/>
  <c r="Q4423" i="1"/>
  <c r="R4423" i="1"/>
  <c r="T4423" i="1"/>
  <c r="U4423" i="1"/>
  <c r="V4423" i="1"/>
  <c r="W4423" i="1"/>
  <c r="I4424" i="1"/>
  <c r="J4424" i="1"/>
  <c r="K4424" i="1"/>
  <c r="L4424" i="1"/>
  <c r="M4424" i="1"/>
  <c r="O4424" i="1"/>
  <c r="P4424" i="1"/>
  <c r="Q4424" i="1"/>
  <c r="R4424" i="1"/>
  <c r="T4424" i="1"/>
  <c r="U4424" i="1"/>
  <c r="V4424" i="1"/>
  <c r="W4424" i="1"/>
  <c r="I4425" i="1"/>
  <c r="J4425" i="1"/>
  <c r="K4425" i="1"/>
  <c r="L4425" i="1"/>
  <c r="M4425" i="1"/>
  <c r="O4425" i="1"/>
  <c r="P4425" i="1"/>
  <c r="Q4425" i="1"/>
  <c r="R4425" i="1"/>
  <c r="T4425" i="1"/>
  <c r="U4425" i="1"/>
  <c r="V4425" i="1"/>
  <c r="W4425" i="1"/>
  <c r="I4426" i="1"/>
  <c r="J4426" i="1"/>
  <c r="K4426" i="1"/>
  <c r="L4426" i="1"/>
  <c r="M4426" i="1"/>
  <c r="O4426" i="1"/>
  <c r="P4426" i="1"/>
  <c r="Q4426" i="1"/>
  <c r="R4426" i="1"/>
  <c r="T4426" i="1"/>
  <c r="U4426" i="1"/>
  <c r="V4426" i="1"/>
  <c r="W4426" i="1"/>
  <c r="I4427" i="1"/>
  <c r="J4427" i="1"/>
  <c r="K4427" i="1"/>
  <c r="L4427" i="1"/>
  <c r="M4427" i="1"/>
  <c r="O4427" i="1"/>
  <c r="P4427" i="1"/>
  <c r="Q4427" i="1"/>
  <c r="R4427" i="1"/>
  <c r="T4427" i="1"/>
  <c r="U4427" i="1"/>
  <c r="V4427" i="1"/>
  <c r="W4427" i="1"/>
  <c r="I4428" i="1"/>
  <c r="J4428" i="1"/>
  <c r="K4428" i="1"/>
  <c r="L4428" i="1"/>
  <c r="M4428" i="1"/>
  <c r="O4428" i="1"/>
  <c r="P4428" i="1"/>
  <c r="Q4428" i="1"/>
  <c r="R4428" i="1"/>
  <c r="T4428" i="1"/>
  <c r="U4428" i="1"/>
  <c r="V4428" i="1"/>
  <c r="W4428" i="1"/>
  <c r="I4429" i="1"/>
  <c r="J4429" i="1"/>
  <c r="K4429" i="1"/>
  <c r="L4429" i="1"/>
  <c r="M4429" i="1"/>
  <c r="O4429" i="1"/>
  <c r="P4429" i="1"/>
  <c r="Q4429" i="1"/>
  <c r="R4429" i="1"/>
  <c r="T4429" i="1"/>
  <c r="U4429" i="1"/>
  <c r="V4429" i="1"/>
  <c r="W4429" i="1"/>
  <c r="I4430" i="1"/>
  <c r="J4430" i="1"/>
  <c r="K4430" i="1"/>
  <c r="L4430" i="1"/>
  <c r="M4430" i="1"/>
  <c r="O4430" i="1"/>
  <c r="P4430" i="1"/>
  <c r="Q4430" i="1"/>
  <c r="R4430" i="1"/>
  <c r="T4430" i="1"/>
  <c r="U4430" i="1"/>
  <c r="V4430" i="1"/>
  <c r="W4430" i="1"/>
  <c r="I4431" i="1"/>
  <c r="J4431" i="1"/>
  <c r="K4431" i="1"/>
  <c r="L4431" i="1"/>
  <c r="M4431" i="1"/>
  <c r="O4431" i="1"/>
  <c r="P4431" i="1"/>
  <c r="Q4431" i="1"/>
  <c r="R4431" i="1"/>
  <c r="T4431" i="1"/>
  <c r="U4431" i="1"/>
  <c r="V4431" i="1"/>
  <c r="W4431" i="1"/>
  <c r="I4432" i="1"/>
  <c r="J4432" i="1"/>
  <c r="K4432" i="1"/>
  <c r="L4432" i="1"/>
  <c r="M4432" i="1"/>
  <c r="O4432" i="1"/>
  <c r="P4432" i="1"/>
  <c r="Q4432" i="1"/>
  <c r="R4432" i="1"/>
  <c r="T4432" i="1"/>
  <c r="U4432" i="1"/>
  <c r="V4432" i="1"/>
  <c r="W4432" i="1"/>
  <c r="I4433" i="1"/>
  <c r="J4433" i="1"/>
  <c r="K4433" i="1"/>
  <c r="L4433" i="1"/>
  <c r="M4433" i="1"/>
  <c r="O4433" i="1"/>
  <c r="P4433" i="1"/>
  <c r="Q4433" i="1"/>
  <c r="R4433" i="1"/>
  <c r="T4433" i="1"/>
  <c r="U4433" i="1"/>
  <c r="V4433" i="1"/>
  <c r="W4433" i="1"/>
  <c r="I4434" i="1"/>
  <c r="J4434" i="1"/>
  <c r="K4434" i="1"/>
  <c r="L4434" i="1"/>
  <c r="M4434" i="1"/>
  <c r="O4434" i="1"/>
  <c r="P4434" i="1"/>
  <c r="Q4434" i="1"/>
  <c r="R4434" i="1"/>
  <c r="T4434" i="1"/>
  <c r="U4434" i="1"/>
  <c r="V4434" i="1"/>
  <c r="W4434" i="1"/>
  <c r="I4435" i="1"/>
  <c r="J4435" i="1"/>
  <c r="K4435" i="1"/>
  <c r="L4435" i="1"/>
  <c r="M4435" i="1"/>
  <c r="O4435" i="1"/>
  <c r="P4435" i="1"/>
  <c r="Q4435" i="1"/>
  <c r="R4435" i="1"/>
  <c r="T4435" i="1"/>
  <c r="U4435" i="1"/>
  <c r="V4435" i="1"/>
  <c r="W4435" i="1"/>
  <c r="I4436" i="1"/>
  <c r="J4436" i="1"/>
  <c r="K4436" i="1"/>
  <c r="L4436" i="1"/>
  <c r="M4436" i="1"/>
  <c r="O4436" i="1"/>
  <c r="P4436" i="1"/>
  <c r="Q4436" i="1"/>
  <c r="R4436" i="1"/>
  <c r="T4436" i="1"/>
  <c r="U4436" i="1"/>
  <c r="V4436" i="1"/>
  <c r="W4436" i="1"/>
  <c r="I4437" i="1"/>
  <c r="J4437" i="1"/>
  <c r="K4437" i="1"/>
  <c r="L4437" i="1"/>
  <c r="M4437" i="1"/>
  <c r="O4437" i="1"/>
  <c r="P4437" i="1"/>
  <c r="Q4437" i="1"/>
  <c r="R4437" i="1"/>
  <c r="T4437" i="1"/>
  <c r="U4437" i="1"/>
  <c r="V4437" i="1"/>
  <c r="W4437" i="1"/>
  <c r="I4438" i="1"/>
  <c r="J4438" i="1"/>
  <c r="K4438" i="1"/>
  <c r="L4438" i="1"/>
  <c r="M4438" i="1"/>
  <c r="O4438" i="1"/>
  <c r="P4438" i="1"/>
  <c r="Q4438" i="1"/>
  <c r="R4438" i="1"/>
  <c r="T4438" i="1"/>
  <c r="U4438" i="1"/>
  <c r="V4438" i="1"/>
  <c r="W4438" i="1"/>
  <c r="I4439" i="1"/>
  <c r="J4439" i="1"/>
  <c r="K4439" i="1"/>
  <c r="L4439" i="1"/>
  <c r="M4439" i="1"/>
  <c r="O4439" i="1"/>
  <c r="P4439" i="1"/>
  <c r="Q4439" i="1"/>
  <c r="R4439" i="1"/>
  <c r="T4439" i="1"/>
  <c r="U4439" i="1"/>
  <c r="V4439" i="1"/>
  <c r="W4439" i="1"/>
  <c r="I4440" i="1"/>
  <c r="J4440" i="1"/>
  <c r="K4440" i="1"/>
  <c r="L4440" i="1"/>
  <c r="M4440" i="1"/>
  <c r="O4440" i="1"/>
  <c r="P4440" i="1"/>
  <c r="Q4440" i="1"/>
  <c r="R4440" i="1"/>
  <c r="T4440" i="1"/>
  <c r="U4440" i="1"/>
  <c r="V4440" i="1"/>
  <c r="W4440" i="1"/>
  <c r="I4441" i="1"/>
  <c r="J4441" i="1"/>
  <c r="K4441" i="1"/>
  <c r="L4441" i="1"/>
  <c r="M4441" i="1"/>
  <c r="O4441" i="1"/>
  <c r="P4441" i="1"/>
  <c r="Q4441" i="1"/>
  <c r="R4441" i="1"/>
  <c r="T4441" i="1"/>
  <c r="U4441" i="1"/>
  <c r="V4441" i="1"/>
  <c r="W4441" i="1"/>
  <c r="I4442" i="1"/>
  <c r="J4442" i="1"/>
  <c r="K4442" i="1"/>
  <c r="L4442" i="1"/>
  <c r="M4442" i="1"/>
  <c r="O4442" i="1"/>
  <c r="P4442" i="1"/>
  <c r="Q4442" i="1"/>
  <c r="R4442" i="1"/>
  <c r="T4442" i="1"/>
  <c r="U4442" i="1"/>
  <c r="V4442" i="1"/>
  <c r="W4442" i="1"/>
  <c r="I4443" i="1"/>
  <c r="J4443" i="1"/>
  <c r="K4443" i="1"/>
  <c r="L4443" i="1"/>
  <c r="M4443" i="1"/>
  <c r="O4443" i="1"/>
  <c r="P4443" i="1"/>
  <c r="Q4443" i="1"/>
  <c r="R4443" i="1"/>
  <c r="T4443" i="1"/>
  <c r="U4443" i="1"/>
  <c r="V4443" i="1"/>
  <c r="W4443" i="1"/>
  <c r="I4444" i="1"/>
  <c r="J4444" i="1"/>
  <c r="K4444" i="1"/>
  <c r="L4444" i="1"/>
  <c r="M4444" i="1"/>
  <c r="O4444" i="1"/>
  <c r="P4444" i="1"/>
  <c r="Q4444" i="1"/>
  <c r="R4444" i="1"/>
  <c r="T4444" i="1"/>
  <c r="U4444" i="1"/>
  <c r="V4444" i="1"/>
  <c r="W4444" i="1"/>
  <c r="I4445" i="1"/>
  <c r="J4445" i="1"/>
  <c r="K4445" i="1"/>
  <c r="L4445" i="1"/>
  <c r="M4445" i="1"/>
  <c r="O4445" i="1"/>
  <c r="P4445" i="1"/>
  <c r="Q4445" i="1"/>
  <c r="R4445" i="1"/>
  <c r="T4445" i="1"/>
  <c r="U4445" i="1"/>
  <c r="V4445" i="1"/>
  <c r="W4445" i="1"/>
  <c r="I4446" i="1"/>
  <c r="J4446" i="1"/>
  <c r="K4446" i="1"/>
  <c r="L4446" i="1"/>
  <c r="M4446" i="1"/>
  <c r="O4446" i="1"/>
  <c r="P4446" i="1"/>
  <c r="Q4446" i="1"/>
  <c r="R4446" i="1"/>
  <c r="T4446" i="1"/>
  <c r="U4446" i="1"/>
  <c r="V4446" i="1"/>
  <c r="W4446" i="1"/>
  <c r="I4447" i="1"/>
  <c r="J4447" i="1"/>
  <c r="K4447" i="1"/>
  <c r="L4447" i="1"/>
  <c r="M4447" i="1"/>
  <c r="O4447" i="1"/>
  <c r="P4447" i="1"/>
  <c r="Q4447" i="1"/>
  <c r="R4447" i="1"/>
  <c r="T4447" i="1"/>
  <c r="U4447" i="1"/>
  <c r="V4447" i="1"/>
  <c r="W4447" i="1"/>
  <c r="I4448" i="1"/>
  <c r="J4448" i="1"/>
  <c r="K4448" i="1"/>
  <c r="L4448" i="1"/>
  <c r="M4448" i="1"/>
  <c r="O4448" i="1"/>
  <c r="P4448" i="1"/>
  <c r="Q4448" i="1"/>
  <c r="R4448" i="1"/>
  <c r="T4448" i="1"/>
  <c r="U4448" i="1"/>
  <c r="V4448" i="1"/>
  <c r="W4448" i="1"/>
  <c r="I4449" i="1"/>
  <c r="J4449" i="1"/>
  <c r="K4449" i="1"/>
  <c r="L4449" i="1"/>
  <c r="M4449" i="1"/>
  <c r="O4449" i="1"/>
  <c r="P4449" i="1"/>
  <c r="Q4449" i="1"/>
  <c r="R4449" i="1"/>
  <c r="T4449" i="1"/>
  <c r="U4449" i="1"/>
  <c r="V4449" i="1"/>
  <c r="W4449" i="1"/>
  <c r="I4450" i="1"/>
  <c r="J4450" i="1"/>
  <c r="K4450" i="1"/>
  <c r="L4450" i="1"/>
  <c r="M4450" i="1"/>
  <c r="O4450" i="1"/>
  <c r="P4450" i="1"/>
  <c r="Q4450" i="1"/>
  <c r="R4450" i="1"/>
  <c r="T4450" i="1"/>
  <c r="U4450" i="1"/>
  <c r="V4450" i="1"/>
  <c r="W4450" i="1"/>
  <c r="I4451" i="1"/>
  <c r="J4451" i="1"/>
  <c r="K4451" i="1"/>
  <c r="L4451" i="1"/>
  <c r="M4451" i="1"/>
  <c r="O4451" i="1"/>
  <c r="P4451" i="1"/>
  <c r="Q4451" i="1"/>
  <c r="R4451" i="1"/>
  <c r="T4451" i="1"/>
  <c r="U4451" i="1"/>
  <c r="V4451" i="1"/>
  <c r="W4451" i="1"/>
  <c r="I4452" i="1"/>
  <c r="J4452" i="1"/>
  <c r="K4452" i="1"/>
  <c r="L4452" i="1"/>
  <c r="M4452" i="1"/>
  <c r="O4452" i="1"/>
  <c r="P4452" i="1"/>
  <c r="Q4452" i="1"/>
  <c r="R4452" i="1"/>
  <c r="T4452" i="1"/>
  <c r="U4452" i="1"/>
  <c r="V4452" i="1"/>
  <c r="W4452" i="1"/>
  <c r="I4453" i="1"/>
  <c r="J4453" i="1"/>
  <c r="K4453" i="1"/>
  <c r="L4453" i="1"/>
  <c r="M4453" i="1"/>
  <c r="O4453" i="1"/>
  <c r="P4453" i="1"/>
  <c r="Q4453" i="1"/>
  <c r="R4453" i="1"/>
  <c r="T4453" i="1"/>
  <c r="U4453" i="1"/>
  <c r="V4453" i="1"/>
  <c r="W4453" i="1"/>
  <c r="I4454" i="1"/>
  <c r="J4454" i="1"/>
  <c r="K4454" i="1"/>
  <c r="L4454" i="1"/>
  <c r="M4454" i="1"/>
  <c r="O4454" i="1"/>
  <c r="P4454" i="1"/>
  <c r="Q4454" i="1"/>
  <c r="R4454" i="1"/>
  <c r="T4454" i="1"/>
  <c r="U4454" i="1"/>
  <c r="V4454" i="1"/>
  <c r="W4454" i="1"/>
  <c r="I4455" i="1"/>
  <c r="J4455" i="1"/>
  <c r="K4455" i="1"/>
  <c r="L4455" i="1"/>
  <c r="M4455" i="1"/>
  <c r="O4455" i="1"/>
  <c r="P4455" i="1"/>
  <c r="Q4455" i="1"/>
  <c r="R4455" i="1"/>
  <c r="T4455" i="1"/>
  <c r="U4455" i="1"/>
  <c r="V4455" i="1"/>
  <c r="W4455" i="1"/>
  <c r="I4456" i="1"/>
  <c r="J4456" i="1"/>
  <c r="K4456" i="1"/>
  <c r="L4456" i="1"/>
  <c r="M4456" i="1"/>
  <c r="O4456" i="1"/>
  <c r="P4456" i="1"/>
  <c r="Q4456" i="1"/>
  <c r="R4456" i="1"/>
  <c r="T4456" i="1"/>
  <c r="U4456" i="1"/>
  <c r="V4456" i="1"/>
  <c r="W4456" i="1"/>
  <c r="I4457" i="1"/>
  <c r="J4457" i="1"/>
  <c r="K4457" i="1"/>
  <c r="L4457" i="1"/>
  <c r="M4457" i="1"/>
  <c r="O4457" i="1"/>
  <c r="P4457" i="1"/>
  <c r="Q4457" i="1"/>
  <c r="R4457" i="1"/>
  <c r="T4457" i="1"/>
  <c r="U4457" i="1"/>
  <c r="V4457" i="1"/>
  <c r="W4457" i="1"/>
  <c r="I4458" i="1"/>
  <c r="J4458" i="1"/>
  <c r="K4458" i="1"/>
  <c r="L4458" i="1"/>
  <c r="M4458" i="1"/>
  <c r="O4458" i="1"/>
  <c r="P4458" i="1"/>
  <c r="Q4458" i="1"/>
  <c r="R4458" i="1"/>
  <c r="T4458" i="1"/>
  <c r="U4458" i="1"/>
  <c r="V4458" i="1"/>
  <c r="W4458" i="1"/>
  <c r="I4459" i="1"/>
  <c r="J4459" i="1"/>
  <c r="K4459" i="1"/>
  <c r="L4459" i="1"/>
  <c r="M4459" i="1"/>
  <c r="O4459" i="1"/>
  <c r="P4459" i="1"/>
  <c r="Q4459" i="1"/>
  <c r="R4459" i="1"/>
  <c r="T4459" i="1"/>
  <c r="U4459" i="1"/>
  <c r="V4459" i="1"/>
  <c r="W4459" i="1"/>
  <c r="I4460" i="1"/>
  <c r="J4460" i="1"/>
  <c r="K4460" i="1"/>
  <c r="L4460" i="1"/>
  <c r="M4460" i="1"/>
  <c r="O4460" i="1"/>
  <c r="P4460" i="1"/>
  <c r="Q4460" i="1"/>
  <c r="R4460" i="1"/>
  <c r="T4460" i="1"/>
  <c r="U4460" i="1"/>
  <c r="V4460" i="1"/>
  <c r="W4460" i="1"/>
  <c r="I4461" i="1"/>
  <c r="J4461" i="1"/>
  <c r="K4461" i="1"/>
  <c r="L4461" i="1"/>
  <c r="M4461" i="1"/>
  <c r="O4461" i="1"/>
  <c r="P4461" i="1"/>
  <c r="Q4461" i="1"/>
  <c r="R4461" i="1"/>
  <c r="T4461" i="1"/>
  <c r="U4461" i="1"/>
  <c r="V4461" i="1"/>
  <c r="W4461" i="1"/>
  <c r="I4462" i="1"/>
  <c r="J4462" i="1"/>
  <c r="K4462" i="1"/>
  <c r="L4462" i="1"/>
  <c r="M4462" i="1"/>
  <c r="O4462" i="1"/>
  <c r="P4462" i="1"/>
  <c r="Q4462" i="1"/>
  <c r="R4462" i="1"/>
  <c r="T4462" i="1"/>
  <c r="U4462" i="1"/>
  <c r="V4462" i="1"/>
  <c r="W4462" i="1"/>
  <c r="I4463" i="1"/>
  <c r="J4463" i="1"/>
  <c r="K4463" i="1"/>
  <c r="L4463" i="1"/>
  <c r="M4463" i="1"/>
  <c r="O4463" i="1"/>
  <c r="P4463" i="1"/>
  <c r="Q4463" i="1"/>
  <c r="R4463" i="1"/>
  <c r="T4463" i="1"/>
  <c r="U4463" i="1"/>
  <c r="V4463" i="1"/>
  <c r="W4463" i="1"/>
  <c r="I4464" i="1"/>
  <c r="J4464" i="1"/>
  <c r="K4464" i="1"/>
  <c r="L4464" i="1"/>
  <c r="M4464" i="1"/>
  <c r="O4464" i="1"/>
  <c r="P4464" i="1"/>
  <c r="Q4464" i="1"/>
  <c r="R4464" i="1"/>
  <c r="T4464" i="1"/>
  <c r="U4464" i="1"/>
  <c r="V4464" i="1"/>
  <c r="W4464" i="1"/>
  <c r="I4465" i="1"/>
  <c r="J4465" i="1"/>
  <c r="K4465" i="1"/>
  <c r="L4465" i="1"/>
  <c r="M4465" i="1"/>
  <c r="O4465" i="1"/>
  <c r="P4465" i="1"/>
  <c r="Q4465" i="1"/>
  <c r="R4465" i="1"/>
  <c r="T4465" i="1"/>
  <c r="U4465" i="1"/>
  <c r="V4465" i="1"/>
  <c r="W4465" i="1"/>
  <c r="I4466" i="1"/>
  <c r="J4466" i="1"/>
  <c r="K4466" i="1"/>
  <c r="L4466" i="1"/>
  <c r="M4466" i="1"/>
  <c r="O4466" i="1"/>
  <c r="P4466" i="1"/>
  <c r="Q4466" i="1"/>
  <c r="R4466" i="1"/>
  <c r="T4466" i="1"/>
  <c r="U4466" i="1"/>
  <c r="V4466" i="1"/>
  <c r="W4466" i="1"/>
  <c r="I4467" i="1"/>
  <c r="J4467" i="1"/>
  <c r="K4467" i="1"/>
  <c r="L4467" i="1"/>
  <c r="M4467" i="1"/>
  <c r="O4467" i="1"/>
  <c r="P4467" i="1"/>
  <c r="Q4467" i="1"/>
  <c r="R4467" i="1"/>
  <c r="T4467" i="1"/>
  <c r="U4467" i="1"/>
  <c r="V4467" i="1"/>
  <c r="W4467" i="1"/>
  <c r="I4468" i="1"/>
  <c r="J4468" i="1"/>
  <c r="K4468" i="1"/>
  <c r="L4468" i="1"/>
  <c r="M4468" i="1"/>
  <c r="O4468" i="1"/>
  <c r="P4468" i="1"/>
  <c r="Q4468" i="1"/>
  <c r="R4468" i="1"/>
  <c r="T4468" i="1"/>
  <c r="U4468" i="1"/>
  <c r="V4468" i="1"/>
  <c r="W4468" i="1"/>
  <c r="I4469" i="1"/>
  <c r="J4469" i="1"/>
  <c r="K4469" i="1"/>
  <c r="L4469" i="1"/>
  <c r="M4469" i="1"/>
  <c r="O4469" i="1"/>
  <c r="P4469" i="1"/>
  <c r="Q4469" i="1"/>
  <c r="R4469" i="1"/>
  <c r="T4469" i="1"/>
  <c r="U4469" i="1"/>
  <c r="V4469" i="1"/>
  <c r="W4469" i="1"/>
  <c r="I4470" i="1"/>
  <c r="J4470" i="1"/>
  <c r="K4470" i="1"/>
  <c r="L4470" i="1"/>
  <c r="M4470" i="1"/>
  <c r="O4470" i="1"/>
  <c r="P4470" i="1"/>
  <c r="Q4470" i="1"/>
  <c r="R4470" i="1"/>
  <c r="T4470" i="1"/>
  <c r="U4470" i="1"/>
  <c r="V4470" i="1"/>
  <c r="W4470" i="1"/>
  <c r="I4471" i="1"/>
  <c r="J4471" i="1"/>
  <c r="K4471" i="1"/>
  <c r="L4471" i="1"/>
  <c r="M4471" i="1"/>
  <c r="O4471" i="1"/>
  <c r="P4471" i="1"/>
  <c r="Q4471" i="1"/>
  <c r="R4471" i="1"/>
  <c r="T4471" i="1"/>
  <c r="U4471" i="1"/>
  <c r="V4471" i="1"/>
  <c r="W4471" i="1"/>
  <c r="I4472" i="1"/>
  <c r="J4472" i="1"/>
  <c r="K4472" i="1"/>
  <c r="L4472" i="1"/>
  <c r="M4472" i="1"/>
  <c r="O4472" i="1"/>
  <c r="P4472" i="1"/>
  <c r="Q4472" i="1"/>
  <c r="R4472" i="1"/>
  <c r="T4472" i="1"/>
  <c r="U4472" i="1"/>
  <c r="V4472" i="1"/>
  <c r="W4472" i="1"/>
  <c r="I4473" i="1"/>
  <c r="J4473" i="1"/>
  <c r="K4473" i="1"/>
  <c r="L4473" i="1"/>
  <c r="M4473" i="1"/>
  <c r="O4473" i="1"/>
  <c r="P4473" i="1"/>
  <c r="Q4473" i="1"/>
  <c r="R4473" i="1"/>
  <c r="T4473" i="1"/>
  <c r="U4473" i="1"/>
  <c r="V4473" i="1"/>
  <c r="W4473" i="1"/>
  <c r="I4474" i="1"/>
  <c r="J4474" i="1"/>
  <c r="K4474" i="1"/>
  <c r="L4474" i="1"/>
  <c r="M4474" i="1"/>
  <c r="O4474" i="1"/>
  <c r="P4474" i="1"/>
  <c r="Q4474" i="1"/>
  <c r="R4474" i="1"/>
  <c r="T4474" i="1"/>
  <c r="U4474" i="1"/>
  <c r="V4474" i="1"/>
  <c r="W4474" i="1"/>
  <c r="I4475" i="1"/>
  <c r="J4475" i="1"/>
  <c r="K4475" i="1"/>
  <c r="L4475" i="1"/>
  <c r="M4475" i="1"/>
  <c r="O4475" i="1"/>
  <c r="P4475" i="1"/>
  <c r="Q4475" i="1"/>
  <c r="R4475" i="1"/>
  <c r="T4475" i="1"/>
  <c r="U4475" i="1"/>
  <c r="V4475" i="1"/>
  <c r="W4475" i="1"/>
  <c r="I4476" i="1"/>
  <c r="J4476" i="1"/>
  <c r="K4476" i="1"/>
  <c r="L4476" i="1"/>
  <c r="M4476" i="1"/>
  <c r="O4476" i="1"/>
  <c r="P4476" i="1"/>
  <c r="Q4476" i="1"/>
  <c r="R4476" i="1"/>
  <c r="T4476" i="1"/>
  <c r="U4476" i="1"/>
  <c r="V4476" i="1"/>
  <c r="W4476" i="1"/>
  <c r="I4477" i="1"/>
  <c r="J4477" i="1"/>
  <c r="K4477" i="1"/>
  <c r="L4477" i="1"/>
  <c r="M4477" i="1"/>
  <c r="O4477" i="1"/>
  <c r="P4477" i="1"/>
  <c r="Q4477" i="1"/>
  <c r="R4477" i="1"/>
  <c r="T4477" i="1"/>
  <c r="U4477" i="1"/>
  <c r="V4477" i="1"/>
  <c r="W4477" i="1"/>
  <c r="I4478" i="1"/>
  <c r="J4478" i="1"/>
  <c r="K4478" i="1"/>
  <c r="L4478" i="1"/>
  <c r="M4478" i="1"/>
  <c r="O4478" i="1"/>
  <c r="P4478" i="1"/>
  <c r="Q4478" i="1"/>
  <c r="R4478" i="1"/>
  <c r="T4478" i="1"/>
  <c r="U4478" i="1"/>
  <c r="V4478" i="1"/>
  <c r="W4478" i="1"/>
  <c r="I4479" i="1"/>
  <c r="J4479" i="1"/>
  <c r="K4479" i="1"/>
  <c r="L4479" i="1"/>
  <c r="M4479" i="1"/>
  <c r="O4479" i="1"/>
  <c r="P4479" i="1"/>
  <c r="Q4479" i="1"/>
  <c r="R4479" i="1"/>
  <c r="T4479" i="1"/>
  <c r="U4479" i="1"/>
  <c r="V4479" i="1"/>
  <c r="W4479" i="1"/>
  <c r="I4480" i="1"/>
  <c r="J4480" i="1"/>
  <c r="K4480" i="1"/>
  <c r="L4480" i="1"/>
  <c r="M4480" i="1"/>
  <c r="O4480" i="1"/>
  <c r="P4480" i="1"/>
  <c r="Q4480" i="1"/>
  <c r="R4480" i="1"/>
  <c r="T4480" i="1"/>
  <c r="U4480" i="1"/>
  <c r="V4480" i="1"/>
  <c r="W4480" i="1"/>
  <c r="I4481" i="1"/>
  <c r="J4481" i="1"/>
  <c r="K4481" i="1"/>
  <c r="L4481" i="1"/>
  <c r="M4481" i="1"/>
  <c r="O4481" i="1"/>
  <c r="P4481" i="1"/>
  <c r="Q4481" i="1"/>
  <c r="R4481" i="1"/>
  <c r="T4481" i="1"/>
  <c r="U4481" i="1"/>
  <c r="V4481" i="1"/>
  <c r="W4481" i="1"/>
  <c r="I4482" i="1"/>
  <c r="J4482" i="1"/>
  <c r="K4482" i="1"/>
  <c r="L4482" i="1"/>
  <c r="M4482" i="1"/>
  <c r="O4482" i="1"/>
  <c r="P4482" i="1"/>
  <c r="Q4482" i="1"/>
  <c r="R4482" i="1"/>
  <c r="T4482" i="1"/>
  <c r="U4482" i="1"/>
  <c r="V4482" i="1"/>
  <c r="W4482" i="1"/>
  <c r="I4483" i="1"/>
  <c r="J4483" i="1"/>
  <c r="K4483" i="1"/>
  <c r="L4483" i="1"/>
  <c r="M4483" i="1"/>
  <c r="O4483" i="1"/>
  <c r="P4483" i="1"/>
  <c r="Q4483" i="1"/>
  <c r="R4483" i="1"/>
  <c r="T4483" i="1"/>
  <c r="U4483" i="1"/>
  <c r="V4483" i="1"/>
  <c r="W4483" i="1"/>
  <c r="I4484" i="1"/>
  <c r="J4484" i="1"/>
  <c r="K4484" i="1"/>
  <c r="L4484" i="1"/>
  <c r="M4484" i="1"/>
  <c r="O4484" i="1"/>
  <c r="P4484" i="1"/>
  <c r="Q4484" i="1"/>
  <c r="R4484" i="1"/>
  <c r="T4484" i="1"/>
  <c r="U4484" i="1"/>
  <c r="V4484" i="1"/>
  <c r="W4484" i="1"/>
  <c r="I4485" i="1"/>
  <c r="J4485" i="1"/>
  <c r="K4485" i="1"/>
  <c r="L4485" i="1"/>
  <c r="M4485" i="1"/>
  <c r="O4485" i="1"/>
  <c r="P4485" i="1"/>
  <c r="Q4485" i="1"/>
  <c r="R4485" i="1"/>
  <c r="T4485" i="1"/>
  <c r="U4485" i="1"/>
  <c r="V4485" i="1"/>
  <c r="W4485" i="1"/>
  <c r="I4486" i="1"/>
  <c r="J4486" i="1"/>
  <c r="K4486" i="1"/>
  <c r="L4486" i="1"/>
  <c r="M4486" i="1"/>
  <c r="O4486" i="1"/>
  <c r="P4486" i="1"/>
  <c r="Q4486" i="1"/>
  <c r="R4486" i="1"/>
  <c r="T4486" i="1"/>
  <c r="U4486" i="1"/>
  <c r="V4486" i="1"/>
  <c r="W4486" i="1"/>
  <c r="I4487" i="1"/>
  <c r="J4487" i="1"/>
  <c r="K4487" i="1"/>
  <c r="L4487" i="1"/>
  <c r="M4487" i="1"/>
  <c r="O4487" i="1"/>
  <c r="P4487" i="1"/>
  <c r="Q4487" i="1"/>
  <c r="R4487" i="1"/>
  <c r="T4487" i="1"/>
  <c r="U4487" i="1"/>
  <c r="V4487" i="1"/>
  <c r="W4487" i="1"/>
  <c r="I4488" i="1"/>
  <c r="J4488" i="1"/>
  <c r="K4488" i="1"/>
  <c r="L4488" i="1"/>
  <c r="M4488" i="1"/>
  <c r="O4488" i="1"/>
  <c r="P4488" i="1"/>
  <c r="Q4488" i="1"/>
  <c r="R4488" i="1"/>
  <c r="T4488" i="1"/>
  <c r="U4488" i="1"/>
  <c r="V4488" i="1"/>
  <c r="W4488" i="1"/>
  <c r="I4489" i="1"/>
  <c r="J4489" i="1"/>
  <c r="K4489" i="1"/>
  <c r="L4489" i="1"/>
  <c r="M4489" i="1"/>
  <c r="O4489" i="1"/>
  <c r="P4489" i="1"/>
  <c r="Q4489" i="1"/>
  <c r="R4489" i="1"/>
  <c r="T4489" i="1"/>
  <c r="U4489" i="1"/>
  <c r="V4489" i="1"/>
  <c r="W4489" i="1"/>
  <c r="I4490" i="1"/>
  <c r="J4490" i="1"/>
  <c r="K4490" i="1"/>
  <c r="L4490" i="1"/>
  <c r="M4490" i="1"/>
  <c r="O4490" i="1"/>
  <c r="P4490" i="1"/>
  <c r="Q4490" i="1"/>
  <c r="R4490" i="1"/>
  <c r="T4490" i="1"/>
  <c r="U4490" i="1"/>
  <c r="V4490" i="1"/>
  <c r="W4490" i="1"/>
  <c r="I4491" i="1"/>
  <c r="J4491" i="1"/>
  <c r="K4491" i="1"/>
  <c r="L4491" i="1"/>
  <c r="M4491" i="1"/>
  <c r="O4491" i="1"/>
  <c r="P4491" i="1"/>
  <c r="Q4491" i="1"/>
  <c r="R4491" i="1"/>
  <c r="T4491" i="1"/>
  <c r="U4491" i="1"/>
  <c r="V4491" i="1"/>
  <c r="W4491" i="1"/>
  <c r="I4492" i="1"/>
  <c r="J4492" i="1"/>
  <c r="K4492" i="1"/>
  <c r="L4492" i="1"/>
  <c r="M4492" i="1"/>
  <c r="O4492" i="1"/>
  <c r="P4492" i="1"/>
  <c r="Q4492" i="1"/>
  <c r="R4492" i="1"/>
  <c r="T4492" i="1"/>
  <c r="U4492" i="1"/>
  <c r="V4492" i="1"/>
  <c r="W4492" i="1"/>
  <c r="I4493" i="1"/>
  <c r="J4493" i="1"/>
  <c r="K4493" i="1"/>
  <c r="L4493" i="1"/>
  <c r="M4493" i="1"/>
  <c r="O4493" i="1"/>
  <c r="P4493" i="1"/>
  <c r="Q4493" i="1"/>
  <c r="R4493" i="1"/>
  <c r="T4493" i="1"/>
  <c r="U4493" i="1"/>
  <c r="V4493" i="1"/>
  <c r="W4493" i="1"/>
  <c r="I4494" i="1"/>
  <c r="J4494" i="1"/>
  <c r="K4494" i="1"/>
  <c r="L4494" i="1"/>
  <c r="M4494" i="1"/>
  <c r="O4494" i="1"/>
  <c r="P4494" i="1"/>
  <c r="Q4494" i="1"/>
  <c r="R4494" i="1"/>
  <c r="T4494" i="1"/>
  <c r="U4494" i="1"/>
  <c r="V4494" i="1"/>
  <c r="W4494" i="1"/>
  <c r="I4495" i="1"/>
  <c r="J4495" i="1"/>
  <c r="K4495" i="1"/>
  <c r="L4495" i="1"/>
  <c r="M4495" i="1"/>
  <c r="O4495" i="1"/>
  <c r="P4495" i="1"/>
  <c r="Q4495" i="1"/>
  <c r="R4495" i="1"/>
  <c r="T4495" i="1"/>
  <c r="U4495" i="1"/>
  <c r="V4495" i="1"/>
  <c r="W4495" i="1"/>
  <c r="I4496" i="1"/>
  <c r="J4496" i="1"/>
  <c r="K4496" i="1"/>
  <c r="L4496" i="1"/>
  <c r="M4496" i="1"/>
  <c r="O4496" i="1"/>
  <c r="P4496" i="1"/>
  <c r="Q4496" i="1"/>
  <c r="R4496" i="1"/>
  <c r="T4496" i="1"/>
  <c r="U4496" i="1"/>
  <c r="V4496" i="1"/>
  <c r="W4496" i="1"/>
  <c r="I4497" i="1"/>
  <c r="J4497" i="1"/>
  <c r="K4497" i="1"/>
  <c r="L4497" i="1"/>
  <c r="M4497" i="1"/>
  <c r="O4497" i="1"/>
  <c r="P4497" i="1"/>
  <c r="Q4497" i="1"/>
  <c r="R4497" i="1"/>
  <c r="T4497" i="1"/>
  <c r="U4497" i="1"/>
  <c r="V4497" i="1"/>
  <c r="W4497" i="1"/>
  <c r="I4498" i="1"/>
  <c r="J4498" i="1"/>
  <c r="K4498" i="1"/>
  <c r="L4498" i="1"/>
  <c r="M4498" i="1"/>
  <c r="O4498" i="1"/>
  <c r="P4498" i="1"/>
  <c r="Q4498" i="1"/>
  <c r="R4498" i="1"/>
  <c r="T4498" i="1"/>
  <c r="U4498" i="1"/>
  <c r="V4498" i="1"/>
  <c r="W4498" i="1"/>
  <c r="I4499" i="1"/>
  <c r="J4499" i="1"/>
  <c r="K4499" i="1"/>
  <c r="L4499" i="1"/>
  <c r="M4499" i="1"/>
  <c r="O4499" i="1"/>
  <c r="P4499" i="1"/>
  <c r="Q4499" i="1"/>
  <c r="R4499" i="1"/>
  <c r="T4499" i="1"/>
  <c r="U4499" i="1"/>
  <c r="V4499" i="1"/>
  <c r="W4499" i="1"/>
  <c r="I4500" i="1"/>
  <c r="J4500" i="1"/>
  <c r="K4500" i="1"/>
  <c r="L4500" i="1"/>
  <c r="M4500" i="1"/>
  <c r="O4500" i="1"/>
  <c r="P4500" i="1"/>
  <c r="Q4500" i="1"/>
  <c r="R4500" i="1"/>
  <c r="T4500" i="1"/>
  <c r="U4500" i="1"/>
  <c r="V4500" i="1"/>
  <c r="W4500" i="1"/>
  <c r="I4501" i="1"/>
  <c r="J4501" i="1"/>
  <c r="K4501" i="1"/>
  <c r="L4501" i="1"/>
  <c r="M4501" i="1"/>
  <c r="O4501" i="1"/>
  <c r="P4501" i="1"/>
  <c r="Q4501" i="1"/>
  <c r="R4501" i="1"/>
  <c r="T4501" i="1"/>
  <c r="U4501" i="1"/>
  <c r="V4501" i="1"/>
  <c r="W4501" i="1"/>
  <c r="I4502" i="1"/>
  <c r="J4502" i="1"/>
  <c r="K4502" i="1"/>
  <c r="L4502" i="1"/>
  <c r="M4502" i="1"/>
  <c r="O4502" i="1"/>
  <c r="P4502" i="1"/>
  <c r="Q4502" i="1"/>
  <c r="R4502" i="1"/>
  <c r="T4502" i="1"/>
  <c r="U4502" i="1"/>
  <c r="V4502" i="1"/>
  <c r="W4502" i="1"/>
  <c r="I4503" i="1"/>
  <c r="J4503" i="1"/>
  <c r="K4503" i="1"/>
  <c r="L4503" i="1"/>
  <c r="M4503" i="1"/>
  <c r="O4503" i="1"/>
  <c r="P4503" i="1"/>
  <c r="Q4503" i="1"/>
  <c r="R4503" i="1"/>
  <c r="T4503" i="1"/>
  <c r="U4503" i="1"/>
  <c r="V4503" i="1"/>
  <c r="W4503" i="1"/>
  <c r="I4504" i="1"/>
  <c r="J4504" i="1"/>
  <c r="K4504" i="1"/>
  <c r="L4504" i="1"/>
  <c r="M4504" i="1"/>
  <c r="O4504" i="1"/>
  <c r="P4504" i="1"/>
  <c r="Q4504" i="1"/>
  <c r="R4504" i="1"/>
  <c r="T4504" i="1"/>
  <c r="U4504" i="1"/>
  <c r="V4504" i="1"/>
  <c r="W4504" i="1"/>
  <c r="I4505" i="1"/>
  <c r="J4505" i="1"/>
  <c r="K4505" i="1"/>
  <c r="L4505" i="1"/>
  <c r="M4505" i="1"/>
  <c r="O4505" i="1"/>
  <c r="P4505" i="1"/>
  <c r="Q4505" i="1"/>
  <c r="R4505" i="1"/>
  <c r="T4505" i="1"/>
  <c r="U4505" i="1"/>
  <c r="V4505" i="1"/>
  <c r="W4505" i="1"/>
  <c r="I4506" i="1"/>
  <c r="J4506" i="1"/>
  <c r="K4506" i="1"/>
  <c r="L4506" i="1"/>
  <c r="M4506" i="1"/>
  <c r="O4506" i="1"/>
  <c r="P4506" i="1"/>
  <c r="Q4506" i="1"/>
  <c r="R4506" i="1"/>
  <c r="T4506" i="1"/>
  <c r="U4506" i="1"/>
  <c r="V4506" i="1"/>
  <c r="W4506" i="1"/>
  <c r="I4507" i="1"/>
  <c r="J4507" i="1"/>
  <c r="K4507" i="1"/>
  <c r="L4507" i="1"/>
  <c r="M4507" i="1"/>
  <c r="O4507" i="1"/>
  <c r="P4507" i="1"/>
  <c r="Q4507" i="1"/>
  <c r="R4507" i="1"/>
  <c r="T4507" i="1"/>
  <c r="U4507" i="1"/>
  <c r="V4507" i="1"/>
  <c r="W4507" i="1"/>
  <c r="I4508" i="1"/>
  <c r="J4508" i="1"/>
  <c r="K4508" i="1"/>
  <c r="L4508" i="1"/>
  <c r="M4508" i="1"/>
  <c r="O4508" i="1"/>
  <c r="P4508" i="1"/>
  <c r="Q4508" i="1"/>
  <c r="R4508" i="1"/>
  <c r="T4508" i="1"/>
  <c r="U4508" i="1"/>
  <c r="V4508" i="1"/>
  <c r="W4508" i="1"/>
  <c r="I4509" i="1"/>
  <c r="J4509" i="1"/>
  <c r="K4509" i="1"/>
  <c r="L4509" i="1"/>
  <c r="M4509" i="1"/>
  <c r="O4509" i="1"/>
  <c r="P4509" i="1"/>
  <c r="Q4509" i="1"/>
  <c r="R4509" i="1"/>
  <c r="T4509" i="1"/>
  <c r="U4509" i="1"/>
  <c r="V4509" i="1"/>
  <c r="W4509" i="1"/>
  <c r="I4510" i="1"/>
  <c r="J4510" i="1"/>
  <c r="K4510" i="1"/>
  <c r="L4510" i="1"/>
  <c r="M4510" i="1"/>
  <c r="O4510" i="1"/>
  <c r="P4510" i="1"/>
  <c r="Q4510" i="1"/>
  <c r="R4510" i="1"/>
  <c r="T4510" i="1"/>
  <c r="U4510" i="1"/>
  <c r="V4510" i="1"/>
  <c r="W4510" i="1"/>
  <c r="I4511" i="1"/>
  <c r="J4511" i="1"/>
  <c r="K4511" i="1"/>
  <c r="L4511" i="1"/>
  <c r="M4511" i="1"/>
  <c r="O4511" i="1"/>
  <c r="P4511" i="1"/>
  <c r="Q4511" i="1"/>
  <c r="R4511" i="1"/>
  <c r="T4511" i="1"/>
  <c r="U4511" i="1"/>
  <c r="V4511" i="1"/>
  <c r="W4511" i="1"/>
  <c r="I4512" i="1"/>
  <c r="J4512" i="1"/>
  <c r="K4512" i="1"/>
  <c r="L4512" i="1"/>
  <c r="M4512" i="1"/>
  <c r="O4512" i="1"/>
  <c r="P4512" i="1"/>
  <c r="Q4512" i="1"/>
  <c r="R4512" i="1"/>
  <c r="T4512" i="1"/>
  <c r="U4512" i="1"/>
  <c r="V4512" i="1"/>
  <c r="W4512" i="1"/>
  <c r="I4513" i="1"/>
  <c r="J4513" i="1"/>
  <c r="K4513" i="1"/>
  <c r="L4513" i="1"/>
  <c r="M4513" i="1"/>
  <c r="O4513" i="1"/>
  <c r="P4513" i="1"/>
  <c r="Q4513" i="1"/>
  <c r="R4513" i="1"/>
  <c r="T4513" i="1"/>
  <c r="U4513" i="1"/>
  <c r="V4513" i="1"/>
  <c r="W4513" i="1"/>
  <c r="I4514" i="1"/>
  <c r="J4514" i="1"/>
  <c r="K4514" i="1"/>
  <c r="L4514" i="1"/>
  <c r="M4514" i="1"/>
  <c r="O4514" i="1"/>
  <c r="P4514" i="1"/>
  <c r="Q4514" i="1"/>
  <c r="R4514" i="1"/>
  <c r="T4514" i="1"/>
  <c r="U4514" i="1"/>
  <c r="V4514" i="1"/>
  <c r="W4514" i="1"/>
  <c r="I4515" i="1"/>
  <c r="J4515" i="1"/>
  <c r="K4515" i="1"/>
  <c r="L4515" i="1"/>
  <c r="M4515" i="1"/>
  <c r="O4515" i="1"/>
  <c r="P4515" i="1"/>
  <c r="Q4515" i="1"/>
  <c r="R4515" i="1"/>
  <c r="T4515" i="1"/>
  <c r="U4515" i="1"/>
  <c r="V4515" i="1"/>
  <c r="W4515" i="1"/>
  <c r="I4516" i="1"/>
  <c r="J4516" i="1"/>
  <c r="K4516" i="1"/>
  <c r="L4516" i="1"/>
  <c r="M4516" i="1"/>
  <c r="O4516" i="1"/>
  <c r="P4516" i="1"/>
  <c r="Q4516" i="1"/>
  <c r="R4516" i="1"/>
  <c r="T4516" i="1"/>
  <c r="U4516" i="1"/>
  <c r="V4516" i="1"/>
  <c r="W4516" i="1"/>
  <c r="I4517" i="1"/>
  <c r="J4517" i="1"/>
  <c r="K4517" i="1"/>
  <c r="L4517" i="1"/>
  <c r="M4517" i="1"/>
  <c r="O4517" i="1"/>
  <c r="P4517" i="1"/>
  <c r="Q4517" i="1"/>
  <c r="R4517" i="1"/>
  <c r="T4517" i="1"/>
  <c r="U4517" i="1"/>
  <c r="V4517" i="1"/>
  <c r="W4517" i="1"/>
  <c r="I4518" i="1"/>
  <c r="J4518" i="1"/>
  <c r="K4518" i="1"/>
  <c r="L4518" i="1"/>
  <c r="M4518" i="1"/>
  <c r="O4518" i="1"/>
  <c r="P4518" i="1"/>
  <c r="Q4518" i="1"/>
  <c r="R4518" i="1"/>
  <c r="T4518" i="1"/>
  <c r="U4518" i="1"/>
  <c r="V4518" i="1"/>
  <c r="W4518" i="1"/>
  <c r="I4519" i="1"/>
  <c r="J4519" i="1"/>
  <c r="K4519" i="1"/>
  <c r="L4519" i="1"/>
  <c r="M4519" i="1"/>
  <c r="O4519" i="1"/>
  <c r="P4519" i="1"/>
  <c r="Q4519" i="1"/>
  <c r="R4519" i="1"/>
  <c r="T4519" i="1"/>
  <c r="U4519" i="1"/>
  <c r="V4519" i="1"/>
  <c r="W4519" i="1"/>
  <c r="I4520" i="1"/>
  <c r="J4520" i="1"/>
  <c r="K4520" i="1"/>
  <c r="L4520" i="1"/>
  <c r="M4520" i="1"/>
  <c r="O4520" i="1"/>
  <c r="P4520" i="1"/>
  <c r="Q4520" i="1"/>
  <c r="R4520" i="1"/>
  <c r="T4520" i="1"/>
  <c r="U4520" i="1"/>
  <c r="V4520" i="1"/>
  <c r="W4520" i="1"/>
  <c r="I4521" i="1"/>
  <c r="J4521" i="1"/>
  <c r="K4521" i="1"/>
  <c r="L4521" i="1"/>
  <c r="M4521" i="1"/>
  <c r="O4521" i="1"/>
  <c r="P4521" i="1"/>
  <c r="Q4521" i="1"/>
  <c r="R4521" i="1"/>
  <c r="T4521" i="1"/>
  <c r="U4521" i="1"/>
  <c r="V4521" i="1"/>
  <c r="W4521" i="1"/>
  <c r="I4522" i="1"/>
  <c r="J4522" i="1"/>
  <c r="K4522" i="1"/>
  <c r="L4522" i="1"/>
  <c r="M4522" i="1"/>
  <c r="O4522" i="1"/>
  <c r="P4522" i="1"/>
  <c r="Q4522" i="1"/>
  <c r="R4522" i="1"/>
  <c r="T4522" i="1"/>
  <c r="U4522" i="1"/>
  <c r="V4522" i="1"/>
  <c r="W4522" i="1"/>
  <c r="I4523" i="1"/>
  <c r="J4523" i="1"/>
  <c r="K4523" i="1"/>
  <c r="L4523" i="1"/>
  <c r="M4523" i="1"/>
  <c r="O4523" i="1"/>
  <c r="P4523" i="1"/>
  <c r="Q4523" i="1"/>
  <c r="R4523" i="1"/>
  <c r="T4523" i="1"/>
  <c r="U4523" i="1"/>
  <c r="V4523" i="1"/>
  <c r="W4523" i="1"/>
  <c r="I4524" i="1"/>
  <c r="J4524" i="1"/>
  <c r="K4524" i="1"/>
  <c r="L4524" i="1"/>
  <c r="M4524" i="1"/>
  <c r="O4524" i="1"/>
  <c r="P4524" i="1"/>
  <c r="Q4524" i="1"/>
  <c r="R4524" i="1"/>
  <c r="T4524" i="1"/>
  <c r="U4524" i="1"/>
  <c r="V4524" i="1"/>
  <c r="W4524" i="1"/>
  <c r="I4525" i="1"/>
  <c r="J4525" i="1"/>
  <c r="K4525" i="1"/>
  <c r="L4525" i="1"/>
  <c r="M4525" i="1"/>
  <c r="O4525" i="1"/>
  <c r="P4525" i="1"/>
  <c r="Q4525" i="1"/>
  <c r="R4525" i="1"/>
  <c r="T4525" i="1"/>
  <c r="U4525" i="1"/>
  <c r="V4525" i="1"/>
  <c r="W4525" i="1"/>
  <c r="I4526" i="1"/>
  <c r="J4526" i="1"/>
  <c r="K4526" i="1"/>
  <c r="L4526" i="1"/>
  <c r="M4526" i="1"/>
  <c r="O4526" i="1"/>
  <c r="P4526" i="1"/>
  <c r="Q4526" i="1"/>
  <c r="R4526" i="1"/>
  <c r="T4526" i="1"/>
  <c r="U4526" i="1"/>
  <c r="V4526" i="1"/>
  <c r="W4526" i="1"/>
  <c r="I4527" i="1"/>
  <c r="J4527" i="1"/>
  <c r="K4527" i="1"/>
  <c r="L4527" i="1"/>
  <c r="M4527" i="1"/>
  <c r="O4527" i="1"/>
  <c r="P4527" i="1"/>
  <c r="Q4527" i="1"/>
  <c r="R4527" i="1"/>
  <c r="T4527" i="1"/>
  <c r="U4527" i="1"/>
  <c r="V4527" i="1"/>
  <c r="W4527" i="1"/>
  <c r="I4528" i="1"/>
  <c r="J4528" i="1"/>
  <c r="K4528" i="1"/>
  <c r="L4528" i="1"/>
  <c r="M4528" i="1"/>
  <c r="O4528" i="1"/>
  <c r="P4528" i="1"/>
  <c r="Q4528" i="1"/>
  <c r="R4528" i="1"/>
  <c r="T4528" i="1"/>
  <c r="U4528" i="1"/>
  <c r="V4528" i="1"/>
  <c r="W4528" i="1"/>
  <c r="I4529" i="1"/>
  <c r="J4529" i="1"/>
  <c r="K4529" i="1"/>
  <c r="L4529" i="1"/>
  <c r="M4529" i="1"/>
  <c r="O4529" i="1"/>
  <c r="P4529" i="1"/>
  <c r="Q4529" i="1"/>
  <c r="R4529" i="1"/>
  <c r="T4529" i="1"/>
  <c r="U4529" i="1"/>
  <c r="V4529" i="1"/>
  <c r="W4529" i="1"/>
  <c r="I4530" i="1"/>
  <c r="J4530" i="1"/>
  <c r="K4530" i="1"/>
  <c r="L4530" i="1"/>
  <c r="M4530" i="1"/>
  <c r="O4530" i="1"/>
  <c r="P4530" i="1"/>
  <c r="Q4530" i="1"/>
  <c r="R4530" i="1"/>
  <c r="T4530" i="1"/>
  <c r="U4530" i="1"/>
  <c r="V4530" i="1"/>
  <c r="W4530" i="1"/>
  <c r="I4531" i="1"/>
  <c r="J4531" i="1"/>
  <c r="K4531" i="1"/>
  <c r="L4531" i="1"/>
  <c r="M4531" i="1"/>
  <c r="O4531" i="1"/>
  <c r="P4531" i="1"/>
  <c r="Q4531" i="1"/>
  <c r="R4531" i="1"/>
  <c r="T4531" i="1"/>
  <c r="U4531" i="1"/>
  <c r="V4531" i="1"/>
  <c r="W4531" i="1"/>
  <c r="I4532" i="1"/>
  <c r="J4532" i="1"/>
  <c r="K4532" i="1"/>
  <c r="L4532" i="1"/>
  <c r="M4532" i="1"/>
  <c r="O4532" i="1"/>
  <c r="P4532" i="1"/>
  <c r="Q4532" i="1"/>
  <c r="R4532" i="1"/>
  <c r="T4532" i="1"/>
  <c r="U4532" i="1"/>
  <c r="V4532" i="1"/>
  <c r="W4532" i="1"/>
  <c r="I4533" i="1"/>
  <c r="J4533" i="1"/>
  <c r="K4533" i="1"/>
  <c r="L4533" i="1"/>
  <c r="M4533" i="1"/>
  <c r="O4533" i="1"/>
  <c r="P4533" i="1"/>
  <c r="Q4533" i="1"/>
  <c r="R4533" i="1"/>
  <c r="T4533" i="1"/>
  <c r="U4533" i="1"/>
  <c r="V4533" i="1"/>
  <c r="W4533" i="1"/>
  <c r="I4534" i="1"/>
  <c r="J4534" i="1"/>
  <c r="K4534" i="1"/>
  <c r="L4534" i="1"/>
  <c r="M4534" i="1"/>
  <c r="O4534" i="1"/>
  <c r="P4534" i="1"/>
  <c r="Q4534" i="1"/>
  <c r="R4534" i="1"/>
  <c r="T4534" i="1"/>
  <c r="U4534" i="1"/>
  <c r="V4534" i="1"/>
  <c r="W4534" i="1"/>
  <c r="I4535" i="1"/>
  <c r="J4535" i="1"/>
  <c r="K4535" i="1"/>
  <c r="L4535" i="1"/>
  <c r="M4535" i="1"/>
  <c r="O4535" i="1"/>
  <c r="P4535" i="1"/>
  <c r="Q4535" i="1"/>
  <c r="R4535" i="1"/>
  <c r="T4535" i="1"/>
  <c r="U4535" i="1"/>
  <c r="V4535" i="1"/>
  <c r="W4535" i="1"/>
  <c r="I4536" i="1"/>
  <c r="J4536" i="1"/>
  <c r="K4536" i="1"/>
  <c r="L4536" i="1"/>
  <c r="M4536" i="1"/>
  <c r="O4536" i="1"/>
  <c r="P4536" i="1"/>
  <c r="Q4536" i="1"/>
  <c r="R4536" i="1"/>
  <c r="T4536" i="1"/>
  <c r="U4536" i="1"/>
  <c r="V4536" i="1"/>
  <c r="W4536" i="1"/>
  <c r="I4537" i="1"/>
  <c r="J4537" i="1"/>
  <c r="K4537" i="1"/>
  <c r="L4537" i="1"/>
  <c r="M4537" i="1"/>
  <c r="O4537" i="1"/>
  <c r="P4537" i="1"/>
  <c r="Q4537" i="1"/>
  <c r="R4537" i="1"/>
  <c r="T4537" i="1"/>
  <c r="U4537" i="1"/>
  <c r="V4537" i="1"/>
  <c r="W4537" i="1"/>
  <c r="I4538" i="1"/>
  <c r="J4538" i="1"/>
  <c r="K4538" i="1"/>
  <c r="L4538" i="1"/>
  <c r="M4538" i="1"/>
  <c r="O4538" i="1"/>
  <c r="P4538" i="1"/>
  <c r="Q4538" i="1"/>
  <c r="R4538" i="1"/>
  <c r="T4538" i="1"/>
  <c r="U4538" i="1"/>
  <c r="V4538" i="1"/>
  <c r="W4538" i="1"/>
  <c r="I4539" i="1"/>
  <c r="J4539" i="1"/>
  <c r="K4539" i="1"/>
  <c r="L4539" i="1"/>
  <c r="M4539" i="1"/>
  <c r="O4539" i="1"/>
  <c r="P4539" i="1"/>
  <c r="Q4539" i="1"/>
  <c r="R4539" i="1"/>
  <c r="T4539" i="1"/>
  <c r="U4539" i="1"/>
  <c r="V4539" i="1"/>
  <c r="W4539" i="1"/>
  <c r="I4540" i="1"/>
  <c r="J4540" i="1"/>
  <c r="K4540" i="1"/>
  <c r="L4540" i="1"/>
  <c r="M4540" i="1"/>
  <c r="O4540" i="1"/>
  <c r="P4540" i="1"/>
  <c r="Q4540" i="1"/>
  <c r="R4540" i="1"/>
  <c r="T4540" i="1"/>
  <c r="U4540" i="1"/>
  <c r="V4540" i="1"/>
  <c r="W4540" i="1"/>
  <c r="I4541" i="1"/>
  <c r="J4541" i="1"/>
  <c r="K4541" i="1"/>
  <c r="L4541" i="1"/>
  <c r="M4541" i="1"/>
  <c r="O4541" i="1"/>
  <c r="P4541" i="1"/>
  <c r="Q4541" i="1"/>
  <c r="R4541" i="1"/>
  <c r="T4541" i="1"/>
  <c r="U4541" i="1"/>
  <c r="V4541" i="1"/>
  <c r="W4541" i="1"/>
  <c r="I4542" i="1"/>
  <c r="J4542" i="1"/>
  <c r="K4542" i="1"/>
  <c r="L4542" i="1"/>
  <c r="M4542" i="1"/>
  <c r="O4542" i="1"/>
  <c r="P4542" i="1"/>
  <c r="Q4542" i="1"/>
  <c r="R4542" i="1"/>
  <c r="T4542" i="1"/>
  <c r="U4542" i="1"/>
  <c r="V4542" i="1"/>
  <c r="W4542" i="1"/>
  <c r="I4543" i="1"/>
  <c r="J4543" i="1"/>
  <c r="K4543" i="1"/>
  <c r="L4543" i="1"/>
  <c r="M4543" i="1"/>
  <c r="O4543" i="1"/>
  <c r="P4543" i="1"/>
  <c r="Q4543" i="1"/>
  <c r="R4543" i="1"/>
  <c r="T4543" i="1"/>
  <c r="U4543" i="1"/>
  <c r="V4543" i="1"/>
  <c r="W4543" i="1"/>
  <c r="I4544" i="1"/>
  <c r="J4544" i="1"/>
  <c r="K4544" i="1"/>
  <c r="L4544" i="1"/>
  <c r="M4544" i="1"/>
  <c r="O4544" i="1"/>
  <c r="P4544" i="1"/>
  <c r="Q4544" i="1"/>
  <c r="R4544" i="1"/>
  <c r="T4544" i="1"/>
  <c r="U4544" i="1"/>
  <c r="V4544" i="1"/>
  <c r="W4544" i="1"/>
  <c r="I4545" i="1"/>
  <c r="J4545" i="1"/>
  <c r="K4545" i="1"/>
  <c r="L4545" i="1"/>
  <c r="M4545" i="1"/>
  <c r="O4545" i="1"/>
  <c r="P4545" i="1"/>
  <c r="Q4545" i="1"/>
  <c r="R4545" i="1"/>
  <c r="T4545" i="1"/>
  <c r="U4545" i="1"/>
  <c r="V4545" i="1"/>
  <c r="W4545" i="1"/>
  <c r="I4546" i="1"/>
  <c r="J4546" i="1"/>
  <c r="K4546" i="1"/>
  <c r="L4546" i="1"/>
  <c r="M4546" i="1"/>
  <c r="O4546" i="1"/>
  <c r="P4546" i="1"/>
  <c r="Q4546" i="1"/>
  <c r="R4546" i="1"/>
  <c r="T4546" i="1"/>
  <c r="U4546" i="1"/>
  <c r="V4546" i="1"/>
  <c r="W4546" i="1"/>
  <c r="I4547" i="1"/>
  <c r="J4547" i="1"/>
  <c r="K4547" i="1"/>
  <c r="L4547" i="1"/>
  <c r="M4547" i="1"/>
  <c r="O4547" i="1"/>
  <c r="P4547" i="1"/>
  <c r="Q4547" i="1"/>
  <c r="R4547" i="1"/>
  <c r="T4547" i="1"/>
  <c r="U4547" i="1"/>
  <c r="V4547" i="1"/>
  <c r="W4547" i="1"/>
  <c r="I4548" i="1"/>
  <c r="J4548" i="1"/>
  <c r="K4548" i="1"/>
  <c r="L4548" i="1"/>
  <c r="M4548" i="1"/>
  <c r="O4548" i="1"/>
  <c r="P4548" i="1"/>
  <c r="Q4548" i="1"/>
  <c r="R4548" i="1"/>
  <c r="T4548" i="1"/>
  <c r="U4548" i="1"/>
  <c r="V4548" i="1"/>
  <c r="W4548" i="1"/>
  <c r="I4549" i="1"/>
  <c r="J4549" i="1"/>
  <c r="K4549" i="1"/>
  <c r="L4549" i="1"/>
  <c r="M4549" i="1"/>
  <c r="O4549" i="1"/>
  <c r="P4549" i="1"/>
  <c r="Q4549" i="1"/>
  <c r="R4549" i="1"/>
  <c r="T4549" i="1"/>
  <c r="U4549" i="1"/>
  <c r="V4549" i="1"/>
  <c r="W4549" i="1"/>
  <c r="I4550" i="1"/>
  <c r="J4550" i="1"/>
  <c r="K4550" i="1"/>
  <c r="L4550" i="1"/>
  <c r="M4550" i="1"/>
  <c r="O4550" i="1"/>
  <c r="P4550" i="1"/>
  <c r="Q4550" i="1"/>
  <c r="R4550" i="1"/>
  <c r="T4550" i="1"/>
  <c r="U4550" i="1"/>
  <c r="V4550" i="1"/>
  <c r="W4550" i="1"/>
  <c r="I4551" i="1"/>
  <c r="J4551" i="1"/>
  <c r="K4551" i="1"/>
  <c r="L4551" i="1"/>
  <c r="M4551" i="1"/>
  <c r="O4551" i="1"/>
  <c r="P4551" i="1"/>
  <c r="Q4551" i="1"/>
  <c r="R4551" i="1"/>
  <c r="T4551" i="1"/>
  <c r="U4551" i="1"/>
  <c r="V4551" i="1"/>
  <c r="W4551" i="1"/>
  <c r="I4552" i="1"/>
  <c r="J4552" i="1"/>
  <c r="K4552" i="1"/>
  <c r="L4552" i="1"/>
  <c r="M4552" i="1"/>
  <c r="O4552" i="1"/>
  <c r="P4552" i="1"/>
  <c r="Q4552" i="1"/>
  <c r="R4552" i="1"/>
  <c r="T4552" i="1"/>
  <c r="U4552" i="1"/>
  <c r="V4552" i="1"/>
  <c r="W4552" i="1"/>
  <c r="I4553" i="1"/>
  <c r="J4553" i="1"/>
  <c r="K4553" i="1"/>
  <c r="L4553" i="1"/>
  <c r="M4553" i="1"/>
  <c r="O4553" i="1"/>
  <c r="P4553" i="1"/>
  <c r="Q4553" i="1"/>
  <c r="R4553" i="1"/>
  <c r="T4553" i="1"/>
  <c r="U4553" i="1"/>
  <c r="V4553" i="1"/>
  <c r="W4553" i="1"/>
  <c r="I4554" i="1"/>
  <c r="J4554" i="1"/>
  <c r="K4554" i="1"/>
  <c r="L4554" i="1"/>
  <c r="M4554" i="1"/>
  <c r="O4554" i="1"/>
  <c r="P4554" i="1"/>
  <c r="Q4554" i="1"/>
  <c r="R4554" i="1"/>
  <c r="T4554" i="1"/>
  <c r="U4554" i="1"/>
  <c r="V4554" i="1"/>
  <c r="W4554" i="1"/>
  <c r="I4555" i="1"/>
  <c r="J4555" i="1"/>
  <c r="K4555" i="1"/>
  <c r="L4555" i="1"/>
  <c r="M4555" i="1"/>
  <c r="O4555" i="1"/>
  <c r="P4555" i="1"/>
  <c r="Q4555" i="1"/>
  <c r="R4555" i="1"/>
  <c r="T4555" i="1"/>
  <c r="U4555" i="1"/>
  <c r="V4555" i="1"/>
  <c r="W4555" i="1"/>
  <c r="I4556" i="1"/>
  <c r="J4556" i="1"/>
  <c r="K4556" i="1"/>
  <c r="L4556" i="1"/>
  <c r="M4556" i="1"/>
  <c r="O4556" i="1"/>
  <c r="P4556" i="1"/>
  <c r="Q4556" i="1"/>
  <c r="R4556" i="1"/>
  <c r="T4556" i="1"/>
  <c r="U4556" i="1"/>
  <c r="V4556" i="1"/>
  <c r="W4556" i="1"/>
  <c r="I4557" i="1"/>
  <c r="J4557" i="1"/>
  <c r="K4557" i="1"/>
  <c r="L4557" i="1"/>
  <c r="M4557" i="1"/>
  <c r="O4557" i="1"/>
  <c r="P4557" i="1"/>
  <c r="Q4557" i="1"/>
  <c r="R4557" i="1"/>
  <c r="T4557" i="1"/>
  <c r="U4557" i="1"/>
  <c r="V4557" i="1"/>
  <c r="W4557" i="1"/>
  <c r="I4558" i="1"/>
  <c r="J4558" i="1"/>
  <c r="K4558" i="1"/>
  <c r="L4558" i="1"/>
  <c r="M4558" i="1"/>
  <c r="O4558" i="1"/>
  <c r="P4558" i="1"/>
  <c r="Q4558" i="1"/>
  <c r="R4558" i="1"/>
  <c r="T4558" i="1"/>
  <c r="U4558" i="1"/>
  <c r="V4558" i="1"/>
  <c r="W4558" i="1"/>
  <c r="I4559" i="1"/>
  <c r="J4559" i="1"/>
  <c r="K4559" i="1"/>
  <c r="L4559" i="1"/>
  <c r="M4559" i="1"/>
  <c r="O4559" i="1"/>
  <c r="P4559" i="1"/>
  <c r="Q4559" i="1"/>
  <c r="R4559" i="1"/>
  <c r="T4559" i="1"/>
  <c r="U4559" i="1"/>
  <c r="V4559" i="1"/>
  <c r="W4559" i="1"/>
  <c r="I4560" i="1"/>
  <c r="J4560" i="1"/>
  <c r="K4560" i="1"/>
  <c r="L4560" i="1"/>
  <c r="M4560" i="1"/>
  <c r="O4560" i="1"/>
  <c r="P4560" i="1"/>
  <c r="Q4560" i="1"/>
  <c r="R4560" i="1"/>
  <c r="T4560" i="1"/>
  <c r="U4560" i="1"/>
  <c r="V4560" i="1"/>
  <c r="W4560" i="1"/>
  <c r="I4561" i="1"/>
  <c r="J4561" i="1"/>
  <c r="K4561" i="1"/>
  <c r="L4561" i="1"/>
  <c r="M4561" i="1"/>
  <c r="O4561" i="1"/>
  <c r="P4561" i="1"/>
  <c r="Q4561" i="1"/>
  <c r="R4561" i="1"/>
  <c r="T4561" i="1"/>
  <c r="U4561" i="1"/>
  <c r="V4561" i="1"/>
  <c r="W4561" i="1"/>
  <c r="I4562" i="1"/>
  <c r="J4562" i="1"/>
  <c r="K4562" i="1"/>
  <c r="L4562" i="1"/>
  <c r="M4562" i="1"/>
  <c r="O4562" i="1"/>
  <c r="P4562" i="1"/>
  <c r="Q4562" i="1"/>
  <c r="R4562" i="1"/>
  <c r="T4562" i="1"/>
  <c r="U4562" i="1"/>
  <c r="V4562" i="1"/>
  <c r="W4562" i="1"/>
  <c r="I4563" i="1"/>
  <c r="J4563" i="1"/>
  <c r="K4563" i="1"/>
  <c r="L4563" i="1"/>
  <c r="M4563" i="1"/>
  <c r="O4563" i="1"/>
  <c r="P4563" i="1"/>
  <c r="Q4563" i="1"/>
  <c r="R4563" i="1"/>
  <c r="T4563" i="1"/>
  <c r="U4563" i="1"/>
  <c r="V4563" i="1"/>
  <c r="W4563" i="1"/>
  <c r="I4564" i="1"/>
  <c r="J4564" i="1"/>
  <c r="K4564" i="1"/>
  <c r="L4564" i="1"/>
  <c r="M4564" i="1"/>
  <c r="O4564" i="1"/>
  <c r="P4564" i="1"/>
  <c r="Q4564" i="1"/>
  <c r="R4564" i="1"/>
  <c r="T4564" i="1"/>
  <c r="U4564" i="1"/>
  <c r="V4564" i="1"/>
  <c r="W4564" i="1"/>
  <c r="I4565" i="1"/>
  <c r="J4565" i="1"/>
  <c r="K4565" i="1"/>
  <c r="L4565" i="1"/>
  <c r="M4565" i="1"/>
  <c r="O4565" i="1"/>
  <c r="P4565" i="1"/>
  <c r="Q4565" i="1"/>
  <c r="R4565" i="1"/>
  <c r="T4565" i="1"/>
  <c r="U4565" i="1"/>
  <c r="V4565" i="1"/>
  <c r="W4565" i="1"/>
  <c r="I4566" i="1"/>
  <c r="J4566" i="1"/>
  <c r="K4566" i="1"/>
  <c r="L4566" i="1"/>
  <c r="M4566" i="1"/>
  <c r="O4566" i="1"/>
  <c r="P4566" i="1"/>
  <c r="Q4566" i="1"/>
  <c r="R4566" i="1"/>
  <c r="T4566" i="1"/>
  <c r="U4566" i="1"/>
  <c r="V4566" i="1"/>
  <c r="W4566" i="1"/>
  <c r="I4567" i="1"/>
  <c r="J4567" i="1"/>
  <c r="K4567" i="1"/>
  <c r="L4567" i="1"/>
  <c r="M4567" i="1"/>
  <c r="O4567" i="1"/>
  <c r="P4567" i="1"/>
  <c r="Q4567" i="1"/>
  <c r="R4567" i="1"/>
  <c r="T4567" i="1"/>
  <c r="U4567" i="1"/>
  <c r="V4567" i="1"/>
  <c r="W4567" i="1"/>
  <c r="I4568" i="1"/>
  <c r="J4568" i="1"/>
  <c r="K4568" i="1"/>
  <c r="L4568" i="1"/>
  <c r="M4568" i="1"/>
  <c r="O4568" i="1"/>
  <c r="P4568" i="1"/>
  <c r="Q4568" i="1"/>
  <c r="R4568" i="1"/>
  <c r="T4568" i="1"/>
  <c r="U4568" i="1"/>
  <c r="V4568" i="1"/>
  <c r="W4568" i="1"/>
  <c r="I4569" i="1"/>
  <c r="J4569" i="1"/>
  <c r="K4569" i="1"/>
  <c r="L4569" i="1"/>
  <c r="M4569" i="1"/>
  <c r="O4569" i="1"/>
  <c r="P4569" i="1"/>
  <c r="Q4569" i="1"/>
  <c r="R4569" i="1"/>
  <c r="T4569" i="1"/>
  <c r="U4569" i="1"/>
  <c r="V4569" i="1"/>
  <c r="W4569" i="1"/>
  <c r="I4570" i="1"/>
  <c r="J4570" i="1"/>
  <c r="K4570" i="1"/>
  <c r="L4570" i="1"/>
  <c r="M4570" i="1"/>
  <c r="O4570" i="1"/>
  <c r="P4570" i="1"/>
  <c r="Q4570" i="1"/>
  <c r="R4570" i="1"/>
  <c r="T4570" i="1"/>
  <c r="U4570" i="1"/>
  <c r="V4570" i="1"/>
  <c r="W4570" i="1"/>
  <c r="I4571" i="1"/>
  <c r="J4571" i="1"/>
  <c r="K4571" i="1"/>
  <c r="L4571" i="1"/>
  <c r="M4571" i="1"/>
  <c r="O4571" i="1"/>
  <c r="P4571" i="1"/>
  <c r="Q4571" i="1"/>
  <c r="R4571" i="1"/>
  <c r="T4571" i="1"/>
  <c r="U4571" i="1"/>
  <c r="V4571" i="1"/>
  <c r="W4571" i="1"/>
  <c r="I4572" i="1"/>
  <c r="J4572" i="1"/>
  <c r="K4572" i="1"/>
  <c r="L4572" i="1"/>
  <c r="M4572" i="1"/>
  <c r="O4572" i="1"/>
  <c r="P4572" i="1"/>
  <c r="Q4572" i="1"/>
  <c r="R4572" i="1"/>
  <c r="T4572" i="1"/>
  <c r="U4572" i="1"/>
  <c r="V4572" i="1"/>
  <c r="W4572" i="1"/>
  <c r="I4573" i="1"/>
  <c r="J4573" i="1"/>
  <c r="K4573" i="1"/>
  <c r="L4573" i="1"/>
  <c r="M4573" i="1"/>
  <c r="O4573" i="1"/>
  <c r="P4573" i="1"/>
  <c r="Q4573" i="1"/>
  <c r="R4573" i="1"/>
  <c r="T4573" i="1"/>
  <c r="U4573" i="1"/>
  <c r="V4573" i="1"/>
  <c r="W4573" i="1"/>
  <c r="I4574" i="1"/>
  <c r="J4574" i="1"/>
  <c r="K4574" i="1"/>
  <c r="L4574" i="1"/>
  <c r="M4574" i="1"/>
  <c r="O4574" i="1"/>
  <c r="P4574" i="1"/>
  <c r="Q4574" i="1"/>
  <c r="R4574" i="1"/>
  <c r="T4574" i="1"/>
  <c r="U4574" i="1"/>
  <c r="V4574" i="1"/>
  <c r="W4574" i="1"/>
  <c r="I4575" i="1"/>
  <c r="J4575" i="1"/>
  <c r="K4575" i="1"/>
  <c r="L4575" i="1"/>
  <c r="M4575" i="1"/>
  <c r="O4575" i="1"/>
  <c r="P4575" i="1"/>
  <c r="Q4575" i="1"/>
  <c r="R4575" i="1"/>
  <c r="T4575" i="1"/>
  <c r="U4575" i="1"/>
  <c r="V4575" i="1"/>
  <c r="W4575" i="1"/>
  <c r="I4576" i="1"/>
  <c r="J4576" i="1"/>
  <c r="K4576" i="1"/>
  <c r="L4576" i="1"/>
  <c r="M4576" i="1"/>
  <c r="O4576" i="1"/>
  <c r="P4576" i="1"/>
  <c r="Q4576" i="1"/>
  <c r="R4576" i="1"/>
  <c r="T4576" i="1"/>
  <c r="U4576" i="1"/>
  <c r="V4576" i="1"/>
  <c r="W4576" i="1"/>
  <c r="I4577" i="1"/>
  <c r="J4577" i="1"/>
  <c r="K4577" i="1"/>
  <c r="L4577" i="1"/>
  <c r="M4577" i="1"/>
  <c r="O4577" i="1"/>
  <c r="P4577" i="1"/>
  <c r="Q4577" i="1"/>
  <c r="R4577" i="1"/>
  <c r="T4577" i="1"/>
  <c r="U4577" i="1"/>
  <c r="V4577" i="1"/>
  <c r="W4577" i="1"/>
  <c r="I4578" i="1"/>
  <c r="J4578" i="1"/>
  <c r="K4578" i="1"/>
  <c r="L4578" i="1"/>
  <c r="M4578" i="1"/>
  <c r="O4578" i="1"/>
  <c r="P4578" i="1"/>
  <c r="Q4578" i="1"/>
  <c r="R4578" i="1"/>
  <c r="T4578" i="1"/>
  <c r="U4578" i="1"/>
  <c r="V4578" i="1"/>
  <c r="W4578" i="1"/>
  <c r="I4579" i="1"/>
  <c r="J4579" i="1"/>
  <c r="K4579" i="1"/>
  <c r="L4579" i="1"/>
  <c r="M4579" i="1"/>
  <c r="O4579" i="1"/>
  <c r="P4579" i="1"/>
  <c r="Q4579" i="1"/>
  <c r="R4579" i="1"/>
  <c r="T4579" i="1"/>
  <c r="U4579" i="1"/>
  <c r="V4579" i="1"/>
  <c r="W4579" i="1"/>
  <c r="I4580" i="1"/>
  <c r="J4580" i="1"/>
  <c r="K4580" i="1"/>
  <c r="L4580" i="1"/>
  <c r="M4580" i="1"/>
  <c r="O4580" i="1"/>
  <c r="P4580" i="1"/>
  <c r="Q4580" i="1"/>
  <c r="R4580" i="1"/>
  <c r="T4580" i="1"/>
  <c r="U4580" i="1"/>
  <c r="V4580" i="1"/>
  <c r="W4580" i="1"/>
  <c r="I4581" i="1"/>
  <c r="J4581" i="1"/>
  <c r="K4581" i="1"/>
  <c r="L4581" i="1"/>
  <c r="M4581" i="1"/>
  <c r="O4581" i="1"/>
  <c r="P4581" i="1"/>
  <c r="Q4581" i="1"/>
  <c r="R4581" i="1"/>
  <c r="T4581" i="1"/>
  <c r="U4581" i="1"/>
  <c r="V4581" i="1"/>
  <c r="W4581" i="1"/>
  <c r="I4582" i="1"/>
  <c r="J4582" i="1"/>
  <c r="K4582" i="1"/>
  <c r="L4582" i="1"/>
  <c r="M4582" i="1"/>
  <c r="O4582" i="1"/>
  <c r="P4582" i="1"/>
  <c r="Q4582" i="1"/>
  <c r="R4582" i="1"/>
  <c r="T4582" i="1"/>
  <c r="U4582" i="1"/>
  <c r="V4582" i="1"/>
  <c r="W4582" i="1"/>
  <c r="I4583" i="1"/>
  <c r="J4583" i="1"/>
  <c r="K4583" i="1"/>
  <c r="L4583" i="1"/>
  <c r="M4583" i="1"/>
  <c r="O4583" i="1"/>
  <c r="P4583" i="1"/>
  <c r="Q4583" i="1"/>
  <c r="R4583" i="1"/>
  <c r="T4583" i="1"/>
  <c r="U4583" i="1"/>
  <c r="V4583" i="1"/>
  <c r="W4583" i="1"/>
  <c r="I4584" i="1"/>
  <c r="J4584" i="1"/>
  <c r="K4584" i="1"/>
  <c r="L4584" i="1"/>
  <c r="M4584" i="1"/>
  <c r="O4584" i="1"/>
  <c r="P4584" i="1"/>
  <c r="Q4584" i="1"/>
  <c r="R4584" i="1"/>
  <c r="T4584" i="1"/>
  <c r="U4584" i="1"/>
  <c r="V4584" i="1"/>
  <c r="W4584" i="1"/>
  <c r="I4585" i="1"/>
  <c r="J4585" i="1"/>
  <c r="K4585" i="1"/>
  <c r="L4585" i="1"/>
  <c r="M4585" i="1"/>
  <c r="O4585" i="1"/>
  <c r="P4585" i="1"/>
  <c r="Q4585" i="1"/>
  <c r="R4585" i="1"/>
  <c r="T4585" i="1"/>
  <c r="U4585" i="1"/>
  <c r="V4585" i="1"/>
  <c r="W4585" i="1"/>
  <c r="I4586" i="1"/>
  <c r="J4586" i="1"/>
  <c r="K4586" i="1"/>
  <c r="L4586" i="1"/>
  <c r="M4586" i="1"/>
  <c r="O4586" i="1"/>
  <c r="P4586" i="1"/>
  <c r="Q4586" i="1"/>
  <c r="R4586" i="1"/>
  <c r="T4586" i="1"/>
  <c r="U4586" i="1"/>
  <c r="V4586" i="1"/>
  <c r="W4586" i="1"/>
  <c r="I4587" i="1"/>
  <c r="J4587" i="1"/>
  <c r="K4587" i="1"/>
  <c r="L4587" i="1"/>
  <c r="M4587" i="1"/>
  <c r="O4587" i="1"/>
  <c r="P4587" i="1"/>
  <c r="Q4587" i="1"/>
  <c r="R4587" i="1"/>
  <c r="T4587" i="1"/>
  <c r="U4587" i="1"/>
  <c r="V4587" i="1"/>
  <c r="W4587" i="1"/>
  <c r="I4588" i="1"/>
  <c r="J4588" i="1"/>
  <c r="K4588" i="1"/>
  <c r="L4588" i="1"/>
  <c r="M4588" i="1"/>
  <c r="O4588" i="1"/>
  <c r="P4588" i="1"/>
  <c r="Q4588" i="1"/>
  <c r="R4588" i="1"/>
  <c r="T4588" i="1"/>
  <c r="U4588" i="1"/>
  <c r="V4588" i="1"/>
  <c r="W4588" i="1"/>
  <c r="I4589" i="1"/>
  <c r="J4589" i="1"/>
  <c r="K4589" i="1"/>
  <c r="L4589" i="1"/>
  <c r="M4589" i="1"/>
  <c r="O4589" i="1"/>
  <c r="P4589" i="1"/>
  <c r="Q4589" i="1"/>
  <c r="R4589" i="1"/>
  <c r="T4589" i="1"/>
  <c r="U4589" i="1"/>
  <c r="V4589" i="1"/>
  <c r="W4589" i="1"/>
  <c r="I4590" i="1"/>
  <c r="J4590" i="1"/>
  <c r="K4590" i="1"/>
  <c r="L4590" i="1"/>
  <c r="M4590" i="1"/>
  <c r="O4590" i="1"/>
  <c r="P4590" i="1"/>
  <c r="Q4590" i="1"/>
  <c r="R4590" i="1"/>
  <c r="T4590" i="1"/>
  <c r="U4590" i="1"/>
  <c r="V4590" i="1"/>
  <c r="W4590" i="1"/>
  <c r="I4591" i="1"/>
  <c r="J4591" i="1"/>
  <c r="K4591" i="1"/>
  <c r="L4591" i="1"/>
  <c r="M4591" i="1"/>
  <c r="O4591" i="1"/>
  <c r="P4591" i="1"/>
  <c r="Q4591" i="1"/>
  <c r="R4591" i="1"/>
  <c r="T4591" i="1"/>
  <c r="U4591" i="1"/>
  <c r="V4591" i="1"/>
  <c r="W4591" i="1"/>
  <c r="I4592" i="1"/>
  <c r="J4592" i="1"/>
  <c r="K4592" i="1"/>
  <c r="L4592" i="1"/>
  <c r="M4592" i="1"/>
  <c r="O4592" i="1"/>
  <c r="P4592" i="1"/>
  <c r="Q4592" i="1"/>
  <c r="R4592" i="1"/>
  <c r="T4592" i="1"/>
  <c r="U4592" i="1"/>
  <c r="V4592" i="1"/>
  <c r="W4592" i="1"/>
  <c r="I4593" i="1"/>
  <c r="J4593" i="1"/>
  <c r="K4593" i="1"/>
  <c r="L4593" i="1"/>
  <c r="M4593" i="1"/>
  <c r="O4593" i="1"/>
  <c r="P4593" i="1"/>
  <c r="Q4593" i="1"/>
  <c r="R4593" i="1"/>
  <c r="T4593" i="1"/>
  <c r="U4593" i="1"/>
  <c r="V4593" i="1"/>
  <c r="W4593" i="1"/>
  <c r="I4594" i="1"/>
  <c r="J4594" i="1"/>
  <c r="K4594" i="1"/>
  <c r="L4594" i="1"/>
  <c r="M4594" i="1"/>
  <c r="O4594" i="1"/>
  <c r="P4594" i="1"/>
  <c r="Q4594" i="1"/>
  <c r="R4594" i="1"/>
  <c r="T4594" i="1"/>
  <c r="U4594" i="1"/>
  <c r="V4594" i="1"/>
  <c r="W4594" i="1"/>
  <c r="I4595" i="1"/>
  <c r="J4595" i="1"/>
  <c r="K4595" i="1"/>
  <c r="L4595" i="1"/>
  <c r="M4595" i="1"/>
  <c r="O4595" i="1"/>
  <c r="P4595" i="1"/>
  <c r="Q4595" i="1"/>
  <c r="R4595" i="1"/>
  <c r="T4595" i="1"/>
  <c r="U4595" i="1"/>
  <c r="V4595" i="1"/>
  <c r="W4595" i="1"/>
  <c r="I4596" i="1"/>
  <c r="J4596" i="1"/>
  <c r="K4596" i="1"/>
  <c r="L4596" i="1"/>
  <c r="M4596" i="1"/>
  <c r="O4596" i="1"/>
  <c r="P4596" i="1"/>
  <c r="Q4596" i="1"/>
  <c r="R4596" i="1"/>
  <c r="T4596" i="1"/>
  <c r="U4596" i="1"/>
  <c r="V4596" i="1"/>
  <c r="W4596" i="1"/>
  <c r="I4597" i="1"/>
  <c r="J4597" i="1"/>
  <c r="K4597" i="1"/>
  <c r="L4597" i="1"/>
  <c r="M4597" i="1"/>
  <c r="O4597" i="1"/>
  <c r="P4597" i="1"/>
  <c r="Q4597" i="1"/>
  <c r="R4597" i="1"/>
  <c r="T4597" i="1"/>
  <c r="U4597" i="1"/>
  <c r="V4597" i="1"/>
  <c r="W4597" i="1"/>
  <c r="I4598" i="1"/>
  <c r="J4598" i="1"/>
  <c r="K4598" i="1"/>
  <c r="L4598" i="1"/>
  <c r="M4598" i="1"/>
  <c r="O4598" i="1"/>
  <c r="P4598" i="1"/>
  <c r="Q4598" i="1"/>
  <c r="R4598" i="1"/>
  <c r="T4598" i="1"/>
  <c r="U4598" i="1"/>
  <c r="V4598" i="1"/>
  <c r="W4598" i="1"/>
  <c r="I4599" i="1"/>
  <c r="J4599" i="1"/>
  <c r="K4599" i="1"/>
  <c r="L4599" i="1"/>
  <c r="M4599" i="1"/>
  <c r="O4599" i="1"/>
  <c r="P4599" i="1"/>
  <c r="Q4599" i="1"/>
  <c r="R4599" i="1"/>
  <c r="T4599" i="1"/>
  <c r="U4599" i="1"/>
  <c r="V4599" i="1"/>
  <c r="W4599" i="1"/>
  <c r="I4600" i="1"/>
  <c r="J4600" i="1"/>
  <c r="K4600" i="1"/>
  <c r="L4600" i="1"/>
  <c r="M4600" i="1"/>
  <c r="O4600" i="1"/>
  <c r="P4600" i="1"/>
  <c r="Q4600" i="1"/>
  <c r="R4600" i="1"/>
  <c r="T4600" i="1"/>
  <c r="U4600" i="1"/>
  <c r="V4600" i="1"/>
  <c r="W4600" i="1"/>
  <c r="I4601" i="1"/>
  <c r="J4601" i="1"/>
  <c r="K4601" i="1"/>
  <c r="L4601" i="1"/>
  <c r="M4601" i="1"/>
  <c r="O4601" i="1"/>
  <c r="P4601" i="1"/>
  <c r="Q4601" i="1"/>
  <c r="R4601" i="1"/>
  <c r="T4601" i="1"/>
  <c r="U4601" i="1"/>
  <c r="V4601" i="1"/>
  <c r="W4601" i="1"/>
  <c r="I4602" i="1"/>
  <c r="J4602" i="1"/>
  <c r="K4602" i="1"/>
  <c r="L4602" i="1"/>
  <c r="M4602" i="1"/>
  <c r="O4602" i="1"/>
  <c r="P4602" i="1"/>
  <c r="Q4602" i="1"/>
  <c r="R4602" i="1"/>
  <c r="T4602" i="1"/>
  <c r="U4602" i="1"/>
  <c r="V4602" i="1"/>
  <c r="W4602" i="1"/>
  <c r="I4603" i="1"/>
  <c r="J4603" i="1"/>
  <c r="K4603" i="1"/>
  <c r="L4603" i="1"/>
  <c r="M4603" i="1"/>
  <c r="O4603" i="1"/>
  <c r="P4603" i="1"/>
  <c r="Q4603" i="1"/>
  <c r="R4603" i="1"/>
  <c r="T4603" i="1"/>
  <c r="U4603" i="1"/>
  <c r="V4603" i="1"/>
  <c r="W4603" i="1"/>
  <c r="I4604" i="1"/>
  <c r="J4604" i="1"/>
  <c r="K4604" i="1"/>
  <c r="L4604" i="1"/>
  <c r="M4604" i="1"/>
  <c r="O4604" i="1"/>
  <c r="P4604" i="1"/>
  <c r="Q4604" i="1"/>
  <c r="R4604" i="1"/>
  <c r="T4604" i="1"/>
  <c r="U4604" i="1"/>
  <c r="V4604" i="1"/>
  <c r="W4604" i="1"/>
  <c r="I4605" i="1"/>
  <c r="J4605" i="1"/>
  <c r="K4605" i="1"/>
  <c r="L4605" i="1"/>
  <c r="M4605" i="1"/>
  <c r="O4605" i="1"/>
  <c r="P4605" i="1"/>
  <c r="Q4605" i="1"/>
  <c r="R4605" i="1"/>
  <c r="T4605" i="1"/>
  <c r="U4605" i="1"/>
  <c r="V4605" i="1"/>
  <c r="W4605" i="1"/>
  <c r="I4606" i="1"/>
  <c r="J4606" i="1"/>
  <c r="K4606" i="1"/>
  <c r="L4606" i="1"/>
  <c r="M4606" i="1"/>
  <c r="O4606" i="1"/>
  <c r="P4606" i="1"/>
  <c r="Q4606" i="1"/>
  <c r="R4606" i="1"/>
  <c r="T4606" i="1"/>
  <c r="U4606" i="1"/>
  <c r="V4606" i="1"/>
  <c r="W4606" i="1"/>
  <c r="I4607" i="1"/>
  <c r="J4607" i="1"/>
  <c r="K4607" i="1"/>
  <c r="L4607" i="1"/>
  <c r="M4607" i="1"/>
  <c r="O4607" i="1"/>
  <c r="P4607" i="1"/>
  <c r="Q4607" i="1"/>
  <c r="R4607" i="1"/>
  <c r="T4607" i="1"/>
  <c r="U4607" i="1"/>
  <c r="V4607" i="1"/>
  <c r="W4607" i="1"/>
  <c r="I4608" i="1"/>
  <c r="J4608" i="1"/>
  <c r="K4608" i="1"/>
  <c r="L4608" i="1"/>
  <c r="M4608" i="1"/>
  <c r="O4608" i="1"/>
  <c r="P4608" i="1"/>
  <c r="Q4608" i="1"/>
  <c r="R4608" i="1"/>
  <c r="T4608" i="1"/>
  <c r="U4608" i="1"/>
  <c r="V4608" i="1"/>
  <c r="W4608" i="1"/>
  <c r="I4609" i="1"/>
  <c r="J4609" i="1"/>
  <c r="K4609" i="1"/>
  <c r="L4609" i="1"/>
  <c r="M4609" i="1"/>
  <c r="O4609" i="1"/>
  <c r="P4609" i="1"/>
  <c r="Q4609" i="1"/>
  <c r="R4609" i="1"/>
  <c r="T4609" i="1"/>
  <c r="U4609" i="1"/>
  <c r="V4609" i="1"/>
  <c r="W4609" i="1"/>
  <c r="I4610" i="1"/>
  <c r="J4610" i="1"/>
  <c r="K4610" i="1"/>
  <c r="L4610" i="1"/>
  <c r="M4610" i="1"/>
  <c r="O4610" i="1"/>
  <c r="P4610" i="1"/>
  <c r="Q4610" i="1"/>
  <c r="R4610" i="1"/>
  <c r="T4610" i="1"/>
  <c r="U4610" i="1"/>
  <c r="V4610" i="1"/>
  <c r="W4610" i="1"/>
  <c r="I4611" i="1"/>
  <c r="J4611" i="1"/>
  <c r="K4611" i="1"/>
  <c r="L4611" i="1"/>
  <c r="M4611" i="1"/>
  <c r="O4611" i="1"/>
  <c r="P4611" i="1"/>
  <c r="Q4611" i="1"/>
  <c r="R4611" i="1"/>
  <c r="T4611" i="1"/>
  <c r="U4611" i="1"/>
  <c r="V4611" i="1"/>
  <c r="W4611" i="1"/>
  <c r="I4612" i="1"/>
  <c r="J4612" i="1"/>
  <c r="K4612" i="1"/>
  <c r="L4612" i="1"/>
  <c r="M4612" i="1"/>
  <c r="O4612" i="1"/>
  <c r="P4612" i="1"/>
  <c r="Q4612" i="1"/>
  <c r="R4612" i="1"/>
  <c r="T4612" i="1"/>
  <c r="U4612" i="1"/>
  <c r="V4612" i="1"/>
  <c r="W4612" i="1"/>
  <c r="I4613" i="1"/>
  <c r="J4613" i="1"/>
  <c r="K4613" i="1"/>
  <c r="L4613" i="1"/>
  <c r="M4613" i="1"/>
  <c r="O4613" i="1"/>
  <c r="P4613" i="1"/>
  <c r="Q4613" i="1"/>
  <c r="R4613" i="1"/>
  <c r="T4613" i="1"/>
  <c r="U4613" i="1"/>
  <c r="V4613" i="1"/>
  <c r="W4613" i="1"/>
  <c r="I4614" i="1"/>
  <c r="J4614" i="1"/>
  <c r="K4614" i="1"/>
  <c r="L4614" i="1"/>
  <c r="M4614" i="1"/>
  <c r="O4614" i="1"/>
  <c r="P4614" i="1"/>
  <c r="Q4614" i="1"/>
  <c r="R4614" i="1"/>
  <c r="T4614" i="1"/>
  <c r="U4614" i="1"/>
  <c r="V4614" i="1"/>
  <c r="W4614" i="1"/>
  <c r="I4615" i="1"/>
  <c r="J4615" i="1"/>
  <c r="K4615" i="1"/>
  <c r="L4615" i="1"/>
  <c r="M4615" i="1"/>
  <c r="O4615" i="1"/>
  <c r="P4615" i="1"/>
  <c r="Q4615" i="1"/>
  <c r="R4615" i="1"/>
  <c r="T4615" i="1"/>
  <c r="U4615" i="1"/>
  <c r="V4615" i="1"/>
  <c r="W4615" i="1"/>
  <c r="I4616" i="1"/>
  <c r="J4616" i="1"/>
  <c r="K4616" i="1"/>
  <c r="L4616" i="1"/>
  <c r="M4616" i="1"/>
  <c r="O4616" i="1"/>
  <c r="P4616" i="1"/>
  <c r="Q4616" i="1"/>
  <c r="R4616" i="1"/>
  <c r="T4616" i="1"/>
  <c r="U4616" i="1"/>
  <c r="V4616" i="1"/>
  <c r="W4616" i="1"/>
  <c r="I4617" i="1"/>
  <c r="J4617" i="1"/>
  <c r="K4617" i="1"/>
  <c r="L4617" i="1"/>
  <c r="M4617" i="1"/>
  <c r="O4617" i="1"/>
  <c r="P4617" i="1"/>
  <c r="Q4617" i="1"/>
  <c r="R4617" i="1"/>
  <c r="T4617" i="1"/>
  <c r="U4617" i="1"/>
  <c r="V4617" i="1"/>
  <c r="W4617" i="1"/>
  <c r="I4618" i="1"/>
  <c r="J4618" i="1"/>
  <c r="K4618" i="1"/>
  <c r="L4618" i="1"/>
  <c r="M4618" i="1"/>
  <c r="O4618" i="1"/>
  <c r="P4618" i="1"/>
  <c r="Q4618" i="1"/>
  <c r="R4618" i="1"/>
  <c r="T4618" i="1"/>
  <c r="U4618" i="1"/>
  <c r="V4618" i="1"/>
  <c r="W4618" i="1"/>
  <c r="I4619" i="1"/>
  <c r="J4619" i="1"/>
  <c r="K4619" i="1"/>
  <c r="L4619" i="1"/>
  <c r="M4619" i="1"/>
  <c r="O4619" i="1"/>
  <c r="P4619" i="1"/>
  <c r="Q4619" i="1"/>
  <c r="R4619" i="1"/>
  <c r="T4619" i="1"/>
  <c r="U4619" i="1"/>
  <c r="V4619" i="1"/>
  <c r="W4619" i="1"/>
  <c r="I4620" i="1"/>
  <c r="J4620" i="1"/>
  <c r="K4620" i="1"/>
  <c r="L4620" i="1"/>
  <c r="M4620" i="1"/>
  <c r="O4620" i="1"/>
  <c r="P4620" i="1"/>
  <c r="Q4620" i="1"/>
  <c r="R4620" i="1"/>
  <c r="T4620" i="1"/>
  <c r="U4620" i="1"/>
  <c r="V4620" i="1"/>
  <c r="W4620" i="1"/>
  <c r="I4621" i="1"/>
  <c r="J4621" i="1"/>
  <c r="K4621" i="1"/>
  <c r="L4621" i="1"/>
  <c r="M4621" i="1"/>
  <c r="O4621" i="1"/>
  <c r="P4621" i="1"/>
  <c r="Q4621" i="1"/>
  <c r="R4621" i="1"/>
  <c r="T4621" i="1"/>
  <c r="U4621" i="1"/>
  <c r="V4621" i="1"/>
  <c r="W4621" i="1"/>
  <c r="I4622" i="1"/>
  <c r="J4622" i="1"/>
  <c r="K4622" i="1"/>
  <c r="L4622" i="1"/>
  <c r="M4622" i="1"/>
  <c r="O4622" i="1"/>
  <c r="P4622" i="1"/>
  <c r="Q4622" i="1"/>
  <c r="R4622" i="1"/>
  <c r="T4622" i="1"/>
  <c r="U4622" i="1"/>
  <c r="V4622" i="1"/>
  <c r="W4622" i="1"/>
  <c r="I4623" i="1"/>
  <c r="J4623" i="1"/>
  <c r="K4623" i="1"/>
  <c r="L4623" i="1"/>
  <c r="M4623" i="1"/>
  <c r="O4623" i="1"/>
  <c r="P4623" i="1"/>
  <c r="Q4623" i="1"/>
  <c r="R4623" i="1"/>
  <c r="T4623" i="1"/>
  <c r="U4623" i="1"/>
  <c r="V4623" i="1"/>
  <c r="W4623" i="1"/>
  <c r="I4624" i="1"/>
  <c r="J4624" i="1"/>
  <c r="K4624" i="1"/>
  <c r="L4624" i="1"/>
  <c r="M4624" i="1"/>
  <c r="O4624" i="1"/>
  <c r="P4624" i="1"/>
  <c r="Q4624" i="1"/>
  <c r="R4624" i="1"/>
  <c r="T4624" i="1"/>
  <c r="U4624" i="1"/>
  <c r="V4624" i="1"/>
  <c r="W4624" i="1"/>
  <c r="I4625" i="1"/>
  <c r="J4625" i="1"/>
  <c r="K4625" i="1"/>
  <c r="L4625" i="1"/>
  <c r="M4625" i="1"/>
  <c r="O4625" i="1"/>
  <c r="P4625" i="1"/>
  <c r="Q4625" i="1"/>
  <c r="R4625" i="1"/>
  <c r="T4625" i="1"/>
  <c r="U4625" i="1"/>
  <c r="V4625" i="1"/>
  <c r="W4625" i="1"/>
  <c r="I4626" i="1"/>
  <c r="J4626" i="1"/>
  <c r="K4626" i="1"/>
  <c r="L4626" i="1"/>
  <c r="M4626" i="1"/>
  <c r="O4626" i="1"/>
  <c r="P4626" i="1"/>
  <c r="Q4626" i="1"/>
  <c r="R4626" i="1"/>
  <c r="T4626" i="1"/>
  <c r="U4626" i="1"/>
  <c r="V4626" i="1"/>
  <c r="W4626" i="1"/>
  <c r="I4627" i="1"/>
  <c r="J4627" i="1"/>
  <c r="K4627" i="1"/>
  <c r="L4627" i="1"/>
  <c r="M4627" i="1"/>
  <c r="O4627" i="1"/>
  <c r="P4627" i="1"/>
  <c r="Q4627" i="1"/>
  <c r="R4627" i="1"/>
  <c r="T4627" i="1"/>
  <c r="U4627" i="1"/>
  <c r="V4627" i="1"/>
  <c r="W4627" i="1"/>
  <c r="I4628" i="1"/>
  <c r="J4628" i="1"/>
  <c r="K4628" i="1"/>
  <c r="L4628" i="1"/>
  <c r="M4628" i="1"/>
  <c r="O4628" i="1"/>
  <c r="P4628" i="1"/>
  <c r="Q4628" i="1"/>
  <c r="R4628" i="1"/>
  <c r="T4628" i="1"/>
  <c r="U4628" i="1"/>
  <c r="V4628" i="1"/>
  <c r="W4628" i="1"/>
  <c r="I4629" i="1"/>
  <c r="J4629" i="1"/>
  <c r="K4629" i="1"/>
  <c r="L4629" i="1"/>
  <c r="M4629" i="1"/>
  <c r="O4629" i="1"/>
  <c r="P4629" i="1"/>
  <c r="Q4629" i="1"/>
  <c r="R4629" i="1"/>
  <c r="T4629" i="1"/>
  <c r="U4629" i="1"/>
  <c r="V4629" i="1"/>
  <c r="W4629" i="1"/>
  <c r="I4630" i="1"/>
  <c r="J4630" i="1"/>
  <c r="K4630" i="1"/>
  <c r="L4630" i="1"/>
  <c r="M4630" i="1"/>
  <c r="O4630" i="1"/>
  <c r="P4630" i="1"/>
  <c r="Q4630" i="1"/>
  <c r="R4630" i="1"/>
  <c r="T4630" i="1"/>
  <c r="U4630" i="1"/>
  <c r="V4630" i="1"/>
  <c r="W4630" i="1"/>
  <c r="I4631" i="1"/>
  <c r="J4631" i="1"/>
  <c r="K4631" i="1"/>
  <c r="L4631" i="1"/>
  <c r="M4631" i="1"/>
  <c r="O4631" i="1"/>
  <c r="P4631" i="1"/>
  <c r="Q4631" i="1"/>
  <c r="R4631" i="1"/>
  <c r="T4631" i="1"/>
  <c r="U4631" i="1"/>
  <c r="V4631" i="1"/>
  <c r="W4631" i="1"/>
  <c r="I4632" i="1"/>
  <c r="J4632" i="1"/>
  <c r="K4632" i="1"/>
  <c r="L4632" i="1"/>
  <c r="M4632" i="1"/>
  <c r="O4632" i="1"/>
  <c r="P4632" i="1"/>
  <c r="Q4632" i="1"/>
  <c r="R4632" i="1"/>
  <c r="T4632" i="1"/>
  <c r="U4632" i="1"/>
  <c r="V4632" i="1"/>
  <c r="W4632" i="1"/>
  <c r="I4633" i="1"/>
  <c r="J4633" i="1"/>
  <c r="K4633" i="1"/>
  <c r="L4633" i="1"/>
  <c r="M4633" i="1"/>
  <c r="O4633" i="1"/>
  <c r="P4633" i="1"/>
  <c r="Q4633" i="1"/>
  <c r="R4633" i="1"/>
  <c r="T4633" i="1"/>
  <c r="U4633" i="1"/>
  <c r="V4633" i="1"/>
  <c r="W4633" i="1"/>
  <c r="I4634" i="1"/>
  <c r="J4634" i="1"/>
  <c r="K4634" i="1"/>
  <c r="L4634" i="1"/>
  <c r="M4634" i="1"/>
  <c r="O4634" i="1"/>
  <c r="P4634" i="1"/>
  <c r="Q4634" i="1"/>
  <c r="R4634" i="1"/>
  <c r="T4634" i="1"/>
  <c r="U4634" i="1"/>
  <c r="V4634" i="1"/>
  <c r="W4634" i="1"/>
  <c r="I4635" i="1"/>
  <c r="J4635" i="1"/>
  <c r="K4635" i="1"/>
  <c r="L4635" i="1"/>
  <c r="M4635" i="1"/>
  <c r="O4635" i="1"/>
  <c r="P4635" i="1"/>
  <c r="Q4635" i="1"/>
  <c r="R4635" i="1"/>
  <c r="T4635" i="1"/>
  <c r="U4635" i="1"/>
  <c r="V4635" i="1"/>
  <c r="W4635" i="1"/>
  <c r="I4636" i="1"/>
  <c r="J4636" i="1"/>
  <c r="K4636" i="1"/>
  <c r="L4636" i="1"/>
  <c r="M4636" i="1"/>
  <c r="O4636" i="1"/>
  <c r="P4636" i="1"/>
  <c r="Q4636" i="1"/>
  <c r="R4636" i="1"/>
  <c r="T4636" i="1"/>
  <c r="U4636" i="1"/>
  <c r="V4636" i="1"/>
  <c r="W4636" i="1"/>
  <c r="I4637" i="1"/>
  <c r="J4637" i="1"/>
  <c r="K4637" i="1"/>
  <c r="L4637" i="1"/>
  <c r="M4637" i="1"/>
  <c r="O4637" i="1"/>
  <c r="P4637" i="1"/>
  <c r="Q4637" i="1"/>
  <c r="R4637" i="1"/>
  <c r="T4637" i="1"/>
  <c r="U4637" i="1"/>
  <c r="V4637" i="1"/>
  <c r="W4637" i="1"/>
  <c r="I4638" i="1"/>
  <c r="J4638" i="1"/>
  <c r="K4638" i="1"/>
  <c r="L4638" i="1"/>
  <c r="M4638" i="1"/>
  <c r="O4638" i="1"/>
  <c r="P4638" i="1"/>
  <c r="Q4638" i="1"/>
  <c r="R4638" i="1"/>
  <c r="T4638" i="1"/>
  <c r="U4638" i="1"/>
  <c r="V4638" i="1"/>
  <c r="W4638" i="1"/>
  <c r="I4639" i="1"/>
  <c r="J4639" i="1"/>
  <c r="K4639" i="1"/>
  <c r="L4639" i="1"/>
  <c r="M4639" i="1"/>
  <c r="O4639" i="1"/>
  <c r="P4639" i="1"/>
  <c r="Q4639" i="1"/>
  <c r="R4639" i="1"/>
  <c r="T4639" i="1"/>
  <c r="U4639" i="1"/>
  <c r="V4639" i="1"/>
  <c r="W4639" i="1"/>
  <c r="I4640" i="1"/>
  <c r="J4640" i="1"/>
  <c r="K4640" i="1"/>
  <c r="L4640" i="1"/>
  <c r="M4640" i="1"/>
  <c r="O4640" i="1"/>
  <c r="P4640" i="1"/>
  <c r="Q4640" i="1"/>
  <c r="R4640" i="1"/>
  <c r="T4640" i="1"/>
  <c r="U4640" i="1"/>
  <c r="V4640" i="1"/>
  <c r="W4640" i="1"/>
  <c r="I4641" i="1"/>
  <c r="J4641" i="1"/>
  <c r="K4641" i="1"/>
  <c r="L4641" i="1"/>
  <c r="M4641" i="1"/>
  <c r="O4641" i="1"/>
  <c r="P4641" i="1"/>
  <c r="Q4641" i="1"/>
  <c r="R4641" i="1"/>
  <c r="T4641" i="1"/>
  <c r="U4641" i="1"/>
  <c r="V4641" i="1"/>
  <c r="W4641" i="1"/>
  <c r="I4642" i="1"/>
  <c r="J4642" i="1"/>
  <c r="K4642" i="1"/>
  <c r="L4642" i="1"/>
  <c r="M4642" i="1"/>
  <c r="O4642" i="1"/>
  <c r="P4642" i="1"/>
  <c r="Q4642" i="1"/>
  <c r="R4642" i="1"/>
  <c r="T4642" i="1"/>
  <c r="U4642" i="1"/>
  <c r="V4642" i="1"/>
  <c r="W4642" i="1"/>
  <c r="I4643" i="1"/>
  <c r="J4643" i="1"/>
  <c r="K4643" i="1"/>
  <c r="L4643" i="1"/>
  <c r="M4643" i="1"/>
  <c r="O4643" i="1"/>
  <c r="P4643" i="1"/>
  <c r="Q4643" i="1"/>
  <c r="R4643" i="1"/>
  <c r="T4643" i="1"/>
  <c r="U4643" i="1"/>
  <c r="V4643" i="1"/>
  <c r="W4643" i="1"/>
  <c r="I4644" i="1"/>
  <c r="J4644" i="1"/>
  <c r="K4644" i="1"/>
  <c r="L4644" i="1"/>
  <c r="M4644" i="1"/>
  <c r="O4644" i="1"/>
  <c r="P4644" i="1"/>
  <c r="Q4644" i="1"/>
  <c r="R4644" i="1"/>
  <c r="T4644" i="1"/>
  <c r="U4644" i="1"/>
  <c r="V4644" i="1"/>
  <c r="W4644" i="1"/>
  <c r="I4645" i="1"/>
  <c r="J4645" i="1"/>
  <c r="K4645" i="1"/>
  <c r="L4645" i="1"/>
  <c r="M4645" i="1"/>
  <c r="O4645" i="1"/>
  <c r="P4645" i="1"/>
  <c r="Q4645" i="1"/>
  <c r="R4645" i="1"/>
  <c r="T4645" i="1"/>
  <c r="U4645" i="1"/>
  <c r="V4645" i="1"/>
  <c r="W4645" i="1"/>
  <c r="I4646" i="1"/>
  <c r="J4646" i="1"/>
  <c r="K4646" i="1"/>
  <c r="L4646" i="1"/>
  <c r="M4646" i="1"/>
  <c r="O4646" i="1"/>
  <c r="P4646" i="1"/>
  <c r="Q4646" i="1"/>
  <c r="R4646" i="1"/>
  <c r="T4646" i="1"/>
  <c r="U4646" i="1"/>
  <c r="V4646" i="1"/>
  <c r="W4646" i="1"/>
  <c r="I4647" i="1"/>
  <c r="J4647" i="1"/>
  <c r="K4647" i="1"/>
  <c r="L4647" i="1"/>
  <c r="M4647" i="1"/>
  <c r="O4647" i="1"/>
  <c r="P4647" i="1"/>
  <c r="Q4647" i="1"/>
  <c r="R4647" i="1"/>
  <c r="T4647" i="1"/>
  <c r="U4647" i="1"/>
  <c r="V4647" i="1"/>
  <c r="W4647" i="1"/>
  <c r="I4648" i="1"/>
  <c r="J4648" i="1"/>
  <c r="K4648" i="1"/>
  <c r="L4648" i="1"/>
  <c r="M4648" i="1"/>
  <c r="O4648" i="1"/>
  <c r="P4648" i="1"/>
  <c r="Q4648" i="1"/>
  <c r="R4648" i="1"/>
  <c r="T4648" i="1"/>
  <c r="U4648" i="1"/>
  <c r="V4648" i="1"/>
  <c r="W4648" i="1"/>
  <c r="I4649" i="1"/>
  <c r="J4649" i="1"/>
  <c r="K4649" i="1"/>
  <c r="L4649" i="1"/>
  <c r="M4649" i="1"/>
  <c r="O4649" i="1"/>
  <c r="P4649" i="1"/>
  <c r="Q4649" i="1"/>
  <c r="R4649" i="1"/>
  <c r="T4649" i="1"/>
  <c r="U4649" i="1"/>
  <c r="V4649" i="1"/>
  <c r="W4649" i="1"/>
  <c r="I4650" i="1"/>
  <c r="J4650" i="1"/>
  <c r="K4650" i="1"/>
  <c r="L4650" i="1"/>
  <c r="M4650" i="1"/>
  <c r="O4650" i="1"/>
  <c r="P4650" i="1"/>
  <c r="Q4650" i="1"/>
  <c r="R4650" i="1"/>
  <c r="T4650" i="1"/>
  <c r="U4650" i="1"/>
  <c r="V4650" i="1"/>
  <c r="W4650" i="1"/>
  <c r="I4651" i="1"/>
  <c r="J4651" i="1"/>
  <c r="K4651" i="1"/>
  <c r="L4651" i="1"/>
  <c r="M4651" i="1"/>
  <c r="O4651" i="1"/>
  <c r="P4651" i="1"/>
  <c r="Q4651" i="1"/>
  <c r="R4651" i="1"/>
  <c r="T4651" i="1"/>
  <c r="U4651" i="1"/>
  <c r="V4651" i="1"/>
  <c r="W4651" i="1"/>
  <c r="I4652" i="1"/>
  <c r="J4652" i="1"/>
  <c r="K4652" i="1"/>
  <c r="L4652" i="1"/>
  <c r="M4652" i="1"/>
  <c r="O4652" i="1"/>
  <c r="P4652" i="1"/>
  <c r="Q4652" i="1"/>
  <c r="R4652" i="1"/>
  <c r="T4652" i="1"/>
  <c r="U4652" i="1"/>
  <c r="V4652" i="1"/>
  <c r="W4652" i="1"/>
  <c r="I4653" i="1"/>
  <c r="J4653" i="1"/>
  <c r="K4653" i="1"/>
  <c r="L4653" i="1"/>
  <c r="M4653" i="1"/>
  <c r="O4653" i="1"/>
  <c r="P4653" i="1"/>
  <c r="Q4653" i="1"/>
  <c r="R4653" i="1"/>
  <c r="T4653" i="1"/>
  <c r="U4653" i="1"/>
  <c r="V4653" i="1"/>
  <c r="W4653" i="1"/>
  <c r="I4654" i="1"/>
  <c r="J4654" i="1"/>
  <c r="K4654" i="1"/>
  <c r="L4654" i="1"/>
  <c r="M4654" i="1"/>
  <c r="O4654" i="1"/>
  <c r="P4654" i="1"/>
  <c r="Q4654" i="1"/>
  <c r="R4654" i="1"/>
  <c r="T4654" i="1"/>
  <c r="U4654" i="1"/>
  <c r="V4654" i="1"/>
  <c r="W4654" i="1"/>
  <c r="I4655" i="1"/>
  <c r="J4655" i="1"/>
  <c r="K4655" i="1"/>
  <c r="L4655" i="1"/>
  <c r="M4655" i="1"/>
  <c r="O4655" i="1"/>
  <c r="P4655" i="1"/>
  <c r="Q4655" i="1"/>
  <c r="R4655" i="1"/>
  <c r="T4655" i="1"/>
  <c r="U4655" i="1"/>
  <c r="V4655" i="1"/>
  <c r="W4655" i="1"/>
  <c r="I4656" i="1"/>
  <c r="J4656" i="1"/>
  <c r="K4656" i="1"/>
  <c r="L4656" i="1"/>
  <c r="M4656" i="1"/>
  <c r="O4656" i="1"/>
  <c r="P4656" i="1"/>
  <c r="Q4656" i="1"/>
  <c r="R4656" i="1"/>
  <c r="T4656" i="1"/>
  <c r="U4656" i="1"/>
  <c r="V4656" i="1"/>
  <c r="W4656" i="1"/>
  <c r="I4657" i="1"/>
  <c r="J4657" i="1"/>
  <c r="K4657" i="1"/>
  <c r="L4657" i="1"/>
  <c r="M4657" i="1"/>
  <c r="O4657" i="1"/>
  <c r="P4657" i="1"/>
  <c r="Q4657" i="1"/>
  <c r="R4657" i="1"/>
  <c r="T4657" i="1"/>
  <c r="U4657" i="1"/>
  <c r="V4657" i="1"/>
  <c r="W4657" i="1"/>
  <c r="I4658" i="1"/>
  <c r="J4658" i="1"/>
  <c r="K4658" i="1"/>
  <c r="L4658" i="1"/>
  <c r="M4658" i="1"/>
  <c r="O4658" i="1"/>
  <c r="P4658" i="1"/>
  <c r="Q4658" i="1"/>
  <c r="R4658" i="1"/>
  <c r="T4658" i="1"/>
  <c r="U4658" i="1"/>
  <c r="V4658" i="1"/>
  <c r="W4658" i="1"/>
  <c r="I4659" i="1"/>
  <c r="J4659" i="1"/>
  <c r="K4659" i="1"/>
  <c r="L4659" i="1"/>
  <c r="M4659" i="1"/>
  <c r="O4659" i="1"/>
  <c r="P4659" i="1"/>
  <c r="Q4659" i="1"/>
  <c r="R4659" i="1"/>
  <c r="T4659" i="1"/>
  <c r="U4659" i="1"/>
  <c r="V4659" i="1"/>
  <c r="W4659" i="1"/>
  <c r="I4660" i="1"/>
  <c r="J4660" i="1"/>
  <c r="K4660" i="1"/>
  <c r="L4660" i="1"/>
  <c r="M4660" i="1"/>
  <c r="O4660" i="1"/>
  <c r="P4660" i="1"/>
  <c r="Q4660" i="1"/>
  <c r="R4660" i="1"/>
  <c r="T4660" i="1"/>
  <c r="U4660" i="1"/>
  <c r="V4660" i="1"/>
  <c r="W4660" i="1"/>
  <c r="I4661" i="1"/>
  <c r="J4661" i="1"/>
  <c r="K4661" i="1"/>
  <c r="L4661" i="1"/>
  <c r="M4661" i="1"/>
  <c r="O4661" i="1"/>
  <c r="P4661" i="1"/>
  <c r="Q4661" i="1"/>
  <c r="R4661" i="1"/>
  <c r="T4661" i="1"/>
  <c r="U4661" i="1"/>
  <c r="V4661" i="1"/>
  <c r="W4661" i="1"/>
  <c r="I4662" i="1"/>
  <c r="J4662" i="1"/>
  <c r="K4662" i="1"/>
  <c r="L4662" i="1"/>
  <c r="M4662" i="1"/>
  <c r="O4662" i="1"/>
  <c r="P4662" i="1"/>
  <c r="Q4662" i="1"/>
  <c r="R4662" i="1"/>
  <c r="T4662" i="1"/>
  <c r="U4662" i="1"/>
  <c r="V4662" i="1"/>
  <c r="W4662" i="1"/>
  <c r="I4663" i="1"/>
  <c r="J4663" i="1"/>
  <c r="K4663" i="1"/>
  <c r="L4663" i="1"/>
  <c r="M4663" i="1"/>
  <c r="O4663" i="1"/>
  <c r="P4663" i="1"/>
  <c r="Q4663" i="1"/>
  <c r="R4663" i="1"/>
  <c r="T4663" i="1"/>
  <c r="U4663" i="1"/>
  <c r="V4663" i="1"/>
  <c r="W4663" i="1"/>
  <c r="I4664" i="1"/>
  <c r="J4664" i="1"/>
  <c r="K4664" i="1"/>
  <c r="L4664" i="1"/>
  <c r="M4664" i="1"/>
  <c r="O4664" i="1"/>
  <c r="P4664" i="1"/>
  <c r="Q4664" i="1"/>
  <c r="R4664" i="1"/>
  <c r="T4664" i="1"/>
  <c r="U4664" i="1"/>
  <c r="V4664" i="1"/>
  <c r="W4664" i="1"/>
  <c r="I4665" i="1"/>
  <c r="J4665" i="1"/>
  <c r="K4665" i="1"/>
  <c r="L4665" i="1"/>
  <c r="M4665" i="1"/>
  <c r="O4665" i="1"/>
  <c r="P4665" i="1"/>
  <c r="Q4665" i="1"/>
  <c r="R4665" i="1"/>
  <c r="T4665" i="1"/>
  <c r="U4665" i="1"/>
  <c r="V4665" i="1"/>
  <c r="W4665" i="1"/>
  <c r="I4666" i="1"/>
  <c r="J4666" i="1"/>
  <c r="K4666" i="1"/>
  <c r="L4666" i="1"/>
  <c r="M4666" i="1"/>
  <c r="O4666" i="1"/>
  <c r="P4666" i="1"/>
  <c r="Q4666" i="1"/>
  <c r="R4666" i="1"/>
  <c r="T4666" i="1"/>
  <c r="U4666" i="1"/>
  <c r="V4666" i="1"/>
  <c r="W4666" i="1"/>
  <c r="I4667" i="1"/>
  <c r="J4667" i="1"/>
  <c r="K4667" i="1"/>
  <c r="L4667" i="1"/>
  <c r="M4667" i="1"/>
  <c r="O4667" i="1"/>
  <c r="P4667" i="1"/>
  <c r="Q4667" i="1"/>
  <c r="R4667" i="1"/>
  <c r="T4667" i="1"/>
  <c r="U4667" i="1"/>
  <c r="V4667" i="1"/>
  <c r="W4667" i="1"/>
  <c r="I4668" i="1"/>
  <c r="J4668" i="1"/>
  <c r="K4668" i="1"/>
  <c r="L4668" i="1"/>
  <c r="M4668" i="1"/>
  <c r="O4668" i="1"/>
  <c r="P4668" i="1"/>
  <c r="Q4668" i="1"/>
  <c r="R4668" i="1"/>
  <c r="T4668" i="1"/>
  <c r="U4668" i="1"/>
  <c r="V4668" i="1"/>
  <c r="W4668" i="1"/>
  <c r="I4669" i="1"/>
  <c r="J4669" i="1"/>
  <c r="K4669" i="1"/>
  <c r="L4669" i="1"/>
  <c r="M4669" i="1"/>
  <c r="O4669" i="1"/>
  <c r="P4669" i="1"/>
  <c r="Q4669" i="1"/>
  <c r="R4669" i="1"/>
  <c r="T4669" i="1"/>
  <c r="U4669" i="1"/>
  <c r="V4669" i="1"/>
  <c r="W4669" i="1"/>
  <c r="I4670" i="1"/>
  <c r="J4670" i="1"/>
  <c r="K4670" i="1"/>
  <c r="L4670" i="1"/>
  <c r="M4670" i="1"/>
  <c r="O4670" i="1"/>
  <c r="P4670" i="1"/>
  <c r="Q4670" i="1"/>
  <c r="R4670" i="1"/>
  <c r="T4670" i="1"/>
  <c r="U4670" i="1"/>
  <c r="V4670" i="1"/>
  <c r="W4670" i="1"/>
  <c r="I4671" i="1"/>
  <c r="J4671" i="1"/>
  <c r="K4671" i="1"/>
  <c r="L4671" i="1"/>
  <c r="M4671" i="1"/>
  <c r="O4671" i="1"/>
  <c r="P4671" i="1"/>
  <c r="Q4671" i="1"/>
  <c r="R4671" i="1"/>
  <c r="T4671" i="1"/>
  <c r="U4671" i="1"/>
  <c r="V4671" i="1"/>
  <c r="W4671" i="1"/>
  <c r="I4672" i="1"/>
  <c r="J4672" i="1"/>
  <c r="K4672" i="1"/>
  <c r="L4672" i="1"/>
  <c r="M4672" i="1"/>
  <c r="O4672" i="1"/>
  <c r="P4672" i="1"/>
  <c r="Q4672" i="1"/>
  <c r="R4672" i="1"/>
  <c r="T4672" i="1"/>
  <c r="U4672" i="1"/>
  <c r="V4672" i="1"/>
  <c r="W4672" i="1"/>
  <c r="I4673" i="1"/>
  <c r="J4673" i="1"/>
  <c r="K4673" i="1"/>
  <c r="L4673" i="1"/>
  <c r="M4673" i="1"/>
  <c r="O4673" i="1"/>
  <c r="P4673" i="1"/>
  <c r="Q4673" i="1"/>
  <c r="R4673" i="1"/>
  <c r="T4673" i="1"/>
  <c r="U4673" i="1"/>
  <c r="V4673" i="1"/>
  <c r="W4673" i="1"/>
  <c r="I4674" i="1"/>
  <c r="J4674" i="1"/>
  <c r="K4674" i="1"/>
  <c r="L4674" i="1"/>
  <c r="M4674" i="1"/>
  <c r="O4674" i="1"/>
  <c r="P4674" i="1"/>
  <c r="Q4674" i="1"/>
  <c r="R4674" i="1"/>
  <c r="T4674" i="1"/>
  <c r="U4674" i="1"/>
  <c r="V4674" i="1"/>
  <c r="W4674" i="1"/>
  <c r="I4675" i="1"/>
  <c r="J4675" i="1"/>
  <c r="K4675" i="1"/>
  <c r="L4675" i="1"/>
  <c r="M4675" i="1"/>
  <c r="O4675" i="1"/>
  <c r="P4675" i="1"/>
  <c r="Q4675" i="1"/>
  <c r="R4675" i="1"/>
  <c r="T4675" i="1"/>
  <c r="U4675" i="1"/>
  <c r="V4675" i="1"/>
  <c r="W4675" i="1"/>
  <c r="I4676" i="1"/>
  <c r="J4676" i="1"/>
  <c r="K4676" i="1"/>
  <c r="L4676" i="1"/>
  <c r="M4676" i="1"/>
  <c r="O4676" i="1"/>
  <c r="P4676" i="1"/>
  <c r="Q4676" i="1"/>
  <c r="R4676" i="1"/>
  <c r="T4676" i="1"/>
  <c r="U4676" i="1"/>
  <c r="V4676" i="1"/>
  <c r="W4676" i="1"/>
  <c r="I4677" i="1"/>
  <c r="J4677" i="1"/>
  <c r="K4677" i="1"/>
  <c r="L4677" i="1"/>
  <c r="M4677" i="1"/>
  <c r="O4677" i="1"/>
  <c r="P4677" i="1"/>
  <c r="Q4677" i="1"/>
  <c r="R4677" i="1"/>
  <c r="T4677" i="1"/>
  <c r="U4677" i="1"/>
  <c r="V4677" i="1"/>
  <c r="W4677" i="1"/>
  <c r="I4678" i="1"/>
  <c r="J4678" i="1"/>
  <c r="K4678" i="1"/>
  <c r="L4678" i="1"/>
  <c r="M4678" i="1"/>
  <c r="O4678" i="1"/>
  <c r="P4678" i="1"/>
  <c r="Q4678" i="1"/>
  <c r="R4678" i="1"/>
  <c r="T4678" i="1"/>
  <c r="U4678" i="1"/>
  <c r="V4678" i="1"/>
  <c r="W4678" i="1"/>
  <c r="I4679" i="1"/>
  <c r="J4679" i="1"/>
  <c r="K4679" i="1"/>
  <c r="L4679" i="1"/>
  <c r="M4679" i="1"/>
  <c r="O4679" i="1"/>
  <c r="P4679" i="1"/>
  <c r="Q4679" i="1"/>
  <c r="R4679" i="1"/>
  <c r="T4679" i="1"/>
  <c r="U4679" i="1"/>
  <c r="V4679" i="1"/>
  <c r="W4679" i="1"/>
  <c r="I4680" i="1"/>
  <c r="J4680" i="1"/>
  <c r="K4680" i="1"/>
  <c r="L4680" i="1"/>
  <c r="M4680" i="1"/>
  <c r="O4680" i="1"/>
  <c r="P4680" i="1"/>
  <c r="Q4680" i="1"/>
  <c r="R4680" i="1"/>
  <c r="T4680" i="1"/>
  <c r="U4680" i="1"/>
  <c r="V4680" i="1"/>
  <c r="W4680" i="1"/>
  <c r="I4681" i="1"/>
  <c r="J4681" i="1"/>
  <c r="K4681" i="1"/>
  <c r="L4681" i="1"/>
  <c r="M4681" i="1"/>
  <c r="O4681" i="1"/>
  <c r="P4681" i="1"/>
  <c r="Q4681" i="1"/>
  <c r="R4681" i="1"/>
  <c r="T4681" i="1"/>
  <c r="U4681" i="1"/>
  <c r="V4681" i="1"/>
  <c r="W4681" i="1"/>
  <c r="I4682" i="1"/>
  <c r="J4682" i="1"/>
  <c r="K4682" i="1"/>
  <c r="L4682" i="1"/>
  <c r="M4682" i="1"/>
  <c r="O4682" i="1"/>
  <c r="P4682" i="1"/>
  <c r="Q4682" i="1"/>
  <c r="R4682" i="1"/>
  <c r="T4682" i="1"/>
  <c r="U4682" i="1"/>
  <c r="V4682" i="1"/>
  <c r="W4682" i="1"/>
  <c r="I4683" i="1"/>
  <c r="J4683" i="1"/>
  <c r="K4683" i="1"/>
  <c r="L4683" i="1"/>
  <c r="M4683" i="1"/>
  <c r="O4683" i="1"/>
  <c r="P4683" i="1"/>
  <c r="Q4683" i="1"/>
  <c r="R4683" i="1"/>
  <c r="T4683" i="1"/>
  <c r="U4683" i="1"/>
  <c r="V4683" i="1"/>
  <c r="W4683" i="1"/>
  <c r="I4684" i="1"/>
  <c r="J4684" i="1"/>
  <c r="K4684" i="1"/>
  <c r="L4684" i="1"/>
  <c r="M4684" i="1"/>
  <c r="O4684" i="1"/>
  <c r="P4684" i="1"/>
  <c r="Q4684" i="1"/>
  <c r="R4684" i="1"/>
  <c r="T4684" i="1"/>
  <c r="U4684" i="1"/>
  <c r="V4684" i="1"/>
  <c r="W4684" i="1"/>
  <c r="I4685" i="1"/>
  <c r="J4685" i="1"/>
  <c r="K4685" i="1"/>
  <c r="L4685" i="1"/>
  <c r="M4685" i="1"/>
  <c r="O4685" i="1"/>
  <c r="P4685" i="1"/>
  <c r="Q4685" i="1"/>
  <c r="R4685" i="1"/>
  <c r="T4685" i="1"/>
  <c r="U4685" i="1"/>
  <c r="V4685" i="1"/>
  <c r="W4685" i="1"/>
  <c r="I4686" i="1"/>
  <c r="J4686" i="1"/>
  <c r="K4686" i="1"/>
  <c r="L4686" i="1"/>
  <c r="M4686" i="1"/>
  <c r="O4686" i="1"/>
  <c r="P4686" i="1"/>
  <c r="Q4686" i="1"/>
  <c r="R4686" i="1"/>
  <c r="T4686" i="1"/>
  <c r="U4686" i="1"/>
  <c r="V4686" i="1"/>
  <c r="W4686" i="1"/>
  <c r="I4687" i="1"/>
  <c r="J4687" i="1"/>
  <c r="K4687" i="1"/>
  <c r="L4687" i="1"/>
  <c r="M4687" i="1"/>
  <c r="O4687" i="1"/>
  <c r="P4687" i="1"/>
  <c r="Q4687" i="1"/>
  <c r="R4687" i="1"/>
  <c r="T4687" i="1"/>
  <c r="U4687" i="1"/>
  <c r="V4687" i="1"/>
  <c r="W4687" i="1"/>
  <c r="I4688" i="1"/>
  <c r="J4688" i="1"/>
  <c r="K4688" i="1"/>
  <c r="L4688" i="1"/>
  <c r="M4688" i="1"/>
  <c r="O4688" i="1"/>
  <c r="P4688" i="1"/>
  <c r="Q4688" i="1"/>
  <c r="R4688" i="1"/>
  <c r="T4688" i="1"/>
  <c r="U4688" i="1"/>
  <c r="V4688" i="1"/>
  <c r="W4688" i="1"/>
  <c r="I4689" i="1"/>
  <c r="J4689" i="1"/>
  <c r="K4689" i="1"/>
  <c r="L4689" i="1"/>
  <c r="M4689" i="1"/>
  <c r="O4689" i="1"/>
  <c r="P4689" i="1"/>
  <c r="Q4689" i="1"/>
  <c r="R4689" i="1"/>
  <c r="T4689" i="1"/>
  <c r="U4689" i="1"/>
  <c r="V4689" i="1"/>
  <c r="W4689" i="1"/>
  <c r="I4690" i="1"/>
  <c r="J4690" i="1"/>
  <c r="K4690" i="1"/>
  <c r="L4690" i="1"/>
  <c r="M4690" i="1"/>
  <c r="O4690" i="1"/>
  <c r="P4690" i="1"/>
  <c r="Q4690" i="1"/>
  <c r="R4690" i="1"/>
  <c r="T4690" i="1"/>
  <c r="U4690" i="1"/>
  <c r="V4690" i="1"/>
  <c r="W4690" i="1"/>
  <c r="I4691" i="1"/>
  <c r="J4691" i="1"/>
  <c r="K4691" i="1"/>
  <c r="L4691" i="1"/>
  <c r="M4691" i="1"/>
  <c r="O4691" i="1"/>
  <c r="P4691" i="1"/>
  <c r="Q4691" i="1"/>
  <c r="R4691" i="1"/>
  <c r="T4691" i="1"/>
  <c r="U4691" i="1"/>
  <c r="V4691" i="1"/>
  <c r="W4691" i="1"/>
  <c r="I4692" i="1"/>
  <c r="J4692" i="1"/>
  <c r="K4692" i="1"/>
  <c r="L4692" i="1"/>
  <c r="M4692" i="1"/>
  <c r="O4692" i="1"/>
  <c r="P4692" i="1"/>
  <c r="Q4692" i="1"/>
  <c r="R4692" i="1"/>
  <c r="T4692" i="1"/>
  <c r="U4692" i="1"/>
  <c r="V4692" i="1"/>
  <c r="W4692" i="1"/>
  <c r="I4693" i="1"/>
  <c r="J4693" i="1"/>
  <c r="K4693" i="1"/>
  <c r="L4693" i="1"/>
  <c r="M4693" i="1"/>
  <c r="O4693" i="1"/>
  <c r="P4693" i="1"/>
  <c r="Q4693" i="1"/>
  <c r="R4693" i="1"/>
  <c r="T4693" i="1"/>
  <c r="U4693" i="1"/>
  <c r="V4693" i="1"/>
  <c r="W4693" i="1"/>
  <c r="I4694" i="1"/>
  <c r="J4694" i="1"/>
  <c r="K4694" i="1"/>
  <c r="L4694" i="1"/>
  <c r="M4694" i="1"/>
  <c r="O4694" i="1"/>
  <c r="P4694" i="1"/>
  <c r="Q4694" i="1"/>
  <c r="R4694" i="1"/>
  <c r="T4694" i="1"/>
  <c r="U4694" i="1"/>
  <c r="V4694" i="1"/>
  <c r="W4694" i="1"/>
  <c r="I4695" i="1"/>
  <c r="J4695" i="1"/>
  <c r="K4695" i="1"/>
  <c r="L4695" i="1"/>
  <c r="M4695" i="1"/>
  <c r="O4695" i="1"/>
  <c r="P4695" i="1"/>
  <c r="Q4695" i="1"/>
  <c r="R4695" i="1"/>
  <c r="T4695" i="1"/>
  <c r="U4695" i="1"/>
  <c r="V4695" i="1"/>
  <c r="W4695" i="1"/>
  <c r="I4696" i="1"/>
  <c r="J4696" i="1"/>
  <c r="K4696" i="1"/>
  <c r="L4696" i="1"/>
  <c r="M4696" i="1"/>
  <c r="O4696" i="1"/>
  <c r="P4696" i="1"/>
  <c r="Q4696" i="1"/>
  <c r="R4696" i="1"/>
  <c r="T4696" i="1"/>
  <c r="U4696" i="1"/>
  <c r="V4696" i="1"/>
  <c r="W4696" i="1"/>
  <c r="I4697" i="1"/>
  <c r="J4697" i="1"/>
  <c r="K4697" i="1"/>
  <c r="L4697" i="1"/>
  <c r="M4697" i="1"/>
  <c r="O4697" i="1"/>
  <c r="P4697" i="1"/>
  <c r="Q4697" i="1"/>
  <c r="R4697" i="1"/>
  <c r="T4697" i="1"/>
  <c r="U4697" i="1"/>
  <c r="V4697" i="1"/>
  <c r="W4697" i="1"/>
  <c r="I4698" i="1"/>
  <c r="J4698" i="1"/>
  <c r="K4698" i="1"/>
  <c r="L4698" i="1"/>
  <c r="M4698" i="1"/>
  <c r="O4698" i="1"/>
  <c r="P4698" i="1"/>
  <c r="Q4698" i="1"/>
  <c r="R4698" i="1"/>
  <c r="T4698" i="1"/>
  <c r="U4698" i="1"/>
  <c r="V4698" i="1"/>
  <c r="W4698" i="1"/>
  <c r="I4699" i="1"/>
  <c r="J4699" i="1"/>
  <c r="K4699" i="1"/>
  <c r="L4699" i="1"/>
  <c r="M4699" i="1"/>
  <c r="O4699" i="1"/>
  <c r="P4699" i="1"/>
  <c r="Q4699" i="1"/>
  <c r="R4699" i="1"/>
  <c r="T4699" i="1"/>
  <c r="U4699" i="1"/>
  <c r="V4699" i="1"/>
  <c r="W4699" i="1"/>
  <c r="I4700" i="1"/>
  <c r="J4700" i="1"/>
  <c r="K4700" i="1"/>
  <c r="L4700" i="1"/>
  <c r="M4700" i="1"/>
  <c r="O4700" i="1"/>
  <c r="P4700" i="1"/>
  <c r="Q4700" i="1"/>
  <c r="R4700" i="1"/>
  <c r="T4700" i="1"/>
  <c r="U4700" i="1"/>
  <c r="V4700" i="1"/>
  <c r="W4700" i="1"/>
  <c r="I4701" i="1"/>
  <c r="J4701" i="1"/>
  <c r="K4701" i="1"/>
  <c r="L4701" i="1"/>
  <c r="M4701" i="1"/>
  <c r="O4701" i="1"/>
  <c r="P4701" i="1"/>
  <c r="Q4701" i="1"/>
  <c r="R4701" i="1"/>
  <c r="T4701" i="1"/>
  <c r="U4701" i="1"/>
  <c r="V4701" i="1"/>
  <c r="W4701" i="1"/>
  <c r="I4702" i="1"/>
  <c r="J4702" i="1"/>
  <c r="K4702" i="1"/>
  <c r="L4702" i="1"/>
  <c r="M4702" i="1"/>
  <c r="O4702" i="1"/>
  <c r="P4702" i="1"/>
  <c r="Q4702" i="1"/>
  <c r="R4702" i="1"/>
  <c r="T4702" i="1"/>
  <c r="U4702" i="1"/>
  <c r="V4702" i="1"/>
  <c r="W4702" i="1"/>
  <c r="I4703" i="1"/>
  <c r="J4703" i="1"/>
  <c r="K4703" i="1"/>
  <c r="L4703" i="1"/>
  <c r="M4703" i="1"/>
  <c r="O4703" i="1"/>
  <c r="P4703" i="1"/>
  <c r="Q4703" i="1"/>
  <c r="R4703" i="1"/>
  <c r="T4703" i="1"/>
  <c r="U4703" i="1"/>
  <c r="V4703" i="1"/>
  <c r="W4703" i="1"/>
  <c r="I4704" i="1"/>
  <c r="J4704" i="1"/>
  <c r="K4704" i="1"/>
  <c r="L4704" i="1"/>
  <c r="M4704" i="1"/>
  <c r="O4704" i="1"/>
  <c r="P4704" i="1"/>
  <c r="Q4704" i="1"/>
  <c r="R4704" i="1"/>
  <c r="T4704" i="1"/>
  <c r="U4704" i="1"/>
  <c r="V4704" i="1"/>
  <c r="W4704" i="1"/>
  <c r="I4705" i="1"/>
  <c r="J4705" i="1"/>
  <c r="K4705" i="1"/>
  <c r="L4705" i="1"/>
  <c r="M4705" i="1"/>
  <c r="O4705" i="1"/>
  <c r="P4705" i="1"/>
  <c r="Q4705" i="1"/>
  <c r="R4705" i="1"/>
  <c r="T4705" i="1"/>
  <c r="U4705" i="1"/>
  <c r="V4705" i="1"/>
  <c r="W4705" i="1"/>
  <c r="I4706" i="1"/>
  <c r="J4706" i="1"/>
  <c r="K4706" i="1"/>
  <c r="L4706" i="1"/>
  <c r="M4706" i="1"/>
  <c r="O4706" i="1"/>
  <c r="P4706" i="1"/>
  <c r="Q4706" i="1"/>
  <c r="R4706" i="1"/>
  <c r="T4706" i="1"/>
  <c r="U4706" i="1"/>
  <c r="V4706" i="1"/>
  <c r="W4706" i="1"/>
  <c r="I4707" i="1"/>
  <c r="J4707" i="1"/>
  <c r="K4707" i="1"/>
  <c r="L4707" i="1"/>
  <c r="M4707" i="1"/>
  <c r="O4707" i="1"/>
  <c r="P4707" i="1"/>
  <c r="Q4707" i="1"/>
  <c r="R4707" i="1"/>
  <c r="T4707" i="1"/>
  <c r="U4707" i="1"/>
  <c r="V4707" i="1"/>
  <c r="W4707" i="1"/>
  <c r="I4708" i="1"/>
  <c r="J4708" i="1"/>
  <c r="K4708" i="1"/>
  <c r="L4708" i="1"/>
  <c r="M4708" i="1"/>
  <c r="O4708" i="1"/>
  <c r="P4708" i="1"/>
  <c r="Q4708" i="1"/>
  <c r="R4708" i="1"/>
  <c r="T4708" i="1"/>
  <c r="U4708" i="1"/>
  <c r="V4708" i="1"/>
  <c r="W4708" i="1"/>
  <c r="I4709" i="1"/>
  <c r="J4709" i="1"/>
  <c r="K4709" i="1"/>
  <c r="L4709" i="1"/>
  <c r="M4709" i="1"/>
  <c r="O4709" i="1"/>
  <c r="P4709" i="1"/>
  <c r="Q4709" i="1"/>
  <c r="R4709" i="1"/>
  <c r="T4709" i="1"/>
  <c r="U4709" i="1"/>
  <c r="V4709" i="1"/>
  <c r="W4709" i="1"/>
  <c r="I4710" i="1"/>
  <c r="J4710" i="1"/>
  <c r="K4710" i="1"/>
  <c r="L4710" i="1"/>
  <c r="M4710" i="1"/>
  <c r="O4710" i="1"/>
  <c r="P4710" i="1"/>
  <c r="Q4710" i="1"/>
  <c r="R4710" i="1"/>
  <c r="T4710" i="1"/>
  <c r="U4710" i="1"/>
  <c r="V4710" i="1"/>
  <c r="W4710" i="1"/>
  <c r="I4711" i="1"/>
  <c r="J4711" i="1"/>
  <c r="K4711" i="1"/>
  <c r="L4711" i="1"/>
  <c r="M4711" i="1"/>
  <c r="O4711" i="1"/>
  <c r="P4711" i="1"/>
  <c r="Q4711" i="1"/>
  <c r="R4711" i="1"/>
  <c r="T4711" i="1"/>
  <c r="U4711" i="1"/>
  <c r="V4711" i="1"/>
  <c r="W4711" i="1"/>
  <c r="I4712" i="1"/>
  <c r="J4712" i="1"/>
  <c r="K4712" i="1"/>
  <c r="L4712" i="1"/>
  <c r="M4712" i="1"/>
  <c r="O4712" i="1"/>
  <c r="P4712" i="1"/>
  <c r="Q4712" i="1"/>
  <c r="R4712" i="1"/>
  <c r="T4712" i="1"/>
  <c r="U4712" i="1"/>
  <c r="V4712" i="1"/>
  <c r="W4712" i="1"/>
  <c r="I4713" i="1"/>
  <c r="J4713" i="1"/>
  <c r="K4713" i="1"/>
  <c r="L4713" i="1"/>
  <c r="M4713" i="1"/>
  <c r="O4713" i="1"/>
  <c r="P4713" i="1"/>
  <c r="Q4713" i="1"/>
  <c r="R4713" i="1"/>
  <c r="T4713" i="1"/>
  <c r="U4713" i="1"/>
  <c r="V4713" i="1"/>
  <c r="W4713" i="1"/>
  <c r="I4714" i="1"/>
  <c r="J4714" i="1"/>
  <c r="K4714" i="1"/>
  <c r="L4714" i="1"/>
  <c r="M4714" i="1"/>
  <c r="O4714" i="1"/>
  <c r="P4714" i="1"/>
  <c r="Q4714" i="1"/>
  <c r="R4714" i="1"/>
  <c r="T4714" i="1"/>
  <c r="U4714" i="1"/>
  <c r="V4714" i="1"/>
  <c r="W4714" i="1"/>
  <c r="I4715" i="1"/>
  <c r="J4715" i="1"/>
  <c r="K4715" i="1"/>
  <c r="L4715" i="1"/>
  <c r="M4715" i="1"/>
  <c r="O4715" i="1"/>
  <c r="P4715" i="1"/>
  <c r="Q4715" i="1"/>
  <c r="R4715" i="1"/>
  <c r="T4715" i="1"/>
  <c r="U4715" i="1"/>
  <c r="V4715" i="1"/>
  <c r="W4715" i="1"/>
  <c r="I4716" i="1"/>
  <c r="J4716" i="1"/>
  <c r="K4716" i="1"/>
  <c r="L4716" i="1"/>
  <c r="M4716" i="1"/>
  <c r="O4716" i="1"/>
  <c r="P4716" i="1"/>
  <c r="Q4716" i="1"/>
  <c r="R4716" i="1"/>
  <c r="T4716" i="1"/>
  <c r="U4716" i="1"/>
  <c r="V4716" i="1"/>
  <c r="W4716" i="1"/>
  <c r="I4717" i="1"/>
  <c r="J4717" i="1"/>
  <c r="K4717" i="1"/>
  <c r="L4717" i="1"/>
  <c r="M4717" i="1"/>
  <c r="O4717" i="1"/>
  <c r="P4717" i="1"/>
  <c r="Q4717" i="1"/>
  <c r="R4717" i="1"/>
  <c r="T4717" i="1"/>
  <c r="U4717" i="1"/>
  <c r="V4717" i="1"/>
  <c r="W4717" i="1"/>
  <c r="I4718" i="1"/>
  <c r="J4718" i="1"/>
  <c r="K4718" i="1"/>
  <c r="L4718" i="1"/>
  <c r="M4718" i="1"/>
  <c r="O4718" i="1"/>
  <c r="P4718" i="1"/>
  <c r="Q4718" i="1"/>
  <c r="R4718" i="1"/>
  <c r="T4718" i="1"/>
  <c r="U4718" i="1"/>
  <c r="V4718" i="1"/>
  <c r="W4718" i="1"/>
  <c r="I4719" i="1"/>
  <c r="J4719" i="1"/>
  <c r="K4719" i="1"/>
  <c r="L4719" i="1"/>
  <c r="M4719" i="1"/>
  <c r="O4719" i="1"/>
  <c r="P4719" i="1"/>
  <c r="Q4719" i="1"/>
  <c r="R4719" i="1"/>
  <c r="T4719" i="1"/>
  <c r="U4719" i="1"/>
  <c r="V4719" i="1"/>
  <c r="W4719" i="1"/>
  <c r="I4720" i="1"/>
  <c r="J4720" i="1"/>
  <c r="K4720" i="1"/>
  <c r="L4720" i="1"/>
  <c r="M4720" i="1"/>
  <c r="O4720" i="1"/>
  <c r="P4720" i="1"/>
  <c r="Q4720" i="1"/>
  <c r="R4720" i="1"/>
  <c r="T4720" i="1"/>
  <c r="U4720" i="1"/>
  <c r="V4720" i="1"/>
  <c r="W4720" i="1"/>
  <c r="I4721" i="1"/>
  <c r="J4721" i="1"/>
  <c r="K4721" i="1"/>
  <c r="L4721" i="1"/>
  <c r="M4721" i="1"/>
  <c r="O4721" i="1"/>
  <c r="P4721" i="1"/>
  <c r="Q4721" i="1"/>
  <c r="R4721" i="1"/>
  <c r="T4721" i="1"/>
  <c r="U4721" i="1"/>
  <c r="V4721" i="1"/>
  <c r="W4721" i="1"/>
  <c r="I4722" i="1"/>
  <c r="J4722" i="1"/>
  <c r="K4722" i="1"/>
  <c r="L4722" i="1"/>
  <c r="M4722" i="1"/>
  <c r="O4722" i="1"/>
  <c r="P4722" i="1"/>
  <c r="Q4722" i="1"/>
  <c r="R4722" i="1"/>
  <c r="T4722" i="1"/>
  <c r="U4722" i="1"/>
  <c r="V4722" i="1"/>
  <c r="W4722" i="1"/>
  <c r="I4723" i="1"/>
  <c r="J4723" i="1"/>
  <c r="K4723" i="1"/>
  <c r="L4723" i="1"/>
  <c r="M4723" i="1"/>
  <c r="O4723" i="1"/>
  <c r="P4723" i="1"/>
  <c r="Q4723" i="1"/>
  <c r="R4723" i="1"/>
  <c r="T4723" i="1"/>
  <c r="U4723" i="1"/>
  <c r="V4723" i="1"/>
  <c r="W4723" i="1"/>
  <c r="I4724" i="1"/>
  <c r="J4724" i="1"/>
  <c r="K4724" i="1"/>
  <c r="L4724" i="1"/>
  <c r="M4724" i="1"/>
  <c r="O4724" i="1"/>
  <c r="P4724" i="1"/>
  <c r="Q4724" i="1"/>
  <c r="R4724" i="1"/>
  <c r="T4724" i="1"/>
  <c r="U4724" i="1"/>
  <c r="V4724" i="1"/>
  <c r="W4724" i="1"/>
  <c r="I4725" i="1"/>
  <c r="J4725" i="1"/>
  <c r="K4725" i="1"/>
  <c r="L4725" i="1"/>
  <c r="M4725" i="1"/>
  <c r="O4725" i="1"/>
  <c r="P4725" i="1"/>
  <c r="Q4725" i="1"/>
  <c r="R4725" i="1"/>
  <c r="T4725" i="1"/>
  <c r="U4725" i="1"/>
  <c r="V4725" i="1"/>
  <c r="W4725" i="1"/>
  <c r="I4726" i="1"/>
  <c r="J4726" i="1"/>
  <c r="K4726" i="1"/>
  <c r="L4726" i="1"/>
  <c r="M4726" i="1"/>
  <c r="O4726" i="1"/>
  <c r="P4726" i="1"/>
  <c r="Q4726" i="1"/>
  <c r="R4726" i="1"/>
  <c r="T4726" i="1"/>
  <c r="U4726" i="1"/>
  <c r="V4726" i="1"/>
  <c r="W4726" i="1"/>
  <c r="I4727" i="1"/>
  <c r="J4727" i="1"/>
  <c r="K4727" i="1"/>
  <c r="L4727" i="1"/>
  <c r="M4727" i="1"/>
  <c r="O4727" i="1"/>
  <c r="P4727" i="1"/>
  <c r="Q4727" i="1"/>
  <c r="R4727" i="1"/>
  <c r="T4727" i="1"/>
  <c r="U4727" i="1"/>
  <c r="V4727" i="1"/>
  <c r="W4727" i="1"/>
  <c r="I4728" i="1"/>
  <c r="J4728" i="1"/>
  <c r="K4728" i="1"/>
  <c r="L4728" i="1"/>
  <c r="M4728" i="1"/>
  <c r="O4728" i="1"/>
  <c r="P4728" i="1"/>
  <c r="Q4728" i="1"/>
  <c r="R4728" i="1"/>
  <c r="T4728" i="1"/>
  <c r="U4728" i="1"/>
  <c r="V4728" i="1"/>
  <c r="W4728" i="1"/>
  <c r="I4729" i="1"/>
  <c r="J4729" i="1"/>
  <c r="K4729" i="1"/>
  <c r="L4729" i="1"/>
  <c r="M4729" i="1"/>
  <c r="O4729" i="1"/>
  <c r="P4729" i="1"/>
  <c r="Q4729" i="1"/>
  <c r="R4729" i="1"/>
  <c r="T4729" i="1"/>
  <c r="U4729" i="1"/>
  <c r="V4729" i="1"/>
  <c r="W4729" i="1"/>
  <c r="I4730" i="1"/>
  <c r="J4730" i="1"/>
  <c r="K4730" i="1"/>
  <c r="L4730" i="1"/>
  <c r="M4730" i="1"/>
  <c r="O4730" i="1"/>
  <c r="P4730" i="1"/>
  <c r="Q4730" i="1"/>
  <c r="R4730" i="1"/>
  <c r="T4730" i="1"/>
  <c r="U4730" i="1"/>
  <c r="V4730" i="1"/>
  <c r="W4730" i="1"/>
  <c r="I4731" i="1"/>
  <c r="J4731" i="1"/>
  <c r="K4731" i="1"/>
  <c r="L4731" i="1"/>
  <c r="M4731" i="1"/>
  <c r="O4731" i="1"/>
  <c r="P4731" i="1"/>
  <c r="Q4731" i="1"/>
  <c r="R4731" i="1"/>
  <c r="T4731" i="1"/>
  <c r="U4731" i="1"/>
  <c r="V4731" i="1"/>
  <c r="W4731" i="1"/>
  <c r="I4732" i="1"/>
  <c r="J4732" i="1"/>
  <c r="K4732" i="1"/>
  <c r="L4732" i="1"/>
  <c r="M4732" i="1"/>
  <c r="O4732" i="1"/>
  <c r="P4732" i="1"/>
  <c r="Q4732" i="1"/>
  <c r="R4732" i="1"/>
  <c r="T4732" i="1"/>
  <c r="U4732" i="1"/>
  <c r="V4732" i="1"/>
  <c r="W4732" i="1"/>
  <c r="I4733" i="1"/>
  <c r="J4733" i="1"/>
  <c r="K4733" i="1"/>
  <c r="L4733" i="1"/>
  <c r="M4733" i="1"/>
  <c r="O4733" i="1"/>
  <c r="P4733" i="1"/>
  <c r="Q4733" i="1"/>
  <c r="R4733" i="1"/>
  <c r="T4733" i="1"/>
  <c r="U4733" i="1"/>
  <c r="V4733" i="1"/>
  <c r="W4733" i="1"/>
  <c r="I4734" i="1"/>
  <c r="J4734" i="1"/>
  <c r="K4734" i="1"/>
  <c r="L4734" i="1"/>
  <c r="M4734" i="1"/>
  <c r="O4734" i="1"/>
  <c r="P4734" i="1"/>
  <c r="Q4734" i="1"/>
  <c r="R4734" i="1"/>
  <c r="T4734" i="1"/>
  <c r="U4734" i="1"/>
  <c r="V4734" i="1"/>
  <c r="W4734" i="1"/>
  <c r="I4735" i="1"/>
  <c r="J4735" i="1"/>
  <c r="K4735" i="1"/>
  <c r="L4735" i="1"/>
  <c r="M4735" i="1"/>
  <c r="O4735" i="1"/>
  <c r="P4735" i="1"/>
  <c r="Q4735" i="1"/>
  <c r="R4735" i="1"/>
  <c r="T4735" i="1"/>
  <c r="U4735" i="1"/>
  <c r="V4735" i="1"/>
  <c r="W4735" i="1"/>
  <c r="I4736" i="1"/>
  <c r="J4736" i="1"/>
  <c r="K4736" i="1"/>
  <c r="L4736" i="1"/>
  <c r="M4736" i="1"/>
  <c r="O4736" i="1"/>
  <c r="P4736" i="1"/>
  <c r="Q4736" i="1"/>
  <c r="R4736" i="1"/>
  <c r="T4736" i="1"/>
  <c r="U4736" i="1"/>
  <c r="V4736" i="1"/>
  <c r="W4736" i="1"/>
  <c r="I4737" i="1"/>
  <c r="J4737" i="1"/>
  <c r="K4737" i="1"/>
  <c r="L4737" i="1"/>
  <c r="M4737" i="1"/>
  <c r="O4737" i="1"/>
  <c r="P4737" i="1"/>
  <c r="Q4737" i="1"/>
  <c r="R4737" i="1"/>
  <c r="T4737" i="1"/>
  <c r="U4737" i="1"/>
  <c r="V4737" i="1"/>
  <c r="W4737" i="1"/>
  <c r="I4738" i="1"/>
  <c r="J4738" i="1"/>
  <c r="K4738" i="1"/>
  <c r="L4738" i="1"/>
  <c r="M4738" i="1"/>
  <c r="O4738" i="1"/>
  <c r="P4738" i="1"/>
  <c r="Q4738" i="1"/>
  <c r="R4738" i="1"/>
  <c r="T4738" i="1"/>
  <c r="U4738" i="1"/>
  <c r="V4738" i="1"/>
  <c r="W4738" i="1"/>
  <c r="I4739" i="1"/>
  <c r="J4739" i="1"/>
  <c r="K4739" i="1"/>
  <c r="L4739" i="1"/>
  <c r="M4739" i="1"/>
  <c r="O4739" i="1"/>
  <c r="P4739" i="1"/>
  <c r="Q4739" i="1"/>
  <c r="R4739" i="1"/>
  <c r="T4739" i="1"/>
  <c r="U4739" i="1"/>
  <c r="V4739" i="1"/>
  <c r="W4739" i="1"/>
  <c r="I4740" i="1"/>
  <c r="J4740" i="1"/>
  <c r="K4740" i="1"/>
  <c r="L4740" i="1"/>
  <c r="M4740" i="1"/>
  <c r="O4740" i="1"/>
  <c r="P4740" i="1"/>
  <c r="Q4740" i="1"/>
  <c r="R4740" i="1"/>
  <c r="T4740" i="1"/>
  <c r="U4740" i="1"/>
  <c r="V4740" i="1"/>
  <c r="W4740" i="1"/>
  <c r="I4741" i="1"/>
  <c r="J4741" i="1"/>
  <c r="K4741" i="1"/>
  <c r="L4741" i="1"/>
  <c r="M4741" i="1"/>
  <c r="O4741" i="1"/>
  <c r="P4741" i="1"/>
  <c r="Q4741" i="1"/>
  <c r="R4741" i="1"/>
  <c r="T4741" i="1"/>
  <c r="U4741" i="1"/>
  <c r="V4741" i="1"/>
  <c r="W4741" i="1"/>
  <c r="I4742" i="1"/>
  <c r="J4742" i="1"/>
  <c r="K4742" i="1"/>
  <c r="L4742" i="1"/>
  <c r="M4742" i="1"/>
  <c r="O4742" i="1"/>
  <c r="P4742" i="1"/>
  <c r="Q4742" i="1"/>
  <c r="R4742" i="1"/>
  <c r="T4742" i="1"/>
  <c r="U4742" i="1"/>
  <c r="V4742" i="1"/>
  <c r="W4742" i="1"/>
  <c r="I4743" i="1"/>
  <c r="J4743" i="1"/>
  <c r="K4743" i="1"/>
  <c r="L4743" i="1"/>
  <c r="M4743" i="1"/>
  <c r="O4743" i="1"/>
  <c r="P4743" i="1"/>
  <c r="Q4743" i="1"/>
  <c r="R4743" i="1"/>
  <c r="T4743" i="1"/>
  <c r="U4743" i="1"/>
  <c r="V4743" i="1"/>
  <c r="W4743" i="1"/>
  <c r="I4744" i="1"/>
  <c r="J4744" i="1"/>
  <c r="K4744" i="1"/>
  <c r="L4744" i="1"/>
  <c r="M4744" i="1"/>
  <c r="O4744" i="1"/>
  <c r="P4744" i="1"/>
  <c r="Q4744" i="1"/>
  <c r="R4744" i="1"/>
  <c r="T4744" i="1"/>
  <c r="U4744" i="1"/>
  <c r="V4744" i="1"/>
  <c r="W4744" i="1"/>
  <c r="I4745" i="1"/>
  <c r="J4745" i="1"/>
  <c r="K4745" i="1"/>
  <c r="L4745" i="1"/>
  <c r="M4745" i="1"/>
  <c r="O4745" i="1"/>
  <c r="P4745" i="1"/>
  <c r="Q4745" i="1"/>
  <c r="R4745" i="1"/>
  <c r="T4745" i="1"/>
  <c r="U4745" i="1"/>
  <c r="V4745" i="1"/>
  <c r="W4745" i="1"/>
  <c r="I4746" i="1"/>
  <c r="J4746" i="1"/>
  <c r="K4746" i="1"/>
  <c r="L4746" i="1"/>
  <c r="M4746" i="1"/>
  <c r="O4746" i="1"/>
  <c r="P4746" i="1"/>
  <c r="Q4746" i="1"/>
  <c r="R4746" i="1"/>
  <c r="T4746" i="1"/>
  <c r="U4746" i="1"/>
  <c r="V4746" i="1"/>
  <c r="W4746" i="1"/>
  <c r="I4747" i="1"/>
  <c r="J4747" i="1"/>
  <c r="K4747" i="1"/>
  <c r="L4747" i="1"/>
  <c r="M4747" i="1"/>
  <c r="O4747" i="1"/>
  <c r="P4747" i="1"/>
  <c r="Q4747" i="1"/>
  <c r="R4747" i="1"/>
  <c r="T4747" i="1"/>
  <c r="U4747" i="1"/>
  <c r="V4747" i="1"/>
  <c r="W4747" i="1"/>
  <c r="I4748" i="1"/>
  <c r="J4748" i="1"/>
  <c r="K4748" i="1"/>
  <c r="L4748" i="1"/>
  <c r="M4748" i="1"/>
  <c r="O4748" i="1"/>
  <c r="P4748" i="1"/>
  <c r="Q4748" i="1"/>
  <c r="R4748" i="1"/>
  <c r="T4748" i="1"/>
  <c r="U4748" i="1"/>
  <c r="V4748" i="1"/>
  <c r="W4748" i="1"/>
  <c r="I4749" i="1"/>
  <c r="J4749" i="1"/>
  <c r="K4749" i="1"/>
  <c r="L4749" i="1"/>
  <c r="M4749" i="1"/>
  <c r="O4749" i="1"/>
  <c r="P4749" i="1"/>
  <c r="Q4749" i="1"/>
  <c r="R4749" i="1"/>
  <c r="T4749" i="1"/>
  <c r="U4749" i="1"/>
  <c r="V4749" i="1"/>
  <c r="W4749" i="1"/>
  <c r="I4750" i="1"/>
  <c r="J4750" i="1"/>
  <c r="K4750" i="1"/>
  <c r="L4750" i="1"/>
  <c r="M4750" i="1"/>
  <c r="O4750" i="1"/>
  <c r="P4750" i="1"/>
  <c r="Q4750" i="1"/>
  <c r="R4750" i="1"/>
  <c r="T4750" i="1"/>
  <c r="U4750" i="1"/>
  <c r="V4750" i="1"/>
  <c r="W4750" i="1"/>
  <c r="I4751" i="1"/>
  <c r="J4751" i="1"/>
  <c r="K4751" i="1"/>
  <c r="L4751" i="1"/>
  <c r="M4751" i="1"/>
  <c r="O4751" i="1"/>
  <c r="P4751" i="1"/>
  <c r="Q4751" i="1"/>
  <c r="R4751" i="1"/>
  <c r="T4751" i="1"/>
  <c r="U4751" i="1"/>
  <c r="V4751" i="1"/>
  <c r="W4751" i="1"/>
  <c r="I4752" i="1"/>
  <c r="J4752" i="1"/>
  <c r="K4752" i="1"/>
  <c r="L4752" i="1"/>
  <c r="M4752" i="1"/>
  <c r="O4752" i="1"/>
  <c r="P4752" i="1"/>
  <c r="Q4752" i="1"/>
  <c r="R4752" i="1"/>
  <c r="T4752" i="1"/>
  <c r="U4752" i="1"/>
  <c r="V4752" i="1"/>
  <c r="W4752" i="1"/>
  <c r="I4753" i="1"/>
  <c r="J4753" i="1"/>
  <c r="K4753" i="1"/>
  <c r="L4753" i="1"/>
  <c r="M4753" i="1"/>
  <c r="O4753" i="1"/>
  <c r="P4753" i="1"/>
  <c r="Q4753" i="1"/>
  <c r="R4753" i="1"/>
  <c r="T4753" i="1"/>
  <c r="U4753" i="1"/>
  <c r="V4753" i="1"/>
  <c r="W4753" i="1"/>
  <c r="I4754" i="1"/>
  <c r="J4754" i="1"/>
  <c r="K4754" i="1"/>
  <c r="L4754" i="1"/>
  <c r="M4754" i="1"/>
  <c r="O4754" i="1"/>
  <c r="P4754" i="1"/>
  <c r="Q4754" i="1"/>
  <c r="R4754" i="1"/>
  <c r="T4754" i="1"/>
  <c r="U4754" i="1"/>
  <c r="V4754" i="1"/>
  <c r="W4754" i="1"/>
  <c r="I4755" i="1"/>
  <c r="J4755" i="1"/>
  <c r="K4755" i="1"/>
  <c r="L4755" i="1"/>
  <c r="M4755" i="1"/>
  <c r="O4755" i="1"/>
  <c r="P4755" i="1"/>
  <c r="Q4755" i="1"/>
  <c r="R4755" i="1"/>
  <c r="T4755" i="1"/>
  <c r="U4755" i="1"/>
  <c r="V4755" i="1"/>
  <c r="W4755" i="1"/>
  <c r="I4756" i="1"/>
  <c r="J4756" i="1"/>
  <c r="K4756" i="1"/>
  <c r="L4756" i="1"/>
  <c r="M4756" i="1"/>
  <c r="O4756" i="1"/>
  <c r="P4756" i="1"/>
  <c r="Q4756" i="1"/>
  <c r="R4756" i="1"/>
  <c r="T4756" i="1"/>
  <c r="U4756" i="1"/>
  <c r="V4756" i="1"/>
  <c r="W4756" i="1"/>
  <c r="I4757" i="1"/>
  <c r="J4757" i="1"/>
  <c r="K4757" i="1"/>
  <c r="L4757" i="1"/>
  <c r="M4757" i="1"/>
  <c r="O4757" i="1"/>
  <c r="P4757" i="1"/>
  <c r="Q4757" i="1"/>
  <c r="R4757" i="1"/>
  <c r="T4757" i="1"/>
  <c r="U4757" i="1"/>
  <c r="V4757" i="1"/>
  <c r="W4757" i="1"/>
  <c r="I4758" i="1"/>
  <c r="J4758" i="1"/>
  <c r="K4758" i="1"/>
  <c r="L4758" i="1"/>
  <c r="M4758" i="1"/>
  <c r="O4758" i="1"/>
  <c r="P4758" i="1"/>
  <c r="Q4758" i="1"/>
  <c r="R4758" i="1"/>
  <c r="T4758" i="1"/>
  <c r="U4758" i="1"/>
  <c r="V4758" i="1"/>
  <c r="W4758" i="1"/>
  <c r="I4759" i="1"/>
  <c r="J4759" i="1"/>
  <c r="K4759" i="1"/>
  <c r="L4759" i="1"/>
  <c r="M4759" i="1"/>
  <c r="O4759" i="1"/>
  <c r="P4759" i="1"/>
  <c r="Q4759" i="1"/>
  <c r="R4759" i="1"/>
  <c r="T4759" i="1"/>
  <c r="U4759" i="1"/>
  <c r="V4759" i="1"/>
  <c r="W4759" i="1"/>
  <c r="I4760" i="1"/>
  <c r="J4760" i="1"/>
  <c r="K4760" i="1"/>
  <c r="L4760" i="1"/>
  <c r="M4760" i="1"/>
  <c r="O4760" i="1"/>
  <c r="P4760" i="1"/>
  <c r="Q4760" i="1"/>
  <c r="R4760" i="1"/>
  <c r="T4760" i="1"/>
  <c r="U4760" i="1"/>
  <c r="V4760" i="1"/>
  <c r="W4760" i="1"/>
  <c r="I4761" i="1"/>
  <c r="J4761" i="1"/>
  <c r="K4761" i="1"/>
  <c r="L4761" i="1"/>
  <c r="M4761" i="1"/>
  <c r="O4761" i="1"/>
  <c r="P4761" i="1"/>
  <c r="Q4761" i="1"/>
  <c r="R4761" i="1"/>
  <c r="T4761" i="1"/>
  <c r="U4761" i="1"/>
  <c r="V4761" i="1"/>
  <c r="W4761" i="1"/>
  <c r="I4762" i="1"/>
  <c r="J4762" i="1"/>
  <c r="K4762" i="1"/>
  <c r="L4762" i="1"/>
  <c r="M4762" i="1"/>
  <c r="O4762" i="1"/>
  <c r="P4762" i="1"/>
  <c r="Q4762" i="1"/>
  <c r="R4762" i="1"/>
  <c r="T4762" i="1"/>
  <c r="U4762" i="1"/>
  <c r="V4762" i="1"/>
  <c r="W4762" i="1"/>
  <c r="I4763" i="1"/>
  <c r="J4763" i="1"/>
  <c r="K4763" i="1"/>
  <c r="L4763" i="1"/>
  <c r="M4763" i="1"/>
  <c r="O4763" i="1"/>
  <c r="P4763" i="1"/>
  <c r="Q4763" i="1"/>
  <c r="R4763" i="1"/>
  <c r="T4763" i="1"/>
  <c r="U4763" i="1"/>
  <c r="V4763" i="1"/>
  <c r="W4763" i="1"/>
  <c r="I4764" i="1"/>
  <c r="J4764" i="1"/>
  <c r="K4764" i="1"/>
  <c r="L4764" i="1"/>
  <c r="M4764" i="1"/>
  <c r="O4764" i="1"/>
  <c r="P4764" i="1"/>
  <c r="Q4764" i="1"/>
  <c r="R4764" i="1"/>
  <c r="T4764" i="1"/>
  <c r="U4764" i="1"/>
  <c r="V4764" i="1"/>
  <c r="W4764" i="1"/>
  <c r="I4765" i="1"/>
  <c r="J4765" i="1"/>
  <c r="K4765" i="1"/>
  <c r="L4765" i="1"/>
  <c r="M4765" i="1"/>
  <c r="O4765" i="1"/>
  <c r="P4765" i="1"/>
  <c r="Q4765" i="1"/>
  <c r="R4765" i="1"/>
  <c r="T4765" i="1"/>
  <c r="U4765" i="1"/>
  <c r="V4765" i="1"/>
  <c r="W4765" i="1"/>
  <c r="I4766" i="1"/>
  <c r="J4766" i="1"/>
  <c r="K4766" i="1"/>
  <c r="L4766" i="1"/>
  <c r="M4766" i="1"/>
  <c r="O4766" i="1"/>
  <c r="P4766" i="1"/>
  <c r="Q4766" i="1"/>
  <c r="R4766" i="1"/>
  <c r="T4766" i="1"/>
  <c r="U4766" i="1"/>
  <c r="V4766" i="1"/>
  <c r="W4766" i="1"/>
  <c r="I4767" i="1"/>
  <c r="J4767" i="1"/>
  <c r="K4767" i="1"/>
  <c r="L4767" i="1"/>
  <c r="M4767" i="1"/>
  <c r="O4767" i="1"/>
  <c r="P4767" i="1"/>
  <c r="Q4767" i="1"/>
  <c r="R4767" i="1"/>
  <c r="T4767" i="1"/>
  <c r="U4767" i="1"/>
  <c r="V4767" i="1"/>
  <c r="W4767" i="1"/>
  <c r="I4768" i="1"/>
  <c r="J4768" i="1"/>
  <c r="K4768" i="1"/>
  <c r="L4768" i="1"/>
  <c r="M4768" i="1"/>
  <c r="O4768" i="1"/>
  <c r="P4768" i="1"/>
  <c r="Q4768" i="1"/>
  <c r="R4768" i="1"/>
  <c r="T4768" i="1"/>
  <c r="U4768" i="1"/>
  <c r="V4768" i="1"/>
  <c r="W4768" i="1"/>
  <c r="I4769" i="1"/>
  <c r="J4769" i="1"/>
  <c r="K4769" i="1"/>
  <c r="L4769" i="1"/>
  <c r="M4769" i="1"/>
  <c r="O4769" i="1"/>
  <c r="P4769" i="1"/>
  <c r="Q4769" i="1"/>
  <c r="R4769" i="1"/>
  <c r="T4769" i="1"/>
  <c r="U4769" i="1"/>
  <c r="V4769" i="1"/>
  <c r="W4769" i="1"/>
  <c r="I4770" i="1"/>
  <c r="J4770" i="1"/>
  <c r="K4770" i="1"/>
  <c r="L4770" i="1"/>
  <c r="M4770" i="1"/>
  <c r="O4770" i="1"/>
  <c r="P4770" i="1"/>
  <c r="Q4770" i="1"/>
  <c r="R4770" i="1"/>
  <c r="T4770" i="1"/>
  <c r="U4770" i="1"/>
  <c r="V4770" i="1"/>
  <c r="W4770" i="1"/>
  <c r="I4771" i="1"/>
  <c r="J4771" i="1"/>
  <c r="K4771" i="1"/>
  <c r="L4771" i="1"/>
  <c r="M4771" i="1"/>
  <c r="O4771" i="1"/>
  <c r="P4771" i="1"/>
  <c r="Q4771" i="1"/>
  <c r="R4771" i="1"/>
  <c r="T4771" i="1"/>
  <c r="U4771" i="1"/>
  <c r="V4771" i="1"/>
  <c r="W4771" i="1"/>
  <c r="I4772" i="1"/>
  <c r="J4772" i="1"/>
  <c r="K4772" i="1"/>
  <c r="L4772" i="1"/>
  <c r="M4772" i="1"/>
  <c r="O4772" i="1"/>
  <c r="P4772" i="1"/>
  <c r="Q4772" i="1"/>
  <c r="R4772" i="1"/>
  <c r="T4772" i="1"/>
  <c r="U4772" i="1"/>
  <c r="V4772" i="1"/>
  <c r="W4772" i="1"/>
  <c r="I4773" i="1"/>
  <c r="J4773" i="1"/>
  <c r="K4773" i="1"/>
  <c r="L4773" i="1"/>
  <c r="M4773" i="1"/>
  <c r="O4773" i="1"/>
  <c r="P4773" i="1"/>
  <c r="Q4773" i="1"/>
  <c r="R4773" i="1"/>
  <c r="T4773" i="1"/>
  <c r="U4773" i="1"/>
  <c r="V4773" i="1"/>
  <c r="W4773" i="1"/>
  <c r="I4774" i="1"/>
  <c r="J4774" i="1"/>
  <c r="K4774" i="1"/>
  <c r="L4774" i="1"/>
  <c r="M4774" i="1"/>
  <c r="O4774" i="1"/>
  <c r="P4774" i="1"/>
  <c r="Q4774" i="1"/>
  <c r="R4774" i="1"/>
  <c r="T4774" i="1"/>
  <c r="U4774" i="1"/>
  <c r="V4774" i="1"/>
  <c r="W4774" i="1"/>
  <c r="I4775" i="1"/>
  <c r="J4775" i="1"/>
  <c r="K4775" i="1"/>
  <c r="L4775" i="1"/>
  <c r="M4775" i="1"/>
  <c r="O4775" i="1"/>
  <c r="P4775" i="1"/>
  <c r="Q4775" i="1"/>
  <c r="R4775" i="1"/>
  <c r="T4775" i="1"/>
  <c r="U4775" i="1"/>
  <c r="V4775" i="1"/>
  <c r="W4775" i="1"/>
  <c r="I4776" i="1"/>
  <c r="J4776" i="1"/>
  <c r="K4776" i="1"/>
  <c r="L4776" i="1"/>
  <c r="M4776" i="1"/>
  <c r="O4776" i="1"/>
  <c r="P4776" i="1"/>
  <c r="Q4776" i="1"/>
  <c r="R4776" i="1"/>
  <c r="T4776" i="1"/>
  <c r="U4776" i="1"/>
  <c r="V4776" i="1"/>
  <c r="W4776" i="1"/>
  <c r="I4777" i="1"/>
  <c r="J4777" i="1"/>
  <c r="K4777" i="1"/>
  <c r="L4777" i="1"/>
  <c r="M4777" i="1"/>
  <c r="O4777" i="1"/>
  <c r="P4777" i="1"/>
  <c r="Q4777" i="1"/>
  <c r="R4777" i="1"/>
  <c r="T4777" i="1"/>
  <c r="U4777" i="1"/>
  <c r="V4777" i="1"/>
  <c r="W4777" i="1"/>
  <c r="I4778" i="1"/>
  <c r="J4778" i="1"/>
  <c r="K4778" i="1"/>
  <c r="L4778" i="1"/>
  <c r="M4778" i="1"/>
  <c r="O4778" i="1"/>
  <c r="P4778" i="1"/>
  <c r="Q4778" i="1"/>
  <c r="R4778" i="1"/>
  <c r="T4778" i="1"/>
  <c r="U4778" i="1"/>
  <c r="V4778" i="1"/>
  <c r="W4778" i="1"/>
  <c r="I4779" i="1"/>
  <c r="J4779" i="1"/>
  <c r="K4779" i="1"/>
  <c r="L4779" i="1"/>
  <c r="M4779" i="1"/>
  <c r="O4779" i="1"/>
  <c r="P4779" i="1"/>
  <c r="Q4779" i="1"/>
  <c r="R4779" i="1"/>
  <c r="T4779" i="1"/>
  <c r="U4779" i="1"/>
  <c r="V4779" i="1"/>
  <c r="W4779" i="1"/>
  <c r="I4780" i="1"/>
  <c r="J4780" i="1"/>
  <c r="K4780" i="1"/>
  <c r="L4780" i="1"/>
  <c r="M4780" i="1"/>
  <c r="O4780" i="1"/>
  <c r="P4780" i="1"/>
  <c r="Q4780" i="1"/>
  <c r="R4780" i="1"/>
  <c r="T4780" i="1"/>
  <c r="U4780" i="1"/>
  <c r="V4780" i="1"/>
  <c r="W4780" i="1"/>
  <c r="I4781" i="1"/>
  <c r="J4781" i="1"/>
  <c r="K4781" i="1"/>
  <c r="L4781" i="1"/>
  <c r="M4781" i="1"/>
  <c r="O4781" i="1"/>
  <c r="P4781" i="1"/>
  <c r="Q4781" i="1"/>
  <c r="R4781" i="1"/>
  <c r="T4781" i="1"/>
  <c r="U4781" i="1"/>
  <c r="V4781" i="1"/>
  <c r="W4781" i="1"/>
  <c r="I4782" i="1"/>
  <c r="J4782" i="1"/>
  <c r="K4782" i="1"/>
  <c r="L4782" i="1"/>
  <c r="M4782" i="1"/>
  <c r="O4782" i="1"/>
  <c r="P4782" i="1"/>
  <c r="Q4782" i="1"/>
  <c r="R4782" i="1"/>
  <c r="T4782" i="1"/>
  <c r="U4782" i="1"/>
  <c r="V4782" i="1"/>
  <c r="W4782" i="1"/>
  <c r="I4783" i="1"/>
  <c r="J4783" i="1"/>
  <c r="K4783" i="1"/>
  <c r="L4783" i="1"/>
  <c r="M4783" i="1"/>
  <c r="O4783" i="1"/>
  <c r="P4783" i="1"/>
  <c r="Q4783" i="1"/>
  <c r="R4783" i="1"/>
  <c r="T4783" i="1"/>
  <c r="U4783" i="1"/>
  <c r="V4783" i="1"/>
  <c r="W4783" i="1"/>
  <c r="I4784" i="1"/>
  <c r="J4784" i="1"/>
  <c r="K4784" i="1"/>
  <c r="L4784" i="1"/>
  <c r="M4784" i="1"/>
  <c r="O4784" i="1"/>
  <c r="P4784" i="1"/>
  <c r="Q4784" i="1"/>
  <c r="R4784" i="1"/>
  <c r="T4784" i="1"/>
  <c r="U4784" i="1"/>
  <c r="V4784" i="1"/>
  <c r="W4784" i="1"/>
  <c r="I4785" i="1"/>
  <c r="J4785" i="1"/>
  <c r="K4785" i="1"/>
  <c r="L4785" i="1"/>
  <c r="M4785" i="1"/>
  <c r="O4785" i="1"/>
  <c r="P4785" i="1"/>
  <c r="Q4785" i="1"/>
  <c r="R4785" i="1"/>
  <c r="T4785" i="1"/>
  <c r="U4785" i="1"/>
  <c r="V4785" i="1"/>
  <c r="W4785" i="1"/>
  <c r="I4786" i="1"/>
  <c r="J4786" i="1"/>
  <c r="K4786" i="1"/>
  <c r="L4786" i="1"/>
  <c r="M4786" i="1"/>
  <c r="O4786" i="1"/>
  <c r="P4786" i="1"/>
  <c r="Q4786" i="1"/>
  <c r="R4786" i="1"/>
  <c r="T4786" i="1"/>
  <c r="U4786" i="1"/>
  <c r="V4786" i="1"/>
  <c r="W4786" i="1"/>
  <c r="I4787" i="1"/>
  <c r="J4787" i="1"/>
  <c r="K4787" i="1"/>
  <c r="L4787" i="1"/>
  <c r="M4787" i="1"/>
  <c r="O4787" i="1"/>
  <c r="P4787" i="1"/>
  <c r="Q4787" i="1"/>
  <c r="R4787" i="1"/>
  <c r="T4787" i="1"/>
  <c r="U4787" i="1"/>
  <c r="V4787" i="1"/>
  <c r="W4787" i="1"/>
  <c r="I4788" i="1"/>
  <c r="J4788" i="1"/>
  <c r="K4788" i="1"/>
  <c r="L4788" i="1"/>
  <c r="M4788" i="1"/>
  <c r="O4788" i="1"/>
  <c r="P4788" i="1"/>
  <c r="Q4788" i="1"/>
  <c r="R4788" i="1"/>
  <c r="T4788" i="1"/>
  <c r="U4788" i="1"/>
  <c r="V4788" i="1"/>
  <c r="W4788" i="1"/>
  <c r="I4789" i="1"/>
  <c r="J4789" i="1"/>
  <c r="K4789" i="1"/>
  <c r="L4789" i="1"/>
  <c r="M4789" i="1"/>
  <c r="O4789" i="1"/>
  <c r="P4789" i="1"/>
  <c r="Q4789" i="1"/>
  <c r="R4789" i="1"/>
  <c r="T4789" i="1"/>
  <c r="U4789" i="1"/>
  <c r="V4789" i="1"/>
  <c r="W4789" i="1"/>
  <c r="I4790" i="1"/>
  <c r="J4790" i="1"/>
  <c r="K4790" i="1"/>
  <c r="L4790" i="1"/>
  <c r="M4790" i="1"/>
  <c r="O4790" i="1"/>
  <c r="P4790" i="1"/>
  <c r="Q4790" i="1"/>
  <c r="R4790" i="1"/>
  <c r="T4790" i="1"/>
  <c r="U4790" i="1"/>
  <c r="V4790" i="1"/>
  <c r="W4790" i="1"/>
  <c r="I4791" i="1"/>
  <c r="J4791" i="1"/>
  <c r="K4791" i="1"/>
  <c r="L4791" i="1"/>
  <c r="M4791" i="1"/>
  <c r="O4791" i="1"/>
  <c r="P4791" i="1"/>
  <c r="Q4791" i="1"/>
  <c r="R4791" i="1"/>
  <c r="T4791" i="1"/>
  <c r="U4791" i="1"/>
  <c r="V4791" i="1"/>
  <c r="W4791" i="1"/>
  <c r="I4792" i="1"/>
  <c r="J4792" i="1"/>
  <c r="K4792" i="1"/>
  <c r="L4792" i="1"/>
  <c r="M4792" i="1"/>
  <c r="O4792" i="1"/>
  <c r="P4792" i="1"/>
  <c r="Q4792" i="1"/>
  <c r="R4792" i="1"/>
  <c r="T4792" i="1"/>
  <c r="U4792" i="1"/>
  <c r="V4792" i="1"/>
  <c r="W4792" i="1"/>
  <c r="I4793" i="1"/>
  <c r="J4793" i="1"/>
  <c r="K4793" i="1"/>
  <c r="L4793" i="1"/>
  <c r="M4793" i="1"/>
  <c r="O4793" i="1"/>
  <c r="P4793" i="1"/>
  <c r="Q4793" i="1"/>
  <c r="R4793" i="1"/>
  <c r="T4793" i="1"/>
  <c r="U4793" i="1"/>
  <c r="V4793" i="1"/>
  <c r="W4793" i="1"/>
  <c r="I4794" i="1"/>
  <c r="J4794" i="1"/>
  <c r="K4794" i="1"/>
  <c r="L4794" i="1"/>
  <c r="M4794" i="1"/>
  <c r="O4794" i="1"/>
  <c r="P4794" i="1"/>
  <c r="Q4794" i="1"/>
  <c r="R4794" i="1"/>
  <c r="T4794" i="1"/>
  <c r="U4794" i="1"/>
  <c r="V4794" i="1"/>
  <c r="W4794" i="1"/>
  <c r="I4795" i="1"/>
  <c r="J4795" i="1"/>
  <c r="K4795" i="1"/>
  <c r="L4795" i="1"/>
  <c r="M4795" i="1"/>
  <c r="O4795" i="1"/>
  <c r="P4795" i="1"/>
  <c r="Q4795" i="1"/>
  <c r="R4795" i="1"/>
  <c r="T4795" i="1"/>
  <c r="U4795" i="1"/>
  <c r="V4795" i="1"/>
  <c r="W4795" i="1"/>
  <c r="I4796" i="1"/>
  <c r="J4796" i="1"/>
  <c r="K4796" i="1"/>
  <c r="L4796" i="1"/>
  <c r="M4796" i="1"/>
  <c r="O4796" i="1"/>
  <c r="P4796" i="1"/>
  <c r="Q4796" i="1"/>
  <c r="R4796" i="1"/>
  <c r="T4796" i="1"/>
  <c r="U4796" i="1"/>
  <c r="V4796" i="1"/>
  <c r="W4796" i="1"/>
  <c r="I4797" i="1"/>
  <c r="J4797" i="1"/>
  <c r="K4797" i="1"/>
  <c r="L4797" i="1"/>
  <c r="M4797" i="1"/>
  <c r="O4797" i="1"/>
  <c r="P4797" i="1"/>
  <c r="Q4797" i="1"/>
  <c r="R4797" i="1"/>
  <c r="T4797" i="1"/>
  <c r="U4797" i="1"/>
  <c r="V4797" i="1"/>
  <c r="W4797" i="1"/>
  <c r="I4798" i="1"/>
  <c r="J4798" i="1"/>
  <c r="K4798" i="1"/>
  <c r="L4798" i="1"/>
  <c r="M4798" i="1"/>
  <c r="O4798" i="1"/>
  <c r="P4798" i="1"/>
  <c r="Q4798" i="1"/>
  <c r="R4798" i="1"/>
  <c r="T4798" i="1"/>
  <c r="U4798" i="1"/>
  <c r="V4798" i="1"/>
  <c r="W4798" i="1"/>
  <c r="I4799" i="1"/>
  <c r="J4799" i="1"/>
  <c r="K4799" i="1"/>
  <c r="L4799" i="1"/>
  <c r="M4799" i="1"/>
  <c r="O4799" i="1"/>
  <c r="P4799" i="1"/>
  <c r="Q4799" i="1"/>
  <c r="R4799" i="1"/>
  <c r="T4799" i="1"/>
  <c r="U4799" i="1"/>
  <c r="V4799" i="1"/>
  <c r="W4799" i="1"/>
  <c r="I4800" i="1"/>
  <c r="J4800" i="1"/>
  <c r="K4800" i="1"/>
  <c r="L4800" i="1"/>
  <c r="M4800" i="1"/>
  <c r="O4800" i="1"/>
  <c r="P4800" i="1"/>
  <c r="Q4800" i="1"/>
  <c r="R4800" i="1"/>
  <c r="T4800" i="1"/>
  <c r="U4800" i="1"/>
  <c r="V4800" i="1"/>
  <c r="W4800" i="1"/>
  <c r="I4801" i="1"/>
  <c r="J4801" i="1"/>
  <c r="K4801" i="1"/>
  <c r="L4801" i="1"/>
  <c r="M4801" i="1"/>
  <c r="O4801" i="1"/>
  <c r="P4801" i="1"/>
  <c r="Q4801" i="1"/>
  <c r="R4801" i="1"/>
  <c r="T4801" i="1"/>
  <c r="U4801" i="1"/>
  <c r="V4801" i="1"/>
  <c r="W4801" i="1"/>
  <c r="I4802" i="1"/>
  <c r="J4802" i="1"/>
  <c r="K4802" i="1"/>
  <c r="L4802" i="1"/>
  <c r="M4802" i="1"/>
  <c r="O4802" i="1"/>
  <c r="P4802" i="1"/>
  <c r="Q4802" i="1"/>
  <c r="R4802" i="1"/>
  <c r="T4802" i="1"/>
  <c r="U4802" i="1"/>
  <c r="V4802" i="1"/>
  <c r="W4802" i="1"/>
  <c r="I4803" i="1"/>
  <c r="J4803" i="1"/>
  <c r="K4803" i="1"/>
  <c r="L4803" i="1"/>
  <c r="M4803" i="1"/>
  <c r="O4803" i="1"/>
  <c r="P4803" i="1"/>
  <c r="Q4803" i="1"/>
  <c r="R4803" i="1"/>
  <c r="T4803" i="1"/>
  <c r="U4803" i="1"/>
  <c r="V4803" i="1"/>
  <c r="W4803" i="1"/>
  <c r="I4804" i="1"/>
  <c r="J4804" i="1"/>
  <c r="K4804" i="1"/>
  <c r="L4804" i="1"/>
  <c r="M4804" i="1"/>
  <c r="O4804" i="1"/>
  <c r="P4804" i="1"/>
  <c r="Q4804" i="1"/>
  <c r="R4804" i="1"/>
  <c r="T4804" i="1"/>
  <c r="U4804" i="1"/>
  <c r="V4804" i="1"/>
  <c r="W4804" i="1"/>
  <c r="I4805" i="1"/>
  <c r="J4805" i="1"/>
  <c r="K4805" i="1"/>
  <c r="L4805" i="1"/>
  <c r="M4805" i="1"/>
  <c r="O4805" i="1"/>
  <c r="P4805" i="1"/>
  <c r="Q4805" i="1"/>
  <c r="R4805" i="1"/>
  <c r="T4805" i="1"/>
  <c r="U4805" i="1"/>
  <c r="V4805" i="1"/>
  <c r="W4805" i="1"/>
  <c r="I4806" i="1"/>
  <c r="J4806" i="1"/>
  <c r="K4806" i="1"/>
  <c r="L4806" i="1"/>
  <c r="M4806" i="1"/>
  <c r="O4806" i="1"/>
  <c r="P4806" i="1"/>
  <c r="Q4806" i="1"/>
  <c r="R4806" i="1"/>
  <c r="T4806" i="1"/>
  <c r="U4806" i="1"/>
  <c r="V4806" i="1"/>
  <c r="W4806" i="1"/>
  <c r="I4807" i="1"/>
  <c r="J4807" i="1"/>
  <c r="K4807" i="1"/>
  <c r="L4807" i="1"/>
  <c r="M4807" i="1"/>
  <c r="O4807" i="1"/>
  <c r="P4807" i="1"/>
  <c r="Q4807" i="1"/>
  <c r="R4807" i="1"/>
  <c r="T4807" i="1"/>
  <c r="U4807" i="1"/>
  <c r="V4807" i="1"/>
  <c r="W4807" i="1"/>
  <c r="I4808" i="1"/>
  <c r="J4808" i="1"/>
  <c r="K4808" i="1"/>
  <c r="L4808" i="1"/>
  <c r="M4808" i="1"/>
  <c r="O4808" i="1"/>
  <c r="P4808" i="1"/>
  <c r="Q4808" i="1"/>
  <c r="R4808" i="1"/>
  <c r="T4808" i="1"/>
  <c r="U4808" i="1"/>
  <c r="V4808" i="1"/>
  <c r="W4808" i="1"/>
  <c r="I4809" i="1"/>
  <c r="J4809" i="1"/>
  <c r="K4809" i="1"/>
  <c r="L4809" i="1"/>
  <c r="M4809" i="1"/>
  <c r="O4809" i="1"/>
  <c r="P4809" i="1"/>
  <c r="Q4809" i="1"/>
  <c r="R4809" i="1"/>
  <c r="T4809" i="1"/>
  <c r="U4809" i="1"/>
  <c r="V4809" i="1"/>
  <c r="W4809" i="1"/>
  <c r="I4810" i="1"/>
  <c r="J4810" i="1"/>
  <c r="K4810" i="1"/>
  <c r="L4810" i="1"/>
  <c r="M4810" i="1"/>
  <c r="O4810" i="1"/>
  <c r="P4810" i="1"/>
  <c r="Q4810" i="1"/>
  <c r="R4810" i="1"/>
  <c r="T4810" i="1"/>
  <c r="U4810" i="1"/>
  <c r="V4810" i="1"/>
  <c r="W4810" i="1"/>
  <c r="I4811" i="1"/>
  <c r="J4811" i="1"/>
  <c r="K4811" i="1"/>
  <c r="L4811" i="1"/>
  <c r="M4811" i="1"/>
  <c r="O4811" i="1"/>
  <c r="P4811" i="1"/>
  <c r="Q4811" i="1"/>
  <c r="R4811" i="1"/>
  <c r="T4811" i="1"/>
  <c r="U4811" i="1"/>
  <c r="V4811" i="1"/>
  <c r="W4811" i="1"/>
  <c r="I4812" i="1"/>
  <c r="J4812" i="1"/>
  <c r="K4812" i="1"/>
  <c r="L4812" i="1"/>
  <c r="M4812" i="1"/>
  <c r="O4812" i="1"/>
  <c r="P4812" i="1"/>
  <c r="Q4812" i="1"/>
  <c r="R4812" i="1"/>
  <c r="T4812" i="1"/>
  <c r="U4812" i="1"/>
  <c r="V4812" i="1"/>
  <c r="W4812" i="1"/>
  <c r="I4813" i="1"/>
  <c r="J4813" i="1"/>
  <c r="K4813" i="1"/>
  <c r="L4813" i="1"/>
  <c r="M4813" i="1"/>
  <c r="O4813" i="1"/>
  <c r="P4813" i="1"/>
  <c r="Q4813" i="1"/>
  <c r="R4813" i="1"/>
  <c r="T4813" i="1"/>
  <c r="U4813" i="1"/>
  <c r="V4813" i="1"/>
  <c r="W4813" i="1"/>
  <c r="I4814" i="1"/>
  <c r="J4814" i="1"/>
  <c r="K4814" i="1"/>
  <c r="L4814" i="1"/>
  <c r="M4814" i="1"/>
  <c r="O4814" i="1"/>
  <c r="P4814" i="1"/>
  <c r="Q4814" i="1"/>
  <c r="R4814" i="1"/>
  <c r="T4814" i="1"/>
  <c r="U4814" i="1"/>
  <c r="V4814" i="1"/>
  <c r="W4814" i="1"/>
  <c r="I4815" i="1"/>
  <c r="J4815" i="1"/>
  <c r="K4815" i="1"/>
  <c r="L4815" i="1"/>
  <c r="M4815" i="1"/>
  <c r="O4815" i="1"/>
  <c r="P4815" i="1"/>
  <c r="Q4815" i="1"/>
  <c r="R4815" i="1"/>
  <c r="T4815" i="1"/>
  <c r="U4815" i="1"/>
  <c r="V4815" i="1"/>
  <c r="W4815" i="1"/>
  <c r="I4816" i="1"/>
  <c r="J4816" i="1"/>
  <c r="K4816" i="1"/>
  <c r="L4816" i="1"/>
  <c r="M4816" i="1"/>
  <c r="O4816" i="1"/>
  <c r="P4816" i="1"/>
  <c r="Q4816" i="1"/>
  <c r="R4816" i="1"/>
  <c r="T4816" i="1"/>
  <c r="U4816" i="1"/>
  <c r="V4816" i="1"/>
  <c r="W4816" i="1"/>
  <c r="I4817" i="1"/>
  <c r="J4817" i="1"/>
  <c r="K4817" i="1"/>
  <c r="L4817" i="1"/>
  <c r="M4817" i="1"/>
  <c r="O4817" i="1"/>
  <c r="P4817" i="1"/>
  <c r="Q4817" i="1"/>
  <c r="R4817" i="1"/>
  <c r="T4817" i="1"/>
  <c r="U4817" i="1"/>
  <c r="V4817" i="1"/>
  <c r="W4817" i="1"/>
  <c r="I4818" i="1"/>
  <c r="J4818" i="1"/>
  <c r="K4818" i="1"/>
  <c r="L4818" i="1"/>
  <c r="M4818" i="1"/>
  <c r="O4818" i="1"/>
  <c r="P4818" i="1"/>
  <c r="Q4818" i="1"/>
  <c r="R4818" i="1"/>
  <c r="T4818" i="1"/>
  <c r="U4818" i="1"/>
  <c r="V4818" i="1"/>
  <c r="W4818" i="1"/>
  <c r="I4819" i="1"/>
  <c r="J4819" i="1"/>
  <c r="K4819" i="1"/>
  <c r="L4819" i="1"/>
  <c r="M4819" i="1"/>
  <c r="O4819" i="1"/>
  <c r="P4819" i="1"/>
  <c r="Q4819" i="1"/>
  <c r="R4819" i="1"/>
  <c r="T4819" i="1"/>
  <c r="U4819" i="1"/>
  <c r="V4819" i="1"/>
  <c r="W4819" i="1"/>
  <c r="I4820" i="1"/>
  <c r="J4820" i="1"/>
  <c r="K4820" i="1"/>
  <c r="L4820" i="1"/>
  <c r="M4820" i="1"/>
  <c r="O4820" i="1"/>
  <c r="P4820" i="1"/>
  <c r="Q4820" i="1"/>
  <c r="R4820" i="1"/>
  <c r="T4820" i="1"/>
  <c r="U4820" i="1"/>
  <c r="V4820" i="1"/>
  <c r="W4820" i="1"/>
  <c r="I4821" i="1"/>
  <c r="J4821" i="1"/>
  <c r="K4821" i="1"/>
  <c r="L4821" i="1"/>
  <c r="M4821" i="1"/>
  <c r="O4821" i="1"/>
  <c r="P4821" i="1"/>
  <c r="Q4821" i="1"/>
  <c r="R4821" i="1"/>
  <c r="T4821" i="1"/>
  <c r="U4821" i="1"/>
  <c r="V4821" i="1"/>
  <c r="W4821" i="1"/>
  <c r="I4822" i="1"/>
  <c r="J4822" i="1"/>
  <c r="K4822" i="1"/>
  <c r="L4822" i="1"/>
  <c r="M4822" i="1"/>
  <c r="O4822" i="1"/>
  <c r="P4822" i="1"/>
  <c r="Q4822" i="1"/>
  <c r="R4822" i="1"/>
  <c r="T4822" i="1"/>
  <c r="U4822" i="1"/>
  <c r="V4822" i="1"/>
  <c r="W4822" i="1"/>
  <c r="I4823" i="1"/>
  <c r="J4823" i="1"/>
  <c r="K4823" i="1"/>
  <c r="L4823" i="1"/>
  <c r="M4823" i="1"/>
  <c r="O4823" i="1"/>
  <c r="P4823" i="1"/>
  <c r="Q4823" i="1"/>
  <c r="R4823" i="1"/>
  <c r="T4823" i="1"/>
  <c r="U4823" i="1"/>
  <c r="V4823" i="1"/>
  <c r="W4823" i="1"/>
  <c r="I4824" i="1"/>
  <c r="J4824" i="1"/>
  <c r="K4824" i="1"/>
  <c r="L4824" i="1"/>
  <c r="M4824" i="1"/>
  <c r="O4824" i="1"/>
  <c r="P4824" i="1"/>
  <c r="Q4824" i="1"/>
  <c r="R4824" i="1"/>
  <c r="T4824" i="1"/>
  <c r="U4824" i="1"/>
  <c r="V4824" i="1"/>
  <c r="W4824" i="1"/>
  <c r="I4825" i="1"/>
  <c r="J4825" i="1"/>
  <c r="K4825" i="1"/>
  <c r="L4825" i="1"/>
  <c r="M4825" i="1"/>
  <c r="O4825" i="1"/>
  <c r="P4825" i="1"/>
  <c r="Q4825" i="1"/>
  <c r="R4825" i="1"/>
  <c r="T4825" i="1"/>
  <c r="U4825" i="1"/>
  <c r="V4825" i="1"/>
  <c r="W4825" i="1"/>
  <c r="I4826" i="1"/>
  <c r="J4826" i="1"/>
  <c r="K4826" i="1"/>
  <c r="L4826" i="1"/>
  <c r="M4826" i="1"/>
  <c r="O4826" i="1"/>
  <c r="P4826" i="1"/>
  <c r="Q4826" i="1"/>
  <c r="R4826" i="1"/>
  <c r="T4826" i="1"/>
  <c r="U4826" i="1"/>
  <c r="V4826" i="1"/>
  <c r="W4826" i="1"/>
  <c r="I4827" i="1"/>
  <c r="J4827" i="1"/>
  <c r="K4827" i="1"/>
  <c r="L4827" i="1"/>
  <c r="M4827" i="1"/>
  <c r="O4827" i="1"/>
  <c r="P4827" i="1"/>
  <c r="Q4827" i="1"/>
  <c r="R4827" i="1"/>
  <c r="T4827" i="1"/>
  <c r="U4827" i="1"/>
  <c r="V4827" i="1"/>
  <c r="W4827" i="1"/>
  <c r="I4828" i="1"/>
  <c r="J4828" i="1"/>
  <c r="K4828" i="1"/>
  <c r="L4828" i="1"/>
  <c r="M4828" i="1"/>
  <c r="O4828" i="1"/>
  <c r="P4828" i="1"/>
  <c r="Q4828" i="1"/>
  <c r="R4828" i="1"/>
  <c r="T4828" i="1"/>
  <c r="U4828" i="1"/>
  <c r="V4828" i="1"/>
  <c r="W4828" i="1"/>
  <c r="I4829" i="1"/>
  <c r="J4829" i="1"/>
  <c r="K4829" i="1"/>
  <c r="L4829" i="1"/>
  <c r="M4829" i="1"/>
  <c r="O4829" i="1"/>
  <c r="P4829" i="1"/>
  <c r="Q4829" i="1"/>
  <c r="R4829" i="1"/>
  <c r="T4829" i="1"/>
  <c r="U4829" i="1"/>
  <c r="V4829" i="1"/>
  <c r="W4829" i="1"/>
  <c r="I4830" i="1"/>
  <c r="J4830" i="1"/>
  <c r="K4830" i="1"/>
  <c r="L4830" i="1"/>
  <c r="M4830" i="1"/>
  <c r="O4830" i="1"/>
  <c r="P4830" i="1"/>
  <c r="Q4830" i="1"/>
  <c r="R4830" i="1"/>
  <c r="T4830" i="1"/>
  <c r="U4830" i="1"/>
  <c r="V4830" i="1"/>
  <c r="W4830" i="1"/>
  <c r="I4831" i="1"/>
  <c r="J4831" i="1"/>
  <c r="K4831" i="1"/>
  <c r="L4831" i="1"/>
  <c r="M4831" i="1"/>
  <c r="O4831" i="1"/>
  <c r="P4831" i="1"/>
  <c r="Q4831" i="1"/>
  <c r="R4831" i="1"/>
  <c r="T4831" i="1"/>
  <c r="U4831" i="1"/>
  <c r="V4831" i="1"/>
  <c r="W4831" i="1"/>
  <c r="I4832" i="1"/>
  <c r="J4832" i="1"/>
  <c r="K4832" i="1"/>
  <c r="L4832" i="1"/>
  <c r="M4832" i="1"/>
  <c r="O4832" i="1"/>
  <c r="P4832" i="1"/>
  <c r="Q4832" i="1"/>
  <c r="R4832" i="1"/>
  <c r="T4832" i="1"/>
  <c r="U4832" i="1"/>
  <c r="V4832" i="1"/>
  <c r="W4832" i="1"/>
  <c r="I4833" i="1"/>
  <c r="J4833" i="1"/>
  <c r="K4833" i="1"/>
  <c r="L4833" i="1"/>
  <c r="M4833" i="1"/>
  <c r="O4833" i="1"/>
  <c r="P4833" i="1"/>
  <c r="Q4833" i="1"/>
  <c r="R4833" i="1"/>
  <c r="T4833" i="1"/>
  <c r="U4833" i="1"/>
  <c r="V4833" i="1"/>
  <c r="W4833" i="1"/>
  <c r="I4834" i="1"/>
  <c r="J4834" i="1"/>
  <c r="K4834" i="1"/>
  <c r="L4834" i="1"/>
  <c r="M4834" i="1"/>
  <c r="O4834" i="1"/>
  <c r="P4834" i="1"/>
  <c r="Q4834" i="1"/>
  <c r="R4834" i="1"/>
  <c r="T4834" i="1"/>
  <c r="U4834" i="1"/>
  <c r="V4834" i="1"/>
  <c r="W4834" i="1"/>
  <c r="I4835" i="1"/>
  <c r="J4835" i="1"/>
  <c r="K4835" i="1"/>
  <c r="L4835" i="1"/>
  <c r="M4835" i="1"/>
  <c r="O4835" i="1"/>
  <c r="P4835" i="1"/>
  <c r="Q4835" i="1"/>
  <c r="R4835" i="1"/>
  <c r="T4835" i="1"/>
  <c r="U4835" i="1"/>
  <c r="V4835" i="1"/>
  <c r="W4835" i="1"/>
  <c r="I4836" i="1"/>
  <c r="J4836" i="1"/>
  <c r="K4836" i="1"/>
  <c r="L4836" i="1"/>
  <c r="M4836" i="1"/>
  <c r="O4836" i="1"/>
  <c r="P4836" i="1"/>
  <c r="Q4836" i="1"/>
  <c r="R4836" i="1"/>
  <c r="T4836" i="1"/>
  <c r="U4836" i="1"/>
  <c r="V4836" i="1"/>
  <c r="W4836" i="1"/>
  <c r="I4837" i="1"/>
  <c r="J4837" i="1"/>
  <c r="K4837" i="1"/>
  <c r="L4837" i="1"/>
  <c r="M4837" i="1"/>
  <c r="O4837" i="1"/>
  <c r="P4837" i="1"/>
  <c r="Q4837" i="1"/>
  <c r="R4837" i="1"/>
  <c r="T4837" i="1"/>
  <c r="U4837" i="1"/>
  <c r="V4837" i="1"/>
  <c r="W4837" i="1"/>
  <c r="I4838" i="1"/>
  <c r="J4838" i="1"/>
  <c r="K4838" i="1"/>
  <c r="L4838" i="1"/>
  <c r="M4838" i="1"/>
  <c r="O4838" i="1"/>
  <c r="P4838" i="1"/>
  <c r="Q4838" i="1"/>
  <c r="R4838" i="1"/>
  <c r="T4838" i="1"/>
  <c r="U4838" i="1"/>
  <c r="V4838" i="1"/>
  <c r="W4838" i="1"/>
  <c r="I4839" i="1"/>
  <c r="J4839" i="1"/>
  <c r="K4839" i="1"/>
  <c r="L4839" i="1"/>
  <c r="M4839" i="1"/>
  <c r="O4839" i="1"/>
  <c r="P4839" i="1"/>
  <c r="Q4839" i="1"/>
  <c r="R4839" i="1"/>
  <c r="T4839" i="1"/>
  <c r="U4839" i="1"/>
  <c r="V4839" i="1"/>
  <c r="W4839" i="1"/>
  <c r="I4840" i="1"/>
  <c r="J4840" i="1"/>
  <c r="K4840" i="1"/>
  <c r="L4840" i="1"/>
  <c r="M4840" i="1"/>
  <c r="O4840" i="1"/>
  <c r="P4840" i="1"/>
  <c r="Q4840" i="1"/>
  <c r="R4840" i="1"/>
  <c r="T4840" i="1"/>
  <c r="U4840" i="1"/>
  <c r="V4840" i="1"/>
  <c r="W4840" i="1"/>
  <c r="I4841" i="1"/>
  <c r="J4841" i="1"/>
  <c r="K4841" i="1"/>
  <c r="L4841" i="1"/>
  <c r="M4841" i="1"/>
  <c r="O4841" i="1"/>
  <c r="P4841" i="1"/>
  <c r="Q4841" i="1"/>
  <c r="R4841" i="1"/>
  <c r="T4841" i="1"/>
  <c r="U4841" i="1"/>
  <c r="V4841" i="1"/>
  <c r="W4841" i="1"/>
  <c r="I4842" i="1"/>
  <c r="J4842" i="1"/>
  <c r="K4842" i="1"/>
  <c r="L4842" i="1"/>
  <c r="M4842" i="1"/>
  <c r="O4842" i="1"/>
  <c r="P4842" i="1"/>
  <c r="Q4842" i="1"/>
  <c r="R4842" i="1"/>
  <c r="T4842" i="1"/>
  <c r="U4842" i="1"/>
  <c r="V4842" i="1"/>
  <c r="W4842" i="1"/>
  <c r="I4843" i="1"/>
  <c r="J4843" i="1"/>
  <c r="K4843" i="1"/>
  <c r="L4843" i="1"/>
  <c r="M4843" i="1"/>
  <c r="O4843" i="1"/>
  <c r="P4843" i="1"/>
  <c r="Q4843" i="1"/>
  <c r="R4843" i="1"/>
  <c r="T4843" i="1"/>
  <c r="U4843" i="1"/>
  <c r="V4843" i="1"/>
  <c r="W4843" i="1"/>
  <c r="I4844" i="1"/>
  <c r="J4844" i="1"/>
  <c r="K4844" i="1"/>
  <c r="L4844" i="1"/>
  <c r="M4844" i="1"/>
  <c r="O4844" i="1"/>
  <c r="P4844" i="1"/>
  <c r="Q4844" i="1"/>
  <c r="R4844" i="1"/>
  <c r="T4844" i="1"/>
  <c r="U4844" i="1"/>
  <c r="V4844" i="1"/>
  <c r="W4844" i="1"/>
  <c r="I4845" i="1"/>
  <c r="J4845" i="1"/>
  <c r="K4845" i="1"/>
  <c r="L4845" i="1"/>
  <c r="M4845" i="1"/>
  <c r="O4845" i="1"/>
  <c r="P4845" i="1"/>
  <c r="Q4845" i="1"/>
  <c r="R4845" i="1"/>
  <c r="T4845" i="1"/>
  <c r="U4845" i="1"/>
  <c r="V4845" i="1"/>
  <c r="W4845" i="1"/>
  <c r="I4846" i="1"/>
  <c r="J4846" i="1"/>
  <c r="K4846" i="1"/>
  <c r="L4846" i="1"/>
  <c r="M4846" i="1"/>
  <c r="O4846" i="1"/>
  <c r="P4846" i="1"/>
  <c r="Q4846" i="1"/>
  <c r="R4846" i="1"/>
  <c r="T4846" i="1"/>
  <c r="U4846" i="1"/>
  <c r="V4846" i="1"/>
  <c r="W4846" i="1"/>
  <c r="I4847" i="1"/>
  <c r="J4847" i="1"/>
  <c r="K4847" i="1"/>
  <c r="L4847" i="1"/>
  <c r="M4847" i="1"/>
  <c r="O4847" i="1"/>
  <c r="P4847" i="1"/>
  <c r="Q4847" i="1"/>
  <c r="R4847" i="1"/>
  <c r="T4847" i="1"/>
  <c r="U4847" i="1"/>
  <c r="V4847" i="1"/>
  <c r="W4847" i="1"/>
  <c r="I4848" i="1"/>
  <c r="J4848" i="1"/>
  <c r="K4848" i="1"/>
  <c r="L4848" i="1"/>
  <c r="M4848" i="1"/>
  <c r="O4848" i="1"/>
  <c r="P4848" i="1"/>
  <c r="Q4848" i="1"/>
  <c r="R4848" i="1"/>
  <c r="T4848" i="1"/>
  <c r="U4848" i="1"/>
  <c r="V4848" i="1"/>
  <c r="W4848" i="1"/>
  <c r="I4849" i="1"/>
  <c r="J4849" i="1"/>
  <c r="K4849" i="1"/>
  <c r="L4849" i="1"/>
  <c r="M4849" i="1"/>
  <c r="O4849" i="1"/>
  <c r="P4849" i="1"/>
  <c r="Q4849" i="1"/>
  <c r="R4849" i="1"/>
  <c r="T4849" i="1"/>
  <c r="U4849" i="1"/>
  <c r="V4849" i="1"/>
  <c r="W4849" i="1"/>
  <c r="I4850" i="1"/>
  <c r="J4850" i="1"/>
  <c r="K4850" i="1"/>
  <c r="L4850" i="1"/>
  <c r="M4850" i="1"/>
  <c r="O4850" i="1"/>
  <c r="P4850" i="1"/>
  <c r="Q4850" i="1"/>
  <c r="R4850" i="1"/>
  <c r="T4850" i="1"/>
  <c r="U4850" i="1"/>
  <c r="V4850" i="1"/>
  <c r="W4850" i="1"/>
  <c r="I4851" i="1"/>
  <c r="J4851" i="1"/>
  <c r="K4851" i="1"/>
  <c r="L4851" i="1"/>
  <c r="M4851" i="1"/>
  <c r="O4851" i="1"/>
  <c r="P4851" i="1"/>
  <c r="Q4851" i="1"/>
  <c r="R4851" i="1"/>
  <c r="T4851" i="1"/>
  <c r="U4851" i="1"/>
  <c r="V4851" i="1"/>
  <c r="W4851" i="1"/>
  <c r="I4852" i="1"/>
  <c r="J4852" i="1"/>
  <c r="K4852" i="1"/>
  <c r="L4852" i="1"/>
  <c r="M4852" i="1"/>
  <c r="O4852" i="1"/>
  <c r="P4852" i="1"/>
  <c r="Q4852" i="1"/>
  <c r="R4852" i="1"/>
  <c r="T4852" i="1"/>
  <c r="U4852" i="1"/>
  <c r="V4852" i="1"/>
  <c r="W4852" i="1"/>
  <c r="I4853" i="1"/>
  <c r="J4853" i="1"/>
  <c r="K4853" i="1"/>
  <c r="L4853" i="1"/>
  <c r="M4853" i="1"/>
  <c r="O4853" i="1"/>
  <c r="P4853" i="1"/>
  <c r="Q4853" i="1"/>
  <c r="R4853" i="1"/>
  <c r="T4853" i="1"/>
  <c r="U4853" i="1"/>
  <c r="V4853" i="1"/>
  <c r="W4853" i="1"/>
  <c r="I4854" i="1"/>
  <c r="J4854" i="1"/>
  <c r="K4854" i="1"/>
  <c r="L4854" i="1"/>
  <c r="M4854" i="1"/>
  <c r="O4854" i="1"/>
  <c r="P4854" i="1"/>
  <c r="Q4854" i="1"/>
  <c r="R4854" i="1"/>
  <c r="T4854" i="1"/>
  <c r="U4854" i="1"/>
  <c r="V4854" i="1"/>
  <c r="W4854" i="1"/>
  <c r="I4855" i="1"/>
  <c r="J4855" i="1"/>
  <c r="K4855" i="1"/>
  <c r="L4855" i="1"/>
  <c r="M4855" i="1"/>
  <c r="O4855" i="1"/>
  <c r="P4855" i="1"/>
  <c r="Q4855" i="1"/>
  <c r="R4855" i="1"/>
  <c r="T4855" i="1"/>
  <c r="U4855" i="1"/>
  <c r="V4855" i="1"/>
  <c r="W4855" i="1"/>
  <c r="I4856" i="1"/>
  <c r="J4856" i="1"/>
  <c r="K4856" i="1"/>
  <c r="L4856" i="1"/>
  <c r="M4856" i="1"/>
  <c r="O4856" i="1"/>
  <c r="P4856" i="1"/>
  <c r="Q4856" i="1"/>
  <c r="R4856" i="1"/>
  <c r="T4856" i="1"/>
  <c r="U4856" i="1"/>
  <c r="V4856" i="1"/>
  <c r="W4856" i="1"/>
  <c r="I4857" i="1"/>
  <c r="J4857" i="1"/>
  <c r="K4857" i="1"/>
  <c r="L4857" i="1"/>
  <c r="M4857" i="1"/>
  <c r="O4857" i="1"/>
  <c r="P4857" i="1"/>
  <c r="Q4857" i="1"/>
  <c r="R4857" i="1"/>
  <c r="T4857" i="1"/>
  <c r="U4857" i="1"/>
  <c r="V4857" i="1"/>
  <c r="W4857" i="1"/>
  <c r="I4858" i="1"/>
  <c r="J4858" i="1"/>
  <c r="K4858" i="1"/>
  <c r="L4858" i="1"/>
  <c r="M4858" i="1"/>
  <c r="O4858" i="1"/>
  <c r="P4858" i="1"/>
  <c r="Q4858" i="1"/>
  <c r="R4858" i="1"/>
  <c r="T4858" i="1"/>
  <c r="U4858" i="1"/>
  <c r="V4858" i="1"/>
  <c r="W4858" i="1"/>
  <c r="I4859" i="1"/>
  <c r="J4859" i="1"/>
  <c r="K4859" i="1"/>
  <c r="L4859" i="1"/>
  <c r="M4859" i="1"/>
  <c r="O4859" i="1"/>
  <c r="P4859" i="1"/>
  <c r="Q4859" i="1"/>
  <c r="R4859" i="1"/>
  <c r="T4859" i="1"/>
  <c r="U4859" i="1"/>
  <c r="V4859" i="1"/>
  <c r="W4859" i="1"/>
  <c r="I4860" i="1"/>
  <c r="J4860" i="1"/>
  <c r="K4860" i="1"/>
  <c r="L4860" i="1"/>
  <c r="M4860" i="1"/>
  <c r="O4860" i="1"/>
  <c r="P4860" i="1"/>
  <c r="Q4860" i="1"/>
  <c r="R4860" i="1"/>
  <c r="T4860" i="1"/>
  <c r="U4860" i="1"/>
  <c r="V4860" i="1"/>
  <c r="W4860" i="1"/>
  <c r="I4861" i="1"/>
  <c r="J4861" i="1"/>
  <c r="K4861" i="1"/>
  <c r="L4861" i="1"/>
  <c r="M4861" i="1"/>
  <c r="O4861" i="1"/>
  <c r="P4861" i="1"/>
  <c r="Q4861" i="1"/>
  <c r="R4861" i="1"/>
  <c r="T4861" i="1"/>
  <c r="U4861" i="1"/>
  <c r="V4861" i="1"/>
  <c r="W4861" i="1"/>
  <c r="I4862" i="1"/>
  <c r="J4862" i="1"/>
  <c r="K4862" i="1"/>
  <c r="L4862" i="1"/>
  <c r="M4862" i="1"/>
  <c r="O4862" i="1"/>
  <c r="P4862" i="1"/>
  <c r="Q4862" i="1"/>
  <c r="R4862" i="1"/>
  <c r="T4862" i="1"/>
  <c r="U4862" i="1"/>
  <c r="V4862" i="1"/>
  <c r="W4862" i="1"/>
  <c r="I4863" i="1"/>
  <c r="J4863" i="1"/>
  <c r="K4863" i="1"/>
  <c r="L4863" i="1"/>
  <c r="M4863" i="1"/>
  <c r="O4863" i="1"/>
  <c r="P4863" i="1"/>
  <c r="Q4863" i="1"/>
  <c r="R4863" i="1"/>
  <c r="T4863" i="1"/>
  <c r="U4863" i="1"/>
  <c r="V4863" i="1"/>
  <c r="W4863" i="1"/>
  <c r="I4864" i="1"/>
  <c r="J4864" i="1"/>
  <c r="K4864" i="1"/>
  <c r="L4864" i="1"/>
  <c r="M4864" i="1"/>
  <c r="O4864" i="1"/>
  <c r="P4864" i="1"/>
  <c r="Q4864" i="1"/>
  <c r="R4864" i="1"/>
  <c r="T4864" i="1"/>
  <c r="U4864" i="1"/>
  <c r="V4864" i="1"/>
  <c r="W4864" i="1"/>
  <c r="I4865" i="1"/>
  <c r="J4865" i="1"/>
  <c r="K4865" i="1"/>
  <c r="L4865" i="1"/>
  <c r="M4865" i="1"/>
  <c r="O4865" i="1"/>
  <c r="P4865" i="1"/>
  <c r="Q4865" i="1"/>
  <c r="R4865" i="1"/>
  <c r="T4865" i="1"/>
  <c r="U4865" i="1"/>
  <c r="V4865" i="1"/>
  <c r="W4865" i="1"/>
  <c r="I4866" i="1"/>
  <c r="J4866" i="1"/>
  <c r="K4866" i="1"/>
  <c r="L4866" i="1"/>
  <c r="M4866" i="1"/>
  <c r="O4866" i="1"/>
  <c r="P4866" i="1"/>
  <c r="Q4866" i="1"/>
  <c r="R4866" i="1"/>
  <c r="T4866" i="1"/>
  <c r="U4866" i="1"/>
  <c r="V4866" i="1"/>
  <c r="W4866" i="1"/>
  <c r="I4867" i="1"/>
  <c r="J4867" i="1"/>
  <c r="K4867" i="1"/>
  <c r="L4867" i="1"/>
  <c r="M4867" i="1"/>
  <c r="O4867" i="1"/>
  <c r="P4867" i="1"/>
  <c r="Q4867" i="1"/>
  <c r="R4867" i="1"/>
  <c r="T4867" i="1"/>
  <c r="U4867" i="1"/>
  <c r="V4867" i="1"/>
  <c r="W4867" i="1"/>
  <c r="I4868" i="1"/>
  <c r="J4868" i="1"/>
  <c r="K4868" i="1"/>
  <c r="L4868" i="1"/>
  <c r="M4868" i="1"/>
  <c r="O4868" i="1"/>
  <c r="P4868" i="1"/>
  <c r="Q4868" i="1"/>
  <c r="R4868" i="1"/>
  <c r="T4868" i="1"/>
  <c r="U4868" i="1"/>
  <c r="V4868" i="1"/>
  <c r="W4868" i="1"/>
  <c r="I4869" i="1"/>
  <c r="J4869" i="1"/>
  <c r="K4869" i="1"/>
  <c r="L4869" i="1"/>
  <c r="M4869" i="1"/>
  <c r="O4869" i="1"/>
  <c r="P4869" i="1"/>
  <c r="Q4869" i="1"/>
  <c r="R4869" i="1"/>
  <c r="T4869" i="1"/>
  <c r="U4869" i="1"/>
  <c r="V4869" i="1"/>
  <c r="W4869" i="1"/>
  <c r="I4870" i="1"/>
  <c r="J4870" i="1"/>
  <c r="K4870" i="1"/>
  <c r="L4870" i="1"/>
  <c r="M4870" i="1"/>
  <c r="O4870" i="1"/>
  <c r="P4870" i="1"/>
  <c r="Q4870" i="1"/>
  <c r="R4870" i="1"/>
  <c r="T4870" i="1"/>
  <c r="U4870" i="1"/>
  <c r="V4870" i="1"/>
  <c r="W4870" i="1"/>
  <c r="I4871" i="1"/>
  <c r="J4871" i="1"/>
  <c r="K4871" i="1"/>
  <c r="L4871" i="1"/>
  <c r="M4871" i="1"/>
  <c r="O4871" i="1"/>
  <c r="P4871" i="1"/>
  <c r="Q4871" i="1"/>
  <c r="R4871" i="1"/>
  <c r="T4871" i="1"/>
  <c r="U4871" i="1"/>
  <c r="V4871" i="1"/>
  <c r="W4871" i="1"/>
  <c r="I4872" i="1"/>
  <c r="J4872" i="1"/>
  <c r="K4872" i="1"/>
  <c r="L4872" i="1"/>
  <c r="M4872" i="1"/>
  <c r="O4872" i="1"/>
  <c r="P4872" i="1"/>
  <c r="Q4872" i="1"/>
  <c r="R4872" i="1"/>
  <c r="T4872" i="1"/>
  <c r="U4872" i="1"/>
  <c r="V4872" i="1"/>
  <c r="W4872" i="1"/>
  <c r="I4873" i="1"/>
  <c r="J4873" i="1"/>
  <c r="K4873" i="1"/>
  <c r="L4873" i="1"/>
  <c r="M4873" i="1"/>
  <c r="O4873" i="1"/>
  <c r="P4873" i="1"/>
  <c r="Q4873" i="1"/>
  <c r="R4873" i="1"/>
  <c r="T4873" i="1"/>
  <c r="U4873" i="1"/>
  <c r="V4873" i="1"/>
  <c r="W4873" i="1"/>
  <c r="I4874" i="1"/>
  <c r="J4874" i="1"/>
  <c r="K4874" i="1"/>
  <c r="L4874" i="1"/>
  <c r="M4874" i="1"/>
  <c r="O4874" i="1"/>
  <c r="P4874" i="1"/>
  <c r="Q4874" i="1"/>
  <c r="R4874" i="1"/>
  <c r="T4874" i="1"/>
  <c r="U4874" i="1"/>
  <c r="V4874" i="1"/>
  <c r="W4874" i="1"/>
  <c r="I4875" i="1"/>
  <c r="J4875" i="1"/>
  <c r="K4875" i="1"/>
  <c r="L4875" i="1"/>
  <c r="M4875" i="1"/>
  <c r="O4875" i="1"/>
  <c r="P4875" i="1"/>
  <c r="Q4875" i="1"/>
  <c r="R4875" i="1"/>
  <c r="T4875" i="1"/>
  <c r="U4875" i="1"/>
  <c r="V4875" i="1"/>
  <c r="W4875" i="1"/>
  <c r="I4876" i="1"/>
  <c r="J4876" i="1"/>
  <c r="K4876" i="1"/>
  <c r="L4876" i="1"/>
  <c r="M4876" i="1"/>
  <c r="O4876" i="1"/>
  <c r="P4876" i="1"/>
  <c r="Q4876" i="1"/>
  <c r="R4876" i="1"/>
  <c r="T4876" i="1"/>
  <c r="U4876" i="1"/>
  <c r="V4876" i="1"/>
  <c r="W4876" i="1"/>
  <c r="I4877" i="1"/>
  <c r="J4877" i="1"/>
  <c r="K4877" i="1"/>
  <c r="L4877" i="1"/>
  <c r="M4877" i="1"/>
  <c r="O4877" i="1"/>
  <c r="P4877" i="1"/>
  <c r="Q4877" i="1"/>
  <c r="R4877" i="1"/>
  <c r="T4877" i="1"/>
  <c r="U4877" i="1"/>
  <c r="V4877" i="1"/>
  <c r="W4877" i="1"/>
  <c r="I4878" i="1"/>
  <c r="J4878" i="1"/>
  <c r="K4878" i="1"/>
  <c r="L4878" i="1"/>
  <c r="M4878" i="1"/>
  <c r="O4878" i="1"/>
  <c r="P4878" i="1"/>
  <c r="Q4878" i="1"/>
  <c r="R4878" i="1"/>
  <c r="T4878" i="1"/>
  <c r="U4878" i="1"/>
  <c r="V4878" i="1"/>
  <c r="W4878" i="1"/>
  <c r="I4879" i="1"/>
  <c r="J4879" i="1"/>
  <c r="K4879" i="1"/>
  <c r="L4879" i="1"/>
  <c r="M4879" i="1"/>
  <c r="O4879" i="1"/>
  <c r="P4879" i="1"/>
  <c r="Q4879" i="1"/>
  <c r="R4879" i="1"/>
  <c r="T4879" i="1"/>
  <c r="U4879" i="1"/>
  <c r="V4879" i="1"/>
  <c r="W4879" i="1"/>
  <c r="I4880" i="1"/>
  <c r="J4880" i="1"/>
  <c r="K4880" i="1"/>
  <c r="L4880" i="1"/>
  <c r="M4880" i="1"/>
  <c r="O4880" i="1"/>
  <c r="P4880" i="1"/>
  <c r="Q4880" i="1"/>
  <c r="R4880" i="1"/>
  <c r="T4880" i="1"/>
  <c r="U4880" i="1"/>
  <c r="V4880" i="1"/>
  <c r="W4880" i="1"/>
  <c r="I4881" i="1"/>
  <c r="J4881" i="1"/>
  <c r="K4881" i="1"/>
  <c r="L4881" i="1"/>
  <c r="M4881" i="1"/>
  <c r="O4881" i="1"/>
  <c r="P4881" i="1"/>
  <c r="Q4881" i="1"/>
  <c r="R4881" i="1"/>
  <c r="T4881" i="1"/>
  <c r="U4881" i="1"/>
  <c r="V4881" i="1"/>
  <c r="W4881" i="1"/>
  <c r="I4882" i="1"/>
  <c r="J4882" i="1"/>
  <c r="K4882" i="1"/>
  <c r="L4882" i="1"/>
  <c r="M4882" i="1"/>
  <c r="O4882" i="1"/>
  <c r="P4882" i="1"/>
  <c r="Q4882" i="1"/>
  <c r="R4882" i="1"/>
  <c r="T4882" i="1"/>
  <c r="U4882" i="1"/>
  <c r="V4882" i="1"/>
  <c r="W4882" i="1"/>
  <c r="I4883" i="1"/>
  <c r="J4883" i="1"/>
  <c r="K4883" i="1"/>
  <c r="L4883" i="1"/>
  <c r="M4883" i="1"/>
  <c r="O4883" i="1"/>
  <c r="P4883" i="1"/>
  <c r="Q4883" i="1"/>
  <c r="R4883" i="1"/>
  <c r="T4883" i="1"/>
  <c r="U4883" i="1"/>
  <c r="V4883" i="1"/>
  <c r="W4883" i="1"/>
  <c r="I4884" i="1"/>
  <c r="J4884" i="1"/>
  <c r="K4884" i="1"/>
  <c r="L4884" i="1"/>
  <c r="M4884" i="1"/>
  <c r="O4884" i="1"/>
  <c r="P4884" i="1"/>
  <c r="Q4884" i="1"/>
  <c r="R4884" i="1"/>
  <c r="T4884" i="1"/>
  <c r="U4884" i="1"/>
  <c r="V4884" i="1"/>
  <c r="W4884" i="1"/>
  <c r="I4885" i="1"/>
  <c r="J4885" i="1"/>
  <c r="K4885" i="1"/>
  <c r="L4885" i="1"/>
  <c r="M4885" i="1"/>
  <c r="O4885" i="1"/>
  <c r="P4885" i="1"/>
  <c r="Q4885" i="1"/>
  <c r="R4885" i="1"/>
  <c r="T4885" i="1"/>
  <c r="U4885" i="1"/>
  <c r="V4885" i="1"/>
  <c r="W4885" i="1"/>
  <c r="I4886" i="1"/>
  <c r="J4886" i="1"/>
  <c r="K4886" i="1"/>
  <c r="L4886" i="1"/>
  <c r="M4886" i="1"/>
  <c r="O4886" i="1"/>
  <c r="P4886" i="1"/>
  <c r="Q4886" i="1"/>
  <c r="R4886" i="1"/>
  <c r="T4886" i="1"/>
  <c r="U4886" i="1"/>
  <c r="V4886" i="1"/>
  <c r="W4886" i="1"/>
  <c r="I4887" i="1"/>
  <c r="J4887" i="1"/>
  <c r="K4887" i="1"/>
  <c r="L4887" i="1"/>
  <c r="M4887" i="1"/>
  <c r="O4887" i="1"/>
  <c r="P4887" i="1"/>
  <c r="Q4887" i="1"/>
  <c r="R4887" i="1"/>
  <c r="T4887" i="1"/>
  <c r="U4887" i="1"/>
  <c r="V4887" i="1"/>
  <c r="W4887" i="1"/>
  <c r="I4888" i="1"/>
  <c r="J4888" i="1"/>
  <c r="K4888" i="1"/>
  <c r="L4888" i="1"/>
  <c r="M4888" i="1"/>
  <c r="O4888" i="1"/>
  <c r="P4888" i="1"/>
  <c r="Q4888" i="1"/>
  <c r="R4888" i="1"/>
  <c r="T4888" i="1"/>
  <c r="U4888" i="1"/>
  <c r="V4888" i="1"/>
  <c r="W4888" i="1"/>
  <c r="I4889" i="1"/>
  <c r="J4889" i="1"/>
  <c r="K4889" i="1"/>
  <c r="L4889" i="1"/>
  <c r="M4889" i="1"/>
  <c r="O4889" i="1"/>
  <c r="P4889" i="1"/>
  <c r="Q4889" i="1"/>
  <c r="R4889" i="1"/>
  <c r="T4889" i="1"/>
  <c r="U4889" i="1"/>
  <c r="V4889" i="1"/>
  <c r="W4889" i="1"/>
  <c r="I4890" i="1"/>
  <c r="J4890" i="1"/>
  <c r="K4890" i="1"/>
  <c r="L4890" i="1"/>
  <c r="M4890" i="1"/>
  <c r="O4890" i="1"/>
  <c r="P4890" i="1"/>
  <c r="Q4890" i="1"/>
  <c r="R4890" i="1"/>
  <c r="T4890" i="1"/>
  <c r="U4890" i="1"/>
  <c r="V4890" i="1"/>
  <c r="W4890" i="1"/>
  <c r="I4891" i="1"/>
  <c r="J4891" i="1"/>
  <c r="K4891" i="1"/>
  <c r="L4891" i="1"/>
  <c r="M4891" i="1"/>
  <c r="O4891" i="1"/>
  <c r="P4891" i="1"/>
  <c r="Q4891" i="1"/>
  <c r="R4891" i="1"/>
  <c r="T4891" i="1"/>
  <c r="U4891" i="1"/>
  <c r="V4891" i="1"/>
  <c r="W4891" i="1"/>
  <c r="I4892" i="1"/>
  <c r="J4892" i="1"/>
  <c r="K4892" i="1"/>
  <c r="L4892" i="1"/>
  <c r="M4892" i="1"/>
  <c r="O4892" i="1"/>
  <c r="P4892" i="1"/>
  <c r="Q4892" i="1"/>
  <c r="R4892" i="1"/>
  <c r="T4892" i="1"/>
  <c r="U4892" i="1"/>
  <c r="V4892" i="1"/>
  <c r="W4892" i="1"/>
  <c r="I4893" i="1"/>
  <c r="J4893" i="1"/>
  <c r="K4893" i="1"/>
  <c r="L4893" i="1"/>
  <c r="M4893" i="1"/>
  <c r="O4893" i="1"/>
  <c r="P4893" i="1"/>
  <c r="Q4893" i="1"/>
  <c r="R4893" i="1"/>
  <c r="T4893" i="1"/>
  <c r="U4893" i="1"/>
  <c r="V4893" i="1"/>
  <c r="W4893" i="1"/>
  <c r="I4894" i="1"/>
  <c r="J4894" i="1"/>
  <c r="K4894" i="1"/>
  <c r="L4894" i="1"/>
  <c r="M4894" i="1"/>
  <c r="O4894" i="1"/>
  <c r="P4894" i="1"/>
  <c r="Q4894" i="1"/>
  <c r="R4894" i="1"/>
  <c r="T4894" i="1"/>
  <c r="U4894" i="1"/>
  <c r="V4894" i="1"/>
  <c r="W4894" i="1"/>
  <c r="I4895" i="1"/>
  <c r="J4895" i="1"/>
  <c r="K4895" i="1"/>
  <c r="L4895" i="1"/>
  <c r="M4895" i="1"/>
  <c r="O4895" i="1"/>
  <c r="P4895" i="1"/>
  <c r="Q4895" i="1"/>
  <c r="R4895" i="1"/>
  <c r="T4895" i="1"/>
  <c r="U4895" i="1"/>
  <c r="V4895" i="1"/>
  <c r="W4895" i="1"/>
  <c r="I4896" i="1"/>
  <c r="J4896" i="1"/>
  <c r="K4896" i="1"/>
  <c r="L4896" i="1"/>
  <c r="M4896" i="1"/>
  <c r="O4896" i="1"/>
  <c r="P4896" i="1"/>
  <c r="Q4896" i="1"/>
  <c r="R4896" i="1"/>
  <c r="T4896" i="1"/>
  <c r="U4896" i="1"/>
  <c r="V4896" i="1"/>
  <c r="W4896" i="1"/>
  <c r="I4897" i="1"/>
  <c r="J4897" i="1"/>
  <c r="K4897" i="1"/>
  <c r="L4897" i="1"/>
  <c r="M4897" i="1"/>
  <c r="O4897" i="1"/>
  <c r="P4897" i="1"/>
  <c r="Q4897" i="1"/>
  <c r="R4897" i="1"/>
  <c r="T4897" i="1"/>
  <c r="U4897" i="1"/>
  <c r="V4897" i="1"/>
  <c r="W4897" i="1"/>
  <c r="I4898" i="1"/>
  <c r="J4898" i="1"/>
  <c r="K4898" i="1"/>
  <c r="L4898" i="1"/>
  <c r="M4898" i="1"/>
  <c r="O4898" i="1"/>
  <c r="P4898" i="1"/>
  <c r="Q4898" i="1"/>
  <c r="R4898" i="1"/>
  <c r="T4898" i="1"/>
  <c r="U4898" i="1"/>
  <c r="V4898" i="1"/>
  <c r="W4898" i="1"/>
  <c r="I4899" i="1"/>
  <c r="J4899" i="1"/>
  <c r="K4899" i="1"/>
  <c r="L4899" i="1"/>
  <c r="M4899" i="1"/>
  <c r="O4899" i="1"/>
  <c r="P4899" i="1"/>
  <c r="Q4899" i="1"/>
  <c r="R4899" i="1"/>
  <c r="T4899" i="1"/>
  <c r="U4899" i="1"/>
  <c r="V4899" i="1"/>
  <c r="W4899" i="1"/>
  <c r="I4900" i="1"/>
  <c r="J4900" i="1"/>
  <c r="K4900" i="1"/>
  <c r="L4900" i="1"/>
  <c r="M4900" i="1"/>
  <c r="O4900" i="1"/>
  <c r="P4900" i="1"/>
  <c r="Q4900" i="1"/>
  <c r="R4900" i="1"/>
  <c r="T4900" i="1"/>
  <c r="U4900" i="1"/>
  <c r="V4900" i="1"/>
  <c r="W4900" i="1"/>
  <c r="I4901" i="1"/>
  <c r="J4901" i="1"/>
  <c r="K4901" i="1"/>
  <c r="L4901" i="1"/>
  <c r="M4901" i="1"/>
  <c r="O4901" i="1"/>
  <c r="P4901" i="1"/>
  <c r="Q4901" i="1"/>
  <c r="R4901" i="1"/>
  <c r="T4901" i="1"/>
  <c r="U4901" i="1"/>
  <c r="V4901" i="1"/>
  <c r="W4901" i="1"/>
  <c r="I4902" i="1"/>
  <c r="J4902" i="1"/>
  <c r="K4902" i="1"/>
  <c r="L4902" i="1"/>
  <c r="M4902" i="1"/>
  <c r="O4902" i="1"/>
  <c r="P4902" i="1"/>
  <c r="Q4902" i="1"/>
  <c r="R4902" i="1"/>
  <c r="T4902" i="1"/>
  <c r="U4902" i="1"/>
  <c r="V4902" i="1"/>
  <c r="W4902" i="1"/>
  <c r="I4903" i="1"/>
  <c r="J4903" i="1"/>
  <c r="K4903" i="1"/>
  <c r="L4903" i="1"/>
  <c r="M4903" i="1"/>
  <c r="O4903" i="1"/>
  <c r="P4903" i="1"/>
  <c r="Q4903" i="1"/>
  <c r="R4903" i="1"/>
  <c r="T4903" i="1"/>
  <c r="U4903" i="1"/>
  <c r="V4903" i="1"/>
  <c r="W4903" i="1"/>
  <c r="I4904" i="1"/>
  <c r="J4904" i="1"/>
  <c r="K4904" i="1"/>
  <c r="L4904" i="1"/>
  <c r="M4904" i="1"/>
  <c r="O4904" i="1"/>
  <c r="P4904" i="1"/>
  <c r="Q4904" i="1"/>
  <c r="R4904" i="1"/>
  <c r="T4904" i="1"/>
  <c r="U4904" i="1"/>
  <c r="V4904" i="1"/>
  <c r="W4904" i="1"/>
  <c r="I4905" i="1"/>
  <c r="J4905" i="1"/>
  <c r="K4905" i="1"/>
  <c r="L4905" i="1"/>
  <c r="M4905" i="1"/>
  <c r="O4905" i="1"/>
  <c r="P4905" i="1"/>
  <c r="Q4905" i="1"/>
  <c r="R4905" i="1"/>
  <c r="T4905" i="1"/>
  <c r="U4905" i="1"/>
  <c r="V4905" i="1"/>
  <c r="W4905" i="1"/>
  <c r="I4906" i="1"/>
  <c r="J4906" i="1"/>
  <c r="K4906" i="1"/>
  <c r="L4906" i="1"/>
  <c r="M4906" i="1"/>
  <c r="O4906" i="1"/>
  <c r="P4906" i="1"/>
  <c r="Q4906" i="1"/>
  <c r="R4906" i="1"/>
  <c r="T4906" i="1"/>
  <c r="U4906" i="1"/>
  <c r="V4906" i="1"/>
  <c r="W4906" i="1"/>
  <c r="I4907" i="1"/>
  <c r="J4907" i="1"/>
  <c r="K4907" i="1"/>
  <c r="L4907" i="1"/>
  <c r="M4907" i="1"/>
  <c r="O4907" i="1"/>
  <c r="P4907" i="1"/>
  <c r="Q4907" i="1"/>
  <c r="R4907" i="1"/>
  <c r="T4907" i="1"/>
  <c r="U4907" i="1"/>
  <c r="V4907" i="1"/>
  <c r="W4907" i="1"/>
  <c r="I4908" i="1"/>
  <c r="J4908" i="1"/>
  <c r="K4908" i="1"/>
  <c r="L4908" i="1"/>
  <c r="M4908" i="1"/>
  <c r="O4908" i="1"/>
  <c r="P4908" i="1"/>
  <c r="Q4908" i="1"/>
  <c r="R4908" i="1"/>
  <c r="T4908" i="1"/>
  <c r="U4908" i="1"/>
  <c r="V4908" i="1"/>
  <c r="W4908" i="1"/>
  <c r="I4909" i="1"/>
  <c r="J4909" i="1"/>
  <c r="K4909" i="1"/>
  <c r="L4909" i="1"/>
  <c r="M4909" i="1"/>
  <c r="O4909" i="1"/>
  <c r="P4909" i="1"/>
  <c r="Q4909" i="1"/>
  <c r="R4909" i="1"/>
  <c r="T4909" i="1"/>
  <c r="U4909" i="1"/>
  <c r="V4909" i="1"/>
  <c r="W4909" i="1"/>
  <c r="I4910" i="1"/>
  <c r="J4910" i="1"/>
  <c r="K4910" i="1"/>
  <c r="L4910" i="1"/>
  <c r="M4910" i="1"/>
  <c r="O4910" i="1"/>
  <c r="P4910" i="1"/>
  <c r="Q4910" i="1"/>
  <c r="R4910" i="1"/>
  <c r="T4910" i="1"/>
  <c r="U4910" i="1"/>
  <c r="V4910" i="1"/>
  <c r="W4910" i="1"/>
  <c r="I4911" i="1"/>
  <c r="J4911" i="1"/>
  <c r="K4911" i="1"/>
  <c r="L4911" i="1"/>
  <c r="M4911" i="1"/>
  <c r="O4911" i="1"/>
  <c r="P4911" i="1"/>
  <c r="Q4911" i="1"/>
  <c r="R4911" i="1"/>
  <c r="T4911" i="1"/>
  <c r="U4911" i="1"/>
  <c r="V4911" i="1"/>
  <c r="W4911" i="1"/>
  <c r="I4912" i="1"/>
  <c r="J4912" i="1"/>
  <c r="K4912" i="1"/>
  <c r="L4912" i="1"/>
  <c r="M4912" i="1"/>
  <c r="O4912" i="1"/>
  <c r="P4912" i="1"/>
  <c r="Q4912" i="1"/>
  <c r="R4912" i="1"/>
  <c r="T4912" i="1"/>
  <c r="U4912" i="1"/>
  <c r="V4912" i="1"/>
  <c r="W4912" i="1"/>
  <c r="I4913" i="1"/>
  <c r="J4913" i="1"/>
  <c r="K4913" i="1"/>
  <c r="L4913" i="1"/>
  <c r="M4913" i="1"/>
  <c r="O4913" i="1"/>
  <c r="P4913" i="1"/>
  <c r="Q4913" i="1"/>
  <c r="R4913" i="1"/>
  <c r="T4913" i="1"/>
  <c r="U4913" i="1"/>
  <c r="V4913" i="1"/>
  <c r="W4913" i="1"/>
  <c r="I4914" i="1"/>
  <c r="J4914" i="1"/>
  <c r="K4914" i="1"/>
  <c r="L4914" i="1"/>
  <c r="M4914" i="1"/>
  <c r="O4914" i="1"/>
  <c r="P4914" i="1"/>
  <c r="Q4914" i="1"/>
  <c r="R4914" i="1"/>
  <c r="T4914" i="1"/>
  <c r="U4914" i="1"/>
  <c r="V4914" i="1"/>
  <c r="W4914" i="1"/>
  <c r="I4915" i="1"/>
  <c r="J4915" i="1"/>
  <c r="K4915" i="1"/>
  <c r="L4915" i="1"/>
  <c r="M4915" i="1"/>
  <c r="O4915" i="1"/>
  <c r="P4915" i="1"/>
  <c r="Q4915" i="1"/>
  <c r="R4915" i="1"/>
  <c r="T4915" i="1"/>
  <c r="U4915" i="1"/>
  <c r="V4915" i="1"/>
  <c r="W4915" i="1"/>
  <c r="I4916" i="1"/>
  <c r="J4916" i="1"/>
  <c r="K4916" i="1"/>
  <c r="L4916" i="1"/>
  <c r="M4916" i="1"/>
  <c r="O4916" i="1"/>
  <c r="P4916" i="1"/>
  <c r="Q4916" i="1"/>
  <c r="R4916" i="1"/>
  <c r="T4916" i="1"/>
  <c r="U4916" i="1"/>
  <c r="V4916" i="1"/>
  <c r="W4916" i="1"/>
  <c r="I4917" i="1"/>
  <c r="J4917" i="1"/>
  <c r="K4917" i="1"/>
  <c r="L4917" i="1"/>
  <c r="M4917" i="1"/>
  <c r="O4917" i="1"/>
  <c r="P4917" i="1"/>
  <c r="Q4917" i="1"/>
  <c r="R4917" i="1"/>
  <c r="T4917" i="1"/>
  <c r="U4917" i="1"/>
  <c r="V4917" i="1"/>
  <c r="W4917" i="1"/>
  <c r="I4918" i="1"/>
  <c r="J4918" i="1"/>
  <c r="K4918" i="1"/>
  <c r="L4918" i="1"/>
  <c r="M4918" i="1"/>
  <c r="O4918" i="1"/>
  <c r="P4918" i="1"/>
  <c r="Q4918" i="1"/>
  <c r="R4918" i="1"/>
  <c r="T4918" i="1"/>
  <c r="U4918" i="1"/>
  <c r="V4918" i="1"/>
  <c r="W4918" i="1"/>
  <c r="I4919" i="1"/>
  <c r="J4919" i="1"/>
  <c r="K4919" i="1"/>
  <c r="L4919" i="1"/>
  <c r="M4919" i="1"/>
  <c r="O4919" i="1"/>
  <c r="P4919" i="1"/>
  <c r="Q4919" i="1"/>
  <c r="R4919" i="1"/>
  <c r="T4919" i="1"/>
  <c r="U4919" i="1"/>
  <c r="V4919" i="1"/>
  <c r="W4919" i="1"/>
  <c r="I4920" i="1"/>
  <c r="J4920" i="1"/>
  <c r="K4920" i="1"/>
  <c r="L4920" i="1"/>
  <c r="M4920" i="1"/>
  <c r="O4920" i="1"/>
  <c r="P4920" i="1"/>
  <c r="Q4920" i="1"/>
  <c r="R4920" i="1"/>
  <c r="T4920" i="1"/>
  <c r="U4920" i="1"/>
  <c r="V4920" i="1"/>
  <c r="W4920" i="1"/>
  <c r="I4921" i="1"/>
  <c r="J4921" i="1"/>
  <c r="K4921" i="1"/>
  <c r="L4921" i="1"/>
  <c r="M4921" i="1"/>
  <c r="O4921" i="1"/>
  <c r="P4921" i="1"/>
  <c r="Q4921" i="1"/>
  <c r="R4921" i="1"/>
  <c r="T4921" i="1"/>
  <c r="U4921" i="1"/>
  <c r="V4921" i="1"/>
  <c r="W4921" i="1"/>
  <c r="I4922" i="1"/>
  <c r="J4922" i="1"/>
  <c r="K4922" i="1"/>
  <c r="L4922" i="1"/>
  <c r="M4922" i="1"/>
  <c r="O4922" i="1"/>
  <c r="P4922" i="1"/>
  <c r="Q4922" i="1"/>
  <c r="R4922" i="1"/>
  <c r="T4922" i="1"/>
  <c r="U4922" i="1"/>
  <c r="V4922" i="1"/>
  <c r="W4922" i="1"/>
  <c r="I4923" i="1"/>
  <c r="J4923" i="1"/>
  <c r="K4923" i="1"/>
  <c r="L4923" i="1"/>
  <c r="M4923" i="1"/>
  <c r="O4923" i="1"/>
  <c r="P4923" i="1"/>
  <c r="Q4923" i="1"/>
  <c r="R4923" i="1"/>
  <c r="T4923" i="1"/>
  <c r="U4923" i="1"/>
  <c r="V4923" i="1"/>
  <c r="W4923" i="1"/>
  <c r="I4924" i="1"/>
  <c r="J4924" i="1"/>
  <c r="K4924" i="1"/>
  <c r="L4924" i="1"/>
  <c r="M4924" i="1"/>
  <c r="O4924" i="1"/>
  <c r="P4924" i="1"/>
  <c r="Q4924" i="1"/>
  <c r="R4924" i="1"/>
  <c r="T4924" i="1"/>
  <c r="U4924" i="1"/>
  <c r="V4924" i="1"/>
  <c r="W4924" i="1"/>
  <c r="I4925" i="1"/>
  <c r="J4925" i="1"/>
  <c r="K4925" i="1"/>
  <c r="L4925" i="1"/>
  <c r="M4925" i="1"/>
  <c r="O4925" i="1"/>
  <c r="P4925" i="1"/>
  <c r="Q4925" i="1"/>
  <c r="R4925" i="1"/>
  <c r="T4925" i="1"/>
  <c r="U4925" i="1"/>
  <c r="V4925" i="1"/>
  <c r="W4925" i="1"/>
  <c r="I4926" i="1"/>
  <c r="J4926" i="1"/>
  <c r="K4926" i="1"/>
  <c r="L4926" i="1"/>
  <c r="M4926" i="1"/>
  <c r="O4926" i="1"/>
  <c r="P4926" i="1"/>
  <c r="Q4926" i="1"/>
  <c r="R4926" i="1"/>
  <c r="T4926" i="1"/>
  <c r="U4926" i="1"/>
  <c r="V4926" i="1"/>
  <c r="W4926" i="1"/>
  <c r="I4927" i="1"/>
  <c r="J4927" i="1"/>
  <c r="K4927" i="1"/>
  <c r="L4927" i="1"/>
  <c r="M4927" i="1"/>
  <c r="O4927" i="1"/>
  <c r="P4927" i="1"/>
  <c r="Q4927" i="1"/>
  <c r="R4927" i="1"/>
  <c r="T4927" i="1"/>
  <c r="U4927" i="1"/>
  <c r="V4927" i="1"/>
  <c r="W4927" i="1"/>
  <c r="I4928" i="1"/>
  <c r="J4928" i="1"/>
  <c r="K4928" i="1"/>
  <c r="L4928" i="1"/>
  <c r="M4928" i="1"/>
  <c r="O4928" i="1"/>
  <c r="P4928" i="1"/>
  <c r="Q4928" i="1"/>
  <c r="R4928" i="1"/>
  <c r="T4928" i="1"/>
  <c r="U4928" i="1"/>
  <c r="V4928" i="1"/>
  <c r="W4928" i="1"/>
  <c r="I4929" i="1"/>
  <c r="J4929" i="1"/>
  <c r="K4929" i="1"/>
  <c r="L4929" i="1"/>
  <c r="M4929" i="1"/>
  <c r="O4929" i="1"/>
  <c r="P4929" i="1"/>
  <c r="Q4929" i="1"/>
  <c r="R4929" i="1"/>
  <c r="T4929" i="1"/>
  <c r="U4929" i="1"/>
  <c r="V4929" i="1"/>
  <c r="W4929" i="1"/>
  <c r="I4930" i="1"/>
  <c r="J4930" i="1"/>
  <c r="K4930" i="1"/>
  <c r="L4930" i="1"/>
  <c r="M4930" i="1"/>
  <c r="O4930" i="1"/>
  <c r="P4930" i="1"/>
  <c r="Q4930" i="1"/>
  <c r="R4930" i="1"/>
  <c r="T4930" i="1"/>
  <c r="U4930" i="1"/>
  <c r="V4930" i="1"/>
  <c r="W4930" i="1"/>
  <c r="I4931" i="1"/>
  <c r="J4931" i="1"/>
  <c r="K4931" i="1"/>
  <c r="L4931" i="1"/>
  <c r="M4931" i="1"/>
  <c r="O4931" i="1"/>
  <c r="P4931" i="1"/>
  <c r="Q4931" i="1"/>
  <c r="R4931" i="1"/>
  <c r="T4931" i="1"/>
  <c r="U4931" i="1"/>
  <c r="V4931" i="1"/>
  <c r="W4931" i="1"/>
  <c r="I4932" i="1"/>
  <c r="J4932" i="1"/>
  <c r="K4932" i="1"/>
  <c r="L4932" i="1"/>
  <c r="M4932" i="1"/>
  <c r="O4932" i="1"/>
  <c r="P4932" i="1"/>
  <c r="Q4932" i="1"/>
  <c r="R4932" i="1"/>
  <c r="T4932" i="1"/>
  <c r="U4932" i="1"/>
  <c r="V4932" i="1"/>
  <c r="W4932" i="1"/>
  <c r="I4933" i="1"/>
  <c r="J4933" i="1"/>
  <c r="K4933" i="1"/>
  <c r="L4933" i="1"/>
  <c r="M4933" i="1"/>
  <c r="O4933" i="1"/>
  <c r="P4933" i="1"/>
  <c r="Q4933" i="1"/>
  <c r="R4933" i="1"/>
  <c r="T4933" i="1"/>
  <c r="U4933" i="1"/>
  <c r="V4933" i="1"/>
  <c r="W4933" i="1"/>
  <c r="I4934" i="1"/>
  <c r="J4934" i="1"/>
  <c r="K4934" i="1"/>
  <c r="L4934" i="1"/>
  <c r="M4934" i="1"/>
  <c r="O4934" i="1"/>
  <c r="P4934" i="1"/>
  <c r="Q4934" i="1"/>
  <c r="R4934" i="1"/>
  <c r="T4934" i="1"/>
  <c r="U4934" i="1"/>
  <c r="V4934" i="1"/>
  <c r="W4934" i="1"/>
  <c r="I4935" i="1"/>
  <c r="J4935" i="1"/>
  <c r="K4935" i="1"/>
  <c r="L4935" i="1"/>
  <c r="M4935" i="1"/>
  <c r="O4935" i="1"/>
  <c r="P4935" i="1"/>
  <c r="Q4935" i="1"/>
  <c r="R4935" i="1"/>
  <c r="T4935" i="1"/>
  <c r="U4935" i="1"/>
  <c r="V4935" i="1"/>
  <c r="W4935" i="1"/>
  <c r="I4936" i="1"/>
  <c r="J4936" i="1"/>
  <c r="K4936" i="1"/>
  <c r="L4936" i="1"/>
  <c r="M4936" i="1"/>
  <c r="O4936" i="1"/>
  <c r="P4936" i="1"/>
  <c r="Q4936" i="1"/>
  <c r="R4936" i="1"/>
  <c r="T4936" i="1"/>
  <c r="U4936" i="1"/>
  <c r="V4936" i="1"/>
  <c r="W4936" i="1"/>
  <c r="I4937" i="1"/>
  <c r="J4937" i="1"/>
  <c r="K4937" i="1"/>
  <c r="L4937" i="1"/>
  <c r="M4937" i="1"/>
  <c r="O4937" i="1"/>
  <c r="P4937" i="1"/>
  <c r="Q4937" i="1"/>
  <c r="R4937" i="1"/>
  <c r="T4937" i="1"/>
  <c r="U4937" i="1"/>
  <c r="V4937" i="1"/>
  <c r="W4937" i="1"/>
  <c r="I4938" i="1"/>
  <c r="J4938" i="1"/>
  <c r="K4938" i="1"/>
  <c r="L4938" i="1"/>
  <c r="M4938" i="1"/>
  <c r="O4938" i="1"/>
  <c r="P4938" i="1"/>
  <c r="Q4938" i="1"/>
  <c r="R4938" i="1"/>
  <c r="T4938" i="1"/>
  <c r="U4938" i="1"/>
  <c r="V4938" i="1"/>
  <c r="W4938" i="1"/>
  <c r="I4939" i="1"/>
  <c r="J4939" i="1"/>
  <c r="K4939" i="1"/>
  <c r="L4939" i="1"/>
  <c r="M4939" i="1"/>
  <c r="O4939" i="1"/>
  <c r="P4939" i="1"/>
  <c r="Q4939" i="1"/>
  <c r="R4939" i="1"/>
  <c r="T4939" i="1"/>
  <c r="U4939" i="1"/>
  <c r="V4939" i="1"/>
  <c r="W4939" i="1"/>
  <c r="I4940" i="1"/>
  <c r="J4940" i="1"/>
  <c r="K4940" i="1"/>
  <c r="L4940" i="1"/>
  <c r="M4940" i="1"/>
  <c r="O4940" i="1"/>
  <c r="P4940" i="1"/>
  <c r="Q4940" i="1"/>
  <c r="R4940" i="1"/>
  <c r="T4940" i="1"/>
  <c r="U4940" i="1"/>
  <c r="V4940" i="1"/>
  <c r="W4940" i="1"/>
  <c r="I4941" i="1"/>
  <c r="J4941" i="1"/>
  <c r="K4941" i="1"/>
  <c r="L4941" i="1"/>
  <c r="M4941" i="1"/>
  <c r="O4941" i="1"/>
  <c r="P4941" i="1"/>
  <c r="Q4941" i="1"/>
  <c r="R4941" i="1"/>
  <c r="T4941" i="1"/>
  <c r="U4941" i="1"/>
  <c r="V4941" i="1"/>
  <c r="W4941" i="1"/>
  <c r="I4942" i="1"/>
  <c r="J4942" i="1"/>
  <c r="K4942" i="1"/>
  <c r="L4942" i="1"/>
  <c r="M4942" i="1"/>
  <c r="O4942" i="1"/>
  <c r="P4942" i="1"/>
  <c r="Q4942" i="1"/>
  <c r="R4942" i="1"/>
  <c r="T4942" i="1"/>
  <c r="U4942" i="1"/>
  <c r="V4942" i="1"/>
  <c r="W4942" i="1"/>
  <c r="I4943" i="1"/>
  <c r="J4943" i="1"/>
  <c r="K4943" i="1"/>
  <c r="L4943" i="1"/>
  <c r="M4943" i="1"/>
  <c r="O4943" i="1"/>
  <c r="P4943" i="1"/>
  <c r="Q4943" i="1"/>
  <c r="R4943" i="1"/>
  <c r="T4943" i="1"/>
  <c r="U4943" i="1"/>
  <c r="V4943" i="1"/>
  <c r="W4943" i="1"/>
  <c r="I4944" i="1"/>
  <c r="J4944" i="1"/>
  <c r="K4944" i="1"/>
  <c r="L4944" i="1"/>
  <c r="M4944" i="1"/>
  <c r="O4944" i="1"/>
  <c r="P4944" i="1"/>
  <c r="Q4944" i="1"/>
  <c r="R4944" i="1"/>
  <c r="T4944" i="1"/>
  <c r="U4944" i="1"/>
  <c r="V4944" i="1"/>
  <c r="W4944" i="1"/>
  <c r="I4945" i="1"/>
  <c r="J4945" i="1"/>
  <c r="K4945" i="1"/>
  <c r="L4945" i="1"/>
  <c r="M4945" i="1"/>
  <c r="O4945" i="1"/>
  <c r="P4945" i="1"/>
  <c r="Q4945" i="1"/>
  <c r="R4945" i="1"/>
  <c r="T4945" i="1"/>
  <c r="U4945" i="1"/>
  <c r="V4945" i="1"/>
  <c r="W4945" i="1"/>
  <c r="I4946" i="1"/>
  <c r="J4946" i="1"/>
  <c r="K4946" i="1"/>
  <c r="L4946" i="1"/>
  <c r="M4946" i="1"/>
  <c r="O4946" i="1"/>
  <c r="P4946" i="1"/>
  <c r="Q4946" i="1"/>
  <c r="R4946" i="1"/>
  <c r="T4946" i="1"/>
  <c r="U4946" i="1"/>
  <c r="V4946" i="1"/>
  <c r="W4946" i="1"/>
  <c r="I4947" i="1"/>
  <c r="J4947" i="1"/>
  <c r="K4947" i="1"/>
  <c r="L4947" i="1"/>
  <c r="M4947" i="1"/>
  <c r="O4947" i="1"/>
  <c r="P4947" i="1"/>
  <c r="Q4947" i="1"/>
  <c r="R4947" i="1"/>
  <c r="T4947" i="1"/>
  <c r="U4947" i="1"/>
  <c r="V4947" i="1"/>
  <c r="W4947" i="1"/>
  <c r="I4948" i="1"/>
  <c r="J4948" i="1"/>
  <c r="K4948" i="1"/>
  <c r="L4948" i="1"/>
  <c r="M4948" i="1"/>
  <c r="O4948" i="1"/>
  <c r="P4948" i="1"/>
  <c r="Q4948" i="1"/>
  <c r="R4948" i="1"/>
  <c r="T4948" i="1"/>
  <c r="U4948" i="1"/>
  <c r="V4948" i="1"/>
  <c r="W4948" i="1"/>
  <c r="I4949" i="1"/>
  <c r="J4949" i="1"/>
  <c r="K4949" i="1"/>
  <c r="L4949" i="1"/>
  <c r="M4949" i="1"/>
  <c r="O4949" i="1"/>
  <c r="P4949" i="1"/>
  <c r="Q4949" i="1"/>
  <c r="R4949" i="1"/>
  <c r="T4949" i="1"/>
  <c r="U4949" i="1"/>
  <c r="V4949" i="1"/>
  <c r="W4949" i="1"/>
  <c r="I4950" i="1"/>
  <c r="J4950" i="1"/>
  <c r="K4950" i="1"/>
  <c r="L4950" i="1"/>
  <c r="M4950" i="1"/>
  <c r="O4950" i="1"/>
  <c r="P4950" i="1"/>
  <c r="Q4950" i="1"/>
  <c r="R4950" i="1"/>
  <c r="T4950" i="1"/>
  <c r="U4950" i="1"/>
  <c r="V4950" i="1"/>
  <c r="W4950" i="1"/>
  <c r="I4951" i="1"/>
  <c r="J4951" i="1"/>
  <c r="K4951" i="1"/>
  <c r="L4951" i="1"/>
  <c r="M4951" i="1"/>
  <c r="O4951" i="1"/>
  <c r="P4951" i="1"/>
  <c r="Q4951" i="1"/>
  <c r="R4951" i="1"/>
  <c r="T4951" i="1"/>
  <c r="U4951" i="1"/>
  <c r="V4951" i="1"/>
  <c r="W4951" i="1"/>
  <c r="I4952" i="1"/>
  <c r="J4952" i="1"/>
  <c r="K4952" i="1"/>
  <c r="L4952" i="1"/>
  <c r="M4952" i="1"/>
  <c r="O4952" i="1"/>
  <c r="P4952" i="1"/>
  <c r="Q4952" i="1"/>
  <c r="R4952" i="1"/>
  <c r="T4952" i="1"/>
  <c r="U4952" i="1"/>
  <c r="V4952" i="1"/>
  <c r="W4952" i="1"/>
  <c r="I4953" i="1"/>
  <c r="J4953" i="1"/>
  <c r="K4953" i="1"/>
  <c r="L4953" i="1"/>
  <c r="M4953" i="1"/>
  <c r="O4953" i="1"/>
  <c r="P4953" i="1"/>
  <c r="Q4953" i="1"/>
  <c r="R4953" i="1"/>
  <c r="T4953" i="1"/>
  <c r="U4953" i="1"/>
  <c r="V4953" i="1"/>
  <c r="W4953" i="1"/>
  <c r="I4954" i="1"/>
  <c r="J4954" i="1"/>
  <c r="K4954" i="1"/>
  <c r="L4954" i="1"/>
  <c r="M4954" i="1"/>
  <c r="O4954" i="1"/>
  <c r="P4954" i="1"/>
  <c r="Q4954" i="1"/>
  <c r="R4954" i="1"/>
  <c r="T4954" i="1"/>
  <c r="U4954" i="1"/>
  <c r="V4954" i="1"/>
  <c r="W4954" i="1"/>
  <c r="I4955" i="1"/>
  <c r="J4955" i="1"/>
  <c r="K4955" i="1"/>
  <c r="L4955" i="1"/>
  <c r="M4955" i="1"/>
  <c r="O4955" i="1"/>
  <c r="P4955" i="1"/>
  <c r="Q4955" i="1"/>
  <c r="R4955" i="1"/>
  <c r="T4955" i="1"/>
  <c r="U4955" i="1"/>
  <c r="V4955" i="1"/>
  <c r="W4955" i="1"/>
  <c r="I4956" i="1"/>
  <c r="J4956" i="1"/>
  <c r="K4956" i="1"/>
  <c r="L4956" i="1"/>
  <c r="M4956" i="1"/>
  <c r="O4956" i="1"/>
  <c r="P4956" i="1"/>
  <c r="Q4956" i="1"/>
  <c r="R4956" i="1"/>
  <c r="T4956" i="1"/>
  <c r="U4956" i="1"/>
  <c r="V4956" i="1"/>
  <c r="W4956" i="1"/>
  <c r="I4957" i="1"/>
  <c r="J4957" i="1"/>
  <c r="K4957" i="1"/>
  <c r="L4957" i="1"/>
  <c r="M4957" i="1"/>
  <c r="O4957" i="1"/>
  <c r="P4957" i="1"/>
  <c r="Q4957" i="1"/>
  <c r="R4957" i="1"/>
  <c r="T4957" i="1"/>
  <c r="U4957" i="1"/>
  <c r="V4957" i="1"/>
  <c r="W4957" i="1"/>
  <c r="I4958" i="1"/>
  <c r="J4958" i="1"/>
  <c r="K4958" i="1"/>
  <c r="L4958" i="1"/>
  <c r="M4958" i="1"/>
  <c r="O4958" i="1"/>
  <c r="P4958" i="1"/>
  <c r="Q4958" i="1"/>
  <c r="R4958" i="1"/>
  <c r="T4958" i="1"/>
  <c r="U4958" i="1"/>
  <c r="V4958" i="1"/>
  <c r="W4958" i="1"/>
  <c r="I4959" i="1"/>
  <c r="J4959" i="1"/>
  <c r="K4959" i="1"/>
  <c r="L4959" i="1"/>
  <c r="M4959" i="1"/>
  <c r="O4959" i="1"/>
  <c r="P4959" i="1"/>
  <c r="Q4959" i="1"/>
  <c r="R4959" i="1"/>
  <c r="T4959" i="1"/>
  <c r="U4959" i="1"/>
  <c r="V4959" i="1"/>
  <c r="W4959" i="1"/>
  <c r="I4960" i="1"/>
  <c r="J4960" i="1"/>
  <c r="K4960" i="1"/>
  <c r="L4960" i="1"/>
  <c r="M4960" i="1"/>
  <c r="O4960" i="1"/>
  <c r="P4960" i="1"/>
  <c r="Q4960" i="1"/>
  <c r="R4960" i="1"/>
  <c r="T4960" i="1"/>
  <c r="U4960" i="1"/>
  <c r="V4960" i="1"/>
  <c r="W4960" i="1"/>
  <c r="I4961" i="1"/>
  <c r="J4961" i="1"/>
  <c r="K4961" i="1"/>
  <c r="L4961" i="1"/>
  <c r="M4961" i="1"/>
  <c r="O4961" i="1"/>
  <c r="P4961" i="1"/>
  <c r="Q4961" i="1"/>
  <c r="R4961" i="1"/>
  <c r="T4961" i="1"/>
  <c r="U4961" i="1"/>
  <c r="V4961" i="1"/>
  <c r="W4961" i="1"/>
  <c r="I4962" i="1"/>
  <c r="J4962" i="1"/>
  <c r="K4962" i="1"/>
  <c r="L4962" i="1"/>
  <c r="M4962" i="1"/>
  <c r="O4962" i="1"/>
  <c r="P4962" i="1"/>
  <c r="Q4962" i="1"/>
  <c r="R4962" i="1"/>
  <c r="T4962" i="1"/>
  <c r="U4962" i="1"/>
  <c r="V4962" i="1"/>
  <c r="W4962" i="1"/>
  <c r="I4963" i="1"/>
  <c r="J4963" i="1"/>
  <c r="K4963" i="1"/>
  <c r="L4963" i="1"/>
  <c r="M4963" i="1"/>
  <c r="O4963" i="1"/>
  <c r="P4963" i="1"/>
  <c r="Q4963" i="1"/>
  <c r="R4963" i="1"/>
  <c r="T4963" i="1"/>
  <c r="U4963" i="1"/>
  <c r="V4963" i="1"/>
  <c r="W4963" i="1"/>
  <c r="I4964" i="1"/>
  <c r="J4964" i="1"/>
  <c r="K4964" i="1"/>
  <c r="L4964" i="1"/>
  <c r="M4964" i="1"/>
  <c r="O4964" i="1"/>
  <c r="P4964" i="1"/>
  <c r="Q4964" i="1"/>
  <c r="R4964" i="1"/>
  <c r="T4964" i="1"/>
  <c r="U4964" i="1"/>
  <c r="V4964" i="1"/>
  <c r="W4964" i="1"/>
  <c r="I4965" i="1"/>
  <c r="J4965" i="1"/>
  <c r="K4965" i="1"/>
  <c r="L4965" i="1"/>
  <c r="M4965" i="1"/>
  <c r="O4965" i="1"/>
  <c r="P4965" i="1"/>
  <c r="Q4965" i="1"/>
  <c r="R4965" i="1"/>
  <c r="T4965" i="1"/>
  <c r="U4965" i="1"/>
  <c r="V4965" i="1"/>
  <c r="W4965" i="1"/>
  <c r="I4966" i="1"/>
  <c r="J4966" i="1"/>
  <c r="K4966" i="1"/>
  <c r="L4966" i="1"/>
  <c r="M4966" i="1"/>
  <c r="O4966" i="1"/>
  <c r="P4966" i="1"/>
  <c r="Q4966" i="1"/>
  <c r="R4966" i="1"/>
  <c r="T4966" i="1"/>
  <c r="U4966" i="1"/>
  <c r="V4966" i="1"/>
  <c r="W4966" i="1"/>
  <c r="I4967" i="1"/>
  <c r="J4967" i="1"/>
  <c r="K4967" i="1"/>
  <c r="L4967" i="1"/>
  <c r="M4967" i="1"/>
  <c r="O4967" i="1"/>
  <c r="P4967" i="1"/>
  <c r="Q4967" i="1"/>
  <c r="R4967" i="1"/>
  <c r="T4967" i="1"/>
  <c r="U4967" i="1"/>
  <c r="V4967" i="1"/>
  <c r="W4967" i="1"/>
  <c r="I4968" i="1"/>
  <c r="J4968" i="1"/>
  <c r="K4968" i="1"/>
  <c r="L4968" i="1"/>
  <c r="M4968" i="1"/>
  <c r="O4968" i="1"/>
  <c r="P4968" i="1"/>
  <c r="Q4968" i="1"/>
  <c r="R4968" i="1"/>
  <c r="T4968" i="1"/>
  <c r="U4968" i="1"/>
  <c r="V4968" i="1"/>
  <c r="W4968" i="1"/>
  <c r="I4969" i="1"/>
  <c r="J4969" i="1"/>
  <c r="K4969" i="1"/>
  <c r="L4969" i="1"/>
  <c r="M4969" i="1"/>
  <c r="O4969" i="1"/>
  <c r="P4969" i="1"/>
  <c r="Q4969" i="1"/>
  <c r="R4969" i="1"/>
  <c r="T4969" i="1"/>
  <c r="U4969" i="1"/>
  <c r="V4969" i="1"/>
  <c r="W4969" i="1"/>
  <c r="I4970" i="1"/>
  <c r="J4970" i="1"/>
  <c r="K4970" i="1"/>
  <c r="L4970" i="1"/>
  <c r="M4970" i="1"/>
  <c r="O4970" i="1"/>
  <c r="P4970" i="1"/>
  <c r="Q4970" i="1"/>
  <c r="R4970" i="1"/>
  <c r="T4970" i="1"/>
  <c r="U4970" i="1"/>
  <c r="V4970" i="1"/>
  <c r="W4970" i="1"/>
  <c r="I4971" i="1"/>
  <c r="J4971" i="1"/>
  <c r="K4971" i="1"/>
  <c r="L4971" i="1"/>
  <c r="M4971" i="1"/>
  <c r="O4971" i="1"/>
  <c r="P4971" i="1"/>
  <c r="Q4971" i="1"/>
  <c r="R4971" i="1"/>
  <c r="T4971" i="1"/>
  <c r="U4971" i="1"/>
  <c r="V4971" i="1"/>
  <c r="W4971" i="1"/>
  <c r="I4972" i="1"/>
  <c r="J4972" i="1"/>
  <c r="K4972" i="1"/>
  <c r="L4972" i="1"/>
  <c r="M4972" i="1"/>
  <c r="O4972" i="1"/>
  <c r="P4972" i="1"/>
  <c r="Q4972" i="1"/>
  <c r="R4972" i="1"/>
  <c r="T4972" i="1"/>
  <c r="U4972" i="1"/>
  <c r="V4972" i="1"/>
  <c r="W4972" i="1"/>
  <c r="I4973" i="1"/>
  <c r="J4973" i="1"/>
  <c r="K4973" i="1"/>
  <c r="L4973" i="1"/>
  <c r="M4973" i="1"/>
  <c r="O4973" i="1"/>
  <c r="P4973" i="1"/>
  <c r="Q4973" i="1"/>
  <c r="R4973" i="1"/>
  <c r="T4973" i="1"/>
  <c r="U4973" i="1"/>
  <c r="V4973" i="1"/>
  <c r="W4973" i="1"/>
  <c r="I4974" i="1"/>
  <c r="J4974" i="1"/>
  <c r="K4974" i="1"/>
  <c r="L4974" i="1"/>
  <c r="M4974" i="1"/>
  <c r="O4974" i="1"/>
  <c r="P4974" i="1"/>
  <c r="Q4974" i="1"/>
  <c r="R4974" i="1"/>
  <c r="T4974" i="1"/>
  <c r="U4974" i="1"/>
  <c r="V4974" i="1"/>
  <c r="W4974" i="1"/>
  <c r="I4975" i="1"/>
  <c r="J4975" i="1"/>
  <c r="K4975" i="1"/>
  <c r="L4975" i="1"/>
  <c r="M4975" i="1"/>
  <c r="O4975" i="1"/>
  <c r="P4975" i="1"/>
  <c r="Q4975" i="1"/>
  <c r="R4975" i="1"/>
  <c r="T4975" i="1"/>
  <c r="U4975" i="1"/>
  <c r="V4975" i="1"/>
  <c r="W4975" i="1"/>
  <c r="I4976" i="1"/>
  <c r="J4976" i="1"/>
  <c r="K4976" i="1"/>
  <c r="L4976" i="1"/>
  <c r="M4976" i="1"/>
  <c r="O4976" i="1"/>
  <c r="P4976" i="1"/>
  <c r="Q4976" i="1"/>
  <c r="R4976" i="1"/>
  <c r="T4976" i="1"/>
  <c r="U4976" i="1"/>
  <c r="V4976" i="1"/>
  <c r="W4976" i="1"/>
  <c r="I4977" i="1"/>
  <c r="J4977" i="1"/>
  <c r="K4977" i="1"/>
  <c r="L4977" i="1"/>
  <c r="M4977" i="1"/>
  <c r="O4977" i="1"/>
  <c r="P4977" i="1"/>
  <c r="Q4977" i="1"/>
  <c r="R4977" i="1"/>
  <c r="T4977" i="1"/>
  <c r="U4977" i="1"/>
  <c r="V4977" i="1"/>
  <c r="W4977" i="1"/>
  <c r="I4978" i="1"/>
  <c r="J4978" i="1"/>
  <c r="K4978" i="1"/>
  <c r="L4978" i="1"/>
  <c r="M4978" i="1"/>
  <c r="O4978" i="1"/>
  <c r="P4978" i="1"/>
  <c r="Q4978" i="1"/>
  <c r="R4978" i="1"/>
  <c r="T4978" i="1"/>
  <c r="U4978" i="1"/>
  <c r="V4978" i="1"/>
  <c r="W4978" i="1"/>
  <c r="I4979" i="1"/>
  <c r="J4979" i="1"/>
  <c r="K4979" i="1"/>
  <c r="L4979" i="1"/>
  <c r="M4979" i="1"/>
  <c r="O4979" i="1"/>
  <c r="P4979" i="1"/>
  <c r="Q4979" i="1"/>
  <c r="R4979" i="1"/>
  <c r="T4979" i="1"/>
  <c r="U4979" i="1"/>
  <c r="V4979" i="1"/>
  <c r="W4979" i="1"/>
  <c r="I4980" i="1"/>
  <c r="J4980" i="1"/>
  <c r="K4980" i="1"/>
  <c r="L4980" i="1"/>
  <c r="M4980" i="1"/>
  <c r="O4980" i="1"/>
  <c r="P4980" i="1"/>
  <c r="Q4980" i="1"/>
  <c r="R4980" i="1"/>
  <c r="T4980" i="1"/>
  <c r="U4980" i="1"/>
  <c r="V4980" i="1"/>
  <c r="W4980" i="1"/>
  <c r="I4981" i="1"/>
  <c r="J4981" i="1"/>
  <c r="K4981" i="1"/>
  <c r="L4981" i="1"/>
  <c r="M4981" i="1"/>
  <c r="O4981" i="1"/>
  <c r="P4981" i="1"/>
  <c r="Q4981" i="1"/>
  <c r="R4981" i="1"/>
  <c r="T4981" i="1"/>
  <c r="U4981" i="1"/>
  <c r="V4981" i="1"/>
  <c r="W4981" i="1"/>
  <c r="I4982" i="1"/>
  <c r="J4982" i="1"/>
  <c r="K4982" i="1"/>
  <c r="L4982" i="1"/>
  <c r="M4982" i="1"/>
  <c r="O4982" i="1"/>
  <c r="P4982" i="1"/>
  <c r="Q4982" i="1"/>
  <c r="R4982" i="1"/>
  <c r="T4982" i="1"/>
  <c r="U4982" i="1"/>
  <c r="V4982" i="1"/>
  <c r="W4982" i="1"/>
  <c r="I4983" i="1"/>
  <c r="J4983" i="1"/>
  <c r="K4983" i="1"/>
  <c r="L4983" i="1"/>
  <c r="M4983" i="1"/>
  <c r="O4983" i="1"/>
  <c r="P4983" i="1"/>
  <c r="Q4983" i="1"/>
  <c r="R4983" i="1"/>
  <c r="T4983" i="1"/>
  <c r="U4983" i="1"/>
  <c r="V4983" i="1"/>
  <c r="W4983" i="1"/>
  <c r="I4984" i="1"/>
  <c r="J4984" i="1"/>
  <c r="K4984" i="1"/>
  <c r="L4984" i="1"/>
  <c r="M4984" i="1"/>
  <c r="O4984" i="1"/>
  <c r="P4984" i="1"/>
  <c r="Q4984" i="1"/>
  <c r="R4984" i="1"/>
  <c r="T4984" i="1"/>
  <c r="U4984" i="1"/>
  <c r="V4984" i="1"/>
  <c r="W4984" i="1"/>
  <c r="I4985" i="1"/>
  <c r="J4985" i="1"/>
  <c r="K4985" i="1"/>
  <c r="L4985" i="1"/>
  <c r="M4985" i="1"/>
  <c r="O4985" i="1"/>
  <c r="P4985" i="1"/>
  <c r="Q4985" i="1"/>
  <c r="R4985" i="1"/>
  <c r="T4985" i="1"/>
  <c r="U4985" i="1"/>
  <c r="V4985" i="1"/>
  <c r="W4985" i="1"/>
  <c r="I4986" i="1"/>
  <c r="J4986" i="1"/>
  <c r="K4986" i="1"/>
  <c r="L4986" i="1"/>
  <c r="M4986" i="1"/>
  <c r="O4986" i="1"/>
  <c r="P4986" i="1"/>
  <c r="Q4986" i="1"/>
  <c r="R4986" i="1"/>
  <c r="T4986" i="1"/>
  <c r="U4986" i="1"/>
  <c r="V4986" i="1"/>
  <c r="W4986" i="1"/>
  <c r="I4987" i="1"/>
  <c r="J4987" i="1"/>
  <c r="K4987" i="1"/>
  <c r="L4987" i="1"/>
  <c r="M4987" i="1"/>
  <c r="O4987" i="1"/>
  <c r="P4987" i="1"/>
  <c r="Q4987" i="1"/>
  <c r="R4987" i="1"/>
  <c r="T4987" i="1"/>
  <c r="U4987" i="1"/>
  <c r="V4987" i="1"/>
  <c r="W4987" i="1"/>
  <c r="I4988" i="1"/>
  <c r="J4988" i="1"/>
  <c r="K4988" i="1"/>
  <c r="L4988" i="1"/>
  <c r="M4988" i="1"/>
  <c r="O4988" i="1"/>
  <c r="P4988" i="1"/>
  <c r="Q4988" i="1"/>
  <c r="R4988" i="1"/>
  <c r="T4988" i="1"/>
  <c r="U4988" i="1"/>
  <c r="V4988" i="1"/>
  <c r="W4988" i="1"/>
  <c r="I4989" i="1"/>
  <c r="J4989" i="1"/>
  <c r="K4989" i="1"/>
  <c r="L4989" i="1"/>
  <c r="M4989" i="1"/>
  <c r="O4989" i="1"/>
  <c r="P4989" i="1"/>
  <c r="Q4989" i="1"/>
  <c r="R4989" i="1"/>
  <c r="T4989" i="1"/>
  <c r="U4989" i="1"/>
  <c r="V4989" i="1"/>
  <c r="W4989" i="1"/>
  <c r="I4990" i="1"/>
  <c r="J4990" i="1"/>
  <c r="K4990" i="1"/>
  <c r="L4990" i="1"/>
  <c r="M4990" i="1"/>
  <c r="O4990" i="1"/>
  <c r="P4990" i="1"/>
  <c r="Q4990" i="1"/>
  <c r="R4990" i="1"/>
  <c r="T4990" i="1"/>
  <c r="U4990" i="1"/>
  <c r="V4990" i="1"/>
  <c r="W4990" i="1"/>
  <c r="I4991" i="1"/>
  <c r="J4991" i="1"/>
  <c r="K4991" i="1"/>
  <c r="L4991" i="1"/>
  <c r="M4991" i="1"/>
  <c r="O4991" i="1"/>
  <c r="P4991" i="1"/>
  <c r="Q4991" i="1"/>
  <c r="R4991" i="1"/>
  <c r="T4991" i="1"/>
  <c r="U4991" i="1"/>
  <c r="V4991" i="1"/>
  <c r="W4991" i="1"/>
  <c r="I4992" i="1"/>
  <c r="J4992" i="1"/>
  <c r="K4992" i="1"/>
  <c r="L4992" i="1"/>
  <c r="M4992" i="1"/>
  <c r="O4992" i="1"/>
  <c r="P4992" i="1"/>
  <c r="Q4992" i="1"/>
  <c r="R4992" i="1"/>
  <c r="T4992" i="1"/>
  <c r="U4992" i="1"/>
  <c r="V4992" i="1"/>
  <c r="W4992" i="1"/>
  <c r="I4993" i="1"/>
  <c r="J4993" i="1"/>
  <c r="K4993" i="1"/>
  <c r="L4993" i="1"/>
  <c r="M4993" i="1"/>
  <c r="O4993" i="1"/>
  <c r="P4993" i="1"/>
  <c r="Q4993" i="1"/>
  <c r="R4993" i="1"/>
  <c r="T4993" i="1"/>
  <c r="U4993" i="1"/>
  <c r="V4993" i="1"/>
  <c r="W4993" i="1"/>
  <c r="I4994" i="1"/>
  <c r="J4994" i="1"/>
  <c r="K4994" i="1"/>
  <c r="L4994" i="1"/>
  <c r="M4994" i="1"/>
  <c r="O4994" i="1"/>
  <c r="P4994" i="1"/>
  <c r="Q4994" i="1"/>
  <c r="R4994" i="1"/>
  <c r="T4994" i="1"/>
  <c r="U4994" i="1"/>
  <c r="V4994" i="1"/>
  <c r="W4994" i="1"/>
  <c r="I4995" i="1"/>
  <c r="J4995" i="1"/>
  <c r="K4995" i="1"/>
  <c r="L4995" i="1"/>
  <c r="M4995" i="1"/>
  <c r="O4995" i="1"/>
  <c r="P4995" i="1"/>
  <c r="Q4995" i="1"/>
  <c r="R4995" i="1"/>
  <c r="T4995" i="1"/>
  <c r="U4995" i="1"/>
  <c r="V4995" i="1"/>
  <c r="W4995" i="1"/>
  <c r="I4996" i="1"/>
  <c r="J4996" i="1"/>
  <c r="K4996" i="1"/>
  <c r="L4996" i="1"/>
  <c r="M4996" i="1"/>
  <c r="O4996" i="1"/>
  <c r="P4996" i="1"/>
  <c r="Q4996" i="1"/>
  <c r="R4996" i="1"/>
  <c r="T4996" i="1"/>
  <c r="U4996" i="1"/>
  <c r="V4996" i="1"/>
  <c r="W4996" i="1"/>
  <c r="I4997" i="1"/>
  <c r="J4997" i="1"/>
  <c r="K4997" i="1"/>
  <c r="L4997" i="1"/>
  <c r="M4997" i="1"/>
  <c r="O4997" i="1"/>
  <c r="P4997" i="1"/>
  <c r="Q4997" i="1"/>
  <c r="R4997" i="1"/>
  <c r="T4997" i="1"/>
  <c r="U4997" i="1"/>
  <c r="V4997" i="1"/>
  <c r="W4997" i="1"/>
  <c r="I4998" i="1"/>
  <c r="J4998" i="1"/>
  <c r="K4998" i="1"/>
  <c r="L4998" i="1"/>
  <c r="M4998" i="1"/>
  <c r="O4998" i="1"/>
  <c r="P4998" i="1"/>
  <c r="Q4998" i="1"/>
  <c r="R4998" i="1"/>
  <c r="T4998" i="1"/>
  <c r="U4998" i="1"/>
  <c r="V4998" i="1"/>
  <c r="W4998" i="1"/>
  <c r="I4999" i="1"/>
  <c r="J4999" i="1"/>
  <c r="K4999" i="1"/>
  <c r="L4999" i="1"/>
  <c r="M4999" i="1"/>
  <c r="O4999" i="1"/>
  <c r="P4999" i="1"/>
  <c r="Q4999" i="1"/>
  <c r="R4999" i="1"/>
  <c r="T4999" i="1"/>
  <c r="U4999" i="1"/>
  <c r="V4999" i="1"/>
  <c r="W4999" i="1"/>
  <c r="I5000" i="1"/>
  <c r="J5000" i="1"/>
  <c r="K5000" i="1"/>
  <c r="L5000" i="1"/>
  <c r="M5000" i="1"/>
  <c r="O5000" i="1"/>
  <c r="P5000" i="1"/>
  <c r="Q5000" i="1"/>
  <c r="R5000" i="1"/>
  <c r="T5000" i="1"/>
  <c r="U5000" i="1"/>
  <c r="V5000" i="1"/>
  <c r="W5000" i="1"/>
  <c r="I3" i="1"/>
  <c r="J3" i="1" s="1"/>
  <c r="O3" i="1"/>
  <c r="P3" i="1"/>
  <c r="Q3" i="1"/>
  <c r="R3" i="1"/>
  <c r="T3" i="1"/>
  <c r="U3" i="1"/>
  <c r="U4" i="1" s="1"/>
  <c r="U5" i="1" s="1"/>
  <c r="U6" i="1" s="1"/>
  <c r="U7" i="1" s="1"/>
  <c r="U8" i="1" s="1"/>
  <c r="V3" i="1"/>
  <c r="V4" i="1" s="1"/>
  <c r="V5" i="1" s="1"/>
  <c r="V6" i="1" s="1"/>
  <c r="V7" i="1" s="1"/>
  <c r="V8" i="1" s="1"/>
  <c r="V9" i="1" s="1"/>
  <c r="V10" i="1" s="1"/>
  <c r="V11" i="1" s="1"/>
  <c r="V12" i="1" s="1"/>
  <c r="V13" i="1" s="1"/>
  <c r="V14" i="1" s="1"/>
  <c r="V15" i="1" s="1"/>
  <c r="V16" i="1" s="1"/>
  <c r="W3" i="1"/>
  <c r="I4" i="1"/>
  <c r="O4" i="1"/>
  <c r="P4" i="1"/>
  <c r="Q4" i="1"/>
  <c r="R4" i="1"/>
  <c r="T4" i="1"/>
  <c r="T5" i="1" s="1"/>
  <c r="W4" i="1"/>
  <c r="W5" i="1" s="1"/>
  <c r="W6" i="1" s="1"/>
  <c r="W7" i="1" s="1"/>
  <c r="W8" i="1" s="1"/>
  <c r="W9" i="1" s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I5" i="1"/>
  <c r="J5" i="1"/>
  <c r="O5" i="1"/>
  <c r="P5" i="1"/>
  <c r="Q5" i="1"/>
  <c r="R5" i="1"/>
  <c r="I6" i="1"/>
  <c r="J6" i="1" s="1"/>
  <c r="O6" i="1"/>
  <c r="P6" i="1"/>
  <c r="Q6" i="1"/>
  <c r="R6" i="1"/>
  <c r="T6" i="1"/>
  <c r="I7" i="1"/>
  <c r="O7" i="1"/>
  <c r="P7" i="1"/>
  <c r="Q7" i="1"/>
  <c r="R7" i="1"/>
  <c r="T7" i="1"/>
  <c r="T8" i="1" s="1"/>
  <c r="T9" i="1" s="1"/>
  <c r="I8" i="1"/>
  <c r="O8" i="1"/>
  <c r="P8" i="1"/>
  <c r="Q8" i="1"/>
  <c r="R8" i="1"/>
  <c r="I9" i="1"/>
  <c r="O9" i="1"/>
  <c r="P9" i="1"/>
  <c r="Q9" i="1"/>
  <c r="R9" i="1"/>
  <c r="U9" i="1"/>
  <c r="I10" i="1"/>
  <c r="O10" i="1"/>
  <c r="P10" i="1"/>
  <c r="Q10" i="1"/>
  <c r="R10" i="1"/>
  <c r="T10" i="1"/>
  <c r="T11" i="1" s="1"/>
  <c r="T12" i="1" s="1"/>
  <c r="U10" i="1"/>
  <c r="U11" i="1" s="1"/>
  <c r="I11" i="1"/>
  <c r="O11" i="1"/>
  <c r="P11" i="1"/>
  <c r="Q11" i="1"/>
  <c r="R11" i="1"/>
  <c r="I12" i="1"/>
  <c r="O12" i="1"/>
  <c r="P12" i="1"/>
  <c r="Q12" i="1"/>
  <c r="R12" i="1"/>
  <c r="U12" i="1"/>
  <c r="U13" i="1" s="1"/>
  <c r="U14" i="1" s="1"/>
  <c r="U15" i="1" s="1"/>
  <c r="U16" i="1" s="1"/>
  <c r="U17" i="1" s="1"/>
  <c r="U18" i="1" s="1"/>
  <c r="U19" i="1" s="1"/>
  <c r="U20" i="1" s="1"/>
  <c r="U21" i="1" s="1"/>
  <c r="I13" i="1"/>
  <c r="O13" i="1"/>
  <c r="P13" i="1"/>
  <c r="Q13" i="1"/>
  <c r="R13" i="1"/>
  <c r="T13" i="1"/>
  <c r="T14" i="1" s="1"/>
  <c r="I14" i="1"/>
  <c r="O14" i="1"/>
  <c r="P14" i="1"/>
  <c r="Q14" i="1"/>
  <c r="R14" i="1"/>
  <c r="I15" i="1"/>
  <c r="O15" i="1"/>
  <c r="P15" i="1"/>
  <c r="Q15" i="1"/>
  <c r="R15" i="1"/>
  <c r="T15" i="1"/>
  <c r="I16" i="1"/>
  <c r="O16" i="1"/>
  <c r="P16" i="1"/>
  <c r="Q16" i="1"/>
  <c r="R16" i="1"/>
  <c r="T16" i="1"/>
  <c r="T17" i="1" s="1"/>
  <c r="T18" i="1" s="1"/>
  <c r="T19" i="1" s="1"/>
  <c r="I17" i="1"/>
  <c r="O17" i="1"/>
  <c r="P17" i="1"/>
  <c r="Q17" i="1"/>
  <c r="R17" i="1"/>
  <c r="V17" i="1"/>
  <c r="I18" i="1"/>
  <c r="O18" i="1"/>
  <c r="P18" i="1"/>
  <c r="Q18" i="1"/>
  <c r="R18" i="1"/>
  <c r="V18" i="1"/>
  <c r="V19" i="1" s="1"/>
  <c r="V20" i="1" s="1"/>
  <c r="I19" i="1"/>
  <c r="J19" i="1"/>
  <c r="O19" i="1"/>
  <c r="P19" i="1"/>
  <c r="Q19" i="1"/>
  <c r="R19" i="1"/>
  <c r="I20" i="1"/>
  <c r="O20" i="1"/>
  <c r="P20" i="1"/>
  <c r="Q20" i="1"/>
  <c r="R20" i="1"/>
  <c r="T20" i="1"/>
  <c r="I21" i="1"/>
  <c r="O21" i="1"/>
  <c r="P21" i="1"/>
  <c r="Q21" i="1"/>
  <c r="R21" i="1"/>
  <c r="T21" i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V21" i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I22" i="1"/>
  <c r="O22" i="1"/>
  <c r="P22" i="1"/>
  <c r="Q22" i="1"/>
  <c r="R22" i="1"/>
  <c r="U22" i="1"/>
  <c r="I23" i="1"/>
  <c r="O23" i="1"/>
  <c r="P23" i="1"/>
  <c r="Q23" i="1"/>
  <c r="R23" i="1"/>
  <c r="U23" i="1"/>
  <c r="I24" i="1"/>
  <c r="O24" i="1"/>
  <c r="P24" i="1"/>
  <c r="Q24" i="1"/>
  <c r="R24" i="1"/>
  <c r="U24" i="1"/>
  <c r="I25" i="1"/>
  <c r="O25" i="1"/>
  <c r="P25" i="1"/>
  <c r="Q25" i="1"/>
  <c r="R25" i="1"/>
  <c r="U25" i="1"/>
  <c r="U26" i="1" s="1"/>
  <c r="I26" i="1"/>
  <c r="O26" i="1"/>
  <c r="P26" i="1"/>
  <c r="Q26" i="1"/>
  <c r="R26" i="1"/>
  <c r="I27" i="1"/>
  <c r="O27" i="1"/>
  <c r="P27" i="1"/>
  <c r="Q27" i="1"/>
  <c r="R27" i="1"/>
  <c r="U27" i="1"/>
  <c r="I28" i="1"/>
  <c r="O28" i="1"/>
  <c r="P28" i="1"/>
  <c r="Q28" i="1"/>
  <c r="R28" i="1"/>
  <c r="U28" i="1"/>
  <c r="I29" i="1"/>
  <c r="O29" i="1"/>
  <c r="P29" i="1"/>
  <c r="Q29" i="1"/>
  <c r="R29" i="1"/>
  <c r="U29" i="1"/>
  <c r="I30" i="1"/>
  <c r="O30" i="1"/>
  <c r="P30" i="1"/>
  <c r="Q30" i="1"/>
  <c r="R30" i="1"/>
  <c r="U30" i="1"/>
  <c r="I31" i="1"/>
  <c r="O31" i="1"/>
  <c r="P31" i="1"/>
  <c r="Q31" i="1"/>
  <c r="R31" i="1"/>
  <c r="U31" i="1"/>
  <c r="I32" i="1"/>
  <c r="O32" i="1"/>
  <c r="P32" i="1"/>
  <c r="Q32" i="1"/>
  <c r="R32" i="1"/>
  <c r="U32" i="1"/>
  <c r="I33" i="1"/>
  <c r="O33" i="1"/>
  <c r="P33" i="1"/>
  <c r="Q33" i="1"/>
  <c r="R33" i="1"/>
  <c r="U33" i="1"/>
  <c r="I34" i="1"/>
  <c r="J34" i="1"/>
  <c r="O34" i="1"/>
  <c r="P34" i="1"/>
  <c r="Q34" i="1"/>
  <c r="R34" i="1"/>
  <c r="U34" i="1"/>
  <c r="I35" i="1"/>
  <c r="O35" i="1"/>
  <c r="P35" i="1"/>
  <c r="Q35" i="1"/>
  <c r="R35" i="1"/>
  <c r="U35" i="1"/>
  <c r="I36" i="1"/>
  <c r="O36" i="1"/>
  <c r="P36" i="1"/>
  <c r="Q36" i="1"/>
  <c r="R36" i="1"/>
  <c r="U36" i="1"/>
  <c r="I37" i="1"/>
  <c r="O37" i="1"/>
  <c r="P37" i="1"/>
  <c r="Q37" i="1"/>
  <c r="R37" i="1"/>
  <c r="U37" i="1"/>
  <c r="I38" i="1"/>
  <c r="J38" i="1"/>
  <c r="O38" i="1"/>
  <c r="P38" i="1"/>
  <c r="Q38" i="1"/>
  <c r="R38" i="1"/>
  <c r="T38" i="1"/>
  <c r="U38" i="1"/>
  <c r="I39" i="1"/>
  <c r="J39" i="1"/>
  <c r="O39" i="1"/>
  <c r="P39" i="1"/>
  <c r="Q39" i="1"/>
  <c r="R39" i="1"/>
  <c r="T39" i="1"/>
  <c r="U39" i="1"/>
  <c r="I40" i="1"/>
  <c r="J40" i="1"/>
  <c r="O40" i="1"/>
  <c r="P40" i="1"/>
  <c r="Q40" i="1"/>
  <c r="R40" i="1"/>
  <c r="T40" i="1"/>
  <c r="U40" i="1"/>
  <c r="I41" i="1"/>
  <c r="J41" i="1"/>
  <c r="O41" i="1"/>
  <c r="P41" i="1"/>
  <c r="Q41" i="1"/>
  <c r="R41" i="1"/>
  <c r="T41" i="1"/>
  <c r="U41" i="1"/>
  <c r="I42" i="1"/>
  <c r="J42" i="1"/>
  <c r="O42" i="1"/>
  <c r="P42" i="1"/>
  <c r="Q42" i="1"/>
  <c r="R42" i="1"/>
  <c r="T42" i="1"/>
  <c r="U42" i="1"/>
  <c r="I43" i="1"/>
  <c r="J43" i="1"/>
  <c r="O43" i="1"/>
  <c r="P43" i="1"/>
  <c r="Q43" i="1"/>
  <c r="R43" i="1"/>
  <c r="T43" i="1"/>
  <c r="U43" i="1"/>
  <c r="I44" i="1"/>
  <c r="J44" i="1"/>
  <c r="O44" i="1"/>
  <c r="P44" i="1"/>
  <c r="Q44" i="1"/>
  <c r="R44" i="1"/>
  <c r="T44" i="1"/>
  <c r="U44" i="1"/>
  <c r="I45" i="1"/>
  <c r="J45" i="1"/>
  <c r="O45" i="1"/>
  <c r="P45" i="1"/>
  <c r="Q45" i="1"/>
  <c r="R45" i="1"/>
  <c r="T45" i="1"/>
  <c r="T46" i="1" s="1"/>
  <c r="T47" i="1" s="1"/>
  <c r="T48" i="1" s="1"/>
  <c r="T49" i="1" s="1"/>
  <c r="T50" i="1" s="1"/>
  <c r="U45" i="1"/>
  <c r="U46" i="1" s="1"/>
  <c r="I46" i="1"/>
  <c r="J46" i="1"/>
  <c r="O46" i="1"/>
  <c r="P46" i="1"/>
  <c r="Q46" i="1"/>
  <c r="R46" i="1"/>
  <c r="I47" i="1"/>
  <c r="O47" i="1"/>
  <c r="P47" i="1"/>
  <c r="Q47" i="1"/>
  <c r="R47" i="1"/>
  <c r="U47" i="1"/>
  <c r="I48" i="1"/>
  <c r="O48" i="1"/>
  <c r="P48" i="1"/>
  <c r="Q48" i="1"/>
  <c r="R48" i="1"/>
  <c r="U48" i="1"/>
  <c r="I49" i="1"/>
  <c r="O49" i="1"/>
  <c r="P49" i="1"/>
  <c r="Q49" i="1"/>
  <c r="R49" i="1"/>
  <c r="U49" i="1"/>
  <c r="U50" i="1" s="1"/>
  <c r="U51" i="1" s="1"/>
  <c r="I50" i="1"/>
  <c r="J50" i="1"/>
  <c r="O50" i="1"/>
  <c r="P50" i="1"/>
  <c r="Q50" i="1"/>
  <c r="R50" i="1"/>
  <c r="I51" i="1"/>
  <c r="O51" i="1"/>
  <c r="P51" i="1"/>
  <c r="Q51" i="1"/>
  <c r="R51" i="1"/>
  <c r="T51" i="1"/>
  <c r="I52" i="1"/>
  <c r="O52" i="1"/>
  <c r="P52" i="1"/>
  <c r="Q52" i="1"/>
  <c r="R52" i="1"/>
  <c r="T52" i="1"/>
  <c r="T53" i="1" s="1"/>
  <c r="T54" i="1" s="1"/>
  <c r="U52" i="1"/>
  <c r="I53" i="1"/>
  <c r="O53" i="1"/>
  <c r="P53" i="1"/>
  <c r="Q53" i="1"/>
  <c r="R53" i="1"/>
  <c r="U53" i="1"/>
  <c r="U54" i="1" s="1"/>
  <c r="U55" i="1" s="1"/>
  <c r="I54" i="1"/>
  <c r="O54" i="1"/>
  <c r="P54" i="1"/>
  <c r="Q54" i="1"/>
  <c r="R54" i="1"/>
  <c r="I55" i="1"/>
  <c r="O55" i="1"/>
  <c r="P55" i="1"/>
  <c r="Q55" i="1"/>
  <c r="R55" i="1"/>
  <c r="T55" i="1"/>
  <c r="I56" i="1"/>
  <c r="O56" i="1"/>
  <c r="P56" i="1"/>
  <c r="Q56" i="1"/>
  <c r="R56" i="1"/>
  <c r="T56" i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U56" i="1"/>
  <c r="I57" i="1"/>
  <c r="O57" i="1"/>
  <c r="P57" i="1"/>
  <c r="Q57" i="1"/>
  <c r="R57" i="1"/>
  <c r="U57" i="1"/>
  <c r="V57" i="1"/>
  <c r="V58" i="1" s="1"/>
  <c r="I58" i="1"/>
  <c r="O58" i="1"/>
  <c r="P58" i="1"/>
  <c r="Q58" i="1"/>
  <c r="R58" i="1"/>
  <c r="U58" i="1"/>
  <c r="U59" i="1" s="1"/>
  <c r="I59" i="1"/>
  <c r="O59" i="1"/>
  <c r="P59" i="1"/>
  <c r="Q59" i="1"/>
  <c r="R59" i="1"/>
  <c r="V59" i="1"/>
  <c r="V60" i="1" s="1"/>
  <c r="V61" i="1" s="1"/>
  <c r="V62" i="1" s="1"/>
  <c r="V63" i="1" s="1"/>
  <c r="I60" i="1"/>
  <c r="O60" i="1"/>
  <c r="P60" i="1"/>
  <c r="Q60" i="1"/>
  <c r="R60" i="1"/>
  <c r="U60" i="1"/>
  <c r="I61" i="1"/>
  <c r="O61" i="1"/>
  <c r="P61" i="1"/>
  <c r="Q61" i="1"/>
  <c r="R61" i="1"/>
  <c r="U61" i="1"/>
  <c r="I62" i="1"/>
  <c r="O62" i="1"/>
  <c r="P62" i="1"/>
  <c r="Q62" i="1"/>
  <c r="R62" i="1"/>
  <c r="U62" i="1"/>
  <c r="U63" i="1" s="1"/>
  <c r="U64" i="1" s="1"/>
  <c r="U65" i="1" s="1"/>
  <c r="U66" i="1" s="1"/>
  <c r="U67" i="1" s="1"/>
  <c r="U68" i="1" s="1"/>
  <c r="U69" i="1" s="1"/>
  <c r="U70" i="1" s="1"/>
  <c r="U71" i="1" s="1"/>
  <c r="U72" i="1" s="1"/>
  <c r="U73" i="1" s="1"/>
  <c r="U74" i="1" s="1"/>
  <c r="I63" i="1"/>
  <c r="O63" i="1"/>
  <c r="P63" i="1"/>
  <c r="Q63" i="1"/>
  <c r="R63" i="1"/>
  <c r="I64" i="1"/>
  <c r="J64" i="1"/>
  <c r="O64" i="1"/>
  <c r="P64" i="1"/>
  <c r="Q64" i="1"/>
  <c r="R64" i="1"/>
  <c r="V64" i="1"/>
  <c r="I65" i="1"/>
  <c r="O65" i="1"/>
  <c r="P65" i="1"/>
  <c r="Q65" i="1"/>
  <c r="R65" i="1"/>
  <c r="V65" i="1"/>
  <c r="I66" i="1"/>
  <c r="O66" i="1"/>
  <c r="P66" i="1"/>
  <c r="Q66" i="1"/>
  <c r="R66" i="1"/>
  <c r="V66" i="1"/>
  <c r="I67" i="1"/>
  <c r="O67" i="1"/>
  <c r="P67" i="1"/>
  <c r="Q67" i="1"/>
  <c r="R67" i="1"/>
  <c r="V67" i="1"/>
  <c r="V68" i="1" s="1"/>
  <c r="V69" i="1" s="1"/>
  <c r="V70" i="1" s="1"/>
  <c r="V71" i="1" s="1"/>
  <c r="I68" i="1"/>
  <c r="O68" i="1"/>
  <c r="P68" i="1"/>
  <c r="Q68" i="1"/>
  <c r="R68" i="1"/>
  <c r="I69" i="1"/>
  <c r="O69" i="1"/>
  <c r="P69" i="1"/>
  <c r="Q69" i="1"/>
  <c r="R69" i="1"/>
  <c r="I70" i="1"/>
  <c r="O70" i="1"/>
  <c r="P70" i="1"/>
  <c r="Q70" i="1"/>
  <c r="R70" i="1"/>
  <c r="I71" i="1"/>
  <c r="O71" i="1"/>
  <c r="P71" i="1"/>
  <c r="Q71" i="1"/>
  <c r="R71" i="1"/>
  <c r="I72" i="1"/>
  <c r="O72" i="1"/>
  <c r="P72" i="1"/>
  <c r="Q72" i="1"/>
  <c r="R72" i="1"/>
  <c r="V72" i="1"/>
  <c r="I73" i="1"/>
  <c r="O73" i="1"/>
  <c r="P73" i="1"/>
  <c r="Q73" i="1"/>
  <c r="R73" i="1"/>
  <c r="V73" i="1"/>
  <c r="I74" i="1"/>
  <c r="O74" i="1"/>
  <c r="P74" i="1"/>
  <c r="Q74" i="1"/>
  <c r="R74" i="1"/>
  <c r="V74" i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I75" i="1"/>
  <c r="O75" i="1"/>
  <c r="P75" i="1"/>
  <c r="Q75" i="1"/>
  <c r="R75" i="1"/>
  <c r="U75" i="1"/>
  <c r="U76" i="1" s="1"/>
  <c r="U77" i="1" s="1"/>
  <c r="I76" i="1"/>
  <c r="O76" i="1"/>
  <c r="P76" i="1"/>
  <c r="Q76" i="1"/>
  <c r="R76" i="1"/>
  <c r="I77" i="1"/>
  <c r="O77" i="1"/>
  <c r="P77" i="1"/>
  <c r="Q77" i="1"/>
  <c r="R77" i="1"/>
  <c r="I78" i="1"/>
  <c r="O78" i="1"/>
  <c r="P78" i="1"/>
  <c r="Q78" i="1"/>
  <c r="R78" i="1"/>
  <c r="U78" i="1"/>
  <c r="U79" i="1" s="1"/>
  <c r="U80" i="1" s="1"/>
  <c r="U81" i="1" s="1"/>
  <c r="U82" i="1" s="1"/>
  <c r="U83" i="1" s="1"/>
  <c r="U84" i="1" s="1"/>
  <c r="U85" i="1" s="1"/>
  <c r="I79" i="1"/>
  <c r="O79" i="1"/>
  <c r="P79" i="1"/>
  <c r="Q79" i="1"/>
  <c r="R79" i="1"/>
  <c r="I80" i="1"/>
  <c r="O80" i="1"/>
  <c r="P80" i="1"/>
  <c r="Q80" i="1"/>
  <c r="R80" i="1"/>
  <c r="I81" i="1"/>
  <c r="O81" i="1"/>
  <c r="P81" i="1"/>
  <c r="Q81" i="1"/>
  <c r="R81" i="1"/>
  <c r="I82" i="1"/>
  <c r="O82" i="1"/>
  <c r="P82" i="1"/>
  <c r="Q82" i="1"/>
  <c r="R82" i="1"/>
  <c r="I83" i="1"/>
  <c r="O83" i="1"/>
  <c r="P83" i="1"/>
  <c r="Q83" i="1"/>
  <c r="R83" i="1"/>
  <c r="I84" i="1"/>
  <c r="O84" i="1"/>
  <c r="P84" i="1"/>
  <c r="Q84" i="1"/>
  <c r="R84" i="1"/>
  <c r="T84" i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I85" i="1"/>
  <c r="O85" i="1"/>
  <c r="P85" i="1"/>
  <c r="Q85" i="1"/>
  <c r="R85" i="1"/>
  <c r="I86" i="1"/>
  <c r="O86" i="1"/>
  <c r="P86" i="1"/>
  <c r="Q86" i="1"/>
  <c r="R86" i="1"/>
  <c r="U86" i="1"/>
  <c r="I87" i="1"/>
  <c r="O87" i="1"/>
  <c r="P87" i="1"/>
  <c r="Q87" i="1"/>
  <c r="R87" i="1"/>
  <c r="U87" i="1"/>
  <c r="U88" i="1" s="1"/>
  <c r="U89" i="1" s="1"/>
  <c r="U90" i="1" s="1"/>
  <c r="U91" i="1" s="1"/>
  <c r="I88" i="1"/>
  <c r="J88" i="1"/>
  <c r="O88" i="1"/>
  <c r="P88" i="1"/>
  <c r="Q88" i="1"/>
  <c r="R88" i="1"/>
  <c r="I89" i="1"/>
  <c r="O89" i="1"/>
  <c r="P89" i="1"/>
  <c r="Q89" i="1"/>
  <c r="R89" i="1"/>
  <c r="I90" i="1"/>
  <c r="O90" i="1"/>
  <c r="P90" i="1"/>
  <c r="Q90" i="1"/>
  <c r="R90" i="1"/>
  <c r="I91" i="1"/>
  <c r="O91" i="1"/>
  <c r="P91" i="1"/>
  <c r="Q91" i="1"/>
  <c r="R91" i="1"/>
  <c r="I92" i="1"/>
  <c r="O92" i="1"/>
  <c r="P92" i="1"/>
  <c r="Q92" i="1"/>
  <c r="R92" i="1"/>
  <c r="U92" i="1"/>
  <c r="I93" i="1"/>
  <c r="O93" i="1"/>
  <c r="P93" i="1"/>
  <c r="Q93" i="1"/>
  <c r="R93" i="1"/>
  <c r="U93" i="1"/>
  <c r="I94" i="1"/>
  <c r="O94" i="1"/>
  <c r="P94" i="1"/>
  <c r="Q94" i="1"/>
  <c r="R94" i="1"/>
  <c r="U94" i="1"/>
  <c r="I95" i="1"/>
  <c r="O95" i="1"/>
  <c r="P95" i="1"/>
  <c r="Q95" i="1"/>
  <c r="R95" i="1"/>
  <c r="U95" i="1"/>
  <c r="I96" i="1"/>
  <c r="O96" i="1"/>
  <c r="P96" i="1"/>
  <c r="Q96" i="1"/>
  <c r="R96" i="1"/>
  <c r="U96" i="1"/>
  <c r="I97" i="1"/>
  <c r="O97" i="1"/>
  <c r="P97" i="1"/>
  <c r="Q97" i="1"/>
  <c r="R97" i="1"/>
  <c r="U97" i="1"/>
  <c r="I98" i="1"/>
  <c r="O98" i="1"/>
  <c r="P98" i="1"/>
  <c r="Q98" i="1"/>
  <c r="R98" i="1"/>
  <c r="U98" i="1"/>
  <c r="I99" i="1"/>
  <c r="O99" i="1"/>
  <c r="P99" i="1"/>
  <c r="Q99" i="1"/>
  <c r="R99" i="1"/>
  <c r="U99" i="1"/>
  <c r="U100" i="1" s="1"/>
  <c r="U101" i="1" s="1"/>
  <c r="U102" i="1" s="1"/>
  <c r="U103" i="1" s="1"/>
  <c r="U104" i="1" s="1"/>
  <c r="U105" i="1" s="1"/>
  <c r="U106" i="1" s="1"/>
  <c r="U107" i="1" s="1"/>
  <c r="U108" i="1" s="1"/>
  <c r="U109" i="1" s="1"/>
  <c r="U110" i="1" s="1"/>
  <c r="U111" i="1" s="1"/>
  <c r="U112" i="1" s="1"/>
  <c r="U113" i="1" s="1"/>
  <c r="U114" i="1" s="1"/>
  <c r="U115" i="1" s="1"/>
  <c r="U116" i="1" s="1"/>
  <c r="I100" i="1"/>
  <c r="O100" i="1"/>
  <c r="P100" i="1"/>
  <c r="Q100" i="1"/>
  <c r="R100" i="1"/>
  <c r="I101" i="1"/>
  <c r="O101" i="1"/>
  <c r="P101" i="1"/>
  <c r="Q101" i="1"/>
  <c r="R101" i="1"/>
  <c r="I102" i="1"/>
  <c r="O102" i="1"/>
  <c r="P102" i="1"/>
  <c r="Q102" i="1"/>
  <c r="R102" i="1"/>
  <c r="I103" i="1"/>
  <c r="O103" i="1"/>
  <c r="P103" i="1"/>
  <c r="Q103" i="1"/>
  <c r="R103" i="1"/>
  <c r="I104" i="1"/>
  <c r="J104" i="1"/>
  <c r="O104" i="1"/>
  <c r="P104" i="1"/>
  <c r="Q104" i="1"/>
  <c r="R104" i="1"/>
  <c r="I105" i="1"/>
  <c r="O105" i="1"/>
  <c r="P105" i="1"/>
  <c r="Q105" i="1"/>
  <c r="R105" i="1"/>
  <c r="I106" i="1"/>
  <c r="O106" i="1"/>
  <c r="P106" i="1"/>
  <c r="Q106" i="1"/>
  <c r="R106" i="1"/>
  <c r="V106" i="1"/>
  <c r="I107" i="1"/>
  <c r="O107" i="1"/>
  <c r="P107" i="1"/>
  <c r="Q107" i="1"/>
  <c r="R107" i="1"/>
  <c r="V107" i="1"/>
  <c r="V108" i="1" s="1"/>
  <c r="V109" i="1" s="1"/>
  <c r="V110" i="1" s="1"/>
  <c r="V111" i="1" s="1"/>
  <c r="V112" i="1" s="1"/>
  <c r="I108" i="1"/>
  <c r="O108" i="1"/>
  <c r="P108" i="1"/>
  <c r="Q108" i="1"/>
  <c r="R108" i="1"/>
  <c r="I109" i="1"/>
  <c r="O109" i="1"/>
  <c r="P109" i="1"/>
  <c r="Q109" i="1"/>
  <c r="R109" i="1"/>
  <c r="T109" i="1"/>
  <c r="I110" i="1"/>
  <c r="O110" i="1"/>
  <c r="P110" i="1"/>
  <c r="Q110" i="1"/>
  <c r="R110" i="1"/>
  <c r="T110" i="1"/>
  <c r="I111" i="1"/>
  <c r="O111" i="1"/>
  <c r="P111" i="1"/>
  <c r="Q111" i="1"/>
  <c r="R111" i="1"/>
  <c r="T111" i="1"/>
  <c r="T112" i="1" s="1"/>
  <c r="T113" i="1" s="1"/>
  <c r="T114" i="1" s="1"/>
  <c r="T115" i="1" s="1"/>
  <c r="I112" i="1"/>
  <c r="O112" i="1"/>
  <c r="P112" i="1"/>
  <c r="Q112" i="1"/>
  <c r="R112" i="1"/>
  <c r="I113" i="1"/>
  <c r="O113" i="1"/>
  <c r="P113" i="1"/>
  <c r="Q113" i="1"/>
  <c r="R113" i="1"/>
  <c r="V113" i="1"/>
  <c r="I114" i="1"/>
  <c r="O114" i="1"/>
  <c r="P114" i="1"/>
  <c r="Q114" i="1"/>
  <c r="R114" i="1"/>
  <c r="V114" i="1"/>
  <c r="V115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I115" i="1"/>
  <c r="O115" i="1"/>
  <c r="P115" i="1"/>
  <c r="Q115" i="1"/>
  <c r="R115" i="1"/>
  <c r="I116" i="1"/>
  <c r="O116" i="1"/>
  <c r="P116" i="1"/>
  <c r="Q116" i="1"/>
  <c r="R116" i="1"/>
  <c r="I117" i="1"/>
  <c r="O117" i="1"/>
  <c r="P117" i="1"/>
  <c r="Q117" i="1"/>
  <c r="R117" i="1"/>
  <c r="I118" i="1"/>
  <c r="O118" i="1"/>
  <c r="P118" i="1"/>
  <c r="Q118" i="1"/>
  <c r="R118" i="1"/>
  <c r="I119" i="1"/>
  <c r="J119" i="1" s="1"/>
  <c r="O119" i="1"/>
  <c r="P119" i="1"/>
  <c r="Q119" i="1"/>
  <c r="R119" i="1"/>
  <c r="T119" i="1"/>
  <c r="T120" i="1" s="1"/>
  <c r="T121" i="1" s="1"/>
  <c r="T122" i="1" s="1"/>
  <c r="T123" i="1" s="1"/>
  <c r="T124" i="1" s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I120" i="1"/>
  <c r="O120" i="1"/>
  <c r="P120" i="1"/>
  <c r="Q120" i="1"/>
  <c r="R120" i="1"/>
  <c r="I121" i="1"/>
  <c r="O121" i="1"/>
  <c r="P121" i="1"/>
  <c r="Q121" i="1"/>
  <c r="R121" i="1"/>
  <c r="U121" i="1"/>
  <c r="I122" i="1"/>
  <c r="O122" i="1"/>
  <c r="P122" i="1"/>
  <c r="Q122" i="1"/>
  <c r="R122" i="1"/>
  <c r="U122" i="1"/>
  <c r="U123" i="1" s="1"/>
  <c r="U124" i="1" s="1"/>
  <c r="U125" i="1" s="1"/>
  <c r="U126" i="1" s="1"/>
  <c r="I123" i="1"/>
  <c r="O123" i="1"/>
  <c r="P123" i="1"/>
  <c r="Q123" i="1"/>
  <c r="R123" i="1"/>
  <c r="I124" i="1"/>
  <c r="O124" i="1"/>
  <c r="P124" i="1"/>
  <c r="Q124" i="1"/>
  <c r="R124" i="1"/>
  <c r="I125" i="1"/>
  <c r="O125" i="1"/>
  <c r="P125" i="1"/>
  <c r="Q125" i="1"/>
  <c r="R125" i="1"/>
  <c r="I126" i="1"/>
  <c r="O126" i="1"/>
  <c r="P126" i="1"/>
  <c r="Q126" i="1"/>
  <c r="R126" i="1"/>
  <c r="I127" i="1"/>
  <c r="O127" i="1"/>
  <c r="P127" i="1"/>
  <c r="Q127" i="1"/>
  <c r="R127" i="1"/>
  <c r="U127" i="1"/>
  <c r="I128" i="1"/>
  <c r="O128" i="1"/>
  <c r="P128" i="1"/>
  <c r="Q128" i="1"/>
  <c r="R128" i="1"/>
  <c r="U128" i="1"/>
  <c r="U129" i="1" s="1"/>
  <c r="I129" i="1"/>
  <c r="O129" i="1"/>
  <c r="P129" i="1"/>
  <c r="Q129" i="1"/>
  <c r="R129" i="1"/>
  <c r="V129" i="1"/>
  <c r="V130" i="1" s="1"/>
  <c r="V131" i="1" s="1"/>
  <c r="I130" i="1"/>
  <c r="O130" i="1"/>
  <c r="P130" i="1"/>
  <c r="Q130" i="1"/>
  <c r="R130" i="1"/>
  <c r="U130" i="1"/>
  <c r="I131" i="1"/>
  <c r="O131" i="1"/>
  <c r="P131" i="1"/>
  <c r="Q131" i="1"/>
  <c r="R131" i="1"/>
  <c r="U131" i="1"/>
  <c r="I132" i="1"/>
  <c r="O132" i="1"/>
  <c r="P132" i="1"/>
  <c r="Q132" i="1"/>
  <c r="R132" i="1"/>
  <c r="U132" i="1"/>
  <c r="U133" i="1" s="1"/>
  <c r="V132" i="1"/>
  <c r="I133" i="1"/>
  <c r="O133" i="1"/>
  <c r="P133" i="1"/>
  <c r="Q133" i="1"/>
  <c r="R133" i="1"/>
  <c r="V133" i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I134" i="1"/>
  <c r="O134" i="1"/>
  <c r="P134" i="1"/>
  <c r="Q134" i="1"/>
  <c r="R134" i="1"/>
  <c r="U134" i="1"/>
  <c r="I135" i="1"/>
  <c r="O135" i="1"/>
  <c r="P135" i="1"/>
  <c r="Q135" i="1"/>
  <c r="R135" i="1"/>
  <c r="U135" i="1"/>
  <c r="I136" i="1"/>
  <c r="O136" i="1"/>
  <c r="P136" i="1"/>
  <c r="Q136" i="1"/>
  <c r="R136" i="1"/>
  <c r="U136" i="1"/>
  <c r="I137" i="1"/>
  <c r="O137" i="1"/>
  <c r="P137" i="1"/>
  <c r="Q137" i="1"/>
  <c r="R137" i="1"/>
  <c r="U137" i="1"/>
  <c r="I138" i="1"/>
  <c r="O138" i="1"/>
  <c r="P138" i="1"/>
  <c r="Q138" i="1"/>
  <c r="R138" i="1"/>
  <c r="U138" i="1"/>
  <c r="I139" i="1"/>
  <c r="O139" i="1"/>
  <c r="P139" i="1"/>
  <c r="Q139" i="1"/>
  <c r="R139" i="1"/>
  <c r="U139" i="1"/>
  <c r="I140" i="1"/>
  <c r="O140" i="1"/>
  <c r="P140" i="1"/>
  <c r="Q140" i="1"/>
  <c r="R140" i="1"/>
  <c r="U140" i="1"/>
  <c r="U141" i="1" s="1"/>
  <c r="U142" i="1" s="1"/>
  <c r="U143" i="1" s="1"/>
  <c r="U144" i="1" s="1"/>
  <c r="U145" i="1" s="1"/>
  <c r="U146" i="1" s="1"/>
  <c r="U147" i="1" s="1"/>
  <c r="U148" i="1" s="1"/>
  <c r="U149" i="1" s="1"/>
  <c r="U150" i="1" s="1"/>
  <c r="U151" i="1" s="1"/>
  <c r="I141" i="1"/>
  <c r="O141" i="1"/>
  <c r="P141" i="1"/>
  <c r="Q141" i="1"/>
  <c r="R141" i="1"/>
  <c r="I142" i="1"/>
  <c r="J142" i="1"/>
  <c r="O142" i="1"/>
  <c r="P142" i="1"/>
  <c r="Q142" i="1"/>
  <c r="R142" i="1"/>
  <c r="I143" i="1"/>
  <c r="O143" i="1"/>
  <c r="P143" i="1"/>
  <c r="Q143" i="1"/>
  <c r="R143" i="1"/>
  <c r="I144" i="1"/>
  <c r="O144" i="1"/>
  <c r="P144" i="1"/>
  <c r="Q144" i="1"/>
  <c r="R144" i="1"/>
  <c r="I145" i="1"/>
  <c r="O145" i="1"/>
  <c r="P145" i="1"/>
  <c r="Q145" i="1"/>
  <c r="R145" i="1"/>
  <c r="I146" i="1"/>
  <c r="O146" i="1"/>
  <c r="P146" i="1"/>
  <c r="Q146" i="1"/>
  <c r="R146" i="1"/>
  <c r="I147" i="1"/>
  <c r="O147" i="1"/>
  <c r="P147" i="1"/>
  <c r="Q147" i="1"/>
  <c r="R147" i="1"/>
  <c r="I148" i="1"/>
  <c r="O148" i="1"/>
  <c r="P148" i="1"/>
  <c r="Q148" i="1"/>
  <c r="R148" i="1"/>
  <c r="I149" i="1"/>
  <c r="O149" i="1"/>
  <c r="P149" i="1"/>
  <c r="Q149" i="1"/>
  <c r="R149" i="1"/>
  <c r="I150" i="1"/>
  <c r="O150" i="1"/>
  <c r="P150" i="1"/>
  <c r="Q150" i="1"/>
  <c r="R150" i="1"/>
  <c r="I151" i="1"/>
  <c r="O151" i="1"/>
  <c r="P151" i="1"/>
  <c r="Q151" i="1"/>
  <c r="R151" i="1"/>
  <c r="I152" i="1"/>
  <c r="O152" i="1"/>
  <c r="P152" i="1"/>
  <c r="Q152" i="1"/>
  <c r="R152" i="1"/>
  <c r="U152" i="1"/>
  <c r="U153" i="1" s="1"/>
  <c r="U154" i="1" s="1"/>
  <c r="U155" i="1" s="1"/>
  <c r="U156" i="1" s="1"/>
  <c r="U157" i="1" s="1"/>
  <c r="U158" i="1" s="1"/>
  <c r="U159" i="1" s="1"/>
  <c r="U160" i="1" s="1"/>
  <c r="I153" i="1"/>
  <c r="O153" i="1"/>
  <c r="P153" i="1"/>
  <c r="Q153" i="1"/>
  <c r="R153" i="1"/>
  <c r="V153" i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I154" i="1"/>
  <c r="O154" i="1"/>
  <c r="P154" i="1"/>
  <c r="Q154" i="1"/>
  <c r="R154" i="1"/>
  <c r="I155" i="1"/>
  <c r="O155" i="1"/>
  <c r="P155" i="1"/>
  <c r="Q155" i="1"/>
  <c r="R155" i="1"/>
  <c r="I156" i="1"/>
  <c r="O156" i="1"/>
  <c r="P156" i="1"/>
  <c r="Q156" i="1"/>
  <c r="R156" i="1"/>
  <c r="I157" i="1"/>
  <c r="O157" i="1"/>
  <c r="P157" i="1"/>
  <c r="Q157" i="1"/>
  <c r="R157" i="1"/>
  <c r="I158" i="1"/>
  <c r="O158" i="1"/>
  <c r="P158" i="1"/>
  <c r="Q158" i="1"/>
  <c r="R158" i="1"/>
  <c r="I159" i="1"/>
  <c r="O159" i="1"/>
  <c r="P159" i="1"/>
  <c r="Q159" i="1"/>
  <c r="R159" i="1"/>
  <c r="T159" i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T182" i="1" s="1"/>
  <c r="T183" i="1" s="1"/>
  <c r="T184" i="1" s="1"/>
  <c r="T185" i="1" s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I160" i="1"/>
  <c r="O160" i="1"/>
  <c r="P160" i="1"/>
  <c r="Q160" i="1"/>
  <c r="R160" i="1"/>
  <c r="I161" i="1"/>
  <c r="O161" i="1"/>
  <c r="P161" i="1"/>
  <c r="Q161" i="1"/>
  <c r="R161" i="1"/>
  <c r="U161" i="1"/>
  <c r="I162" i="1"/>
  <c r="O162" i="1"/>
  <c r="P162" i="1"/>
  <c r="Q162" i="1"/>
  <c r="R162" i="1"/>
  <c r="U162" i="1"/>
  <c r="U163" i="1" s="1"/>
  <c r="U164" i="1" s="1"/>
  <c r="U165" i="1" s="1"/>
  <c r="U166" i="1" s="1"/>
  <c r="U167" i="1" s="1"/>
  <c r="I163" i="1"/>
  <c r="O163" i="1"/>
  <c r="P163" i="1"/>
  <c r="Q163" i="1"/>
  <c r="R163" i="1"/>
  <c r="I164" i="1"/>
  <c r="O164" i="1"/>
  <c r="P164" i="1"/>
  <c r="Q164" i="1"/>
  <c r="R164" i="1"/>
  <c r="I165" i="1"/>
  <c r="O165" i="1"/>
  <c r="P165" i="1"/>
  <c r="Q165" i="1"/>
  <c r="R165" i="1"/>
  <c r="I166" i="1"/>
  <c r="O166" i="1"/>
  <c r="P166" i="1"/>
  <c r="Q166" i="1"/>
  <c r="R166" i="1"/>
  <c r="I167" i="1"/>
  <c r="O167" i="1"/>
  <c r="P167" i="1"/>
  <c r="Q167" i="1"/>
  <c r="R167" i="1"/>
  <c r="I168" i="1"/>
  <c r="O168" i="1"/>
  <c r="P168" i="1"/>
  <c r="Q168" i="1"/>
  <c r="R168" i="1"/>
  <c r="U168" i="1"/>
  <c r="I169" i="1"/>
  <c r="O169" i="1"/>
  <c r="P169" i="1"/>
  <c r="Q169" i="1"/>
  <c r="R169" i="1"/>
  <c r="U169" i="1"/>
  <c r="I170" i="1"/>
  <c r="O170" i="1"/>
  <c r="P170" i="1"/>
  <c r="Q170" i="1"/>
  <c r="R170" i="1"/>
  <c r="U170" i="1"/>
  <c r="U171" i="1" s="1"/>
  <c r="U172" i="1" s="1"/>
  <c r="U173" i="1" s="1"/>
  <c r="U174" i="1" s="1"/>
  <c r="U175" i="1" s="1"/>
  <c r="U176" i="1" s="1"/>
  <c r="U177" i="1" s="1"/>
  <c r="U178" i="1" s="1"/>
  <c r="I171" i="1"/>
  <c r="O171" i="1"/>
  <c r="P171" i="1"/>
  <c r="Q171" i="1"/>
  <c r="R171" i="1"/>
  <c r="I172" i="1"/>
  <c r="J172" i="1" s="1"/>
  <c r="O172" i="1"/>
  <c r="P172" i="1"/>
  <c r="Q172" i="1"/>
  <c r="R172" i="1"/>
  <c r="I173" i="1"/>
  <c r="O173" i="1"/>
  <c r="P173" i="1"/>
  <c r="Q173" i="1"/>
  <c r="R173" i="1"/>
  <c r="I174" i="1"/>
  <c r="O174" i="1"/>
  <c r="P174" i="1"/>
  <c r="Q174" i="1"/>
  <c r="R174" i="1"/>
  <c r="I175" i="1"/>
  <c r="O175" i="1"/>
  <c r="P175" i="1"/>
  <c r="Q175" i="1"/>
  <c r="R175" i="1"/>
  <c r="I176" i="1"/>
  <c r="O176" i="1"/>
  <c r="P176" i="1"/>
  <c r="Q176" i="1"/>
  <c r="R176" i="1"/>
  <c r="I177" i="1"/>
  <c r="O177" i="1"/>
  <c r="P177" i="1"/>
  <c r="Q177" i="1"/>
  <c r="R177" i="1"/>
  <c r="I178" i="1"/>
  <c r="O178" i="1"/>
  <c r="P178" i="1"/>
  <c r="Q178" i="1"/>
  <c r="R178" i="1"/>
  <c r="I179" i="1"/>
  <c r="O179" i="1"/>
  <c r="P179" i="1"/>
  <c r="Q179" i="1"/>
  <c r="R179" i="1"/>
  <c r="U179" i="1"/>
  <c r="U180" i="1" s="1"/>
  <c r="U181" i="1" s="1"/>
  <c r="U182" i="1" s="1"/>
  <c r="I180" i="1"/>
  <c r="O180" i="1"/>
  <c r="P180" i="1"/>
  <c r="Q180" i="1"/>
  <c r="R180" i="1"/>
  <c r="V180" i="1"/>
  <c r="I181" i="1"/>
  <c r="O181" i="1"/>
  <c r="P181" i="1"/>
  <c r="Q181" i="1"/>
  <c r="R181" i="1"/>
  <c r="V181" i="1"/>
  <c r="V182" i="1" s="1"/>
  <c r="V183" i="1" s="1"/>
  <c r="V184" i="1" s="1"/>
  <c r="V185" i="1" s="1"/>
  <c r="V186" i="1" s="1"/>
  <c r="I182" i="1"/>
  <c r="O182" i="1"/>
  <c r="P182" i="1"/>
  <c r="Q182" i="1"/>
  <c r="R182" i="1"/>
  <c r="I183" i="1"/>
  <c r="O183" i="1"/>
  <c r="P183" i="1"/>
  <c r="Q183" i="1"/>
  <c r="R183" i="1"/>
  <c r="U183" i="1"/>
  <c r="I184" i="1"/>
  <c r="O184" i="1"/>
  <c r="P184" i="1"/>
  <c r="Q184" i="1"/>
  <c r="R184" i="1"/>
  <c r="U184" i="1"/>
  <c r="I185" i="1"/>
  <c r="O185" i="1"/>
  <c r="P185" i="1"/>
  <c r="Q185" i="1"/>
  <c r="R185" i="1"/>
  <c r="U185" i="1"/>
  <c r="I186" i="1"/>
  <c r="O186" i="1"/>
  <c r="P186" i="1"/>
  <c r="Q186" i="1"/>
  <c r="R186" i="1"/>
  <c r="U186" i="1"/>
  <c r="U187" i="1" s="1"/>
  <c r="U188" i="1" s="1"/>
  <c r="I187" i="1"/>
  <c r="O187" i="1"/>
  <c r="P187" i="1"/>
  <c r="Q187" i="1"/>
  <c r="R187" i="1"/>
  <c r="V187" i="1"/>
  <c r="I188" i="1"/>
  <c r="O188" i="1"/>
  <c r="P188" i="1"/>
  <c r="Q188" i="1"/>
  <c r="R188" i="1"/>
  <c r="V188" i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I189" i="1"/>
  <c r="O189" i="1"/>
  <c r="P189" i="1"/>
  <c r="Q189" i="1"/>
  <c r="R189" i="1"/>
  <c r="U189" i="1"/>
  <c r="I190" i="1"/>
  <c r="O190" i="1"/>
  <c r="P190" i="1"/>
  <c r="Q190" i="1"/>
  <c r="R190" i="1"/>
  <c r="U190" i="1"/>
  <c r="I191" i="1"/>
  <c r="O191" i="1"/>
  <c r="P191" i="1"/>
  <c r="Q191" i="1"/>
  <c r="R191" i="1"/>
  <c r="U191" i="1"/>
  <c r="I192" i="1"/>
  <c r="O192" i="1"/>
  <c r="P192" i="1"/>
  <c r="Q192" i="1"/>
  <c r="R192" i="1"/>
  <c r="U192" i="1"/>
  <c r="I193" i="1"/>
  <c r="O193" i="1"/>
  <c r="P193" i="1"/>
  <c r="Q193" i="1"/>
  <c r="R193" i="1"/>
  <c r="U193" i="1"/>
  <c r="I194" i="1"/>
  <c r="O194" i="1"/>
  <c r="P194" i="1"/>
  <c r="Q194" i="1"/>
  <c r="R194" i="1"/>
  <c r="U194" i="1"/>
  <c r="I195" i="1"/>
  <c r="O195" i="1"/>
  <c r="P195" i="1"/>
  <c r="Q195" i="1"/>
  <c r="R195" i="1"/>
  <c r="U195" i="1"/>
  <c r="I196" i="1"/>
  <c r="O196" i="1"/>
  <c r="P196" i="1"/>
  <c r="Q196" i="1"/>
  <c r="R196" i="1"/>
  <c r="U196" i="1"/>
  <c r="I197" i="1"/>
  <c r="O197" i="1"/>
  <c r="P197" i="1"/>
  <c r="Q197" i="1"/>
  <c r="R197" i="1"/>
  <c r="U197" i="1"/>
  <c r="U198" i="1" s="1"/>
  <c r="U199" i="1" s="1"/>
  <c r="U200" i="1" s="1"/>
  <c r="U201" i="1" s="1"/>
  <c r="U202" i="1" s="1"/>
  <c r="I198" i="1"/>
  <c r="O198" i="1"/>
  <c r="P198" i="1"/>
  <c r="Q198" i="1"/>
  <c r="R198" i="1"/>
  <c r="I199" i="1"/>
  <c r="O199" i="1"/>
  <c r="P199" i="1"/>
  <c r="Q199" i="1"/>
  <c r="R199" i="1"/>
  <c r="I200" i="1"/>
  <c r="O200" i="1"/>
  <c r="P200" i="1"/>
  <c r="Q200" i="1"/>
  <c r="R200" i="1"/>
  <c r="I201" i="1"/>
  <c r="O201" i="1"/>
  <c r="P201" i="1"/>
  <c r="Q201" i="1"/>
  <c r="R201" i="1"/>
  <c r="I202" i="1"/>
  <c r="O202" i="1"/>
  <c r="P202" i="1"/>
  <c r="Q202" i="1"/>
  <c r="R202" i="1"/>
  <c r="I203" i="1"/>
  <c r="O203" i="1"/>
  <c r="P203" i="1"/>
  <c r="Q203" i="1"/>
  <c r="R203" i="1"/>
  <c r="U203" i="1"/>
  <c r="U204" i="1" s="1"/>
  <c r="I204" i="1"/>
  <c r="O204" i="1"/>
  <c r="P204" i="1"/>
  <c r="Q204" i="1"/>
  <c r="R204" i="1"/>
  <c r="I205" i="1"/>
  <c r="O205" i="1"/>
  <c r="P205" i="1"/>
  <c r="Q205" i="1"/>
  <c r="R205" i="1"/>
  <c r="U205" i="1"/>
  <c r="I206" i="1"/>
  <c r="O206" i="1"/>
  <c r="P206" i="1"/>
  <c r="Q206" i="1"/>
  <c r="R206" i="1"/>
  <c r="U206" i="1"/>
  <c r="I207" i="1"/>
  <c r="O207" i="1"/>
  <c r="P207" i="1"/>
  <c r="Q207" i="1"/>
  <c r="R207" i="1"/>
  <c r="U207" i="1"/>
  <c r="U208" i="1" s="1"/>
  <c r="U209" i="1" s="1"/>
  <c r="U210" i="1" s="1"/>
  <c r="U211" i="1" s="1"/>
  <c r="U212" i="1" s="1"/>
  <c r="U213" i="1" s="1"/>
  <c r="U214" i="1" s="1"/>
  <c r="U215" i="1" s="1"/>
  <c r="U216" i="1" s="1"/>
  <c r="U217" i="1" s="1"/>
  <c r="U218" i="1" s="1"/>
  <c r="U219" i="1" s="1"/>
  <c r="U220" i="1" s="1"/>
  <c r="U221" i="1" s="1"/>
  <c r="U222" i="1" s="1"/>
  <c r="U223" i="1" s="1"/>
  <c r="U224" i="1" s="1"/>
  <c r="U225" i="1" s="1"/>
  <c r="U226" i="1" s="1"/>
  <c r="U227" i="1" s="1"/>
  <c r="U228" i="1" s="1"/>
  <c r="U229" i="1" s="1"/>
  <c r="U230" i="1" s="1"/>
  <c r="U231" i="1" s="1"/>
  <c r="I208" i="1"/>
  <c r="O208" i="1"/>
  <c r="P208" i="1"/>
  <c r="Q208" i="1"/>
  <c r="R208" i="1"/>
  <c r="I209" i="1"/>
  <c r="O209" i="1"/>
  <c r="P209" i="1"/>
  <c r="Q209" i="1"/>
  <c r="R209" i="1"/>
  <c r="I210" i="1"/>
  <c r="O210" i="1"/>
  <c r="P210" i="1"/>
  <c r="Q210" i="1"/>
  <c r="R210" i="1"/>
  <c r="I211" i="1"/>
  <c r="O211" i="1"/>
  <c r="P211" i="1"/>
  <c r="Q211" i="1"/>
  <c r="R211" i="1"/>
  <c r="I212" i="1"/>
  <c r="O212" i="1"/>
  <c r="P212" i="1"/>
  <c r="Q212" i="1"/>
  <c r="R212" i="1"/>
  <c r="I213" i="1"/>
  <c r="O213" i="1"/>
  <c r="P213" i="1"/>
  <c r="Q213" i="1"/>
  <c r="R213" i="1"/>
  <c r="I214" i="1"/>
  <c r="O214" i="1"/>
  <c r="P214" i="1"/>
  <c r="Q214" i="1"/>
  <c r="R214" i="1"/>
  <c r="V214" i="1"/>
  <c r="I215" i="1"/>
  <c r="O215" i="1"/>
  <c r="P215" i="1"/>
  <c r="Q215" i="1"/>
  <c r="R215" i="1"/>
  <c r="V215" i="1"/>
  <c r="I216" i="1"/>
  <c r="O216" i="1"/>
  <c r="P216" i="1"/>
  <c r="Q216" i="1"/>
  <c r="R216" i="1"/>
  <c r="V216" i="1"/>
  <c r="V217" i="1" s="1"/>
  <c r="V218" i="1" s="1"/>
  <c r="V219" i="1" s="1"/>
  <c r="V220" i="1" s="1"/>
  <c r="V221" i="1" s="1"/>
  <c r="V222" i="1" s="1"/>
  <c r="V223" i="1" s="1"/>
  <c r="I217" i="1"/>
  <c r="O217" i="1"/>
  <c r="P217" i="1"/>
  <c r="Q217" i="1"/>
  <c r="R217" i="1"/>
  <c r="I218" i="1"/>
  <c r="O218" i="1"/>
  <c r="P218" i="1"/>
  <c r="Q218" i="1"/>
  <c r="R218" i="1"/>
  <c r="I219" i="1"/>
  <c r="O219" i="1"/>
  <c r="P219" i="1"/>
  <c r="Q219" i="1"/>
  <c r="R219" i="1"/>
  <c r="I220" i="1"/>
  <c r="O220" i="1"/>
  <c r="P220" i="1"/>
  <c r="Q220" i="1"/>
  <c r="R220" i="1"/>
  <c r="I221" i="1"/>
  <c r="O221" i="1"/>
  <c r="P221" i="1"/>
  <c r="Q221" i="1"/>
  <c r="R221" i="1"/>
  <c r="I222" i="1"/>
  <c r="O222" i="1"/>
  <c r="P222" i="1"/>
  <c r="Q222" i="1"/>
  <c r="R222" i="1"/>
  <c r="I223" i="1"/>
  <c r="O223" i="1"/>
  <c r="P223" i="1"/>
  <c r="Q223" i="1"/>
  <c r="R223" i="1"/>
  <c r="I224" i="1"/>
  <c r="O224" i="1"/>
  <c r="P224" i="1"/>
  <c r="Q224" i="1"/>
  <c r="R224" i="1"/>
  <c r="V224" i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I225" i="1"/>
  <c r="O225" i="1"/>
  <c r="P225" i="1"/>
  <c r="Q225" i="1"/>
  <c r="R225" i="1"/>
  <c r="T225" i="1"/>
  <c r="I226" i="1"/>
  <c r="O226" i="1"/>
  <c r="P226" i="1"/>
  <c r="Q226" i="1"/>
  <c r="R226" i="1"/>
  <c r="T226" i="1"/>
  <c r="I227" i="1"/>
  <c r="O227" i="1"/>
  <c r="P227" i="1"/>
  <c r="Q227" i="1"/>
  <c r="R227" i="1"/>
  <c r="T227" i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I228" i="1"/>
  <c r="O228" i="1"/>
  <c r="P228" i="1"/>
  <c r="Q228" i="1"/>
  <c r="R228" i="1"/>
  <c r="I229" i="1"/>
  <c r="O229" i="1"/>
  <c r="P229" i="1"/>
  <c r="Q229" i="1"/>
  <c r="R229" i="1"/>
  <c r="I230" i="1"/>
  <c r="O230" i="1"/>
  <c r="P230" i="1"/>
  <c r="Q230" i="1"/>
  <c r="R230" i="1"/>
  <c r="I231" i="1"/>
  <c r="O231" i="1"/>
  <c r="P231" i="1"/>
  <c r="Q231" i="1"/>
  <c r="R231" i="1"/>
  <c r="I232" i="1"/>
  <c r="O232" i="1"/>
  <c r="P232" i="1"/>
  <c r="Q232" i="1"/>
  <c r="R232" i="1"/>
  <c r="U232" i="1"/>
  <c r="I233" i="1"/>
  <c r="O233" i="1"/>
  <c r="P233" i="1"/>
  <c r="Q233" i="1"/>
  <c r="R233" i="1"/>
  <c r="U233" i="1"/>
  <c r="U234" i="1" s="1"/>
  <c r="U235" i="1" s="1"/>
  <c r="U236" i="1" s="1"/>
  <c r="U237" i="1" s="1"/>
  <c r="U238" i="1" s="1"/>
  <c r="U239" i="1" s="1"/>
  <c r="U240" i="1" s="1"/>
  <c r="U241" i="1" s="1"/>
  <c r="U242" i="1" s="1"/>
  <c r="U243" i="1" s="1"/>
  <c r="U244" i="1" s="1"/>
  <c r="U245" i="1" s="1"/>
  <c r="U246" i="1" s="1"/>
  <c r="U247" i="1" s="1"/>
  <c r="U248" i="1" s="1"/>
  <c r="U249" i="1" s="1"/>
  <c r="U250" i="1" s="1"/>
  <c r="U251" i="1" s="1"/>
  <c r="U252" i="1" s="1"/>
  <c r="U253" i="1" s="1"/>
  <c r="U254" i="1" s="1"/>
  <c r="U255" i="1" s="1"/>
  <c r="U256" i="1" s="1"/>
  <c r="U257" i="1" s="1"/>
  <c r="U258" i="1" s="1"/>
  <c r="U259" i="1" s="1"/>
  <c r="U260" i="1" s="1"/>
  <c r="U261" i="1" s="1"/>
  <c r="U262" i="1" s="1"/>
  <c r="U263" i="1" s="1"/>
  <c r="U264" i="1" s="1"/>
  <c r="U265" i="1" s="1"/>
  <c r="U266" i="1" s="1"/>
  <c r="U267" i="1" s="1"/>
  <c r="U268" i="1" s="1"/>
  <c r="U269" i="1" s="1"/>
  <c r="U270" i="1" s="1"/>
  <c r="U271" i="1" s="1"/>
  <c r="U272" i="1" s="1"/>
  <c r="U273" i="1" s="1"/>
  <c r="U274" i="1" s="1"/>
  <c r="U275" i="1" s="1"/>
  <c r="U276" i="1" s="1"/>
  <c r="I234" i="1"/>
  <c r="O234" i="1"/>
  <c r="P234" i="1"/>
  <c r="Q234" i="1"/>
  <c r="R234" i="1"/>
  <c r="I235" i="1"/>
  <c r="O235" i="1"/>
  <c r="P235" i="1"/>
  <c r="Q235" i="1"/>
  <c r="R235" i="1"/>
  <c r="V235" i="1"/>
  <c r="I236" i="1"/>
  <c r="O236" i="1"/>
  <c r="P236" i="1"/>
  <c r="Q236" i="1"/>
  <c r="R236" i="1"/>
  <c r="V236" i="1"/>
  <c r="I237" i="1"/>
  <c r="O237" i="1"/>
  <c r="P237" i="1"/>
  <c r="Q237" i="1"/>
  <c r="R237" i="1"/>
  <c r="V237" i="1"/>
  <c r="I238" i="1"/>
  <c r="O238" i="1"/>
  <c r="P238" i="1"/>
  <c r="Q238" i="1"/>
  <c r="R238" i="1"/>
  <c r="V238" i="1"/>
  <c r="V239" i="1" s="1"/>
  <c r="V240" i="1" s="1"/>
  <c r="I239" i="1"/>
  <c r="O239" i="1"/>
  <c r="P239" i="1"/>
  <c r="Q239" i="1"/>
  <c r="R239" i="1"/>
  <c r="I240" i="1"/>
  <c r="O240" i="1"/>
  <c r="P240" i="1"/>
  <c r="Q240" i="1"/>
  <c r="R240" i="1"/>
  <c r="I241" i="1"/>
  <c r="O241" i="1"/>
  <c r="P241" i="1"/>
  <c r="Q241" i="1"/>
  <c r="R241" i="1"/>
  <c r="V241" i="1"/>
  <c r="I242" i="1"/>
  <c r="O242" i="1"/>
  <c r="P242" i="1"/>
  <c r="Q242" i="1"/>
  <c r="R242" i="1"/>
  <c r="V242" i="1"/>
  <c r="I243" i="1"/>
  <c r="O243" i="1"/>
  <c r="P243" i="1"/>
  <c r="Q243" i="1"/>
  <c r="R243" i="1"/>
  <c r="V243" i="1"/>
  <c r="I244" i="1"/>
  <c r="O244" i="1"/>
  <c r="P244" i="1"/>
  <c r="Q244" i="1"/>
  <c r="R244" i="1"/>
  <c r="V244" i="1"/>
  <c r="I245" i="1"/>
  <c r="O245" i="1"/>
  <c r="P245" i="1"/>
  <c r="Q245" i="1"/>
  <c r="R245" i="1"/>
  <c r="V245" i="1"/>
  <c r="I246" i="1"/>
  <c r="O246" i="1"/>
  <c r="P246" i="1"/>
  <c r="Q246" i="1"/>
  <c r="R246" i="1"/>
  <c r="V246" i="1"/>
  <c r="V247" i="1" s="1"/>
  <c r="V248" i="1" s="1"/>
  <c r="V249" i="1" s="1"/>
  <c r="V250" i="1" s="1"/>
  <c r="V251" i="1" s="1"/>
  <c r="V252" i="1" s="1"/>
  <c r="V253" i="1" s="1"/>
  <c r="V254" i="1" s="1"/>
  <c r="I247" i="1"/>
  <c r="O247" i="1"/>
  <c r="P247" i="1"/>
  <c r="Q247" i="1"/>
  <c r="R247" i="1"/>
  <c r="T247" i="1"/>
  <c r="I248" i="1"/>
  <c r="O248" i="1"/>
  <c r="P248" i="1"/>
  <c r="Q248" i="1"/>
  <c r="R248" i="1"/>
  <c r="T248" i="1"/>
  <c r="I249" i="1"/>
  <c r="O249" i="1"/>
  <c r="P249" i="1"/>
  <c r="Q249" i="1"/>
  <c r="R249" i="1"/>
  <c r="T249" i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I250" i="1"/>
  <c r="O250" i="1"/>
  <c r="P250" i="1"/>
  <c r="Q250" i="1"/>
  <c r="R250" i="1"/>
  <c r="I251" i="1"/>
  <c r="O251" i="1"/>
  <c r="P251" i="1"/>
  <c r="Q251" i="1"/>
  <c r="R251" i="1"/>
  <c r="I252" i="1"/>
  <c r="O252" i="1"/>
  <c r="P252" i="1"/>
  <c r="Q252" i="1"/>
  <c r="R252" i="1"/>
  <c r="I253" i="1"/>
  <c r="O253" i="1"/>
  <c r="P253" i="1"/>
  <c r="Q253" i="1"/>
  <c r="R253" i="1"/>
  <c r="I254" i="1"/>
  <c r="O254" i="1"/>
  <c r="P254" i="1"/>
  <c r="Q254" i="1"/>
  <c r="R254" i="1"/>
  <c r="I255" i="1"/>
  <c r="O255" i="1"/>
  <c r="P255" i="1"/>
  <c r="Q255" i="1"/>
  <c r="R255" i="1"/>
  <c r="V255" i="1"/>
  <c r="I256" i="1"/>
  <c r="O256" i="1"/>
  <c r="P256" i="1"/>
  <c r="Q256" i="1"/>
  <c r="R256" i="1"/>
  <c r="V256" i="1"/>
  <c r="I257" i="1"/>
  <c r="O257" i="1"/>
  <c r="P257" i="1"/>
  <c r="Q257" i="1"/>
  <c r="R257" i="1"/>
  <c r="V257" i="1"/>
  <c r="I258" i="1"/>
  <c r="O258" i="1"/>
  <c r="P258" i="1"/>
  <c r="Q258" i="1"/>
  <c r="R258" i="1"/>
  <c r="V258" i="1"/>
  <c r="I259" i="1"/>
  <c r="O259" i="1"/>
  <c r="P259" i="1"/>
  <c r="Q259" i="1"/>
  <c r="R259" i="1"/>
  <c r="V259" i="1"/>
  <c r="I260" i="1"/>
  <c r="O260" i="1"/>
  <c r="P260" i="1"/>
  <c r="Q260" i="1"/>
  <c r="R260" i="1"/>
  <c r="V260" i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I261" i="1"/>
  <c r="O261" i="1"/>
  <c r="P261" i="1"/>
  <c r="Q261" i="1"/>
  <c r="R261" i="1"/>
  <c r="I262" i="1"/>
  <c r="O262" i="1"/>
  <c r="P262" i="1"/>
  <c r="Q262" i="1"/>
  <c r="R262" i="1"/>
  <c r="I263" i="1"/>
  <c r="O263" i="1"/>
  <c r="P263" i="1"/>
  <c r="Q263" i="1"/>
  <c r="R263" i="1"/>
  <c r="I264" i="1"/>
  <c r="O264" i="1"/>
  <c r="P264" i="1"/>
  <c r="Q264" i="1"/>
  <c r="R264" i="1"/>
  <c r="I265" i="1"/>
  <c r="O265" i="1"/>
  <c r="P265" i="1"/>
  <c r="Q265" i="1"/>
  <c r="R265" i="1"/>
  <c r="T265" i="1"/>
  <c r="I266" i="1"/>
  <c r="O266" i="1"/>
  <c r="P266" i="1"/>
  <c r="Q266" i="1"/>
  <c r="R266" i="1"/>
  <c r="T266" i="1"/>
  <c r="I267" i="1"/>
  <c r="O267" i="1"/>
  <c r="P267" i="1"/>
  <c r="Q267" i="1"/>
  <c r="R267" i="1"/>
  <c r="T267" i="1"/>
  <c r="I268" i="1"/>
  <c r="O268" i="1"/>
  <c r="P268" i="1"/>
  <c r="Q268" i="1"/>
  <c r="R268" i="1"/>
  <c r="T268" i="1"/>
  <c r="I269" i="1"/>
  <c r="O269" i="1"/>
  <c r="P269" i="1"/>
  <c r="Q269" i="1"/>
  <c r="R269" i="1"/>
  <c r="T269" i="1"/>
  <c r="T270" i="1" s="1"/>
  <c r="T271" i="1" s="1"/>
  <c r="T272" i="1" s="1"/>
  <c r="T273" i="1" s="1"/>
  <c r="T274" i="1" s="1"/>
  <c r="T275" i="1" s="1"/>
  <c r="T276" i="1" s="1"/>
  <c r="T277" i="1" s="1"/>
  <c r="T278" i="1" s="1"/>
  <c r="I270" i="1"/>
  <c r="O270" i="1"/>
  <c r="P270" i="1"/>
  <c r="Q270" i="1"/>
  <c r="R270" i="1"/>
  <c r="I271" i="1"/>
  <c r="O271" i="1"/>
  <c r="P271" i="1"/>
  <c r="Q271" i="1"/>
  <c r="R271" i="1"/>
  <c r="I272" i="1"/>
  <c r="O272" i="1"/>
  <c r="P272" i="1"/>
  <c r="Q272" i="1"/>
  <c r="R272" i="1"/>
  <c r="I273" i="1"/>
  <c r="O273" i="1"/>
  <c r="P273" i="1"/>
  <c r="Q273" i="1"/>
  <c r="R273" i="1"/>
  <c r="I274" i="1"/>
  <c r="O274" i="1"/>
  <c r="P274" i="1"/>
  <c r="Q274" i="1"/>
  <c r="R274" i="1"/>
  <c r="I275" i="1"/>
  <c r="O275" i="1"/>
  <c r="P275" i="1"/>
  <c r="Q275" i="1"/>
  <c r="R275" i="1"/>
  <c r="I276" i="1"/>
  <c r="O276" i="1"/>
  <c r="P276" i="1"/>
  <c r="Q276" i="1"/>
  <c r="R276" i="1"/>
  <c r="I277" i="1"/>
  <c r="O277" i="1"/>
  <c r="P277" i="1"/>
  <c r="Q277" i="1"/>
  <c r="R277" i="1"/>
  <c r="U277" i="1"/>
  <c r="I278" i="1"/>
  <c r="O278" i="1"/>
  <c r="P278" i="1"/>
  <c r="Q278" i="1"/>
  <c r="R278" i="1"/>
  <c r="U278" i="1"/>
  <c r="U279" i="1" s="1"/>
  <c r="I279" i="1"/>
  <c r="O279" i="1"/>
  <c r="P279" i="1"/>
  <c r="Q279" i="1"/>
  <c r="R279" i="1"/>
  <c r="T279" i="1"/>
  <c r="T280" i="1" s="1"/>
  <c r="T281" i="1" s="1"/>
  <c r="T282" i="1" s="1"/>
  <c r="I280" i="1"/>
  <c r="O280" i="1"/>
  <c r="P280" i="1"/>
  <c r="Q280" i="1"/>
  <c r="R280" i="1"/>
  <c r="U280" i="1"/>
  <c r="I281" i="1"/>
  <c r="O281" i="1"/>
  <c r="P281" i="1"/>
  <c r="Q281" i="1"/>
  <c r="R281" i="1"/>
  <c r="U281" i="1"/>
  <c r="I282" i="1"/>
  <c r="O282" i="1"/>
  <c r="P282" i="1"/>
  <c r="Q282" i="1"/>
  <c r="R282" i="1"/>
  <c r="U282" i="1"/>
  <c r="U283" i="1" s="1"/>
  <c r="I283" i="1"/>
  <c r="O283" i="1"/>
  <c r="P283" i="1"/>
  <c r="Q283" i="1"/>
  <c r="R283" i="1"/>
  <c r="T283" i="1"/>
  <c r="T284" i="1" s="1"/>
  <c r="T285" i="1" s="1"/>
  <c r="T286" i="1" s="1"/>
  <c r="I284" i="1"/>
  <c r="O284" i="1"/>
  <c r="P284" i="1"/>
  <c r="Q284" i="1"/>
  <c r="R284" i="1"/>
  <c r="U284" i="1"/>
  <c r="I285" i="1"/>
  <c r="O285" i="1"/>
  <c r="P285" i="1"/>
  <c r="Q285" i="1"/>
  <c r="R285" i="1"/>
  <c r="U285" i="1"/>
  <c r="I286" i="1"/>
  <c r="O286" i="1"/>
  <c r="P286" i="1"/>
  <c r="Q286" i="1"/>
  <c r="R286" i="1"/>
  <c r="U286" i="1"/>
  <c r="U287" i="1" s="1"/>
  <c r="U288" i="1" s="1"/>
  <c r="U289" i="1" s="1"/>
  <c r="U290" i="1" s="1"/>
  <c r="U291" i="1" s="1"/>
  <c r="U292" i="1" s="1"/>
  <c r="U293" i="1" s="1"/>
  <c r="U294" i="1" s="1"/>
  <c r="U295" i="1" s="1"/>
  <c r="U296" i="1" s="1"/>
  <c r="U297" i="1" s="1"/>
  <c r="U298" i="1" s="1"/>
  <c r="U299" i="1" s="1"/>
  <c r="U300" i="1" s="1"/>
  <c r="U301" i="1" s="1"/>
  <c r="U302" i="1" s="1"/>
  <c r="U303" i="1" s="1"/>
  <c r="U304" i="1" s="1"/>
  <c r="U305" i="1" s="1"/>
  <c r="U306" i="1" s="1"/>
  <c r="U307" i="1" s="1"/>
  <c r="U308" i="1" s="1"/>
  <c r="U309" i="1" s="1"/>
  <c r="U310" i="1" s="1"/>
  <c r="I287" i="1"/>
  <c r="O287" i="1"/>
  <c r="P287" i="1"/>
  <c r="Q287" i="1"/>
  <c r="R287" i="1"/>
  <c r="T287" i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T304" i="1" s="1"/>
  <c r="T305" i="1" s="1"/>
  <c r="T306" i="1" s="1"/>
  <c r="I288" i="1"/>
  <c r="O288" i="1"/>
  <c r="P288" i="1"/>
  <c r="Q288" i="1"/>
  <c r="R288" i="1"/>
  <c r="I289" i="1"/>
  <c r="O289" i="1"/>
  <c r="P289" i="1"/>
  <c r="Q289" i="1"/>
  <c r="R289" i="1"/>
  <c r="V289" i="1"/>
  <c r="I290" i="1"/>
  <c r="O290" i="1"/>
  <c r="P290" i="1"/>
  <c r="Q290" i="1"/>
  <c r="R290" i="1"/>
  <c r="V290" i="1"/>
  <c r="I291" i="1"/>
  <c r="O291" i="1"/>
  <c r="P291" i="1"/>
  <c r="Q291" i="1"/>
  <c r="R291" i="1"/>
  <c r="V291" i="1"/>
  <c r="I292" i="1"/>
  <c r="O292" i="1"/>
  <c r="P292" i="1"/>
  <c r="Q292" i="1"/>
  <c r="R292" i="1"/>
  <c r="V292" i="1"/>
  <c r="I293" i="1"/>
  <c r="O293" i="1"/>
  <c r="P293" i="1"/>
  <c r="Q293" i="1"/>
  <c r="R293" i="1"/>
  <c r="V293" i="1"/>
  <c r="I294" i="1"/>
  <c r="O294" i="1"/>
  <c r="P294" i="1"/>
  <c r="Q294" i="1"/>
  <c r="R294" i="1"/>
  <c r="V294" i="1"/>
  <c r="I295" i="1"/>
  <c r="O295" i="1"/>
  <c r="P295" i="1"/>
  <c r="Q295" i="1"/>
  <c r="R295" i="1"/>
  <c r="V295" i="1"/>
  <c r="I296" i="1"/>
  <c r="O296" i="1"/>
  <c r="P296" i="1"/>
  <c r="Q296" i="1"/>
  <c r="R296" i="1"/>
  <c r="V296" i="1"/>
  <c r="I297" i="1"/>
  <c r="O297" i="1"/>
  <c r="P297" i="1"/>
  <c r="Q297" i="1"/>
  <c r="R297" i="1"/>
  <c r="V297" i="1"/>
  <c r="I298" i="1"/>
  <c r="O298" i="1"/>
  <c r="P298" i="1"/>
  <c r="Q298" i="1"/>
  <c r="R298" i="1"/>
  <c r="V298" i="1"/>
  <c r="I299" i="1"/>
  <c r="O299" i="1"/>
  <c r="P299" i="1"/>
  <c r="Q299" i="1"/>
  <c r="R299" i="1"/>
  <c r="V299" i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I300" i="1"/>
  <c r="O300" i="1"/>
  <c r="P300" i="1"/>
  <c r="Q300" i="1"/>
  <c r="R300" i="1"/>
  <c r="I301" i="1"/>
  <c r="O301" i="1"/>
  <c r="P301" i="1"/>
  <c r="Q301" i="1"/>
  <c r="R301" i="1"/>
  <c r="I302" i="1"/>
  <c r="O302" i="1"/>
  <c r="P302" i="1"/>
  <c r="Q302" i="1"/>
  <c r="R302" i="1"/>
  <c r="I303" i="1"/>
  <c r="O303" i="1"/>
  <c r="P303" i="1"/>
  <c r="Q303" i="1"/>
  <c r="R303" i="1"/>
  <c r="I304" i="1"/>
  <c r="O304" i="1"/>
  <c r="P304" i="1"/>
  <c r="Q304" i="1"/>
  <c r="R304" i="1"/>
  <c r="I305" i="1"/>
  <c r="O305" i="1"/>
  <c r="P305" i="1"/>
  <c r="Q305" i="1"/>
  <c r="R305" i="1"/>
  <c r="I306" i="1"/>
  <c r="O306" i="1"/>
  <c r="P306" i="1"/>
  <c r="Q306" i="1"/>
  <c r="R306" i="1"/>
  <c r="I307" i="1"/>
  <c r="O307" i="1"/>
  <c r="P307" i="1"/>
  <c r="Q307" i="1"/>
  <c r="R307" i="1"/>
  <c r="T307" i="1"/>
  <c r="I308" i="1"/>
  <c r="O308" i="1"/>
  <c r="P308" i="1"/>
  <c r="Q308" i="1"/>
  <c r="R308" i="1"/>
  <c r="T308" i="1"/>
  <c r="I309" i="1"/>
  <c r="O309" i="1"/>
  <c r="P309" i="1"/>
  <c r="Q309" i="1"/>
  <c r="R309" i="1"/>
  <c r="T309" i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I310" i="1"/>
  <c r="O310" i="1"/>
  <c r="P310" i="1"/>
  <c r="Q310" i="1"/>
  <c r="R310" i="1"/>
  <c r="I311" i="1"/>
  <c r="O311" i="1"/>
  <c r="P311" i="1"/>
  <c r="Q311" i="1"/>
  <c r="R311" i="1"/>
  <c r="U311" i="1"/>
  <c r="I312" i="1"/>
  <c r="O312" i="1"/>
  <c r="P312" i="1"/>
  <c r="Q312" i="1"/>
  <c r="R312" i="1"/>
  <c r="U312" i="1"/>
  <c r="U313" i="1" s="1"/>
  <c r="U314" i="1" s="1"/>
  <c r="V312" i="1"/>
  <c r="I313" i="1"/>
  <c r="O313" i="1"/>
  <c r="P313" i="1"/>
  <c r="Q313" i="1"/>
  <c r="R313" i="1"/>
  <c r="V313" i="1"/>
  <c r="I314" i="1"/>
  <c r="O314" i="1"/>
  <c r="P314" i="1"/>
  <c r="Q314" i="1"/>
  <c r="R314" i="1"/>
  <c r="V314" i="1"/>
  <c r="I315" i="1"/>
  <c r="J323" i="1" s="1"/>
  <c r="O315" i="1"/>
  <c r="P315" i="1"/>
  <c r="Q315" i="1"/>
  <c r="R315" i="1"/>
  <c r="U315" i="1"/>
  <c r="V315" i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I316" i="1"/>
  <c r="O316" i="1"/>
  <c r="P316" i="1"/>
  <c r="Q316" i="1"/>
  <c r="R316" i="1"/>
  <c r="U316" i="1"/>
  <c r="I317" i="1"/>
  <c r="O317" i="1"/>
  <c r="P317" i="1"/>
  <c r="Q317" i="1"/>
  <c r="R317" i="1"/>
  <c r="U317" i="1"/>
  <c r="I318" i="1"/>
  <c r="O318" i="1"/>
  <c r="P318" i="1"/>
  <c r="Q318" i="1"/>
  <c r="R318" i="1"/>
  <c r="U318" i="1"/>
  <c r="I319" i="1"/>
  <c r="O319" i="1"/>
  <c r="P319" i="1"/>
  <c r="Q319" i="1"/>
  <c r="R319" i="1"/>
  <c r="U319" i="1"/>
  <c r="I320" i="1"/>
  <c r="O320" i="1"/>
  <c r="P320" i="1"/>
  <c r="Q320" i="1"/>
  <c r="R320" i="1"/>
  <c r="U320" i="1"/>
  <c r="U321" i="1" s="1"/>
  <c r="U322" i="1" s="1"/>
  <c r="U323" i="1" s="1"/>
  <c r="I321" i="1"/>
  <c r="O321" i="1"/>
  <c r="P321" i="1"/>
  <c r="Q321" i="1"/>
  <c r="R321" i="1"/>
  <c r="T321" i="1"/>
  <c r="I322" i="1"/>
  <c r="O322" i="1"/>
  <c r="P322" i="1"/>
  <c r="Q322" i="1"/>
  <c r="R322" i="1"/>
  <c r="T322" i="1"/>
  <c r="I323" i="1"/>
  <c r="O323" i="1"/>
  <c r="P323" i="1"/>
  <c r="Q323" i="1"/>
  <c r="R323" i="1"/>
  <c r="T323" i="1"/>
  <c r="I324" i="1"/>
  <c r="O324" i="1"/>
  <c r="P324" i="1"/>
  <c r="Q324" i="1"/>
  <c r="R324" i="1"/>
  <c r="T324" i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U324" i="1"/>
  <c r="I325" i="1"/>
  <c r="O325" i="1"/>
  <c r="P325" i="1"/>
  <c r="Q325" i="1"/>
  <c r="R325" i="1"/>
  <c r="U325" i="1"/>
  <c r="I326" i="1"/>
  <c r="O326" i="1"/>
  <c r="P326" i="1"/>
  <c r="Q326" i="1"/>
  <c r="R326" i="1"/>
  <c r="U326" i="1"/>
  <c r="I327" i="1"/>
  <c r="O327" i="1"/>
  <c r="P327" i="1"/>
  <c r="Q327" i="1"/>
  <c r="R327" i="1"/>
  <c r="U327" i="1"/>
  <c r="U328" i="1" s="1"/>
  <c r="U329" i="1" s="1"/>
  <c r="V327" i="1"/>
  <c r="I328" i="1"/>
  <c r="O328" i="1"/>
  <c r="P328" i="1"/>
  <c r="Q328" i="1"/>
  <c r="R328" i="1"/>
  <c r="V328" i="1"/>
  <c r="I329" i="1"/>
  <c r="O329" i="1"/>
  <c r="P329" i="1"/>
  <c r="Q329" i="1"/>
  <c r="R329" i="1"/>
  <c r="V329" i="1"/>
  <c r="I330" i="1"/>
  <c r="O330" i="1"/>
  <c r="P330" i="1"/>
  <c r="Q330" i="1"/>
  <c r="R330" i="1"/>
  <c r="U330" i="1"/>
  <c r="V330" i="1"/>
  <c r="V331" i="1" s="1"/>
  <c r="V332" i="1" s="1"/>
  <c r="V333" i="1" s="1"/>
  <c r="V334" i="1" s="1"/>
  <c r="V335" i="1" s="1"/>
  <c r="I331" i="1"/>
  <c r="O331" i="1"/>
  <c r="P331" i="1"/>
  <c r="Q331" i="1"/>
  <c r="R331" i="1"/>
  <c r="U331" i="1"/>
  <c r="I332" i="1"/>
  <c r="O332" i="1"/>
  <c r="P332" i="1"/>
  <c r="Q332" i="1"/>
  <c r="R332" i="1"/>
  <c r="U332" i="1"/>
  <c r="I333" i="1"/>
  <c r="O333" i="1"/>
  <c r="P333" i="1"/>
  <c r="Q333" i="1"/>
  <c r="R333" i="1"/>
  <c r="U333" i="1"/>
  <c r="I334" i="1"/>
  <c r="O334" i="1"/>
  <c r="P334" i="1"/>
  <c r="Q334" i="1"/>
  <c r="R334" i="1"/>
  <c r="U334" i="1"/>
  <c r="I335" i="1"/>
  <c r="O335" i="1"/>
  <c r="P335" i="1"/>
  <c r="Q335" i="1"/>
  <c r="R335" i="1"/>
  <c r="U335" i="1"/>
  <c r="U336" i="1" s="1"/>
  <c r="U337" i="1" s="1"/>
  <c r="U338" i="1" s="1"/>
  <c r="I336" i="1"/>
  <c r="O336" i="1"/>
  <c r="P336" i="1"/>
  <c r="Q336" i="1"/>
  <c r="R336" i="1"/>
  <c r="V336" i="1"/>
  <c r="I337" i="1"/>
  <c r="O337" i="1"/>
  <c r="P337" i="1"/>
  <c r="Q337" i="1"/>
  <c r="R337" i="1"/>
  <c r="V337" i="1"/>
  <c r="I338" i="1"/>
  <c r="O338" i="1"/>
  <c r="P338" i="1"/>
  <c r="Q338" i="1"/>
  <c r="R338" i="1"/>
  <c r="V338" i="1"/>
  <c r="I339" i="1"/>
  <c r="O339" i="1"/>
  <c r="P339" i="1"/>
  <c r="Q339" i="1"/>
  <c r="R339" i="1"/>
  <c r="U339" i="1"/>
  <c r="V339" i="1"/>
  <c r="V340" i="1" s="1"/>
  <c r="V341" i="1" s="1"/>
  <c r="V342" i="1" s="1"/>
  <c r="V343" i="1" s="1"/>
  <c r="V344" i="1" s="1"/>
  <c r="I340" i="1"/>
  <c r="O340" i="1"/>
  <c r="P340" i="1"/>
  <c r="Q340" i="1"/>
  <c r="R340" i="1"/>
  <c r="U340" i="1"/>
  <c r="I341" i="1"/>
  <c r="O341" i="1"/>
  <c r="P341" i="1"/>
  <c r="Q341" i="1"/>
  <c r="R341" i="1"/>
  <c r="U341" i="1"/>
  <c r="I342" i="1"/>
  <c r="O342" i="1"/>
  <c r="P342" i="1"/>
  <c r="Q342" i="1"/>
  <c r="R342" i="1"/>
  <c r="U342" i="1"/>
  <c r="I343" i="1"/>
  <c r="O343" i="1"/>
  <c r="P343" i="1"/>
  <c r="Q343" i="1"/>
  <c r="R343" i="1"/>
  <c r="U343" i="1"/>
  <c r="I344" i="1"/>
  <c r="O344" i="1"/>
  <c r="P344" i="1"/>
  <c r="Q344" i="1"/>
  <c r="R344" i="1"/>
  <c r="U344" i="1"/>
  <c r="I345" i="1"/>
  <c r="O345" i="1"/>
  <c r="P345" i="1"/>
  <c r="Q345" i="1"/>
  <c r="R345" i="1"/>
  <c r="U345" i="1"/>
  <c r="U346" i="1" s="1"/>
  <c r="U347" i="1" s="1"/>
  <c r="U348" i="1" s="1"/>
  <c r="U349" i="1" s="1"/>
  <c r="U350" i="1" s="1"/>
  <c r="U351" i="1" s="1"/>
  <c r="U352" i="1" s="1"/>
  <c r="U353" i="1" s="1"/>
  <c r="U354" i="1" s="1"/>
  <c r="U355" i="1" s="1"/>
  <c r="U356" i="1" s="1"/>
  <c r="V345" i="1"/>
  <c r="I346" i="1"/>
  <c r="O346" i="1"/>
  <c r="P346" i="1"/>
  <c r="Q346" i="1"/>
  <c r="R346" i="1"/>
  <c r="V346" i="1"/>
  <c r="I347" i="1"/>
  <c r="O347" i="1"/>
  <c r="P347" i="1"/>
  <c r="Q347" i="1"/>
  <c r="R347" i="1"/>
  <c r="V347" i="1"/>
  <c r="I348" i="1"/>
  <c r="O348" i="1"/>
  <c r="P348" i="1"/>
  <c r="Q348" i="1"/>
  <c r="R348" i="1"/>
  <c r="V348" i="1"/>
  <c r="I349" i="1"/>
  <c r="O349" i="1"/>
  <c r="P349" i="1"/>
  <c r="Q349" i="1"/>
  <c r="R349" i="1"/>
  <c r="V349" i="1"/>
  <c r="I350" i="1"/>
  <c r="O350" i="1"/>
  <c r="P350" i="1"/>
  <c r="Q350" i="1"/>
  <c r="R350" i="1"/>
  <c r="V350" i="1"/>
  <c r="V351" i="1" s="1"/>
  <c r="V352" i="1" s="1"/>
  <c r="V353" i="1" s="1"/>
  <c r="I351" i="1"/>
  <c r="O351" i="1"/>
  <c r="P351" i="1"/>
  <c r="Q351" i="1"/>
  <c r="R351" i="1"/>
  <c r="T351" i="1"/>
  <c r="I352" i="1"/>
  <c r="O352" i="1"/>
  <c r="P352" i="1"/>
  <c r="Q352" i="1"/>
  <c r="R352" i="1"/>
  <c r="T352" i="1"/>
  <c r="I353" i="1"/>
  <c r="O353" i="1"/>
  <c r="P353" i="1"/>
  <c r="Q353" i="1"/>
  <c r="R353" i="1"/>
  <c r="T353" i="1"/>
  <c r="I354" i="1"/>
  <c r="O354" i="1"/>
  <c r="P354" i="1"/>
  <c r="Q354" i="1"/>
  <c r="R354" i="1"/>
  <c r="T354" i="1"/>
  <c r="T355" i="1" s="1"/>
  <c r="T356" i="1" s="1"/>
  <c r="T357" i="1" s="1"/>
  <c r="T358" i="1" s="1"/>
  <c r="T359" i="1" s="1"/>
  <c r="T360" i="1" s="1"/>
  <c r="T361" i="1" s="1"/>
  <c r="T362" i="1" s="1"/>
  <c r="V354" i="1"/>
  <c r="I355" i="1"/>
  <c r="O355" i="1"/>
  <c r="P355" i="1"/>
  <c r="Q355" i="1"/>
  <c r="R355" i="1"/>
  <c r="V355" i="1"/>
  <c r="I356" i="1"/>
  <c r="O356" i="1"/>
  <c r="P356" i="1"/>
  <c r="Q356" i="1"/>
  <c r="R356" i="1"/>
  <c r="V356" i="1"/>
  <c r="V357" i="1" s="1"/>
  <c r="V358" i="1" s="1"/>
  <c r="V359" i="1" s="1"/>
  <c r="I357" i="1"/>
  <c r="O357" i="1"/>
  <c r="P357" i="1"/>
  <c r="Q357" i="1"/>
  <c r="R357" i="1"/>
  <c r="U357" i="1"/>
  <c r="I358" i="1"/>
  <c r="O358" i="1"/>
  <c r="P358" i="1"/>
  <c r="Q358" i="1"/>
  <c r="R358" i="1"/>
  <c r="U358" i="1"/>
  <c r="I359" i="1"/>
  <c r="O359" i="1"/>
  <c r="P359" i="1"/>
  <c r="Q359" i="1"/>
  <c r="R359" i="1"/>
  <c r="U359" i="1"/>
  <c r="U360" i="1" s="1"/>
  <c r="U361" i="1" s="1"/>
  <c r="U362" i="1" s="1"/>
  <c r="U363" i="1" s="1"/>
  <c r="U364" i="1" s="1"/>
  <c r="U365" i="1" s="1"/>
  <c r="U366" i="1" s="1"/>
  <c r="U367" i="1" s="1"/>
  <c r="U368" i="1" s="1"/>
  <c r="U369" i="1" s="1"/>
  <c r="U370" i="1" s="1"/>
  <c r="U371" i="1" s="1"/>
  <c r="U372" i="1" s="1"/>
  <c r="U373" i="1" s="1"/>
  <c r="U374" i="1" s="1"/>
  <c r="I360" i="1"/>
  <c r="O360" i="1"/>
  <c r="P360" i="1"/>
  <c r="Q360" i="1"/>
  <c r="R360" i="1"/>
  <c r="V360" i="1"/>
  <c r="I361" i="1"/>
  <c r="O361" i="1"/>
  <c r="P361" i="1"/>
  <c r="Q361" i="1"/>
  <c r="R361" i="1"/>
  <c r="V361" i="1"/>
  <c r="I362" i="1"/>
  <c r="O362" i="1"/>
  <c r="P362" i="1"/>
  <c r="Q362" i="1"/>
  <c r="R362" i="1"/>
  <c r="V362" i="1"/>
  <c r="V363" i="1" s="1"/>
  <c r="V364" i="1" s="1"/>
  <c r="V365" i="1" s="1"/>
  <c r="V366" i="1" s="1"/>
  <c r="I363" i="1"/>
  <c r="O363" i="1"/>
  <c r="P363" i="1"/>
  <c r="Q363" i="1"/>
  <c r="R363" i="1"/>
  <c r="T363" i="1"/>
  <c r="I364" i="1"/>
  <c r="O364" i="1"/>
  <c r="P364" i="1"/>
  <c r="Q364" i="1"/>
  <c r="R364" i="1"/>
  <c r="T364" i="1"/>
  <c r="I365" i="1"/>
  <c r="O365" i="1"/>
  <c r="P365" i="1"/>
  <c r="Q365" i="1"/>
  <c r="R365" i="1"/>
  <c r="T365" i="1"/>
  <c r="I366" i="1"/>
  <c r="O366" i="1"/>
  <c r="P366" i="1"/>
  <c r="Q366" i="1"/>
  <c r="R366" i="1"/>
  <c r="T366" i="1"/>
  <c r="T367" i="1" s="1"/>
  <c r="T368" i="1" s="1"/>
  <c r="I367" i="1"/>
  <c r="O367" i="1"/>
  <c r="P367" i="1"/>
  <c r="Q367" i="1"/>
  <c r="R367" i="1"/>
  <c r="V367" i="1"/>
  <c r="I368" i="1"/>
  <c r="O368" i="1"/>
  <c r="P368" i="1"/>
  <c r="Q368" i="1"/>
  <c r="R368" i="1"/>
  <c r="V368" i="1"/>
  <c r="V369" i="1" s="1"/>
  <c r="I369" i="1"/>
  <c r="O369" i="1"/>
  <c r="P369" i="1"/>
  <c r="Q369" i="1"/>
  <c r="R369" i="1"/>
  <c r="T369" i="1"/>
  <c r="T370" i="1" s="1"/>
  <c r="I370" i="1"/>
  <c r="O370" i="1"/>
  <c r="P370" i="1"/>
  <c r="Q370" i="1"/>
  <c r="R370" i="1"/>
  <c r="V370" i="1"/>
  <c r="V371" i="1" s="1"/>
  <c r="V372" i="1" s="1"/>
  <c r="V373" i="1" s="1"/>
  <c r="I371" i="1"/>
  <c r="O371" i="1"/>
  <c r="P371" i="1"/>
  <c r="Q371" i="1"/>
  <c r="R371" i="1"/>
  <c r="T371" i="1"/>
  <c r="I372" i="1"/>
  <c r="O372" i="1"/>
  <c r="P372" i="1"/>
  <c r="Q372" i="1"/>
  <c r="R372" i="1"/>
  <c r="T372" i="1"/>
  <c r="I373" i="1"/>
  <c r="O373" i="1"/>
  <c r="P373" i="1"/>
  <c r="Q373" i="1"/>
  <c r="R373" i="1"/>
  <c r="T373" i="1"/>
  <c r="I374" i="1"/>
  <c r="O374" i="1"/>
  <c r="P374" i="1"/>
  <c r="Q374" i="1"/>
  <c r="R374" i="1"/>
  <c r="T374" i="1"/>
  <c r="T375" i="1" s="1"/>
  <c r="I375" i="1"/>
  <c r="O375" i="1"/>
  <c r="P375" i="1"/>
  <c r="Q375" i="1"/>
  <c r="R375" i="1"/>
  <c r="U375" i="1"/>
  <c r="I376" i="1"/>
  <c r="O376" i="1"/>
  <c r="P376" i="1"/>
  <c r="Q376" i="1"/>
  <c r="R376" i="1"/>
  <c r="U376" i="1"/>
  <c r="I377" i="1"/>
  <c r="O377" i="1"/>
  <c r="P377" i="1"/>
  <c r="Q377" i="1"/>
  <c r="R377" i="1"/>
  <c r="U377" i="1"/>
  <c r="I378" i="1"/>
  <c r="O378" i="1"/>
  <c r="P378" i="1"/>
  <c r="Q378" i="1"/>
  <c r="R378" i="1"/>
  <c r="U378" i="1"/>
  <c r="I379" i="1"/>
  <c r="O379" i="1"/>
  <c r="P379" i="1"/>
  <c r="Q379" i="1"/>
  <c r="R379" i="1"/>
  <c r="U379" i="1"/>
  <c r="I380" i="1"/>
  <c r="O380" i="1"/>
  <c r="P380" i="1"/>
  <c r="Q380" i="1"/>
  <c r="R380" i="1"/>
  <c r="U380" i="1"/>
  <c r="U381" i="1" s="1"/>
  <c r="U382" i="1" s="1"/>
  <c r="U383" i="1" s="1"/>
  <c r="I381" i="1"/>
  <c r="J390" i="1" s="1"/>
  <c r="O381" i="1"/>
  <c r="P381" i="1"/>
  <c r="Q381" i="1"/>
  <c r="R381" i="1"/>
  <c r="V381" i="1"/>
  <c r="I382" i="1"/>
  <c r="J391" i="1" s="1"/>
  <c r="O382" i="1"/>
  <c r="P382" i="1"/>
  <c r="Q382" i="1"/>
  <c r="R382" i="1"/>
  <c r="V382" i="1"/>
  <c r="I383" i="1"/>
  <c r="J392" i="1" s="1"/>
  <c r="O383" i="1"/>
  <c r="P383" i="1"/>
  <c r="Q383" i="1"/>
  <c r="R383" i="1"/>
  <c r="V383" i="1"/>
  <c r="I384" i="1"/>
  <c r="O384" i="1"/>
  <c r="P384" i="1"/>
  <c r="Q384" i="1"/>
  <c r="R384" i="1"/>
  <c r="U384" i="1"/>
  <c r="V384" i="1"/>
  <c r="V385" i="1" s="1"/>
  <c r="V386" i="1" s="1"/>
  <c r="V387" i="1" s="1"/>
  <c r="V388" i="1" s="1"/>
  <c r="V389" i="1" s="1"/>
  <c r="I385" i="1"/>
  <c r="O385" i="1"/>
  <c r="P385" i="1"/>
  <c r="Q385" i="1"/>
  <c r="R385" i="1"/>
  <c r="U385" i="1"/>
  <c r="I386" i="1"/>
  <c r="O386" i="1"/>
  <c r="P386" i="1"/>
  <c r="Q386" i="1"/>
  <c r="R386" i="1"/>
  <c r="U386" i="1"/>
  <c r="I387" i="1"/>
  <c r="O387" i="1"/>
  <c r="P387" i="1"/>
  <c r="Q387" i="1"/>
  <c r="R387" i="1"/>
  <c r="U387" i="1"/>
  <c r="I388" i="1"/>
  <c r="O388" i="1"/>
  <c r="P388" i="1"/>
  <c r="Q388" i="1"/>
  <c r="R388" i="1"/>
  <c r="U388" i="1"/>
  <c r="I389" i="1"/>
  <c r="J389" i="1"/>
  <c r="O389" i="1"/>
  <c r="P389" i="1"/>
  <c r="Q389" i="1"/>
  <c r="R389" i="1"/>
  <c r="U389" i="1"/>
  <c r="I390" i="1"/>
  <c r="J394" i="1" s="1"/>
  <c r="O390" i="1"/>
  <c r="P390" i="1"/>
  <c r="Q390" i="1"/>
  <c r="R390" i="1"/>
  <c r="U390" i="1"/>
  <c r="V390" i="1"/>
  <c r="I391" i="1"/>
  <c r="O391" i="1"/>
  <c r="P391" i="1"/>
  <c r="Q391" i="1"/>
  <c r="R391" i="1"/>
  <c r="U391" i="1"/>
  <c r="U392" i="1" s="1"/>
  <c r="U393" i="1" s="1"/>
  <c r="U394" i="1" s="1"/>
  <c r="U395" i="1" s="1"/>
  <c r="V391" i="1"/>
  <c r="I392" i="1"/>
  <c r="O392" i="1"/>
  <c r="P392" i="1"/>
  <c r="Q392" i="1"/>
  <c r="R392" i="1"/>
  <c r="V392" i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I393" i="1"/>
  <c r="J393" i="1"/>
  <c r="O393" i="1"/>
  <c r="P393" i="1"/>
  <c r="Q393" i="1"/>
  <c r="R393" i="1"/>
  <c r="T393" i="1"/>
  <c r="I394" i="1"/>
  <c r="O394" i="1"/>
  <c r="P394" i="1"/>
  <c r="Q394" i="1"/>
  <c r="R394" i="1"/>
  <c r="T394" i="1"/>
  <c r="I395" i="1"/>
  <c r="J395" i="1"/>
  <c r="O395" i="1"/>
  <c r="P395" i="1"/>
  <c r="Q395" i="1"/>
  <c r="R395" i="1"/>
  <c r="T395" i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I396" i="1"/>
  <c r="O396" i="1"/>
  <c r="P396" i="1"/>
  <c r="Q396" i="1"/>
  <c r="R396" i="1"/>
  <c r="U396" i="1"/>
  <c r="I397" i="1"/>
  <c r="J397" i="1"/>
  <c r="O397" i="1"/>
  <c r="P397" i="1"/>
  <c r="Q397" i="1"/>
  <c r="R397" i="1"/>
  <c r="U397" i="1"/>
  <c r="I398" i="1"/>
  <c r="O398" i="1"/>
  <c r="P398" i="1"/>
  <c r="Q398" i="1"/>
  <c r="R398" i="1"/>
  <c r="U398" i="1"/>
  <c r="I399" i="1"/>
  <c r="J399" i="1"/>
  <c r="O399" i="1"/>
  <c r="P399" i="1"/>
  <c r="Q399" i="1"/>
  <c r="R399" i="1"/>
  <c r="U399" i="1"/>
  <c r="I400" i="1"/>
  <c r="O400" i="1"/>
  <c r="P400" i="1"/>
  <c r="Q400" i="1"/>
  <c r="R400" i="1"/>
  <c r="U400" i="1"/>
  <c r="I401" i="1"/>
  <c r="J401" i="1"/>
  <c r="O401" i="1"/>
  <c r="P401" i="1"/>
  <c r="Q401" i="1"/>
  <c r="R401" i="1"/>
  <c r="U401" i="1"/>
  <c r="I402" i="1"/>
  <c r="J403" i="1" s="1"/>
  <c r="O402" i="1"/>
  <c r="P402" i="1"/>
  <c r="Q402" i="1"/>
  <c r="R402" i="1"/>
  <c r="U402" i="1"/>
  <c r="I403" i="1"/>
  <c r="O403" i="1"/>
  <c r="P403" i="1"/>
  <c r="Q403" i="1"/>
  <c r="R403" i="1"/>
  <c r="U403" i="1"/>
  <c r="I404" i="1"/>
  <c r="O404" i="1"/>
  <c r="P404" i="1"/>
  <c r="Q404" i="1"/>
  <c r="R404" i="1"/>
  <c r="U404" i="1"/>
  <c r="I405" i="1"/>
  <c r="J405" i="1"/>
  <c r="O405" i="1"/>
  <c r="P405" i="1"/>
  <c r="Q405" i="1"/>
  <c r="R405" i="1"/>
  <c r="U405" i="1"/>
  <c r="I406" i="1"/>
  <c r="J422" i="1" s="1"/>
  <c r="O406" i="1"/>
  <c r="P406" i="1"/>
  <c r="Q406" i="1"/>
  <c r="R406" i="1"/>
  <c r="U406" i="1"/>
  <c r="I407" i="1"/>
  <c r="O407" i="1"/>
  <c r="P407" i="1"/>
  <c r="Q407" i="1"/>
  <c r="R407" i="1"/>
  <c r="U407" i="1"/>
  <c r="I408" i="1"/>
  <c r="O408" i="1"/>
  <c r="P408" i="1"/>
  <c r="Q408" i="1"/>
  <c r="R408" i="1"/>
  <c r="U408" i="1"/>
  <c r="I409" i="1"/>
  <c r="J409" i="1"/>
  <c r="O409" i="1"/>
  <c r="P409" i="1"/>
  <c r="Q409" i="1"/>
  <c r="R409" i="1"/>
  <c r="U409" i="1"/>
  <c r="I410" i="1"/>
  <c r="O410" i="1"/>
  <c r="P410" i="1"/>
  <c r="Q410" i="1"/>
  <c r="R410" i="1"/>
  <c r="U410" i="1"/>
  <c r="U411" i="1" s="1"/>
  <c r="U412" i="1" s="1"/>
  <c r="U413" i="1" s="1"/>
  <c r="I411" i="1"/>
  <c r="J411" i="1"/>
  <c r="O411" i="1"/>
  <c r="P411" i="1"/>
  <c r="Q411" i="1"/>
  <c r="R411" i="1"/>
  <c r="T411" i="1"/>
  <c r="I412" i="1"/>
  <c r="J424" i="1" s="1"/>
  <c r="O412" i="1"/>
  <c r="P412" i="1"/>
  <c r="Q412" i="1"/>
  <c r="R412" i="1"/>
  <c r="T412" i="1"/>
  <c r="I413" i="1"/>
  <c r="J413" i="1"/>
  <c r="O413" i="1"/>
  <c r="P413" i="1"/>
  <c r="Q413" i="1"/>
  <c r="R413" i="1"/>
  <c r="T413" i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I414" i="1"/>
  <c r="O414" i="1"/>
  <c r="P414" i="1"/>
  <c r="Q414" i="1"/>
  <c r="R414" i="1"/>
  <c r="U414" i="1"/>
  <c r="I415" i="1"/>
  <c r="J415" i="1"/>
  <c r="O415" i="1"/>
  <c r="P415" i="1"/>
  <c r="Q415" i="1"/>
  <c r="R415" i="1"/>
  <c r="U415" i="1"/>
  <c r="I416" i="1"/>
  <c r="J429" i="1" s="1"/>
  <c r="O416" i="1"/>
  <c r="P416" i="1"/>
  <c r="Q416" i="1"/>
  <c r="R416" i="1"/>
  <c r="U416" i="1"/>
  <c r="I417" i="1"/>
  <c r="J417" i="1"/>
  <c r="O417" i="1"/>
  <c r="P417" i="1"/>
  <c r="Q417" i="1"/>
  <c r="R417" i="1"/>
  <c r="U417" i="1"/>
  <c r="I418" i="1"/>
  <c r="J431" i="1" s="1"/>
  <c r="O418" i="1"/>
  <c r="P418" i="1"/>
  <c r="Q418" i="1"/>
  <c r="R418" i="1"/>
  <c r="U418" i="1"/>
  <c r="I419" i="1"/>
  <c r="J419" i="1"/>
  <c r="O419" i="1"/>
  <c r="P419" i="1"/>
  <c r="Q419" i="1"/>
  <c r="R419" i="1"/>
  <c r="U419" i="1"/>
  <c r="I420" i="1"/>
  <c r="J433" i="1" s="1"/>
  <c r="O420" i="1"/>
  <c r="P420" i="1"/>
  <c r="Q420" i="1"/>
  <c r="R420" i="1"/>
  <c r="U420" i="1"/>
  <c r="I421" i="1"/>
  <c r="J421" i="1"/>
  <c r="O421" i="1"/>
  <c r="P421" i="1"/>
  <c r="Q421" i="1"/>
  <c r="R421" i="1"/>
  <c r="U421" i="1"/>
  <c r="I422" i="1"/>
  <c r="J435" i="1" s="1"/>
  <c r="O422" i="1"/>
  <c r="P422" i="1"/>
  <c r="Q422" i="1"/>
  <c r="R422" i="1"/>
  <c r="U422" i="1"/>
  <c r="U423" i="1" s="1"/>
  <c r="U424" i="1" s="1"/>
  <c r="U425" i="1" s="1"/>
  <c r="I423" i="1"/>
  <c r="J423" i="1"/>
  <c r="O423" i="1"/>
  <c r="P423" i="1"/>
  <c r="Q423" i="1"/>
  <c r="R423" i="1"/>
  <c r="V423" i="1"/>
  <c r="I424" i="1"/>
  <c r="J437" i="1" s="1"/>
  <c r="O424" i="1"/>
  <c r="P424" i="1"/>
  <c r="Q424" i="1"/>
  <c r="R424" i="1"/>
  <c r="V424" i="1"/>
  <c r="I425" i="1"/>
  <c r="J425" i="1"/>
  <c r="O425" i="1"/>
  <c r="P425" i="1"/>
  <c r="Q425" i="1"/>
  <c r="R425" i="1"/>
  <c r="T425" i="1"/>
  <c r="T426" i="1" s="1"/>
  <c r="T427" i="1" s="1"/>
  <c r="T428" i="1" s="1"/>
  <c r="T429" i="1" s="1"/>
  <c r="T430" i="1" s="1"/>
  <c r="T431" i="1" s="1"/>
  <c r="V425" i="1"/>
  <c r="I426" i="1"/>
  <c r="J426" i="1"/>
  <c r="O426" i="1"/>
  <c r="P426" i="1"/>
  <c r="Q426" i="1"/>
  <c r="R426" i="1"/>
  <c r="U426" i="1"/>
  <c r="V426" i="1"/>
  <c r="I427" i="1"/>
  <c r="J427" i="1"/>
  <c r="O427" i="1"/>
  <c r="P427" i="1"/>
  <c r="Q427" i="1"/>
  <c r="R427" i="1"/>
  <c r="U427" i="1"/>
  <c r="V427" i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I428" i="1"/>
  <c r="J428" i="1"/>
  <c r="O428" i="1"/>
  <c r="P428" i="1"/>
  <c r="Q428" i="1"/>
  <c r="R428" i="1"/>
  <c r="U428" i="1"/>
  <c r="I429" i="1"/>
  <c r="J439" i="1" s="1"/>
  <c r="O429" i="1"/>
  <c r="P429" i="1"/>
  <c r="Q429" i="1"/>
  <c r="R429" i="1"/>
  <c r="U429" i="1"/>
  <c r="I430" i="1"/>
  <c r="J430" i="1"/>
  <c r="O430" i="1"/>
  <c r="P430" i="1"/>
  <c r="Q430" i="1"/>
  <c r="R430" i="1"/>
  <c r="U430" i="1"/>
  <c r="I431" i="1"/>
  <c r="J443" i="1" s="1"/>
  <c r="O431" i="1"/>
  <c r="P431" i="1"/>
  <c r="Q431" i="1"/>
  <c r="R431" i="1"/>
  <c r="U431" i="1"/>
  <c r="U432" i="1" s="1"/>
  <c r="I432" i="1"/>
  <c r="J432" i="1"/>
  <c r="O432" i="1"/>
  <c r="P432" i="1"/>
  <c r="Q432" i="1"/>
  <c r="R432" i="1"/>
  <c r="T432" i="1"/>
  <c r="T433" i="1" s="1"/>
  <c r="T434" i="1" s="1"/>
  <c r="T435" i="1" s="1"/>
  <c r="T436" i="1" s="1"/>
  <c r="T437" i="1" s="1"/>
  <c r="T438" i="1" s="1"/>
  <c r="I433" i="1"/>
  <c r="J445" i="1" s="1"/>
  <c r="O433" i="1"/>
  <c r="P433" i="1"/>
  <c r="Q433" i="1"/>
  <c r="R433" i="1"/>
  <c r="U433" i="1"/>
  <c r="I434" i="1"/>
  <c r="J434" i="1"/>
  <c r="O434" i="1"/>
  <c r="P434" i="1"/>
  <c r="Q434" i="1"/>
  <c r="R434" i="1"/>
  <c r="U434" i="1"/>
  <c r="I435" i="1"/>
  <c r="J447" i="1" s="1"/>
  <c r="O435" i="1"/>
  <c r="P435" i="1"/>
  <c r="Q435" i="1"/>
  <c r="R435" i="1"/>
  <c r="U435" i="1"/>
  <c r="I436" i="1"/>
  <c r="J436" i="1"/>
  <c r="O436" i="1"/>
  <c r="P436" i="1"/>
  <c r="Q436" i="1"/>
  <c r="R436" i="1"/>
  <c r="U436" i="1"/>
  <c r="I437" i="1"/>
  <c r="J449" i="1" s="1"/>
  <c r="O437" i="1"/>
  <c r="P437" i="1"/>
  <c r="Q437" i="1"/>
  <c r="R437" i="1"/>
  <c r="U437" i="1"/>
  <c r="I438" i="1"/>
  <c r="J438" i="1"/>
  <c r="O438" i="1"/>
  <c r="P438" i="1"/>
  <c r="Q438" i="1"/>
  <c r="R438" i="1"/>
  <c r="U438" i="1"/>
  <c r="U439" i="1" s="1"/>
  <c r="I439" i="1"/>
  <c r="J451" i="1" s="1"/>
  <c r="O439" i="1"/>
  <c r="P439" i="1"/>
  <c r="Q439" i="1"/>
  <c r="R439" i="1"/>
  <c r="T439" i="1"/>
  <c r="T440" i="1" s="1"/>
  <c r="T441" i="1" s="1"/>
  <c r="T442" i="1" s="1"/>
  <c r="T443" i="1" s="1"/>
  <c r="T444" i="1" s="1"/>
  <c r="T445" i="1" s="1"/>
  <c r="I440" i="1"/>
  <c r="J440" i="1"/>
  <c r="O440" i="1"/>
  <c r="P440" i="1"/>
  <c r="Q440" i="1"/>
  <c r="R440" i="1"/>
  <c r="U440" i="1"/>
  <c r="I441" i="1"/>
  <c r="J453" i="1" s="1"/>
  <c r="O441" i="1"/>
  <c r="P441" i="1"/>
  <c r="Q441" i="1"/>
  <c r="R441" i="1"/>
  <c r="U441" i="1"/>
  <c r="I442" i="1"/>
  <c r="J442" i="1"/>
  <c r="O442" i="1"/>
  <c r="P442" i="1"/>
  <c r="Q442" i="1"/>
  <c r="R442" i="1"/>
  <c r="U442" i="1"/>
  <c r="U443" i="1" s="1"/>
  <c r="U444" i="1" s="1"/>
  <c r="U445" i="1" s="1"/>
  <c r="U446" i="1" s="1"/>
  <c r="U447" i="1" s="1"/>
  <c r="U448" i="1" s="1"/>
  <c r="U449" i="1" s="1"/>
  <c r="I443" i="1"/>
  <c r="J455" i="1" s="1"/>
  <c r="O443" i="1"/>
  <c r="P443" i="1"/>
  <c r="Q443" i="1"/>
  <c r="R443" i="1"/>
  <c r="V443" i="1"/>
  <c r="I444" i="1"/>
  <c r="J444" i="1"/>
  <c r="O444" i="1"/>
  <c r="P444" i="1"/>
  <c r="Q444" i="1"/>
  <c r="R444" i="1"/>
  <c r="V444" i="1"/>
  <c r="I445" i="1"/>
  <c r="J457" i="1" s="1"/>
  <c r="O445" i="1"/>
  <c r="P445" i="1"/>
  <c r="Q445" i="1"/>
  <c r="R445" i="1"/>
  <c r="V445" i="1"/>
  <c r="V446" i="1" s="1"/>
  <c r="V447" i="1" s="1"/>
  <c r="V448" i="1" s="1"/>
  <c r="V449" i="1" s="1"/>
  <c r="V450" i="1" s="1"/>
  <c r="V451" i="1" s="1"/>
  <c r="V452" i="1" s="1"/>
  <c r="I446" i="1"/>
  <c r="J446" i="1"/>
  <c r="O446" i="1"/>
  <c r="P446" i="1"/>
  <c r="Q446" i="1"/>
  <c r="R446" i="1"/>
  <c r="T446" i="1"/>
  <c r="I447" i="1"/>
  <c r="J459" i="1" s="1"/>
  <c r="O447" i="1"/>
  <c r="P447" i="1"/>
  <c r="Q447" i="1"/>
  <c r="R447" i="1"/>
  <c r="T447" i="1"/>
  <c r="I448" i="1"/>
  <c r="J448" i="1"/>
  <c r="O448" i="1"/>
  <c r="P448" i="1"/>
  <c r="Q448" i="1"/>
  <c r="R448" i="1"/>
  <c r="T448" i="1"/>
  <c r="I449" i="1"/>
  <c r="J461" i="1" s="1"/>
  <c r="O449" i="1"/>
  <c r="P449" i="1"/>
  <c r="Q449" i="1"/>
  <c r="R449" i="1"/>
  <c r="T449" i="1"/>
  <c r="T450" i="1" s="1"/>
  <c r="T451" i="1" s="1"/>
  <c r="T452" i="1" s="1"/>
  <c r="T453" i="1" s="1"/>
  <c r="T454" i="1" s="1"/>
  <c r="T455" i="1" s="1"/>
  <c r="I450" i="1"/>
  <c r="J450" i="1"/>
  <c r="O450" i="1"/>
  <c r="P450" i="1"/>
  <c r="Q450" i="1"/>
  <c r="R450" i="1"/>
  <c r="U450" i="1"/>
  <c r="I451" i="1"/>
  <c r="J462" i="1" s="1"/>
  <c r="O451" i="1"/>
  <c r="P451" i="1"/>
  <c r="Q451" i="1"/>
  <c r="R451" i="1"/>
  <c r="U451" i="1"/>
  <c r="I452" i="1"/>
  <c r="J452" i="1"/>
  <c r="O452" i="1"/>
  <c r="P452" i="1"/>
  <c r="Q452" i="1"/>
  <c r="R452" i="1"/>
  <c r="U452" i="1"/>
  <c r="U453" i="1" s="1"/>
  <c r="U454" i="1" s="1"/>
  <c r="U455" i="1" s="1"/>
  <c r="U456" i="1" s="1"/>
  <c r="U457" i="1" s="1"/>
  <c r="U458" i="1" s="1"/>
  <c r="U459" i="1" s="1"/>
  <c r="U460" i="1" s="1"/>
  <c r="I453" i="1"/>
  <c r="J464" i="1" s="1"/>
  <c r="O453" i="1"/>
  <c r="P453" i="1"/>
  <c r="Q453" i="1"/>
  <c r="R453" i="1"/>
  <c r="V453" i="1"/>
  <c r="I454" i="1"/>
  <c r="J454" i="1"/>
  <c r="O454" i="1"/>
  <c r="P454" i="1"/>
  <c r="Q454" i="1"/>
  <c r="R454" i="1"/>
  <c r="V454" i="1"/>
  <c r="I455" i="1"/>
  <c r="J467" i="1" s="1"/>
  <c r="O455" i="1"/>
  <c r="P455" i="1"/>
  <c r="Q455" i="1"/>
  <c r="R455" i="1"/>
  <c r="V455" i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I456" i="1"/>
  <c r="J456" i="1"/>
  <c r="O456" i="1"/>
  <c r="P456" i="1"/>
  <c r="Q456" i="1"/>
  <c r="R456" i="1"/>
  <c r="T456" i="1"/>
  <c r="I457" i="1"/>
  <c r="J469" i="1" s="1"/>
  <c r="O457" i="1"/>
  <c r="P457" i="1"/>
  <c r="Q457" i="1"/>
  <c r="R457" i="1"/>
  <c r="T457" i="1"/>
  <c r="I458" i="1"/>
  <c r="J458" i="1"/>
  <c r="O458" i="1"/>
  <c r="P458" i="1"/>
  <c r="Q458" i="1"/>
  <c r="R458" i="1"/>
  <c r="T458" i="1"/>
  <c r="I459" i="1"/>
  <c r="J471" i="1" s="1"/>
  <c r="O459" i="1"/>
  <c r="P459" i="1"/>
  <c r="Q459" i="1"/>
  <c r="R459" i="1"/>
  <c r="T459" i="1"/>
  <c r="I460" i="1"/>
  <c r="J460" i="1"/>
  <c r="O460" i="1"/>
  <c r="P460" i="1"/>
  <c r="Q460" i="1"/>
  <c r="R460" i="1"/>
  <c r="T460" i="1"/>
  <c r="I461" i="1"/>
  <c r="J473" i="1" s="1"/>
  <c r="O461" i="1"/>
  <c r="P461" i="1"/>
  <c r="Q461" i="1"/>
  <c r="R461" i="1"/>
  <c r="T461" i="1"/>
  <c r="T462" i="1" s="1"/>
  <c r="T463" i="1" s="1"/>
  <c r="U461" i="1"/>
  <c r="I462" i="1"/>
  <c r="J475" i="1" s="1"/>
  <c r="O462" i="1"/>
  <c r="P462" i="1"/>
  <c r="Q462" i="1"/>
  <c r="R462" i="1"/>
  <c r="U462" i="1"/>
  <c r="I463" i="1"/>
  <c r="J463" i="1"/>
  <c r="O463" i="1"/>
  <c r="P463" i="1"/>
  <c r="Q463" i="1"/>
  <c r="R463" i="1"/>
  <c r="U463" i="1"/>
  <c r="I464" i="1"/>
  <c r="J477" i="1" s="1"/>
  <c r="O464" i="1"/>
  <c r="P464" i="1"/>
  <c r="Q464" i="1"/>
  <c r="R464" i="1"/>
  <c r="T464" i="1"/>
  <c r="U464" i="1"/>
  <c r="U465" i="1" s="1"/>
  <c r="I465" i="1"/>
  <c r="O465" i="1"/>
  <c r="P465" i="1"/>
  <c r="Q465" i="1"/>
  <c r="R465" i="1"/>
  <c r="T465" i="1"/>
  <c r="T466" i="1" s="1"/>
  <c r="T467" i="1" s="1"/>
  <c r="T468" i="1" s="1"/>
  <c r="I466" i="1"/>
  <c r="J466" i="1"/>
  <c r="O466" i="1"/>
  <c r="P466" i="1"/>
  <c r="Q466" i="1"/>
  <c r="R466" i="1"/>
  <c r="U466" i="1"/>
  <c r="I467" i="1"/>
  <c r="J479" i="1" s="1"/>
  <c r="O467" i="1"/>
  <c r="P467" i="1"/>
  <c r="Q467" i="1"/>
  <c r="R467" i="1"/>
  <c r="U467" i="1"/>
  <c r="I468" i="1"/>
  <c r="J468" i="1"/>
  <c r="O468" i="1"/>
  <c r="P468" i="1"/>
  <c r="Q468" i="1"/>
  <c r="R468" i="1"/>
  <c r="U468" i="1"/>
  <c r="U469" i="1" s="1"/>
  <c r="U470" i="1" s="1"/>
  <c r="U471" i="1" s="1"/>
  <c r="U472" i="1" s="1"/>
  <c r="U473" i="1" s="1"/>
  <c r="U474" i="1" s="1"/>
  <c r="U475" i="1" s="1"/>
  <c r="I469" i="1"/>
  <c r="J481" i="1" s="1"/>
  <c r="O469" i="1"/>
  <c r="P469" i="1"/>
  <c r="Q469" i="1"/>
  <c r="R469" i="1"/>
  <c r="T469" i="1"/>
  <c r="I470" i="1"/>
  <c r="J470" i="1"/>
  <c r="O470" i="1"/>
  <c r="P470" i="1"/>
  <c r="Q470" i="1"/>
  <c r="R470" i="1"/>
  <c r="T470" i="1"/>
  <c r="I471" i="1"/>
  <c r="J483" i="1" s="1"/>
  <c r="O471" i="1"/>
  <c r="P471" i="1"/>
  <c r="Q471" i="1"/>
  <c r="R471" i="1"/>
  <c r="T471" i="1"/>
  <c r="I472" i="1"/>
  <c r="J472" i="1"/>
  <c r="O472" i="1"/>
  <c r="P472" i="1"/>
  <c r="Q472" i="1"/>
  <c r="R472" i="1"/>
  <c r="T472" i="1"/>
  <c r="I473" i="1"/>
  <c r="J485" i="1" s="1"/>
  <c r="O473" i="1"/>
  <c r="P473" i="1"/>
  <c r="Q473" i="1"/>
  <c r="R473" i="1"/>
  <c r="T473" i="1"/>
  <c r="I474" i="1"/>
  <c r="J474" i="1"/>
  <c r="O474" i="1"/>
  <c r="P474" i="1"/>
  <c r="Q474" i="1"/>
  <c r="R474" i="1"/>
  <c r="T474" i="1"/>
  <c r="I475" i="1"/>
  <c r="J487" i="1" s="1"/>
  <c r="O475" i="1"/>
  <c r="P475" i="1"/>
  <c r="Q475" i="1"/>
  <c r="R475" i="1"/>
  <c r="T475" i="1"/>
  <c r="T476" i="1" s="1"/>
  <c r="T477" i="1" s="1"/>
  <c r="T478" i="1" s="1"/>
  <c r="I476" i="1"/>
  <c r="J476" i="1"/>
  <c r="O476" i="1"/>
  <c r="P476" i="1"/>
  <c r="Q476" i="1"/>
  <c r="R476" i="1"/>
  <c r="U476" i="1"/>
  <c r="I477" i="1"/>
  <c r="J489" i="1" s="1"/>
  <c r="O477" i="1"/>
  <c r="P477" i="1"/>
  <c r="Q477" i="1"/>
  <c r="R477" i="1"/>
  <c r="U477" i="1"/>
  <c r="I478" i="1"/>
  <c r="J478" i="1"/>
  <c r="O478" i="1"/>
  <c r="P478" i="1"/>
  <c r="Q478" i="1"/>
  <c r="R478" i="1"/>
  <c r="U478" i="1"/>
  <c r="U479" i="1" s="1"/>
  <c r="U480" i="1" s="1"/>
  <c r="U481" i="1" s="1"/>
  <c r="U482" i="1" s="1"/>
  <c r="U483" i="1" s="1"/>
  <c r="U484" i="1" s="1"/>
  <c r="U485" i="1" s="1"/>
  <c r="I479" i="1"/>
  <c r="J491" i="1" s="1"/>
  <c r="O479" i="1"/>
  <c r="P479" i="1"/>
  <c r="Q479" i="1"/>
  <c r="R479" i="1"/>
  <c r="T479" i="1"/>
  <c r="T480" i="1" s="1"/>
  <c r="T481" i="1" s="1"/>
  <c r="T482" i="1" s="1"/>
  <c r="I480" i="1"/>
  <c r="J480" i="1"/>
  <c r="O480" i="1"/>
  <c r="P480" i="1"/>
  <c r="Q480" i="1"/>
  <c r="R480" i="1"/>
  <c r="V480" i="1"/>
  <c r="I481" i="1"/>
  <c r="J494" i="1" s="1"/>
  <c r="O481" i="1"/>
  <c r="P481" i="1"/>
  <c r="Q481" i="1"/>
  <c r="R481" i="1"/>
  <c r="V481" i="1"/>
  <c r="I482" i="1"/>
  <c r="J482" i="1"/>
  <c r="O482" i="1"/>
  <c r="P482" i="1"/>
  <c r="Q482" i="1"/>
  <c r="R482" i="1"/>
  <c r="V482" i="1"/>
  <c r="V483" i="1" s="1"/>
  <c r="V484" i="1" s="1"/>
  <c r="V485" i="1" s="1"/>
  <c r="V486" i="1" s="1"/>
  <c r="V487" i="1" s="1"/>
  <c r="V488" i="1" s="1"/>
  <c r="V489" i="1" s="1"/>
  <c r="V490" i="1" s="1"/>
  <c r="V491" i="1" s="1"/>
  <c r="I483" i="1"/>
  <c r="J496" i="1" s="1"/>
  <c r="O483" i="1"/>
  <c r="P483" i="1"/>
  <c r="Q483" i="1"/>
  <c r="R483" i="1"/>
  <c r="T483" i="1"/>
  <c r="I484" i="1"/>
  <c r="J484" i="1"/>
  <c r="O484" i="1"/>
  <c r="P484" i="1"/>
  <c r="Q484" i="1"/>
  <c r="R484" i="1"/>
  <c r="T484" i="1"/>
  <c r="I485" i="1"/>
  <c r="O485" i="1"/>
  <c r="P485" i="1"/>
  <c r="Q485" i="1"/>
  <c r="R485" i="1"/>
  <c r="T485" i="1"/>
  <c r="T486" i="1" s="1"/>
  <c r="T487" i="1" s="1"/>
  <c r="T488" i="1" s="1"/>
  <c r="T489" i="1" s="1"/>
  <c r="T490" i="1" s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I486" i="1"/>
  <c r="J486" i="1"/>
  <c r="O486" i="1"/>
  <c r="P486" i="1"/>
  <c r="Q486" i="1"/>
  <c r="R486" i="1"/>
  <c r="U486" i="1"/>
  <c r="I487" i="1"/>
  <c r="J498" i="1" s="1"/>
  <c r="O487" i="1"/>
  <c r="P487" i="1"/>
  <c r="Q487" i="1"/>
  <c r="R487" i="1"/>
  <c r="U487" i="1"/>
  <c r="I488" i="1"/>
  <c r="J488" i="1"/>
  <c r="O488" i="1"/>
  <c r="P488" i="1"/>
  <c r="Q488" i="1"/>
  <c r="R488" i="1"/>
  <c r="U488" i="1"/>
  <c r="I489" i="1"/>
  <c r="J500" i="1" s="1"/>
  <c r="O489" i="1"/>
  <c r="P489" i="1"/>
  <c r="Q489" i="1"/>
  <c r="R489" i="1"/>
  <c r="U489" i="1"/>
  <c r="I490" i="1"/>
  <c r="J490" i="1"/>
  <c r="O490" i="1"/>
  <c r="P490" i="1"/>
  <c r="Q490" i="1"/>
  <c r="R490" i="1"/>
  <c r="U490" i="1"/>
  <c r="I491" i="1"/>
  <c r="J502" i="1" s="1"/>
  <c r="O491" i="1"/>
  <c r="P491" i="1"/>
  <c r="Q491" i="1"/>
  <c r="R491" i="1"/>
  <c r="U491" i="1"/>
  <c r="U492" i="1" s="1"/>
  <c r="U493" i="1" s="1"/>
  <c r="U494" i="1" s="1"/>
  <c r="I492" i="1"/>
  <c r="J492" i="1"/>
  <c r="O492" i="1"/>
  <c r="P492" i="1"/>
  <c r="Q492" i="1"/>
  <c r="R492" i="1"/>
  <c r="V492" i="1"/>
  <c r="I493" i="1"/>
  <c r="J493" i="1"/>
  <c r="O493" i="1"/>
  <c r="P493" i="1"/>
  <c r="Q493" i="1"/>
  <c r="R493" i="1"/>
  <c r="V493" i="1"/>
  <c r="I494" i="1"/>
  <c r="J504" i="1" s="1"/>
  <c r="O494" i="1"/>
  <c r="P494" i="1"/>
  <c r="Q494" i="1"/>
  <c r="R494" i="1"/>
  <c r="V494" i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I495" i="1"/>
  <c r="J495" i="1"/>
  <c r="O495" i="1"/>
  <c r="P495" i="1"/>
  <c r="Q495" i="1"/>
  <c r="R495" i="1"/>
  <c r="U495" i="1"/>
  <c r="I496" i="1"/>
  <c r="J508" i="1" s="1"/>
  <c r="O496" i="1"/>
  <c r="P496" i="1"/>
  <c r="Q496" i="1"/>
  <c r="R496" i="1"/>
  <c r="U496" i="1"/>
  <c r="I497" i="1"/>
  <c r="J497" i="1"/>
  <c r="O497" i="1"/>
  <c r="P497" i="1"/>
  <c r="Q497" i="1"/>
  <c r="R497" i="1"/>
  <c r="U497" i="1"/>
  <c r="I498" i="1"/>
  <c r="J510" i="1" s="1"/>
  <c r="O498" i="1"/>
  <c r="P498" i="1"/>
  <c r="Q498" i="1"/>
  <c r="R498" i="1"/>
  <c r="U498" i="1"/>
  <c r="I499" i="1"/>
  <c r="J499" i="1"/>
  <c r="O499" i="1"/>
  <c r="P499" i="1"/>
  <c r="Q499" i="1"/>
  <c r="R499" i="1"/>
  <c r="U499" i="1"/>
  <c r="I500" i="1"/>
  <c r="O500" i="1"/>
  <c r="P500" i="1"/>
  <c r="Q500" i="1"/>
  <c r="R500" i="1"/>
  <c r="U500" i="1"/>
  <c r="I501" i="1"/>
  <c r="J501" i="1"/>
  <c r="O501" i="1"/>
  <c r="P501" i="1"/>
  <c r="Q501" i="1"/>
  <c r="R501" i="1"/>
  <c r="U501" i="1"/>
  <c r="I502" i="1"/>
  <c r="J513" i="1" s="1"/>
  <c r="O502" i="1"/>
  <c r="P502" i="1"/>
  <c r="Q502" i="1"/>
  <c r="R502" i="1"/>
  <c r="U502" i="1"/>
  <c r="I503" i="1"/>
  <c r="J503" i="1"/>
  <c r="O503" i="1"/>
  <c r="P503" i="1"/>
  <c r="Q503" i="1"/>
  <c r="R503" i="1"/>
  <c r="U503" i="1"/>
  <c r="I504" i="1"/>
  <c r="J515" i="1" s="1"/>
  <c r="O504" i="1"/>
  <c r="P504" i="1"/>
  <c r="Q504" i="1"/>
  <c r="R504" i="1"/>
  <c r="U504" i="1"/>
  <c r="I505" i="1"/>
  <c r="J505" i="1"/>
  <c r="O505" i="1"/>
  <c r="P505" i="1"/>
  <c r="Q505" i="1"/>
  <c r="R505" i="1"/>
  <c r="U505" i="1"/>
  <c r="I506" i="1"/>
  <c r="J517" i="1" s="1"/>
  <c r="O506" i="1"/>
  <c r="P506" i="1"/>
  <c r="Q506" i="1"/>
  <c r="R506" i="1"/>
  <c r="U506" i="1"/>
  <c r="U507" i="1" s="1"/>
  <c r="U508" i="1" s="1"/>
  <c r="U509" i="1" s="1"/>
  <c r="U510" i="1" s="1"/>
  <c r="I507" i="1"/>
  <c r="J507" i="1"/>
  <c r="O507" i="1"/>
  <c r="P507" i="1"/>
  <c r="Q507" i="1"/>
  <c r="R507" i="1"/>
  <c r="T507" i="1"/>
  <c r="I508" i="1"/>
  <c r="J519" i="1" s="1"/>
  <c r="O508" i="1"/>
  <c r="P508" i="1"/>
  <c r="Q508" i="1"/>
  <c r="R508" i="1"/>
  <c r="T508" i="1"/>
  <c r="I509" i="1"/>
  <c r="J509" i="1"/>
  <c r="O509" i="1"/>
  <c r="P509" i="1"/>
  <c r="Q509" i="1"/>
  <c r="R509" i="1"/>
  <c r="T509" i="1"/>
  <c r="I510" i="1"/>
  <c r="J521" i="1" s="1"/>
  <c r="O510" i="1"/>
  <c r="P510" i="1"/>
  <c r="Q510" i="1"/>
  <c r="R510" i="1"/>
  <c r="T510" i="1"/>
  <c r="T511" i="1" s="1"/>
  <c r="T512" i="1" s="1"/>
  <c r="T513" i="1" s="1"/>
  <c r="I511" i="1"/>
  <c r="J511" i="1"/>
  <c r="O511" i="1"/>
  <c r="P511" i="1"/>
  <c r="Q511" i="1"/>
  <c r="R511" i="1"/>
  <c r="U511" i="1"/>
  <c r="I512" i="1"/>
  <c r="J512" i="1"/>
  <c r="O512" i="1"/>
  <c r="P512" i="1"/>
  <c r="Q512" i="1"/>
  <c r="R512" i="1"/>
  <c r="U512" i="1"/>
  <c r="I513" i="1"/>
  <c r="J523" i="1" s="1"/>
  <c r="O513" i="1"/>
  <c r="P513" i="1"/>
  <c r="Q513" i="1"/>
  <c r="R513" i="1"/>
  <c r="U513" i="1"/>
  <c r="U514" i="1" s="1"/>
  <c r="U515" i="1" s="1"/>
  <c r="U516" i="1" s="1"/>
  <c r="U517" i="1" s="1"/>
  <c r="U518" i="1" s="1"/>
  <c r="U519" i="1" s="1"/>
  <c r="U520" i="1" s="1"/>
  <c r="U521" i="1" s="1"/>
  <c r="U522" i="1" s="1"/>
  <c r="U523" i="1" s="1"/>
  <c r="U524" i="1" s="1"/>
  <c r="U525" i="1" s="1"/>
  <c r="U526" i="1" s="1"/>
  <c r="U527" i="1" s="1"/>
  <c r="U528" i="1" s="1"/>
  <c r="U529" i="1" s="1"/>
  <c r="U530" i="1" s="1"/>
  <c r="I514" i="1"/>
  <c r="J514" i="1"/>
  <c r="O514" i="1"/>
  <c r="P514" i="1"/>
  <c r="Q514" i="1"/>
  <c r="R514" i="1"/>
  <c r="T514" i="1"/>
  <c r="I515" i="1"/>
  <c r="J527" i="1" s="1"/>
  <c r="O515" i="1"/>
  <c r="P515" i="1"/>
  <c r="Q515" i="1"/>
  <c r="R515" i="1"/>
  <c r="T515" i="1"/>
  <c r="I516" i="1"/>
  <c r="J516" i="1"/>
  <c r="O516" i="1"/>
  <c r="P516" i="1"/>
  <c r="Q516" i="1"/>
  <c r="R516" i="1"/>
  <c r="T516" i="1"/>
  <c r="I517" i="1"/>
  <c r="J529" i="1" s="1"/>
  <c r="O517" i="1"/>
  <c r="P517" i="1"/>
  <c r="Q517" i="1"/>
  <c r="R517" i="1"/>
  <c r="T517" i="1"/>
  <c r="I518" i="1"/>
  <c r="J518" i="1"/>
  <c r="O518" i="1"/>
  <c r="P518" i="1"/>
  <c r="Q518" i="1"/>
  <c r="R518" i="1"/>
  <c r="T518" i="1"/>
  <c r="I519" i="1"/>
  <c r="O519" i="1"/>
  <c r="P519" i="1"/>
  <c r="Q519" i="1"/>
  <c r="R519" i="1"/>
  <c r="T519" i="1"/>
  <c r="I520" i="1"/>
  <c r="J520" i="1"/>
  <c r="O520" i="1"/>
  <c r="P520" i="1"/>
  <c r="Q520" i="1"/>
  <c r="R520" i="1"/>
  <c r="T520" i="1"/>
  <c r="I521" i="1"/>
  <c r="J531" i="1" s="1"/>
  <c r="O521" i="1"/>
  <c r="P521" i="1"/>
  <c r="Q521" i="1"/>
  <c r="R521" i="1"/>
  <c r="T521" i="1"/>
  <c r="I522" i="1"/>
  <c r="J522" i="1"/>
  <c r="O522" i="1"/>
  <c r="P522" i="1"/>
  <c r="Q522" i="1"/>
  <c r="R522" i="1"/>
  <c r="T522" i="1"/>
  <c r="I523" i="1"/>
  <c r="J534" i="1" s="1"/>
  <c r="O523" i="1"/>
  <c r="P523" i="1"/>
  <c r="Q523" i="1"/>
  <c r="R523" i="1"/>
  <c r="T523" i="1"/>
  <c r="I524" i="1"/>
  <c r="J524" i="1"/>
  <c r="O524" i="1"/>
  <c r="P524" i="1"/>
  <c r="Q524" i="1"/>
  <c r="R524" i="1"/>
  <c r="T524" i="1"/>
  <c r="I525" i="1"/>
  <c r="J535" i="1" s="1"/>
  <c r="O525" i="1"/>
  <c r="P525" i="1"/>
  <c r="Q525" i="1"/>
  <c r="R525" i="1"/>
  <c r="T525" i="1"/>
  <c r="I526" i="1"/>
  <c r="J526" i="1"/>
  <c r="O526" i="1"/>
  <c r="P526" i="1"/>
  <c r="Q526" i="1"/>
  <c r="R526" i="1"/>
  <c r="T526" i="1"/>
  <c r="I527" i="1"/>
  <c r="J537" i="1" s="1"/>
  <c r="O527" i="1"/>
  <c r="P527" i="1"/>
  <c r="Q527" i="1"/>
  <c r="R527" i="1"/>
  <c r="T527" i="1"/>
  <c r="I528" i="1"/>
  <c r="J528" i="1"/>
  <c r="O528" i="1"/>
  <c r="P528" i="1"/>
  <c r="Q528" i="1"/>
  <c r="R528" i="1"/>
  <c r="T528" i="1"/>
  <c r="I529" i="1"/>
  <c r="J539" i="1" s="1"/>
  <c r="O529" i="1"/>
  <c r="P529" i="1"/>
  <c r="Q529" i="1"/>
  <c r="R529" i="1"/>
  <c r="T529" i="1"/>
  <c r="I530" i="1"/>
  <c r="J530" i="1"/>
  <c r="O530" i="1"/>
  <c r="P530" i="1"/>
  <c r="Q530" i="1"/>
  <c r="R530" i="1"/>
  <c r="T530" i="1"/>
  <c r="I531" i="1"/>
  <c r="J541" i="1" s="1"/>
  <c r="O531" i="1"/>
  <c r="P531" i="1"/>
  <c r="Q531" i="1"/>
  <c r="R531" i="1"/>
  <c r="T531" i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U531" i="1"/>
  <c r="I532" i="1"/>
  <c r="O532" i="1"/>
  <c r="P532" i="1"/>
  <c r="Q532" i="1"/>
  <c r="R532" i="1"/>
  <c r="U532" i="1"/>
  <c r="I533" i="1"/>
  <c r="J533" i="1"/>
  <c r="O533" i="1"/>
  <c r="P533" i="1"/>
  <c r="Q533" i="1"/>
  <c r="R533" i="1"/>
  <c r="U533" i="1"/>
  <c r="I534" i="1"/>
  <c r="J543" i="1" s="1"/>
  <c r="O534" i="1"/>
  <c r="P534" i="1"/>
  <c r="Q534" i="1"/>
  <c r="R534" i="1"/>
  <c r="U534" i="1"/>
  <c r="U535" i="1" s="1"/>
  <c r="U536" i="1" s="1"/>
  <c r="U537" i="1" s="1"/>
  <c r="U538" i="1" s="1"/>
  <c r="U539" i="1" s="1"/>
  <c r="V534" i="1"/>
  <c r="I535" i="1"/>
  <c r="J545" i="1" s="1"/>
  <c r="O535" i="1"/>
  <c r="P535" i="1"/>
  <c r="Q535" i="1"/>
  <c r="R535" i="1"/>
  <c r="V535" i="1"/>
  <c r="I536" i="1"/>
  <c r="J536" i="1"/>
  <c r="O536" i="1"/>
  <c r="P536" i="1"/>
  <c r="Q536" i="1"/>
  <c r="R536" i="1"/>
  <c r="V536" i="1"/>
  <c r="I537" i="1"/>
  <c r="O537" i="1"/>
  <c r="P537" i="1"/>
  <c r="Q537" i="1"/>
  <c r="R537" i="1"/>
  <c r="V537" i="1"/>
  <c r="I538" i="1"/>
  <c r="J538" i="1"/>
  <c r="O538" i="1"/>
  <c r="P538" i="1"/>
  <c r="Q538" i="1"/>
  <c r="R538" i="1"/>
  <c r="V538" i="1"/>
  <c r="I539" i="1"/>
  <c r="J548" i="1" s="1"/>
  <c r="O539" i="1"/>
  <c r="P539" i="1"/>
  <c r="Q539" i="1"/>
  <c r="R539" i="1"/>
  <c r="V539" i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I540" i="1"/>
  <c r="J540" i="1"/>
  <c r="O540" i="1"/>
  <c r="P540" i="1"/>
  <c r="Q540" i="1"/>
  <c r="R540" i="1"/>
  <c r="U540" i="1"/>
  <c r="I541" i="1"/>
  <c r="J551" i="1" s="1"/>
  <c r="O541" i="1"/>
  <c r="P541" i="1"/>
  <c r="Q541" i="1"/>
  <c r="R541" i="1"/>
  <c r="U541" i="1"/>
  <c r="I542" i="1"/>
  <c r="J542" i="1"/>
  <c r="O542" i="1"/>
  <c r="P542" i="1"/>
  <c r="Q542" i="1"/>
  <c r="R542" i="1"/>
  <c r="U542" i="1"/>
  <c r="I543" i="1"/>
  <c r="J553" i="1" s="1"/>
  <c r="O543" i="1"/>
  <c r="P543" i="1"/>
  <c r="Q543" i="1"/>
  <c r="R543" i="1"/>
  <c r="U543" i="1"/>
  <c r="I544" i="1"/>
  <c r="J544" i="1"/>
  <c r="O544" i="1"/>
  <c r="P544" i="1"/>
  <c r="Q544" i="1"/>
  <c r="R544" i="1"/>
  <c r="U544" i="1"/>
  <c r="I545" i="1"/>
  <c r="J555" i="1" s="1"/>
  <c r="O545" i="1"/>
  <c r="P545" i="1"/>
  <c r="Q545" i="1"/>
  <c r="R545" i="1"/>
  <c r="U545" i="1"/>
  <c r="I546" i="1"/>
  <c r="J546" i="1"/>
  <c r="O546" i="1"/>
  <c r="P546" i="1"/>
  <c r="Q546" i="1"/>
  <c r="R546" i="1"/>
  <c r="T546" i="1"/>
  <c r="U546" i="1"/>
  <c r="U547" i="1" s="1"/>
  <c r="U548" i="1" s="1"/>
  <c r="I547" i="1"/>
  <c r="J547" i="1"/>
  <c r="O547" i="1"/>
  <c r="P547" i="1"/>
  <c r="Q547" i="1"/>
  <c r="R547" i="1"/>
  <c r="T547" i="1"/>
  <c r="I548" i="1"/>
  <c r="J557" i="1" s="1"/>
  <c r="O548" i="1"/>
  <c r="P548" i="1"/>
  <c r="Q548" i="1"/>
  <c r="R548" i="1"/>
  <c r="T548" i="1"/>
  <c r="T549" i="1" s="1"/>
  <c r="T550" i="1" s="1"/>
  <c r="T551" i="1" s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I549" i="1"/>
  <c r="J549" i="1"/>
  <c r="O549" i="1"/>
  <c r="P549" i="1"/>
  <c r="Q549" i="1"/>
  <c r="R549" i="1"/>
  <c r="U549" i="1"/>
  <c r="I550" i="1"/>
  <c r="J550" i="1"/>
  <c r="O550" i="1"/>
  <c r="P550" i="1"/>
  <c r="Q550" i="1"/>
  <c r="R550" i="1"/>
  <c r="U550" i="1"/>
  <c r="I551" i="1"/>
  <c r="J559" i="1" s="1"/>
  <c r="O551" i="1"/>
  <c r="P551" i="1"/>
  <c r="Q551" i="1"/>
  <c r="R551" i="1"/>
  <c r="U551" i="1"/>
  <c r="I552" i="1"/>
  <c r="J552" i="1"/>
  <c r="O552" i="1"/>
  <c r="P552" i="1"/>
  <c r="Q552" i="1"/>
  <c r="R552" i="1"/>
  <c r="U552" i="1"/>
  <c r="I553" i="1"/>
  <c r="J563" i="1" s="1"/>
  <c r="O553" i="1"/>
  <c r="P553" i="1"/>
  <c r="Q553" i="1"/>
  <c r="R553" i="1"/>
  <c r="U553" i="1"/>
  <c r="I554" i="1"/>
  <c r="J554" i="1"/>
  <c r="O554" i="1"/>
  <c r="P554" i="1"/>
  <c r="Q554" i="1"/>
  <c r="R554" i="1"/>
  <c r="U554" i="1"/>
  <c r="U555" i="1" s="1"/>
  <c r="U556" i="1" s="1"/>
  <c r="U557" i="1" s="1"/>
  <c r="I555" i="1"/>
  <c r="J565" i="1" s="1"/>
  <c r="O555" i="1"/>
  <c r="P555" i="1"/>
  <c r="Q555" i="1"/>
  <c r="R555" i="1"/>
  <c r="V555" i="1"/>
  <c r="I556" i="1"/>
  <c r="J556" i="1"/>
  <c r="O556" i="1"/>
  <c r="P556" i="1"/>
  <c r="Q556" i="1"/>
  <c r="R556" i="1"/>
  <c r="V556" i="1"/>
  <c r="I557" i="1"/>
  <c r="O557" i="1"/>
  <c r="P557" i="1"/>
  <c r="Q557" i="1"/>
  <c r="R557" i="1"/>
  <c r="V557" i="1"/>
  <c r="V558" i="1" s="1"/>
  <c r="V559" i="1" s="1"/>
  <c r="V560" i="1" s="1"/>
  <c r="V561" i="1" s="1"/>
  <c r="V562" i="1" s="1"/>
  <c r="V563" i="1" s="1"/>
  <c r="V564" i="1" s="1"/>
  <c r="V565" i="1" s="1"/>
  <c r="V566" i="1" s="1"/>
  <c r="I558" i="1"/>
  <c r="J558" i="1"/>
  <c r="O558" i="1"/>
  <c r="P558" i="1"/>
  <c r="Q558" i="1"/>
  <c r="R558" i="1"/>
  <c r="U558" i="1"/>
  <c r="I559" i="1"/>
  <c r="J567" i="1" s="1"/>
  <c r="O559" i="1"/>
  <c r="P559" i="1"/>
  <c r="Q559" i="1"/>
  <c r="R559" i="1"/>
  <c r="U559" i="1"/>
  <c r="I560" i="1"/>
  <c r="J560" i="1"/>
  <c r="O560" i="1"/>
  <c r="P560" i="1"/>
  <c r="Q560" i="1"/>
  <c r="R560" i="1"/>
  <c r="U560" i="1"/>
  <c r="I561" i="1"/>
  <c r="J569" i="1" s="1"/>
  <c r="O561" i="1"/>
  <c r="P561" i="1"/>
  <c r="Q561" i="1"/>
  <c r="R561" i="1"/>
  <c r="U561" i="1"/>
  <c r="I562" i="1"/>
  <c r="J562" i="1"/>
  <c r="O562" i="1"/>
  <c r="P562" i="1"/>
  <c r="Q562" i="1"/>
  <c r="R562" i="1"/>
  <c r="U562" i="1"/>
  <c r="I563" i="1"/>
  <c r="J571" i="1" s="1"/>
  <c r="O563" i="1"/>
  <c r="P563" i="1"/>
  <c r="Q563" i="1"/>
  <c r="R563" i="1"/>
  <c r="U563" i="1"/>
  <c r="I564" i="1"/>
  <c r="J564" i="1"/>
  <c r="O564" i="1"/>
  <c r="P564" i="1"/>
  <c r="Q564" i="1"/>
  <c r="R564" i="1"/>
  <c r="U564" i="1"/>
  <c r="I565" i="1"/>
  <c r="J573" i="1" s="1"/>
  <c r="O565" i="1"/>
  <c r="P565" i="1"/>
  <c r="Q565" i="1"/>
  <c r="R565" i="1"/>
  <c r="U565" i="1"/>
  <c r="I566" i="1"/>
  <c r="J566" i="1"/>
  <c r="O566" i="1"/>
  <c r="P566" i="1"/>
  <c r="Q566" i="1"/>
  <c r="R566" i="1"/>
  <c r="U566" i="1"/>
  <c r="U567" i="1" s="1"/>
  <c r="U568" i="1" s="1"/>
  <c r="U569" i="1" s="1"/>
  <c r="I567" i="1"/>
  <c r="J575" i="1" s="1"/>
  <c r="O567" i="1"/>
  <c r="P567" i="1"/>
  <c r="Q567" i="1"/>
  <c r="R567" i="1"/>
  <c r="V567" i="1"/>
  <c r="I568" i="1"/>
  <c r="J568" i="1"/>
  <c r="O568" i="1"/>
  <c r="P568" i="1"/>
  <c r="Q568" i="1"/>
  <c r="R568" i="1"/>
  <c r="V568" i="1"/>
  <c r="I569" i="1"/>
  <c r="J577" i="1" s="1"/>
  <c r="O569" i="1"/>
  <c r="P569" i="1"/>
  <c r="Q569" i="1"/>
  <c r="R569" i="1"/>
  <c r="V569" i="1"/>
  <c r="V570" i="1" s="1"/>
  <c r="V571" i="1" s="1"/>
  <c r="V572" i="1" s="1"/>
  <c r="V573" i="1" s="1"/>
  <c r="V574" i="1" s="1"/>
  <c r="V575" i="1" s="1"/>
  <c r="V576" i="1" s="1"/>
  <c r="V577" i="1" s="1"/>
  <c r="I570" i="1"/>
  <c r="J570" i="1"/>
  <c r="O570" i="1"/>
  <c r="P570" i="1"/>
  <c r="Q570" i="1"/>
  <c r="R570" i="1"/>
  <c r="U570" i="1"/>
  <c r="I571" i="1"/>
  <c r="J579" i="1" s="1"/>
  <c r="O571" i="1"/>
  <c r="P571" i="1"/>
  <c r="Q571" i="1"/>
  <c r="R571" i="1"/>
  <c r="U571" i="1"/>
  <c r="I572" i="1"/>
  <c r="J572" i="1"/>
  <c r="O572" i="1"/>
  <c r="P572" i="1"/>
  <c r="Q572" i="1"/>
  <c r="R572" i="1"/>
  <c r="U572" i="1"/>
  <c r="U573" i="1" s="1"/>
  <c r="I573" i="1"/>
  <c r="J581" i="1" s="1"/>
  <c r="O573" i="1"/>
  <c r="P573" i="1"/>
  <c r="Q573" i="1"/>
  <c r="R573" i="1"/>
  <c r="T573" i="1"/>
  <c r="T574" i="1" s="1"/>
  <c r="T575" i="1" s="1"/>
  <c r="T576" i="1" s="1"/>
  <c r="I574" i="1"/>
  <c r="J574" i="1"/>
  <c r="O574" i="1"/>
  <c r="P574" i="1"/>
  <c r="Q574" i="1"/>
  <c r="R574" i="1"/>
  <c r="U574" i="1"/>
  <c r="I575" i="1"/>
  <c r="J583" i="1" s="1"/>
  <c r="O575" i="1"/>
  <c r="P575" i="1"/>
  <c r="Q575" i="1"/>
  <c r="R575" i="1"/>
  <c r="U575" i="1"/>
  <c r="I576" i="1"/>
  <c r="J576" i="1"/>
  <c r="O576" i="1"/>
  <c r="P576" i="1"/>
  <c r="Q576" i="1"/>
  <c r="R576" i="1"/>
  <c r="U576" i="1"/>
  <c r="U577" i="1" s="1"/>
  <c r="U578" i="1" s="1"/>
  <c r="U579" i="1" s="1"/>
  <c r="U580" i="1" s="1"/>
  <c r="U581" i="1" s="1"/>
  <c r="I577" i="1"/>
  <c r="J585" i="1" s="1"/>
  <c r="O577" i="1"/>
  <c r="P577" i="1"/>
  <c r="Q577" i="1"/>
  <c r="R577" i="1"/>
  <c r="T577" i="1"/>
  <c r="T578" i="1" s="1"/>
  <c r="T579" i="1" s="1"/>
  <c r="T580" i="1" s="1"/>
  <c r="I578" i="1"/>
  <c r="J578" i="1"/>
  <c r="O578" i="1"/>
  <c r="P578" i="1"/>
  <c r="Q578" i="1"/>
  <c r="R578" i="1"/>
  <c r="V578" i="1"/>
  <c r="I579" i="1"/>
  <c r="J587" i="1" s="1"/>
  <c r="O579" i="1"/>
  <c r="P579" i="1"/>
  <c r="Q579" i="1"/>
  <c r="R579" i="1"/>
  <c r="V579" i="1"/>
  <c r="I580" i="1"/>
  <c r="J580" i="1"/>
  <c r="O580" i="1"/>
  <c r="P580" i="1"/>
  <c r="Q580" i="1"/>
  <c r="R580" i="1"/>
  <c r="V580" i="1"/>
  <c r="V581" i="1" s="1"/>
  <c r="V582" i="1" s="1"/>
  <c r="V583" i="1" s="1"/>
  <c r="V584" i="1" s="1"/>
  <c r="V585" i="1" s="1"/>
  <c r="V586" i="1" s="1"/>
  <c r="V587" i="1" s="1"/>
  <c r="I581" i="1"/>
  <c r="J589" i="1" s="1"/>
  <c r="O581" i="1"/>
  <c r="P581" i="1"/>
  <c r="Q581" i="1"/>
  <c r="R581" i="1"/>
  <c r="T581" i="1"/>
  <c r="T582" i="1" s="1"/>
  <c r="T583" i="1" s="1"/>
  <c r="T584" i="1" s="1"/>
  <c r="I582" i="1"/>
  <c r="J582" i="1"/>
  <c r="O582" i="1"/>
  <c r="P582" i="1"/>
  <c r="Q582" i="1"/>
  <c r="R582" i="1"/>
  <c r="U582" i="1"/>
  <c r="I583" i="1"/>
  <c r="J591" i="1" s="1"/>
  <c r="O583" i="1"/>
  <c r="P583" i="1"/>
  <c r="Q583" i="1"/>
  <c r="R583" i="1"/>
  <c r="U583" i="1"/>
  <c r="I584" i="1"/>
  <c r="J584" i="1"/>
  <c r="O584" i="1"/>
  <c r="P584" i="1"/>
  <c r="Q584" i="1"/>
  <c r="R584" i="1"/>
  <c r="U584" i="1"/>
  <c r="U585" i="1" s="1"/>
  <c r="U586" i="1" s="1"/>
  <c r="U587" i="1" s="1"/>
  <c r="U588" i="1" s="1"/>
  <c r="U589" i="1" s="1"/>
  <c r="U590" i="1" s="1"/>
  <c r="U591" i="1" s="1"/>
  <c r="U592" i="1" s="1"/>
  <c r="U593" i="1" s="1"/>
  <c r="U594" i="1" s="1"/>
  <c r="U595" i="1" s="1"/>
  <c r="U596" i="1" s="1"/>
  <c r="U597" i="1" s="1"/>
  <c r="U598" i="1" s="1"/>
  <c r="U599" i="1" s="1"/>
  <c r="U600" i="1" s="1"/>
  <c r="U601" i="1" s="1"/>
  <c r="I585" i="1"/>
  <c r="J593" i="1" s="1"/>
  <c r="O585" i="1"/>
  <c r="P585" i="1"/>
  <c r="Q585" i="1"/>
  <c r="R585" i="1"/>
  <c r="T585" i="1"/>
  <c r="I586" i="1"/>
  <c r="J586" i="1"/>
  <c r="O586" i="1"/>
  <c r="P586" i="1"/>
  <c r="Q586" i="1"/>
  <c r="R586" i="1"/>
  <c r="T586" i="1"/>
  <c r="I587" i="1"/>
  <c r="J595" i="1" s="1"/>
  <c r="O587" i="1"/>
  <c r="P587" i="1"/>
  <c r="Q587" i="1"/>
  <c r="R587" i="1"/>
  <c r="T587" i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I588" i="1"/>
  <c r="J588" i="1"/>
  <c r="O588" i="1"/>
  <c r="P588" i="1"/>
  <c r="Q588" i="1"/>
  <c r="R588" i="1"/>
  <c r="V588" i="1"/>
  <c r="I589" i="1"/>
  <c r="J597" i="1" s="1"/>
  <c r="O589" i="1"/>
  <c r="P589" i="1"/>
  <c r="Q589" i="1"/>
  <c r="R589" i="1"/>
  <c r="V589" i="1"/>
  <c r="I590" i="1"/>
  <c r="J590" i="1"/>
  <c r="O590" i="1"/>
  <c r="P590" i="1"/>
  <c r="Q590" i="1"/>
  <c r="R590" i="1"/>
  <c r="V590" i="1"/>
  <c r="I591" i="1"/>
  <c r="J599" i="1" s="1"/>
  <c r="O591" i="1"/>
  <c r="P591" i="1"/>
  <c r="Q591" i="1"/>
  <c r="R591" i="1"/>
  <c r="V591" i="1"/>
  <c r="I592" i="1"/>
  <c r="J592" i="1"/>
  <c r="O592" i="1"/>
  <c r="P592" i="1"/>
  <c r="Q592" i="1"/>
  <c r="R592" i="1"/>
  <c r="V592" i="1"/>
  <c r="I593" i="1"/>
  <c r="J601" i="1" s="1"/>
  <c r="O593" i="1"/>
  <c r="P593" i="1"/>
  <c r="Q593" i="1"/>
  <c r="R593" i="1"/>
  <c r="V593" i="1"/>
  <c r="I594" i="1"/>
  <c r="J594" i="1"/>
  <c r="O594" i="1"/>
  <c r="P594" i="1"/>
  <c r="Q594" i="1"/>
  <c r="R594" i="1"/>
  <c r="V594" i="1"/>
  <c r="I595" i="1"/>
  <c r="J603" i="1" s="1"/>
  <c r="O595" i="1"/>
  <c r="P595" i="1"/>
  <c r="Q595" i="1"/>
  <c r="R595" i="1"/>
  <c r="V595" i="1"/>
  <c r="I596" i="1"/>
  <c r="J596" i="1"/>
  <c r="O596" i="1"/>
  <c r="P596" i="1"/>
  <c r="Q596" i="1"/>
  <c r="R596" i="1"/>
  <c r="V596" i="1"/>
  <c r="I597" i="1"/>
  <c r="J605" i="1" s="1"/>
  <c r="O597" i="1"/>
  <c r="P597" i="1"/>
  <c r="Q597" i="1"/>
  <c r="R597" i="1"/>
  <c r="V597" i="1"/>
  <c r="I598" i="1"/>
  <c r="J598" i="1"/>
  <c r="O598" i="1"/>
  <c r="P598" i="1"/>
  <c r="Q598" i="1"/>
  <c r="R598" i="1"/>
  <c r="V598" i="1"/>
  <c r="I599" i="1"/>
  <c r="J607" i="1" s="1"/>
  <c r="O599" i="1"/>
  <c r="P599" i="1"/>
  <c r="Q599" i="1"/>
  <c r="R599" i="1"/>
  <c r="V599" i="1"/>
  <c r="V600" i="1" s="1"/>
  <c r="V601" i="1" s="1"/>
  <c r="V602" i="1" s="1"/>
  <c r="V603" i="1" s="1"/>
  <c r="V604" i="1" s="1"/>
  <c r="V605" i="1" s="1"/>
  <c r="I600" i="1"/>
  <c r="J600" i="1"/>
  <c r="O600" i="1"/>
  <c r="P600" i="1"/>
  <c r="Q600" i="1"/>
  <c r="R600" i="1"/>
  <c r="T600" i="1"/>
  <c r="I601" i="1"/>
  <c r="J609" i="1" s="1"/>
  <c r="O601" i="1"/>
  <c r="P601" i="1"/>
  <c r="Q601" i="1"/>
  <c r="R601" i="1"/>
  <c r="T601" i="1"/>
  <c r="T602" i="1" s="1"/>
  <c r="T603" i="1" s="1"/>
  <c r="T604" i="1" s="1"/>
  <c r="I602" i="1"/>
  <c r="J602" i="1"/>
  <c r="O602" i="1"/>
  <c r="P602" i="1"/>
  <c r="Q602" i="1"/>
  <c r="R602" i="1"/>
  <c r="U602" i="1"/>
  <c r="I603" i="1"/>
  <c r="J611" i="1" s="1"/>
  <c r="O603" i="1"/>
  <c r="P603" i="1"/>
  <c r="Q603" i="1"/>
  <c r="R603" i="1"/>
  <c r="U603" i="1"/>
  <c r="I604" i="1"/>
  <c r="J604" i="1"/>
  <c r="O604" i="1"/>
  <c r="P604" i="1"/>
  <c r="Q604" i="1"/>
  <c r="R604" i="1"/>
  <c r="U604" i="1"/>
  <c r="U605" i="1" s="1"/>
  <c r="U606" i="1" s="1"/>
  <c r="U607" i="1" s="1"/>
  <c r="U608" i="1" s="1"/>
  <c r="I605" i="1"/>
  <c r="J613" i="1" s="1"/>
  <c r="O605" i="1"/>
  <c r="P605" i="1"/>
  <c r="Q605" i="1"/>
  <c r="R605" i="1"/>
  <c r="T605" i="1"/>
  <c r="T606" i="1" s="1"/>
  <c r="T607" i="1" s="1"/>
  <c r="T608" i="1" s="1"/>
  <c r="T609" i="1" s="1"/>
  <c r="T610" i="1" s="1"/>
  <c r="T611" i="1" s="1"/>
  <c r="T612" i="1" s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I606" i="1"/>
  <c r="J606" i="1"/>
  <c r="O606" i="1"/>
  <c r="P606" i="1"/>
  <c r="Q606" i="1"/>
  <c r="R606" i="1"/>
  <c r="V606" i="1"/>
  <c r="I607" i="1"/>
  <c r="J615" i="1" s="1"/>
  <c r="O607" i="1"/>
  <c r="P607" i="1"/>
  <c r="Q607" i="1"/>
  <c r="R607" i="1"/>
  <c r="V607" i="1"/>
  <c r="I608" i="1"/>
  <c r="J608" i="1"/>
  <c r="O608" i="1"/>
  <c r="P608" i="1"/>
  <c r="Q608" i="1"/>
  <c r="R608" i="1"/>
  <c r="V608" i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I609" i="1"/>
  <c r="J617" i="1" s="1"/>
  <c r="O609" i="1"/>
  <c r="P609" i="1"/>
  <c r="Q609" i="1"/>
  <c r="R609" i="1"/>
  <c r="U609" i="1"/>
  <c r="I610" i="1"/>
  <c r="J610" i="1"/>
  <c r="O610" i="1"/>
  <c r="P610" i="1"/>
  <c r="Q610" i="1"/>
  <c r="R610" i="1"/>
  <c r="U610" i="1"/>
  <c r="I611" i="1"/>
  <c r="J620" i="1" s="1"/>
  <c r="O611" i="1"/>
  <c r="P611" i="1"/>
  <c r="Q611" i="1"/>
  <c r="R611" i="1"/>
  <c r="U611" i="1"/>
  <c r="I612" i="1"/>
  <c r="J612" i="1"/>
  <c r="O612" i="1"/>
  <c r="P612" i="1"/>
  <c r="Q612" i="1"/>
  <c r="R612" i="1"/>
  <c r="U612" i="1"/>
  <c r="I613" i="1"/>
  <c r="J622" i="1" s="1"/>
  <c r="O613" i="1"/>
  <c r="P613" i="1"/>
  <c r="Q613" i="1"/>
  <c r="R613" i="1"/>
  <c r="U613" i="1"/>
  <c r="I614" i="1"/>
  <c r="J614" i="1"/>
  <c r="O614" i="1"/>
  <c r="P614" i="1"/>
  <c r="Q614" i="1"/>
  <c r="R614" i="1"/>
  <c r="U614" i="1"/>
  <c r="I615" i="1"/>
  <c r="J624" i="1" s="1"/>
  <c r="O615" i="1"/>
  <c r="P615" i="1"/>
  <c r="Q615" i="1"/>
  <c r="R615" i="1"/>
  <c r="U615" i="1"/>
  <c r="I616" i="1"/>
  <c r="J616" i="1"/>
  <c r="O616" i="1"/>
  <c r="P616" i="1"/>
  <c r="Q616" i="1"/>
  <c r="R616" i="1"/>
  <c r="U616" i="1"/>
  <c r="I617" i="1"/>
  <c r="J626" i="1" s="1"/>
  <c r="O617" i="1"/>
  <c r="P617" i="1"/>
  <c r="Q617" i="1"/>
  <c r="R617" i="1"/>
  <c r="U617" i="1"/>
  <c r="U618" i="1" s="1"/>
  <c r="U619" i="1" s="1"/>
  <c r="U620" i="1" s="1"/>
  <c r="I618" i="1"/>
  <c r="J618" i="1"/>
  <c r="O618" i="1"/>
  <c r="P618" i="1"/>
  <c r="Q618" i="1"/>
  <c r="R618" i="1"/>
  <c r="W618" i="1"/>
  <c r="I619" i="1"/>
  <c r="J619" i="1"/>
  <c r="O619" i="1"/>
  <c r="P619" i="1"/>
  <c r="Q619" i="1"/>
  <c r="R619" i="1"/>
  <c r="W619" i="1"/>
  <c r="I620" i="1"/>
  <c r="J628" i="1" s="1"/>
  <c r="O620" i="1"/>
  <c r="P620" i="1"/>
  <c r="Q620" i="1"/>
  <c r="R620" i="1"/>
  <c r="W620" i="1"/>
  <c r="W621" i="1" s="1"/>
  <c r="W622" i="1" s="1"/>
  <c r="W623" i="1" s="1"/>
  <c r="W624" i="1" s="1"/>
  <c r="W625" i="1" s="1"/>
  <c r="W626" i="1" s="1"/>
  <c r="I621" i="1"/>
  <c r="J621" i="1"/>
  <c r="O621" i="1"/>
  <c r="P621" i="1"/>
  <c r="Q621" i="1"/>
  <c r="R621" i="1"/>
  <c r="U621" i="1"/>
  <c r="I622" i="1"/>
  <c r="J630" i="1" s="1"/>
  <c r="O622" i="1"/>
  <c r="P622" i="1"/>
  <c r="Q622" i="1"/>
  <c r="R622" i="1"/>
  <c r="U622" i="1"/>
  <c r="I623" i="1"/>
  <c r="J623" i="1"/>
  <c r="O623" i="1"/>
  <c r="P623" i="1"/>
  <c r="Q623" i="1"/>
  <c r="R623" i="1"/>
  <c r="U623" i="1"/>
  <c r="I624" i="1"/>
  <c r="J632" i="1" s="1"/>
  <c r="O624" i="1"/>
  <c r="P624" i="1"/>
  <c r="Q624" i="1"/>
  <c r="R624" i="1"/>
  <c r="U624" i="1"/>
  <c r="I625" i="1"/>
  <c r="J625" i="1"/>
  <c r="O625" i="1"/>
  <c r="P625" i="1"/>
  <c r="Q625" i="1"/>
  <c r="R625" i="1"/>
  <c r="U625" i="1"/>
  <c r="I626" i="1"/>
  <c r="J634" i="1" s="1"/>
  <c r="O626" i="1"/>
  <c r="P626" i="1"/>
  <c r="Q626" i="1"/>
  <c r="R626" i="1"/>
  <c r="U626" i="1"/>
  <c r="U627" i="1" s="1"/>
  <c r="U628" i="1" s="1"/>
  <c r="U629" i="1" s="1"/>
  <c r="I627" i="1"/>
  <c r="J627" i="1"/>
  <c r="O627" i="1"/>
  <c r="P627" i="1"/>
  <c r="Q627" i="1"/>
  <c r="R627" i="1"/>
  <c r="W627" i="1"/>
  <c r="I628" i="1"/>
  <c r="J636" i="1" s="1"/>
  <c r="O628" i="1"/>
  <c r="P628" i="1"/>
  <c r="Q628" i="1"/>
  <c r="R628" i="1"/>
  <c r="W628" i="1"/>
  <c r="I629" i="1"/>
  <c r="J629" i="1"/>
  <c r="O629" i="1"/>
  <c r="P629" i="1"/>
  <c r="Q629" i="1"/>
  <c r="R629" i="1"/>
  <c r="W629" i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I630" i="1"/>
  <c r="J637" i="1" s="1"/>
  <c r="O630" i="1"/>
  <c r="P630" i="1"/>
  <c r="Q630" i="1"/>
  <c r="R630" i="1"/>
  <c r="U630" i="1"/>
  <c r="I631" i="1"/>
  <c r="J631" i="1"/>
  <c r="O631" i="1"/>
  <c r="P631" i="1"/>
  <c r="Q631" i="1"/>
  <c r="R631" i="1"/>
  <c r="U631" i="1"/>
  <c r="I632" i="1"/>
  <c r="J639" i="1" s="1"/>
  <c r="O632" i="1"/>
  <c r="P632" i="1"/>
  <c r="Q632" i="1"/>
  <c r="R632" i="1"/>
  <c r="U632" i="1"/>
  <c r="I633" i="1"/>
  <c r="J633" i="1"/>
  <c r="O633" i="1"/>
  <c r="P633" i="1"/>
  <c r="Q633" i="1"/>
  <c r="R633" i="1"/>
  <c r="U633" i="1"/>
  <c r="I634" i="1"/>
  <c r="J641" i="1" s="1"/>
  <c r="O634" i="1"/>
  <c r="P634" i="1"/>
  <c r="Q634" i="1"/>
  <c r="R634" i="1"/>
  <c r="U634" i="1"/>
  <c r="I635" i="1"/>
  <c r="J635" i="1"/>
  <c r="O635" i="1"/>
  <c r="P635" i="1"/>
  <c r="Q635" i="1"/>
  <c r="R635" i="1"/>
  <c r="U635" i="1"/>
  <c r="I636" i="1"/>
  <c r="J643" i="1" s="1"/>
  <c r="O636" i="1"/>
  <c r="P636" i="1"/>
  <c r="Q636" i="1"/>
  <c r="R636" i="1"/>
  <c r="U636" i="1"/>
  <c r="U637" i="1" s="1"/>
  <c r="U638" i="1" s="1"/>
  <c r="V636" i="1"/>
  <c r="I637" i="1"/>
  <c r="J645" i="1" s="1"/>
  <c r="O637" i="1"/>
  <c r="P637" i="1"/>
  <c r="Q637" i="1"/>
  <c r="R637" i="1"/>
  <c r="V637" i="1"/>
  <c r="I638" i="1"/>
  <c r="J638" i="1"/>
  <c r="O638" i="1"/>
  <c r="P638" i="1"/>
  <c r="Q638" i="1"/>
  <c r="R638" i="1"/>
  <c r="V638" i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I639" i="1"/>
  <c r="J647" i="1" s="1"/>
  <c r="O639" i="1"/>
  <c r="P639" i="1"/>
  <c r="Q639" i="1"/>
  <c r="R639" i="1"/>
  <c r="U639" i="1"/>
  <c r="I640" i="1"/>
  <c r="J640" i="1"/>
  <c r="O640" i="1"/>
  <c r="P640" i="1"/>
  <c r="Q640" i="1"/>
  <c r="R640" i="1"/>
  <c r="U640" i="1"/>
  <c r="I641" i="1"/>
  <c r="J649" i="1" s="1"/>
  <c r="O641" i="1"/>
  <c r="P641" i="1"/>
  <c r="Q641" i="1"/>
  <c r="R641" i="1"/>
  <c r="U641" i="1"/>
  <c r="I642" i="1"/>
  <c r="J642" i="1"/>
  <c r="O642" i="1"/>
  <c r="P642" i="1"/>
  <c r="Q642" i="1"/>
  <c r="R642" i="1"/>
  <c r="U642" i="1"/>
  <c r="I643" i="1"/>
  <c r="J651" i="1" s="1"/>
  <c r="O643" i="1"/>
  <c r="P643" i="1"/>
  <c r="Q643" i="1"/>
  <c r="R643" i="1"/>
  <c r="U643" i="1"/>
  <c r="I644" i="1"/>
  <c r="J644" i="1"/>
  <c r="O644" i="1"/>
  <c r="P644" i="1"/>
  <c r="Q644" i="1"/>
  <c r="R644" i="1"/>
  <c r="U644" i="1"/>
  <c r="I645" i="1"/>
  <c r="J653" i="1" s="1"/>
  <c r="O645" i="1"/>
  <c r="P645" i="1"/>
  <c r="Q645" i="1"/>
  <c r="R645" i="1"/>
  <c r="U645" i="1"/>
  <c r="I646" i="1"/>
  <c r="J646" i="1"/>
  <c r="O646" i="1"/>
  <c r="P646" i="1"/>
  <c r="Q646" i="1"/>
  <c r="R646" i="1"/>
  <c r="U646" i="1"/>
  <c r="I647" i="1"/>
  <c r="J655" i="1" s="1"/>
  <c r="O647" i="1"/>
  <c r="P647" i="1"/>
  <c r="Q647" i="1"/>
  <c r="R647" i="1"/>
  <c r="U647" i="1"/>
  <c r="I648" i="1"/>
  <c r="J648" i="1"/>
  <c r="O648" i="1"/>
  <c r="P648" i="1"/>
  <c r="Q648" i="1"/>
  <c r="R648" i="1"/>
  <c r="U648" i="1"/>
  <c r="I649" i="1"/>
  <c r="J657" i="1" s="1"/>
  <c r="O649" i="1"/>
  <c r="P649" i="1"/>
  <c r="Q649" i="1"/>
  <c r="R649" i="1"/>
  <c r="U649" i="1"/>
  <c r="I650" i="1"/>
  <c r="J650" i="1"/>
  <c r="O650" i="1"/>
  <c r="P650" i="1"/>
  <c r="Q650" i="1"/>
  <c r="R650" i="1"/>
  <c r="U650" i="1"/>
  <c r="I651" i="1"/>
  <c r="J659" i="1" s="1"/>
  <c r="O651" i="1"/>
  <c r="P651" i="1"/>
  <c r="Q651" i="1"/>
  <c r="R651" i="1"/>
  <c r="U651" i="1"/>
  <c r="I652" i="1"/>
  <c r="J652" i="1"/>
  <c r="O652" i="1"/>
  <c r="P652" i="1"/>
  <c r="Q652" i="1"/>
  <c r="R652" i="1"/>
  <c r="U652" i="1"/>
  <c r="I653" i="1"/>
  <c r="J661" i="1" s="1"/>
  <c r="O653" i="1"/>
  <c r="P653" i="1"/>
  <c r="Q653" i="1"/>
  <c r="R653" i="1"/>
  <c r="U653" i="1"/>
  <c r="I654" i="1"/>
  <c r="J654" i="1"/>
  <c r="O654" i="1"/>
  <c r="P654" i="1"/>
  <c r="Q654" i="1"/>
  <c r="R654" i="1"/>
  <c r="U654" i="1"/>
  <c r="I655" i="1"/>
  <c r="J663" i="1" s="1"/>
  <c r="O655" i="1"/>
  <c r="P655" i="1"/>
  <c r="Q655" i="1"/>
  <c r="R655" i="1"/>
  <c r="U655" i="1"/>
  <c r="I656" i="1"/>
  <c r="J656" i="1"/>
  <c r="O656" i="1"/>
  <c r="P656" i="1"/>
  <c r="Q656" i="1"/>
  <c r="R656" i="1"/>
  <c r="U656" i="1"/>
  <c r="I657" i="1"/>
  <c r="J665" i="1" s="1"/>
  <c r="O657" i="1"/>
  <c r="P657" i="1"/>
  <c r="Q657" i="1"/>
  <c r="R657" i="1"/>
  <c r="U657" i="1"/>
  <c r="I658" i="1"/>
  <c r="J658" i="1"/>
  <c r="O658" i="1"/>
  <c r="P658" i="1"/>
  <c r="Q658" i="1"/>
  <c r="R658" i="1"/>
  <c r="U658" i="1"/>
  <c r="I659" i="1"/>
  <c r="J667" i="1" s="1"/>
  <c r="O659" i="1"/>
  <c r="P659" i="1"/>
  <c r="Q659" i="1"/>
  <c r="R659" i="1"/>
  <c r="U659" i="1"/>
  <c r="I660" i="1"/>
  <c r="J660" i="1"/>
  <c r="O660" i="1"/>
  <c r="P660" i="1"/>
  <c r="Q660" i="1"/>
  <c r="R660" i="1"/>
  <c r="U660" i="1"/>
  <c r="I661" i="1"/>
  <c r="J669" i="1" s="1"/>
  <c r="O661" i="1"/>
  <c r="P661" i="1"/>
  <c r="Q661" i="1"/>
  <c r="R661" i="1"/>
  <c r="U661" i="1"/>
  <c r="I662" i="1"/>
  <c r="J662" i="1"/>
  <c r="O662" i="1"/>
  <c r="P662" i="1"/>
  <c r="Q662" i="1"/>
  <c r="R662" i="1"/>
  <c r="U662" i="1"/>
  <c r="U663" i="1" s="1"/>
  <c r="U664" i="1" s="1"/>
  <c r="U665" i="1" s="1"/>
  <c r="U666" i="1" s="1"/>
  <c r="U667" i="1" s="1"/>
  <c r="U668" i="1" s="1"/>
  <c r="U669" i="1" s="1"/>
  <c r="U670" i="1" s="1"/>
  <c r="U671" i="1" s="1"/>
  <c r="U672" i="1" s="1"/>
  <c r="U673" i="1" s="1"/>
  <c r="U674" i="1" s="1"/>
  <c r="U675" i="1" s="1"/>
  <c r="U676" i="1" s="1"/>
  <c r="U677" i="1" s="1"/>
  <c r="U678" i="1" s="1"/>
  <c r="U679" i="1" s="1"/>
  <c r="U680" i="1" s="1"/>
  <c r="U681" i="1" s="1"/>
  <c r="U682" i="1" s="1"/>
  <c r="U683" i="1" s="1"/>
  <c r="U684" i="1" s="1"/>
  <c r="U685" i="1" s="1"/>
  <c r="U686" i="1" s="1"/>
  <c r="U687" i="1" s="1"/>
  <c r="U688" i="1" s="1"/>
  <c r="U689" i="1" s="1"/>
  <c r="I663" i="1"/>
  <c r="J671" i="1" s="1"/>
  <c r="O663" i="1"/>
  <c r="P663" i="1"/>
  <c r="Q663" i="1"/>
  <c r="R663" i="1"/>
  <c r="T663" i="1"/>
  <c r="I664" i="1"/>
  <c r="J664" i="1"/>
  <c r="O664" i="1"/>
  <c r="P664" i="1"/>
  <c r="Q664" i="1"/>
  <c r="R664" i="1"/>
  <c r="T664" i="1"/>
  <c r="I665" i="1"/>
  <c r="J673" i="1" s="1"/>
  <c r="O665" i="1"/>
  <c r="P665" i="1"/>
  <c r="Q665" i="1"/>
  <c r="R665" i="1"/>
  <c r="T665" i="1"/>
  <c r="T666" i="1" s="1"/>
  <c r="T667" i="1" s="1"/>
  <c r="T668" i="1" s="1"/>
  <c r="I666" i="1"/>
  <c r="J666" i="1"/>
  <c r="O666" i="1"/>
  <c r="P666" i="1"/>
  <c r="Q666" i="1"/>
  <c r="R666" i="1"/>
  <c r="V666" i="1"/>
  <c r="I667" i="1"/>
  <c r="J675" i="1" s="1"/>
  <c r="O667" i="1"/>
  <c r="P667" i="1"/>
  <c r="Q667" i="1"/>
  <c r="R667" i="1"/>
  <c r="V667" i="1"/>
  <c r="I668" i="1"/>
  <c r="J668" i="1"/>
  <c r="O668" i="1"/>
  <c r="P668" i="1"/>
  <c r="Q668" i="1"/>
  <c r="R668" i="1"/>
  <c r="V668" i="1"/>
  <c r="V669" i="1" s="1"/>
  <c r="V670" i="1" s="1"/>
  <c r="V671" i="1" s="1"/>
  <c r="I669" i="1"/>
  <c r="J676" i="1" s="1"/>
  <c r="O669" i="1"/>
  <c r="P669" i="1"/>
  <c r="Q669" i="1"/>
  <c r="R669" i="1"/>
  <c r="T669" i="1"/>
  <c r="I670" i="1"/>
  <c r="J670" i="1"/>
  <c r="O670" i="1"/>
  <c r="P670" i="1"/>
  <c r="Q670" i="1"/>
  <c r="R670" i="1"/>
  <c r="T670" i="1"/>
  <c r="I671" i="1"/>
  <c r="J678" i="1" s="1"/>
  <c r="O671" i="1"/>
  <c r="P671" i="1"/>
  <c r="Q671" i="1"/>
  <c r="R671" i="1"/>
  <c r="T671" i="1"/>
  <c r="T672" i="1" s="1"/>
  <c r="T673" i="1" s="1"/>
  <c r="T674" i="1" s="1"/>
  <c r="I672" i="1"/>
  <c r="J672" i="1"/>
  <c r="O672" i="1"/>
  <c r="P672" i="1"/>
  <c r="Q672" i="1"/>
  <c r="R672" i="1"/>
  <c r="V672" i="1"/>
  <c r="I673" i="1"/>
  <c r="J680" i="1" s="1"/>
  <c r="O673" i="1"/>
  <c r="P673" i="1"/>
  <c r="Q673" i="1"/>
  <c r="R673" i="1"/>
  <c r="V673" i="1"/>
  <c r="I674" i="1"/>
  <c r="J674" i="1"/>
  <c r="O674" i="1"/>
  <c r="P674" i="1"/>
  <c r="Q674" i="1"/>
  <c r="R674" i="1"/>
  <c r="V674" i="1"/>
  <c r="I675" i="1"/>
  <c r="J682" i="1" s="1"/>
  <c r="O675" i="1"/>
  <c r="P675" i="1"/>
  <c r="Q675" i="1"/>
  <c r="R675" i="1"/>
  <c r="T675" i="1"/>
  <c r="V675" i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I676" i="1"/>
  <c r="O676" i="1"/>
  <c r="P676" i="1"/>
  <c r="Q676" i="1"/>
  <c r="R676" i="1"/>
  <c r="T676" i="1"/>
  <c r="I677" i="1"/>
  <c r="J677" i="1"/>
  <c r="O677" i="1"/>
  <c r="P677" i="1"/>
  <c r="Q677" i="1"/>
  <c r="R677" i="1"/>
  <c r="T677" i="1"/>
  <c r="I678" i="1"/>
  <c r="J684" i="1" s="1"/>
  <c r="O678" i="1"/>
  <c r="P678" i="1"/>
  <c r="Q678" i="1"/>
  <c r="R678" i="1"/>
  <c r="T678" i="1"/>
  <c r="I679" i="1"/>
  <c r="J679" i="1"/>
  <c r="O679" i="1"/>
  <c r="P679" i="1"/>
  <c r="Q679" i="1"/>
  <c r="R679" i="1"/>
  <c r="T679" i="1"/>
  <c r="I680" i="1"/>
  <c r="J686" i="1" s="1"/>
  <c r="O680" i="1"/>
  <c r="P680" i="1"/>
  <c r="Q680" i="1"/>
  <c r="R680" i="1"/>
  <c r="T680" i="1"/>
  <c r="I681" i="1"/>
  <c r="J681" i="1"/>
  <c r="O681" i="1"/>
  <c r="P681" i="1"/>
  <c r="Q681" i="1"/>
  <c r="R681" i="1"/>
  <c r="T681" i="1"/>
  <c r="I682" i="1"/>
  <c r="J688" i="1" s="1"/>
  <c r="O682" i="1"/>
  <c r="P682" i="1"/>
  <c r="Q682" i="1"/>
  <c r="R682" i="1"/>
  <c r="T682" i="1"/>
  <c r="I683" i="1"/>
  <c r="J683" i="1"/>
  <c r="O683" i="1"/>
  <c r="P683" i="1"/>
  <c r="Q683" i="1"/>
  <c r="R683" i="1"/>
  <c r="T683" i="1"/>
  <c r="I684" i="1"/>
  <c r="J690" i="1" s="1"/>
  <c r="O684" i="1"/>
  <c r="P684" i="1"/>
  <c r="Q684" i="1"/>
  <c r="R684" i="1"/>
  <c r="T684" i="1"/>
  <c r="I685" i="1"/>
  <c r="J685" i="1"/>
  <c r="O685" i="1"/>
  <c r="P685" i="1"/>
  <c r="Q685" i="1"/>
  <c r="R685" i="1"/>
  <c r="T685" i="1"/>
  <c r="I686" i="1"/>
  <c r="J692" i="1" s="1"/>
  <c r="O686" i="1"/>
  <c r="P686" i="1"/>
  <c r="Q686" i="1"/>
  <c r="R686" i="1"/>
  <c r="T686" i="1"/>
  <c r="I687" i="1"/>
  <c r="J687" i="1"/>
  <c r="O687" i="1"/>
  <c r="P687" i="1"/>
  <c r="Q687" i="1"/>
  <c r="R687" i="1"/>
  <c r="T687" i="1"/>
  <c r="I688" i="1"/>
  <c r="J694" i="1" s="1"/>
  <c r="O688" i="1"/>
  <c r="P688" i="1"/>
  <c r="Q688" i="1"/>
  <c r="R688" i="1"/>
  <c r="T688" i="1"/>
  <c r="I689" i="1"/>
  <c r="J689" i="1"/>
  <c r="O689" i="1"/>
  <c r="P689" i="1"/>
  <c r="Q689" i="1"/>
  <c r="R689" i="1"/>
  <c r="T689" i="1"/>
  <c r="T690" i="1" s="1"/>
  <c r="T691" i="1" s="1"/>
  <c r="I690" i="1"/>
  <c r="J696" i="1" s="1"/>
  <c r="O690" i="1"/>
  <c r="P690" i="1"/>
  <c r="Q690" i="1"/>
  <c r="R690" i="1"/>
  <c r="U690" i="1"/>
  <c r="I691" i="1"/>
  <c r="J691" i="1"/>
  <c r="O691" i="1"/>
  <c r="P691" i="1"/>
  <c r="Q691" i="1"/>
  <c r="R691" i="1"/>
  <c r="U691" i="1"/>
  <c r="U692" i="1" s="1"/>
  <c r="U693" i="1" s="1"/>
  <c r="I692" i="1"/>
  <c r="J698" i="1" s="1"/>
  <c r="O692" i="1"/>
  <c r="P692" i="1"/>
  <c r="Q692" i="1"/>
  <c r="R692" i="1"/>
  <c r="T692" i="1"/>
  <c r="I693" i="1"/>
  <c r="J693" i="1"/>
  <c r="O693" i="1"/>
  <c r="P693" i="1"/>
  <c r="Q693" i="1"/>
  <c r="R693" i="1"/>
  <c r="T693" i="1"/>
  <c r="T694" i="1" s="1"/>
  <c r="I694" i="1"/>
  <c r="J701" i="1" s="1"/>
  <c r="O694" i="1"/>
  <c r="P694" i="1"/>
  <c r="Q694" i="1"/>
  <c r="R694" i="1"/>
  <c r="U694" i="1"/>
  <c r="U695" i="1" s="1"/>
  <c r="U696" i="1" s="1"/>
  <c r="U697" i="1" s="1"/>
  <c r="U698" i="1" s="1"/>
  <c r="U699" i="1" s="1"/>
  <c r="U700" i="1" s="1"/>
  <c r="U701" i="1" s="1"/>
  <c r="U702" i="1" s="1"/>
  <c r="U703" i="1" s="1"/>
  <c r="U704" i="1" s="1"/>
  <c r="U705" i="1" s="1"/>
  <c r="U706" i="1" s="1"/>
  <c r="U707" i="1" s="1"/>
  <c r="I695" i="1"/>
  <c r="J695" i="1"/>
  <c r="O695" i="1"/>
  <c r="P695" i="1"/>
  <c r="Q695" i="1"/>
  <c r="R695" i="1"/>
  <c r="T695" i="1"/>
  <c r="I696" i="1"/>
  <c r="J703" i="1" s="1"/>
  <c r="O696" i="1"/>
  <c r="P696" i="1"/>
  <c r="Q696" i="1"/>
  <c r="R696" i="1"/>
  <c r="T696" i="1"/>
  <c r="I697" i="1"/>
  <c r="J697" i="1"/>
  <c r="O697" i="1"/>
  <c r="P697" i="1"/>
  <c r="Q697" i="1"/>
  <c r="R697" i="1"/>
  <c r="T697" i="1"/>
  <c r="I698" i="1"/>
  <c r="J705" i="1" s="1"/>
  <c r="O698" i="1"/>
  <c r="P698" i="1"/>
  <c r="Q698" i="1"/>
  <c r="R698" i="1"/>
  <c r="T698" i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I699" i="1"/>
  <c r="J699" i="1"/>
  <c r="O699" i="1"/>
  <c r="P699" i="1"/>
  <c r="Q699" i="1"/>
  <c r="R699" i="1"/>
  <c r="V699" i="1"/>
  <c r="I700" i="1"/>
  <c r="J700" i="1"/>
  <c r="O700" i="1"/>
  <c r="P700" i="1"/>
  <c r="Q700" i="1"/>
  <c r="R700" i="1"/>
  <c r="V700" i="1"/>
  <c r="I701" i="1"/>
  <c r="J707" i="1" s="1"/>
  <c r="O701" i="1"/>
  <c r="P701" i="1"/>
  <c r="Q701" i="1"/>
  <c r="R701" i="1"/>
  <c r="V701" i="1"/>
  <c r="I702" i="1"/>
  <c r="J702" i="1"/>
  <c r="O702" i="1"/>
  <c r="P702" i="1"/>
  <c r="Q702" i="1"/>
  <c r="R702" i="1"/>
  <c r="V702" i="1"/>
  <c r="I703" i="1"/>
  <c r="J709" i="1" s="1"/>
  <c r="O703" i="1"/>
  <c r="P703" i="1"/>
  <c r="Q703" i="1"/>
  <c r="R703" i="1"/>
  <c r="V703" i="1"/>
  <c r="I704" i="1"/>
  <c r="J704" i="1"/>
  <c r="O704" i="1"/>
  <c r="P704" i="1"/>
  <c r="Q704" i="1"/>
  <c r="R704" i="1"/>
  <c r="V704" i="1"/>
  <c r="I705" i="1"/>
  <c r="J711" i="1" s="1"/>
  <c r="O705" i="1"/>
  <c r="P705" i="1"/>
  <c r="Q705" i="1"/>
  <c r="R705" i="1"/>
  <c r="V705" i="1"/>
  <c r="I706" i="1"/>
  <c r="J706" i="1"/>
  <c r="O706" i="1"/>
  <c r="P706" i="1"/>
  <c r="Q706" i="1"/>
  <c r="R706" i="1"/>
  <c r="V706" i="1"/>
  <c r="I707" i="1"/>
  <c r="J713" i="1" s="1"/>
  <c r="O707" i="1"/>
  <c r="P707" i="1"/>
  <c r="Q707" i="1"/>
  <c r="R707" i="1"/>
  <c r="V707" i="1"/>
  <c r="V708" i="1" s="1"/>
  <c r="V709" i="1" s="1"/>
  <c r="V710" i="1" s="1"/>
  <c r="V711" i="1" s="1"/>
  <c r="V712" i="1" s="1"/>
  <c r="V713" i="1" s="1"/>
  <c r="V714" i="1" s="1"/>
  <c r="V715" i="1" s="1"/>
  <c r="V716" i="1" s="1"/>
  <c r="I708" i="1"/>
  <c r="J708" i="1"/>
  <c r="O708" i="1"/>
  <c r="P708" i="1"/>
  <c r="Q708" i="1"/>
  <c r="R708" i="1"/>
  <c r="U708" i="1"/>
  <c r="I709" i="1"/>
  <c r="J715" i="1" s="1"/>
  <c r="O709" i="1"/>
  <c r="P709" i="1"/>
  <c r="Q709" i="1"/>
  <c r="R709" i="1"/>
  <c r="U709" i="1"/>
  <c r="I710" i="1"/>
  <c r="J710" i="1"/>
  <c r="O710" i="1"/>
  <c r="P710" i="1"/>
  <c r="Q710" i="1"/>
  <c r="R710" i="1"/>
  <c r="U710" i="1"/>
  <c r="I711" i="1"/>
  <c r="J717" i="1" s="1"/>
  <c r="O711" i="1"/>
  <c r="P711" i="1"/>
  <c r="Q711" i="1"/>
  <c r="R711" i="1"/>
  <c r="U711" i="1"/>
  <c r="I712" i="1"/>
  <c r="J712" i="1"/>
  <c r="O712" i="1"/>
  <c r="P712" i="1"/>
  <c r="Q712" i="1"/>
  <c r="R712" i="1"/>
  <c r="U712" i="1"/>
  <c r="I713" i="1"/>
  <c r="J720" i="1" s="1"/>
  <c r="O713" i="1"/>
  <c r="P713" i="1"/>
  <c r="Q713" i="1"/>
  <c r="R713" i="1"/>
  <c r="U713" i="1"/>
  <c r="U714" i="1" s="1"/>
  <c r="U715" i="1" s="1"/>
  <c r="U716" i="1" s="1"/>
  <c r="U717" i="1" s="1"/>
  <c r="U718" i="1" s="1"/>
  <c r="U719" i="1" s="1"/>
  <c r="U720" i="1" s="1"/>
  <c r="U721" i="1" s="1"/>
  <c r="U722" i="1" s="1"/>
  <c r="U723" i="1" s="1"/>
  <c r="U724" i="1" s="1"/>
  <c r="U725" i="1" s="1"/>
  <c r="U726" i="1" s="1"/>
  <c r="U727" i="1" s="1"/>
  <c r="U728" i="1" s="1"/>
  <c r="U729" i="1" s="1"/>
  <c r="U730" i="1" s="1"/>
  <c r="U731" i="1" s="1"/>
  <c r="U732" i="1" s="1"/>
  <c r="U733" i="1" s="1"/>
  <c r="U734" i="1" s="1"/>
  <c r="U735" i="1" s="1"/>
  <c r="U736" i="1" s="1"/>
  <c r="U737" i="1" s="1"/>
  <c r="I714" i="1"/>
  <c r="J714" i="1"/>
  <c r="O714" i="1"/>
  <c r="P714" i="1"/>
  <c r="Q714" i="1"/>
  <c r="R714" i="1"/>
  <c r="T714" i="1"/>
  <c r="I715" i="1"/>
  <c r="J722" i="1" s="1"/>
  <c r="O715" i="1"/>
  <c r="P715" i="1"/>
  <c r="Q715" i="1"/>
  <c r="R715" i="1"/>
  <c r="T715" i="1"/>
  <c r="I716" i="1"/>
  <c r="J716" i="1"/>
  <c r="O716" i="1"/>
  <c r="P716" i="1"/>
  <c r="Q716" i="1"/>
  <c r="R716" i="1"/>
  <c r="T716" i="1"/>
  <c r="I717" i="1"/>
  <c r="O717" i="1"/>
  <c r="P717" i="1"/>
  <c r="Q717" i="1"/>
  <c r="R717" i="1"/>
  <c r="T717" i="1"/>
  <c r="T718" i="1" s="1"/>
  <c r="T719" i="1" s="1"/>
  <c r="V717" i="1"/>
  <c r="I718" i="1"/>
  <c r="J725" i="1" s="1"/>
  <c r="O718" i="1"/>
  <c r="P718" i="1"/>
  <c r="Q718" i="1"/>
  <c r="R718" i="1"/>
  <c r="V718" i="1"/>
  <c r="I719" i="1"/>
  <c r="J719" i="1"/>
  <c r="O719" i="1"/>
  <c r="P719" i="1"/>
  <c r="Q719" i="1"/>
  <c r="R719" i="1"/>
  <c r="V719" i="1"/>
  <c r="V720" i="1" s="1"/>
  <c r="V721" i="1" s="1"/>
  <c r="V722" i="1" s="1"/>
  <c r="I720" i="1"/>
  <c r="J727" i="1" s="1"/>
  <c r="O720" i="1"/>
  <c r="P720" i="1"/>
  <c r="Q720" i="1"/>
  <c r="R720" i="1"/>
  <c r="T720" i="1"/>
  <c r="I721" i="1"/>
  <c r="J721" i="1"/>
  <c r="O721" i="1"/>
  <c r="P721" i="1"/>
  <c r="Q721" i="1"/>
  <c r="R721" i="1"/>
  <c r="T721" i="1"/>
  <c r="I722" i="1"/>
  <c r="J729" i="1" s="1"/>
  <c r="O722" i="1"/>
  <c r="P722" i="1"/>
  <c r="Q722" i="1"/>
  <c r="R722" i="1"/>
  <c r="T722" i="1"/>
  <c r="T723" i="1" s="1"/>
  <c r="T724" i="1" s="1"/>
  <c r="T725" i="1" s="1"/>
  <c r="I723" i="1"/>
  <c r="J723" i="1"/>
  <c r="O723" i="1"/>
  <c r="P723" i="1"/>
  <c r="Q723" i="1"/>
  <c r="R723" i="1"/>
  <c r="V723" i="1"/>
  <c r="I724" i="1"/>
  <c r="J724" i="1"/>
  <c r="O724" i="1"/>
  <c r="P724" i="1"/>
  <c r="Q724" i="1"/>
  <c r="R724" i="1"/>
  <c r="V724" i="1"/>
  <c r="I725" i="1"/>
  <c r="J730" i="1" s="1"/>
  <c r="O725" i="1"/>
  <c r="P725" i="1"/>
  <c r="Q725" i="1"/>
  <c r="R725" i="1"/>
  <c r="V725" i="1"/>
  <c r="V726" i="1" s="1"/>
  <c r="V727" i="1" s="1"/>
  <c r="V728" i="1" s="1"/>
  <c r="I726" i="1"/>
  <c r="J726" i="1"/>
  <c r="O726" i="1"/>
  <c r="P726" i="1"/>
  <c r="Q726" i="1"/>
  <c r="R726" i="1"/>
  <c r="T726" i="1"/>
  <c r="I727" i="1"/>
  <c r="J734" i="1" s="1"/>
  <c r="O727" i="1"/>
  <c r="P727" i="1"/>
  <c r="Q727" i="1"/>
  <c r="R727" i="1"/>
  <c r="T727" i="1"/>
  <c r="I728" i="1"/>
  <c r="J728" i="1"/>
  <c r="O728" i="1"/>
  <c r="P728" i="1"/>
  <c r="Q728" i="1"/>
  <c r="R728" i="1"/>
  <c r="T728" i="1"/>
  <c r="I729" i="1"/>
  <c r="J736" i="1" s="1"/>
  <c r="O729" i="1"/>
  <c r="P729" i="1"/>
  <c r="Q729" i="1"/>
  <c r="R729" i="1"/>
  <c r="T729" i="1"/>
  <c r="T730" i="1" s="1"/>
  <c r="T731" i="1" s="1"/>
  <c r="T732" i="1" s="1"/>
  <c r="T733" i="1" s="1"/>
  <c r="T734" i="1" s="1"/>
  <c r="V729" i="1"/>
  <c r="I730" i="1"/>
  <c r="O730" i="1"/>
  <c r="P730" i="1"/>
  <c r="Q730" i="1"/>
  <c r="R730" i="1"/>
  <c r="V730" i="1"/>
  <c r="I731" i="1"/>
  <c r="J731" i="1"/>
  <c r="O731" i="1"/>
  <c r="P731" i="1"/>
  <c r="Q731" i="1"/>
  <c r="R731" i="1"/>
  <c r="V731" i="1"/>
  <c r="I732" i="1"/>
  <c r="J738" i="1" s="1"/>
  <c r="O732" i="1"/>
  <c r="P732" i="1"/>
  <c r="Q732" i="1"/>
  <c r="R732" i="1"/>
  <c r="V732" i="1"/>
  <c r="I733" i="1"/>
  <c r="J733" i="1"/>
  <c r="O733" i="1"/>
  <c r="P733" i="1"/>
  <c r="Q733" i="1"/>
  <c r="R733" i="1"/>
  <c r="V733" i="1"/>
  <c r="I734" i="1"/>
  <c r="J740" i="1" s="1"/>
  <c r="O734" i="1"/>
  <c r="P734" i="1"/>
  <c r="Q734" i="1"/>
  <c r="R734" i="1"/>
  <c r="V734" i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I735" i="1"/>
  <c r="J735" i="1"/>
  <c r="O735" i="1"/>
  <c r="P735" i="1"/>
  <c r="Q735" i="1"/>
  <c r="R735" i="1"/>
  <c r="T735" i="1"/>
  <c r="I736" i="1"/>
  <c r="J742" i="1" s="1"/>
  <c r="O736" i="1"/>
  <c r="P736" i="1"/>
  <c r="Q736" i="1"/>
  <c r="R736" i="1"/>
  <c r="T736" i="1"/>
  <c r="I737" i="1"/>
  <c r="J737" i="1"/>
  <c r="O737" i="1"/>
  <c r="P737" i="1"/>
  <c r="Q737" i="1"/>
  <c r="R737" i="1"/>
  <c r="T737" i="1"/>
  <c r="T738" i="1" s="1"/>
  <c r="T739" i="1" s="1"/>
  <c r="T740" i="1" s="1"/>
  <c r="T741" i="1" s="1"/>
  <c r="T742" i="1" s="1"/>
  <c r="T743" i="1" s="1"/>
  <c r="I738" i="1"/>
  <c r="J744" i="1" s="1"/>
  <c r="O738" i="1"/>
  <c r="P738" i="1"/>
  <c r="Q738" i="1"/>
  <c r="R738" i="1"/>
  <c r="U738" i="1"/>
  <c r="I739" i="1"/>
  <c r="J739" i="1"/>
  <c r="O739" i="1"/>
  <c r="P739" i="1"/>
  <c r="Q739" i="1"/>
  <c r="R739" i="1"/>
  <c r="U739" i="1"/>
  <c r="I740" i="1"/>
  <c r="J746" i="1" s="1"/>
  <c r="O740" i="1"/>
  <c r="P740" i="1"/>
  <c r="Q740" i="1"/>
  <c r="R740" i="1"/>
  <c r="U740" i="1"/>
  <c r="I741" i="1"/>
  <c r="J741" i="1"/>
  <c r="O741" i="1"/>
  <c r="P741" i="1"/>
  <c r="Q741" i="1"/>
  <c r="R741" i="1"/>
  <c r="U741" i="1"/>
  <c r="I742" i="1"/>
  <c r="J748" i="1" s="1"/>
  <c r="O742" i="1"/>
  <c r="P742" i="1"/>
  <c r="Q742" i="1"/>
  <c r="R742" i="1"/>
  <c r="U742" i="1"/>
  <c r="I743" i="1"/>
  <c r="J743" i="1"/>
  <c r="O743" i="1"/>
  <c r="P743" i="1"/>
  <c r="Q743" i="1"/>
  <c r="R743" i="1"/>
  <c r="U743" i="1"/>
  <c r="I744" i="1"/>
  <c r="J749" i="1" s="1"/>
  <c r="O744" i="1"/>
  <c r="P744" i="1"/>
  <c r="Q744" i="1"/>
  <c r="R744" i="1"/>
  <c r="T744" i="1"/>
  <c r="U744" i="1"/>
  <c r="I745" i="1"/>
  <c r="J751" i="1" s="1"/>
  <c r="O745" i="1"/>
  <c r="P745" i="1"/>
  <c r="Q745" i="1"/>
  <c r="R745" i="1"/>
  <c r="T745" i="1"/>
  <c r="T746" i="1" s="1"/>
  <c r="T747" i="1" s="1"/>
  <c r="U745" i="1"/>
  <c r="I746" i="1"/>
  <c r="O746" i="1"/>
  <c r="P746" i="1"/>
  <c r="Q746" i="1"/>
  <c r="R746" i="1"/>
  <c r="U746" i="1"/>
  <c r="I747" i="1"/>
  <c r="J747" i="1"/>
  <c r="O747" i="1"/>
  <c r="P747" i="1"/>
  <c r="Q747" i="1"/>
  <c r="R747" i="1"/>
  <c r="U747" i="1"/>
  <c r="I748" i="1"/>
  <c r="J753" i="1" s="1"/>
  <c r="O748" i="1"/>
  <c r="P748" i="1"/>
  <c r="Q748" i="1"/>
  <c r="R748" i="1"/>
  <c r="T748" i="1"/>
  <c r="U748" i="1"/>
  <c r="U749" i="1" s="1"/>
  <c r="U750" i="1" s="1"/>
  <c r="U751" i="1" s="1"/>
  <c r="U752" i="1" s="1"/>
  <c r="U753" i="1" s="1"/>
  <c r="U754" i="1" s="1"/>
  <c r="U755" i="1" s="1"/>
  <c r="U756" i="1" s="1"/>
  <c r="U757" i="1" s="1"/>
  <c r="U758" i="1" s="1"/>
  <c r="U759" i="1" s="1"/>
  <c r="U760" i="1" s="1"/>
  <c r="U761" i="1" s="1"/>
  <c r="I749" i="1"/>
  <c r="J755" i="1" s="1"/>
  <c r="O749" i="1"/>
  <c r="P749" i="1"/>
  <c r="Q749" i="1"/>
  <c r="R749" i="1"/>
  <c r="T749" i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I750" i="1"/>
  <c r="J750" i="1"/>
  <c r="O750" i="1"/>
  <c r="P750" i="1"/>
  <c r="Q750" i="1"/>
  <c r="R750" i="1"/>
  <c r="V750" i="1"/>
  <c r="I751" i="1"/>
  <c r="J757" i="1" s="1"/>
  <c r="O751" i="1"/>
  <c r="P751" i="1"/>
  <c r="Q751" i="1"/>
  <c r="R751" i="1"/>
  <c r="V751" i="1"/>
  <c r="I752" i="1"/>
  <c r="J752" i="1"/>
  <c r="O752" i="1"/>
  <c r="P752" i="1"/>
  <c r="Q752" i="1"/>
  <c r="R752" i="1"/>
  <c r="V752" i="1"/>
  <c r="I753" i="1"/>
  <c r="J759" i="1" s="1"/>
  <c r="O753" i="1"/>
  <c r="P753" i="1"/>
  <c r="Q753" i="1"/>
  <c r="R753" i="1"/>
  <c r="V753" i="1"/>
  <c r="I754" i="1"/>
  <c r="J754" i="1"/>
  <c r="O754" i="1"/>
  <c r="P754" i="1"/>
  <c r="Q754" i="1"/>
  <c r="R754" i="1"/>
  <c r="V754" i="1"/>
  <c r="I755" i="1"/>
  <c r="J761" i="1" s="1"/>
  <c r="O755" i="1"/>
  <c r="P755" i="1"/>
  <c r="Q755" i="1"/>
  <c r="R755" i="1"/>
  <c r="V755" i="1"/>
  <c r="I756" i="1"/>
  <c r="J756" i="1"/>
  <c r="O756" i="1"/>
  <c r="P756" i="1"/>
  <c r="Q756" i="1"/>
  <c r="R756" i="1"/>
  <c r="V756" i="1"/>
  <c r="I757" i="1"/>
  <c r="J763" i="1" s="1"/>
  <c r="O757" i="1"/>
  <c r="P757" i="1"/>
  <c r="Q757" i="1"/>
  <c r="R757" i="1"/>
  <c r="V757" i="1"/>
  <c r="I758" i="1"/>
  <c r="J758" i="1"/>
  <c r="O758" i="1"/>
  <c r="P758" i="1"/>
  <c r="Q758" i="1"/>
  <c r="R758" i="1"/>
  <c r="V758" i="1"/>
  <c r="I759" i="1"/>
  <c r="J765" i="1" s="1"/>
  <c r="O759" i="1"/>
  <c r="P759" i="1"/>
  <c r="Q759" i="1"/>
  <c r="R759" i="1"/>
  <c r="V759" i="1"/>
  <c r="I760" i="1"/>
  <c r="J760" i="1"/>
  <c r="O760" i="1"/>
  <c r="P760" i="1"/>
  <c r="Q760" i="1"/>
  <c r="R760" i="1"/>
  <c r="V760" i="1"/>
  <c r="I761" i="1"/>
  <c r="J767" i="1" s="1"/>
  <c r="O761" i="1"/>
  <c r="P761" i="1"/>
  <c r="Q761" i="1"/>
  <c r="R761" i="1"/>
  <c r="V761" i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I762" i="1"/>
  <c r="J762" i="1"/>
  <c r="O762" i="1"/>
  <c r="P762" i="1"/>
  <c r="Q762" i="1"/>
  <c r="R762" i="1"/>
  <c r="U762" i="1"/>
  <c r="I763" i="1"/>
  <c r="J769" i="1" s="1"/>
  <c r="O763" i="1"/>
  <c r="P763" i="1"/>
  <c r="Q763" i="1"/>
  <c r="R763" i="1"/>
  <c r="U763" i="1"/>
  <c r="I764" i="1"/>
  <c r="J764" i="1"/>
  <c r="O764" i="1"/>
  <c r="P764" i="1"/>
  <c r="Q764" i="1"/>
  <c r="R764" i="1"/>
  <c r="U764" i="1"/>
  <c r="U765" i="1" s="1"/>
  <c r="U766" i="1" s="1"/>
  <c r="U767" i="1" s="1"/>
  <c r="U768" i="1" s="1"/>
  <c r="U769" i="1" s="1"/>
  <c r="U770" i="1" s="1"/>
  <c r="U771" i="1" s="1"/>
  <c r="U772" i="1" s="1"/>
  <c r="U773" i="1" s="1"/>
  <c r="U774" i="1" s="1"/>
  <c r="U775" i="1" s="1"/>
  <c r="U776" i="1" s="1"/>
  <c r="I765" i="1"/>
  <c r="J771" i="1" s="1"/>
  <c r="O765" i="1"/>
  <c r="P765" i="1"/>
  <c r="Q765" i="1"/>
  <c r="R765" i="1"/>
  <c r="T765" i="1"/>
  <c r="I766" i="1"/>
  <c r="J766" i="1"/>
  <c r="O766" i="1"/>
  <c r="P766" i="1"/>
  <c r="Q766" i="1"/>
  <c r="R766" i="1"/>
  <c r="T766" i="1"/>
  <c r="I767" i="1"/>
  <c r="J773" i="1" s="1"/>
  <c r="O767" i="1"/>
  <c r="P767" i="1"/>
  <c r="Q767" i="1"/>
  <c r="R767" i="1"/>
  <c r="T767" i="1"/>
  <c r="I768" i="1"/>
  <c r="J768" i="1"/>
  <c r="O768" i="1"/>
  <c r="P768" i="1"/>
  <c r="Q768" i="1"/>
  <c r="R768" i="1"/>
  <c r="T768" i="1"/>
  <c r="I769" i="1"/>
  <c r="J775" i="1" s="1"/>
  <c r="O769" i="1"/>
  <c r="P769" i="1"/>
  <c r="Q769" i="1"/>
  <c r="R769" i="1"/>
  <c r="T769" i="1"/>
  <c r="I770" i="1"/>
  <c r="J770" i="1"/>
  <c r="O770" i="1"/>
  <c r="P770" i="1"/>
  <c r="Q770" i="1"/>
  <c r="R770" i="1"/>
  <c r="T770" i="1"/>
  <c r="I771" i="1"/>
  <c r="J777" i="1" s="1"/>
  <c r="O771" i="1"/>
  <c r="P771" i="1"/>
  <c r="Q771" i="1"/>
  <c r="R771" i="1"/>
  <c r="T771" i="1"/>
  <c r="I772" i="1"/>
  <c r="J772" i="1"/>
  <c r="O772" i="1"/>
  <c r="P772" i="1"/>
  <c r="Q772" i="1"/>
  <c r="R772" i="1"/>
  <c r="T772" i="1"/>
  <c r="I773" i="1"/>
  <c r="J779" i="1" s="1"/>
  <c r="O773" i="1"/>
  <c r="P773" i="1"/>
  <c r="Q773" i="1"/>
  <c r="R773" i="1"/>
  <c r="T773" i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I774" i="1"/>
  <c r="J774" i="1"/>
  <c r="O774" i="1"/>
  <c r="P774" i="1"/>
  <c r="Q774" i="1"/>
  <c r="R774" i="1"/>
  <c r="V774" i="1"/>
  <c r="I775" i="1"/>
  <c r="O775" i="1"/>
  <c r="P775" i="1"/>
  <c r="Q775" i="1"/>
  <c r="R775" i="1"/>
  <c r="V775" i="1"/>
  <c r="I776" i="1"/>
  <c r="J776" i="1"/>
  <c r="O776" i="1"/>
  <c r="P776" i="1"/>
  <c r="Q776" i="1"/>
  <c r="R776" i="1"/>
  <c r="V776" i="1"/>
  <c r="V777" i="1" s="1"/>
  <c r="V778" i="1" s="1"/>
  <c r="V779" i="1" s="1"/>
  <c r="I777" i="1"/>
  <c r="J782" i="1" s="1"/>
  <c r="O777" i="1"/>
  <c r="P777" i="1"/>
  <c r="Q777" i="1"/>
  <c r="R777" i="1"/>
  <c r="U777" i="1"/>
  <c r="I778" i="1"/>
  <c r="J778" i="1"/>
  <c r="O778" i="1"/>
  <c r="P778" i="1"/>
  <c r="Q778" i="1"/>
  <c r="R778" i="1"/>
  <c r="U778" i="1"/>
  <c r="I779" i="1"/>
  <c r="O779" i="1"/>
  <c r="P779" i="1"/>
  <c r="Q779" i="1"/>
  <c r="R779" i="1"/>
  <c r="U779" i="1"/>
  <c r="U780" i="1" s="1"/>
  <c r="U781" i="1" s="1"/>
  <c r="U782" i="1" s="1"/>
  <c r="U783" i="1" s="1"/>
  <c r="I780" i="1"/>
  <c r="J780" i="1"/>
  <c r="O780" i="1"/>
  <c r="P780" i="1"/>
  <c r="Q780" i="1"/>
  <c r="R780" i="1"/>
  <c r="V780" i="1"/>
  <c r="I781" i="1"/>
  <c r="J781" i="1"/>
  <c r="O781" i="1"/>
  <c r="P781" i="1"/>
  <c r="Q781" i="1"/>
  <c r="R781" i="1"/>
  <c r="V781" i="1"/>
  <c r="I782" i="1"/>
  <c r="J786" i="1" s="1"/>
  <c r="O782" i="1"/>
  <c r="P782" i="1"/>
  <c r="Q782" i="1"/>
  <c r="R782" i="1"/>
  <c r="V782" i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I783" i="1"/>
  <c r="J783" i="1"/>
  <c r="O783" i="1"/>
  <c r="P783" i="1"/>
  <c r="Q783" i="1"/>
  <c r="R783" i="1"/>
  <c r="W783" i="1"/>
  <c r="I784" i="1"/>
  <c r="J784" i="1"/>
  <c r="O784" i="1"/>
  <c r="P784" i="1"/>
  <c r="Q784" i="1"/>
  <c r="R784" i="1"/>
  <c r="U784" i="1"/>
  <c r="W784" i="1"/>
  <c r="W785" i="1" s="1"/>
  <c r="W786" i="1" s="1"/>
  <c r="I785" i="1"/>
  <c r="J785" i="1"/>
  <c r="O785" i="1"/>
  <c r="P785" i="1"/>
  <c r="Q785" i="1"/>
  <c r="R785" i="1"/>
  <c r="U785" i="1"/>
  <c r="I786" i="1"/>
  <c r="J790" i="1" s="1"/>
  <c r="O786" i="1"/>
  <c r="P786" i="1"/>
  <c r="Q786" i="1"/>
  <c r="R786" i="1"/>
  <c r="U786" i="1"/>
  <c r="U787" i="1" s="1"/>
  <c r="U788" i="1" s="1"/>
  <c r="U789" i="1" s="1"/>
  <c r="U790" i="1" s="1"/>
  <c r="U791" i="1" s="1"/>
  <c r="U792" i="1" s="1"/>
  <c r="U793" i="1" s="1"/>
  <c r="U794" i="1" s="1"/>
  <c r="U795" i="1" s="1"/>
  <c r="U796" i="1" s="1"/>
  <c r="U797" i="1" s="1"/>
  <c r="U798" i="1" s="1"/>
  <c r="U799" i="1" s="1"/>
  <c r="U800" i="1" s="1"/>
  <c r="I787" i="1"/>
  <c r="J787" i="1"/>
  <c r="O787" i="1"/>
  <c r="P787" i="1"/>
  <c r="Q787" i="1"/>
  <c r="R787" i="1"/>
  <c r="W787" i="1"/>
  <c r="I788" i="1"/>
  <c r="J794" i="1" s="1"/>
  <c r="O788" i="1"/>
  <c r="P788" i="1"/>
  <c r="Q788" i="1"/>
  <c r="R788" i="1"/>
  <c r="W788" i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I789" i="1"/>
  <c r="J789" i="1"/>
  <c r="O789" i="1"/>
  <c r="P789" i="1"/>
  <c r="Q789" i="1"/>
  <c r="R789" i="1"/>
  <c r="T789" i="1"/>
  <c r="I790" i="1"/>
  <c r="O790" i="1"/>
  <c r="P790" i="1"/>
  <c r="Q790" i="1"/>
  <c r="R790" i="1"/>
  <c r="T790" i="1"/>
  <c r="I791" i="1"/>
  <c r="J791" i="1"/>
  <c r="O791" i="1"/>
  <c r="P791" i="1"/>
  <c r="Q791" i="1"/>
  <c r="R791" i="1"/>
  <c r="T791" i="1"/>
  <c r="I792" i="1"/>
  <c r="J797" i="1" s="1"/>
  <c r="O792" i="1"/>
  <c r="P792" i="1"/>
  <c r="Q792" i="1"/>
  <c r="R792" i="1"/>
  <c r="T792" i="1"/>
  <c r="I793" i="1"/>
  <c r="J793" i="1"/>
  <c r="O793" i="1"/>
  <c r="P793" i="1"/>
  <c r="Q793" i="1"/>
  <c r="R793" i="1"/>
  <c r="T793" i="1"/>
  <c r="I794" i="1"/>
  <c r="J799" i="1" s="1"/>
  <c r="O794" i="1"/>
  <c r="P794" i="1"/>
  <c r="Q794" i="1"/>
  <c r="R794" i="1"/>
  <c r="T794" i="1"/>
  <c r="T795" i="1" s="1"/>
  <c r="T796" i="1" s="1"/>
  <c r="T797" i="1" s="1"/>
  <c r="I795" i="1"/>
  <c r="J795" i="1"/>
  <c r="O795" i="1"/>
  <c r="P795" i="1"/>
  <c r="Q795" i="1"/>
  <c r="R795" i="1"/>
  <c r="V795" i="1"/>
  <c r="I796" i="1"/>
  <c r="J796" i="1"/>
  <c r="O796" i="1"/>
  <c r="P796" i="1"/>
  <c r="Q796" i="1"/>
  <c r="R796" i="1"/>
  <c r="V796" i="1"/>
  <c r="I797" i="1"/>
  <c r="J801" i="1" s="1"/>
  <c r="O797" i="1"/>
  <c r="P797" i="1"/>
  <c r="Q797" i="1"/>
  <c r="R797" i="1"/>
  <c r="V797" i="1"/>
  <c r="V798" i="1" s="1"/>
  <c r="V799" i="1" s="1"/>
  <c r="V800" i="1" s="1"/>
  <c r="V801" i="1" s="1"/>
  <c r="V802" i="1" s="1"/>
  <c r="V803" i="1" s="1"/>
  <c r="V804" i="1" s="1"/>
  <c r="V805" i="1" s="1"/>
  <c r="V806" i="1" s="1"/>
  <c r="I798" i="1"/>
  <c r="J798" i="1"/>
  <c r="O798" i="1"/>
  <c r="P798" i="1"/>
  <c r="Q798" i="1"/>
  <c r="R798" i="1"/>
  <c r="T798" i="1"/>
  <c r="I799" i="1"/>
  <c r="J804" i="1" s="1"/>
  <c r="O799" i="1"/>
  <c r="P799" i="1"/>
  <c r="Q799" i="1"/>
  <c r="R799" i="1"/>
  <c r="T799" i="1"/>
  <c r="I800" i="1"/>
  <c r="J800" i="1"/>
  <c r="O800" i="1"/>
  <c r="P800" i="1"/>
  <c r="Q800" i="1"/>
  <c r="R800" i="1"/>
  <c r="T800" i="1"/>
  <c r="I801" i="1"/>
  <c r="J806" i="1" s="1"/>
  <c r="O801" i="1"/>
  <c r="P801" i="1"/>
  <c r="Q801" i="1"/>
  <c r="R801" i="1"/>
  <c r="T801" i="1"/>
  <c r="U801" i="1"/>
  <c r="U802" i="1" s="1"/>
  <c r="I802" i="1"/>
  <c r="O802" i="1"/>
  <c r="P802" i="1"/>
  <c r="Q802" i="1"/>
  <c r="R802" i="1"/>
  <c r="T802" i="1"/>
  <c r="T803" i="1" s="1"/>
  <c r="T804" i="1" s="1"/>
  <c r="I803" i="1"/>
  <c r="J803" i="1"/>
  <c r="O803" i="1"/>
  <c r="P803" i="1"/>
  <c r="Q803" i="1"/>
  <c r="R803" i="1"/>
  <c r="U803" i="1"/>
  <c r="I804" i="1"/>
  <c r="J809" i="1" s="1"/>
  <c r="O804" i="1"/>
  <c r="P804" i="1"/>
  <c r="Q804" i="1"/>
  <c r="R804" i="1"/>
  <c r="U804" i="1"/>
  <c r="U805" i="1" s="1"/>
  <c r="U806" i="1" s="1"/>
  <c r="U807" i="1" s="1"/>
  <c r="U808" i="1" s="1"/>
  <c r="U809" i="1" s="1"/>
  <c r="U810" i="1" s="1"/>
  <c r="U811" i="1" s="1"/>
  <c r="U812" i="1" s="1"/>
  <c r="U813" i="1" s="1"/>
  <c r="U814" i="1" s="1"/>
  <c r="U815" i="1" s="1"/>
  <c r="U816" i="1" s="1"/>
  <c r="U817" i="1" s="1"/>
  <c r="U818" i="1" s="1"/>
  <c r="U819" i="1" s="1"/>
  <c r="U820" i="1" s="1"/>
  <c r="U821" i="1" s="1"/>
  <c r="U822" i="1" s="1"/>
  <c r="U823" i="1" s="1"/>
  <c r="U824" i="1" s="1"/>
  <c r="I805" i="1"/>
  <c r="J805" i="1"/>
  <c r="O805" i="1"/>
  <c r="P805" i="1"/>
  <c r="Q805" i="1"/>
  <c r="R805" i="1"/>
  <c r="T805" i="1"/>
  <c r="I806" i="1"/>
  <c r="J811" i="1" s="1"/>
  <c r="O806" i="1"/>
  <c r="P806" i="1"/>
  <c r="Q806" i="1"/>
  <c r="R806" i="1"/>
  <c r="T806" i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I807" i="1"/>
  <c r="J807" i="1"/>
  <c r="O807" i="1"/>
  <c r="P807" i="1"/>
  <c r="Q807" i="1"/>
  <c r="R807" i="1"/>
  <c r="V807" i="1"/>
  <c r="I808" i="1"/>
  <c r="J808" i="1"/>
  <c r="O808" i="1"/>
  <c r="P808" i="1"/>
  <c r="Q808" i="1"/>
  <c r="R808" i="1"/>
  <c r="V808" i="1"/>
  <c r="I809" i="1"/>
  <c r="J813" i="1" s="1"/>
  <c r="O809" i="1"/>
  <c r="P809" i="1"/>
  <c r="Q809" i="1"/>
  <c r="R809" i="1"/>
  <c r="V809" i="1"/>
  <c r="I810" i="1"/>
  <c r="J810" i="1"/>
  <c r="O810" i="1"/>
  <c r="P810" i="1"/>
  <c r="Q810" i="1"/>
  <c r="R810" i="1"/>
  <c r="V810" i="1"/>
  <c r="I811" i="1"/>
  <c r="J817" i="1" s="1"/>
  <c r="O811" i="1"/>
  <c r="P811" i="1"/>
  <c r="Q811" i="1"/>
  <c r="R811" i="1"/>
  <c r="V811" i="1"/>
  <c r="I812" i="1"/>
  <c r="J812" i="1"/>
  <c r="O812" i="1"/>
  <c r="P812" i="1"/>
  <c r="Q812" i="1"/>
  <c r="R812" i="1"/>
  <c r="V812" i="1"/>
  <c r="I813" i="1"/>
  <c r="J819" i="1" s="1"/>
  <c r="O813" i="1"/>
  <c r="P813" i="1"/>
  <c r="Q813" i="1"/>
  <c r="R813" i="1"/>
  <c r="V813" i="1"/>
  <c r="I814" i="1"/>
  <c r="J814" i="1"/>
  <c r="O814" i="1"/>
  <c r="P814" i="1"/>
  <c r="Q814" i="1"/>
  <c r="R814" i="1"/>
  <c r="V814" i="1"/>
  <c r="I815" i="1"/>
  <c r="J821" i="1" s="1"/>
  <c r="O815" i="1"/>
  <c r="P815" i="1"/>
  <c r="Q815" i="1"/>
  <c r="R815" i="1"/>
  <c r="V815" i="1"/>
  <c r="I816" i="1"/>
  <c r="J816" i="1"/>
  <c r="O816" i="1"/>
  <c r="P816" i="1"/>
  <c r="Q816" i="1"/>
  <c r="R816" i="1"/>
  <c r="V816" i="1"/>
  <c r="I817" i="1"/>
  <c r="J823" i="1" s="1"/>
  <c r="O817" i="1"/>
  <c r="P817" i="1"/>
  <c r="Q817" i="1"/>
  <c r="R817" i="1"/>
  <c r="V817" i="1"/>
  <c r="I818" i="1"/>
  <c r="J818" i="1"/>
  <c r="O818" i="1"/>
  <c r="P818" i="1"/>
  <c r="Q818" i="1"/>
  <c r="R818" i="1"/>
  <c r="V818" i="1"/>
  <c r="I819" i="1"/>
  <c r="J825" i="1" s="1"/>
  <c r="O819" i="1"/>
  <c r="P819" i="1"/>
  <c r="Q819" i="1"/>
  <c r="R819" i="1"/>
  <c r="V819" i="1"/>
  <c r="I820" i="1"/>
  <c r="J820" i="1"/>
  <c r="O820" i="1"/>
  <c r="P820" i="1"/>
  <c r="Q820" i="1"/>
  <c r="R820" i="1"/>
  <c r="V820" i="1"/>
  <c r="I821" i="1"/>
  <c r="J826" i="1" s="1"/>
  <c r="O821" i="1"/>
  <c r="P821" i="1"/>
  <c r="Q821" i="1"/>
  <c r="R821" i="1"/>
  <c r="V821" i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I822" i="1"/>
  <c r="J822" i="1"/>
  <c r="O822" i="1"/>
  <c r="P822" i="1"/>
  <c r="Q822" i="1"/>
  <c r="R822" i="1"/>
  <c r="T822" i="1"/>
  <c r="I823" i="1"/>
  <c r="J828" i="1" s="1"/>
  <c r="O823" i="1"/>
  <c r="P823" i="1"/>
  <c r="Q823" i="1"/>
  <c r="R823" i="1"/>
  <c r="T823" i="1"/>
  <c r="I824" i="1"/>
  <c r="J824" i="1"/>
  <c r="O824" i="1"/>
  <c r="P824" i="1"/>
  <c r="Q824" i="1"/>
  <c r="R824" i="1"/>
  <c r="T824" i="1"/>
  <c r="I825" i="1"/>
  <c r="J830" i="1" s="1"/>
  <c r="O825" i="1"/>
  <c r="P825" i="1"/>
  <c r="Q825" i="1"/>
  <c r="R825" i="1"/>
  <c r="T825" i="1"/>
  <c r="T826" i="1" s="1"/>
  <c r="T827" i="1" s="1"/>
  <c r="U825" i="1"/>
  <c r="I826" i="1"/>
  <c r="J832" i="1" s="1"/>
  <c r="O826" i="1"/>
  <c r="P826" i="1"/>
  <c r="Q826" i="1"/>
  <c r="R826" i="1"/>
  <c r="U826" i="1"/>
  <c r="I827" i="1"/>
  <c r="J827" i="1"/>
  <c r="O827" i="1"/>
  <c r="P827" i="1"/>
  <c r="Q827" i="1"/>
  <c r="R827" i="1"/>
  <c r="U827" i="1"/>
  <c r="U828" i="1" s="1"/>
  <c r="U829" i="1" s="1"/>
  <c r="U830" i="1" s="1"/>
  <c r="U831" i="1" s="1"/>
  <c r="U832" i="1" s="1"/>
  <c r="U833" i="1" s="1"/>
  <c r="U834" i="1" s="1"/>
  <c r="U835" i="1" s="1"/>
  <c r="U836" i="1" s="1"/>
  <c r="I828" i="1"/>
  <c r="J834" i="1" s="1"/>
  <c r="O828" i="1"/>
  <c r="P828" i="1"/>
  <c r="Q828" i="1"/>
  <c r="R828" i="1"/>
  <c r="T828" i="1"/>
  <c r="I829" i="1"/>
  <c r="J829" i="1"/>
  <c r="O829" i="1"/>
  <c r="P829" i="1"/>
  <c r="Q829" i="1"/>
  <c r="R829" i="1"/>
  <c r="T829" i="1"/>
  <c r="I830" i="1"/>
  <c r="J836" i="1" s="1"/>
  <c r="O830" i="1"/>
  <c r="P830" i="1"/>
  <c r="Q830" i="1"/>
  <c r="R830" i="1"/>
  <c r="T830" i="1"/>
  <c r="I831" i="1"/>
  <c r="J831" i="1"/>
  <c r="O831" i="1"/>
  <c r="P831" i="1"/>
  <c r="Q831" i="1"/>
  <c r="R831" i="1"/>
  <c r="T831" i="1"/>
  <c r="I832" i="1"/>
  <c r="O832" i="1"/>
  <c r="P832" i="1"/>
  <c r="Q832" i="1"/>
  <c r="R832" i="1"/>
  <c r="T832" i="1"/>
  <c r="I833" i="1"/>
  <c r="J833" i="1"/>
  <c r="O833" i="1"/>
  <c r="P833" i="1"/>
  <c r="Q833" i="1"/>
  <c r="R833" i="1"/>
  <c r="T833" i="1"/>
  <c r="I834" i="1"/>
  <c r="J839" i="1" s="1"/>
  <c r="O834" i="1"/>
  <c r="P834" i="1"/>
  <c r="Q834" i="1"/>
  <c r="R834" i="1"/>
  <c r="T834" i="1"/>
  <c r="I835" i="1"/>
  <c r="J835" i="1"/>
  <c r="O835" i="1"/>
  <c r="P835" i="1"/>
  <c r="Q835" i="1"/>
  <c r="R835" i="1"/>
  <c r="T835" i="1"/>
  <c r="I836" i="1"/>
  <c r="J841" i="1" s="1"/>
  <c r="O836" i="1"/>
  <c r="P836" i="1"/>
  <c r="Q836" i="1"/>
  <c r="R836" i="1"/>
  <c r="T836" i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I837" i="1"/>
  <c r="J837" i="1"/>
  <c r="O837" i="1"/>
  <c r="P837" i="1"/>
  <c r="Q837" i="1"/>
  <c r="R837" i="1"/>
  <c r="U837" i="1"/>
  <c r="I838" i="1"/>
  <c r="J838" i="1"/>
  <c r="O838" i="1"/>
  <c r="P838" i="1"/>
  <c r="Q838" i="1"/>
  <c r="R838" i="1"/>
  <c r="U838" i="1"/>
  <c r="I839" i="1"/>
  <c r="J843" i="1" s="1"/>
  <c r="O839" i="1"/>
  <c r="P839" i="1"/>
  <c r="Q839" i="1"/>
  <c r="R839" i="1"/>
  <c r="U839" i="1"/>
  <c r="I840" i="1"/>
  <c r="J840" i="1"/>
  <c r="O840" i="1"/>
  <c r="P840" i="1"/>
  <c r="Q840" i="1"/>
  <c r="R840" i="1"/>
  <c r="U840" i="1"/>
  <c r="I841" i="1"/>
  <c r="J845" i="1" s="1"/>
  <c r="O841" i="1"/>
  <c r="P841" i="1"/>
  <c r="Q841" i="1"/>
  <c r="R841" i="1"/>
  <c r="U841" i="1"/>
  <c r="I842" i="1"/>
  <c r="J842" i="1"/>
  <c r="O842" i="1"/>
  <c r="P842" i="1"/>
  <c r="Q842" i="1"/>
  <c r="R842" i="1"/>
  <c r="U842" i="1"/>
  <c r="U843" i="1" s="1"/>
  <c r="U844" i="1" s="1"/>
  <c r="U845" i="1" s="1"/>
  <c r="I843" i="1"/>
  <c r="J847" i="1" s="1"/>
  <c r="O843" i="1"/>
  <c r="P843" i="1"/>
  <c r="Q843" i="1"/>
  <c r="R843" i="1"/>
  <c r="V843" i="1"/>
  <c r="I844" i="1"/>
  <c r="J844" i="1"/>
  <c r="O844" i="1"/>
  <c r="P844" i="1"/>
  <c r="Q844" i="1"/>
  <c r="R844" i="1"/>
  <c r="V844" i="1"/>
  <c r="I845" i="1"/>
  <c r="J849" i="1" s="1"/>
  <c r="O845" i="1"/>
  <c r="P845" i="1"/>
  <c r="Q845" i="1"/>
  <c r="R845" i="1"/>
  <c r="V845" i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I846" i="1"/>
  <c r="J846" i="1"/>
  <c r="O846" i="1"/>
  <c r="P846" i="1"/>
  <c r="Q846" i="1"/>
  <c r="R846" i="1"/>
  <c r="U846" i="1"/>
  <c r="I847" i="1"/>
  <c r="J851" i="1" s="1"/>
  <c r="O847" i="1"/>
  <c r="P847" i="1"/>
  <c r="Q847" i="1"/>
  <c r="R847" i="1"/>
  <c r="U847" i="1"/>
  <c r="I848" i="1"/>
  <c r="J848" i="1"/>
  <c r="O848" i="1"/>
  <c r="P848" i="1"/>
  <c r="Q848" i="1"/>
  <c r="R848" i="1"/>
  <c r="U848" i="1"/>
  <c r="I849" i="1"/>
  <c r="J853" i="1" s="1"/>
  <c r="O849" i="1"/>
  <c r="P849" i="1"/>
  <c r="Q849" i="1"/>
  <c r="R849" i="1"/>
  <c r="U849" i="1"/>
  <c r="I850" i="1"/>
  <c r="J850" i="1"/>
  <c r="O850" i="1"/>
  <c r="P850" i="1"/>
  <c r="Q850" i="1"/>
  <c r="R850" i="1"/>
  <c r="U850" i="1"/>
  <c r="I851" i="1"/>
  <c r="J855" i="1" s="1"/>
  <c r="O851" i="1"/>
  <c r="P851" i="1"/>
  <c r="Q851" i="1"/>
  <c r="R851" i="1"/>
  <c r="U851" i="1"/>
  <c r="U852" i="1" s="1"/>
  <c r="U853" i="1" s="1"/>
  <c r="U854" i="1" s="1"/>
  <c r="I852" i="1"/>
  <c r="J852" i="1"/>
  <c r="O852" i="1"/>
  <c r="P852" i="1"/>
  <c r="Q852" i="1"/>
  <c r="R852" i="1"/>
  <c r="T852" i="1"/>
  <c r="I853" i="1"/>
  <c r="J858" i="1" s="1"/>
  <c r="O853" i="1"/>
  <c r="P853" i="1"/>
  <c r="Q853" i="1"/>
  <c r="R853" i="1"/>
  <c r="T853" i="1"/>
  <c r="I854" i="1"/>
  <c r="J854" i="1"/>
  <c r="O854" i="1"/>
  <c r="P854" i="1"/>
  <c r="Q854" i="1"/>
  <c r="R854" i="1"/>
  <c r="T854" i="1"/>
  <c r="I855" i="1"/>
  <c r="J860" i="1" s="1"/>
  <c r="O855" i="1"/>
  <c r="P855" i="1"/>
  <c r="Q855" i="1"/>
  <c r="R855" i="1"/>
  <c r="T855" i="1"/>
  <c r="T856" i="1" s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U855" i="1"/>
  <c r="I856" i="1"/>
  <c r="O856" i="1"/>
  <c r="P856" i="1"/>
  <c r="Q856" i="1"/>
  <c r="R856" i="1"/>
  <c r="U856" i="1"/>
  <c r="I857" i="1"/>
  <c r="J857" i="1"/>
  <c r="O857" i="1"/>
  <c r="P857" i="1"/>
  <c r="Q857" i="1"/>
  <c r="R857" i="1"/>
  <c r="U857" i="1"/>
  <c r="I858" i="1"/>
  <c r="J862" i="1" s="1"/>
  <c r="O858" i="1"/>
  <c r="P858" i="1"/>
  <c r="Q858" i="1"/>
  <c r="R858" i="1"/>
  <c r="U858" i="1"/>
  <c r="I859" i="1"/>
  <c r="J859" i="1"/>
  <c r="O859" i="1"/>
  <c r="P859" i="1"/>
  <c r="Q859" i="1"/>
  <c r="R859" i="1"/>
  <c r="U859" i="1"/>
  <c r="I860" i="1"/>
  <c r="J864" i="1" s="1"/>
  <c r="O860" i="1"/>
  <c r="P860" i="1"/>
  <c r="Q860" i="1"/>
  <c r="R860" i="1"/>
  <c r="U860" i="1"/>
  <c r="U861" i="1" s="1"/>
  <c r="U862" i="1" s="1"/>
  <c r="U863" i="1" s="1"/>
  <c r="U864" i="1" s="1"/>
  <c r="U865" i="1" s="1"/>
  <c r="U866" i="1" s="1"/>
  <c r="I861" i="1"/>
  <c r="J861" i="1"/>
  <c r="O861" i="1"/>
  <c r="P861" i="1"/>
  <c r="Q861" i="1"/>
  <c r="R861" i="1"/>
  <c r="V861" i="1"/>
  <c r="I862" i="1"/>
  <c r="J866" i="1" s="1"/>
  <c r="O862" i="1"/>
  <c r="P862" i="1"/>
  <c r="Q862" i="1"/>
  <c r="R862" i="1"/>
  <c r="V862" i="1"/>
  <c r="I863" i="1"/>
  <c r="J863" i="1"/>
  <c r="O863" i="1"/>
  <c r="P863" i="1"/>
  <c r="Q863" i="1"/>
  <c r="R863" i="1"/>
  <c r="V863" i="1"/>
  <c r="V864" i="1" s="1"/>
  <c r="V865" i="1" s="1"/>
  <c r="V866" i="1" s="1"/>
  <c r="V867" i="1" s="1"/>
  <c r="V868" i="1" s="1"/>
  <c r="V869" i="1" s="1"/>
  <c r="V870" i="1" s="1"/>
  <c r="V871" i="1" s="1"/>
  <c r="V872" i="1" s="1"/>
  <c r="I864" i="1"/>
  <c r="J868" i="1" s="1"/>
  <c r="O864" i="1"/>
  <c r="P864" i="1"/>
  <c r="Q864" i="1"/>
  <c r="R864" i="1"/>
  <c r="W864" i="1"/>
  <c r="I865" i="1"/>
  <c r="J865" i="1"/>
  <c r="O865" i="1"/>
  <c r="P865" i="1"/>
  <c r="Q865" i="1"/>
  <c r="R865" i="1"/>
  <c r="W865" i="1"/>
  <c r="I866" i="1"/>
  <c r="J870" i="1" s="1"/>
  <c r="O866" i="1"/>
  <c r="P866" i="1"/>
  <c r="Q866" i="1"/>
  <c r="R866" i="1"/>
  <c r="W866" i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I867" i="1"/>
  <c r="J867" i="1"/>
  <c r="O867" i="1"/>
  <c r="P867" i="1"/>
  <c r="Q867" i="1"/>
  <c r="R867" i="1"/>
  <c r="U867" i="1"/>
  <c r="I868" i="1"/>
  <c r="J872" i="1" s="1"/>
  <c r="O868" i="1"/>
  <c r="P868" i="1"/>
  <c r="Q868" i="1"/>
  <c r="R868" i="1"/>
  <c r="U868" i="1"/>
  <c r="I869" i="1"/>
  <c r="J869" i="1"/>
  <c r="O869" i="1"/>
  <c r="P869" i="1"/>
  <c r="Q869" i="1"/>
  <c r="R869" i="1"/>
  <c r="U869" i="1"/>
  <c r="U870" i="1" s="1"/>
  <c r="U871" i="1" s="1"/>
  <c r="U872" i="1" s="1"/>
  <c r="U873" i="1" s="1"/>
  <c r="U874" i="1" s="1"/>
  <c r="U875" i="1" s="1"/>
  <c r="U876" i="1" s="1"/>
  <c r="U877" i="1" s="1"/>
  <c r="U878" i="1" s="1"/>
  <c r="U879" i="1" s="1"/>
  <c r="U880" i="1" s="1"/>
  <c r="U881" i="1" s="1"/>
  <c r="U882" i="1" s="1"/>
  <c r="U883" i="1" s="1"/>
  <c r="U884" i="1" s="1"/>
  <c r="I870" i="1"/>
  <c r="J875" i="1" s="1"/>
  <c r="O870" i="1"/>
  <c r="P870" i="1"/>
  <c r="Q870" i="1"/>
  <c r="R870" i="1"/>
  <c r="T870" i="1"/>
  <c r="I871" i="1"/>
  <c r="J871" i="1"/>
  <c r="O871" i="1"/>
  <c r="P871" i="1"/>
  <c r="Q871" i="1"/>
  <c r="R871" i="1"/>
  <c r="T871" i="1"/>
  <c r="I872" i="1"/>
  <c r="J877" i="1" s="1"/>
  <c r="O872" i="1"/>
  <c r="P872" i="1"/>
  <c r="Q872" i="1"/>
  <c r="R872" i="1"/>
  <c r="T872" i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I873" i="1"/>
  <c r="J873" i="1"/>
  <c r="O873" i="1"/>
  <c r="P873" i="1"/>
  <c r="Q873" i="1"/>
  <c r="R873" i="1"/>
  <c r="V873" i="1"/>
  <c r="I874" i="1"/>
  <c r="J874" i="1"/>
  <c r="O874" i="1"/>
  <c r="P874" i="1"/>
  <c r="Q874" i="1"/>
  <c r="R874" i="1"/>
  <c r="V874" i="1"/>
  <c r="I875" i="1"/>
  <c r="J879" i="1" s="1"/>
  <c r="O875" i="1"/>
  <c r="P875" i="1"/>
  <c r="Q875" i="1"/>
  <c r="R875" i="1"/>
  <c r="V875" i="1"/>
  <c r="I876" i="1"/>
  <c r="J876" i="1"/>
  <c r="O876" i="1"/>
  <c r="P876" i="1"/>
  <c r="Q876" i="1"/>
  <c r="R876" i="1"/>
  <c r="V876" i="1"/>
  <c r="I877" i="1"/>
  <c r="J881" i="1" s="1"/>
  <c r="O877" i="1"/>
  <c r="P877" i="1"/>
  <c r="Q877" i="1"/>
  <c r="R877" i="1"/>
  <c r="V877" i="1"/>
  <c r="I878" i="1"/>
  <c r="J878" i="1"/>
  <c r="O878" i="1"/>
  <c r="P878" i="1"/>
  <c r="Q878" i="1"/>
  <c r="R878" i="1"/>
  <c r="V878" i="1"/>
  <c r="I879" i="1"/>
  <c r="J883" i="1" s="1"/>
  <c r="O879" i="1"/>
  <c r="P879" i="1"/>
  <c r="Q879" i="1"/>
  <c r="R879" i="1"/>
  <c r="V879" i="1"/>
  <c r="I880" i="1"/>
  <c r="J880" i="1"/>
  <c r="O880" i="1"/>
  <c r="P880" i="1"/>
  <c r="Q880" i="1"/>
  <c r="R880" i="1"/>
  <c r="V880" i="1"/>
  <c r="I881" i="1"/>
  <c r="O881" i="1"/>
  <c r="P881" i="1"/>
  <c r="Q881" i="1"/>
  <c r="R881" i="1"/>
  <c r="V881" i="1"/>
  <c r="I882" i="1"/>
  <c r="J882" i="1"/>
  <c r="O882" i="1"/>
  <c r="P882" i="1"/>
  <c r="Q882" i="1"/>
  <c r="R882" i="1"/>
  <c r="V882" i="1"/>
  <c r="I883" i="1"/>
  <c r="O883" i="1"/>
  <c r="P883" i="1"/>
  <c r="Q883" i="1"/>
  <c r="R883" i="1"/>
  <c r="V883" i="1"/>
  <c r="I884" i="1"/>
  <c r="J884" i="1"/>
  <c r="O884" i="1"/>
  <c r="P884" i="1"/>
  <c r="Q884" i="1"/>
  <c r="R884" i="1"/>
  <c r="V884" i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I885" i="1"/>
  <c r="O885" i="1"/>
  <c r="P885" i="1"/>
  <c r="Q885" i="1"/>
  <c r="R885" i="1"/>
  <c r="U885" i="1"/>
  <c r="I886" i="1"/>
  <c r="O886" i="1"/>
  <c r="P886" i="1"/>
  <c r="Q886" i="1"/>
  <c r="R886" i="1"/>
  <c r="U886" i="1"/>
  <c r="I887" i="1"/>
  <c r="O887" i="1"/>
  <c r="P887" i="1"/>
  <c r="Q887" i="1"/>
  <c r="R887" i="1"/>
  <c r="U887" i="1"/>
  <c r="U888" i="1" s="1"/>
  <c r="U889" i="1" s="1"/>
  <c r="U890" i="1" s="1"/>
  <c r="U891" i="1" s="1"/>
  <c r="U892" i="1" s="1"/>
  <c r="U893" i="1" s="1"/>
  <c r="I888" i="1"/>
  <c r="J888" i="1"/>
  <c r="O888" i="1"/>
  <c r="P888" i="1"/>
  <c r="Q888" i="1"/>
  <c r="R888" i="1"/>
  <c r="W888" i="1"/>
  <c r="I889" i="1"/>
  <c r="J893" i="1" s="1"/>
  <c r="O889" i="1"/>
  <c r="P889" i="1"/>
  <c r="Q889" i="1"/>
  <c r="R889" i="1"/>
  <c r="W889" i="1"/>
  <c r="I890" i="1"/>
  <c r="O890" i="1"/>
  <c r="P890" i="1"/>
  <c r="Q890" i="1"/>
  <c r="R890" i="1"/>
  <c r="W890" i="1"/>
  <c r="I891" i="1"/>
  <c r="J891" i="1"/>
  <c r="O891" i="1"/>
  <c r="P891" i="1"/>
  <c r="Q891" i="1"/>
  <c r="R891" i="1"/>
  <c r="T891" i="1"/>
  <c r="W891" i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I892" i="1"/>
  <c r="J892" i="1"/>
  <c r="O892" i="1"/>
  <c r="P892" i="1"/>
  <c r="Q892" i="1"/>
  <c r="R892" i="1"/>
  <c r="T892" i="1"/>
  <c r="I893" i="1"/>
  <c r="J896" i="1" s="1"/>
  <c r="O893" i="1"/>
  <c r="P893" i="1"/>
  <c r="Q893" i="1"/>
  <c r="R893" i="1"/>
  <c r="T893" i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T914" i="1" s="1"/>
  <c r="I894" i="1"/>
  <c r="J894" i="1"/>
  <c r="O894" i="1"/>
  <c r="P894" i="1"/>
  <c r="Q894" i="1"/>
  <c r="R894" i="1"/>
  <c r="U894" i="1"/>
  <c r="I895" i="1"/>
  <c r="J895" i="1"/>
  <c r="O895" i="1"/>
  <c r="P895" i="1"/>
  <c r="Q895" i="1"/>
  <c r="R895" i="1"/>
  <c r="U895" i="1"/>
  <c r="I896" i="1"/>
  <c r="J900" i="1" s="1"/>
  <c r="O896" i="1"/>
  <c r="P896" i="1"/>
  <c r="Q896" i="1"/>
  <c r="R896" i="1"/>
  <c r="U896" i="1"/>
  <c r="I897" i="1"/>
  <c r="J897" i="1"/>
  <c r="O897" i="1"/>
  <c r="P897" i="1"/>
  <c r="Q897" i="1"/>
  <c r="R897" i="1"/>
  <c r="U897" i="1"/>
  <c r="I898" i="1"/>
  <c r="J902" i="1" s="1"/>
  <c r="O898" i="1"/>
  <c r="P898" i="1"/>
  <c r="Q898" i="1"/>
  <c r="R898" i="1"/>
  <c r="U898" i="1"/>
  <c r="I899" i="1"/>
  <c r="J899" i="1"/>
  <c r="O899" i="1"/>
  <c r="P899" i="1"/>
  <c r="Q899" i="1"/>
  <c r="R899" i="1"/>
  <c r="U899" i="1"/>
  <c r="I900" i="1"/>
  <c r="J904" i="1" s="1"/>
  <c r="O900" i="1"/>
  <c r="P900" i="1"/>
  <c r="Q900" i="1"/>
  <c r="R900" i="1"/>
  <c r="U900" i="1"/>
  <c r="I901" i="1"/>
  <c r="J901" i="1"/>
  <c r="O901" i="1"/>
  <c r="P901" i="1"/>
  <c r="Q901" i="1"/>
  <c r="R901" i="1"/>
  <c r="U901" i="1"/>
  <c r="I902" i="1"/>
  <c r="J906" i="1" s="1"/>
  <c r="O902" i="1"/>
  <c r="P902" i="1"/>
  <c r="Q902" i="1"/>
  <c r="R902" i="1"/>
  <c r="U902" i="1"/>
  <c r="I903" i="1"/>
  <c r="J903" i="1"/>
  <c r="O903" i="1"/>
  <c r="P903" i="1"/>
  <c r="Q903" i="1"/>
  <c r="R903" i="1"/>
  <c r="U903" i="1"/>
  <c r="I904" i="1"/>
  <c r="J908" i="1" s="1"/>
  <c r="O904" i="1"/>
  <c r="P904" i="1"/>
  <c r="Q904" i="1"/>
  <c r="R904" i="1"/>
  <c r="U904" i="1"/>
  <c r="I905" i="1"/>
  <c r="J905" i="1"/>
  <c r="O905" i="1"/>
  <c r="P905" i="1"/>
  <c r="Q905" i="1"/>
  <c r="R905" i="1"/>
  <c r="U905" i="1"/>
  <c r="U906" i="1" s="1"/>
  <c r="U907" i="1" s="1"/>
  <c r="U908" i="1" s="1"/>
  <c r="I906" i="1"/>
  <c r="O906" i="1"/>
  <c r="P906" i="1"/>
  <c r="Q906" i="1"/>
  <c r="R906" i="1"/>
  <c r="W906" i="1"/>
  <c r="I907" i="1"/>
  <c r="J907" i="1"/>
  <c r="O907" i="1"/>
  <c r="P907" i="1"/>
  <c r="Q907" i="1"/>
  <c r="R907" i="1"/>
  <c r="W907" i="1"/>
  <c r="I908" i="1"/>
  <c r="J911" i="1" s="1"/>
  <c r="O908" i="1"/>
  <c r="P908" i="1"/>
  <c r="Q908" i="1"/>
  <c r="R908" i="1"/>
  <c r="W908" i="1"/>
  <c r="I909" i="1"/>
  <c r="J909" i="1"/>
  <c r="O909" i="1"/>
  <c r="P909" i="1"/>
  <c r="Q909" i="1"/>
  <c r="R909" i="1"/>
  <c r="U909" i="1"/>
  <c r="W909" i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I910" i="1"/>
  <c r="J910" i="1"/>
  <c r="O910" i="1"/>
  <c r="P910" i="1"/>
  <c r="Q910" i="1"/>
  <c r="R910" i="1"/>
  <c r="U910" i="1"/>
  <c r="I911" i="1"/>
  <c r="J913" i="1" s="1"/>
  <c r="O911" i="1"/>
  <c r="P911" i="1"/>
  <c r="Q911" i="1"/>
  <c r="R911" i="1"/>
  <c r="U911" i="1"/>
  <c r="I912" i="1"/>
  <c r="J912" i="1"/>
  <c r="O912" i="1"/>
  <c r="P912" i="1"/>
  <c r="Q912" i="1"/>
  <c r="R912" i="1"/>
  <c r="U912" i="1"/>
  <c r="I913" i="1"/>
  <c r="J917" i="1" s="1"/>
  <c r="O913" i="1"/>
  <c r="P913" i="1"/>
  <c r="Q913" i="1"/>
  <c r="R913" i="1"/>
  <c r="U913" i="1"/>
  <c r="I914" i="1"/>
  <c r="J914" i="1"/>
  <c r="O914" i="1"/>
  <c r="P914" i="1"/>
  <c r="Q914" i="1"/>
  <c r="R914" i="1"/>
  <c r="U914" i="1"/>
  <c r="U915" i="1" s="1"/>
  <c r="U916" i="1" s="1"/>
  <c r="U917" i="1" s="1"/>
  <c r="U918" i="1" s="1"/>
  <c r="U919" i="1" s="1"/>
  <c r="U920" i="1" s="1"/>
  <c r="U921" i="1" s="1"/>
  <c r="U922" i="1" s="1"/>
  <c r="U923" i="1" s="1"/>
  <c r="U924" i="1" s="1"/>
  <c r="I915" i="1"/>
  <c r="J919" i="1" s="1"/>
  <c r="O915" i="1"/>
  <c r="P915" i="1"/>
  <c r="Q915" i="1"/>
  <c r="R915" i="1"/>
  <c r="T915" i="1"/>
  <c r="I916" i="1"/>
  <c r="J916" i="1"/>
  <c r="O916" i="1"/>
  <c r="P916" i="1"/>
  <c r="Q916" i="1"/>
  <c r="R916" i="1"/>
  <c r="T916" i="1"/>
  <c r="I917" i="1"/>
  <c r="J921" i="1" s="1"/>
  <c r="O917" i="1"/>
  <c r="P917" i="1"/>
  <c r="Q917" i="1"/>
  <c r="R917" i="1"/>
  <c r="T917" i="1"/>
  <c r="I918" i="1"/>
  <c r="J918" i="1"/>
  <c r="O918" i="1"/>
  <c r="P918" i="1"/>
  <c r="Q918" i="1"/>
  <c r="R918" i="1"/>
  <c r="T918" i="1"/>
  <c r="I919" i="1"/>
  <c r="J923" i="1" s="1"/>
  <c r="O919" i="1"/>
  <c r="P919" i="1"/>
  <c r="Q919" i="1"/>
  <c r="R919" i="1"/>
  <c r="T919" i="1"/>
  <c r="I920" i="1"/>
  <c r="J920" i="1"/>
  <c r="O920" i="1"/>
  <c r="P920" i="1"/>
  <c r="Q920" i="1"/>
  <c r="R920" i="1"/>
  <c r="T920" i="1"/>
  <c r="T921" i="1" s="1"/>
  <c r="T922" i="1" s="1"/>
  <c r="T923" i="1" s="1"/>
  <c r="T924" i="1" s="1"/>
  <c r="T925" i="1" s="1"/>
  <c r="T926" i="1" s="1"/>
  <c r="T927" i="1" s="1"/>
  <c r="I921" i="1"/>
  <c r="J925" i="1" s="1"/>
  <c r="O921" i="1"/>
  <c r="P921" i="1"/>
  <c r="Q921" i="1"/>
  <c r="R921" i="1"/>
  <c r="V921" i="1"/>
  <c r="I922" i="1"/>
  <c r="J922" i="1"/>
  <c r="O922" i="1"/>
  <c r="P922" i="1"/>
  <c r="Q922" i="1"/>
  <c r="R922" i="1"/>
  <c r="V922" i="1"/>
  <c r="I923" i="1"/>
  <c r="J927" i="1" s="1"/>
  <c r="O923" i="1"/>
  <c r="P923" i="1"/>
  <c r="Q923" i="1"/>
  <c r="R923" i="1"/>
  <c r="V923" i="1"/>
  <c r="I924" i="1"/>
  <c r="J924" i="1"/>
  <c r="O924" i="1"/>
  <c r="P924" i="1"/>
  <c r="Q924" i="1"/>
  <c r="R924" i="1"/>
  <c r="V924" i="1"/>
  <c r="V925" i="1" s="1"/>
  <c r="V926" i="1" s="1"/>
  <c r="I925" i="1"/>
  <c r="J928" i="1" s="1"/>
  <c r="O925" i="1"/>
  <c r="P925" i="1"/>
  <c r="Q925" i="1"/>
  <c r="R925" i="1"/>
  <c r="U925" i="1"/>
  <c r="I926" i="1"/>
  <c r="J926" i="1"/>
  <c r="O926" i="1"/>
  <c r="P926" i="1"/>
  <c r="Q926" i="1"/>
  <c r="R926" i="1"/>
  <c r="U926" i="1"/>
  <c r="I927" i="1"/>
  <c r="J930" i="1" s="1"/>
  <c r="O927" i="1"/>
  <c r="P927" i="1"/>
  <c r="Q927" i="1"/>
  <c r="R927" i="1"/>
  <c r="U927" i="1"/>
  <c r="U928" i="1" s="1"/>
  <c r="U929" i="1" s="1"/>
  <c r="U930" i="1" s="1"/>
  <c r="V927" i="1"/>
  <c r="V928" i="1" s="1"/>
  <c r="V929" i="1" s="1"/>
  <c r="I928" i="1"/>
  <c r="O928" i="1"/>
  <c r="P928" i="1"/>
  <c r="Q928" i="1"/>
  <c r="R928" i="1"/>
  <c r="T928" i="1"/>
  <c r="I929" i="1"/>
  <c r="J929" i="1"/>
  <c r="O929" i="1"/>
  <c r="P929" i="1"/>
  <c r="Q929" i="1"/>
  <c r="R929" i="1"/>
  <c r="T929" i="1"/>
  <c r="I930" i="1"/>
  <c r="J933" i="1" s="1"/>
  <c r="O930" i="1"/>
  <c r="P930" i="1"/>
  <c r="Q930" i="1"/>
  <c r="R930" i="1"/>
  <c r="T930" i="1"/>
  <c r="T931" i="1" s="1"/>
  <c r="T932" i="1" s="1"/>
  <c r="T933" i="1" s="1"/>
  <c r="T934" i="1" s="1"/>
  <c r="V930" i="1"/>
  <c r="V931" i="1" s="1"/>
  <c r="I931" i="1"/>
  <c r="O931" i="1"/>
  <c r="P931" i="1"/>
  <c r="Q931" i="1"/>
  <c r="R931" i="1"/>
  <c r="U931" i="1"/>
  <c r="U932" i="1" s="1"/>
  <c r="U933" i="1" s="1"/>
  <c r="U934" i="1" s="1"/>
  <c r="I932" i="1"/>
  <c r="J932" i="1"/>
  <c r="O932" i="1"/>
  <c r="P932" i="1"/>
  <c r="Q932" i="1"/>
  <c r="R932" i="1"/>
  <c r="V932" i="1"/>
  <c r="I933" i="1"/>
  <c r="O933" i="1"/>
  <c r="P933" i="1"/>
  <c r="Q933" i="1"/>
  <c r="R933" i="1"/>
  <c r="V933" i="1"/>
  <c r="I934" i="1"/>
  <c r="J934" i="1"/>
  <c r="O934" i="1"/>
  <c r="P934" i="1"/>
  <c r="Q934" i="1"/>
  <c r="R934" i="1"/>
  <c r="V934" i="1"/>
  <c r="W935" i="1"/>
  <c r="V935" i="1"/>
  <c r="U935" i="1"/>
  <c r="T935" i="1"/>
  <c r="R935" i="1"/>
  <c r="Q935" i="1"/>
  <c r="P935" i="1"/>
  <c r="O935" i="1"/>
  <c r="M935" i="1"/>
  <c r="L935" i="1"/>
  <c r="K935" i="1"/>
  <c r="J935" i="1"/>
  <c r="I935" i="1"/>
  <c r="J115" i="1" l="1"/>
  <c r="J112" i="1"/>
  <c r="U117" i="1"/>
  <c r="U118" i="1" s="1"/>
  <c r="U119" i="1" s="1"/>
  <c r="J100" i="1"/>
  <c r="J81" i="1"/>
  <c r="J76" i="1"/>
  <c r="J68" i="1"/>
  <c r="W119" i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W288" i="1" s="1"/>
  <c r="W289" i="1" s="1"/>
  <c r="W290" i="1" s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W348" i="1" s="1"/>
  <c r="W349" i="1" s="1"/>
  <c r="W350" i="1" s="1"/>
  <c r="W351" i="1" s="1"/>
  <c r="W352" i="1" s="1"/>
  <c r="W353" i="1" s="1"/>
  <c r="W354" i="1" s="1"/>
  <c r="W355" i="1" s="1"/>
  <c r="W356" i="1" s="1"/>
  <c r="W357" i="1" s="1"/>
  <c r="W358" i="1" s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W398" i="1" s="1"/>
  <c r="W399" i="1" s="1"/>
  <c r="W400" i="1" s="1"/>
  <c r="W401" i="1" s="1"/>
  <c r="W402" i="1" s="1"/>
  <c r="W403" i="1" s="1"/>
  <c r="W404" i="1" s="1"/>
  <c r="W405" i="1" s="1"/>
  <c r="W406" i="1" s="1"/>
  <c r="W407" i="1" s="1"/>
  <c r="W408" i="1" s="1"/>
  <c r="W409" i="1" s="1"/>
  <c r="W410" i="1" s="1"/>
  <c r="W411" i="1" s="1"/>
  <c r="W412" i="1" s="1"/>
  <c r="W413" i="1" s="1"/>
  <c r="W414" i="1" s="1"/>
  <c r="W415" i="1" s="1"/>
  <c r="W416" i="1" s="1"/>
  <c r="W417" i="1" s="1"/>
  <c r="W418" i="1" s="1"/>
  <c r="W419" i="1" s="1"/>
  <c r="W420" i="1" s="1"/>
  <c r="W421" i="1" s="1"/>
  <c r="W422" i="1" s="1"/>
  <c r="W423" i="1" s="1"/>
  <c r="W424" i="1" s="1"/>
  <c r="W425" i="1" s="1"/>
  <c r="W426" i="1" s="1"/>
  <c r="W427" i="1" s="1"/>
  <c r="W428" i="1" s="1"/>
  <c r="W429" i="1" s="1"/>
  <c r="W430" i="1" s="1"/>
  <c r="W431" i="1" s="1"/>
  <c r="W432" i="1" s="1"/>
  <c r="W433" i="1" s="1"/>
  <c r="W434" i="1" s="1"/>
  <c r="W435" i="1" s="1"/>
  <c r="W436" i="1" s="1"/>
  <c r="W437" i="1" s="1"/>
  <c r="W438" i="1" s="1"/>
  <c r="W439" i="1" s="1"/>
  <c r="W440" i="1" s="1"/>
  <c r="W441" i="1" s="1"/>
  <c r="W442" i="1" s="1"/>
  <c r="W443" i="1" s="1"/>
  <c r="W444" i="1" s="1"/>
  <c r="W445" i="1" s="1"/>
  <c r="W446" i="1" s="1"/>
  <c r="W447" i="1" s="1"/>
  <c r="W448" i="1" s="1"/>
  <c r="W449" i="1" s="1"/>
  <c r="W450" i="1" s="1"/>
  <c r="W451" i="1" s="1"/>
  <c r="W452" i="1" s="1"/>
  <c r="W453" i="1" s="1"/>
  <c r="W454" i="1" s="1"/>
  <c r="W455" i="1" s="1"/>
  <c r="W456" i="1" s="1"/>
  <c r="W457" i="1" s="1"/>
  <c r="W458" i="1" s="1"/>
  <c r="W459" i="1" s="1"/>
  <c r="W460" i="1" s="1"/>
  <c r="W461" i="1" s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W507" i="1" s="1"/>
  <c r="W508" i="1" s="1"/>
  <c r="W509" i="1" s="1"/>
  <c r="W510" i="1" s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W548" i="1" s="1"/>
  <c r="W549" i="1" s="1"/>
  <c r="W550" i="1" s="1"/>
  <c r="W551" i="1" s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W598" i="1" s="1"/>
  <c r="W599" i="1" s="1"/>
  <c r="W600" i="1" s="1"/>
  <c r="W601" i="1" s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117" i="1"/>
  <c r="W118" i="1" s="1"/>
  <c r="J239" i="1"/>
  <c r="J228" i="1"/>
  <c r="J231" i="1"/>
  <c r="J217" i="1"/>
  <c r="J213" i="1"/>
  <c r="J224" i="1"/>
  <c r="J210" i="1"/>
  <c r="J204" i="1"/>
  <c r="J198" i="1"/>
  <c r="J164" i="1"/>
  <c r="J160" i="1"/>
  <c r="J158" i="1"/>
  <c r="J108" i="1"/>
  <c r="J96" i="1"/>
  <c r="J72" i="1"/>
  <c r="J36" i="1"/>
  <c r="J60" i="1"/>
  <c r="J29" i="1"/>
  <c r="J26" i="1"/>
  <c r="J4" i="1"/>
  <c r="D27" i="2"/>
  <c r="A31" i="4"/>
  <c r="C229" i="2"/>
  <c r="C199" i="2"/>
  <c r="B131" i="2"/>
  <c r="C131" i="2" s="1"/>
  <c r="B139" i="2"/>
  <c r="E139" i="2" s="1"/>
  <c r="B147" i="2"/>
  <c r="B154" i="2"/>
  <c r="C154" i="2" s="1"/>
  <c r="B170" i="2"/>
  <c r="E170" i="2" s="1"/>
  <c r="B178" i="2"/>
  <c r="E178" i="2" s="1"/>
  <c r="B186" i="2"/>
  <c r="E186" i="2" s="1"/>
  <c r="B195" i="2"/>
  <c r="E195" i="2" s="1"/>
  <c r="B203" i="2"/>
  <c r="E203" i="2" s="1"/>
  <c r="B211" i="2"/>
  <c r="E211" i="2" s="1"/>
  <c r="B219" i="2"/>
  <c r="B227" i="2"/>
  <c r="D227" i="2" s="1"/>
  <c r="B235" i="2"/>
  <c r="B243" i="2"/>
  <c r="D243" i="2" s="1"/>
  <c r="B251" i="2"/>
  <c r="B11" i="2"/>
  <c r="E11" i="2" s="1"/>
  <c r="B28" i="2"/>
  <c r="B44" i="2"/>
  <c r="B60" i="2"/>
  <c r="D60" i="2" s="1"/>
  <c r="B76" i="2"/>
  <c r="D76" i="2" s="1"/>
  <c r="B92" i="2"/>
  <c r="D92" i="2" s="1"/>
  <c r="B108" i="2"/>
  <c r="D108" i="2" s="1"/>
  <c r="B124" i="2"/>
  <c r="B140" i="2"/>
  <c r="D140" i="2" s="1"/>
  <c r="B164" i="2"/>
  <c r="B197" i="2"/>
  <c r="B250" i="2"/>
  <c r="B41" i="2"/>
  <c r="B73" i="2"/>
  <c r="E73" i="2" s="1"/>
  <c r="B105" i="2"/>
  <c r="E105" i="2" s="1"/>
  <c r="B184" i="2"/>
  <c r="C251" i="2"/>
  <c r="C235" i="2"/>
  <c r="C219" i="2"/>
  <c r="D211" i="2"/>
  <c r="C203" i="2"/>
  <c r="D195" i="2"/>
  <c r="D107" i="2"/>
  <c r="B15" i="2"/>
  <c r="B24" i="2"/>
  <c r="B32" i="2"/>
  <c r="B40" i="2"/>
  <c r="B48" i="2"/>
  <c r="B56" i="2"/>
  <c r="D56" i="2" s="1"/>
  <c r="B64" i="2"/>
  <c r="D64" i="2" s="1"/>
  <c r="B72" i="2"/>
  <c r="B80" i="2"/>
  <c r="D80" i="2" s="1"/>
  <c r="B88" i="2"/>
  <c r="B96" i="2"/>
  <c r="D96" i="2" s="1"/>
  <c r="B104" i="2"/>
  <c r="B112" i="2"/>
  <c r="D112" i="2" s="1"/>
  <c r="B120" i="2"/>
  <c r="D120" i="2" s="1"/>
  <c r="B128" i="2"/>
  <c r="D128" i="2" s="1"/>
  <c r="B136" i="2"/>
  <c r="D136" i="2" s="1"/>
  <c r="B149" i="2"/>
  <c r="D149" i="2" s="1"/>
  <c r="B160" i="2"/>
  <c r="B172" i="2"/>
  <c r="B189" i="2"/>
  <c r="B205" i="2"/>
  <c r="B234" i="2"/>
  <c r="B19" i="2"/>
  <c r="B33" i="2"/>
  <c r="B49" i="2"/>
  <c r="B65" i="2"/>
  <c r="B81" i="2"/>
  <c r="E81" i="2" s="1"/>
  <c r="B97" i="2"/>
  <c r="B113" i="2"/>
  <c r="B145" i="2"/>
  <c r="B232" i="2"/>
  <c r="C75" i="2"/>
  <c r="D75" i="2"/>
  <c r="D154" i="2"/>
  <c r="B144" i="2"/>
  <c r="D144" i="2" s="1"/>
  <c r="B152" i="2"/>
  <c r="B158" i="2"/>
  <c r="B162" i="2"/>
  <c r="B168" i="2"/>
  <c r="B176" i="2"/>
  <c r="B185" i="2"/>
  <c r="B193" i="2"/>
  <c r="B201" i="2"/>
  <c r="B210" i="2"/>
  <c r="B226" i="2"/>
  <c r="B242" i="2"/>
  <c r="B12" i="2"/>
  <c r="B21" i="2"/>
  <c r="B29" i="2"/>
  <c r="B37" i="2"/>
  <c r="B45" i="2"/>
  <c r="B53" i="2"/>
  <c r="B61" i="2"/>
  <c r="B69" i="2"/>
  <c r="B77" i="2"/>
  <c r="B85" i="2"/>
  <c r="B93" i="2"/>
  <c r="D93" i="2" s="1"/>
  <c r="B101" i="2"/>
  <c r="B109" i="2"/>
  <c r="D109" i="2" s="1"/>
  <c r="B117" i="2"/>
  <c r="B129" i="2"/>
  <c r="B169" i="2"/>
  <c r="B200" i="2"/>
  <c r="B46" i="2"/>
  <c r="F6" i="4"/>
  <c r="E9" i="4" a="1"/>
  <c r="E9" i="4" s="1"/>
  <c r="D10" i="4"/>
  <c r="J235" i="1"/>
  <c r="C245" i="2"/>
  <c r="C213" i="2"/>
  <c r="D31" i="2"/>
  <c r="B137" i="2"/>
  <c r="B153" i="2"/>
  <c r="B177" i="2"/>
  <c r="B192" i="2"/>
  <c r="B216" i="2"/>
  <c r="B14" i="2"/>
  <c r="B102" i="2"/>
  <c r="J221" i="1"/>
  <c r="J190" i="1"/>
  <c r="J180" i="1"/>
  <c r="J194" i="1"/>
  <c r="J176" i="1"/>
  <c r="J168" i="1"/>
  <c r="J150" i="1"/>
  <c r="J154" i="1"/>
  <c r="J146" i="1"/>
  <c r="J123" i="1"/>
  <c r="D253" i="2"/>
  <c r="D237" i="2"/>
  <c r="C221" i="2"/>
  <c r="C211" i="2"/>
  <c r="D203" i="2"/>
  <c r="C195" i="2"/>
  <c r="E99" i="2"/>
  <c r="E115" i="2"/>
  <c r="D91" i="2"/>
  <c r="E83" i="2"/>
  <c r="B125" i="2"/>
  <c r="B133" i="2"/>
  <c r="B141" i="2"/>
  <c r="B148" i="2"/>
  <c r="B165" i="2"/>
  <c r="B173" i="2"/>
  <c r="B180" i="2"/>
  <c r="B188" i="2"/>
  <c r="B196" i="2"/>
  <c r="B208" i="2"/>
  <c r="B224" i="2"/>
  <c r="B244" i="2"/>
  <c r="B30" i="2"/>
  <c r="B70" i="2"/>
  <c r="B161" i="2"/>
  <c r="B204" i="2"/>
  <c r="B212" i="2"/>
  <c r="B220" i="2"/>
  <c r="B228" i="2"/>
  <c r="B236" i="2"/>
  <c r="B252" i="2"/>
  <c r="B22" i="2"/>
  <c r="B38" i="2"/>
  <c r="B54" i="2"/>
  <c r="B86" i="2"/>
  <c r="B134" i="2"/>
  <c r="B191" i="2"/>
  <c r="C39" i="2"/>
  <c r="B240" i="2"/>
  <c r="B248" i="2"/>
  <c r="B10" i="2"/>
  <c r="B18" i="2"/>
  <c r="B26" i="2"/>
  <c r="B34" i="2"/>
  <c r="B42" i="2"/>
  <c r="B50" i="2"/>
  <c r="B62" i="2"/>
  <c r="E62" i="2" s="1"/>
  <c r="B78" i="2"/>
  <c r="B94" i="2"/>
  <c r="E94" i="2" s="1"/>
  <c r="B118" i="2"/>
  <c r="B151" i="2"/>
  <c r="B175" i="2"/>
  <c r="B206" i="2"/>
  <c r="E206" i="2" s="1"/>
  <c r="C225" i="2"/>
  <c r="D217" i="2"/>
  <c r="C209" i="2"/>
  <c r="D147" i="2"/>
  <c r="C27" i="2"/>
  <c r="D51" i="2"/>
  <c r="C107" i="2"/>
  <c r="C91" i="2"/>
  <c r="D115" i="2"/>
  <c r="D99" i="2"/>
  <c r="D83" i="2"/>
  <c r="D67" i="2"/>
  <c r="C51" i="2"/>
  <c r="E67" i="2"/>
  <c r="E154" i="2"/>
  <c r="B238" i="2"/>
  <c r="D238" i="2" s="1"/>
  <c r="D23" i="2"/>
  <c r="D249" i="2"/>
  <c r="D241" i="2"/>
  <c r="D233" i="2"/>
  <c r="D225" i="2"/>
  <c r="C217" i="2"/>
  <c r="D209" i="2"/>
  <c r="C47" i="2"/>
  <c r="C103" i="2"/>
  <c r="D47" i="2"/>
  <c r="C111" i="2"/>
  <c r="B58" i="2"/>
  <c r="C58" i="2" s="1"/>
  <c r="B66" i="2"/>
  <c r="B74" i="2"/>
  <c r="C74" i="2" s="1"/>
  <c r="B82" i="2"/>
  <c r="B90" i="2"/>
  <c r="C90" i="2" s="1"/>
  <c r="B98" i="2"/>
  <c r="E98" i="2" s="1"/>
  <c r="B110" i="2"/>
  <c r="C110" i="2" s="1"/>
  <c r="B126" i="2"/>
  <c r="E126" i="2" s="1"/>
  <c r="B142" i="2"/>
  <c r="D142" i="2" s="1"/>
  <c r="B157" i="2"/>
  <c r="B167" i="2"/>
  <c r="B183" i="2"/>
  <c r="D183" i="2" s="1"/>
  <c r="B198" i="2"/>
  <c r="C198" i="2" s="1"/>
  <c r="B222" i="2"/>
  <c r="C222" i="2" s="1"/>
  <c r="B7" i="2"/>
  <c r="C7" i="2" s="1"/>
  <c r="E55" i="2"/>
  <c r="D55" i="2"/>
  <c r="E79" i="2"/>
  <c r="C79" i="2"/>
  <c r="E135" i="2"/>
  <c r="C135" i="2"/>
  <c r="D135" i="2"/>
  <c r="E143" i="2"/>
  <c r="C143" i="2"/>
  <c r="D143" i="2"/>
  <c r="C150" i="2"/>
  <c r="D150" i="2"/>
  <c r="C166" i="2"/>
  <c r="D166" i="2"/>
  <c r="C174" i="2"/>
  <c r="D174" i="2"/>
  <c r="C182" i="2"/>
  <c r="D182" i="2"/>
  <c r="C190" i="2"/>
  <c r="D190" i="2"/>
  <c r="C8" i="2"/>
  <c r="D8" i="2"/>
  <c r="C15" i="2"/>
  <c r="E15" i="2"/>
  <c r="C24" i="2"/>
  <c r="E24" i="2"/>
  <c r="D24" i="2"/>
  <c r="C32" i="2"/>
  <c r="E32" i="2"/>
  <c r="D32" i="2"/>
  <c r="E40" i="2"/>
  <c r="C40" i="2"/>
  <c r="D40" i="2"/>
  <c r="E48" i="2"/>
  <c r="C48" i="2"/>
  <c r="D48" i="2"/>
  <c r="E56" i="2"/>
  <c r="C56" i="2"/>
  <c r="E64" i="2"/>
  <c r="C64" i="2"/>
  <c r="C72" i="2"/>
  <c r="E72" i="2"/>
  <c r="D72" i="2"/>
  <c r="C80" i="2"/>
  <c r="E80" i="2"/>
  <c r="C88" i="2"/>
  <c r="E88" i="2"/>
  <c r="D88" i="2"/>
  <c r="C96" i="2"/>
  <c r="E96" i="2"/>
  <c r="E104" i="2"/>
  <c r="C104" i="2"/>
  <c r="D104" i="2"/>
  <c r="C112" i="2"/>
  <c r="E112" i="2"/>
  <c r="C120" i="2"/>
  <c r="E120" i="2"/>
  <c r="E128" i="2"/>
  <c r="C128" i="2"/>
  <c r="E136" i="2"/>
  <c r="C136" i="2"/>
  <c r="C144" i="2"/>
  <c r="E144" i="2"/>
  <c r="C168" i="2"/>
  <c r="D168" i="2"/>
  <c r="E168" i="2"/>
  <c r="C176" i="2"/>
  <c r="D176" i="2"/>
  <c r="E176" i="2"/>
  <c r="C185" i="2"/>
  <c r="D185" i="2"/>
  <c r="E185" i="2"/>
  <c r="C210" i="2"/>
  <c r="D210" i="2"/>
  <c r="E210" i="2"/>
  <c r="C226" i="2"/>
  <c r="D226" i="2"/>
  <c r="E226" i="2"/>
  <c r="C242" i="2"/>
  <c r="D242" i="2"/>
  <c r="E242" i="2"/>
  <c r="C93" i="2"/>
  <c r="E93" i="2"/>
  <c r="C109" i="2"/>
  <c r="E109" i="2"/>
  <c r="E117" i="2"/>
  <c r="C117" i="2"/>
  <c r="D117" i="2"/>
  <c r="E125" i="2"/>
  <c r="D125" i="2"/>
  <c r="C125" i="2"/>
  <c r="E133" i="2"/>
  <c r="C133" i="2"/>
  <c r="D133" i="2"/>
  <c r="C141" i="2"/>
  <c r="E141" i="2"/>
  <c r="D141" i="2"/>
  <c r="C148" i="2"/>
  <c r="D148" i="2"/>
  <c r="E148" i="2"/>
  <c r="C180" i="2"/>
  <c r="D180" i="2"/>
  <c r="E180" i="2"/>
  <c r="C188" i="2"/>
  <c r="D188" i="2"/>
  <c r="E188" i="2"/>
  <c r="C196" i="2"/>
  <c r="E196" i="2"/>
  <c r="D196" i="2"/>
  <c r="C204" i="2"/>
  <c r="D204" i="2"/>
  <c r="E204" i="2"/>
  <c r="C212" i="2"/>
  <c r="E212" i="2"/>
  <c r="D212" i="2"/>
  <c r="C220" i="2"/>
  <c r="D220" i="2"/>
  <c r="E220" i="2"/>
  <c r="C228" i="2"/>
  <c r="E228" i="2"/>
  <c r="D228" i="2"/>
  <c r="C236" i="2"/>
  <c r="D236" i="2"/>
  <c r="E236" i="2"/>
  <c r="C244" i="2"/>
  <c r="E244" i="2"/>
  <c r="D244" i="2"/>
  <c r="C252" i="2"/>
  <c r="D252" i="2"/>
  <c r="E252" i="2"/>
  <c r="E22" i="2"/>
  <c r="C22" i="2"/>
  <c r="D22" i="2"/>
  <c r="E30" i="2"/>
  <c r="C30" i="2"/>
  <c r="D30" i="2"/>
  <c r="E38" i="2"/>
  <c r="C38" i="2"/>
  <c r="D38" i="2"/>
  <c r="C46" i="2"/>
  <c r="E46" i="2"/>
  <c r="D46" i="2"/>
  <c r="E54" i="2"/>
  <c r="C54" i="2"/>
  <c r="D54" i="2"/>
  <c r="C62" i="2"/>
  <c r="D62" i="2"/>
  <c r="C70" i="2"/>
  <c r="E70" i="2"/>
  <c r="D70" i="2"/>
  <c r="C78" i="2"/>
  <c r="E78" i="2"/>
  <c r="D78" i="2"/>
  <c r="C86" i="2"/>
  <c r="E86" i="2"/>
  <c r="D86" i="2"/>
  <c r="C94" i="2"/>
  <c r="D94" i="2"/>
  <c r="C102" i="2"/>
  <c r="E102" i="2"/>
  <c r="D102" i="2"/>
  <c r="E110" i="2"/>
  <c r="C118" i="2"/>
  <c r="D118" i="2"/>
  <c r="E118" i="2"/>
  <c r="C126" i="2"/>
  <c r="C134" i="2"/>
  <c r="D134" i="2"/>
  <c r="E134" i="2"/>
  <c r="E142" i="2"/>
  <c r="C183" i="2"/>
  <c r="E183" i="2"/>
  <c r="C191" i="2"/>
  <c r="D191" i="2"/>
  <c r="E191" i="2"/>
  <c r="C206" i="2"/>
  <c r="D206" i="2"/>
  <c r="E222" i="2"/>
  <c r="C238" i="2"/>
  <c r="E127" i="2"/>
  <c r="C127" i="2"/>
  <c r="E35" i="2"/>
  <c r="C35" i="2"/>
  <c r="E43" i="2"/>
  <c r="C43" i="2"/>
  <c r="E59" i="2"/>
  <c r="C59" i="2"/>
  <c r="C123" i="2"/>
  <c r="E123" i="2"/>
  <c r="E131" i="2"/>
  <c r="D131" i="2"/>
  <c r="C139" i="2"/>
  <c r="D139" i="2"/>
  <c r="C170" i="2"/>
  <c r="D170" i="2"/>
  <c r="C178" i="2"/>
  <c r="D178" i="2"/>
  <c r="C186" i="2"/>
  <c r="D186" i="2"/>
  <c r="C11" i="2"/>
  <c r="D11" i="2"/>
  <c r="C20" i="2"/>
  <c r="E20" i="2"/>
  <c r="D20" i="2"/>
  <c r="C28" i="2"/>
  <c r="E28" i="2"/>
  <c r="D28" i="2"/>
  <c r="C36" i="2"/>
  <c r="E36" i="2"/>
  <c r="D36" i="2"/>
  <c r="E44" i="2"/>
  <c r="C44" i="2"/>
  <c r="D44" i="2"/>
  <c r="E52" i="2"/>
  <c r="C52" i="2"/>
  <c r="D52" i="2"/>
  <c r="E60" i="2"/>
  <c r="C60" i="2"/>
  <c r="C68" i="2"/>
  <c r="E68" i="2"/>
  <c r="D68" i="2"/>
  <c r="C76" i="2"/>
  <c r="E76" i="2"/>
  <c r="C84" i="2"/>
  <c r="E84" i="2"/>
  <c r="D84" i="2"/>
  <c r="C92" i="2"/>
  <c r="E92" i="2"/>
  <c r="E100" i="2"/>
  <c r="C100" i="2"/>
  <c r="D100" i="2"/>
  <c r="E108" i="2"/>
  <c r="C108" i="2"/>
  <c r="C116" i="2"/>
  <c r="E116" i="2"/>
  <c r="D116" i="2"/>
  <c r="C124" i="2"/>
  <c r="E124" i="2"/>
  <c r="D124" i="2"/>
  <c r="E132" i="2"/>
  <c r="C132" i="2"/>
  <c r="E140" i="2"/>
  <c r="C140" i="2"/>
  <c r="C149" i="2"/>
  <c r="E149" i="2"/>
  <c r="C164" i="2"/>
  <c r="D164" i="2"/>
  <c r="E164" i="2"/>
  <c r="C172" i="2"/>
  <c r="D172" i="2"/>
  <c r="E172" i="2"/>
  <c r="C181" i="2"/>
  <c r="E181" i="2"/>
  <c r="D181" i="2"/>
  <c r="C189" i="2"/>
  <c r="E189" i="2"/>
  <c r="D189" i="2"/>
  <c r="C218" i="2"/>
  <c r="E218" i="2"/>
  <c r="D218" i="2"/>
  <c r="C234" i="2"/>
  <c r="D234" i="2"/>
  <c r="E234" i="2"/>
  <c r="C250" i="2"/>
  <c r="D250" i="2"/>
  <c r="E250" i="2"/>
  <c r="C19" i="2"/>
  <c r="E19" i="2"/>
  <c r="D19" i="2"/>
  <c r="C65" i="2"/>
  <c r="E65" i="2"/>
  <c r="D65" i="2"/>
  <c r="C73" i="2"/>
  <c r="D73" i="2"/>
  <c r="C81" i="2"/>
  <c r="D81" i="2"/>
  <c r="C89" i="2"/>
  <c r="D89" i="2"/>
  <c r="C97" i="2"/>
  <c r="E97" i="2"/>
  <c r="D97" i="2"/>
  <c r="C105" i="2"/>
  <c r="D105" i="2"/>
  <c r="E113" i="2"/>
  <c r="C113" i="2"/>
  <c r="D113" i="2"/>
  <c r="C121" i="2"/>
  <c r="E121" i="2"/>
  <c r="D121" i="2"/>
  <c r="C129" i="2"/>
  <c r="D129" i="2"/>
  <c r="E129" i="2"/>
  <c r="C137" i="2"/>
  <c r="D137" i="2"/>
  <c r="E137" i="2"/>
  <c r="E145" i="2"/>
  <c r="D145" i="2"/>
  <c r="C145" i="2"/>
  <c r="C184" i="2"/>
  <c r="D184" i="2"/>
  <c r="E184" i="2"/>
  <c r="C192" i="2"/>
  <c r="D192" i="2"/>
  <c r="E192" i="2"/>
  <c r="C200" i="2"/>
  <c r="E200" i="2"/>
  <c r="D200" i="2"/>
  <c r="C208" i="2"/>
  <c r="E208" i="2"/>
  <c r="D208" i="2"/>
  <c r="C216" i="2"/>
  <c r="D216" i="2"/>
  <c r="E216" i="2"/>
  <c r="C224" i="2"/>
  <c r="E224" i="2"/>
  <c r="D224" i="2"/>
  <c r="C232" i="2"/>
  <c r="D232" i="2"/>
  <c r="E232" i="2"/>
  <c r="C240" i="2"/>
  <c r="E240" i="2"/>
  <c r="D240" i="2"/>
  <c r="C248" i="2"/>
  <c r="D248" i="2"/>
  <c r="E248" i="2"/>
  <c r="C26" i="2"/>
  <c r="E26" i="2"/>
  <c r="D26" i="2"/>
  <c r="C34" i="2"/>
  <c r="E34" i="2"/>
  <c r="D34" i="2"/>
  <c r="E42" i="2"/>
  <c r="C42" i="2"/>
  <c r="D42" i="2"/>
  <c r="E50" i="2"/>
  <c r="C50" i="2"/>
  <c r="D50" i="2"/>
  <c r="E58" i="2"/>
  <c r="E66" i="2"/>
  <c r="C66" i="2"/>
  <c r="D66" i="2"/>
  <c r="D74" i="2"/>
  <c r="E82" i="2"/>
  <c r="C82" i="2"/>
  <c r="D82" i="2"/>
  <c r="D90" i="2"/>
  <c r="C98" i="2"/>
  <c r="C23" i="2"/>
  <c r="C253" i="2"/>
  <c r="D245" i="2"/>
  <c r="C237" i="2"/>
  <c r="D229" i="2"/>
  <c r="D221" i="2"/>
  <c r="D213" i="2"/>
  <c r="D247" i="2"/>
  <c r="D239" i="2"/>
  <c r="D231" i="2"/>
  <c r="D223" i="2"/>
  <c r="D215" i="2"/>
  <c r="D207" i="2"/>
  <c r="D199" i="2"/>
  <c r="C31" i="2"/>
  <c r="D39" i="2"/>
  <c r="C119" i="2"/>
  <c r="C55" i="2"/>
  <c r="E95" i="2"/>
  <c r="E87" i="2"/>
  <c r="E71" i="2"/>
  <c r="D127" i="2"/>
  <c r="D119" i="2"/>
  <c r="D111" i="2"/>
  <c r="D103" i="2"/>
  <c r="D95" i="2"/>
  <c r="D87" i="2"/>
  <c r="D79" i="2"/>
  <c r="D71" i="2"/>
  <c r="D63" i="2"/>
  <c r="E150" i="2"/>
  <c r="D15" i="2"/>
  <c r="E8" i="2"/>
  <c r="B106" i="2"/>
  <c r="B114" i="2"/>
  <c r="B122" i="2"/>
  <c r="B130" i="2"/>
  <c r="B138" i="2"/>
  <c r="B146" i="2"/>
  <c r="B155" i="2"/>
  <c r="B159" i="2"/>
  <c r="B163" i="2"/>
  <c r="B171" i="2"/>
  <c r="B179" i="2"/>
  <c r="B187" i="2"/>
  <c r="B194" i="2"/>
  <c r="B202" i="2"/>
  <c r="B214" i="2"/>
  <c r="B230" i="2"/>
  <c r="B246" i="2"/>
  <c r="B16" i="2"/>
  <c r="C13" i="2"/>
  <c r="D13" i="2"/>
  <c r="E13" i="2"/>
  <c r="C249" i="2"/>
  <c r="C241" i="2"/>
  <c r="C233" i="2"/>
  <c r="C17" i="2"/>
  <c r="D17" i="2"/>
  <c r="E17" i="2"/>
  <c r="C9" i="2"/>
  <c r="D9" i="2"/>
  <c r="E9" i="2"/>
  <c r="J229" i="1"/>
  <c r="J219" i="1"/>
  <c r="J202" i="1"/>
  <c r="J184" i="1"/>
  <c r="K184" i="1" s="1"/>
  <c r="J182" i="1"/>
  <c r="J170" i="1"/>
  <c r="J148" i="1"/>
  <c r="J106" i="1"/>
  <c r="K106" i="1" s="1"/>
  <c r="J94" i="1"/>
  <c r="J241" i="1"/>
  <c r="K241" i="1" s="1"/>
  <c r="J233" i="1"/>
  <c r="J215" i="1"/>
  <c r="J178" i="1"/>
  <c r="J174" i="1"/>
  <c r="J92" i="1"/>
  <c r="J86" i="1"/>
  <c r="K86" i="1" s="1"/>
  <c r="J37" i="1"/>
  <c r="J35" i="1"/>
  <c r="J33" i="1"/>
  <c r="J74" i="1"/>
  <c r="J22" i="1"/>
  <c r="J70" i="1"/>
  <c r="J15" i="1"/>
  <c r="J66" i="1"/>
  <c r="J8" i="1"/>
  <c r="J236" i="1"/>
  <c r="K236" i="1" s="1"/>
  <c r="J230" i="1"/>
  <c r="J225" i="1"/>
  <c r="J220" i="1"/>
  <c r="J214" i="1"/>
  <c r="K214" i="1" s="1"/>
  <c r="J212" i="1"/>
  <c r="J208" i="1"/>
  <c r="J205" i="1"/>
  <c r="J200" i="1"/>
  <c r="J199" i="1"/>
  <c r="J197" i="1"/>
  <c r="J191" i="1"/>
  <c r="J187" i="1"/>
  <c r="K187" i="1" s="1"/>
  <c r="J183" i="1"/>
  <c r="J179" i="1"/>
  <c r="K179" i="1" s="1"/>
  <c r="J175" i="1"/>
  <c r="J171" i="1"/>
  <c r="K171" i="1" s="1"/>
  <c r="J167" i="1"/>
  <c r="J163" i="1"/>
  <c r="K163" i="1" s="1"/>
  <c r="J159" i="1"/>
  <c r="J157" i="1"/>
  <c r="J155" i="1"/>
  <c r="J153" i="1"/>
  <c r="J151" i="1"/>
  <c r="J143" i="1"/>
  <c r="K143" i="1" s="1"/>
  <c r="J140" i="1"/>
  <c r="J136" i="1"/>
  <c r="K136" i="1" s="1"/>
  <c r="J134" i="1"/>
  <c r="J131" i="1"/>
  <c r="K131" i="1" s="1"/>
  <c r="J127" i="1"/>
  <c r="J124" i="1"/>
  <c r="J122" i="1"/>
  <c r="J118" i="1"/>
  <c r="J116" i="1"/>
  <c r="J113" i="1"/>
  <c r="K113" i="1" s="1"/>
  <c r="J109" i="1"/>
  <c r="J103" i="1"/>
  <c r="J101" i="1"/>
  <c r="J97" i="1"/>
  <c r="K97" i="1" s="1"/>
  <c r="J93" i="1"/>
  <c r="J91" i="1"/>
  <c r="J80" i="1"/>
  <c r="J77" i="1"/>
  <c r="K77" i="1" s="1"/>
  <c r="J242" i="1"/>
  <c r="J237" i="1"/>
  <c r="J240" i="1"/>
  <c r="J238" i="1"/>
  <c r="K238" i="1" s="1"/>
  <c r="J226" i="1"/>
  <c r="J234" i="1"/>
  <c r="K234" i="1" s="1"/>
  <c r="J232" i="1"/>
  <c r="J227" i="1"/>
  <c r="J222" i="1"/>
  <c r="J211" i="1"/>
  <c r="J218" i="1"/>
  <c r="J206" i="1"/>
  <c r="K206" i="1" s="1"/>
  <c r="J216" i="1"/>
  <c r="J209" i="1"/>
  <c r="K209" i="1" s="1"/>
  <c r="J196" i="1"/>
  <c r="J207" i="1"/>
  <c r="J192" i="1"/>
  <c r="J203" i="1"/>
  <c r="J188" i="1"/>
  <c r="J186" i="1"/>
  <c r="J195" i="1"/>
  <c r="J193" i="1"/>
  <c r="J189" i="1"/>
  <c r="J185" i="1"/>
  <c r="J181" i="1"/>
  <c r="J166" i="1"/>
  <c r="J177" i="1"/>
  <c r="J162" i="1"/>
  <c r="J173" i="1"/>
  <c r="J156" i="1"/>
  <c r="K156" i="1" s="1"/>
  <c r="J169" i="1"/>
  <c r="J152" i="1"/>
  <c r="K152" i="1" s="1"/>
  <c r="J165" i="1"/>
  <c r="J161" i="1"/>
  <c r="J144" i="1"/>
  <c r="J149" i="1"/>
  <c r="J147" i="1"/>
  <c r="J145" i="1"/>
  <c r="J125" i="1"/>
  <c r="J141" i="1"/>
  <c r="J121" i="1"/>
  <c r="J138" i="1"/>
  <c r="J117" i="1"/>
  <c r="J135" i="1"/>
  <c r="K135" i="1" s="1"/>
  <c r="J132" i="1"/>
  <c r="J110" i="1"/>
  <c r="K110" i="1" s="1"/>
  <c r="J129" i="1"/>
  <c r="J126" i="1"/>
  <c r="J102" i="1"/>
  <c r="J98" i="1"/>
  <c r="K98" i="1" s="1"/>
  <c r="J120" i="1"/>
  <c r="J90" i="1"/>
  <c r="K90" i="1" s="1"/>
  <c r="J114" i="1"/>
  <c r="J111" i="1"/>
  <c r="J83" i="1"/>
  <c r="J107" i="1"/>
  <c r="J79" i="1"/>
  <c r="J78" i="1"/>
  <c r="J105" i="1"/>
  <c r="J99" i="1"/>
  <c r="J62" i="1"/>
  <c r="J95" i="1"/>
  <c r="J58" i="1"/>
  <c r="J89" i="1"/>
  <c r="K89" i="1" s="1"/>
  <c r="J87" i="1"/>
  <c r="J48" i="1"/>
  <c r="K48" i="1" s="1"/>
  <c r="J31" i="1"/>
  <c r="J27" i="1"/>
  <c r="J75" i="1"/>
  <c r="J24" i="1"/>
  <c r="K24" i="1" s="1"/>
  <c r="J73" i="1"/>
  <c r="J17" i="1"/>
  <c r="K17" i="1" s="1"/>
  <c r="J71" i="1"/>
  <c r="J11" i="1"/>
  <c r="J10" i="1"/>
  <c r="J47" i="1"/>
  <c r="J889" i="1"/>
  <c r="J885" i="1"/>
  <c r="J931" i="1"/>
  <c r="J915" i="1"/>
  <c r="J898" i="1"/>
  <c r="J890" i="1"/>
  <c r="J886" i="1"/>
  <c r="J887" i="1"/>
  <c r="J406" i="1"/>
  <c r="J402" i="1"/>
  <c r="J856" i="1"/>
  <c r="J815" i="1"/>
  <c r="J802" i="1"/>
  <c r="J792" i="1"/>
  <c r="J788" i="1"/>
  <c r="J745" i="1"/>
  <c r="J732" i="1"/>
  <c r="J718" i="1"/>
  <c r="J561" i="1"/>
  <c r="J532" i="1"/>
  <c r="J525" i="1"/>
  <c r="J506" i="1"/>
  <c r="J465" i="1"/>
  <c r="J441" i="1"/>
  <c r="J420" i="1"/>
  <c r="J418" i="1"/>
  <c r="J416" i="1"/>
  <c r="J414" i="1"/>
  <c r="J412" i="1"/>
  <c r="J410" i="1"/>
  <c r="J407" i="1"/>
  <c r="J408" i="1"/>
  <c r="J404" i="1"/>
  <c r="J400" i="1"/>
  <c r="J398" i="1"/>
  <c r="J396" i="1"/>
  <c r="J370" i="1"/>
  <c r="J367" i="1"/>
  <c r="J366" i="1"/>
  <c r="J365" i="1"/>
  <c r="J364" i="1"/>
  <c r="J338" i="1"/>
  <c r="J336" i="1"/>
  <c r="J334" i="1"/>
  <c r="J332" i="1"/>
  <c r="J330" i="1"/>
  <c r="J329" i="1"/>
  <c r="J328" i="1"/>
  <c r="J327" i="1"/>
  <c r="J326" i="1"/>
  <c r="J325" i="1"/>
  <c r="J324" i="1"/>
  <c r="J321" i="1"/>
  <c r="J320" i="1"/>
  <c r="J319" i="1"/>
  <c r="J298" i="1"/>
  <c r="K298" i="1" s="1"/>
  <c r="J297" i="1"/>
  <c r="J296" i="1"/>
  <c r="K296" i="1" s="1"/>
  <c r="J295" i="1"/>
  <c r="J294" i="1"/>
  <c r="K294" i="1" s="1"/>
  <c r="J293" i="1"/>
  <c r="J292" i="1"/>
  <c r="K292" i="1" s="1"/>
  <c r="J291" i="1"/>
  <c r="J290" i="1"/>
  <c r="K290" i="1" s="1"/>
  <c r="J289" i="1"/>
  <c r="J288" i="1"/>
  <c r="K288" i="1" s="1"/>
  <c r="J287" i="1"/>
  <c r="J286" i="1"/>
  <c r="K286" i="1" s="1"/>
  <c r="J285" i="1"/>
  <c r="J284" i="1"/>
  <c r="J283" i="1"/>
  <c r="J282" i="1"/>
  <c r="K282" i="1" s="1"/>
  <c r="J281" i="1"/>
  <c r="J274" i="1"/>
  <c r="K274" i="1" s="1"/>
  <c r="J272" i="1"/>
  <c r="J271" i="1"/>
  <c r="J269" i="1"/>
  <c r="J223" i="1"/>
  <c r="J201" i="1"/>
  <c r="J139" i="1"/>
  <c r="K139" i="1" s="1"/>
  <c r="J137" i="1"/>
  <c r="J133" i="1"/>
  <c r="K133" i="1" s="1"/>
  <c r="J130" i="1"/>
  <c r="J128" i="1"/>
  <c r="J85" i="1"/>
  <c r="J84" i="1"/>
  <c r="K84" i="1" s="1"/>
  <c r="J82" i="1"/>
  <c r="J69" i="1"/>
  <c r="K69" i="1" s="1"/>
  <c r="J67" i="1"/>
  <c r="J65" i="1"/>
  <c r="K65" i="1" s="1"/>
  <c r="J63" i="1"/>
  <c r="J61" i="1"/>
  <c r="K61" i="1" s="1"/>
  <c r="J59" i="1"/>
  <c r="J57" i="1"/>
  <c r="K57" i="1" s="1"/>
  <c r="J56" i="1"/>
  <c r="J55" i="1"/>
  <c r="J54" i="1"/>
  <c r="J53" i="1"/>
  <c r="K53" i="1" s="1"/>
  <c r="J52" i="1"/>
  <c r="J51" i="1"/>
  <c r="J49" i="1"/>
  <c r="J32" i="1"/>
  <c r="K32" i="1" s="1"/>
  <c r="J30" i="1"/>
  <c r="J28" i="1"/>
  <c r="K28" i="1" s="1"/>
  <c r="J25" i="1"/>
  <c r="J23" i="1"/>
  <c r="J21" i="1"/>
  <c r="J20" i="1"/>
  <c r="K20" i="1" s="1"/>
  <c r="J18" i="1"/>
  <c r="J16" i="1"/>
  <c r="K16" i="1" s="1"/>
  <c r="J14" i="1"/>
  <c r="J13" i="1"/>
  <c r="K13" i="1" s="1"/>
  <c r="J12" i="1"/>
  <c r="J9" i="1"/>
  <c r="K9" i="1" s="1"/>
  <c r="J7" i="1"/>
  <c r="J371" i="1"/>
  <c r="J369" i="1"/>
  <c r="J368" i="1"/>
  <c r="J339" i="1"/>
  <c r="J337" i="1"/>
  <c r="J335" i="1"/>
  <c r="J333" i="1"/>
  <c r="J331" i="1"/>
  <c r="J322" i="1"/>
  <c r="J318" i="1"/>
  <c r="J317" i="1"/>
  <c r="J316" i="1"/>
  <c r="J315" i="1"/>
  <c r="J314" i="1"/>
  <c r="J313" i="1"/>
  <c r="J312" i="1"/>
  <c r="J311" i="1"/>
  <c r="K311" i="1" s="1"/>
  <c r="J310" i="1"/>
  <c r="J309" i="1"/>
  <c r="K309" i="1" s="1"/>
  <c r="J308" i="1"/>
  <c r="J307" i="1"/>
  <c r="K307" i="1" s="1"/>
  <c r="J306" i="1"/>
  <c r="J305" i="1"/>
  <c r="J304" i="1"/>
  <c r="J303" i="1"/>
  <c r="K303" i="1" s="1"/>
  <c r="J302" i="1"/>
  <c r="J301" i="1"/>
  <c r="K301" i="1" s="1"/>
  <c r="J300" i="1"/>
  <c r="J299" i="1"/>
  <c r="K299" i="1" s="1"/>
  <c r="J280" i="1"/>
  <c r="J279" i="1"/>
  <c r="J278" i="1"/>
  <c r="J277" i="1"/>
  <c r="K277" i="1" s="1"/>
  <c r="J276" i="1"/>
  <c r="J275" i="1"/>
  <c r="K275" i="1" s="1"/>
  <c r="J273" i="1"/>
  <c r="J270" i="1"/>
  <c r="K270" i="1" s="1"/>
  <c r="J268" i="1"/>
  <c r="J267" i="1"/>
  <c r="K267" i="1" s="1"/>
  <c r="J266" i="1"/>
  <c r="K3" i="1"/>
  <c r="K933" i="1"/>
  <c r="K931" i="1"/>
  <c r="K929" i="1"/>
  <c r="K927" i="1"/>
  <c r="K925" i="1"/>
  <c r="K923" i="1"/>
  <c r="K921" i="1"/>
  <c r="K919" i="1"/>
  <c r="K917" i="1"/>
  <c r="K915" i="1"/>
  <c r="K913" i="1"/>
  <c r="K911" i="1"/>
  <c r="K909" i="1"/>
  <c r="K907" i="1"/>
  <c r="K905" i="1"/>
  <c r="K903" i="1"/>
  <c r="K901" i="1"/>
  <c r="K899" i="1"/>
  <c r="K897" i="1"/>
  <c r="K895" i="1"/>
  <c r="K893" i="1"/>
  <c r="K891" i="1"/>
  <c r="K889" i="1"/>
  <c r="K887" i="1"/>
  <c r="K885" i="1"/>
  <c r="K883" i="1"/>
  <c r="K881" i="1"/>
  <c r="K879" i="1"/>
  <c r="K877" i="1"/>
  <c r="K875" i="1"/>
  <c r="K873" i="1"/>
  <c r="K871" i="1"/>
  <c r="K869" i="1"/>
  <c r="K867" i="1"/>
  <c r="K865" i="1"/>
  <c r="K815" i="1"/>
  <c r="K813" i="1"/>
  <c r="K811" i="1"/>
  <c r="K809" i="1"/>
  <c r="K807" i="1"/>
  <c r="K805" i="1"/>
  <c r="K803" i="1"/>
  <c r="K801" i="1"/>
  <c r="K799" i="1"/>
  <c r="K797" i="1"/>
  <c r="K795" i="1"/>
  <c r="K793" i="1"/>
  <c r="K791" i="1"/>
  <c r="K789" i="1"/>
  <c r="K787" i="1"/>
  <c r="K785" i="1"/>
  <c r="K783" i="1"/>
  <c r="K781" i="1"/>
  <c r="K779" i="1"/>
  <c r="K777" i="1"/>
  <c r="K775" i="1"/>
  <c r="K773" i="1"/>
  <c r="K771" i="1"/>
  <c r="K769" i="1"/>
  <c r="K767" i="1"/>
  <c r="K765" i="1"/>
  <c r="K763" i="1"/>
  <c r="K761" i="1"/>
  <c r="K759" i="1"/>
  <c r="K757" i="1"/>
  <c r="K755" i="1"/>
  <c r="K753" i="1"/>
  <c r="K751" i="1"/>
  <c r="K749" i="1"/>
  <c r="K747" i="1"/>
  <c r="K745" i="1"/>
  <c r="K743" i="1"/>
  <c r="K741" i="1"/>
  <c r="K739" i="1"/>
  <c r="K737" i="1"/>
  <c r="K735" i="1"/>
  <c r="K733" i="1"/>
  <c r="K731" i="1"/>
  <c r="K729" i="1"/>
  <c r="K727" i="1"/>
  <c r="K725" i="1"/>
  <c r="K723" i="1"/>
  <c r="K721" i="1"/>
  <c r="K719" i="1"/>
  <c r="K717" i="1"/>
  <c r="K715" i="1"/>
  <c r="K713" i="1"/>
  <c r="K711" i="1"/>
  <c r="K709" i="1"/>
  <c r="K707" i="1"/>
  <c r="K705" i="1"/>
  <c r="K703" i="1"/>
  <c r="K701" i="1"/>
  <c r="K699" i="1"/>
  <c r="K697" i="1"/>
  <c r="K695" i="1"/>
  <c r="K693" i="1"/>
  <c r="K691" i="1"/>
  <c r="K689" i="1"/>
  <c r="K687" i="1"/>
  <c r="K685" i="1"/>
  <c r="K683" i="1"/>
  <c r="K681" i="1"/>
  <c r="K679" i="1"/>
  <c r="K934" i="1"/>
  <c r="K932" i="1"/>
  <c r="K930" i="1"/>
  <c r="K928" i="1"/>
  <c r="K926" i="1"/>
  <c r="K924" i="1"/>
  <c r="K922" i="1"/>
  <c r="K920" i="1"/>
  <c r="K918" i="1"/>
  <c r="K916" i="1"/>
  <c r="K914" i="1"/>
  <c r="K912" i="1"/>
  <c r="K910" i="1"/>
  <c r="K908" i="1"/>
  <c r="K906" i="1"/>
  <c r="K904" i="1"/>
  <c r="K902" i="1"/>
  <c r="K900" i="1"/>
  <c r="K898" i="1"/>
  <c r="K896" i="1"/>
  <c r="K894" i="1"/>
  <c r="K892" i="1"/>
  <c r="K890" i="1"/>
  <c r="K888" i="1"/>
  <c r="K886" i="1"/>
  <c r="K884" i="1"/>
  <c r="K882" i="1"/>
  <c r="K880" i="1"/>
  <c r="K878" i="1"/>
  <c r="K876" i="1"/>
  <c r="K874" i="1"/>
  <c r="K872" i="1"/>
  <c r="K870" i="1"/>
  <c r="K868" i="1"/>
  <c r="K866" i="1"/>
  <c r="K814" i="1"/>
  <c r="K812" i="1"/>
  <c r="K810" i="1"/>
  <c r="K808" i="1"/>
  <c r="K806" i="1"/>
  <c r="K804" i="1"/>
  <c r="K802" i="1"/>
  <c r="K800" i="1"/>
  <c r="K798" i="1"/>
  <c r="K796" i="1"/>
  <c r="K794" i="1"/>
  <c r="K792" i="1"/>
  <c r="K790" i="1"/>
  <c r="K788" i="1"/>
  <c r="K786" i="1"/>
  <c r="K784" i="1"/>
  <c r="K782" i="1"/>
  <c r="K780" i="1"/>
  <c r="K778" i="1"/>
  <c r="K776" i="1"/>
  <c r="K774" i="1"/>
  <c r="K772" i="1"/>
  <c r="K770" i="1"/>
  <c r="K768" i="1"/>
  <c r="K766" i="1"/>
  <c r="K764" i="1"/>
  <c r="K762" i="1"/>
  <c r="K760" i="1"/>
  <c r="K758" i="1"/>
  <c r="K756" i="1"/>
  <c r="K754" i="1"/>
  <c r="K752" i="1"/>
  <c r="K750" i="1"/>
  <c r="K748" i="1"/>
  <c r="K746" i="1"/>
  <c r="K744" i="1"/>
  <c r="K742" i="1"/>
  <c r="K740" i="1"/>
  <c r="K738" i="1"/>
  <c r="K736" i="1"/>
  <c r="K734" i="1"/>
  <c r="K732" i="1"/>
  <c r="K730" i="1"/>
  <c r="K728" i="1"/>
  <c r="K726" i="1"/>
  <c r="K724" i="1"/>
  <c r="K722" i="1"/>
  <c r="K720" i="1"/>
  <c r="K718" i="1"/>
  <c r="K716" i="1"/>
  <c r="K714" i="1"/>
  <c r="K712" i="1"/>
  <c r="K710" i="1"/>
  <c r="K708" i="1"/>
  <c r="K706" i="1"/>
  <c r="K704" i="1"/>
  <c r="K702" i="1"/>
  <c r="K700" i="1"/>
  <c r="K698" i="1"/>
  <c r="K696" i="1"/>
  <c r="K694" i="1"/>
  <c r="K692" i="1"/>
  <c r="K690" i="1"/>
  <c r="K688" i="1"/>
  <c r="K686" i="1"/>
  <c r="K684" i="1"/>
  <c r="K682" i="1"/>
  <c r="K242" i="1"/>
  <c r="T243" i="1"/>
  <c r="T244" i="1" s="1"/>
  <c r="T245" i="1" s="1"/>
  <c r="T246" i="1" s="1"/>
  <c r="K680" i="1"/>
  <c r="K678" i="1"/>
  <c r="K676" i="1"/>
  <c r="K674" i="1"/>
  <c r="K672" i="1"/>
  <c r="K670" i="1"/>
  <c r="K668" i="1"/>
  <c r="K666" i="1"/>
  <c r="K664" i="1"/>
  <c r="K662" i="1"/>
  <c r="K660" i="1"/>
  <c r="K658" i="1"/>
  <c r="K656" i="1"/>
  <c r="K654" i="1"/>
  <c r="K652" i="1"/>
  <c r="K650" i="1"/>
  <c r="K648" i="1"/>
  <c r="K646" i="1"/>
  <c r="K644" i="1"/>
  <c r="K642" i="1"/>
  <c r="K640" i="1"/>
  <c r="K638" i="1"/>
  <c r="K636" i="1"/>
  <c r="K634" i="1"/>
  <c r="K632" i="1"/>
  <c r="K630" i="1"/>
  <c r="K628" i="1"/>
  <c r="K626" i="1"/>
  <c r="K624" i="1"/>
  <c r="K622" i="1"/>
  <c r="K620" i="1"/>
  <c r="K618" i="1"/>
  <c r="K616" i="1"/>
  <c r="K614" i="1"/>
  <c r="K612" i="1"/>
  <c r="K610" i="1"/>
  <c r="K608" i="1"/>
  <c r="K606" i="1"/>
  <c r="K604" i="1"/>
  <c r="K602" i="1"/>
  <c r="K600" i="1"/>
  <c r="K598" i="1"/>
  <c r="K596" i="1"/>
  <c r="K594" i="1"/>
  <c r="K592" i="1"/>
  <c r="K590" i="1"/>
  <c r="K588" i="1"/>
  <c r="K586" i="1"/>
  <c r="K584" i="1"/>
  <c r="K582" i="1"/>
  <c r="K580" i="1"/>
  <c r="K578" i="1"/>
  <c r="K576" i="1"/>
  <c r="K574" i="1"/>
  <c r="K572" i="1"/>
  <c r="K570" i="1"/>
  <c r="K568" i="1"/>
  <c r="K566" i="1"/>
  <c r="K564" i="1"/>
  <c r="K562" i="1"/>
  <c r="K560" i="1"/>
  <c r="K558" i="1"/>
  <c r="K556" i="1"/>
  <c r="K554" i="1"/>
  <c r="K552" i="1"/>
  <c r="K550" i="1"/>
  <c r="K548" i="1"/>
  <c r="K546" i="1"/>
  <c r="K544" i="1"/>
  <c r="K542" i="1"/>
  <c r="K540" i="1"/>
  <c r="K538" i="1"/>
  <c r="K536" i="1"/>
  <c r="K534" i="1"/>
  <c r="K532" i="1"/>
  <c r="K530" i="1"/>
  <c r="K528" i="1"/>
  <c r="K526" i="1"/>
  <c r="K524" i="1"/>
  <c r="K522" i="1"/>
  <c r="K520" i="1"/>
  <c r="K518" i="1"/>
  <c r="K516" i="1"/>
  <c r="K514" i="1"/>
  <c r="K512" i="1"/>
  <c r="K510" i="1"/>
  <c r="K508" i="1"/>
  <c r="K506" i="1"/>
  <c r="K504" i="1"/>
  <c r="K502" i="1"/>
  <c r="K500" i="1"/>
  <c r="K498" i="1"/>
  <c r="K496" i="1"/>
  <c r="K494" i="1"/>
  <c r="K492" i="1"/>
  <c r="K490" i="1"/>
  <c r="K488" i="1"/>
  <c r="K486" i="1"/>
  <c r="K484" i="1"/>
  <c r="K482" i="1"/>
  <c r="K480" i="1"/>
  <c r="K478" i="1"/>
  <c r="K476" i="1"/>
  <c r="K474" i="1"/>
  <c r="K472" i="1"/>
  <c r="K470" i="1"/>
  <c r="K468" i="1"/>
  <c r="K466" i="1"/>
  <c r="K464" i="1"/>
  <c r="K462" i="1"/>
  <c r="K460" i="1"/>
  <c r="K458" i="1"/>
  <c r="K456" i="1"/>
  <c r="K454" i="1"/>
  <c r="K452" i="1"/>
  <c r="K450" i="1"/>
  <c r="K448" i="1"/>
  <c r="K446" i="1"/>
  <c r="K444" i="1"/>
  <c r="K442" i="1"/>
  <c r="K440" i="1"/>
  <c r="K438" i="1"/>
  <c r="K436" i="1"/>
  <c r="K434" i="1"/>
  <c r="K432" i="1"/>
  <c r="K430" i="1"/>
  <c r="K428" i="1"/>
  <c r="K677" i="1"/>
  <c r="K675" i="1"/>
  <c r="K673" i="1"/>
  <c r="K671" i="1"/>
  <c r="K669" i="1"/>
  <c r="K667" i="1"/>
  <c r="K665" i="1"/>
  <c r="K663" i="1"/>
  <c r="K661" i="1"/>
  <c r="K659" i="1"/>
  <c r="K657" i="1"/>
  <c r="K655" i="1"/>
  <c r="K653" i="1"/>
  <c r="K651" i="1"/>
  <c r="K649" i="1"/>
  <c r="K647" i="1"/>
  <c r="K645" i="1"/>
  <c r="K643" i="1"/>
  <c r="K641" i="1"/>
  <c r="K639" i="1"/>
  <c r="K637" i="1"/>
  <c r="K635" i="1"/>
  <c r="K633" i="1"/>
  <c r="K631" i="1"/>
  <c r="K629" i="1"/>
  <c r="K627" i="1"/>
  <c r="K625" i="1"/>
  <c r="K623" i="1"/>
  <c r="K621" i="1"/>
  <c r="K619" i="1"/>
  <c r="K617" i="1"/>
  <c r="K615" i="1"/>
  <c r="K613" i="1"/>
  <c r="K611" i="1"/>
  <c r="K609" i="1"/>
  <c r="K607" i="1"/>
  <c r="K605" i="1"/>
  <c r="K603" i="1"/>
  <c r="K601" i="1"/>
  <c r="K599" i="1"/>
  <c r="K597" i="1"/>
  <c r="K595" i="1"/>
  <c r="K593" i="1"/>
  <c r="K591" i="1"/>
  <c r="K589" i="1"/>
  <c r="K587" i="1"/>
  <c r="K585" i="1"/>
  <c r="K583" i="1"/>
  <c r="K581" i="1"/>
  <c r="K579" i="1"/>
  <c r="K577" i="1"/>
  <c r="K575" i="1"/>
  <c r="K573" i="1"/>
  <c r="K571" i="1"/>
  <c r="K569" i="1"/>
  <c r="K567" i="1"/>
  <c r="K565" i="1"/>
  <c r="K563" i="1"/>
  <c r="K561" i="1"/>
  <c r="K559" i="1"/>
  <c r="K557" i="1"/>
  <c r="K555" i="1"/>
  <c r="K553" i="1"/>
  <c r="K551" i="1"/>
  <c r="K549" i="1"/>
  <c r="K547" i="1"/>
  <c r="K545" i="1"/>
  <c r="K543" i="1"/>
  <c r="K541" i="1"/>
  <c r="K539" i="1"/>
  <c r="K537" i="1"/>
  <c r="K535" i="1"/>
  <c r="K533" i="1"/>
  <c r="K531" i="1"/>
  <c r="K529" i="1"/>
  <c r="K527" i="1"/>
  <c r="K525" i="1"/>
  <c r="K523" i="1"/>
  <c r="K521" i="1"/>
  <c r="K519" i="1"/>
  <c r="K517" i="1"/>
  <c r="K515" i="1"/>
  <c r="K513" i="1"/>
  <c r="K511" i="1"/>
  <c r="K509" i="1"/>
  <c r="K507" i="1"/>
  <c r="K505" i="1"/>
  <c r="K503" i="1"/>
  <c r="K501" i="1"/>
  <c r="K499" i="1"/>
  <c r="K497" i="1"/>
  <c r="K495" i="1"/>
  <c r="K493" i="1"/>
  <c r="K491" i="1"/>
  <c r="K489" i="1"/>
  <c r="K487" i="1"/>
  <c r="K485" i="1"/>
  <c r="K483" i="1"/>
  <c r="K481" i="1"/>
  <c r="K479" i="1"/>
  <c r="K477" i="1"/>
  <c r="K475" i="1"/>
  <c r="K473" i="1"/>
  <c r="K471" i="1"/>
  <c r="K469" i="1"/>
  <c r="K467" i="1"/>
  <c r="K465" i="1"/>
  <c r="K463" i="1"/>
  <c r="K461" i="1"/>
  <c r="K459" i="1"/>
  <c r="K457" i="1"/>
  <c r="K455" i="1"/>
  <c r="K453" i="1"/>
  <c r="K451" i="1"/>
  <c r="K449" i="1"/>
  <c r="K447" i="1"/>
  <c r="K445" i="1"/>
  <c r="K443" i="1"/>
  <c r="K441" i="1"/>
  <c r="K439" i="1"/>
  <c r="K437" i="1"/>
  <c r="K435" i="1"/>
  <c r="K433" i="1"/>
  <c r="K431" i="1"/>
  <c r="K429" i="1"/>
  <c r="K427" i="1"/>
  <c r="K425" i="1"/>
  <c r="K423" i="1"/>
  <c r="K421" i="1"/>
  <c r="K419" i="1"/>
  <c r="K417" i="1"/>
  <c r="K415" i="1"/>
  <c r="K413" i="1"/>
  <c r="K411" i="1"/>
  <c r="K409" i="1"/>
  <c r="K407" i="1"/>
  <c r="K405" i="1"/>
  <c r="K403" i="1"/>
  <c r="K401" i="1"/>
  <c r="K399" i="1"/>
  <c r="K397" i="1"/>
  <c r="K395" i="1"/>
  <c r="K393" i="1"/>
  <c r="K370" i="1"/>
  <c r="K368" i="1"/>
  <c r="K366" i="1"/>
  <c r="K364" i="1"/>
  <c r="K338" i="1"/>
  <c r="K336" i="1"/>
  <c r="K334" i="1"/>
  <c r="K332" i="1"/>
  <c r="K330" i="1"/>
  <c r="K328" i="1"/>
  <c r="K326" i="1"/>
  <c r="K324" i="1"/>
  <c r="K322" i="1"/>
  <c r="K320" i="1"/>
  <c r="K318" i="1"/>
  <c r="K316" i="1"/>
  <c r="K314" i="1"/>
  <c r="K312" i="1"/>
  <c r="K310" i="1"/>
  <c r="K308" i="1"/>
  <c r="K306" i="1"/>
  <c r="K304" i="1"/>
  <c r="K302" i="1"/>
  <c r="K300" i="1"/>
  <c r="K284" i="1"/>
  <c r="K280" i="1"/>
  <c r="K278" i="1"/>
  <c r="K276" i="1"/>
  <c r="K272" i="1"/>
  <c r="K268" i="1"/>
  <c r="K266" i="1"/>
  <c r="K207" i="1"/>
  <c r="K205" i="1"/>
  <c r="K203" i="1"/>
  <c r="K201" i="1"/>
  <c r="K426" i="1"/>
  <c r="K424" i="1"/>
  <c r="K422" i="1"/>
  <c r="K420" i="1"/>
  <c r="K418" i="1"/>
  <c r="K416" i="1"/>
  <c r="K414" i="1"/>
  <c r="K412" i="1"/>
  <c r="K410" i="1"/>
  <c r="K408" i="1"/>
  <c r="K406" i="1"/>
  <c r="K404" i="1"/>
  <c r="K402" i="1"/>
  <c r="K400" i="1"/>
  <c r="K398" i="1"/>
  <c r="K396" i="1"/>
  <c r="K394" i="1"/>
  <c r="K369" i="1"/>
  <c r="K367" i="1"/>
  <c r="K365" i="1"/>
  <c r="K339" i="1"/>
  <c r="K333" i="1"/>
  <c r="K331" i="1"/>
  <c r="K325" i="1"/>
  <c r="K323" i="1"/>
  <c r="K317" i="1"/>
  <c r="K315" i="1"/>
  <c r="K293" i="1"/>
  <c r="K291" i="1"/>
  <c r="K287" i="1"/>
  <c r="K285" i="1"/>
  <c r="K283" i="1"/>
  <c r="K210" i="1"/>
  <c r="K208" i="1"/>
  <c r="K204" i="1"/>
  <c r="K202" i="1"/>
  <c r="K200" i="1"/>
  <c r="K199" i="1"/>
  <c r="K198" i="1"/>
  <c r="K196" i="1"/>
  <c r="K194" i="1"/>
  <c r="K192" i="1"/>
  <c r="K190" i="1"/>
  <c r="K188" i="1"/>
  <c r="K186" i="1"/>
  <c r="K182" i="1"/>
  <c r="K180" i="1"/>
  <c r="K178" i="1"/>
  <c r="K176" i="1"/>
  <c r="K174" i="1"/>
  <c r="K172" i="1"/>
  <c r="K170" i="1"/>
  <c r="K168" i="1"/>
  <c r="K166" i="1"/>
  <c r="K164" i="1"/>
  <c r="K162" i="1"/>
  <c r="K160" i="1"/>
  <c r="K158" i="1"/>
  <c r="K154" i="1"/>
  <c r="K150" i="1"/>
  <c r="K148" i="1"/>
  <c r="K146" i="1"/>
  <c r="K144" i="1"/>
  <c r="K142" i="1"/>
  <c r="K140" i="1"/>
  <c r="K138" i="1"/>
  <c r="K134" i="1"/>
  <c r="K132" i="1"/>
  <c r="K112" i="1"/>
  <c r="K108" i="1"/>
  <c r="K104" i="1"/>
  <c r="K102" i="1"/>
  <c r="K100" i="1"/>
  <c r="K96" i="1"/>
  <c r="K94" i="1"/>
  <c r="K92" i="1"/>
  <c r="K88" i="1"/>
  <c r="K82" i="1"/>
  <c r="K80" i="1"/>
  <c r="K78" i="1"/>
  <c r="K76" i="1"/>
  <c r="K74" i="1"/>
  <c r="K72" i="1"/>
  <c r="K70" i="1"/>
  <c r="K68" i="1"/>
  <c r="K66" i="1"/>
  <c r="K64" i="1"/>
  <c r="K62" i="1"/>
  <c r="K60" i="1"/>
  <c r="K58" i="1"/>
  <c r="K56" i="1"/>
  <c r="K54" i="1"/>
  <c r="K52" i="1"/>
  <c r="K50" i="1"/>
  <c r="K46" i="1"/>
  <c r="K44" i="1"/>
  <c r="K42" i="1"/>
  <c r="K40" i="1"/>
  <c r="K38" i="1"/>
  <c r="K36" i="1"/>
  <c r="K34" i="1"/>
  <c r="K30" i="1"/>
  <c r="K26" i="1"/>
  <c r="K22" i="1"/>
  <c r="K18" i="1"/>
  <c r="K14" i="1"/>
  <c r="K12" i="1"/>
  <c r="K10" i="1"/>
  <c r="K8" i="1"/>
  <c r="K6" i="1"/>
  <c r="K4" i="1"/>
  <c r="K197" i="1"/>
  <c r="K195" i="1"/>
  <c r="K193" i="1"/>
  <c r="K191" i="1"/>
  <c r="K189" i="1"/>
  <c r="K185" i="1"/>
  <c r="K183" i="1"/>
  <c r="K181" i="1"/>
  <c r="K177" i="1"/>
  <c r="K175" i="1"/>
  <c r="K173" i="1"/>
  <c r="K169" i="1"/>
  <c r="K167" i="1"/>
  <c r="K165" i="1"/>
  <c r="K161" i="1"/>
  <c r="K159" i="1"/>
  <c r="K157" i="1"/>
  <c r="K155" i="1"/>
  <c r="K153" i="1"/>
  <c r="K151" i="1"/>
  <c r="K149" i="1"/>
  <c r="K147" i="1"/>
  <c r="K145" i="1"/>
  <c r="K141" i="1"/>
  <c r="K137" i="1"/>
  <c r="K111" i="1"/>
  <c r="K109" i="1"/>
  <c r="K107" i="1"/>
  <c r="K105" i="1"/>
  <c r="K103" i="1"/>
  <c r="K101" i="1"/>
  <c r="K99" i="1"/>
  <c r="K95" i="1"/>
  <c r="K93" i="1"/>
  <c r="K91" i="1"/>
  <c r="K87" i="1"/>
  <c r="K85" i="1"/>
  <c r="K83" i="1"/>
  <c r="K81" i="1"/>
  <c r="K79" i="1"/>
  <c r="K75" i="1"/>
  <c r="K73" i="1"/>
  <c r="K71" i="1"/>
  <c r="K67" i="1"/>
  <c r="K63" i="1"/>
  <c r="K59" i="1"/>
  <c r="K55" i="1"/>
  <c r="K51" i="1"/>
  <c r="K49" i="1"/>
  <c r="K47" i="1"/>
  <c r="K45" i="1"/>
  <c r="K43" i="1"/>
  <c r="K41" i="1"/>
  <c r="K39" i="1"/>
  <c r="K37" i="1"/>
  <c r="K35" i="1"/>
  <c r="K33" i="1"/>
  <c r="K31" i="1"/>
  <c r="K29" i="1"/>
  <c r="K27" i="1"/>
  <c r="K25" i="1"/>
  <c r="K23" i="1"/>
  <c r="K21" i="1"/>
  <c r="K19" i="1"/>
  <c r="K15" i="1"/>
  <c r="K11" i="1"/>
  <c r="K7" i="1"/>
  <c r="K5" i="1"/>
  <c r="T376" i="1"/>
  <c r="T377" i="1" s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V374" i="1"/>
  <c r="V375" i="1" s="1"/>
  <c r="V376" i="1" s="1"/>
  <c r="V377" i="1" s="1"/>
  <c r="V378" i="1" s="1"/>
  <c r="V379" i="1" s="1"/>
  <c r="V380" i="1" s="1"/>
  <c r="K371" i="1"/>
  <c r="J386" i="1"/>
  <c r="J384" i="1"/>
  <c r="J383" i="1"/>
  <c r="J381" i="1"/>
  <c r="J378" i="1"/>
  <c r="J375" i="1"/>
  <c r="J373" i="1"/>
  <c r="K373" i="1" s="1"/>
  <c r="J372" i="1"/>
  <c r="K372" i="1" s="1"/>
  <c r="K337" i="1"/>
  <c r="K335" i="1"/>
  <c r="K329" i="1"/>
  <c r="K327" i="1"/>
  <c r="K321" i="1"/>
  <c r="K319" i="1"/>
  <c r="K313" i="1"/>
  <c r="K305" i="1"/>
  <c r="K297" i="1"/>
  <c r="K295" i="1"/>
  <c r="K289" i="1"/>
  <c r="K281" i="1"/>
  <c r="K279" i="1"/>
  <c r="K273" i="1"/>
  <c r="K271" i="1"/>
  <c r="K269" i="1"/>
  <c r="J388" i="1"/>
  <c r="J387" i="1"/>
  <c r="J385" i="1"/>
  <c r="J382" i="1"/>
  <c r="J380" i="1"/>
  <c r="J379" i="1"/>
  <c r="J377" i="1"/>
  <c r="J376" i="1"/>
  <c r="K376" i="1" s="1"/>
  <c r="J374" i="1"/>
  <c r="J363" i="1"/>
  <c r="K363" i="1" s="1"/>
  <c r="J362" i="1"/>
  <c r="K362" i="1" s="1"/>
  <c r="J361" i="1"/>
  <c r="K361" i="1" s="1"/>
  <c r="J360" i="1"/>
  <c r="K360" i="1" s="1"/>
  <c r="J359" i="1"/>
  <c r="K359" i="1" s="1"/>
  <c r="J358" i="1"/>
  <c r="K358" i="1" s="1"/>
  <c r="J357" i="1"/>
  <c r="K357" i="1" s="1"/>
  <c r="J356" i="1"/>
  <c r="K356" i="1" s="1"/>
  <c r="J355" i="1"/>
  <c r="K355" i="1" s="1"/>
  <c r="J354" i="1"/>
  <c r="K354" i="1" s="1"/>
  <c r="J353" i="1"/>
  <c r="K353" i="1" s="1"/>
  <c r="J352" i="1"/>
  <c r="K352" i="1" s="1"/>
  <c r="J351" i="1"/>
  <c r="K351" i="1" s="1"/>
  <c r="J350" i="1"/>
  <c r="K350" i="1" s="1"/>
  <c r="J349" i="1"/>
  <c r="K349" i="1" s="1"/>
  <c r="J348" i="1"/>
  <c r="K348" i="1" s="1"/>
  <c r="J347" i="1"/>
  <c r="K347" i="1" s="1"/>
  <c r="J346" i="1"/>
  <c r="K346" i="1" s="1"/>
  <c r="J345" i="1"/>
  <c r="K345" i="1" s="1"/>
  <c r="J344" i="1"/>
  <c r="K344" i="1" s="1"/>
  <c r="J343" i="1"/>
  <c r="K343" i="1" s="1"/>
  <c r="J342" i="1"/>
  <c r="K342" i="1" s="1"/>
  <c r="J341" i="1"/>
  <c r="K341" i="1" s="1"/>
  <c r="J340" i="1"/>
  <c r="K340" i="1" s="1"/>
  <c r="J265" i="1"/>
  <c r="K265" i="1" s="1"/>
  <c r="J264" i="1"/>
  <c r="K264" i="1" s="1"/>
  <c r="J263" i="1"/>
  <c r="K263" i="1" s="1"/>
  <c r="J262" i="1"/>
  <c r="K262" i="1" s="1"/>
  <c r="J261" i="1"/>
  <c r="K261" i="1" s="1"/>
  <c r="J260" i="1"/>
  <c r="K260" i="1" s="1"/>
  <c r="J259" i="1"/>
  <c r="K259" i="1" s="1"/>
  <c r="J258" i="1"/>
  <c r="K258" i="1" s="1"/>
  <c r="J257" i="1"/>
  <c r="K257" i="1" s="1"/>
  <c r="J256" i="1"/>
  <c r="K256" i="1" s="1"/>
  <c r="J255" i="1"/>
  <c r="K255" i="1" s="1"/>
  <c r="J254" i="1"/>
  <c r="K254" i="1" s="1"/>
  <c r="J253" i="1"/>
  <c r="K253" i="1" s="1"/>
  <c r="J252" i="1"/>
  <c r="K252" i="1" s="1"/>
  <c r="J251" i="1"/>
  <c r="K251" i="1" s="1"/>
  <c r="J250" i="1"/>
  <c r="K250" i="1" s="1"/>
  <c r="J249" i="1"/>
  <c r="K249" i="1" s="1"/>
  <c r="J248" i="1"/>
  <c r="K248" i="1" s="1"/>
  <c r="J247" i="1"/>
  <c r="K247" i="1" s="1"/>
  <c r="J246" i="1"/>
  <c r="J245" i="1"/>
  <c r="K245" i="1" s="1"/>
  <c r="J244" i="1"/>
  <c r="J243" i="1"/>
  <c r="K243" i="1" s="1"/>
  <c r="K240" i="1"/>
  <c r="K239" i="1"/>
  <c r="K237" i="1"/>
  <c r="K235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3" i="1"/>
  <c r="K212" i="1"/>
  <c r="K211" i="1"/>
  <c r="K130" i="1"/>
  <c r="K129" i="1"/>
  <c r="K128" i="1"/>
  <c r="K127" i="1"/>
  <c r="K126" i="1"/>
  <c r="K125" i="1"/>
  <c r="K124" i="1"/>
  <c r="K123" i="1"/>
  <c r="K122" i="1"/>
  <c r="K121" i="1"/>
  <c r="K118" i="1"/>
  <c r="K117" i="1"/>
  <c r="K116" i="1"/>
  <c r="K115" i="1"/>
  <c r="K114" i="1"/>
  <c r="E74" i="2" l="1"/>
  <c r="D58" i="2"/>
  <c r="E238" i="2"/>
  <c r="U120" i="1"/>
  <c r="K120" i="1" s="1"/>
  <c r="K119" i="1"/>
  <c r="D98" i="2"/>
  <c r="D222" i="2"/>
  <c r="D126" i="2"/>
  <c r="A32" i="4"/>
  <c r="E251" i="2"/>
  <c r="D251" i="2"/>
  <c r="E235" i="2"/>
  <c r="D235" i="2"/>
  <c r="E219" i="2"/>
  <c r="D219" i="2"/>
  <c r="E147" i="2"/>
  <c r="C147" i="2"/>
  <c r="C41" i="2"/>
  <c r="D41" i="2"/>
  <c r="E41" i="2"/>
  <c r="E197" i="2"/>
  <c r="C197" i="2"/>
  <c r="D197" i="2"/>
  <c r="E243" i="2"/>
  <c r="C243" i="2"/>
  <c r="E227" i="2"/>
  <c r="C227" i="2"/>
  <c r="C33" i="2"/>
  <c r="D33" i="2"/>
  <c r="E33" i="2"/>
  <c r="E160" i="2"/>
  <c r="C160" i="2"/>
  <c r="D160" i="2"/>
  <c r="C49" i="2"/>
  <c r="D49" i="2"/>
  <c r="E49" i="2"/>
  <c r="E205" i="2"/>
  <c r="C205" i="2"/>
  <c r="D205" i="2"/>
  <c r="E169" i="2"/>
  <c r="D169" i="2"/>
  <c r="C169" i="2"/>
  <c r="C101" i="2"/>
  <c r="D101" i="2"/>
  <c r="E101" i="2"/>
  <c r="C85" i="2"/>
  <c r="D85" i="2"/>
  <c r="E85" i="2"/>
  <c r="C69" i="2"/>
  <c r="D69" i="2"/>
  <c r="E69" i="2"/>
  <c r="C53" i="2"/>
  <c r="E53" i="2"/>
  <c r="D53" i="2"/>
  <c r="C37" i="2"/>
  <c r="D37" i="2"/>
  <c r="E37" i="2"/>
  <c r="C21" i="2"/>
  <c r="D21" i="2"/>
  <c r="E21" i="2"/>
  <c r="E193" i="2"/>
  <c r="C193" i="2"/>
  <c r="D193" i="2"/>
  <c r="E162" i="2"/>
  <c r="C162" i="2"/>
  <c r="D162" i="2"/>
  <c r="C152" i="2"/>
  <c r="E152" i="2"/>
  <c r="D152" i="2"/>
  <c r="C77" i="2"/>
  <c r="E77" i="2"/>
  <c r="D77" i="2"/>
  <c r="C61" i="2"/>
  <c r="E61" i="2"/>
  <c r="D61" i="2"/>
  <c r="C45" i="2"/>
  <c r="D45" i="2"/>
  <c r="E45" i="2"/>
  <c r="C29" i="2"/>
  <c r="E29" i="2"/>
  <c r="D29" i="2"/>
  <c r="E12" i="2"/>
  <c r="D12" i="2"/>
  <c r="C12" i="2"/>
  <c r="E201" i="2"/>
  <c r="C201" i="2"/>
  <c r="D201" i="2"/>
  <c r="E158" i="2"/>
  <c r="C158" i="2"/>
  <c r="D158" i="2"/>
  <c r="F7" i="4"/>
  <c r="E10" i="4" a="1"/>
  <c r="E10" i="4" s="1"/>
  <c r="D11" i="4"/>
  <c r="E14" i="2"/>
  <c r="D14" i="2"/>
  <c r="C14" i="2"/>
  <c r="E153" i="2"/>
  <c r="D153" i="2"/>
  <c r="C153" i="2"/>
  <c r="E177" i="2"/>
  <c r="D177" i="2"/>
  <c r="C177" i="2"/>
  <c r="E161" i="2"/>
  <c r="D161" i="2"/>
  <c r="C161" i="2"/>
  <c r="E165" i="2"/>
  <c r="D165" i="2"/>
  <c r="C165" i="2"/>
  <c r="E173" i="2"/>
  <c r="D173" i="2"/>
  <c r="C173" i="2"/>
  <c r="E90" i="2"/>
  <c r="C142" i="2"/>
  <c r="D110" i="2"/>
  <c r="E175" i="2"/>
  <c r="D175" i="2"/>
  <c r="C175" i="2"/>
  <c r="E18" i="2"/>
  <c r="D18" i="2"/>
  <c r="C18" i="2"/>
  <c r="D198" i="2"/>
  <c r="E151" i="2"/>
  <c r="D151" i="2"/>
  <c r="C151" i="2"/>
  <c r="E10" i="2"/>
  <c r="D10" i="2"/>
  <c r="C10" i="2"/>
  <c r="E7" i="2"/>
  <c r="E198" i="2"/>
  <c r="E157" i="2"/>
  <c r="C157" i="2"/>
  <c r="D157" i="2"/>
  <c r="D7" i="2"/>
  <c r="E167" i="2"/>
  <c r="C167" i="2"/>
  <c r="D167" i="2"/>
  <c r="C246" i="2"/>
  <c r="D246" i="2"/>
  <c r="E246" i="2"/>
  <c r="C214" i="2"/>
  <c r="D214" i="2"/>
  <c r="E214" i="2"/>
  <c r="C194" i="2"/>
  <c r="E194" i="2"/>
  <c r="D194" i="2"/>
  <c r="C179" i="2"/>
  <c r="D179" i="2"/>
  <c r="E179" i="2"/>
  <c r="E163" i="2"/>
  <c r="C163" i="2"/>
  <c r="D163" i="2"/>
  <c r="E155" i="2"/>
  <c r="C155" i="2"/>
  <c r="D155" i="2"/>
  <c r="E138" i="2"/>
  <c r="C138" i="2"/>
  <c r="D138" i="2"/>
  <c r="C122" i="2"/>
  <c r="D122" i="2"/>
  <c r="E122" i="2"/>
  <c r="C106" i="2"/>
  <c r="E106" i="2"/>
  <c r="D106" i="2"/>
  <c r="E16" i="2"/>
  <c r="C16" i="2"/>
  <c r="D16" i="2"/>
  <c r="C230" i="2"/>
  <c r="D230" i="2"/>
  <c r="E230" i="2"/>
  <c r="C202" i="2"/>
  <c r="D202" i="2"/>
  <c r="E202" i="2"/>
  <c r="C187" i="2"/>
  <c r="D187" i="2"/>
  <c r="E187" i="2"/>
  <c r="E171" i="2"/>
  <c r="C171" i="2"/>
  <c r="D171" i="2"/>
  <c r="E159" i="2"/>
  <c r="C159" i="2"/>
  <c r="D159" i="2"/>
  <c r="E146" i="2"/>
  <c r="C146" i="2"/>
  <c r="D146" i="2"/>
  <c r="C130" i="2"/>
  <c r="E130" i="2"/>
  <c r="D130" i="2"/>
  <c r="E114" i="2"/>
  <c r="C114" i="2"/>
  <c r="D114" i="2"/>
  <c r="K244" i="1"/>
  <c r="K246" i="1"/>
  <c r="M1" i="1"/>
  <c r="B1" i="2" s="1"/>
  <c r="K374" i="1"/>
  <c r="K375" i="1"/>
  <c r="K377" i="1"/>
  <c r="T378" i="1"/>
  <c r="A33" i="4" l="1"/>
  <c r="F8" i="4"/>
  <c r="E11" i="4" a="1"/>
  <c r="E11" i="4" s="1"/>
  <c r="D12" i="4"/>
  <c r="C6" i="2"/>
  <c r="C5" i="2"/>
  <c r="C4" i="2"/>
  <c r="E4" i="2" s="1"/>
  <c r="M3" i="1"/>
  <c r="L3" i="1"/>
  <c r="L932" i="1"/>
  <c r="L930" i="1"/>
  <c r="L928" i="1"/>
  <c r="L926" i="1"/>
  <c r="L922" i="1"/>
  <c r="L920" i="1"/>
  <c r="L914" i="1"/>
  <c r="L902" i="1"/>
  <c r="L892" i="1"/>
  <c r="L890" i="1"/>
  <c r="L931" i="1"/>
  <c r="L929" i="1"/>
  <c r="L927" i="1"/>
  <c r="L921" i="1"/>
  <c r="L911" i="1"/>
  <c r="L909" i="1"/>
  <c r="L901" i="1"/>
  <c r="L899" i="1"/>
  <c r="L891" i="1"/>
  <c r="L814" i="1"/>
  <c r="L812" i="1"/>
  <c r="L810" i="1"/>
  <c r="L808" i="1"/>
  <c r="L806" i="1"/>
  <c r="L804" i="1"/>
  <c r="L802" i="1"/>
  <c r="L800" i="1"/>
  <c r="L798" i="1"/>
  <c r="L796" i="1"/>
  <c r="L794" i="1"/>
  <c r="L792" i="1"/>
  <c r="L790" i="1"/>
  <c r="L788" i="1"/>
  <c r="L786" i="1"/>
  <c r="L784" i="1"/>
  <c r="L782" i="1"/>
  <c r="L780" i="1"/>
  <c r="L778" i="1"/>
  <c r="L776" i="1"/>
  <c r="L774" i="1"/>
  <c r="L772" i="1"/>
  <c r="L770" i="1"/>
  <c r="L768" i="1"/>
  <c r="L766" i="1"/>
  <c r="L764" i="1"/>
  <c r="L762" i="1"/>
  <c r="L760" i="1"/>
  <c r="L758" i="1"/>
  <c r="L756" i="1"/>
  <c r="L754" i="1"/>
  <c r="L752" i="1"/>
  <c r="L750" i="1"/>
  <c r="L748" i="1"/>
  <c r="L746" i="1"/>
  <c r="L744" i="1"/>
  <c r="L742" i="1"/>
  <c r="L740" i="1"/>
  <c r="L738" i="1"/>
  <c r="L736" i="1"/>
  <c r="L734" i="1"/>
  <c r="L732" i="1"/>
  <c r="L730" i="1"/>
  <c r="L728" i="1"/>
  <c r="L726" i="1"/>
  <c r="L724" i="1"/>
  <c r="L722" i="1"/>
  <c r="L720" i="1"/>
  <c r="L718" i="1"/>
  <c r="L716" i="1"/>
  <c r="L714" i="1"/>
  <c r="L712" i="1"/>
  <c r="L710" i="1"/>
  <c r="L708" i="1"/>
  <c r="L706" i="1"/>
  <c r="L704" i="1"/>
  <c r="L702" i="1"/>
  <c r="L700" i="1"/>
  <c r="L698" i="1"/>
  <c r="L696" i="1"/>
  <c r="L694" i="1"/>
  <c r="L692" i="1"/>
  <c r="L690" i="1"/>
  <c r="L688" i="1"/>
  <c r="L686" i="1"/>
  <c r="L684" i="1"/>
  <c r="L682" i="1"/>
  <c r="L680" i="1"/>
  <c r="L678" i="1"/>
  <c r="L676" i="1"/>
  <c r="L674" i="1"/>
  <c r="L672" i="1"/>
  <c r="L670" i="1"/>
  <c r="L668" i="1"/>
  <c r="L666" i="1"/>
  <c r="L664" i="1"/>
  <c r="L662" i="1"/>
  <c r="L660" i="1"/>
  <c r="L658" i="1"/>
  <c r="L656" i="1"/>
  <c r="L654" i="1"/>
  <c r="L652" i="1"/>
  <c r="L650" i="1"/>
  <c r="L648" i="1"/>
  <c r="L646" i="1"/>
  <c r="L644" i="1"/>
  <c r="L642" i="1"/>
  <c r="L640" i="1"/>
  <c r="L638" i="1"/>
  <c r="L636" i="1"/>
  <c r="L634" i="1"/>
  <c r="L632" i="1"/>
  <c r="L630" i="1"/>
  <c r="L628" i="1"/>
  <c r="L626" i="1"/>
  <c r="L624" i="1"/>
  <c r="L622" i="1"/>
  <c r="L620" i="1"/>
  <c r="L618" i="1"/>
  <c r="L616" i="1"/>
  <c r="L614" i="1"/>
  <c r="L612" i="1"/>
  <c r="L610" i="1"/>
  <c r="L608" i="1"/>
  <c r="L606" i="1"/>
  <c r="L604" i="1"/>
  <c r="L602" i="1"/>
  <c r="L600" i="1"/>
  <c r="L598" i="1"/>
  <c r="L596" i="1"/>
  <c r="L594" i="1"/>
  <c r="L592" i="1"/>
  <c r="L590" i="1"/>
  <c r="L588" i="1"/>
  <c r="L586" i="1"/>
  <c r="L584" i="1"/>
  <c r="L582" i="1"/>
  <c r="L580" i="1"/>
  <c r="L578" i="1"/>
  <c r="L576" i="1"/>
  <c r="L574" i="1"/>
  <c r="L572" i="1"/>
  <c r="L570" i="1"/>
  <c r="L568" i="1"/>
  <c r="L566" i="1"/>
  <c r="L564" i="1"/>
  <c r="L562" i="1"/>
  <c r="L560" i="1"/>
  <c r="L558" i="1"/>
  <c r="L556" i="1"/>
  <c r="L554" i="1"/>
  <c r="L552" i="1"/>
  <c r="L550" i="1"/>
  <c r="L548" i="1"/>
  <c r="L546" i="1"/>
  <c r="L544" i="1"/>
  <c r="L542" i="1"/>
  <c r="L540" i="1"/>
  <c r="L538" i="1"/>
  <c r="L536" i="1"/>
  <c r="L534" i="1"/>
  <c r="L532" i="1"/>
  <c r="L530" i="1"/>
  <c r="L528" i="1"/>
  <c r="L526" i="1"/>
  <c r="L524" i="1"/>
  <c r="L522" i="1"/>
  <c r="L520" i="1"/>
  <c r="L518" i="1"/>
  <c r="L516" i="1"/>
  <c r="L514" i="1"/>
  <c r="L512" i="1"/>
  <c r="L510" i="1"/>
  <c r="L508" i="1"/>
  <c r="L506" i="1"/>
  <c r="L504" i="1"/>
  <c r="L502" i="1"/>
  <c r="L500" i="1"/>
  <c r="L498" i="1"/>
  <c r="L496" i="1"/>
  <c r="L494" i="1"/>
  <c r="L492" i="1"/>
  <c r="L490" i="1"/>
  <c r="L488" i="1"/>
  <c r="L486" i="1"/>
  <c r="L484" i="1"/>
  <c r="L482" i="1"/>
  <c r="L480" i="1"/>
  <c r="L478" i="1"/>
  <c r="L476" i="1"/>
  <c r="L474" i="1"/>
  <c r="L472" i="1"/>
  <c r="L470" i="1"/>
  <c r="L468" i="1"/>
  <c r="L466" i="1"/>
  <c r="L464" i="1"/>
  <c r="L462" i="1"/>
  <c r="L460" i="1"/>
  <c r="L458" i="1"/>
  <c r="L456" i="1"/>
  <c r="L454" i="1"/>
  <c r="L452" i="1"/>
  <c r="L450" i="1"/>
  <c r="L448" i="1"/>
  <c r="L446" i="1"/>
  <c r="L444" i="1"/>
  <c r="L442" i="1"/>
  <c r="L440" i="1"/>
  <c r="L438" i="1"/>
  <c r="L436" i="1"/>
  <c r="L434" i="1"/>
  <c r="L432" i="1"/>
  <c r="L430" i="1"/>
  <c r="L428" i="1"/>
  <c r="L426" i="1"/>
  <c r="L424" i="1"/>
  <c r="L422" i="1"/>
  <c r="L420" i="1"/>
  <c r="L418" i="1"/>
  <c r="L416" i="1"/>
  <c r="L414" i="1"/>
  <c r="L412" i="1"/>
  <c r="L410" i="1"/>
  <c r="L408" i="1"/>
  <c r="L406" i="1"/>
  <c r="L404" i="1"/>
  <c r="L402" i="1"/>
  <c r="L400" i="1"/>
  <c r="L398" i="1"/>
  <c r="L396" i="1"/>
  <c r="L394" i="1"/>
  <c r="M369" i="1"/>
  <c r="M367" i="1"/>
  <c r="M365" i="1"/>
  <c r="M339" i="1"/>
  <c r="M333" i="1"/>
  <c r="M331" i="1"/>
  <c r="M325" i="1"/>
  <c r="M323" i="1"/>
  <c r="M317" i="1"/>
  <c r="M315" i="1"/>
  <c r="M309" i="1"/>
  <c r="M307" i="1"/>
  <c r="M301" i="1"/>
  <c r="M299" i="1"/>
  <c r="M293" i="1"/>
  <c r="M291" i="1"/>
  <c r="M287" i="1"/>
  <c r="M285" i="1"/>
  <c r="L934" i="1"/>
  <c r="L924" i="1"/>
  <c r="L918" i="1"/>
  <c r="L916" i="1"/>
  <c r="L912" i="1"/>
  <c r="L910" i="1"/>
  <c r="L908" i="1"/>
  <c r="L906" i="1"/>
  <c r="L904" i="1"/>
  <c r="L900" i="1"/>
  <c r="L898" i="1"/>
  <c r="L896" i="1"/>
  <c r="L894" i="1"/>
  <c r="L888" i="1"/>
  <c r="L886" i="1"/>
  <c r="L884" i="1"/>
  <c r="L882" i="1"/>
  <c r="L880" i="1"/>
  <c r="L878" i="1"/>
  <c r="L876" i="1"/>
  <c r="L874" i="1"/>
  <c r="L872" i="1"/>
  <c r="L870" i="1"/>
  <c r="L868" i="1"/>
  <c r="L866" i="1"/>
  <c r="L933" i="1"/>
  <c r="L925" i="1"/>
  <c r="L923" i="1"/>
  <c r="L919" i="1"/>
  <c r="L917" i="1"/>
  <c r="L915" i="1"/>
  <c r="L913" i="1"/>
  <c r="L907" i="1"/>
  <c r="L905" i="1"/>
  <c r="L903" i="1"/>
  <c r="L897" i="1"/>
  <c r="L895" i="1"/>
  <c r="L893" i="1"/>
  <c r="L889" i="1"/>
  <c r="L887" i="1"/>
  <c r="L885" i="1"/>
  <c r="L883" i="1"/>
  <c r="L881" i="1"/>
  <c r="L879" i="1"/>
  <c r="L877" i="1"/>
  <c r="L875" i="1"/>
  <c r="L873" i="1"/>
  <c r="L871" i="1"/>
  <c r="L869" i="1"/>
  <c r="L867" i="1"/>
  <c r="L865" i="1"/>
  <c r="L815" i="1"/>
  <c r="L813" i="1"/>
  <c r="L811" i="1"/>
  <c r="L809" i="1"/>
  <c r="L807" i="1"/>
  <c r="L805" i="1"/>
  <c r="L803" i="1"/>
  <c r="L801" i="1"/>
  <c r="L799" i="1"/>
  <c r="L797" i="1"/>
  <c r="L795" i="1"/>
  <c r="L793" i="1"/>
  <c r="L791" i="1"/>
  <c r="L789" i="1"/>
  <c r="L787" i="1"/>
  <c r="L785" i="1"/>
  <c r="L783" i="1"/>
  <c r="L781" i="1"/>
  <c r="L779" i="1"/>
  <c r="L777" i="1"/>
  <c r="L775" i="1"/>
  <c r="L773" i="1"/>
  <c r="L771" i="1"/>
  <c r="L769" i="1"/>
  <c r="L767" i="1"/>
  <c r="L765" i="1"/>
  <c r="L763" i="1"/>
  <c r="L761" i="1"/>
  <c r="L759" i="1"/>
  <c r="L757" i="1"/>
  <c r="L755" i="1"/>
  <c r="L753" i="1"/>
  <c r="L751" i="1"/>
  <c r="L749" i="1"/>
  <c r="L747" i="1"/>
  <c r="L745" i="1"/>
  <c r="L743" i="1"/>
  <c r="L741" i="1"/>
  <c r="L739" i="1"/>
  <c r="L737" i="1"/>
  <c r="L735" i="1"/>
  <c r="L733" i="1"/>
  <c r="L731" i="1"/>
  <c r="L729" i="1"/>
  <c r="L727" i="1"/>
  <c r="L725" i="1"/>
  <c r="L723" i="1"/>
  <c r="L721" i="1"/>
  <c r="L719" i="1"/>
  <c r="L717" i="1"/>
  <c r="L715" i="1"/>
  <c r="L713" i="1"/>
  <c r="L711" i="1"/>
  <c r="L709" i="1"/>
  <c r="L707" i="1"/>
  <c r="L705" i="1"/>
  <c r="L703" i="1"/>
  <c r="L701" i="1"/>
  <c r="L699" i="1"/>
  <c r="L697" i="1"/>
  <c r="L695" i="1"/>
  <c r="L693" i="1"/>
  <c r="L691" i="1"/>
  <c r="L689" i="1"/>
  <c r="L687" i="1"/>
  <c r="L685" i="1"/>
  <c r="L683" i="1"/>
  <c r="L681" i="1"/>
  <c r="L679" i="1"/>
  <c r="L677" i="1"/>
  <c r="L675" i="1"/>
  <c r="L673" i="1"/>
  <c r="L671" i="1"/>
  <c r="L669" i="1"/>
  <c r="L667" i="1"/>
  <c r="L665" i="1"/>
  <c r="L663" i="1"/>
  <c r="L661" i="1"/>
  <c r="L659" i="1"/>
  <c r="L657" i="1"/>
  <c r="L655" i="1"/>
  <c r="L653" i="1"/>
  <c r="L651" i="1"/>
  <c r="L649" i="1"/>
  <c r="L647" i="1"/>
  <c r="L645" i="1"/>
  <c r="L643" i="1"/>
  <c r="L641" i="1"/>
  <c r="L639" i="1"/>
  <c r="L637" i="1"/>
  <c r="L635" i="1"/>
  <c r="L633" i="1"/>
  <c r="L631" i="1"/>
  <c r="L629" i="1"/>
  <c r="L627" i="1"/>
  <c r="L625" i="1"/>
  <c r="L623" i="1"/>
  <c r="L621" i="1"/>
  <c r="L619" i="1"/>
  <c r="L617" i="1"/>
  <c r="L615" i="1"/>
  <c r="L613" i="1"/>
  <c r="L611" i="1"/>
  <c r="L609" i="1"/>
  <c r="L607" i="1"/>
  <c r="L605" i="1"/>
  <c r="L603" i="1"/>
  <c r="L601" i="1"/>
  <c r="L599" i="1"/>
  <c r="L597" i="1"/>
  <c r="L595" i="1"/>
  <c r="L593" i="1"/>
  <c r="L591" i="1"/>
  <c r="L589" i="1"/>
  <c r="L587" i="1"/>
  <c r="L585" i="1"/>
  <c r="L583" i="1"/>
  <c r="L581" i="1"/>
  <c r="L579" i="1"/>
  <c r="L577" i="1"/>
  <c r="L575" i="1"/>
  <c r="L573" i="1"/>
  <c r="L571" i="1"/>
  <c r="L569" i="1"/>
  <c r="L567" i="1"/>
  <c r="L565" i="1"/>
  <c r="L563" i="1"/>
  <c r="L561" i="1"/>
  <c r="L559" i="1"/>
  <c r="L557" i="1"/>
  <c r="L555" i="1"/>
  <c r="L553" i="1"/>
  <c r="L551" i="1"/>
  <c r="L549" i="1"/>
  <c r="L547" i="1"/>
  <c r="L545" i="1"/>
  <c r="L543" i="1"/>
  <c r="L541" i="1"/>
  <c r="L539" i="1"/>
  <c r="L537" i="1"/>
  <c r="L535" i="1"/>
  <c r="L533" i="1"/>
  <c r="L531" i="1"/>
  <c r="L529" i="1"/>
  <c r="L527" i="1"/>
  <c r="L525" i="1"/>
  <c r="L523" i="1"/>
  <c r="L521" i="1"/>
  <c r="L519" i="1"/>
  <c r="L517" i="1"/>
  <c r="L515" i="1"/>
  <c r="L513" i="1"/>
  <c r="L511" i="1"/>
  <c r="L509" i="1"/>
  <c r="L507" i="1"/>
  <c r="L505" i="1"/>
  <c r="L503" i="1"/>
  <c r="L501" i="1"/>
  <c r="L499" i="1"/>
  <c r="L497" i="1"/>
  <c r="L495" i="1"/>
  <c r="L493" i="1"/>
  <c r="L491" i="1"/>
  <c r="L489" i="1"/>
  <c r="L487" i="1"/>
  <c r="L485" i="1"/>
  <c r="L483" i="1"/>
  <c r="L481" i="1"/>
  <c r="L479" i="1"/>
  <c r="L477" i="1"/>
  <c r="L475" i="1"/>
  <c r="L473" i="1"/>
  <c r="L471" i="1"/>
  <c r="L469" i="1"/>
  <c r="L467" i="1"/>
  <c r="L465" i="1"/>
  <c r="L463" i="1"/>
  <c r="L461" i="1"/>
  <c r="L459" i="1"/>
  <c r="L457" i="1"/>
  <c r="L455" i="1"/>
  <c r="L453" i="1"/>
  <c r="L451" i="1"/>
  <c r="L449" i="1"/>
  <c r="L447" i="1"/>
  <c r="L445" i="1"/>
  <c r="L443" i="1"/>
  <c r="L441" i="1"/>
  <c r="L439" i="1"/>
  <c r="L437" i="1"/>
  <c r="L435" i="1"/>
  <c r="L433" i="1"/>
  <c r="L431" i="1"/>
  <c r="L429" i="1"/>
  <c r="L427" i="1"/>
  <c r="L425" i="1"/>
  <c r="L423" i="1"/>
  <c r="L421" i="1"/>
  <c r="L419" i="1"/>
  <c r="L417" i="1"/>
  <c r="L415" i="1"/>
  <c r="L413" i="1"/>
  <c r="L411" i="1"/>
  <c r="L409" i="1"/>
  <c r="L407" i="1"/>
  <c r="L405" i="1"/>
  <c r="L403" i="1"/>
  <c r="L401" i="1"/>
  <c r="L399" i="1"/>
  <c r="L397" i="1"/>
  <c r="L395" i="1"/>
  <c r="L393" i="1"/>
  <c r="L369" i="1"/>
  <c r="L367" i="1"/>
  <c r="L365" i="1"/>
  <c r="L339" i="1"/>
  <c r="L333" i="1"/>
  <c r="L331" i="1"/>
  <c r="L325" i="1"/>
  <c r="L323" i="1"/>
  <c r="L317" i="1"/>
  <c r="L315" i="1"/>
  <c r="L309" i="1"/>
  <c r="L307" i="1"/>
  <c r="L301" i="1"/>
  <c r="L293" i="1"/>
  <c r="L287" i="1"/>
  <c r="L283" i="1"/>
  <c r="L277" i="1"/>
  <c r="L370" i="1"/>
  <c r="L368" i="1"/>
  <c r="L366" i="1"/>
  <c r="L364" i="1"/>
  <c r="L338" i="1"/>
  <c r="L336" i="1"/>
  <c r="L334" i="1"/>
  <c r="L332" i="1"/>
  <c r="L330" i="1"/>
  <c r="L328" i="1"/>
  <c r="L326" i="1"/>
  <c r="L324" i="1"/>
  <c r="L322" i="1"/>
  <c r="L320" i="1"/>
  <c r="L318" i="1"/>
  <c r="L316" i="1"/>
  <c r="L314" i="1"/>
  <c r="L312" i="1"/>
  <c r="L310" i="1"/>
  <c r="L308" i="1"/>
  <c r="L306" i="1"/>
  <c r="L304" i="1"/>
  <c r="L302" i="1"/>
  <c r="L300" i="1"/>
  <c r="L298" i="1"/>
  <c r="L296" i="1"/>
  <c r="L294" i="1"/>
  <c r="L292" i="1"/>
  <c r="L290" i="1"/>
  <c r="L288" i="1"/>
  <c r="L286" i="1"/>
  <c r="L284" i="1"/>
  <c r="L282" i="1"/>
  <c r="L280" i="1"/>
  <c r="L278" i="1"/>
  <c r="L276" i="1"/>
  <c r="L274" i="1"/>
  <c r="L272" i="1"/>
  <c r="L270" i="1"/>
  <c r="L268" i="1"/>
  <c r="L266" i="1"/>
  <c r="L242" i="1"/>
  <c r="L210" i="1"/>
  <c r="L208" i="1"/>
  <c r="L206" i="1"/>
  <c r="L204" i="1"/>
  <c r="L202" i="1"/>
  <c r="L200" i="1"/>
  <c r="L198" i="1"/>
  <c r="L196" i="1"/>
  <c r="L194" i="1"/>
  <c r="L192" i="1"/>
  <c r="L190" i="1"/>
  <c r="L188" i="1"/>
  <c r="L186" i="1"/>
  <c r="L184" i="1"/>
  <c r="L182" i="1"/>
  <c r="L180" i="1"/>
  <c r="L178" i="1"/>
  <c r="L176" i="1"/>
  <c r="L174" i="1"/>
  <c r="L172" i="1"/>
  <c r="L170" i="1"/>
  <c r="L168" i="1"/>
  <c r="L166" i="1"/>
  <c r="L164" i="1"/>
  <c r="L162" i="1"/>
  <c r="L160" i="1"/>
  <c r="L158" i="1"/>
  <c r="L156" i="1"/>
  <c r="L154" i="1"/>
  <c r="L152" i="1"/>
  <c r="L150" i="1"/>
  <c r="L148" i="1"/>
  <c r="L146" i="1"/>
  <c r="L144" i="1"/>
  <c r="L142" i="1"/>
  <c r="L140" i="1"/>
  <c r="L138" i="1"/>
  <c r="L136" i="1"/>
  <c r="L134" i="1"/>
  <c r="L132" i="1"/>
  <c r="M209" i="1"/>
  <c r="M207" i="1"/>
  <c r="M205" i="1"/>
  <c r="M203" i="1"/>
  <c r="M201" i="1"/>
  <c r="M199" i="1"/>
  <c r="M197" i="1"/>
  <c r="M195" i="1"/>
  <c r="M193" i="1"/>
  <c r="M191" i="1"/>
  <c r="M189" i="1"/>
  <c r="M187" i="1"/>
  <c r="M185" i="1"/>
  <c r="M183" i="1"/>
  <c r="M181" i="1"/>
  <c r="M179" i="1"/>
  <c r="M177" i="1"/>
  <c r="M175" i="1"/>
  <c r="M173" i="1"/>
  <c r="M171" i="1"/>
  <c r="M169" i="1"/>
  <c r="M167" i="1"/>
  <c r="M165" i="1"/>
  <c r="M163" i="1"/>
  <c r="M161" i="1"/>
  <c r="M159" i="1"/>
  <c r="M157" i="1"/>
  <c r="M155" i="1"/>
  <c r="M153" i="1"/>
  <c r="M151" i="1"/>
  <c r="M149" i="1"/>
  <c r="M147" i="1"/>
  <c r="M145" i="1"/>
  <c r="M143" i="1"/>
  <c r="M141" i="1"/>
  <c r="M139" i="1"/>
  <c r="M137" i="1"/>
  <c r="M135" i="1"/>
  <c r="M133" i="1"/>
  <c r="M112" i="1"/>
  <c r="M110" i="1"/>
  <c r="M108" i="1"/>
  <c r="M106" i="1"/>
  <c r="M104" i="1"/>
  <c r="M102" i="1"/>
  <c r="M100" i="1"/>
  <c r="M98" i="1"/>
  <c r="M96" i="1"/>
  <c r="M94" i="1"/>
  <c r="M92" i="1"/>
  <c r="M90" i="1"/>
  <c r="M88" i="1"/>
  <c r="M86" i="1"/>
  <c r="M84" i="1"/>
  <c r="M82" i="1"/>
  <c r="M80" i="1"/>
  <c r="M78" i="1"/>
  <c r="M76" i="1"/>
  <c r="M74" i="1"/>
  <c r="M72" i="1"/>
  <c r="M70" i="1"/>
  <c r="M68" i="1"/>
  <c r="M66" i="1"/>
  <c r="M64" i="1"/>
  <c r="M62" i="1"/>
  <c r="M60" i="1"/>
  <c r="M58" i="1"/>
  <c r="M56" i="1"/>
  <c r="M54" i="1"/>
  <c r="M52" i="1"/>
  <c r="M50" i="1"/>
  <c r="M48" i="1"/>
  <c r="M46" i="1"/>
  <c r="M44" i="1"/>
  <c r="M42" i="1"/>
  <c r="M40" i="1"/>
  <c r="M38" i="1"/>
  <c r="M36" i="1"/>
  <c r="M34" i="1"/>
  <c r="M32" i="1"/>
  <c r="M30" i="1"/>
  <c r="M28" i="1"/>
  <c r="M26" i="1"/>
  <c r="M24" i="1"/>
  <c r="M22" i="1"/>
  <c r="M20" i="1"/>
  <c r="M18" i="1"/>
  <c r="M16" i="1"/>
  <c r="M14" i="1"/>
  <c r="M12" i="1"/>
  <c r="M10" i="1"/>
  <c r="M8" i="1"/>
  <c r="M6" i="1"/>
  <c r="M4" i="1"/>
  <c r="M111" i="1"/>
  <c r="M109" i="1"/>
  <c r="M107" i="1"/>
  <c r="M105" i="1"/>
  <c r="M103" i="1"/>
  <c r="M101" i="1"/>
  <c r="M99" i="1"/>
  <c r="M97" i="1"/>
  <c r="M95" i="1"/>
  <c r="M93" i="1"/>
  <c r="M91" i="1"/>
  <c r="M89" i="1"/>
  <c r="M87" i="1"/>
  <c r="M85" i="1"/>
  <c r="M83" i="1"/>
  <c r="M81" i="1"/>
  <c r="M79" i="1"/>
  <c r="M77" i="1"/>
  <c r="M75" i="1"/>
  <c r="M73" i="1"/>
  <c r="M71" i="1"/>
  <c r="M69" i="1"/>
  <c r="M67" i="1"/>
  <c r="M65" i="1"/>
  <c r="M63" i="1"/>
  <c r="M61" i="1"/>
  <c r="M59" i="1"/>
  <c r="M57" i="1"/>
  <c r="M55" i="1"/>
  <c r="M53" i="1"/>
  <c r="M51" i="1"/>
  <c r="M49" i="1"/>
  <c r="M47" i="1"/>
  <c r="M45" i="1"/>
  <c r="M43" i="1"/>
  <c r="M41" i="1"/>
  <c r="M39" i="1"/>
  <c r="M37" i="1"/>
  <c r="M35" i="1"/>
  <c r="M33" i="1"/>
  <c r="M31" i="1"/>
  <c r="M29" i="1"/>
  <c r="M27" i="1"/>
  <c r="M25" i="1"/>
  <c r="M23" i="1"/>
  <c r="M21" i="1"/>
  <c r="M19" i="1"/>
  <c r="M17" i="1"/>
  <c r="M15" i="1"/>
  <c r="M13" i="1"/>
  <c r="M11" i="1"/>
  <c r="M9" i="1"/>
  <c r="M7" i="1"/>
  <c r="M5" i="1"/>
  <c r="L299" i="1"/>
  <c r="L291" i="1"/>
  <c r="L285" i="1"/>
  <c r="M283" i="1"/>
  <c r="M277" i="1"/>
  <c r="M370" i="1"/>
  <c r="M368" i="1"/>
  <c r="M366" i="1"/>
  <c r="M364" i="1"/>
  <c r="M338" i="1"/>
  <c r="M336" i="1"/>
  <c r="M334" i="1"/>
  <c r="M332" i="1"/>
  <c r="M330" i="1"/>
  <c r="M328" i="1"/>
  <c r="M326" i="1"/>
  <c r="M324" i="1"/>
  <c r="M322" i="1"/>
  <c r="M320" i="1"/>
  <c r="M318" i="1"/>
  <c r="M316" i="1"/>
  <c r="M314" i="1"/>
  <c r="M312" i="1"/>
  <c r="M310" i="1"/>
  <c r="M308" i="1"/>
  <c r="M306" i="1"/>
  <c r="M304" i="1"/>
  <c r="M302" i="1"/>
  <c r="M300" i="1"/>
  <c r="M298" i="1"/>
  <c r="M296" i="1"/>
  <c r="M294" i="1"/>
  <c r="M292" i="1"/>
  <c r="M290" i="1"/>
  <c r="M288" i="1"/>
  <c r="M286" i="1"/>
  <c r="M284" i="1"/>
  <c r="M282" i="1"/>
  <c r="M280" i="1"/>
  <c r="M278" i="1"/>
  <c r="M276" i="1"/>
  <c r="M274" i="1"/>
  <c r="M272" i="1"/>
  <c r="M270" i="1"/>
  <c r="M268" i="1"/>
  <c r="M266" i="1"/>
  <c r="M242" i="1"/>
  <c r="M210" i="1"/>
  <c r="M208" i="1"/>
  <c r="M206" i="1"/>
  <c r="M204" i="1"/>
  <c r="M202" i="1"/>
  <c r="M200" i="1"/>
  <c r="M198" i="1"/>
  <c r="M196" i="1"/>
  <c r="M194" i="1"/>
  <c r="M192" i="1"/>
  <c r="M190" i="1"/>
  <c r="M188" i="1"/>
  <c r="M186" i="1"/>
  <c r="M184" i="1"/>
  <c r="M182" i="1"/>
  <c r="M180" i="1"/>
  <c r="M178" i="1"/>
  <c r="M176" i="1"/>
  <c r="M174" i="1"/>
  <c r="M172" i="1"/>
  <c r="M170" i="1"/>
  <c r="M168" i="1"/>
  <c r="M166" i="1"/>
  <c r="M164" i="1"/>
  <c r="M162" i="1"/>
  <c r="M160" i="1"/>
  <c r="M158" i="1"/>
  <c r="M156" i="1"/>
  <c r="M154" i="1"/>
  <c r="M152" i="1"/>
  <c r="M150" i="1"/>
  <c r="M148" i="1"/>
  <c r="M146" i="1"/>
  <c r="M144" i="1"/>
  <c r="M142" i="1"/>
  <c r="M140" i="1"/>
  <c r="M138" i="1"/>
  <c r="M136" i="1"/>
  <c r="M134" i="1"/>
  <c r="M132" i="1"/>
  <c r="L209" i="1"/>
  <c r="L207" i="1"/>
  <c r="L205" i="1"/>
  <c r="L203" i="1"/>
  <c r="L201" i="1"/>
  <c r="L199" i="1"/>
  <c r="L197" i="1"/>
  <c r="L195" i="1"/>
  <c r="L193" i="1"/>
  <c r="L191" i="1"/>
  <c r="L189" i="1"/>
  <c r="L187" i="1"/>
  <c r="L185" i="1"/>
  <c r="L183" i="1"/>
  <c r="L181" i="1"/>
  <c r="L179" i="1"/>
  <c r="L177" i="1"/>
  <c r="L175" i="1"/>
  <c r="L173" i="1"/>
  <c r="L171" i="1"/>
  <c r="L169" i="1"/>
  <c r="L167" i="1"/>
  <c r="L165" i="1"/>
  <c r="L163" i="1"/>
  <c r="L161" i="1"/>
  <c r="L159" i="1"/>
  <c r="L157" i="1"/>
  <c r="L155" i="1"/>
  <c r="L153" i="1"/>
  <c r="L151" i="1"/>
  <c r="L149" i="1"/>
  <c r="L147" i="1"/>
  <c r="L145" i="1"/>
  <c r="L143" i="1"/>
  <c r="L141" i="1"/>
  <c r="L139" i="1"/>
  <c r="L137" i="1"/>
  <c r="L135" i="1"/>
  <c r="L133" i="1"/>
  <c r="L112" i="1"/>
  <c r="L110" i="1"/>
  <c r="L108" i="1"/>
  <c r="L106" i="1"/>
  <c r="L104" i="1"/>
  <c r="L102" i="1"/>
  <c r="L100" i="1"/>
  <c r="L98" i="1"/>
  <c r="L96" i="1"/>
  <c r="L94" i="1"/>
  <c r="L92" i="1"/>
  <c r="L90" i="1"/>
  <c r="L88" i="1"/>
  <c r="L86" i="1"/>
  <c r="L84" i="1"/>
  <c r="L82" i="1"/>
  <c r="L80" i="1"/>
  <c r="L78" i="1"/>
  <c r="L76" i="1"/>
  <c r="L74" i="1"/>
  <c r="L72" i="1"/>
  <c r="L70" i="1"/>
  <c r="L68" i="1"/>
  <c r="L66" i="1"/>
  <c r="L64" i="1"/>
  <c r="L62" i="1"/>
  <c r="L60" i="1"/>
  <c r="L58" i="1"/>
  <c r="L56" i="1"/>
  <c r="L54" i="1"/>
  <c r="L52" i="1"/>
  <c r="L50" i="1"/>
  <c r="L48" i="1"/>
  <c r="L46" i="1"/>
  <c r="L44" i="1"/>
  <c r="L42" i="1"/>
  <c r="L40" i="1"/>
  <c r="L38" i="1"/>
  <c r="L36" i="1"/>
  <c r="L34" i="1"/>
  <c r="L32" i="1"/>
  <c r="L30" i="1"/>
  <c r="L28" i="1"/>
  <c r="L26" i="1"/>
  <c r="L24" i="1"/>
  <c r="L22" i="1"/>
  <c r="L20" i="1"/>
  <c r="L18" i="1"/>
  <c r="L16" i="1"/>
  <c r="L14" i="1"/>
  <c r="L12" i="1"/>
  <c r="L10" i="1"/>
  <c r="L8" i="1"/>
  <c r="L6" i="1"/>
  <c r="L4" i="1"/>
  <c r="L111" i="1"/>
  <c r="L109" i="1"/>
  <c r="L107" i="1"/>
  <c r="L105" i="1"/>
  <c r="L103" i="1"/>
  <c r="L101" i="1"/>
  <c r="L99" i="1"/>
  <c r="L97" i="1"/>
  <c r="L95" i="1"/>
  <c r="L93" i="1"/>
  <c r="L91" i="1"/>
  <c r="L89" i="1"/>
  <c r="L87" i="1"/>
  <c r="L85" i="1"/>
  <c r="L83" i="1"/>
  <c r="L81" i="1"/>
  <c r="L79" i="1"/>
  <c r="L77" i="1"/>
  <c r="L75" i="1"/>
  <c r="L73" i="1"/>
  <c r="L71" i="1"/>
  <c r="L69" i="1"/>
  <c r="L67" i="1"/>
  <c r="L65" i="1"/>
  <c r="L63" i="1"/>
  <c r="L61" i="1"/>
  <c r="L59" i="1"/>
  <c r="L57" i="1"/>
  <c r="L55" i="1"/>
  <c r="L53" i="1"/>
  <c r="L51" i="1"/>
  <c r="L49" i="1"/>
  <c r="L47" i="1"/>
  <c r="L45" i="1"/>
  <c r="L43" i="1"/>
  <c r="L41" i="1"/>
  <c r="L39" i="1"/>
  <c r="L37" i="1"/>
  <c r="L35" i="1"/>
  <c r="L33" i="1"/>
  <c r="L31" i="1"/>
  <c r="L29" i="1"/>
  <c r="L27" i="1"/>
  <c r="L25" i="1"/>
  <c r="L23" i="1"/>
  <c r="L21" i="1"/>
  <c r="L19" i="1"/>
  <c r="L17" i="1"/>
  <c r="L15" i="1"/>
  <c r="L13" i="1"/>
  <c r="L11" i="1"/>
  <c r="L9" i="1"/>
  <c r="L7" i="1"/>
  <c r="L5" i="1"/>
  <c r="L377" i="1"/>
  <c r="M377" i="1"/>
  <c r="L374" i="1"/>
  <c r="M374" i="1"/>
  <c r="L371" i="1"/>
  <c r="L335" i="1"/>
  <c r="L327" i="1"/>
  <c r="L319" i="1"/>
  <c r="L311" i="1"/>
  <c r="L303" i="1"/>
  <c r="L295" i="1"/>
  <c r="L281" i="1"/>
  <c r="L275" i="1"/>
  <c r="L271" i="1"/>
  <c r="L267" i="1"/>
  <c r="M239" i="1"/>
  <c r="M237" i="1"/>
  <c r="M235" i="1"/>
  <c r="M233" i="1"/>
  <c r="M231" i="1"/>
  <c r="M229" i="1"/>
  <c r="M227" i="1"/>
  <c r="M225" i="1"/>
  <c r="M223" i="1"/>
  <c r="M221" i="1"/>
  <c r="M219" i="1"/>
  <c r="M217" i="1"/>
  <c r="M215" i="1"/>
  <c r="M213" i="1"/>
  <c r="M211" i="1"/>
  <c r="M130" i="1"/>
  <c r="M128" i="1"/>
  <c r="M126" i="1"/>
  <c r="M124" i="1"/>
  <c r="M122" i="1"/>
  <c r="M120" i="1"/>
  <c r="M118" i="1"/>
  <c r="M116" i="1"/>
  <c r="M114" i="1"/>
  <c r="L373" i="1"/>
  <c r="L372" i="1"/>
  <c r="L337" i="1"/>
  <c r="L329" i="1"/>
  <c r="L321" i="1"/>
  <c r="L313" i="1"/>
  <c r="L305" i="1"/>
  <c r="L297" i="1"/>
  <c r="L289" i="1"/>
  <c r="L279" i="1"/>
  <c r="L273" i="1"/>
  <c r="L269" i="1"/>
  <c r="L376" i="1"/>
  <c r="L241" i="1"/>
  <c r="M240" i="1"/>
  <c r="M238" i="1"/>
  <c r="M236" i="1"/>
  <c r="M234" i="1"/>
  <c r="M232" i="1"/>
  <c r="M230" i="1"/>
  <c r="M228" i="1"/>
  <c r="M226" i="1"/>
  <c r="M224" i="1"/>
  <c r="M222" i="1"/>
  <c r="M220" i="1"/>
  <c r="M218" i="1"/>
  <c r="M216" i="1"/>
  <c r="M214" i="1"/>
  <c r="M212" i="1"/>
  <c r="M131" i="1"/>
  <c r="M129" i="1"/>
  <c r="M127" i="1"/>
  <c r="M125" i="1"/>
  <c r="M123" i="1"/>
  <c r="M121" i="1"/>
  <c r="M119" i="1"/>
  <c r="M117" i="1"/>
  <c r="M115" i="1"/>
  <c r="L113" i="1"/>
  <c r="L362" i="1"/>
  <c r="L360" i="1"/>
  <c r="L358" i="1"/>
  <c r="L356" i="1"/>
  <c r="L354" i="1"/>
  <c r="L352" i="1"/>
  <c r="L350" i="1"/>
  <c r="L348" i="1"/>
  <c r="L346" i="1"/>
  <c r="L344" i="1"/>
  <c r="L342" i="1"/>
  <c r="L340" i="1"/>
  <c r="L264" i="1"/>
  <c r="L262" i="1"/>
  <c r="L260" i="1"/>
  <c r="L258" i="1"/>
  <c r="L256" i="1"/>
  <c r="L254" i="1"/>
  <c r="L252" i="1"/>
  <c r="L250" i="1"/>
  <c r="L248" i="1"/>
  <c r="L246" i="1"/>
  <c r="L244" i="1"/>
  <c r="L363" i="1"/>
  <c r="L361" i="1"/>
  <c r="L359" i="1"/>
  <c r="L357" i="1"/>
  <c r="L355" i="1"/>
  <c r="L353" i="1"/>
  <c r="L351" i="1"/>
  <c r="L349" i="1"/>
  <c r="L347" i="1"/>
  <c r="L345" i="1"/>
  <c r="L343" i="1"/>
  <c r="L341" i="1"/>
  <c r="L265" i="1"/>
  <c r="L263" i="1"/>
  <c r="L261" i="1"/>
  <c r="L259" i="1"/>
  <c r="L257" i="1"/>
  <c r="L255" i="1"/>
  <c r="L253" i="1"/>
  <c r="L251" i="1"/>
  <c r="L249" i="1"/>
  <c r="L247" i="1"/>
  <c r="L245" i="1"/>
  <c r="L243" i="1"/>
  <c r="T379" i="1"/>
  <c r="K378" i="1"/>
  <c r="L375" i="1"/>
  <c r="M375" i="1"/>
  <c r="L863" i="1"/>
  <c r="L861" i="1"/>
  <c r="L859" i="1"/>
  <c r="L857" i="1"/>
  <c r="L855" i="1"/>
  <c r="L853" i="1"/>
  <c r="L851" i="1"/>
  <c r="L849" i="1"/>
  <c r="L847" i="1"/>
  <c r="L845" i="1"/>
  <c r="L843" i="1"/>
  <c r="L841" i="1"/>
  <c r="L839" i="1"/>
  <c r="L837" i="1"/>
  <c r="L835" i="1"/>
  <c r="L833" i="1"/>
  <c r="L831" i="1"/>
  <c r="L829" i="1"/>
  <c r="L827" i="1"/>
  <c r="L825" i="1"/>
  <c r="L823" i="1"/>
  <c r="L821" i="1"/>
  <c r="L819" i="1"/>
  <c r="L817" i="1"/>
  <c r="L864" i="1"/>
  <c r="L862" i="1"/>
  <c r="L860" i="1"/>
  <c r="L858" i="1"/>
  <c r="L856" i="1"/>
  <c r="L854" i="1"/>
  <c r="L852" i="1"/>
  <c r="L850" i="1"/>
  <c r="L848" i="1"/>
  <c r="L846" i="1"/>
  <c r="L844" i="1"/>
  <c r="L842" i="1"/>
  <c r="L840" i="1"/>
  <c r="L838" i="1"/>
  <c r="L836" i="1"/>
  <c r="L834" i="1"/>
  <c r="L832" i="1"/>
  <c r="L830" i="1"/>
  <c r="L828" i="1"/>
  <c r="L826" i="1"/>
  <c r="L824" i="1"/>
  <c r="L822" i="1"/>
  <c r="L820" i="1"/>
  <c r="L818" i="1"/>
  <c r="L816" i="1"/>
  <c r="M371" i="1"/>
  <c r="M335" i="1"/>
  <c r="M327" i="1"/>
  <c r="M319" i="1"/>
  <c r="M311" i="1"/>
  <c r="M303" i="1"/>
  <c r="M295" i="1"/>
  <c r="M281" i="1"/>
  <c r="M275" i="1"/>
  <c r="M271" i="1"/>
  <c r="M267" i="1"/>
  <c r="L239" i="1"/>
  <c r="L237" i="1"/>
  <c r="L235" i="1"/>
  <c r="L233" i="1"/>
  <c r="L231" i="1"/>
  <c r="L229" i="1"/>
  <c r="L227" i="1"/>
  <c r="L225" i="1"/>
  <c r="L223" i="1"/>
  <c r="L221" i="1"/>
  <c r="L219" i="1"/>
  <c r="L217" i="1"/>
  <c r="L215" i="1"/>
  <c r="L213" i="1"/>
  <c r="L211" i="1"/>
  <c r="L130" i="1"/>
  <c r="L128" i="1"/>
  <c r="L126" i="1"/>
  <c r="L124" i="1"/>
  <c r="L122" i="1"/>
  <c r="L120" i="1"/>
  <c r="L118" i="1"/>
  <c r="L116" i="1"/>
  <c r="L114" i="1"/>
  <c r="M373" i="1"/>
  <c r="M372" i="1"/>
  <c r="M337" i="1"/>
  <c r="M329" i="1"/>
  <c r="M321" i="1"/>
  <c r="M313" i="1"/>
  <c r="M305" i="1"/>
  <c r="M297" i="1"/>
  <c r="M289" i="1"/>
  <c r="M279" i="1"/>
  <c r="M273" i="1"/>
  <c r="M269" i="1"/>
  <c r="M376" i="1"/>
  <c r="M241" i="1"/>
  <c r="L240" i="1"/>
  <c r="L238" i="1"/>
  <c r="L236" i="1"/>
  <c r="L234" i="1"/>
  <c r="L232" i="1"/>
  <c r="L230" i="1"/>
  <c r="L228" i="1"/>
  <c r="L226" i="1"/>
  <c r="L224" i="1"/>
  <c r="L222" i="1"/>
  <c r="L220" i="1"/>
  <c r="L218" i="1"/>
  <c r="L216" i="1"/>
  <c r="L214" i="1"/>
  <c r="L212" i="1"/>
  <c r="L131" i="1"/>
  <c r="L129" i="1"/>
  <c r="L127" i="1"/>
  <c r="L125" i="1"/>
  <c r="L123" i="1"/>
  <c r="L121" i="1"/>
  <c r="L119" i="1"/>
  <c r="L117" i="1"/>
  <c r="L115" i="1"/>
  <c r="M113" i="1"/>
  <c r="M362" i="1"/>
  <c r="M360" i="1"/>
  <c r="M358" i="1"/>
  <c r="M356" i="1"/>
  <c r="M354" i="1"/>
  <c r="M352" i="1"/>
  <c r="M350" i="1"/>
  <c r="M348" i="1"/>
  <c r="M346" i="1"/>
  <c r="M344" i="1"/>
  <c r="M342" i="1"/>
  <c r="M340" i="1"/>
  <c r="M264" i="1"/>
  <c r="M262" i="1"/>
  <c r="M260" i="1"/>
  <c r="M258" i="1"/>
  <c r="M256" i="1"/>
  <c r="M254" i="1"/>
  <c r="M252" i="1"/>
  <c r="M250" i="1"/>
  <c r="M248" i="1"/>
  <c r="M246" i="1"/>
  <c r="M244" i="1"/>
  <c r="M363" i="1"/>
  <c r="M361" i="1"/>
  <c r="M359" i="1"/>
  <c r="M357" i="1"/>
  <c r="M355" i="1"/>
  <c r="M353" i="1"/>
  <c r="M351" i="1"/>
  <c r="M349" i="1"/>
  <c r="M347" i="1"/>
  <c r="M345" i="1"/>
  <c r="M343" i="1"/>
  <c r="M341" i="1"/>
  <c r="M265" i="1"/>
  <c r="M263" i="1"/>
  <c r="M261" i="1"/>
  <c r="M259" i="1"/>
  <c r="M257" i="1"/>
  <c r="M255" i="1"/>
  <c r="M253" i="1"/>
  <c r="M251" i="1"/>
  <c r="M249" i="1"/>
  <c r="M247" i="1"/>
  <c r="M245" i="1"/>
  <c r="M243" i="1"/>
  <c r="H3" i="2" l="1" a="1"/>
  <c r="A34" i="4"/>
  <c r="F9" i="4"/>
  <c r="E12" i="4" a="1"/>
  <c r="E12" i="4" s="1"/>
  <c r="D13" i="4"/>
  <c r="E6" i="2"/>
  <c r="D4" i="2"/>
  <c r="E5" i="2"/>
  <c r="D5" i="2"/>
  <c r="D6" i="2"/>
  <c r="K379" i="1"/>
  <c r="T380" i="1"/>
  <c r="L378" i="1"/>
  <c r="M378" i="1"/>
  <c r="H3" i="2" l="1"/>
  <c r="A35" i="4"/>
  <c r="E13" i="4" a="1"/>
  <c r="E13" i="4" s="1"/>
  <c r="F10" i="4"/>
  <c r="D14" i="4"/>
  <c r="T381" i="1"/>
  <c r="K380" i="1"/>
  <c r="L379" i="1"/>
  <c r="M379" i="1"/>
  <c r="A36" i="4" l="1"/>
  <c r="F11" i="4"/>
  <c r="E14" i="4" a="1"/>
  <c r="E14" i="4" s="1"/>
  <c r="D15" i="4"/>
  <c r="L380" i="1"/>
  <c r="M380" i="1"/>
  <c r="K381" i="1"/>
  <c r="T382" i="1"/>
  <c r="A37" i="4" l="1"/>
  <c r="F12" i="4"/>
  <c r="E15" i="4" a="1"/>
  <c r="E15" i="4" s="1"/>
  <c r="D16" i="4"/>
  <c r="T383" i="1"/>
  <c r="K382" i="1"/>
  <c r="L381" i="1"/>
  <c r="M381" i="1"/>
  <c r="A38" i="4" l="1"/>
  <c r="F13" i="4"/>
  <c r="E16" i="4" a="1"/>
  <c r="E16" i="4" s="1"/>
  <c r="D17" i="4"/>
  <c r="L382" i="1"/>
  <c r="M382" i="1"/>
  <c r="K383" i="1"/>
  <c r="T384" i="1"/>
  <c r="A39" i="4" l="1"/>
  <c r="F14" i="4"/>
  <c r="E17" i="4" a="1"/>
  <c r="E17" i="4" s="1"/>
  <c r="D18" i="4"/>
  <c r="L383" i="1"/>
  <c r="M383" i="1"/>
  <c r="T385" i="1"/>
  <c r="K384" i="1"/>
  <c r="A40" i="4" l="1"/>
  <c r="F15" i="4"/>
  <c r="E18" i="4" a="1"/>
  <c r="E18" i="4" s="1"/>
  <c r="D19" i="4"/>
  <c r="L384" i="1"/>
  <c r="M384" i="1"/>
  <c r="K385" i="1"/>
  <c r="T386" i="1"/>
  <c r="A41" i="4" l="1"/>
  <c r="F16" i="4"/>
  <c r="E19" i="4" a="1"/>
  <c r="E19" i="4" s="1"/>
  <c r="D20" i="4"/>
  <c r="L385" i="1"/>
  <c r="M385" i="1"/>
  <c r="T387" i="1"/>
  <c r="K386" i="1"/>
  <c r="A42" i="4" l="1"/>
  <c r="F17" i="4"/>
  <c r="E20" i="4" a="1"/>
  <c r="E20" i="4" s="1"/>
  <c r="D21" i="4"/>
  <c r="L386" i="1"/>
  <c r="M386" i="1"/>
  <c r="K387" i="1"/>
  <c r="T388" i="1"/>
  <c r="A43" i="4" l="1"/>
  <c r="F18" i="4"/>
  <c r="E21" i="4" a="1"/>
  <c r="E21" i="4" s="1"/>
  <c r="D22" i="4"/>
  <c r="T389" i="1"/>
  <c r="K388" i="1"/>
  <c r="L387" i="1"/>
  <c r="M387" i="1"/>
  <c r="A44" i="4" l="1"/>
  <c r="F19" i="4"/>
  <c r="E22" i="4" a="1"/>
  <c r="E22" i="4" s="1"/>
  <c r="D23" i="4"/>
  <c r="T390" i="1"/>
  <c r="K389" i="1"/>
  <c r="L388" i="1"/>
  <c r="M388" i="1"/>
  <c r="A45" i="4" l="1"/>
  <c r="F20" i="4"/>
  <c r="E23" i="4" a="1"/>
  <c r="E23" i="4" s="1"/>
  <c r="D24" i="4"/>
  <c r="T391" i="1"/>
  <c r="K390" i="1"/>
  <c r="M389" i="1"/>
  <c r="L389" i="1"/>
  <c r="A46" i="4" l="1"/>
  <c r="F21" i="4"/>
  <c r="E24" i="4" a="1"/>
  <c r="E24" i="4" s="1"/>
  <c r="D25" i="4"/>
  <c r="T392" i="1"/>
  <c r="K392" i="1" s="1"/>
  <c r="K391" i="1"/>
  <c r="M390" i="1"/>
  <c r="L390" i="1"/>
  <c r="A47" i="4" l="1"/>
  <c r="F22" i="4"/>
  <c r="E25" i="4" a="1"/>
  <c r="E25" i="4" s="1"/>
  <c r="D26" i="4"/>
  <c r="M392" i="1"/>
  <c r="L392" i="1"/>
  <c r="M934" i="1"/>
  <c r="M487" i="1"/>
  <c r="M455" i="1"/>
  <c r="M423" i="1"/>
  <c r="M930" i="1"/>
  <c r="M911" i="1"/>
  <c r="M794" i="1"/>
  <c r="M762" i="1"/>
  <c r="M730" i="1"/>
  <c r="M698" i="1"/>
  <c r="M666" i="1"/>
  <c r="M634" i="1"/>
  <c r="M602" i="1"/>
  <c r="M570" i="1"/>
  <c r="M538" i="1"/>
  <c r="M506" i="1"/>
  <c r="M474" i="1"/>
  <c r="M442" i="1"/>
  <c r="M410" i="1"/>
  <c r="M849" i="1"/>
  <c r="M817" i="1"/>
  <c r="M834" i="1"/>
  <c r="M898" i="1"/>
  <c r="M923" i="1"/>
  <c r="M879" i="1"/>
  <c r="M797" i="1"/>
  <c r="M765" i="1"/>
  <c r="M733" i="1"/>
  <c r="M701" i="1"/>
  <c r="M669" i="1"/>
  <c r="M637" i="1"/>
  <c r="M605" i="1"/>
  <c r="M573" i="1"/>
  <c r="M541" i="1"/>
  <c r="M509" i="1"/>
  <c r="M477" i="1"/>
  <c r="M445" i="1"/>
  <c r="M413" i="1"/>
  <c r="M920" i="1"/>
  <c r="M804" i="1"/>
  <c r="M772" i="1"/>
  <c r="M740" i="1"/>
  <c r="M708" i="1"/>
  <c r="M676" i="1"/>
  <c r="M644" i="1"/>
  <c r="M612" i="1"/>
  <c r="M580" i="1"/>
  <c r="M548" i="1"/>
  <c r="M516" i="1"/>
  <c r="M484" i="1"/>
  <c r="M452" i="1"/>
  <c r="M420" i="1"/>
  <c r="M859" i="1"/>
  <c r="M827" i="1"/>
  <c r="M844" i="1"/>
  <c r="M916" i="1"/>
  <c r="M880" i="1"/>
  <c r="M905" i="1"/>
  <c r="M869" i="1"/>
  <c r="M791" i="1"/>
  <c r="M759" i="1"/>
  <c r="M727" i="1"/>
  <c r="M695" i="1"/>
  <c r="M663" i="1"/>
  <c r="M631" i="1"/>
  <c r="M599" i="1"/>
  <c r="M567" i="1"/>
  <c r="M535" i="1"/>
  <c r="M503" i="1"/>
  <c r="M904" i="1"/>
  <c r="M868" i="1"/>
  <c r="M889" i="1"/>
  <c r="M811" i="1"/>
  <c r="M779" i="1"/>
  <c r="M747" i="1"/>
  <c r="M715" i="1"/>
  <c r="M683" i="1"/>
  <c r="M651" i="1"/>
  <c r="M619" i="1"/>
  <c r="M587" i="1"/>
  <c r="M555" i="1"/>
  <c r="M523" i="1"/>
  <c r="M491" i="1"/>
  <c r="M459" i="1"/>
  <c r="M427" i="1"/>
  <c r="M395" i="1"/>
  <c r="M927" i="1"/>
  <c r="M798" i="1"/>
  <c r="M766" i="1"/>
  <c r="M734" i="1"/>
  <c r="M702" i="1"/>
  <c r="M670" i="1"/>
  <c r="M638" i="1"/>
  <c r="M606" i="1"/>
  <c r="M574" i="1"/>
  <c r="M542" i="1"/>
  <c r="M510" i="1"/>
  <c r="M478" i="1"/>
  <c r="M446" i="1"/>
  <c r="M414" i="1"/>
  <c r="M853" i="1"/>
  <c r="M821" i="1"/>
  <c r="M838" i="1"/>
  <c r="M906" i="1"/>
  <c r="M866" i="1"/>
  <c r="M883" i="1"/>
  <c r="M801" i="1"/>
  <c r="M769" i="1"/>
  <c r="M737" i="1"/>
  <c r="M705" i="1"/>
  <c r="M673" i="1"/>
  <c r="M641" i="1"/>
  <c r="M609" i="1"/>
  <c r="M577" i="1"/>
  <c r="M545" i="1"/>
  <c r="M513" i="1"/>
  <c r="M481" i="1"/>
  <c r="M449" i="1"/>
  <c r="M417" i="1"/>
  <c r="M928" i="1"/>
  <c r="M808" i="1"/>
  <c r="M776" i="1"/>
  <c r="M744" i="1"/>
  <c r="M712" i="1"/>
  <c r="M680" i="1"/>
  <c r="M648" i="1"/>
  <c r="M616" i="1"/>
  <c r="M584" i="1"/>
  <c r="M552" i="1"/>
  <c r="M520" i="1"/>
  <c r="M488" i="1"/>
  <c r="M456" i="1"/>
  <c r="M424" i="1"/>
  <c r="M863" i="1"/>
  <c r="M831" i="1"/>
  <c r="M848" i="1"/>
  <c r="M463" i="1"/>
  <c r="M431" i="1"/>
  <c r="M399" i="1"/>
  <c r="M931" i="1"/>
  <c r="M802" i="1"/>
  <c r="M770" i="1"/>
  <c r="M738" i="1"/>
  <c r="M706" i="1"/>
  <c r="M674" i="1"/>
  <c r="M642" i="1"/>
  <c r="M610" i="1"/>
  <c r="M578" i="1"/>
  <c r="M546" i="1"/>
  <c r="M514" i="1"/>
  <c r="M482" i="1"/>
  <c r="M450" i="1"/>
  <c r="M418" i="1"/>
  <c r="M857" i="1"/>
  <c r="M825" i="1"/>
  <c r="M842" i="1"/>
  <c r="M910" i="1"/>
  <c r="M870" i="1"/>
  <c r="M887" i="1"/>
  <c r="M805" i="1"/>
  <c r="M773" i="1"/>
  <c r="M741" i="1"/>
  <c r="M709" i="1"/>
  <c r="M677" i="1"/>
  <c r="M645" i="1"/>
  <c r="M613" i="1"/>
  <c r="M581" i="1"/>
  <c r="M549" i="1"/>
  <c r="M517" i="1"/>
  <c r="M485" i="1"/>
  <c r="M453" i="1"/>
  <c r="M421" i="1"/>
  <c r="M932" i="1"/>
  <c r="M812" i="1"/>
  <c r="M780" i="1"/>
  <c r="M748" i="1"/>
  <c r="M716" i="1"/>
  <c r="M684" i="1"/>
  <c r="M652" i="1"/>
  <c r="M620" i="1"/>
  <c r="M588" i="1"/>
  <c r="M556" i="1"/>
  <c r="M524" i="1"/>
  <c r="M492" i="1"/>
  <c r="M460" i="1"/>
  <c r="M428" i="1"/>
  <c r="M396" i="1"/>
  <c r="M835" i="1"/>
  <c r="M852" i="1"/>
  <c r="M820" i="1"/>
  <c r="M888" i="1"/>
  <c r="M917" i="1"/>
  <c r="M877" i="1"/>
  <c r="M799" i="1"/>
  <c r="M767" i="1"/>
  <c r="M735" i="1"/>
  <c r="M703" i="1"/>
  <c r="M671" i="1"/>
  <c r="M639" i="1"/>
  <c r="M607" i="1"/>
  <c r="M575" i="1"/>
  <c r="M543" i="1"/>
  <c r="M511" i="1"/>
  <c r="M912" i="1"/>
  <c r="M876" i="1"/>
  <c r="M897" i="1"/>
  <c r="M865" i="1"/>
  <c r="M787" i="1"/>
  <c r="M755" i="1"/>
  <c r="M723" i="1"/>
  <c r="M691" i="1"/>
  <c r="M659" i="1"/>
  <c r="M627" i="1"/>
  <c r="M595" i="1"/>
  <c r="M563" i="1"/>
  <c r="M531" i="1"/>
  <c r="M499" i="1"/>
  <c r="M467" i="1"/>
  <c r="M435" i="1"/>
  <c r="M403" i="1"/>
  <c r="M890" i="1"/>
  <c r="M806" i="1"/>
  <c r="M774" i="1"/>
  <c r="M742" i="1"/>
  <c r="M710" i="1"/>
  <c r="M678" i="1"/>
  <c r="M646" i="1"/>
  <c r="M614" i="1"/>
  <c r="M582" i="1"/>
  <c r="M550" i="1"/>
  <c r="M518" i="1"/>
  <c r="M486" i="1"/>
  <c r="M454" i="1"/>
  <c r="M422" i="1"/>
  <c r="M861" i="1"/>
  <c r="M829" i="1"/>
  <c r="M464" i="1"/>
  <c r="M856" i="1"/>
  <c r="M816" i="1"/>
  <c r="M471" i="1"/>
  <c r="M439" i="1"/>
  <c r="M407" i="1"/>
  <c r="M902" i="1"/>
  <c r="M810" i="1"/>
  <c r="M778" i="1"/>
  <c r="M746" i="1"/>
  <c r="M714" i="1"/>
  <c r="M682" i="1"/>
  <c r="M650" i="1"/>
  <c r="M618" i="1"/>
  <c r="M586" i="1"/>
  <c r="M554" i="1"/>
  <c r="M522" i="1"/>
  <c r="M490" i="1"/>
  <c r="M458" i="1"/>
  <c r="M426" i="1"/>
  <c r="M394" i="1"/>
  <c r="M833" i="1"/>
  <c r="M850" i="1"/>
  <c r="M818" i="1"/>
  <c r="M878" i="1"/>
  <c r="M903" i="1"/>
  <c r="M813" i="1"/>
  <c r="M781" i="1"/>
  <c r="M749" i="1"/>
  <c r="M717" i="1"/>
  <c r="M685" i="1"/>
  <c r="M653" i="1"/>
  <c r="M621" i="1"/>
  <c r="M589" i="1"/>
  <c r="M557" i="1"/>
  <c r="M525" i="1"/>
  <c r="M493" i="1"/>
  <c r="M461" i="1"/>
  <c r="M429" i="1"/>
  <c r="M397" i="1"/>
  <c r="M909" i="1"/>
  <c r="M788" i="1"/>
  <c r="M756" i="1"/>
  <c r="M724" i="1"/>
  <c r="M692" i="1"/>
  <c r="M660" i="1"/>
  <c r="M628" i="1"/>
  <c r="M596" i="1"/>
  <c r="M564" i="1"/>
  <c r="M532" i="1"/>
  <c r="M500" i="1"/>
  <c r="M468" i="1"/>
  <c r="M436" i="1"/>
  <c r="M404" i="1"/>
  <c r="M843" i="1"/>
  <c r="M860" i="1"/>
  <c r="M828" i="1"/>
  <c r="M900" i="1"/>
  <c r="M933" i="1"/>
  <c r="M885" i="1"/>
  <c r="M807" i="1"/>
  <c r="M775" i="1"/>
  <c r="M743" i="1"/>
  <c r="M711" i="1"/>
  <c r="M679" i="1"/>
  <c r="M647" i="1"/>
  <c r="M615" i="1"/>
  <c r="M583" i="1"/>
  <c r="M551" i="1"/>
  <c r="M519" i="1"/>
  <c r="M924" i="1"/>
  <c r="M884" i="1"/>
  <c r="M913" i="1"/>
  <c r="M873" i="1"/>
  <c r="M795" i="1"/>
  <c r="M763" i="1"/>
  <c r="M731" i="1"/>
  <c r="M699" i="1"/>
  <c r="M667" i="1"/>
  <c r="M635" i="1"/>
  <c r="M603" i="1"/>
  <c r="M571" i="1"/>
  <c r="M539" i="1"/>
  <c r="M507" i="1"/>
  <c r="M475" i="1"/>
  <c r="M443" i="1"/>
  <c r="M411" i="1"/>
  <c r="M914" i="1"/>
  <c r="M814" i="1"/>
  <c r="M782" i="1"/>
  <c r="M750" i="1"/>
  <c r="M718" i="1"/>
  <c r="M686" i="1"/>
  <c r="M654" i="1"/>
  <c r="M622" i="1"/>
  <c r="M590" i="1"/>
  <c r="M558" i="1"/>
  <c r="M526" i="1"/>
  <c r="M494" i="1"/>
  <c r="M462" i="1"/>
  <c r="M430" i="1"/>
  <c r="M398" i="1"/>
  <c r="M837" i="1"/>
  <c r="M854" i="1"/>
  <c r="M822" i="1"/>
  <c r="M882" i="1"/>
  <c r="M907" i="1"/>
  <c r="M867" i="1"/>
  <c r="M785" i="1"/>
  <c r="M753" i="1"/>
  <c r="M721" i="1"/>
  <c r="M689" i="1"/>
  <c r="M657" i="1"/>
  <c r="M625" i="1"/>
  <c r="M593" i="1"/>
  <c r="M561" i="1"/>
  <c r="M529" i="1"/>
  <c r="M497" i="1"/>
  <c r="M465" i="1"/>
  <c r="M433" i="1"/>
  <c r="M401" i="1"/>
  <c r="M921" i="1"/>
  <c r="M792" i="1"/>
  <c r="M760" i="1"/>
  <c r="M728" i="1"/>
  <c r="M696" i="1"/>
  <c r="M664" i="1"/>
  <c r="M632" i="1"/>
  <c r="M600" i="1"/>
  <c r="M568" i="1"/>
  <c r="M536" i="1"/>
  <c r="M504" i="1"/>
  <c r="M472" i="1"/>
  <c r="M440" i="1"/>
  <c r="M408" i="1"/>
  <c r="M847" i="1"/>
  <c r="M864" i="1"/>
  <c r="M832" i="1"/>
  <c r="M479" i="1"/>
  <c r="M447" i="1"/>
  <c r="M415" i="1"/>
  <c r="M922" i="1"/>
  <c r="M891" i="1"/>
  <c r="M786" i="1"/>
  <c r="M754" i="1"/>
  <c r="M722" i="1"/>
  <c r="M690" i="1"/>
  <c r="M658" i="1"/>
  <c r="M626" i="1"/>
  <c r="M594" i="1"/>
  <c r="M562" i="1"/>
  <c r="M530" i="1"/>
  <c r="M498" i="1"/>
  <c r="M466" i="1"/>
  <c r="M434" i="1"/>
  <c r="M402" i="1"/>
  <c r="M841" i="1"/>
  <c r="M858" i="1"/>
  <c r="M826" i="1"/>
  <c r="M886" i="1"/>
  <c r="M915" i="1"/>
  <c r="M871" i="1"/>
  <c r="M789" i="1"/>
  <c r="M757" i="1"/>
  <c r="M725" i="1"/>
  <c r="M693" i="1"/>
  <c r="M661" i="1"/>
  <c r="M629" i="1"/>
  <c r="M597" i="1"/>
  <c r="M565" i="1"/>
  <c r="M533" i="1"/>
  <c r="M501" i="1"/>
  <c r="M469" i="1"/>
  <c r="M437" i="1"/>
  <c r="M405" i="1"/>
  <c r="M929" i="1"/>
  <c r="M796" i="1"/>
  <c r="M764" i="1"/>
  <c r="M732" i="1"/>
  <c r="M700" i="1"/>
  <c r="M668" i="1"/>
  <c r="M636" i="1"/>
  <c r="M604" i="1"/>
  <c r="M572" i="1"/>
  <c r="M540" i="1"/>
  <c r="M508" i="1"/>
  <c r="M476" i="1"/>
  <c r="M444" i="1"/>
  <c r="M412" i="1"/>
  <c r="M851" i="1"/>
  <c r="M819" i="1"/>
  <c r="M836" i="1"/>
  <c r="M908" i="1"/>
  <c r="M872" i="1"/>
  <c r="M893" i="1"/>
  <c r="M815" i="1"/>
  <c r="M783" i="1"/>
  <c r="M751" i="1"/>
  <c r="M719" i="1"/>
  <c r="M687" i="1"/>
  <c r="M655" i="1"/>
  <c r="M623" i="1"/>
  <c r="M591" i="1"/>
  <c r="M559" i="1"/>
  <c r="M527" i="1"/>
  <c r="M495" i="1"/>
  <c r="M896" i="1"/>
  <c r="M925" i="1"/>
  <c r="M881" i="1"/>
  <c r="M803" i="1"/>
  <c r="M771" i="1"/>
  <c r="M739" i="1"/>
  <c r="M707" i="1"/>
  <c r="M675" i="1"/>
  <c r="M643" i="1"/>
  <c r="M611" i="1"/>
  <c r="M579" i="1"/>
  <c r="M547" i="1"/>
  <c r="M515" i="1"/>
  <c r="M483" i="1"/>
  <c r="M451" i="1"/>
  <c r="M419" i="1"/>
  <c r="M926" i="1"/>
  <c r="M899" i="1"/>
  <c r="M790" i="1"/>
  <c r="M758" i="1"/>
  <c r="M726" i="1"/>
  <c r="M694" i="1"/>
  <c r="M662" i="1"/>
  <c r="M630" i="1"/>
  <c r="M598" i="1"/>
  <c r="M566" i="1"/>
  <c r="M534" i="1"/>
  <c r="M502" i="1"/>
  <c r="M470" i="1"/>
  <c r="M438" i="1"/>
  <c r="M406" i="1"/>
  <c r="M845" i="1"/>
  <c r="M862" i="1"/>
  <c r="M830" i="1"/>
  <c r="M894" i="1"/>
  <c r="M919" i="1"/>
  <c r="M875" i="1"/>
  <c r="M793" i="1"/>
  <c r="M761" i="1"/>
  <c r="M729" i="1"/>
  <c r="M697" i="1"/>
  <c r="M665" i="1"/>
  <c r="M633" i="1"/>
  <c r="M601" i="1"/>
  <c r="M569" i="1"/>
  <c r="M537" i="1"/>
  <c r="M505" i="1"/>
  <c r="M473" i="1"/>
  <c r="M441" i="1"/>
  <c r="M409" i="1"/>
  <c r="M892" i="1"/>
  <c r="M800" i="1"/>
  <c r="M768" i="1"/>
  <c r="M736" i="1"/>
  <c r="M704" i="1"/>
  <c r="M672" i="1"/>
  <c r="M640" i="1"/>
  <c r="M608" i="1"/>
  <c r="M576" i="1"/>
  <c r="M544" i="1"/>
  <c r="M512" i="1"/>
  <c r="M480" i="1"/>
  <c r="M448" i="1"/>
  <c r="M416" i="1"/>
  <c r="M855" i="1"/>
  <c r="M823" i="1"/>
  <c r="M840" i="1"/>
  <c r="M846" i="1"/>
  <c r="M918" i="1"/>
  <c r="M874" i="1"/>
  <c r="M895" i="1"/>
  <c r="M809" i="1"/>
  <c r="M777" i="1"/>
  <c r="M745" i="1"/>
  <c r="M713" i="1"/>
  <c r="M681" i="1"/>
  <c r="M649" i="1"/>
  <c r="M617" i="1"/>
  <c r="M585" i="1"/>
  <c r="M553" i="1"/>
  <c r="M521" i="1"/>
  <c r="M489" i="1"/>
  <c r="M457" i="1"/>
  <c r="M425" i="1"/>
  <c r="M393" i="1"/>
  <c r="M901" i="1"/>
  <c r="M784" i="1"/>
  <c r="M752" i="1"/>
  <c r="M720" i="1"/>
  <c r="M688" i="1"/>
  <c r="M656" i="1"/>
  <c r="M624" i="1"/>
  <c r="M592" i="1"/>
  <c r="M560" i="1"/>
  <c r="M528" i="1"/>
  <c r="M496" i="1"/>
  <c r="M432" i="1"/>
  <c r="M400" i="1"/>
  <c r="M839" i="1"/>
  <c r="M824" i="1"/>
  <c r="M391" i="1"/>
  <c r="L391" i="1"/>
  <c r="A48" i="4" l="1"/>
  <c r="F23" i="4"/>
  <c r="E26" i="4" a="1"/>
  <c r="E26" i="4" s="1"/>
  <c r="D27" i="4"/>
  <c r="A49" i="4" l="1"/>
  <c r="F24" i="4"/>
  <c r="E27" i="4" a="1"/>
  <c r="E27" i="4" s="1"/>
  <c r="D28" i="4"/>
  <c r="A50" i="4" l="1"/>
  <c r="F25" i="4"/>
  <c r="E28" i="4" a="1"/>
  <c r="E28" i="4" s="1"/>
  <c r="D29" i="4"/>
  <c r="A51" i="4" l="1"/>
  <c r="F26" i="4"/>
  <c r="E29" i="4" a="1"/>
  <c r="E29" i="4" s="1"/>
  <c r="D30" i="4"/>
  <c r="A52" i="4" l="1"/>
  <c r="F27" i="4"/>
  <c r="E30" i="4" a="1"/>
  <c r="E30" i="4" s="1"/>
  <c r="D31" i="4"/>
  <c r="A53" i="4" l="1"/>
  <c r="F28" i="4"/>
  <c r="E31" i="4" a="1"/>
  <c r="E31" i="4" s="1"/>
  <c r="D32" i="4"/>
  <c r="A54" i="4" l="1"/>
  <c r="F29" i="4"/>
  <c r="E32" i="4" a="1"/>
  <c r="E32" i="4" s="1"/>
  <c r="D33" i="4"/>
  <c r="A55" i="4" l="1"/>
  <c r="E33" i="4" a="1"/>
  <c r="E33" i="4" s="1"/>
  <c r="F30" i="4"/>
  <c r="D34" i="4"/>
  <c r="A56" i="4" l="1"/>
  <c r="E34" i="4" a="1"/>
  <c r="E34" i="4" s="1"/>
  <c r="F31" i="4"/>
  <c r="D35" i="4"/>
  <c r="A57" i="4" l="1"/>
  <c r="E35" i="4" a="1"/>
  <c r="E35" i="4" s="1"/>
  <c r="F32" i="4"/>
  <c r="D36" i="4"/>
  <c r="A58" i="4" l="1"/>
  <c r="E36" i="4" a="1"/>
  <c r="E36" i="4" s="1"/>
  <c r="F33" i="4"/>
  <c r="D37" i="4"/>
  <c r="A59" i="4" l="1"/>
  <c r="E37" i="4" a="1"/>
  <c r="E37" i="4" s="1"/>
  <c r="F34" i="4"/>
  <c r="D38" i="4"/>
  <c r="A60" i="4" l="1"/>
  <c r="E38" i="4" a="1"/>
  <c r="E38" i="4" s="1"/>
  <c r="F35" i="4"/>
  <c r="D39" i="4"/>
  <c r="A61" i="4" l="1"/>
  <c r="E39" i="4" a="1"/>
  <c r="E39" i="4" s="1"/>
  <c r="F36" i="4"/>
  <c r="D40" i="4"/>
  <c r="A62" i="4" l="1"/>
  <c r="E40" i="4" a="1"/>
  <c r="E40" i="4" s="1"/>
  <c r="F37" i="4"/>
  <c r="D41" i="4"/>
  <c r="A63" i="4" l="1"/>
  <c r="E41" i="4" a="1"/>
  <c r="E41" i="4" s="1"/>
  <c r="F38" i="4"/>
  <c r="D42" i="4"/>
  <c r="A64" i="4" l="1"/>
  <c r="E42" i="4" a="1"/>
  <c r="E42" i="4" s="1"/>
  <c r="F39" i="4"/>
  <c r="D43" i="4"/>
  <c r="A65" i="4" l="1"/>
  <c r="E43" i="4" a="1"/>
  <c r="E43" i="4" s="1"/>
  <c r="F40" i="4"/>
  <c r="D44" i="4"/>
  <c r="A66" i="4" l="1"/>
  <c r="E44" i="4" a="1"/>
  <c r="E44" i="4" s="1"/>
  <c r="F41" i="4"/>
  <c r="D45" i="4"/>
  <c r="A67" i="4" l="1"/>
  <c r="E45" i="4" a="1"/>
  <c r="E45" i="4" s="1"/>
  <c r="F42" i="4"/>
  <c r="D46" i="4"/>
  <c r="A68" i="4" l="1"/>
  <c r="E46" i="4" a="1"/>
  <c r="E46" i="4" s="1"/>
  <c r="F43" i="4"/>
  <c r="D47" i="4"/>
  <c r="A69" i="4" l="1"/>
  <c r="E47" i="4" a="1"/>
  <c r="E47" i="4" s="1"/>
  <c r="F44" i="4"/>
  <c r="D48" i="4"/>
  <c r="A70" i="4" l="1"/>
  <c r="E48" i="4" a="1"/>
  <c r="E48" i="4" s="1"/>
  <c r="F45" i="4"/>
  <c r="D49" i="4"/>
  <c r="A71" i="4" l="1"/>
  <c r="E49" i="4" a="1"/>
  <c r="E49" i="4" s="1"/>
  <c r="F46" i="4"/>
  <c r="D50" i="4"/>
  <c r="A72" i="4" l="1"/>
  <c r="E50" i="4" a="1"/>
  <c r="E50" i="4" s="1"/>
  <c r="F47" i="4"/>
  <c r="D51" i="4"/>
  <c r="A73" i="4" l="1"/>
  <c r="E51" i="4" a="1"/>
  <c r="E51" i="4" s="1"/>
  <c r="F48" i="4"/>
  <c r="D52" i="4"/>
  <c r="A74" i="4" l="1"/>
  <c r="E52" i="4" a="1"/>
  <c r="E52" i="4" s="1"/>
  <c r="F49" i="4"/>
  <c r="D53" i="4"/>
  <c r="A75" i="4" l="1"/>
  <c r="E53" i="4" a="1"/>
  <c r="E53" i="4" s="1"/>
  <c r="F50" i="4"/>
  <c r="D54" i="4"/>
  <c r="A76" i="4" l="1"/>
  <c r="E54" i="4" a="1"/>
  <c r="E54" i="4" s="1"/>
  <c r="F51" i="4"/>
  <c r="D55" i="4"/>
  <c r="A77" i="4" l="1"/>
  <c r="E55" i="4" a="1"/>
  <c r="E55" i="4" s="1"/>
  <c r="F52" i="4"/>
  <c r="D56" i="4"/>
  <c r="A78" i="4" l="1"/>
  <c r="E56" i="4" a="1"/>
  <c r="E56" i="4" s="1"/>
  <c r="F53" i="4"/>
  <c r="D57" i="4"/>
  <c r="A79" i="4" l="1"/>
  <c r="E57" i="4" a="1"/>
  <c r="E57" i="4" s="1"/>
  <c r="F54" i="4"/>
  <c r="D58" i="4"/>
  <c r="A80" i="4" l="1"/>
  <c r="E58" i="4" a="1"/>
  <c r="E58" i="4" s="1"/>
  <c r="F55" i="4"/>
  <c r="D59" i="4"/>
  <c r="A81" i="4" l="1"/>
  <c r="E59" i="4" a="1"/>
  <c r="E59" i="4" s="1"/>
  <c r="F56" i="4"/>
  <c r="D60" i="4"/>
  <c r="A82" i="4" l="1"/>
  <c r="E60" i="4" a="1"/>
  <c r="E60" i="4" s="1"/>
  <c r="F57" i="4"/>
  <c r="D61" i="4"/>
  <c r="A83" i="4" l="1"/>
  <c r="E61" i="4" a="1"/>
  <c r="E61" i="4" s="1"/>
  <c r="F58" i="4"/>
  <c r="D62" i="4"/>
  <c r="A84" i="4" l="1"/>
  <c r="E62" i="4" a="1"/>
  <c r="E62" i="4" s="1"/>
  <c r="F59" i="4"/>
  <c r="D63" i="4"/>
  <c r="A85" i="4" l="1"/>
  <c r="E63" i="4" a="1"/>
  <c r="E63" i="4" s="1"/>
  <c r="F60" i="4"/>
  <c r="D64" i="4"/>
  <c r="A86" i="4" l="1"/>
  <c r="E64" i="4" a="1"/>
  <c r="E64" i="4" s="1"/>
  <c r="F61" i="4"/>
  <c r="D65" i="4"/>
  <c r="A87" i="4" l="1"/>
  <c r="E65" i="4" a="1"/>
  <c r="E65" i="4" s="1"/>
  <c r="F62" i="4"/>
  <c r="D66" i="4"/>
  <c r="A88" i="4" l="1"/>
  <c r="E66" i="4" a="1"/>
  <c r="E66" i="4" s="1"/>
  <c r="F63" i="4"/>
  <c r="D67" i="4"/>
  <c r="A89" i="4" l="1"/>
  <c r="E67" i="4" a="1"/>
  <c r="E67" i="4" s="1"/>
  <c r="F64" i="4"/>
  <c r="D68" i="4"/>
  <c r="A90" i="4" l="1"/>
  <c r="E68" i="4" a="1"/>
  <c r="E68" i="4" s="1"/>
  <c r="F65" i="4"/>
  <c r="D69" i="4"/>
  <c r="A91" i="4" l="1"/>
  <c r="E69" i="4" a="1"/>
  <c r="E69" i="4" s="1"/>
  <c r="F66" i="4"/>
  <c r="D70" i="4"/>
  <c r="A92" i="4" l="1"/>
  <c r="E70" i="4" a="1"/>
  <c r="E70" i="4" s="1"/>
  <c r="F67" i="4"/>
  <c r="D71" i="4"/>
  <c r="A93" i="4" l="1"/>
  <c r="E71" i="4" a="1"/>
  <c r="E71" i="4" s="1"/>
  <c r="F68" i="4"/>
  <c r="D72" i="4"/>
  <c r="A94" i="4" l="1"/>
  <c r="E72" i="4" a="1"/>
  <c r="E72" i="4" s="1"/>
  <c r="F69" i="4"/>
  <c r="D73" i="4"/>
  <c r="A95" i="4" l="1"/>
  <c r="E73" i="4" a="1"/>
  <c r="E73" i="4" s="1"/>
  <c r="F70" i="4"/>
  <c r="D74" i="4"/>
  <c r="A96" i="4" l="1"/>
  <c r="E74" i="4" a="1"/>
  <c r="E74" i="4" s="1"/>
  <c r="F71" i="4"/>
  <c r="D75" i="4"/>
  <c r="A97" i="4" l="1"/>
  <c r="E75" i="4" a="1"/>
  <c r="E75" i="4" s="1"/>
  <c r="F72" i="4"/>
  <c r="D76" i="4"/>
  <c r="A98" i="4" l="1"/>
  <c r="E76" i="4" a="1"/>
  <c r="E76" i="4" s="1"/>
  <c r="F73" i="4"/>
  <c r="D77" i="4"/>
  <c r="A99" i="4" l="1"/>
  <c r="E77" i="4" a="1"/>
  <c r="E77" i="4" s="1"/>
  <c r="F74" i="4"/>
  <c r="D78" i="4"/>
  <c r="A100" i="4" l="1"/>
  <c r="E78" i="4" a="1"/>
  <c r="E78" i="4" s="1"/>
  <c r="F75" i="4"/>
  <c r="D79" i="4"/>
  <c r="A101" i="4" l="1"/>
  <c r="E79" i="4" a="1"/>
  <c r="E79" i="4" s="1"/>
  <c r="F76" i="4"/>
  <c r="D80" i="4"/>
  <c r="A102" i="4" l="1"/>
  <c r="E80" i="4" a="1"/>
  <c r="E80" i="4" s="1"/>
  <c r="F77" i="4"/>
  <c r="D81" i="4"/>
  <c r="A103" i="4" l="1"/>
  <c r="E81" i="4" a="1"/>
  <c r="E81" i="4" s="1"/>
  <c r="F78" i="4"/>
  <c r="D82" i="4"/>
  <c r="A104" i="4" l="1"/>
  <c r="E82" i="4" a="1"/>
  <c r="E82" i="4" s="1"/>
  <c r="F79" i="4"/>
  <c r="D83" i="4"/>
  <c r="A105" i="4" l="1"/>
  <c r="E83" i="4" a="1"/>
  <c r="E83" i="4" s="1"/>
  <c r="F80" i="4"/>
  <c r="D84" i="4"/>
  <c r="A106" i="4" l="1"/>
  <c r="E84" i="4" a="1"/>
  <c r="E84" i="4" s="1"/>
  <c r="F81" i="4"/>
  <c r="D85" i="4"/>
  <c r="M13" i="4"/>
  <c r="A107" i="4" l="1"/>
  <c r="E85" i="4" a="1"/>
  <c r="E85" i="4" s="1"/>
  <c r="F82" i="4"/>
  <c r="D86" i="4"/>
  <c r="A108" i="4" l="1"/>
  <c r="E86" i="4" a="1"/>
  <c r="E86" i="4" s="1"/>
  <c r="F83" i="4"/>
  <c r="D87" i="4"/>
  <c r="A109" i="4" l="1"/>
  <c r="E87" i="4" a="1"/>
  <c r="E87" i="4" s="1"/>
  <c r="F84" i="4"/>
  <c r="D88" i="4"/>
  <c r="A110" i="4" l="1"/>
  <c r="E88" i="4" a="1"/>
  <c r="E88" i="4" s="1"/>
  <c r="F85" i="4"/>
  <c r="D89" i="4"/>
  <c r="A111" i="4" l="1"/>
  <c r="E89" i="4" a="1"/>
  <c r="E89" i="4" s="1"/>
  <c r="F86" i="4"/>
  <c r="D90" i="4"/>
  <c r="A112" i="4" l="1"/>
  <c r="E90" i="4" a="1"/>
  <c r="E90" i="4" s="1"/>
  <c r="F87" i="4"/>
  <c r="D91" i="4"/>
  <c r="A113" i="4" l="1"/>
  <c r="E91" i="4" a="1"/>
  <c r="E91" i="4" s="1"/>
  <c r="F88" i="4"/>
  <c r="D92" i="4"/>
  <c r="A114" i="4" l="1"/>
  <c r="E92" i="4" a="1"/>
  <c r="E92" i="4" s="1"/>
  <c r="F89" i="4"/>
  <c r="D93" i="4"/>
  <c r="A115" i="4" l="1"/>
  <c r="E93" i="4" a="1"/>
  <c r="E93" i="4" s="1"/>
  <c r="F90" i="4"/>
  <c r="D94" i="4"/>
  <c r="A116" i="4" l="1"/>
  <c r="E94" i="4" a="1"/>
  <c r="E94" i="4" s="1"/>
  <c r="F91" i="4"/>
  <c r="D95" i="4"/>
  <c r="A117" i="4" l="1"/>
  <c r="E95" i="4" a="1"/>
  <c r="E95" i="4" s="1"/>
  <c r="F92" i="4"/>
  <c r="D96" i="4"/>
  <c r="A118" i="4" l="1"/>
  <c r="E96" i="4" a="1"/>
  <c r="E96" i="4" s="1"/>
  <c r="F93" i="4"/>
  <c r="D97" i="4"/>
  <c r="A119" i="4" l="1"/>
  <c r="E97" i="4" a="1"/>
  <c r="E97" i="4" s="1"/>
  <c r="F94" i="4"/>
  <c r="D98" i="4"/>
  <c r="A120" i="4" l="1"/>
  <c r="E98" i="4" a="1"/>
  <c r="E98" i="4" s="1"/>
  <c r="F95" i="4"/>
  <c r="D99" i="4"/>
  <c r="A121" i="4" l="1"/>
  <c r="E99" i="4" a="1"/>
  <c r="E99" i="4" s="1"/>
  <c r="F96" i="4"/>
  <c r="D100" i="4"/>
  <c r="A122" i="4" l="1"/>
  <c r="E100" i="4" a="1"/>
  <c r="E100" i="4" s="1"/>
  <c r="F97" i="4"/>
  <c r="D101" i="4"/>
  <c r="A123" i="4" l="1"/>
  <c r="E101" i="4" a="1"/>
  <c r="E101" i="4" s="1"/>
  <c r="F98" i="4"/>
  <c r="D102" i="4"/>
  <c r="A124" i="4" l="1"/>
  <c r="E102" i="4" a="1"/>
  <c r="E102" i="4" s="1"/>
  <c r="F99" i="4"/>
  <c r="D103" i="4"/>
  <c r="A125" i="4" l="1"/>
  <c r="E103" i="4" a="1"/>
  <c r="E103" i="4" s="1"/>
  <c r="F100" i="4"/>
  <c r="D104" i="4"/>
  <c r="A126" i="4" l="1"/>
  <c r="E104" i="4" a="1"/>
  <c r="E104" i="4" s="1"/>
  <c r="F101" i="4"/>
  <c r="D105" i="4"/>
  <c r="A127" i="4" l="1"/>
  <c r="E105" i="4" a="1"/>
  <c r="E105" i="4" s="1"/>
  <c r="F102" i="4"/>
  <c r="D106" i="4"/>
  <c r="A128" i="4" l="1"/>
  <c r="E106" i="4" a="1"/>
  <c r="E106" i="4" s="1"/>
  <c r="F103" i="4"/>
  <c r="D107" i="4"/>
  <c r="A129" i="4" l="1"/>
  <c r="E107" i="4" a="1"/>
  <c r="E107" i="4" s="1"/>
  <c r="F104" i="4"/>
  <c r="D108" i="4"/>
  <c r="A130" i="4" l="1"/>
  <c r="E108" i="4" a="1"/>
  <c r="E108" i="4" s="1"/>
  <c r="F105" i="4"/>
  <c r="D109" i="4"/>
  <c r="A131" i="4" l="1"/>
  <c r="E109" i="4" a="1"/>
  <c r="E109" i="4" s="1"/>
  <c r="F106" i="4"/>
  <c r="D110" i="4"/>
  <c r="A132" i="4" l="1"/>
  <c r="E110" i="4" a="1"/>
  <c r="E110" i="4" s="1"/>
  <c r="F107" i="4"/>
  <c r="D111" i="4"/>
  <c r="A133" i="4" l="1"/>
  <c r="E111" i="4" a="1"/>
  <c r="E111" i="4" s="1"/>
  <c r="F108" i="4"/>
  <c r="D112" i="4"/>
  <c r="A134" i="4" l="1"/>
  <c r="E112" i="4" a="1"/>
  <c r="E112" i="4" s="1"/>
  <c r="F109" i="4"/>
  <c r="D113" i="4"/>
  <c r="A135" i="4" l="1"/>
  <c r="E113" i="4" a="1"/>
  <c r="E113" i="4" s="1"/>
  <c r="F110" i="4"/>
  <c r="D114" i="4"/>
  <c r="A136" i="4" l="1"/>
  <c r="E114" i="4" a="1"/>
  <c r="E114" i="4" s="1"/>
  <c r="F111" i="4"/>
  <c r="D115" i="4"/>
  <c r="A137" i="4" l="1"/>
  <c r="E115" i="4" a="1"/>
  <c r="E115" i="4" s="1"/>
  <c r="F112" i="4"/>
  <c r="D116" i="4"/>
  <c r="A138" i="4" l="1"/>
  <c r="E116" i="4" a="1"/>
  <c r="E116" i="4" s="1"/>
  <c r="F113" i="4"/>
  <c r="D117" i="4"/>
  <c r="A139" i="4" l="1"/>
  <c r="E117" i="4" a="1"/>
  <c r="E117" i="4" s="1"/>
  <c r="F114" i="4"/>
  <c r="D118" i="4"/>
  <c r="A140" i="4" l="1"/>
  <c r="E118" i="4" a="1"/>
  <c r="E118" i="4" s="1"/>
  <c r="F115" i="4"/>
  <c r="D119" i="4"/>
  <c r="A141" i="4" l="1"/>
  <c r="E119" i="4" a="1"/>
  <c r="E119" i="4" s="1"/>
  <c r="F116" i="4"/>
  <c r="D120" i="4"/>
  <c r="A142" i="4" l="1"/>
  <c r="E120" i="4" a="1"/>
  <c r="E120" i="4" s="1"/>
  <c r="F117" i="4"/>
  <c r="D121" i="4"/>
  <c r="A143" i="4" l="1"/>
  <c r="E121" i="4" a="1"/>
  <c r="E121" i="4" s="1"/>
  <c r="F118" i="4"/>
  <c r="D122" i="4"/>
  <c r="A144" i="4" l="1"/>
  <c r="E122" i="4" a="1"/>
  <c r="E122" i="4" s="1"/>
  <c r="F119" i="4"/>
  <c r="D123" i="4"/>
  <c r="A145" i="4" l="1"/>
  <c r="E123" i="4" a="1"/>
  <c r="E123" i="4" s="1"/>
  <c r="F120" i="4"/>
  <c r="D124" i="4"/>
  <c r="A146" i="4" l="1"/>
  <c r="E124" i="4" a="1"/>
  <c r="E124" i="4" s="1"/>
  <c r="F121" i="4"/>
  <c r="D125" i="4"/>
  <c r="A147" i="4" l="1"/>
  <c r="E125" i="4" a="1"/>
  <c r="E125" i="4" s="1"/>
  <c r="F122" i="4"/>
  <c r="D126" i="4"/>
  <c r="A148" i="4" l="1"/>
  <c r="E126" i="4" a="1"/>
  <c r="E126" i="4" s="1"/>
  <c r="F123" i="4"/>
  <c r="D127" i="4"/>
  <c r="A149" i="4" l="1"/>
  <c r="E127" i="4" a="1"/>
  <c r="E127" i="4" s="1"/>
  <c r="F124" i="4"/>
  <c r="D128" i="4"/>
  <c r="A150" i="4" l="1"/>
  <c r="E128" i="4" a="1"/>
  <c r="E128" i="4" s="1"/>
  <c r="F125" i="4"/>
  <c r="D129" i="4"/>
  <c r="A151" i="4" l="1"/>
  <c r="E129" i="4" a="1"/>
  <c r="E129" i="4" s="1"/>
  <c r="F126" i="4"/>
  <c r="D130" i="4"/>
  <c r="A152" i="4" l="1"/>
  <c r="E130" i="4" a="1"/>
  <c r="E130" i="4" s="1"/>
  <c r="F127" i="4"/>
  <c r="D131" i="4"/>
  <c r="A153" i="4" l="1"/>
  <c r="E131" i="4" a="1"/>
  <c r="E131" i="4" s="1"/>
  <c r="F128" i="4"/>
  <c r="D132" i="4"/>
  <c r="A154" i="4" l="1"/>
  <c r="E132" i="4" a="1"/>
  <c r="E132" i="4" s="1"/>
  <c r="F129" i="4"/>
  <c r="D133" i="4"/>
  <c r="A155" i="4" l="1"/>
  <c r="E133" i="4" a="1"/>
  <c r="E133" i="4" s="1"/>
  <c r="F130" i="4"/>
  <c r="D134" i="4"/>
  <c r="A156" i="4" l="1"/>
  <c r="E134" i="4" a="1"/>
  <c r="E134" i="4" s="1"/>
  <c r="F131" i="4"/>
  <c r="D135" i="4"/>
  <c r="A157" i="4" l="1"/>
  <c r="E135" i="4" a="1"/>
  <c r="E135" i="4" s="1"/>
  <c r="F132" i="4"/>
  <c r="D136" i="4"/>
  <c r="A158" i="4" l="1"/>
  <c r="E136" i="4" a="1"/>
  <c r="E136" i="4" s="1"/>
  <c r="F133" i="4"/>
  <c r="D137" i="4"/>
  <c r="A159" i="4" l="1"/>
  <c r="E137" i="4" a="1"/>
  <c r="E137" i="4" s="1"/>
  <c r="F134" i="4"/>
  <c r="D138" i="4"/>
  <c r="A160" i="4" l="1"/>
  <c r="E138" i="4" a="1"/>
  <c r="E138" i="4" s="1"/>
  <c r="F135" i="4"/>
  <c r="D139" i="4"/>
  <c r="A161" i="4" l="1"/>
  <c r="E139" i="4" a="1"/>
  <c r="E139" i="4" s="1"/>
  <c r="F136" i="4"/>
  <c r="D140" i="4"/>
  <c r="A162" i="4" l="1"/>
  <c r="E140" i="4" a="1"/>
  <c r="E140" i="4" s="1"/>
  <c r="F137" i="4"/>
  <c r="D141" i="4"/>
  <c r="A163" i="4" l="1"/>
  <c r="E141" i="4" a="1"/>
  <c r="E141" i="4" s="1"/>
  <c r="F138" i="4"/>
  <c r="D142" i="4"/>
  <c r="A164" i="4" l="1"/>
  <c r="E142" i="4" a="1"/>
  <c r="E142" i="4" s="1"/>
  <c r="F139" i="4"/>
  <c r="D143" i="4"/>
  <c r="A165" i="4" l="1"/>
  <c r="E143" i="4" a="1"/>
  <c r="E143" i="4" s="1"/>
  <c r="F140" i="4"/>
  <c r="D144" i="4"/>
  <c r="A166" i="4" l="1"/>
  <c r="E144" i="4" a="1"/>
  <c r="E144" i="4" s="1"/>
  <c r="F141" i="4"/>
  <c r="D145" i="4"/>
  <c r="A167" i="4" l="1"/>
  <c r="E145" i="4" a="1"/>
  <c r="E145" i="4" s="1"/>
  <c r="F142" i="4"/>
  <c r="D146" i="4"/>
  <c r="A168" i="4" l="1"/>
  <c r="E146" i="4" a="1"/>
  <c r="E146" i="4" s="1"/>
  <c r="F143" i="4"/>
  <c r="D147" i="4"/>
  <c r="A169" i="4" l="1"/>
  <c r="E147" i="4" a="1"/>
  <c r="E147" i="4" s="1"/>
  <c r="F144" i="4"/>
  <c r="D148" i="4"/>
  <c r="A170" i="4" l="1"/>
  <c r="E148" i="4" a="1"/>
  <c r="E148" i="4" s="1"/>
  <c r="F145" i="4"/>
  <c r="D149" i="4"/>
  <c r="A171" i="4" l="1"/>
  <c r="E149" i="4" a="1"/>
  <c r="E149" i="4" s="1"/>
  <c r="F146" i="4"/>
  <c r="D150" i="4"/>
  <c r="A172" i="4" l="1"/>
  <c r="E150" i="4" a="1"/>
  <c r="E150" i="4" s="1"/>
  <c r="F147" i="4"/>
  <c r="D151" i="4"/>
  <c r="A173" i="4" l="1"/>
  <c r="E151" i="4" a="1"/>
  <c r="E151" i="4" s="1"/>
  <c r="F148" i="4"/>
  <c r="D152" i="4"/>
  <c r="A174" i="4" l="1"/>
  <c r="E152" i="4" a="1"/>
  <c r="E152" i="4" s="1"/>
  <c r="F149" i="4"/>
  <c r="D153" i="4"/>
  <c r="A175" i="4" l="1"/>
  <c r="E153" i="4" a="1"/>
  <c r="E153" i="4" s="1"/>
  <c r="F150" i="4"/>
  <c r="D154" i="4"/>
  <c r="A176" i="4" l="1"/>
  <c r="E154" i="4" a="1"/>
  <c r="E154" i="4" s="1"/>
  <c r="F151" i="4"/>
  <c r="D155" i="4"/>
  <c r="A177" i="4" l="1"/>
  <c r="E155" i="4" a="1"/>
  <c r="E155" i="4" s="1"/>
  <c r="F152" i="4"/>
  <c r="D156" i="4"/>
  <c r="A178" i="4" l="1"/>
  <c r="E156" i="4" a="1"/>
  <c r="E156" i="4" s="1"/>
  <c r="F153" i="4"/>
  <c r="D157" i="4"/>
  <c r="A179" i="4" l="1"/>
  <c r="E157" i="4" a="1"/>
  <c r="E157" i="4" s="1"/>
  <c r="F154" i="4"/>
  <c r="D158" i="4"/>
  <c r="A180" i="4" l="1"/>
  <c r="E158" i="4" a="1"/>
  <c r="E158" i="4" s="1"/>
  <c r="F155" i="4"/>
  <c r="D159" i="4"/>
  <c r="A181" i="4" l="1"/>
  <c r="E159" i="4" a="1"/>
  <c r="E159" i="4" s="1"/>
  <c r="F156" i="4"/>
  <c r="D160" i="4"/>
  <c r="A182" i="4" l="1"/>
  <c r="E160" i="4" a="1"/>
  <c r="E160" i="4" s="1"/>
  <c r="F157" i="4"/>
  <c r="D161" i="4"/>
  <c r="A183" i="4" l="1"/>
  <c r="E161" i="4" a="1"/>
  <c r="E161" i="4" s="1"/>
  <c r="F158" i="4"/>
  <c r="D162" i="4"/>
  <c r="A184" i="4" l="1"/>
  <c r="E162" i="4" a="1"/>
  <c r="E162" i="4" s="1"/>
  <c r="F159" i="4"/>
  <c r="D163" i="4"/>
  <c r="A185" i="4" l="1"/>
  <c r="E163" i="4" a="1"/>
  <c r="E163" i="4" s="1"/>
  <c r="F160" i="4"/>
  <c r="D164" i="4"/>
  <c r="A186" i="4" l="1"/>
  <c r="E164" i="4" a="1"/>
  <c r="E164" i="4" s="1"/>
  <c r="F161" i="4"/>
  <c r="D165" i="4"/>
  <c r="A187" i="4" l="1"/>
  <c r="E165" i="4" a="1"/>
  <c r="E165" i="4" s="1"/>
  <c r="F162" i="4"/>
  <c r="D166" i="4"/>
  <c r="A188" i="4" l="1"/>
  <c r="E166" i="4" a="1"/>
  <c r="E166" i="4" s="1"/>
  <c r="F163" i="4"/>
  <c r="D167" i="4"/>
  <c r="A189" i="4" l="1"/>
  <c r="E167" i="4" a="1"/>
  <c r="E167" i="4" s="1"/>
  <c r="F164" i="4"/>
  <c r="D168" i="4"/>
  <c r="A190" i="4" l="1"/>
  <c r="E168" i="4" a="1"/>
  <c r="E168" i="4" s="1"/>
  <c r="F165" i="4"/>
  <c r="D169" i="4"/>
  <c r="A191" i="4" l="1"/>
  <c r="E169" i="4" a="1"/>
  <c r="E169" i="4" s="1"/>
  <c r="F166" i="4"/>
  <c r="D170" i="4"/>
  <c r="A192" i="4" l="1"/>
  <c r="E170" i="4" a="1"/>
  <c r="E170" i="4" s="1"/>
  <c r="F167" i="4"/>
  <c r="D171" i="4"/>
  <c r="A193" i="4" l="1"/>
  <c r="E171" i="4" a="1"/>
  <c r="E171" i="4" s="1"/>
  <c r="F168" i="4"/>
  <c r="D172" i="4"/>
  <c r="A194" i="4" l="1"/>
  <c r="E172" i="4" a="1"/>
  <c r="E172" i="4" s="1"/>
  <c r="F169" i="4"/>
  <c r="D173" i="4"/>
  <c r="A195" i="4" l="1"/>
  <c r="E173" i="4" a="1"/>
  <c r="E173" i="4" s="1"/>
  <c r="F170" i="4"/>
  <c r="D174" i="4"/>
  <c r="A196" i="4" l="1"/>
  <c r="E174" i="4" a="1"/>
  <c r="E174" i="4" s="1"/>
  <c r="F171" i="4"/>
  <c r="D175" i="4"/>
  <c r="A197" i="4" l="1"/>
  <c r="E175" i="4" a="1"/>
  <c r="E175" i="4" s="1"/>
  <c r="F172" i="4"/>
  <c r="D176" i="4"/>
  <c r="A198" i="4" l="1"/>
  <c r="E176" i="4" a="1"/>
  <c r="E176" i="4" s="1"/>
  <c r="F173" i="4"/>
  <c r="D177" i="4"/>
  <c r="A199" i="4" l="1"/>
  <c r="E177" i="4" a="1"/>
  <c r="E177" i="4" s="1"/>
  <c r="F174" i="4"/>
  <c r="D178" i="4"/>
  <c r="A200" i="4" l="1"/>
  <c r="E178" i="4" a="1"/>
  <c r="E178" i="4" s="1"/>
  <c r="F175" i="4"/>
  <c r="D179" i="4"/>
  <c r="A201" i="4" l="1"/>
  <c r="E179" i="4" a="1"/>
  <c r="E179" i="4" s="1"/>
  <c r="F176" i="4"/>
  <c r="D180" i="4"/>
  <c r="A202" i="4" l="1"/>
  <c r="E180" i="4" a="1"/>
  <c r="E180" i="4" s="1"/>
  <c r="F177" i="4"/>
  <c r="D181" i="4"/>
  <c r="A203" i="4" l="1"/>
  <c r="E181" i="4" a="1"/>
  <c r="E181" i="4" s="1"/>
  <c r="F178" i="4"/>
  <c r="D182" i="4"/>
  <c r="A204" i="4" l="1"/>
  <c r="E182" i="4" a="1"/>
  <c r="E182" i="4" s="1"/>
  <c r="F179" i="4"/>
  <c r="D183" i="4"/>
  <c r="A205" i="4" l="1"/>
  <c r="E183" i="4" a="1"/>
  <c r="E183" i="4" s="1"/>
  <c r="F180" i="4"/>
  <c r="D184" i="4"/>
  <c r="A206" i="4" l="1"/>
  <c r="E184" i="4" a="1"/>
  <c r="E184" i="4" s="1"/>
  <c r="F181" i="4"/>
  <c r="D185" i="4"/>
  <c r="A207" i="4" l="1"/>
  <c r="E185" i="4" a="1"/>
  <c r="E185" i="4" s="1"/>
  <c r="F182" i="4"/>
  <c r="D186" i="4"/>
  <c r="A208" i="4" l="1"/>
  <c r="E186" i="4" a="1"/>
  <c r="E186" i="4" s="1"/>
  <c r="F183" i="4"/>
  <c r="D187" i="4"/>
  <c r="A209" i="4" l="1"/>
  <c r="E187" i="4" a="1"/>
  <c r="E187" i="4" s="1"/>
  <c r="F184" i="4"/>
  <c r="D188" i="4"/>
  <c r="A210" i="4" l="1"/>
  <c r="E188" i="4" a="1"/>
  <c r="E188" i="4" s="1"/>
  <c r="F185" i="4"/>
  <c r="D189" i="4"/>
  <c r="A211" i="4" l="1"/>
  <c r="E189" i="4" a="1"/>
  <c r="E189" i="4" s="1"/>
  <c r="F186" i="4"/>
  <c r="D190" i="4"/>
  <c r="A212" i="4" l="1"/>
  <c r="E190" i="4" a="1"/>
  <c r="E190" i="4" s="1"/>
  <c r="F187" i="4"/>
  <c r="D191" i="4"/>
  <c r="A213" i="4" l="1"/>
  <c r="E191" i="4" a="1"/>
  <c r="E191" i="4" s="1"/>
  <c r="F188" i="4"/>
  <c r="D192" i="4"/>
  <c r="A214" i="4" l="1"/>
  <c r="E192" i="4" a="1"/>
  <c r="E192" i="4" s="1"/>
  <c r="F189" i="4"/>
  <c r="D193" i="4"/>
  <c r="A215" i="4" l="1"/>
  <c r="E193" i="4" a="1"/>
  <c r="E193" i="4" s="1"/>
  <c r="F190" i="4"/>
  <c r="D194" i="4"/>
  <c r="A216" i="4" l="1"/>
  <c r="E194" i="4" a="1"/>
  <c r="E194" i="4" s="1"/>
  <c r="F191" i="4"/>
  <c r="D195" i="4"/>
  <c r="A217" i="4" l="1"/>
  <c r="E195" i="4" a="1"/>
  <c r="E195" i="4" s="1"/>
  <c r="F192" i="4"/>
  <c r="D196" i="4"/>
  <c r="A218" i="4" l="1"/>
  <c r="E196" i="4" a="1"/>
  <c r="E196" i="4" s="1"/>
  <c r="F193" i="4"/>
  <c r="D197" i="4"/>
  <c r="A219" i="4" l="1"/>
  <c r="E197" i="4" a="1"/>
  <c r="E197" i="4" s="1"/>
  <c r="F194" i="4"/>
  <c r="D198" i="4"/>
  <c r="A220" i="4" l="1"/>
  <c r="E198" i="4" a="1"/>
  <c r="E198" i="4" s="1"/>
  <c r="F195" i="4"/>
  <c r="D199" i="4"/>
  <c r="A221" i="4" l="1"/>
  <c r="E199" i="4" a="1"/>
  <c r="E199" i="4" s="1"/>
  <c r="F196" i="4"/>
  <c r="D200" i="4"/>
  <c r="A222" i="4" l="1"/>
  <c r="E200" i="4" a="1"/>
  <c r="E200" i="4" s="1"/>
  <c r="F197" i="4"/>
  <c r="D201" i="4"/>
  <c r="A223" i="4" l="1"/>
  <c r="E201" i="4" a="1"/>
  <c r="E201" i="4" s="1"/>
  <c r="F198" i="4"/>
  <c r="D202" i="4"/>
  <c r="A224" i="4" l="1"/>
  <c r="E202" i="4" a="1"/>
  <c r="E202" i="4" s="1"/>
  <c r="F199" i="4"/>
  <c r="D203" i="4"/>
  <c r="A225" i="4" l="1"/>
  <c r="E203" i="4" a="1"/>
  <c r="E203" i="4" s="1"/>
  <c r="F200" i="4"/>
  <c r="D204" i="4"/>
  <c r="A226" i="4" l="1"/>
  <c r="E204" i="4" a="1"/>
  <c r="E204" i="4" s="1"/>
  <c r="F201" i="4"/>
  <c r="D205" i="4"/>
  <c r="A227" i="4" l="1"/>
  <c r="E205" i="4" a="1"/>
  <c r="E205" i="4" s="1"/>
  <c r="F202" i="4"/>
  <c r="D206" i="4"/>
  <c r="A228" i="4" l="1"/>
  <c r="E206" i="4" a="1"/>
  <c r="E206" i="4" s="1"/>
  <c r="F203" i="4"/>
  <c r="D207" i="4"/>
  <c r="A229" i="4" l="1"/>
  <c r="E207" i="4" a="1"/>
  <c r="E207" i="4" s="1"/>
  <c r="F204" i="4"/>
  <c r="D208" i="4"/>
  <c r="A230" i="4" l="1"/>
  <c r="E208" i="4" a="1"/>
  <c r="E208" i="4" s="1"/>
  <c r="F205" i="4"/>
  <c r="D209" i="4"/>
  <c r="A231" i="4" l="1"/>
  <c r="E209" i="4" a="1"/>
  <c r="E209" i="4" s="1"/>
  <c r="F206" i="4"/>
  <c r="D210" i="4"/>
  <c r="A232" i="4" l="1"/>
  <c r="E210" i="4" a="1"/>
  <c r="E210" i="4" s="1"/>
  <c r="F207" i="4"/>
  <c r="D211" i="4"/>
  <c r="A233" i="4" l="1"/>
  <c r="E211" i="4" a="1"/>
  <c r="E211" i="4" s="1"/>
  <c r="F208" i="4"/>
  <c r="D212" i="4"/>
  <c r="A234" i="4" l="1"/>
  <c r="E212" i="4" a="1"/>
  <c r="E212" i="4" s="1"/>
  <c r="F209" i="4"/>
  <c r="D213" i="4"/>
  <c r="A235" i="4" l="1"/>
  <c r="E213" i="4" a="1"/>
  <c r="E213" i="4" s="1"/>
  <c r="F210" i="4"/>
  <c r="D214" i="4"/>
  <c r="A236" i="4" l="1"/>
  <c r="E214" i="4" a="1"/>
  <c r="E214" i="4" s="1"/>
  <c r="F211" i="4"/>
  <c r="D215" i="4"/>
  <c r="A237" i="4" l="1"/>
  <c r="E215" i="4" a="1"/>
  <c r="E215" i="4" s="1"/>
  <c r="F212" i="4"/>
  <c r="D216" i="4"/>
  <c r="A238" i="4" l="1"/>
  <c r="E216" i="4" a="1"/>
  <c r="E216" i="4" s="1"/>
  <c r="F213" i="4"/>
  <c r="D217" i="4"/>
  <c r="A239" i="4" l="1"/>
  <c r="E217" i="4" a="1"/>
  <c r="E217" i="4" s="1"/>
  <c r="F214" i="4"/>
  <c r="D218" i="4"/>
  <c r="A240" i="4" l="1"/>
  <c r="E218" i="4" a="1"/>
  <c r="E218" i="4" s="1"/>
  <c r="F215" i="4"/>
  <c r="D219" i="4"/>
  <c r="A241" i="4" l="1"/>
  <c r="E219" i="4" a="1"/>
  <c r="E219" i="4" s="1"/>
  <c r="F216" i="4"/>
  <c r="D220" i="4"/>
  <c r="A242" i="4" l="1"/>
  <c r="E220" i="4" a="1"/>
  <c r="E220" i="4" s="1"/>
  <c r="F217" i="4"/>
  <c r="D221" i="4"/>
  <c r="A243" i="4" l="1"/>
  <c r="E221" i="4" a="1"/>
  <c r="E221" i="4" s="1"/>
  <c r="F218" i="4"/>
  <c r="D222" i="4"/>
  <c r="A244" i="4" l="1"/>
  <c r="E222" i="4" a="1"/>
  <c r="E222" i="4" s="1"/>
  <c r="F219" i="4"/>
  <c r="D223" i="4"/>
  <c r="A245" i="4" l="1"/>
  <c r="E223" i="4" a="1"/>
  <c r="E223" i="4" s="1"/>
  <c r="F220" i="4"/>
  <c r="D224" i="4"/>
  <c r="A246" i="4" l="1"/>
  <c r="E224" i="4" a="1"/>
  <c r="E224" i="4" s="1"/>
  <c r="F221" i="4"/>
  <c r="D225" i="4"/>
  <c r="A247" i="4" l="1"/>
  <c r="E225" i="4" a="1"/>
  <c r="E225" i="4" s="1"/>
  <c r="F222" i="4"/>
  <c r="D226" i="4"/>
  <c r="A248" i="4" l="1"/>
  <c r="E226" i="4" a="1"/>
  <c r="E226" i="4" s="1"/>
  <c r="F223" i="4"/>
  <c r="D227" i="4"/>
  <c r="A249" i="4" l="1"/>
  <c r="E227" i="4" a="1"/>
  <c r="E227" i="4" s="1"/>
  <c r="F224" i="4"/>
  <c r="D228" i="4"/>
  <c r="A250" i="4" l="1"/>
  <c r="E228" i="4" a="1"/>
  <c r="E228" i="4" s="1"/>
  <c r="F225" i="4"/>
  <c r="D229" i="4"/>
  <c r="A251" i="4" l="1"/>
  <c r="E229" i="4" a="1"/>
  <c r="E229" i="4" s="1"/>
  <c r="F226" i="4"/>
  <c r="D230" i="4"/>
  <c r="A252" i="4" l="1"/>
  <c r="E230" i="4" a="1"/>
  <c r="E230" i="4" s="1"/>
  <c r="F227" i="4"/>
  <c r="D231" i="4"/>
  <c r="A253" i="4" l="1"/>
  <c r="E231" i="4" a="1"/>
  <c r="E231" i="4" s="1"/>
  <c r="F228" i="4"/>
  <c r="D232" i="4"/>
  <c r="A254" i="4" l="1"/>
  <c r="R24" i="4" s="1"/>
  <c r="E232" i="4" a="1"/>
  <c r="E232" i="4" s="1"/>
  <c r="F229" i="4"/>
  <c r="D233" i="4"/>
  <c r="M17" i="4"/>
  <c r="R35" i="4" l="1"/>
  <c r="R34" i="4"/>
  <c r="R25" i="4"/>
  <c r="R29" i="4"/>
  <c r="R31" i="4"/>
  <c r="R33" i="4"/>
  <c r="R27" i="4"/>
  <c r="R26" i="4"/>
  <c r="R28" i="4"/>
  <c r="R32" i="4"/>
  <c r="R30" i="4"/>
  <c r="E233" i="4" a="1"/>
  <c r="E233" i="4" s="1"/>
  <c r="F230" i="4"/>
  <c r="D234" i="4"/>
  <c r="O20" i="4"/>
  <c r="N17" i="4"/>
  <c r="O21" i="4"/>
  <c r="AS34" i="4"/>
  <c r="N22" i="4"/>
  <c r="O23" i="4"/>
  <c r="O17" i="4"/>
  <c r="Q22" i="4"/>
  <c r="P19" i="4"/>
  <c r="N20" i="4"/>
  <c r="P21" i="4"/>
  <c r="Q19" i="4"/>
  <c r="N21" i="4"/>
  <c r="Q21" i="4"/>
  <c r="O18" i="4"/>
  <c r="P17" i="4"/>
  <c r="N18" i="4"/>
  <c r="P22" i="4"/>
  <c r="O22" i="4"/>
  <c r="N19" i="4"/>
  <c r="AP23" i="4"/>
  <c r="N23" i="4"/>
  <c r="O24" i="4"/>
  <c r="O19" i="4"/>
  <c r="AP33" i="4"/>
  <c r="O25" i="4"/>
  <c r="E234" i="4" l="1" a="1"/>
  <c r="E234" i="4" s="1"/>
  <c r="F231" i="4"/>
  <c r="D235" i="4"/>
  <c r="AQ26" i="4"/>
  <c r="AR28" i="4"/>
  <c r="AP28" i="4"/>
  <c r="AP27" i="4"/>
  <c r="AQ27" i="4"/>
  <c r="AP26" i="4"/>
  <c r="AQ31" i="4"/>
  <c r="AQ32" i="4"/>
  <c r="AQ34" i="4"/>
  <c r="AR32" i="4"/>
  <c r="AR34" i="4"/>
  <c r="AP31" i="4"/>
  <c r="AP30" i="4"/>
  <c r="AP32" i="4"/>
  <c r="AQ30" i="4"/>
  <c r="AQ25" i="4"/>
  <c r="AQ33" i="4"/>
  <c r="AP34" i="4"/>
  <c r="AP24" i="4"/>
  <c r="AR33" i="4"/>
  <c r="AQ28" i="4"/>
  <c r="AP25" i="4"/>
  <c r="AR31" i="4"/>
  <c r="AP29" i="4"/>
  <c r="AR29" i="4"/>
  <c r="AQ29" i="4"/>
  <c r="AR30" i="4"/>
  <c r="E235" i="4" l="1" a="1"/>
  <c r="E235" i="4" s="1"/>
  <c r="F232" i="4"/>
  <c r="D236" i="4"/>
  <c r="E236" i="4" l="1" a="1"/>
  <c r="E236" i="4" s="1"/>
  <c r="F233" i="4"/>
  <c r="D237" i="4"/>
  <c r="E237" i="4" l="1" a="1"/>
  <c r="E237" i="4" s="1"/>
  <c r="F234" i="4"/>
  <c r="D238" i="4"/>
  <c r="E238" i="4" l="1" a="1"/>
  <c r="E238" i="4" s="1"/>
  <c r="F235" i="4"/>
  <c r="D239" i="4"/>
  <c r="E239" i="4" l="1" a="1"/>
  <c r="E239" i="4" s="1"/>
  <c r="F236" i="4"/>
  <c r="D240" i="4"/>
  <c r="E240" i="4" l="1" a="1"/>
  <c r="E240" i="4" s="1"/>
  <c r="F237" i="4"/>
  <c r="D241" i="4"/>
  <c r="E241" i="4" l="1" a="1"/>
  <c r="E241" i="4" s="1"/>
  <c r="F238" i="4"/>
  <c r="D242" i="4"/>
  <c r="E242" i="4" l="1" a="1"/>
  <c r="E242" i="4" s="1"/>
  <c r="F239" i="4"/>
  <c r="D243" i="4"/>
  <c r="E243" i="4" l="1" a="1"/>
  <c r="E243" i="4" s="1"/>
  <c r="F240" i="4"/>
  <c r="D244" i="4"/>
  <c r="E244" i="4" l="1" a="1"/>
  <c r="E244" i="4" s="1"/>
  <c r="F241" i="4"/>
  <c r="D245" i="4"/>
  <c r="E245" i="4" l="1" a="1"/>
  <c r="E245" i="4" s="1"/>
  <c r="F242" i="4"/>
  <c r="D246" i="4"/>
  <c r="E246" i="4" l="1" a="1"/>
  <c r="E246" i="4" s="1"/>
  <c r="F243" i="4"/>
  <c r="D247" i="4"/>
  <c r="E247" i="4" l="1" a="1"/>
  <c r="E247" i="4" s="1"/>
  <c r="F244" i="4"/>
  <c r="D248" i="4"/>
  <c r="E248" i="4" l="1" a="1"/>
  <c r="E248" i="4" s="1"/>
  <c r="F245" i="4"/>
  <c r="D249" i="4"/>
  <c r="E249" i="4" l="1" a="1"/>
  <c r="E249" i="4" s="1"/>
  <c r="F246" i="4"/>
  <c r="D250" i="4"/>
  <c r="E250" i="4" l="1" a="1"/>
  <c r="E250" i="4" s="1"/>
  <c r="F247" i="4"/>
  <c r="D251" i="4"/>
  <c r="E251" i="4" l="1" a="1"/>
  <c r="E251" i="4" s="1"/>
  <c r="F248" i="4"/>
  <c r="D252" i="4"/>
  <c r="E252" i="4" l="1" a="1"/>
  <c r="E252" i="4" s="1"/>
  <c r="F249" i="4"/>
  <c r="D253" i="4"/>
  <c r="E253" i="4" l="1" a="1"/>
  <c r="E253" i="4" s="1"/>
  <c r="F250" i="4"/>
  <c r="D254" i="4"/>
  <c r="T5" i="4" l="1"/>
  <c r="E254" i="4" a="1"/>
  <c r="E254" i="4" s="1"/>
  <c r="F251" i="4"/>
  <c r="F252" i="4" l="1"/>
  <c r="F253" i="4" l="1"/>
  <c r="F254" i="4" l="1"/>
  <c r="T23" i="4" s="1"/>
  <c r="T25" i="4" l="1"/>
  <c r="T29" i="4"/>
  <c r="T32" i="4"/>
  <c r="T30" i="4"/>
  <c r="T28" i="4"/>
  <c r="T27" i="4"/>
  <c r="T34" i="4"/>
  <c r="T33" i="4"/>
  <c r="T31" i="4"/>
  <c r="T26" i="4"/>
  <c r="T24" i="4"/>
  <c r="T12" i="4"/>
  <c r="Z12" i="4"/>
  <c r="U12" i="4"/>
  <c r="AA12" i="4"/>
  <c r="AC12" i="4"/>
  <c r="W12" i="4"/>
  <c r="V12" i="4"/>
  <c r="AB12" i="4"/>
  <c r="U32" i="4" l="1"/>
  <c r="V32" i="4" s="1"/>
  <c r="U23" i="4"/>
  <c r="V23" i="4" s="1"/>
  <c r="AD23" i="4" s="1"/>
  <c r="U25" i="4"/>
  <c r="U30" i="4"/>
  <c r="V30" i="4" s="1"/>
  <c r="U33" i="4"/>
  <c r="V33" i="4" s="1"/>
  <c r="AD25" i="4" l="1"/>
  <c r="AD32" i="4"/>
  <c r="AD33" i="4"/>
  <c r="AD30" i="4"/>
  <c r="U27" i="4"/>
  <c r="V27" i="4" s="1"/>
  <c r="U24" i="4"/>
  <c r="V24" i="4" s="1"/>
  <c r="U29" i="4"/>
  <c r="V29" i="4" s="1"/>
  <c r="U34" i="4"/>
  <c r="V34" i="4" s="1"/>
  <c r="W34" i="4" s="1" a="1"/>
  <c r="U31" i="4"/>
  <c r="V31" i="4" s="1"/>
  <c r="W32" i="4" s="1" a="1"/>
  <c r="U26" i="4"/>
  <c r="V26" i="4" s="1"/>
  <c r="U28" i="4"/>
  <c r="V28" i="4" s="1"/>
  <c r="W32" i="4" l="1"/>
  <c r="AD28" i="4"/>
  <c r="AE32" i="4"/>
  <c r="AD29" i="4"/>
  <c r="AD27" i="4"/>
  <c r="AD26" i="4"/>
  <c r="AE25" i="4"/>
  <c r="AD34" i="4"/>
  <c r="AD24" i="4"/>
  <c r="W33" i="4" a="1"/>
  <c r="W33" i="4" s="1"/>
  <c r="AD31" i="4"/>
  <c r="W34" i="4"/>
  <c r="W30" i="4" a="1"/>
  <c r="W30" i="4" s="1"/>
  <c r="X33" i="4" a="1"/>
  <c r="X33" i="4" s="1"/>
  <c r="W28" i="4" a="1"/>
  <c r="W28" i="4" s="1"/>
  <c r="X31" i="4" a="1"/>
  <c r="X31" i="4" s="1"/>
  <c r="T10" i="4"/>
  <c r="X28" i="4" a="1"/>
  <c r="X28" i="4" s="1"/>
  <c r="Y34" i="4" a="1"/>
  <c r="Y34" i="4" s="1"/>
  <c r="X34" i="4" a="1"/>
  <c r="X34" i="4" s="1"/>
  <c r="W26" i="4" a="1"/>
  <c r="W26" i="4" s="1"/>
  <c r="X30" i="4" a="1"/>
  <c r="X30" i="4" s="1"/>
  <c r="X32" i="4" a="1"/>
  <c r="X32" i="4" s="1"/>
  <c r="Z10" i="4"/>
  <c r="W31" i="4" a="1"/>
  <c r="W31" i="4" s="1"/>
  <c r="X29" i="4" a="1"/>
  <c r="X29" i="4" s="1"/>
  <c r="W27" i="4" a="1"/>
  <c r="W27" i="4" s="1"/>
  <c r="W29" i="4" a="1"/>
  <c r="W29" i="4" s="1"/>
  <c r="T14" i="4" l="1"/>
  <c r="AE29" i="4"/>
  <c r="AF29" i="4"/>
  <c r="AF30" i="4"/>
  <c r="AF34" i="4"/>
  <c r="AF28" i="4"/>
  <c r="AF31" i="4"/>
  <c r="AF33" i="4"/>
  <c r="AE34" i="4"/>
  <c r="AE33" i="4"/>
  <c r="AE27" i="4"/>
  <c r="AE31" i="4"/>
  <c r="AF32" i="4"/>
  <c r="AE26" i="4"/>
  <c r="AG34" i="4"/>
  <c r="AC14" i="4" s="1"/>
  <c r="AE28" i="4"/>
  <c r="AE30" i="4"/>
  <c r="Z14" i="4"/>
  <c r="U10" i="4"/>
  <c r="AC10" i="4"/>
  <c r="W10" i="4"/>
  <c r="AA10" i="4"/>
  <c r="AB10" i="4"/>
  <c r="V10" i="4"/>
  <c r="AA14" i="4" l="1"/>
  <c r="AB14" i="4"/>
  <c r="W14" i="4"/>
  <c r="U14" i="4"/>
  <c r="V14" i="4"/>
  <c r="AL34" i="4" l="1"/>
  <c r="AL32" i="4"/>
  <c r="AL30" i="4"/>
  <c r="AL28" i="4"/>
  <c r="AL26" i="4"/>
  <c r="AL23" i="4"/>
  <c r="AL33" i="4"/>
  <c r="AL31" i="4"/>
  <c r="AL29" i="4"/>
  <c r="AL27" i="4"/>
  <c r="AL24" i="4"/>
  <c r="AI31" i="4"/>
  <c r="AI26" i="4"/>
  <c r="AJ31" i="4"/>
  <c r="AI34" i="4"/>
  <c r="AI32" i="4"/>
  <c r="AJ30" i="4"/>
  <c r="AJ28" i="4"/>
  <c r="AI29" i="4"/>
  <c r="AJ33" i="4"/>
  <c r="AJ32" i="4"/>
  <c r="AK34" i="4"/>
  <c r="AI27" i="4"/>
  <c r="AI30" i="4"/>
  <c r="AI28" i="4"/>
  <c r="AJ29" i="4"/>
  <c r="AJ34" i="4"/>
  <c r="AI33" i="4"/>
  <c r="AN34" i="4" l="1"/>
  <c r="AM32" i="4"/>
  <c r="AM27" i="4"/>
  <c r="AM33" i="4"/>
  <c r="AN28" i="4"/>
  <c r="AM28" i="4"/>
  <c r="AM26" i="4"/>
  <c r="AN33" i="4"/>
  <c r="AN29" i="4"/>
  <c r="AM34" i="4"/>
  <c r="AO34" i="4"/>
  <c r="W16" i="4" s="1"/>
  <c r="AN32" i="4"/>
  <c r="AN30" i="4"/>
  <c r="AM30" i="4"/>
  <c r="AM31" i="4"/>
  <c r="AM29" i="4"/>
  <c r="AM25" i="4"/>
  <c r="AN31" i="4"/>
  <c r="AL25" i="4"/>
  <c r="T16" i="4" s="1"/>
  <c r="AC16" i="4" l="1"/>
  <c r="U16" i="4"/>
  <c r="Z16" i="4"/>
  <c r="AB16" i="4"/>
  <c r="AA16" i="4"/>
  <c r="V16" i="4"/>
</calcChain>
</file>

<file path=xl/comments1.xml><?xml version="1.0" encoding="utf-8"?>
<comments xmlns="http://schemas.openxmlformats.org/spreadsheetml/2006/main">
  <authors>
    <author>Kunj</author>
  </authors>
  <commentList>
    <comment ref="O19" authorId="0">
      <text>
        <r>
          <rPr>
            <b/>
            <sz val="9"/>
            <color indexed="81"/>
            <rFont val="Tahoma"/>
            <family val="2"/>
          </rPr>
          <t>Kunj:</t>
        </r>
        <r>
          <rPr>
            <sz val="9"/>
            <color indexed="81"/>
            <rFont val="Tahoma"/>
            <family val="2"/>
          </rPr>
          <t xml:space="preserve">
min(b19:b23)</t>
        </r>
      </text>
    </comment>
    <comment ref="O21" authorId="0">
      <text>
        <r>
          <rPr>
            <b/>
            <sz val="9"/>
            <color indexed="81"/>
            <rFont val="Tahoma"/>
            <family val="2"/>
          </rPr>
          <t>Kunj:</t>
        </r>
        <r>
          <rPr>
            <sz val="9"/>
            <color indexed="81"/>
            <rFont val="Tahoma"/>
            <family val="2"/>
          </rPr>
          <t xml:space="preserve">
max(b4:b4)</t>
        </r>
      </text>
    </comment>
    <comment ref="Z21" authorId="0">
      <text>
        <r>
          <rPr>
            <b/>
            <sz val="9"/>
            <color indexed="81"/>
            <rFont val="Tahoma"/>
            <family val="2"/>
          </rPr>
          <t>Kunj:</t>
        </r>
        <r>
          <rPr>
            <sz val="9"/>
            <color indexed="81"/>
            <rFont val="Tahoma"/>
            <family val="2"/>
          </rPr>
          <t xml:space="preserve">
standard is to multiply daily by sqrt(20)</t>
        </r>
      </text>
    </comment>
    <comment ref="AA21" authorId="0">
      <text>
        <r>
          <rPr>
            <b/>
            <sz val="9"/>
            <color indexed="81"/>
            <rFont val="Tahoma"/>
            <family val="2"/>
          </rPr>
          <t>Kunj:</t>
        </r>
        <r>
          <rPr>
            <sz val="9"/>
            <color indexed="81"/>
            <rFont val="Tahoma"/>
            <family val="2"/>
          </rPr>
          <t xml:space="preserve">
standard is to multiply daily by sqrt(60)</t>
        </r>
      </text>
    </comment>
    <comment ref="AB21" authorId="0">
      <text>
        <r>
          <rPr>
            <b/>
            <sz val="9"/>
            <color indexed="81"/>
            <rFont val="Tahoma"/>
            <family val="2"/>
          </rPr>
          <t>Kunj:</t>
        </r>
        <r>
          <rPr>
            <sz val="9"/>
            <color indexed="81"/>
            <rFont val="Tahoma"/>
            <family val="2"/>
          </rPr>
          <t xml:space="preserve">
standard is to multiply daily by sqrt(125)</t>
        </r>
      </text>
    </comment>
    <comment ref="AC21" authorId="0">
      <text>
        <r>
          <rPr>
            <b/>
            <sz val="9"/>
            <color indexed="81"/>
            <rFont val="Tahoma"/>
            <family val="2"/>
          </rPr>
          <t>Kunj:</t>
        </r>
        <r>
          <rPr>
            <sz val="9"/>
            <color indexed="81"/>
            <rFont val="Tahoma"/>
            <family val="2"/>
          </rPr>
          <t xml:space="preserve">
standard is to multiply daily by sqrt(250)</t>
        </r>
      </text>
    </comment>
  </commentList>
</comments>
</file>

<file path=xl/comments2.xml><?xml version="1.0" encoding="utf-8"?>
<comments xmlns="http://schemas.openxmlformats.org/spreadsheetml/2006/main">
  <authors>
    <author>Kunj</author>
  </authors>
  <commentList>
    <comment ref="T6" authorId="0">
      <text>
        <r>
          <rPr>
            <b/>
            <sz val="9"/>
            <color indexed="81"/>
            <rFont val="Tahoma"/>
            <family val="2"/>
          </rPr>
          <t>Kunj:</t>
        </r>
        <r>
          <rPr>
            <sz val="9"/>
            <color indexed="81"/>
            <rFont val="Tahoma"/>
            <family val="2"/>
          </rPr>
          <t xml:space="preserve">
standard is to multiply daily by sqrt(20)</t>
        </r>
      </text>
    </comment>
    <comment ref="U6" authorId="0">
      <text>
        <r>
          <rPr>
            <b/>
            <sz val="9"/>
            <color indexed="81"/>
            <rFont val="Tahoma"/>
            <family val="2"/>
          </rPr>
          <t>Kunj:</t>
        </r>
        <r>
          <rPr>
            <sz val="9"/>
            <color indexed="81"/>
            <rFont val="Tahoma"/>
            <family val="2"/>
          </rPr>
          <t xml:space="preserve">
standard is to multiply daily by sqrt(60)</t>
        </r>
      </text>
    </comment>
    <comment ref="V6" authorId="0">
      <text>
        <r>
          <rPr>
            <b/>
            <sz val="9"/>
            <color indexed="81"/>
            <rFont val="Tahoma"/>
            <family val="2"/>
          </rPr>
          <t>Kunj:</t>
        </r>
        <r>
          <rPr>
            <sz val="9"/>
            <color indexed="81"/>
            <rFont val="Tahoma"/>
            <family val="2"/>
          </rPr>
          <t xml:space="preserve">
standard is to multiply daily by sqrt(125)</t>
        </r>
      </text>
    </comment>
    <comment ref="W6" authorId="0">
      <text>
        <r>
          <rPr>
            <b/>
            <sz val="9"/>
            <color indexed="81"/>
            <rFont val="Tahoma"/>
            <family val="2"/>
          </rPr>
          <t>Kunj:</t>
        </r>
        <r>
          <rPr>
            <sz val="9"/>
            <color indexed="81"/>
            <rFont val="Tahoma"/>
            <family val="2"/>
          </rPr>
          <t xml:space="preserve">
standard is to multiply daily by sqrt(250)</t>
        </r>
      </text>
    </comment>
  </commentList>
</comments>
</file>

<file path=xl/comments3.xml><?xml version="1.0" encoding="utf-8"?>
<comments xmlns="http://schemas.openxmlformats.org/spreadsheetml/2006/main">
  <authors>
    <author>Kunj</author>
  </authors>
  <commentList>
    <comment ref="A195" authorId="0">
      <text>
        <r>
          <rPr>
            <b/>
            <sz val="9"/>
            <color indexed="81"/>
            <rFont val="Tahoma"/>
            <family val="2"/>
          </rPr>
          <t>Kunj:</t>
        </r>
        <r>
          <rPr>
            <sz val="9"/>
            <color indexed="81"/>
            <rFont val="Tahoma"/>
            <family val="2"/>
          </rPr>
          <t xml:space="preserve">
row added to match equity</t>
        </r>
      </text>
    </comment>
  </commentList>
</comments>
</file>

<file path=xl/comments4.xml><?xml version="1.0" encoding="utf-8"?>
<comments xmlns="http://schemas.openxmlformats.org/spreadsheetml/2006/main">
  <authors>
    <author>Kunj</author>
  </authors>
  <commentList>
    <comment ref="V6" authorId="0">
      <text>
        <r>
          <rPr>
            <b/>
            <sz val="9"/>
            <color indexed="81"/>
            <rFont val="Tahoma"/>
            <family val="2"/>
          </rPr>
          <t>Kunj:</t>
        </r>
        <r>
          <rPr>
            <sz val="9"/>
            <color indexed="81"/>
            <rFont val="Tahoma"/>
            <family val="2"/>
          </rPr>
          <t xml:space="preserve">
standard is to multiply daily by sqrt(20)</t>
        </r>
      </text>
    </comment>
    <comment ref="W6" authorId="0">
      <text>
        <r>
          <rPr>
            <b/>
            <sz val="9"/>
            <color indexed="81"/>
            <rFont val="Tahoma"/>
            <family val="2"/>
          </rPr>
          <t>Kunj:</t>
        </r>
        <r>
          <rPr>
            <sz val="9"/>
            <color indexed="81"/>
            <rFont val="Tahoma"/>
            <family val="2"/>
          </rPr>
          <t xml:space="preserve">
standard is to multiply daily by sqrt(60)</t>
        </r>
      </text>
    </comment>
    <comment ref="X6" authorId="0">
      <text>
        <r>
          <rPr>
            <b/>
            <sz val="9"/>
            <color indexed="81"/>
            <rFont val="Tahoma"/>
            <family val="2"/>
          </rPr>
          <t>Kunj:</t>
        </r>
        <r>
          <rPr>
            <sz val="9"/>
            <color indexed="81"/>
            <rFont val="Tahoma"/>
            <family val="2"/>
          </rPr>
          <t xml:space="preserve">
standard is to multiply daily by sqrt(125)</t>
        </r>
      </text>
    </comment>
    <comment ref="Y6" authorId="0">
      <text>
        <r>
          <rPr>
            <b/>
            <sz val="9"/>
            <color indexed="81"/>
            <rFont val="Tahoma"/>
            <family val="2"/>
          </rPr>
          <t>Kunj:</t>
        </r>
        <r>
          <rPr>
            <sz val="9"/>
            <color indexed="81"/>
            <rFont val="Tahoma"/>
            <family val="2"/>
          </rPr>
          <t xml:space="preserve">
standard is to multiply daily by sqrt(250)</t>
        </r>
      </text>
    </comment>
  </commentList>
</comments>
</file>

<file path=xl/sharedStrings.xml><?xml version="1.0" encoding="utf-8"?>
<sst xmlns="http://schemas.openxmlformats.org/spreadsheetml/2006/main" count="634" uniqueCount="474">
  <si>
    <t>Sid</t>
  </si>
  <si>
    <t>Amount</t>
  </si>
  <si>
    <t>Price</t>
  </si>
  <si>
    <t>Txndatetime</t>
  </si>
  <si>
    <t>Positions</t>
  </si>
  <si>
    <t>Txn Cost</t>
  </si>
  <si>
    <t>Capital Used</t>
  </si>
  <si>
    <t>P/L</t>
  </si>
  <si>
    <t>Daily</t>
  </si>
  <si>
    <t>Date</t>
  </si>
  <si>
    <t>Value</t>
  </si>
  <si>
    <t>%</t>
  </si>
  <si>
    <t>Total Return</t>
  </si>
  <si>
    <t>2006-01-03 14:29:58 +0000</t>
  </si>
  <si>
    <t>2006-01-03 14:34:56 +0000</t>
  </si>
  <si>
    <t>2006-01-03 14:35:49 +0000</t>
  </si>
  <si>
    <t>2006-01-03 14:36:27 +0000</t>
  </si>
  <si>
    <t>2006-01-03 14:36:28 +0000</t>
  </si>
  <si>
    <t>2006-01-03 14:37:30 +0000</t>
  </si>
  <si>
    <t>2006-01-03 14:38:23 +0000</t>
  </si>
  <si>
    <t>2006-01-03 14:42:45 +0000</t>
  </si>
  <si>
    <t>2006-01-03 14:45:54 +0000</t>
  </si>
  <si>
    <t>2006-01-03 14:46:35 +0000</t>
  </si>
  <si>
    <t>2006-01-03 14:58:07 +0000</t>
  </si>
  <si>
    <t>2006-01-03 15:05:37 +0000</t>
  </si>
  <si>
    <t>2006-01-03 15:09:08 +0000</t>
  </si>
  <si>
    <t>2006-01-03 15:12:41 +0000</t>
  </si>
  <si>
    <t>2006-01-03 15:18:11 +0000</t>
  </si>
  <si>
    <t>2006-01-03 15:27:01 +0000</t>
  </si>
  <si>
    <t>2006-01-03 15:28:47 +0000</t>
  </si>
  <si>
    <t>2006-01-03 15:34:28 +0000</t>
  </si>
  <si>
    <t>2006-01-03 15:35:01 +0000</t>
  </si>
  <si>
    <t>2006-01-03 15:37:19 +0000</t>
  </si>
  <si>
    <t>2006-01-03 15:40:01 +0000</t>
  </si>
  <si>
    <t>2006-01-03 15:40:03 +0000</t>
  </si>
  <si>
    <t>2006-01-03 15:40:37 +0000</t>
  </si>
  <si>
    <t>2006-01-03 15:43:30 +0000</t>
  </si>
  <si>
    <t>2006-01-03 15:49:12 +0000</t>
  </si>
  <si>
    <t>2006-01-03 15:49:43 +0000</t>
  </si>
  <si>
    <t>2006-01-03 15:55:41 +0000</t>
  </si>
  <si>
    <t>2006-01-03 15:57:10 +0000</t>
  </si>
  <si>
    <t>2006-01-03 16:01:05 +0000</t>
  </si>
  <si>
    <t>2006-01-03 16:03:19 +0000</t>
  </si>
  <si>
    <t>2006-01-03 16:04:28 +0000</t>
  </si>
  <si>
    <t>2006-01-03 16:06:35 +0000</t>
  </si>
  <si>
    <t>2006-01-03 16:11:53 +0000</t>
  </si>
  <si>
    <t>2006-01-03 16:12:23 +0000</t>
  </si>
  <si>
    <t>2006-01-03 16:14:51 +0000</t>
  </si>
  <si>
    <t>2006-01-03 16:14:52 +0000</t>
  </si>
  <si>
    <t>2006-01-03 16:15:55 +0000</t>
  </si>
  <si>
    <t>2006-01-03 16:16:21 +0000</t>
  </si>
  <si>
    <t>2006-01-03 16:18:09 +0000</t>
  </si>
  <si>
    <t>2006-01-03 16:18:29 +0000</t>
  </si>
  <si>
    <t>2006-01-03 16:20:01 +0000</t>
  </si>
  <si>
    <t>2006-01-03 16:20:03 +0000</t>
  </si>
  <si>
    <t>2006-01-03 16:21:04 +0000</t>
  </si>
  <si>
    <t>2006-01-03 16:24:25 +0000</t>
  </si>
  <si>
    <t>2006-01-03 16:27:02 +0000</t>
  </si>
  <si>
    <t>2006-01-03 16:35:10 +0000</t>
  </si>
  <si>
    <t>2006-01-03 16:40:02 +0000</t>
  </si>
  <si>
    <t>2006-01-03 16:50:02 +0000</t>
  </si>
  <si>
    <t>2006-01-03 16:51:01 +0000</t>
  </si>
  <si>
    <t>2006-01-03 16:58:09 +0000</t>
  </si>
  <si>
    <t>2006-01-03 17:00:03 +0000</t>
  </si>
  <si>
    <t>2006-01-03 17:05:01 +0000</t>
  </si>
  <si>
    <t>2006-01-03 17:05:06 +0000</t>
  </si>
  <si>
    <t>2006-01-03 17:05:32 +0000</t>
  </si>
  <si>
    <t>2006-01-03 17:18:00 +0000</t>
  </si>
  <si>
    <t>2006-01-03 17:27:17 +0000</t>
  </si>
  <si>
    <t>2006-01-03 17:34:42 +0000</t>
  </si>
  <si>
    <t>2006-01-03 17:37:12 +0000</t>
  </si>
  <si>
    <t>2006-01-03 17:51:32 +0000</t>
  </si>
  <si>
    <t>2006-01-03 17:53:34 +0000</t>
  </si>
  <si>
    <t>2006-01-03 17:55:01 +0000</t>
  </si>
  <si>
    <t>2006-01-03 17:57:00 +0000</t>
  </si>
  <si>
    <t>2006-01-03 17:58:39 +0000</t>
  </si>
  <si>
    <t>2006-01-03 18:11:06 +0000</t>
  </si>
  <si>
    <t>2006-01-03 18:38:10 +0000</t>
  </si>
  <si>
    <t>2006-01-03 18:42:34 +0000</t>
  </si>
  <si>
    <t>2006-01-03 18:50:38 +0000</t>
  </si>
  <si>
    <t>2006-01-03 18:57:14 +0000</t>
  </si>
  <si>
    <t>2006-01-03 18:58:42 +0000</t>
  </si>
  <si>
    <t>2006-01-03 19:06:47 +0000</t>
  </si>
  <si>
    <t>2006-01-03 19:08:10 +0000</t>
  </si>
  <si>
    <t>2006-01-03 19:09:05 +0000</t>
  </si>
  <si>
    <t>2006-01-03 19:13:54 +0000</t>
  </si>
  <si>
    <t>2006-01-03 19:15:32 +0000</t>
  </si>
  <si>
    <t>2006-01-03 19:16:17 +0000</t>
  </si>
  <si>
    <t>2006-01-03 19:18:12 +0000</t>
  </si>
  <si>
    <t>2006-01-03 19:20:01 +0000</t>
  </si>
  <si>
    <t>2006-01-03 19:20:03 +0000</t>
  </si>
  <si>
    <t>2006-01-03 19:20:04 +0000</t>
  </si>
  <si>
    <t>2006-01-03 19:20:10 +0000</t>
  </si>
  <si>
    <t>2006-01-03 19:20:52 +0000</t>
  </si>
  <si>
    <t>2006-01-03 19:22:37 +0000</t>
  </si>
  <si>
    <t>2006-01-03 19:26:58 +0000</t>
  </si>
  <si>
    <t>2006-01-03 19:30:03 +0000</t>
  </si>
  <si>
    <t>2006-01-03 19:32:28 +0000</t>
  </si>
  <si>
    <t>2006-01-03 19:32:30 +0000</t>
  </si>
  <si>
    <t>2006-01-03 19:34:23 +0000</t>
  </si>
  <si>
    <t>2006-01-03 19:42:52 +0000</t>
  </si>
  <si>
    <t>2006-01-03 19:44:25 +0000</t>
  </si>
  <si>
    <t>2006-01-03 19:45:14 +0000</t>
  </si>
  <si>
    <t>2006-01-03 19:46:04 +0000</t>
  </si>
  <si>
    <t>2006-01-03 19:46:36 +0000</t>
  </si>
  <si>
    <t>2006-01-03 19:47:56 +0000</t>
  </si>
  <si>
    <t>2006-01-03 19:50:01 +0000</t>
  </si>
  <si>
    <t>2006-01-03 19:50:03 +0000</t>
  </si>
  <si>
    <t>2006-01-03 19:50:04 +0000</t>
  </si>
  <si>
    <t>2006-01-03 19:51:09 +0000</t>
  </si>
  <si>
    <t>2006-01-03 20:00:08 +0000</t>
  </si>
  <si>
    <t>2006-01-03 20:07:16 +0000</t>
  </si>
  <si>
    <t>2006-01-03 20:07:56 +0000</t>
  </si>
  <si>
    <t>2006-01-03 20:23:55 +0000</t>
  </si>
  <si>
    <t>2006-01-03 20:24:36 +0000</t>
  </si>
  <si>
    <t>2006-01-03 20:25:05 +0000</t>
  </si>
  <si>
    <t>2006-01-03 20:27:15 +0000</t>
  </si>
  <si>
    <t>2006-01-03 20:29:07 +0000</t>
  </si>
  <si>
    <t>2006-01-03 20:29:54 +0000</t>
  </si>
  <si>
    <t>2006-01-03 20:35:44 +0000</t>
  </si>
  <si>
    <t>2006-01-03 20:37:21 +0000</t>
  </si>
  <si>
    <t>2006-01-03 20:41:11 +0000</t>
  </si>
  <si>
    <t>2006-01-03 20:47:24 +0000</t>
  </si>
  <si>
    <t>2006-01-03 20:54:03 +0000</t>
  </si>
  <si>
    <t>2006-01-03 20:55:10 +0000</t>
  </si>
  <si>
    <t>2006-01-04 14:41:42 +0000</t>
  </si>
  <si>
    <t>2006-01-04 14:48:44 +0000</t>
  </si>
  <si>
    <t>2006-01-04 14:49:18 +0000</t>
  </si>
  <si>
    <t>2006-01-04 14:51:12 +0000</t>
  </si>
  <si>
    <t>2006-01-04 14:51:22 +0000</t>
  </si>
  <si>
    <t>2006-01-04 14:55:02 +0000</t>
  </si>
  <si>
    <t>2006-01-04 14:59:18 +0000</t>
  </si>
  <si>
    <t>2006-01-04 15:08:59 +0000</t>
  </si>
  <si>
    <t>2006-01-04 15:12:11 +0000</t>
  </si>
  <si>
    <t>2006-01-04 15:20:39 +0000</t>
  </si>
  <si>
    <t>2006-01-04 15:29:08 +0000</t>
  </si>
  <si>
    <t>2006-01-04 15:46:39 +0000</t>
  </si>
  <si>
    <t>2006-01-04 15:48:24 +0000</t>
  </si>
  <si>
    <t>2006-01-04 15:56:21 +0000</t>
  </si>
  <si>
    <t>2006-01-04 15:58:59 +0000</t>
  </si>
  <si>
    <t>2006-01-04 15:59:02 +0000</t>
  </si>
  <si>
    <t>2006-01-04 16:00:49 +0000</t>
  </si>
  <si>
    <t>2006-01-04 16:01:03 +0000</t>
  </si>
  <si>
    <t>2006-01-04 16:02:00 +0000</t>
  </si>
  <si>
    <t>2006-01-04 16:03:02 +0000</t>
  </si>
  <si>
    <t>2006-01-04 16:06:04 +0000</t>
  </si>
  <si>
    <t>2006-01-04 16:06:35 +0000</t>
  </si>
  <si>
    <t>2006-01-04 16:12:24 +0000</t>
  </si>
  <si>
    <t>2006-01-04 16:12:42 +0000</t>
  </si>
  <si>
    <t>2006-01-04 16:14:03 +0000</t>
  </si>
  <si>
    <t>2006-01-04 16:14:20 +0000</t>
  </si>
  <si>
    <t>2006-01-04 16:18:23 +0000</t>
  </si>
  <si>
    <t>2006-01-04 16:19:25 +0000</t>
  </si>
  <si>
    <t>2006-01-04 16:20:23 +0000</t>
  </si>
  <si>
    <t>2006-01-04 16:25:51 +0000</t>
  </si>
  <si>
    <t>2006-01-04 16:30:05 +0000</t>
  </si>
  <si>
    <t>2006-01-04 16:30:44 +0000</t>
  </si>
  <si>
    <t>2006-01-04 16:35:35 +0000</t>
  </si>
  <si>
    <t>2006-01-04 16:39:17 +0000</t>
  </si>
  <si>
    <t>2006-01-04 16:44:59 +0000</t>
  </si>
  <si>
    <t>2006-01-04 16:56:07 +0000</t>
  </si>
  <si>
    <t>2006-01-04 16:56:37 +0000</t>
  </si>
  <si>
    <t>2006-01-04 16:57:22 +0000</t>
  </si>
  <si>
    <t>2006-01-04 16:57:41 +0000</t>
  </si>
  <si>
    <t>2006-01-04 16:59:11 +0000</t>
  </si>
  <si>
    <t>2006-01-04 16:59:50 +0000</t>
  </si>
  <si>
    <t>2006-01-04 17:01:44 +0000</t>
  </si>
  <si>
    <t>2006-01-04 17:05:12 +0000</t>
  </si>
  <si>
    <t>2006-01-04 17:09:50 +0000</t>
  </si>
  <si>
    <t>2006-01-04 17:27:19 +0000</t>
  </si>
  <si>
    <t>2006-01-04 17:34:43 +0000</t>
  </si>
  <si>
    <t>2006-01-04 17:35:45 +0000</t>
  </si>
  <si>
    <t>2006-01-04 17:36:49 +0000</t>
  </si>
  <si>
    <t>2006-01-04 17:37:35 +0000</t>
  </si>
  <si>
    <t>2006-01-04 17:38:09 +0000</t>
  </si>
  <si>
    <t>2006-01-04 17:39:20 +0000</t>
  </si>
  <si>
    <t>2006-01-04 17:40:30 +0000</t>
  </si>
  <si>
    <t>2006-01-04 17:42:39 +0000</t>
  </si>
  <si>
    <t>2006-01-04 17:45:20 +0000</t>
  </si>
  <si>
    <t>2006-01-04 17:56:28 +0000</t>
  </si>
  <si>
    <t>2006-01-04 18:06:23 +0000</t>
  </si>
  <si>
    <t>2006-01-04 18:09:44 +0000</t>
  </si>
  <si>
    <t>2006-01-04 18:11:11 +0000</t>
  </si>
  <si>
    <t>2006-01-04 18:15:05 +0000</t>
  </si>
  <si>
    <t>2006-01-04 18:15:43 +0000</t>
  </si>
  <si>
    <t>2006-01-04 18:20:56 +0000</t>
  </si>
  <si>
    <t>2006-01-04 18:23:39 +0000</t>
  </si>
  <si>
    <t>2006-01-04 18:24:53 +0000</t>
  </si>
  <si>
    <t>2006-01-04 18:25:29 +0000</t>
  </si>
  <si>
    <t>2006-01-04 18:25:45 +0000</t>
  </si>
  <si>
    <t>2006-01-04 18:39:04 +0000</t>
  </si>
  <si>
    <t>2006-01-04 18:40:39 +0000</t>
  </si>
  <si>
    <t>2006-01-04 18:43:54 +0000</t>
  </si>
  <si>
    <t>2006-01-04 18:46:01 +0000</t>
  </si>
  <si>
    <t>2006-01-04 18:46:10 +0000</t>
  </si>
  <si>
    <t>2006-01-04 18:46:20 +0000</t>
  </si>
  <si>
    <t>2006-01-04 18:47:49 +0000</t>
  </si>
  <si>
    <t>2006-01-04 18:49:20 +0000</t>
  </si>
  <si>
    <t>2006-01-04 18:50:43 +0000</t>
  </si>
  <si>
    <t>2006-01-04 18:51:38 +0000</t>
  </si>
  <si>
    <t>2006-01-04 18:54:38 +0000</t>
  </si>
  <si>
    <t>2006-01-04 18:59:11 +0000</t>
  </si>
  <si>
    <t>2006-01-04 19:00:14 +0000</t>
  </si>
  <si>
    <t>2006-01-04 19:05:04 +0000</t>
  </si>
  <si>
    <t>2006-01-04 19:17:51 +0000</t>
  </si>
  <si>
    <t>2006-01-04 19:19:29 +0000</t>
  </si>
  <si>
    <t>2006-01-04 19:20:30 +0000</t>
  </si>
  <si>
    <t>2006-01-04 19:20:58 +0000</t>
  </si>
  <si>
    <t>2006-01-04 19:22:23 +0000</t>
  </si>
  <si>
    <t>2006-01-04 19:26:35 +0000</t>
  </si>
  <si>
    <t>2006-01-04 19:29:39 +0000</t>
  </si>
  <si>
    <t>2006-01-04 19:32:23 +0000</t>
  </si>
  <si>
    <t>2006-01-04 19:33:38 +0000</t>
  </si>
  <si>
    <t>2006-01-04 19:35:20 +0000</t>
  </si>
  <si>
    <t>2006-01-04 19:37:45 +0000</t>
  </si>
  <si>
    <t>2006-01-04 19:40:27 +0000</t>
  </si>
  <si>
    <t>2006-01-04 19:41:25 +0000</t>
  </si>
  <si>
    <t>2006-01-04 20:01:43 +0000</t>
  </si>
  <si>
    <t>2006-01-04 20:06:50 +0000</t>
  </si>
  <si>
    <t>2006-01-04 20:07:34 +0000</t>
  </si>
  <si>
    <t>2006-01-04 20:10:50 +0000</t>
  </si>
  <si>
    <t>2006-01-04 20:11:19 +0000</t>
  </si>
  <si>
    <t>2006-01-04 20:15:15 +0000</t>
  </si>
  <si>
    <t>2006-01-04 20:16:08 +0000</t>
  </si>
  <si>
    <t>2006-01-04 20:17:59 +0000</t>
  </si>
  <si>
    <t>2006-01-04 20:25:24 +0000</t>
  </si>
  <si>
    <t>2006-01-04 20:32:46 +0000</t>
  </si>
  <si>
    <t>2006-01-04 20:32:51 +0000</t>
  </si>
  <si>
    <t>2006-01-04 20:33:09 +0000</t>
  </si>
  <si>
    <t>2006-01-04 20:48:15 +0000</t>
  </si>
  <si>
    <t>2006-01-04 20:49:03 +0000</t>
  </si>
  <si>
    <t>2006-01-04 20:53:23 +0000</t>
  </si>
  <si>
    <t>2006-01-04 20:54:18 +0000</t>
  </si>
  <si>
    <t>2006-01-04 20:55:30 +0000</t>
  </si>
  <si>
    <t>2006-01-04 20:56:03 +0000</t>
  </si>
  <si>
    <t>2006-01-04 20:56:05 +0000</t>
  </si>
  <si>
    <t>2006-01-04 20:58:09 +0000</t>
  </si>
  <si>
    <t>2006-01-05 14:34:07 +0000</t>
  </si>
  <si>
    <t>2006-01-05 14:37:02 +0000</t>
  </si>
  <si>
    <t>2006-01-05 14:38:16 +0000</t>
  </si>
  <si>
    <t>2006-01-05 14:40:04 +0000</t>
  </si>
  <si>
    <t>2006-01-05 14:46:23 +0000</t>
  </si>
  <si>
    <t>2006-01-05 15:10:05 +0000</t>
  </si>
  <si>
    <t>2006-01-05 15:10:41 +0000</t>
  </si>
  <si>
    <t>2006-01-05 15:15:49 +0000</t>
  </si>
  <si>
    <t>2006-01-05 15:17:32 +0000</t>
  </si>
  <si>
    <t>2006-01-05 15:18:36 +0000</t>
  </si>
  <si>
    <t>2006-01-05 15:22:17 +0000</t>
  </si>
  <si>
    <t>2006-01-05 15:24:03 +0000</t>
  </si>
  <si>
    <t>2006-01-05 15:32:18 +0000</t>
  </si>
  <si>
    <t>2006-01-05 15:40:49 +0000</t>
  </si>
  <si>
    <t>2006-01-05 15:42:39 +0000</t>
  </si>
  <si>
    <t>2006-01-05 15:43:55 +0000</t>
  </si>
  <si>
    <t>2006-01-05 15:46:16 +0000</t>
  </si>
  <si>
    <t>2006-01-05 15:46:17 +0000</t>
  </si>
  <si>
    <t>2006-01-05 15:55:49 +0000</t>
  </si>
  <si>
    <t>2006-01-05 15:58:36 +0000</t>
  </si>
  <si>
    <t>2006-01-05 16:15:20 +0000</t>
  </si>
  <si>
    <t>2006-01-05 16:20:03 +0000</t>
  </si>
  <si>
    <t>2006-01-05 16:23:36 +0000</t>
  </si>
  <si>
    <t>2006-01-05 16:28:24 +0000</t>
  </si>
  <si>
    <t>2006-01-05 16:28:38 +0000</t>
  </si>
  <si>
    <t>2006-01-05 16:36:01 +0000</t>
  </si>
  <si>
    <t>2006-01-05 16:36:47 +0000</t>
  </si>
  <si>
    <t>2006-01-05 16:39:09 +0000</t>
  </si>
  <si>
    <t>2006-01-05 16:48:13 +0000</t>
  </si>
  <si>
    <t>2006-01-05 16:48:22 +0000</t>
  </si>
  <si>
    <t>2006-01-05 16:50:47 +0000</t>
  </si>
  <si>
    <t>2006-01-05 16:57:08 +0000</t>
  </si>
  <si>
    <t>2006-01-05 16:57:55 +0000</t>
  </si>
  <si>
    <t>2006-01-05 17:12:30 +0000</t>
  </si>
  <si>
    <t>2006-01-05 17:15:13 +0000</t>
  </si>
  <si>
    <t>2006-01-05 17:15:45 +0000</t>
  </si>
  <si>
    <t>2006-01-05 17:19:10 +0000</t>
  </si>
  <si>
    <t>2006-01-05 17:22:10 +0000</t>
  </si>
  <si>
    <t>2006-01-05 17:25:44 +0000</t>
  </si>
  <si>
    <t>2006-01-05 17:34:52 +0000</t>
  </si>
  <si>
    <t>2006-01-05 17:35:13 +0000</t>
  </si>
  <si>
    <t>2006-01-05 17:35:29 +0000</t>
  </si>
  <si>
    <t>2006-01-05 17:39:37 +0000</t>
  </si>
  <si>
    <t>2006-01-05 17:45:21 +0000</t>
  </si>
  <si>
    <t>2006-01-05 18:13:17 +0000</t>
  </si>
  <si>
    <t>2006-01-05 18:13:33 +0000</t>
  </si>
  <si>
    <t>2006-01-05 18:16:38 +0000</t>
  </si>
  <si>
    <t>2006-01-05 18:17:30 +0000</t>
  </si>
  <si>
    <t>2006-01-05 19:00:02 +0000</t>
  </si>
  <si>
    <t>2006-01-05 19:05:25 +0000</t>
  </si>
  <si>
    <t>2006-01-05 19:06:25 +0000</t>
  </si>
  <si>
    <t>2006-01-05 19:08:45 +0000</t>
  </si>
  <si>
    <t>2006-01-05 19:26:25 +0000</t>
  </si>
  <si>
    <t>2006-01-05 19:27:23 +0000</t>
  </si>
  <si>
    <t>2006-01-05 19:43:32 +0000</t>
  </si>
  <si>
    <t>2006-01-05 19:51:12 +0000</t>
  </si>
  <si>
    <t>2006-01-05 19:52:57 +0000</t>
  </si>
  <si>
    <t>2006-01-05 19:56:33 +0000</t>
  </si>
  <si>
    <t>2006-01-05 20:02:46 +0000</t>
  </si>
  <si>
    <t>2006-01-05 20:16:27 +0000</t>
  </si>
  <si>
    <t>2006-01-05 20:19:51 +0000</t>
  </si>
  <si>
    <t>2006-01-05 20:20:04 +0000</t>
  </si>
  <si>
    <t>2006-01-05 20:24:43 +0000</t>
  </si>
  <si>
    <t>2006-01-05 20:26:12 +0000</t>
  </si>
  <si>
    <t>2006-01-05 20:26:17 +0000</t>
  </si>
  <si>
    <t>2006-01-05 20:29:09 +0000</t>
  </si>
  <si>
    <t>2006-01-05 20:30:07 +0000</t>
  </si>
  <si>
    <t>2006-01-05 20:32:12 +0000</t>
  </si>
  <si>
    <t>2006-01-05 20:33:30 +0000</t>
  </si>
  <si>
    <t>2006-01-05 20:35:58 +0000</t>
  </si>
  <si>
    <t>2006-01-05 20:45:12 +0000</t>
  </si>
  <si>
    <t>2006-01-05 20:50:18 +0000</t>
  </si>
  <si>
    <t>2006-01-05 20:59:01 +0000</t>
  </si>
  <si>
    <t>2006-01-05 20:59:04 +0000</t>
  </si>
  <si>
    <t>2006-01-05 21:06:18 +0000</t>
  </si>
  <si>
    <t>2006-01-05 21:17:42 +0000</t>
  </si>
  <si>
    <t>2006-01-05 21:24:26 +0000</t>
  </si>
  <si>
    <t>2006-01-05 22:55:09 +0000</t>
  </si>
  <si>
    <t>2006-01-04 21:00:07 +0000</t>
  </si>
  <si>
    <t>2006-01-04 21:16:02 +0000</t>
  </si>
  <si>
    <t>2006-01-04 22:24:57 +0000</t>
  </si>
  <si>
    <t>2006-01-05 21:08:23 +0000</t>
  </si>
  <si>
    <t>2006-01-05 21:29:48 +0000</t>
  </si>
  <si>
    <t>Account Return</t>
  </si>
  <si>
    <t>Benchmark Return</t>
  </si>
  <si>
    <t>Account Volatility</t>
  </si>
  <si>
    <t>N/A</t>
  </si>
  <si>
    <t>Benchmark Volatility</t>
  </si>
  <si>
    <t>Tracking Error</t>
  </si>
  <si>
    <t>Account Sharpe Ratio</t>
  </si>
  <si>
    <t>Beta</t>
  </si>
  <si>
    <t>Alpha</t>
  </si>
  <si>
    <t>Maximum Loss</t>
  </si>
  <si>
    <t xml:space="preserve"> </t>
  </si>
  <si>
    <t>1 Month</t>
  </si>
  <si>
    <t>3 Months</t>
  </si>
  <si>
    <t>6 Months</t>
  </si>
  <si>
    <t>9 Months</t>
  </si>
  <si>
    <t>1 Year</t>
  </si>
  <si>
    <t xml:space="preserve"> End of Quarter</t>
  </si>
  <si>
    <t>Return</t>
  </si>
  <si>
    <t>Return Since Inception</t>
  </si>
  <si>
    <t>Return 1 Year</t>
  </si>
  <si>
    <t>Volatility 1 Year</t>
  </si>
  <si>
    <t>Sharpe Ratio 1 Year</t>
  </si>
  <si>
    <t>Q4 02</t>
  </si>
  <si>
    <t xml:space="preserve">   Account</t>
  </si>
  <si>
    <t xml:space="preserve">   Benchmark</t>
  </si>
  <si>
    <t xml:space="preserve">   Relative</t>
  </si>
  <si>
    <t>Q3 02</t>
  </si>
  <si>
    <t>Q2 02</t>
  </si>
  <si>
    <t>Weight</t>
  </si>
  <si>
    <t>Contribution to Return</t>
  </si>
  <si>
    <t>Attribution</t>
  </si>
  <si>
    <t>Segment</t>
  </si>
  <si>
    <t>Account</t>
  </si>
  <si>
    <t>Benchmark</t>
  </si>
  <si>
    <t>Relative</t>
  </si>
  <si>
    <t>Allocation</t>
  </si>
  <si>
    <t>Selection + Interaction</t>
  </si>
  <si>
    <t>Finland</t>
  </si>
  <si>
    <t xml:space="preserve">   Others</t>
  </si>
  <si>
    <t xml:space="preserve">      Nokia A</t>
  </si>
  <si>
    <t>France</t>
  </si>
  <si>
    <t xml:space="preserve">      Electrocomponents</t>
  </si>
  <si>
    <t xml:space="preserve">      L'OREAL</t>
  </si>
  <si>
    <t xml:space="preserve">      PERNOD-RICARD</t>
  </si>
  <si>
    <t xml:space="preserve">      TotalFinaElf</t>
  </si>
  <si>
    <t xml:space="preserve">      France Telecom</t>
  </si>
  <si>
    <t xml:space="preserve">      Sanofi-Synthelabo</t>
  </si>
  <si>
    <t xml:space="preserve">      Orange</t>
  </si>
  <si>
    <t xml:space="preserve">      Essilor International</t>
  </si>
  <si>
    <t>Germany</t>
  </si>
  <si>
    <t xml:space="preserve">      SAP</t>
  </si>
  <si>
    <t xml:space="preserve">      Gehe</t>
  </si>
  <si>
    <t xml:space="preserve">      Deutsche Borse</t>
  </si>
  <si>
    <t xml:space="preserve">      PORCHE NON V.PRF</t>
  </si>
  <si>
    <t>Ireland</t>
  </si>
  <si>
    <t xml:space="preserve">      Ryanair ADR</t>
  </si>
  <si>
    <t xml:space="preserve">      Ryanair Holdings</t>
  </si>
  <si>
    <t xml:space="preserve">      CRH</t>
  </si>
  <si>
    <t>Spain</t>
  </si>
  <si>
    <t xml:space="preserve">   Tobacco</t>
  </si>
  <si>
    <t xml:space="preserve">      Altadis</t>
  </si>
  <si>
    <t xml:space="preserve">      Banco Popular</t>
  </si>
  <si>
    <t>max drawdown:</t>
  </si>
  <si>
    <t>high point to low point successively</t>
  </si>
  <si>
    <t>1 month</t>
  </si>
  <si>
    <t>3 month</t>
  </si>
  <si>
    <t>6 month</t>
  </si>
  <si>
    <t>1 year</t>
  </si>
  <si>
    <t>3 year</t>
  </si>
  <si>
    <t>5 year</t>
  </si>
  <si>
    <t>Best</t>
  </si>
  <si>
    <t>Worst</t>
  </si>
  <si>
    <t>EOM</t>
  </si>
  <si>
    <t>volatility</t>
  </si>
  <si>
    <t>Monthly</t>
  </si>
  <si>
    <t>3-Month</t>
  </si>
  <si>
    <t>6-month</t>
  </si>
  <si>
    <t>year</t>
  </si>
  <si>
    <t>Volatility</t>
  </si>
  <si>
    <t>Returns</t>
  </si>
  <si>
    <t>Open</t>
  </si>
  <si>
    <t>High</t>
  </si>
  <si>
    <t>Low</t>
  </si>
  <si>
    <t>Close</t>
  </si>
  <si>
    <t>Volume</t>
  </si>
  <si>
    <t>Adj Close</t>
  </si>
  <si>
    <t>New Year's Day</t>
  </si>
  <si>
    <t>Martin Luther King Jr. Day</t>
  </si>
  <si>
    <t>President's Day</t>
  </si>
  <si>
    <t>Good Friday</t>
  </si>
  <si>
    <t>Memorial Day</t>
  </si>
  <si>
    <t>Independence Day</t>
  </si>
  <si>
    <t>Labor Day</t>
  </si>
  <si>
    <t>Thanksgiving Day</t>
  </si>
  <si>
    <t>Christmas</t>
  </si>
  <si>
    <t>added holiday</t>
  </si>
  <si>
    <t>daily vol</t>
  </si>
  <si>
    <t>Change</t>
  </si>
  <si>
    <t>1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</si>
  <si>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</si>
  <si>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</si>
  <si>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</si>
  <si>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</si>
  <si>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</si>
  <si>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</si>
  <si>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</si>
  <si>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</si>
  <si>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</si>
  <si>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</si>
  <si>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Sharpe</t>
  </si>
  <si>
    <t>attribution</t>
  </si>
  <si>
    <t>contribution to return</t>
  </si>
  <si>
    <t>prev max</t>
  </si>
  <si>
    <t>Drawdown</t>
  </si>
  <si>
    <t>Drawdown Calculations</t>
  </si>
  <si>
    <t>Drawdown %</t>
  </si>
  <si>
    <t>Maximum Drawdown</t>
  </si>
  <si>
    <t>max-min or max-end</t>
  </si>
  <si>
    <t>Daily Ret</t>
  </si>
  <si>
    <t>D</t>
  </si>
  <si>
    <t>A</t>
  </si>
  <si>
    <t>B</t>
  </si>
  <si>
    <t>C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</si>
  <si>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</si>
  <si>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</si>
  <si>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</si>
  <si>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</si>
  <si>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</si>
  <si>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</si>
  <si>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</si>
  <si>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</si>
  <si>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</si>
  <si>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</si>
  <si>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</si>
  <si>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</si>
  <si>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</si>
  <si>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</si>
  <si>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</si>
  <si>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</si>
  <si>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</si>
  <si>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</si>
  <si>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</si>
  <si>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</si>
  <si>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</si>
  <si>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</si>
  <si>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01/01/2008</t>
  </si>
  <si>
    <t>01/21/2008</t>
  </si>
  <si>
    <t>02/18/2008</t>
  </si>
  <si>
    <t>03/21/2008</t>
  </si>
  <si>
    <t>05/26/2008</t>
  </si>
  <si>
    <t>07/04/2008</t>
  </si>
  <si>
    <t>09/01/2008</t>
  </si>
  <si>
    <t>11/27/2008</t>
  </si>
  <si>
    <t>12/25/2008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</si>
</sst>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3" formatCode="_(* #,##0.00_);_(* \(#,##0.00\);_(* &quot;-&quot;??_);_(@_)"/>
    <numFmt numFmtId="164" formatCode="_(* #,##0_);_(* \(#,##0\);_(* &quot;-&quot;??_);_(@_)"/>
    <numFmt numFmtId="165" formatCode="0.00%;\-0.00%;&quot;&quot;"/>
    <numFmt numFmtId="166" formatCode="mm/dd/yyyy\ hh:mm:ss;&quot;&quot;;&quot;&quot;"/>
    <numFmt numFmtId="167" formatCode="0.0%"/>
    <numFmt numFmtId="168" formatCode="mmmm"/>
    <numFmt numFmtId="169" formatCode="0.0000"/>
    <numFmt numFmtId="170" formatCode="0.000"/>
    <numFmt numFmtId="172" formatCode="0.0000000000000000%"/>
    <numFmt numFmtId="182" formatCode="0.00000000000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7F7F7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6F7ED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/>
      <top style="dashed">
        <color indexed="64"/>
      </top>
      <bottom style="medium">
        <color indexed="64"/>
      </bottom>
      <diagonal/>
    </border>
    <border>
      <left/>
      <right style="medium">
        <color auto="1"/>
      </right>
      <top style="dashed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ashed">
        <color indexed="64"/>
      </bottom>
      <diagonal/>
    </border>
    <border>
      <left/>
      <right style="medium">
        <color auto="1"/>
      </right>
      <top style="thin">
        <color indexed="64"/>
      </top>
      <bottom style="dashed">
        <color indexed="64"/>
      </bottom>
      <diagonal/>
    </border>
    <border>
      <left/>
      <right style="thin">
        <color indexed="64"/>
      </right>
      <top style="thin">
        <color indexed="64"/>
      </top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dashed">
        <color auto="1"/>
      </right>
      <top/>
      <bottom/>
      <diagonal/>
    </border>
    <border>
      <left/>
      <right style="dashed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rgb="FF99CCFF"/>
      </right>
      <top/>
      <bottom style="medium">
        <color rgb="FF99CCFF"/>
      </bottom>
      <diagonal/>
    </border>
    <border>
      <left style="medium">
        <color rgb="FF99CCFF"/>
      </left>
      <right/>
      <top/>
      <bottom style="medium">
        <color rgb="FF99CCFF"/>
      </bottom>
      <diagonal/>
    </border>
    <border>
      <left/>
      <right style="medium">
        <color rgb="FF99CCFF"/>
      </right>
      <top style="medium">
        <color rgb="FF99CCFF"/>
      </top>
      <bottom style="medium">
        <color rgb="FF99CCFF"/>
      </bottom>
      <diagonal/>
    </border>
    <border>
      <left style="medium">
        <color rgb="FF99CCFF"/>
      </left>
      <right/>
      <top style="medium">
        <color rgb="FF99CCFF"/>
      </top>
      <bottom style="medium">
        <color rgb="FF99CCFF"/>
      </bottom>
      <diagonal/>
    </border>
    <border>
      <left/>
      <right style="medium">
        <color rgb="FF99CCFF"/>
      </right>
      <top style="medium">
        <color rgb="FF99CCFF"/>
      </top>
      <bottom/>
      <diagonal/>
    </border>
    <border>
      <left style="medium">
        <color rgb="FF99CCFF"/>
      </left>
      <right/>
      <top style="medium">
        <color rgb="FF99CCFF"/>
      </top>
      <bottom/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4">
    <xf numFmtId="0" fontId="0" fillId="0" borderId="0" xfId="0"/>
    <xf numFmtId="14" fontId="0" fillId="0" borderId="0" xfId="0" applyNumberFormat="1"/>
    <xf numFmtId="4" fontId="0" fillId="0" borderId="0" xfId="0" applyNumberFormat="1"/>
    <xf numFmtId="164" fontId="0" fillId="0" borderId="0" xfId="1" applyNumberFormat="1" applyFont="1"/>
    <xf numFmtId="0" fontId="16" fillId="0" borderId="10" xfId="0" applyFont="1" applyBorder="1" applyAlignment="1">
      <alignment horizontal="centerContinuous"/>
    </xf>
    <xf numFmtId="4" fontId="16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10" fontId="0" fillId="0" borderId="0" xfId="2" applyNumberFormat="1" applyFont="1"/>
    <xf numFmtId="0" fontId="16" fillId="0" borderId="0" xfId="0" applyFont="1"/>
    <xf numFmtId="0" fontId="16" fillId="0" borderId="11" xfId="0" applyFont="1" applyBorder="1" applyAlignment="1">
      <alignment horizontal="center"/>
    </xf>
    <xf numFmtId="165" fontId="0" fillId="0" borderId="0" xfId="2" applyNumberFormat="1" applyFont="1"/>
    <xf numFmtId="0" fontId="16" fillId="0" borderId="0" xfId="0" applyFont="1" applyFill="1" applyBorder="1" applyAlignment="1">
      <alignment horizontal="center"/>
    </xf>
    <xf numFmtId="166" fontId="0" fillId="0" borderId="0" xfId="0" applyNumberFormat="1"/>
    <xf numFmtId="166" fontId="16" fillId="0" borderId="0" xfId="0" applyNumberFormat="1" applyFont="1"/>
    <xf numFmtId="9" fontId="0" fillId="0" borderId="0" xfId="2" applyFont="1"/>
    <xf numFmtId="167" fontId="0" fillId="0" borderId="0" xfId="2" applyNumberFormat="1" applyFont="1"/>
    <xf numFmtId="38" fontId="0" fillId="0" borderId="0" xfId="0" applyNumberFormat="1"/>
    <xf numFmtId="168" fontId="0" fillId="0" borderId="0" xfId="0" applyNumberFormat="1" applyAlignment="1">
      <alignment horizontal="left"/>
    </xf>
    <xf numFmtId="10" fontId="0" fillId="0" borderId="0" xfId="0" applyNumberFormat="1"/>
    <xf numFmtId="0" fontId="0" fillId="0" borderId="0" xfId="0" applyBorder="1"/>
    <xf numFmtId="0" fontId="0" fillId="0" borderId="12" xfId="0" applyBorder="1"/>
    <xf numFmtId="10" fontId="0" fillId="0" borderId="0" xfId="0" applyNumberFormat="1" applyBorder="1"/>
    <xf numFmtId="0" fontId="0" fillId="0" borderId="0" xfId="0" applyAlignment="1">
      <alignment horizontal="center"/>
    </xf>
    <xf numFmtId="0" fontId="0" fillId="0" borderId="10" xfId="0" applyBorder="1"/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16" fillId="0" borderId="16" xfId="0" applyFont="1" applyBorder="1" applyAlignment="1">
      <alignment horizontal="centerContinuous"/>
    </xf>
    <xf numFmtId="0" fontId="16" fillId="0" borderId="17" xfId="0" applyFont="1" applyBorder="1" applyAlignment="1">
      <alignment horizontal="centerContinuous"/>
    </xf>
    <xf numFmtId="0" fontId="16" fillId="0" borderId="18" xfId="0" applyFont="1" applyBorder="1" applyAlignment="1">
      <alignment horizontal="centerContinuous"/>
    </xf>
    <xf numFmtId="0" fontId="0" fillId="0" borderId="19" xfId="0" applyBorder="1" applyAlignment="1">
      <alignment horizontal="center"/>
    </xf>
    <xf numFmtId="0" fontId="0" fillId="0" borderId="20" xfId="0" applyBorder="1"/>
    <xf numFmtId="0" fontId="0" fillId="0" borderId="13" xfId="0" applyBorder="1"/>
    <xf numFmtId="0" fontId="0" fillId="0" borderId="21" xfId="0" applyBorder="1"/>
    <xf numFmtId="0" fontId="0" fillId="0" borderId="10" xfId="0" applyBorder="1" applyAlignment="1">
      <alignment horizontal="centerContinuous"/>
    </xf>
    <xf numFmtId="0" fontId="0" fillId="0" borderId="23" xfId="0" applyBorder="1" applyAlignment="1">
      <alignment horizontal="centerContinuous"/>
    </xf>
    <xf numFmtId="0" fontId="0" fillId="0" borderId="22" xfId="0" applyBorder="1"/>
    <xf numFmtId="10" fontId="0" fillId="0" borderId="22" xfId="2" applyNumberFormat="1" applyFont="1" applyBorder="1"/>
    <xf numFmtId="0" fontId="0" fillId="0" borderId="10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0" xfId="0" applyFont="1" applyFill="1" applyBorder="1"/>
    <xf numFmtId="0" fontId="16" fillId="0" borderId="0" xfId="0" applyFont="1" applyFill="1" applyBorder="1" applyAlignment="1">
      <alignment vertical="top" wrapText="1"/>
    </xf>
    <xf numFmtId="0" fontId="16" fillId="0" borderId="0" xfId="0" applyFont="1" applyFill="1" applyBorder="1" applyAlignment="1">
      <alignment horizontal="left" vertical="top" wrapText="1"/>
    </xf>
    <xf numFmtId="0" fontId="0" fillId="0" borderId="0" xfId="0" applyFont="1" applyFill="1" applyBorder="1" applyAlignment="1">
      <alignment horizontal="center" wrapText="1"/>
    </xf>
    <xf numFmtId="0" fontId="0" fillId="0" borderId="0" xfId="0" applyFont="1" applyFill="1" applyBorder="1" applyAlignment="1">
      <alignment horizontal="center" vertical="top" wrapText="1"/>
    </xf>
    <xf numFmtId="0" fontId="0" fillId="0" borderId="0" xfId="0" applyFont="1" applyFill="1" applyBorder="1" applyAlignment="1">
      <alignment horizontal="left" vertical="top" wrapText="1"/>
    </xf>
    <xf numFmtId="0" fontId="16" fillId="0" borderId="0" xfId="0" applyFont="1" applyFill="1" applyBorder="1" applyAlignment="1">
      <alignment wrapText="1"/>
    </xf>
    <xf numFmtId="0" fontId="16" fillId="0" borderId="0" xfId="0" applyFont="1" applyFill="1" applyBorder="1" applyAlignment="1">
      <alignment horizontal="center" wrapText="1"/>
    </xf>
    <xf numFmtId="0" fontId="16" fillId="0" borderId="0" xfId="0" applyFont="1" applyFill="1" applyBorder="1" applyAlignment="1">
      <alignment horizontal="center" vertical="top" wrapText="1"/>
    </xf>
    <xf numFmtId="0" fontId="16" fillId="34" borderId="0" xfId="0" applyFont="1" applyFill="1" applyAlignment="1">
      <alignment horizontal="center" vertical="center" wrapText="1"/>
    </xf>
    <xf numFmtId="0" fontId="0" fillId="0" borderId="0" xfId="0" applyFont="1" applyAlignment="1">
      <alignment horizontal="center"/>
    </xf>
    <xf numFmtId="14" fontId="0" fillId="33" borderId="0" xfId="0" applyNumberFormat="1" applyFont="1" applyFill="1" applyAlignment="1">
      <alignment vertical="top" wrapText="1"/>
    </xf>
    <xf numFmtId="0" fontId="0" fillId="33" borderId="0" xfId="0" applyFont="1" applyFill="1" applyAlignment="1">
      <alignment vertical="top" wrapText="1"/>
    </xf>
    <xf numFmtId="0" fontId="0" fillId="0" borderId="0" xfId="0" applyFont="1"/>
    <xf numFmtId="14" fontId="0" fillId="0" borderId="0" xfId="0" applyNumberFormat="1" applyFont="1" applyAlignment="1">
      <alignment vertical="top" wrapText="1"/>
    </xf>
    <xf numFmtId="0" fontId="0" fillId="0" borderId="0" xfId="0" applyFont="1" applyAlignment="1">
      <alignment vertical="top" wrapText="1"/>
    </xf>
    <xf numFmtId="14" fontId="0" fillId="35" borderId="0" xfId="0" applyNumberFormat="1" applyFont="1" applyFill="1" applyAlignment="1">
      <alignment vertical="top" wrapText="1"/>
    </xf>
    <xf numFmtId="0" fontId="0" fillId="35" borderId="0" xfId="0" applyFont="1" applyFill="1" applyAlignment="1">
      <alignment vertical="top" wrapText="1"/>
    </xf>
    <xf numFmtId="0" fontId="0" fillId="35" borderId="0" xfId="0" applyFont="1" applyFill="1"/>
    <xf numFmtId="169" fontId="0" fillId="0" borderId="0" xfId="0" applyNumberFormat="1"/>
    <xf numFmtId="170" fontId="0" fillId="0" borderId="0" xfId="0" applyNumberFormat="1"/>
    <xf numFmtId="170" fontId="0" fillId="0" borderId="0" xfId="0" applyNumberFormat="1" applyBorder="1"/>
    <xf numFmtId="38" fontId="0" fillId="0" borderId="22" xfId="0" applyNumberFormat="1" applyBorder="1"/>
    <xf numFmtId="168" fontId="0" fillId="0" borderId="20" xfId="0" applyNumberFormat="1" applyBorder="1" applyAlignment="1">
      <alignment horizontal="left"/>
    </xf>
    <xf numFmtId="38" fontId="0" fillId="0" borderId="0" xfId="0" applyNumberFormat="1" applyBorder="1"/>
    <xf numFmtId="170" fontId="0" fillId="0" borderId="22" xfId="0" applyNumberFormat="1" applyBorder="1"/>
    <xf numFmtId="169" fontId="0" fillId="0" borderId="22" xfId="0" applyNumberFormat="1" applyBorder="1"/>
    <xf numFmtId="10" fontId="0" fillId="0" borderId="22" xfId="0" applyNumberFormat="1" applyBorder="1"/>
    <xf numFmtId="10" fontId="0" fillId="0" borderId="10" xfId="2" applyNumberFormat="1" applyFont="1" applyBorder="1"/>
    <xf numFmtId="0" fontId="0" fillId="0" borderId="0" xfId="0" applyBorder="1" applyAlignment="1">
      <alignment horizontal="centerContinuous"/>
    </xf>
    <xf numFmtId="0" fontId="16" fillId="0" borderId="10" xfId="0" applyFont="1" applyBorder="1" applyAlignment="1"/>
    <xf numFmtId="0" fontId="16" fillId="36" borderId="10" xfId="0" applyFont="1" applyFill="1" applyBorder="1" applyAlignment="1"/>
    <xf numFmtId="38" fontId="0" fillId="36" borderId="0" xfId="0" applyNumberFormat="1" applyFill="1"/>
    <xf numFmtId="0" fontId="0" fillId="36" borderId="0" xfId="0" applyFill="1"/>
    <xf numFmtId="10" fontId="0" fillId="36" borderId="0" xfId="2" applyNumberFormat="1" applyFont="1" applyFill="1"/>
    <xf numFmtId="22" fontId="0" fillId="0" borderId="0" xfId="2" applyNumberFormat="1" applyFont="1"/>
    <xf numFmtId="14" fontId="0" fillId="0" borderId="20" xfId="0" applyNumberFormat="1" applyBorder="1"/>
    <xf numFmtId="0" fontId="16" fillId="0" borderId="0" xfId="0" applyFont="1" applyFill="1" applyBorder="1" applyAlignment="1">
      <alignment horizontal="center" wrapText="1"/>
    </xf>
    <xf numFmtId="0" fontId="16" fillId="0" borderId="0" xfId="0" applyFont="1" applyFill="1" applyBorder="1" applyAlignment="1">
      <alignment vertical="top" wrapText="1"/>
    </xf>
    <xf numFmtId="0" fontId="16" fillId="0" borderId="0" xfId="0" applyFont="1" applyFill="1" applyBorder="1" applyAlignment="1">
      <alignment horizontal="center" vertical="top" wrapText="1"/>
    </xf>
    <xf numFmtId="0" fontId="0" fillId="0" borderId="0" xfId="0" applyNumberFormat="1"/>
    <xf numFmtId="172" fontId="0" fillId="0" borderId="0" xfId="0" applyNumberFormat="1"/>
    <xf numFmtId="182" fontId="0" fillId="0" borderId="0" xfId="0" applyNumberFormat="1"/>
    <xf numFmtId="0" fontId="20" fillId="0" borderId="0" xfId="0" applyFont="1"/>
    <xf numFmtId="0" fontId="21" fillId="0" borderId="28" xfId="0" applyFont="1" applyBorder="1" applyAlignment="1">
      <alignment horizontal="left" wrapText="1"/>
    </xf>
    <xf numFmtId="14" fontId="21" fillId="0" borderId="29" xfId="0" applyNumberFormat="1" applyFont="1" applyBorder="1" applyAlignment="1">
      <alignment horizontal="right" wrapText="1"/>
    </xf>
    <xf numFmtId="0" fontId="21" fillId="0" borderId="30" xfId="0" applyFont="1" applyBorder="1" applyAlignment="1">
      <alignment horizontal="left" wrapText="1"/>
    </xf>
    <xf numFmtId="14" fontId="21" fillId="0" borderId="31" xfId="0" applyNumberFormat="1" applyFont="1" applyBorder="1" applyAlignment="1">
      <alignment horizontal="right" wrapText="1"/>
    </xf>
    <xf numFmtId="0" fontId="21" fillId="0" borderId="32" xfId="0" applyFont="1" applyBorder="1" applyAlignment="1">
      <alignment horizontal="left" wrapText="1"/>
    </xf>
    <xf numFmtId="14" fontId="21" fillId="0" borderId="33" xfId="0" applyNumberFormat="1" applyFont="1" applyBorder="1" applyAlignment="1">
      <alignment horizontal="right" wrapText="1"/>
    </xf>
    <xf numFmtId="0" fontId="0" fillId="36" borderId="0" xfId="0" applyFill="1" applyAlignment="1">
      <alignment horizontal="center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9" defaultPivotStyle="PivotStyleLight16"/>
  <colors>
    <mruColors>
      <color rgb="FFF6F7E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3"/>
  <sheetViews>
    <sheetView topLeftCell="B1" workbookViewId="0">
      <selection activeCell="F10" sqref="F10"/>
    </sheetView>
  </sheetViews>
  <sheetFormatPr defaultRowHeight="14.4" x14ac:dyDescent="0.3"/>
  <cols>
    <col min="1" max="1" width="9.109375" hidden="1" customWidth="1"/>
    <col min="3" max="3" width="11.5546875" bestFit="1" customWidth="1"/>
    <col min="4" max="4" width="10.5546875" bestFit="1" customWidth="1"/>
    <col min="5" max="5" width="9.109375" style="10"/>
    <col min="7" max="7" width="11.88671875" bestFit="1" customWidth="1"/>
  </cols>
  <sheetData>
    <row r="1" spans="1:8" x14ac:dyDescent="0.3">
      <c r="B1" s="8" t="str">
        <f>"Returns on initial investment of $"&amp;TEXT(Transactions!M1,"#,###")</f>
        <v>Returns on initial investment of $60,000</v>
      </c>
    </row>
    <row r="2" spans="1:8" x14ac:dyDescent="0.3">
      <c r="B2" s="8"/>
    </row>
    <row r="3" spans="1:8" ht="15" thickBot="1" x14ac:dyDescent="0.35">
      <c r="B3" s="9" t="s">
        <v>9</v>
      </c>
      <c r="C3" s="9" t="s">
        <v>10</v>
      </c>
      <c r="D3" s="9" t="s">
        <v>7</v>
      </c>
      <c r="E3" s="9" t="s">
        <v>11</v>
      </c>
      <c r="G3" s="11" t="s">
        <v>12</v>
      </c>
      <c r="H3" s="7">
        <f t="array" ref="H3">PRODUCT(1+E4:E253)-1</f>
        <v>2.7906379074356558E-2</v>
      </c>
    </row>
    <row r="4" spans="1:8" x14ac:dyDescent="0.3">
      <c r="A4">
        <v>1</v>
      </c>
      <c r="B4" s="1">
        <f>IF(ISERROR(INDEX(Transactions!$H$3:$H$5000,MATCH(A4,Transactions!$N$3:$N$5000,0))),"",INDEX(Transactions!$H$3:$H$5000,MATCH(A4,Transactions!$N$3:$N$5000,0)))</f>
        <v>38720.87164351852</v>
      </c>
      <c r="C4" s="3">
        <f>IF(B4="","",Transactions!$M$1+INDEX(Transactions!$K$3:$K$5000,MATCH(A4,Transactions!$N$3:$N$5000,0)))</f>
        <v>60411.09962121211</v>
      </c>
      <c r="D4" s="3">
        <f>C4-Transactions!M1</f>
        <v>411.09962121210992</v>
      </c>
      <c r="E4" s="10">
        <f>C4/Transactions!M1-1</f>
        <v>6.8516603535351273E-3</v>
      </c>
    </row>
    <row r="5" spans="1:8" x14ac:dyDescent="0.3">
      <c r="A5">
        <v>2</v>
      </c>
      <c r="B5" s="1">
        <f>IF(ISERROR(INDEX(Transactions!$H$3:$H$5000,MATCH(A5,Transactions!$N$3:$N$5000,0))),"",INDEX(Transactions!$H$3:$H$5000,MATCH(A5,Transactions!$N$3:$N$5000,0)))</f>
        <v>38721.873715277776</v>
      </c>
      <c r="C5" s="3">
        <f>IF(B5="","",Transactions!$M$1+INDEX(Transactions!$K$3:$K$5000,MATCH(A5,Transactions!$N$3:$N$5000,0)))</f>
        <v>61898.757044181286</v>
      </c>
      <c r="D5" s="3">
        <f>IF(B5="","",C5-C4)</f>
        <v>1487.657422969176</v>
      </c>
      <c r="E5" s="10">
        <f>IF(B5="",0,C5/C4-1)</f>
        <v>2.4625564379676002E-2</v>
      </c>
    </row>
    <row r="6" spans="1:8" x14ac:dyDescent="0.3">
      <c r="A6">
        <v>3</v>
      </c>
      <c r="B6" s="1">
        <f>IF(ISERROR(INDEX(Transactions!$H$3:$H$5000,MATCH(A6,Transactions!$N$3:$N$5000,0))),"",INDEX(Transactions!$H$3:$H$5000,MATCH(A6,Transactions!$N$3:$N$5000,0)))</f>
        <v>38722.954965277779</v>
      </c>
      <c r="C6" s="3">
        <f>IF(B6="","",Transactions!$M$1+INDEX(Transactions!$K$3:$K$5000,MATCH(A6,Transactions!$N$3:$N$5000,0)))</f>
        <v>61674.3827444614</v>
      </c>
      <c r="D6" s="3">
        <f>IF(B6="","",C6-C5)</f>
        <v>-224.37429971988604</v>
      </c>
      <c r="E6" s="10">
        <f>IF(B6="",0,C6/C5-1)</f>
        <v>-3.6248595357050162E-3</v>
      </c>
    </row>
    <row r="7" spans="1:8" x14ac:dyDescent="0.3">
      <c r="A7">
        <v>4</v>
      </c>
      <c r="B7" s="1" t="str">
        <f>IF(ISERROR(INDEX(Transactions!$H$3:$H$5000,MATCH(A7,Transactions!$N$3:$N$5000,0))),"",INDEX(Transactions!$H$3:$H$5000,MATCH(A7,Transactions!$N$3:$N$5000,0)))</f>
        <v/>
      </c>
      <c r="C7" s="3" t="str">
        <f>IF(B7="","",Transactions!$M$1+INDEX(Transactions!$K$3:$K$5000,MATCH(A7,Transactions!$N$3:$N$5000,0)))</f>
        <v/>
      </c>
      <c r="D7" s="3" t="str">
        <f t="shared" ref="D7:D19" si="0">IF(B7="","",C7-C6)</f>
        <v/>
      </c>
      <c r="E7" s="10">
        <f t="shared" ref="E7:E19" si="1">IF(B7="",0,C7/C6-1)</f>
        <v>0</v>
      </c>
    </row>
    <row r="8" spans="1:8" x14ac:dyDescent="0.3">
      <c r="A8">
        <v>5</v>
      </c>
      <c r="B8" s="1" t="str">
        <f>IF(ISERROR(INDEX(Transactions!$H$3:$H$5000,MATCH(A8,Transactions!$N$3:$N$5000,0))),"",INDEX(Transactions!$H$3:$H$5000,MATCH(A8,Transactions!$N$3:$N$5000,0)))</f>
        <v/>
      </c>
      <c r="C8" s="3" t="str">
        <f>IF(B8="","",Transactions!$M$1+INDEX(Transactions!$K$3:$K$5000,MATCH(A8,Transactions!$N$3:$N$5000,0)))</f>
        <v/>
      </c>
      <c r="D8" s="3" t="str">
        <f t="shared" si="0"/>
        <v/>
      </c>
      <c r="E8" s="10">
        <f t="shared" si="1"/>
        <v>0</v>
      </c>
    </row>
    <row r="9" spans="1:8" x14ac:dyDescent="0.3">
      <c r="A9">
        <v>6</v>
      </c>
      <c r="B9" s="1" t="str">
        <f>IF(ISERROR(INDEX(Transactions!$H$3:$H$5000,MATCH(A9,Transactions!$N$3:$N$5000,0))),"",INDEX(Transactions!$H$3:$H$5000,MATCH(A9,Transactions!$N$3:$N$5000,0)))</f>
        <v/>
      </c>
      <c r="C9" s="3" t="str">
        <f>IF(B9="","",Transactions!$M$1+INDEX(Transactions!$K$3:$K$5000,MATCH(A9,Transactions!$N$3:$N$5000,0)))</f>
        <v/>
      </c>
      <c r="D9" s="3" t="str">
        <f t="shared" si="0"/>
        <v/>
      </c>
      <c r="E9" s="10">
        <f t="shared" si="1"/>
        <v>0</v>
      </c>
    </row>
    <row r="10" spans="1:8" x14ac:dyDescent="0.3">
      <c r="A10">
        <v>7</v>
      </c>
      <c r="B10" s="1" t="str">
        <f>IF(ISERROR(INDEX(Transactions!$H$3:$H$5000,MATCH(A10,Transactions!$N$3:$N$5000,0))),"",INDEX(Transactions!$H$3:$H$5000,MATCH(A10,Transactions!$N$3:$N$5000,0)))</f>
        <v/>
      </c>
      <c r="C10" s="3" t="str">
        <f>IF(B10="","",Transactions!$M$1+INDEX(Transactions!$K$3:$K$5000,MATCH(A10,Transactions!$N$3:$N$5000,0)))</f>
        <v/>
      </c>
      <c r="D10" s="3" t="str">
        <f t="shared" si="0"/>
        <v/>
      </c>
      <c r="E10" s="10">
        <f t="shared" si="1"/>
        <v>0</v>
      </c>
    </row>
    <row r="11" spans="1:8" x14ac:dyDescent="0.3">
      <c r="A11">
        <v>8</v>
      </c>
      <c r="B11" s="1" t="str">
        <f>IF(ISERROR(INDEX(Transactions!$H$3:$H$5000,MATCH(A11,Transactions!$N$3:$N$5000,0))),"",INDEX(Transactions!$H$3:$H$5000,MATCH(A11,Transactions!$N$3:$N$5000,0)))</f>
        <v/>
      </c>
      <c r="C11" s="3" t="str">
        <f>IF(B11="","",Transactions!$M$1+INDEX(Transactions!$K$3:$K$5000,MATCH(A11,Transactions!$N$3:$N$5000,0)))</f>
        <v/>
      </c>
      <c r="D11" s="3" t="str">
        <f t="shared" si="0"/>
        <v/>
      </c>
      <c r="E11" s="10">
        <f t="shared" si="1"/>
        <v>0</v>
      </c>
    </row>
    <row r="12" spans="1:8" x14ac:dyDescent="0.3">
      <c r="A12">
        <v>9</v>
      </c>
      <c r="B12" s="1" t="str">
        <f>IF(ISERROR(INDEX(Transactions!$H$3:$H$5000,MATCH(A12,Transactions!$N$3:$N$5000,0))),"",INDEX(Transactions!$H$3:$H$5000,MATCH(A12,Transactions!$N$3:$N$5000,0)))</f>
        <v/>
      </c>
      <c r="C12" s="3" t="str">
        <f>IF(B12="","",Transactions!$M$1+INDEX(Transactions!$K$3:$K$5000,MATCH(A12,Transactions!$N$3:$N$5000,0)))</f>
        <v/>
      </c>
      <c r="D12" s="3" t="str">
        <f t="shared" si="0"/>
        <v/>
      </c>
      <c r="E12" s="10">
        <f t="shared" si="1"/>
        <v>0</v>
      </c>
    </row>
    <row r="13" spans="1:8" x14ac:dyDescent="0.3">
      <c r="A13">
        <v>10</v>
      </c>
      <c r="B13" s="1" t="str">
        <f>IF(ISERROR(INDEX(Transactions!$H$3:$H$5000,MATCH(A13,Transactions!$N$3:$N$5000,0))),"",INDEX(Transactions!$H$3:$H$5000,MATCH(A13,Transactions!$N$3:$N$5000,0)))</f>
        <v/>
      </c>
      <c r="C13" s="3" t="str">
        <f>IF(B13="","",Transactions!$M$1+INDEX(Transactions!$K$3:$K$5000,MATCH(A13,Transactions!$N$3:$N$5000,0)))</f>
        <v/>
      </c>
      <c r="D13" s="3" t="str">
        <f t="shared" si="0"/>
        <v/>
      </c>
      <c r="E13" s="10">
        <f t="shared" si="1"/>
        <v>0</v>
      </c>
    </row>
    <row r="14" spans="1:8" x14ac:dyDescent="0.3">
      <c r="A14">
        <v>11</v>
      </c>
      <c r="B14" s="1" t="str">
        <f>IF(ISERROR(INDEX(Transactions!$H$3:$H$5000,MATCH(A14,Transactions!$N$3:$N$5000,0))),"",INDEX(Transactions!$H$3:$H$5000,MATCH(A14,Transactions!$N$3:$N$5000,0)))</f>
        <v/>
      </c>
      <c r="C14" s="3" t="str">
        <f>IF(B14="","",Transactions!$M$1+INDEX(Transactions!$K$3:$K$5000,MATCH(A14,Transactions!$N$3:$N$5000,0)))</f>
        <v/>
      </c>
      <c r="D14" s="3" t="str">
        <f t="shared" si="0"/>
        <v/>
      </c>
      <c r="E14" s="10">
        <f t="shared" si="1"/>
        <v>0</v>
      </c>
    </row>
    <row r="15" spans="1:8" x14ac:dyDescent="0.3">
      <c r="A15">
        <v>12</v>
      </c>
      <c r="B15" s="1" t="str">
        <f>IF(ISERROR(INDEX(Transactions!$H$3:$H$5000,MATCH(A15,Transactions!$N$3:$N$5000,0))),"",INDEX(Transactions!$H$3:$H$5000,MATCH(A15,Transactions!$N$3:$N$5000,0)))</f>
        <v/>
      </c>
      <c r="C15" s="3" t="str">
        <f>IF(B15="","",Transactions!$M$1+INDEX(Transactions!$K$3:$K$5000,MATCH(A15,Transactions!$N$3:$N$5000,0)))</f>
        <v/>
      </c>
      <c r="D15" s="3" t="str">
        <f t="shared" si="0"/>
        <v/>
      </c>
      <c r="E15" s="10">
        <f t="shared" si="1"/>
        <v>0</v>
      </c>
    </row>
    <row r="16" spans="1:8" x14ac:dyDescent="0.3">
      <c r="A16">
        <v>13</v>
      </c>
      <c r="B16" s="1" t="str">
        <f>IF(ISERROR(INDEX(Transactions!$H$3:$H$5000,MATCH(A16,Transactions!$N$3:$N$5000,0))),"",INDEX(Transactions!$H$3:$H$5000,MATCH(A16,Transactions!$N$3:$N$5000,0)))</f>
        <v/>
      </c>
      <c r="C16" s="3" t="str">
        <f>IF(B16="","",Transactions!$M$1+INDEX(Transactions!$K$3:$K$5000,MATCH(A16,Transactions!$N$3:$N$5000,0)))</f>
        <v/>
      </c>
      <c r="D16" s="3" t="str">
        <f t="shared" si="0"/>
        <v/>
      </c>
      <c r="E16" s="10">
        <f t="shared" si="1"/>
        <v>0</v>
      </c>
    </row>
    <row r="17" spans="1:5" x14ac:dyDescent="0.3">
      <c r="A17">
        <v>14</v>
      </c>
      <c r="B17" s="1" t="str">
        <f>IF(ISERROR(INDEX(Transactions!$H$3:$H$5000,MATCH(A17,Transactions!$N$3:$N$5000,0))),"",INDEX(Transactions!$H$3:$H$5000,MATCH(A17,Transactions!$N$3:$N$5000,0)))</f>
        <v/>
      </c>
      <c r="C17" s="3" t="str">
        <f>IF(B17="","",Transactions!$M$1+INDEX(Transactions!$K$3:$K$5000,MATCH(A17,Transactions!$N$3:$N$5000,0)))</f>
        <v/>
      </c>
      <c r="D17" s="3" t="str">
        <f t="shared" si="0"/>
        <v/>
      </c>
      <c r="E17" s="10">
        <f t="shared" si="1"/>
        <v>0</v>
      </c>
    </row>
    <row r="18" spans="1:5" x14ac:dyDescent="0.3">
      <c r="A18">
        <v>15</v>
      </c>
      <c r="B18" s="1" t="str">
        <f>IF(ISERROR(INDEX(Transactions!$H$3:$H$5000,MATCH(A18,Transactions!$N$3:$N$5000,0))),"",INDEX(Transactions!$H$3:$H$5000,MATCH(A18,Transactions!$N$3:$N$5000,0)))</f>
        <v/>
      </c>
      <c r="C18" s="3" t="str">
        <f>IF(B18="","",Transactions!$M$1+INDEX(Transactions!$K$3:$K$5000,MATCH(A18,Transactions!$N$3:$N$5000,0)))</f>
        <v/>
      </c>
      <c r="D18" s="3" t="str">
        <f t="shared" si="0"/>
        <v/>
      </c>
      <c r="E18" s="10">
        <f t="shared" si="1"/>
        <v>0</v>
      </c>
    </row>
    <row r="19" spans="1:5" x14ac:dyDescent="0.3">
      <c r="A19">
        <v>16</v>
      </c>
      <c r="B19" s="1" t="str">
        <f>IF(ISERROR(INDEX(Transactions!$H$3:$H$5000,MATCH(A19,Transactions!$N$3:$N$5000,0))),"",INDEX(Transactions!$H$3:$H$5000,MATCH(A19,Transactions!$N$3:$N$5000,0)))</f>
        <v/>
      </c>
      <c r="C19" s="3" t="str">
        <f>IF(B19="","",Transactions!$M$1+INDEX(Transactions!$K$3:$K$5000,MATCH(A19,Transactions!$N$3:$N$5000,0)))</f>
        <v/>
      </c>
      <c r="D19" s="3" t="str">
        <f t="shared" si="0"/>
        <v/>
      </c>
      <c r="E19" s="10">
        <f t="shared" si="1"/>
        <v>0</v>
      </c>
    </row>
    <row r="20" spans="1:5" x14ac:dyDescent="0.3">
      <c r="A20">
        <v>17</v>
      </c>
      <c r="B20" s="1" t="str">
        <f>IF(ISERROR(INDEX(Transactions!$H$3:$H$5000,MATCH(A20,Transactions!$N$3:$N$5000,0))),"",INDEX(Transactions!$H$3:$H$5000,MATCH(A20,Transactions!$N$3:$N$5000,0)))</f>
        <v/>
      </c>
      <c r="C20" s="3" t="str">
        <f>IF(B20="","",Transactions!$M$1+INDEX(Transactions!$K$3:$K$5000,MATCH(A20,Transactions!$N$3:$N$5000,0)))</f>
        <v/>
      </c>
      <c r="D20" s="3" t="str">
        <f t="shared" ref="D20:D83" si="2">IF(B20="","",C20-C19)</f>
        <v/>
      </c>
      <c r="E20" s="10">
        <f t="shared" ref="E20:E83" si="3">IF(B20="",0,C20/C19-1)</f>
        <v>0</v>
      </c>
    </row>
    <row r="21" spans="1:5" x14ac:dyDescent="0.3">
      <c r="A21">
        <v>18</v>
      </c>
      <c r="B21" s="1" t="str">
        <f>IF(ISERROR(INDEX(Transactions!$H$3:$H$5000,MATCH(A21,Transactions!$N$3:$N$5000,0))),"",INDEX(Transactions!$H$3:$H$5000,MATCH(A21,Transactions!$N$3:$N$5000,0)))</f>
        <v/>
      </c>
      <c r="C21" s="3" t="str">
        <f>IF(B21="","",Transactions!$M$1+INDEX(Transactions!$K$3:$K$5000,MATCH(A21,Transactions!$N$3:$N$5000,0)))</f>
        <v/>
      </c>
      <c r="D21" s="3" t="str">
        <f t="shared" si="2"/>
        <v/>
      </c>
      <c r="E21" s="10">
        <f t="shared" si="3"/>
        <v>0</v>
      </c>
    </row>
    <row r="22" spans="1:5" x14ac:dyDescent="0.3">
      <c r="A22">
        <v>19</v>
      </c>
      <c r="B22" s="1" t="str">
        <f>IF(ISERROR(INDEX(Transactions!$H$3:$H$5000,MATCH(A22,Transactions!$N$3:$N$5000,0))),"",INDEX(Transactions!$H$3:$H$5000,MATCH(A22,Transactions!$N$3:$N$5000,0)))</f>
        <v/>
      </c>
      <c r="C22" s="3" t="str">
        <f>IF(B22="","",Transactions!$M$1+INDEX(Transactions!$K$3:$K$5000,MATCH(A22,Transactions!$N$3:$N$5000,0)))</f>
        <v/>
      </c>
      <c r="D22" s="3" t="str">
        <f t="shared" si="2"/>
        <v/>
      </c>
      <c r="E22" s="10">
        <f t="shared" si="3"/>
        <v>0</v>
      </c>
    </row>
    <row r="23" spans="1:5" x14ac:dyDescent="0.3">
      <c r="A23">
        <v>20</v>
      </c>
      <c r="B23" s="1" t="str">
        <f>IF(ISERROR(INDEX(Transactions!$H$3:$H$5000,MATCH(A23,Transactions!$N$3:$N$5000,0))),"",INDEX(Transactions!$H$3:$H$5000,MATCH(A23,Transactions!$N$3:$N$5000,0)))</f>
        <v/>
      </c>
      <c r="C23" s="3" t="str">
        <f>IF(B23="","",Transactions!$M$1+INDEX(Transactions!$K$3:$K$5000,MATCH(A23,Transactions!$N$3:$N$5000,0)))</f>
        <v/>
      </c>
      <c r="D23" s="3" t="str">
        <f t="shared" si="2"/>
        <v/>
      </c>
      <c r="E23" s="10">
        <f t="shared" si="3"/>
        <v>0</v>
      </c>
    </row>
    <row r="24" spans="1:5" x14ac:dyDescent="0.3">
      <c r="A24">
        <v>21</v>
      </c>
      <c r="B24" s="1" t="str">
        <f>IF(ISERROR(INDEX(Transactions!$H$3:$H$5000,MATCH(A24,Transactions!$N$3:$N$5000,0))),"",INDEX(Transactions!$H$3:$H$5000,MATCH(A24,Transactions!$N$3:$N$5000,0)))</f>
        <v/>
      </c>
      <c r="C24" s="3" t="str">
        <f>IF(B24="","",Transactions!$M$1+INDEX(Transactions!$K$3:$K$5000,MATCH(A24,Transactions!$N$3:$N$5000,0)))</f>
        <v/>
      </c>
      <c r="D24" s="3" t="str">
        <f t="shared" si="2"/>
        <v/>
      </c>
      <c r="E24" s="10">
        <f t="shared" si="3"/>
        <v>0</v>
      </c>
    </row>
    <row r="25" spans="1:5" x14ac:dyDescent="0.3">
      <c r="A25">
        <v>22</v>
      </c>
      <c r="B25" s="1" t="str">
        <f>IF(ISERROR(INDEX(Transactions!$H$3:$H$5000,MATCH(A25,Transactions!$N$3:$N$5000,0))),"",INDEX(Transactions!$H$3:$H$5000,MATCH(A25,Transactions!$N$3:$N$5000,0)))</f>
        <v/>
      </c>
      <c r="C25" s="3" t="str">
        <f>IF(B25="","",Transactions!$M$1+INDEX(Transactions!$K$3:$K$5000,MATCH(A25,Transactions!$N$3:$N$5000,0)))</f>
        <v/>
      </c>
      <c r="D25" s="3" t="str">
        <f t="shared" si="2"/>
        <v/>
      </c>
      <c r="E25" s="10">
        <f t="shared" si="3"/>
        <v>0</v>
      </c>
    </row>
    <row r="26" spans="1:5" x14ac:dyDescent="0.3">
      <c r="A26">
        <v>23</v>
      </c>
      <c r="B26" s="1" t="str">
        <f>IF(ISERROR(INDEX(Transactions!$H$3:$H$5000,MATCH(A26,Transactions!$N$3:$N$5000,0))),"",INDEX(Transactions!$H$3:$H$5000,MATCH(A26,Transactions!$N$3:$N$5000,0)))</f>
        <v/>
      </c>
      <c r="C26" s="3" t="str">
        <f>IF(B26="","",Transactions!$M$1+INDEX(Transactions!$K$3:$K$5000,MATCH(A26,Transactions!$N$3:$N$5000,0)))</f>
        <v/>
      </c>
      <c r="D26" s="3" t="str">
        <f t="shared" si="2"/>
        <v/>
      </c>
      <c r="E26" s="10">
        <f t="shared" si="3"/>
        <v>0</v>
      </c>
    </row>
    <row r="27" spans="1:5" x14ac:dyDescent="0.3">
      <c r="A27">
        <v>24</v>
      </c>
      <c r="B27" s="1" t="str">
        <f>IF(ISERROR(INDEX(Transactions!$H$3:$H$5000,MATCH(A27,Transactions!$N$3:$N$5000,0))),"",INDEX(Transactions!$H$3:$H$5000,MATCH(A27,Transactions!$N$3:$N$5000,0)))</f>
        <v/>
      </c>
      <c r="C27" s="3" t="str">
        <f>IF(B27="","",Transactions!$M$1+INDEX(Transactions!$K$3:$K$5000,MATCH(A27,Transactions!$N$3:$N$5000,0)))</f>
        <v/>
      </c>
      <c r="D27" s="3" t="str">
        <f t="shared" si="2"/>
        <v/>
      </c>
      <c r="E27" s="10">
        <f t="shared" si="3"/>
        <v>0</v>
      </c>
    </row>
    <row r="28" spans="1:5" x14ac:dyDescent="0.3">
      <c r="A28">
        <v>25</v>
      </c>
      <c r="B28" s="1" t="str">
        <f>IF(ISERROR(INDEX(Transactions!$H$3:$H$5000,MATCH(A28,Transactions!$N$3:$N$5000,0))),"",INDEX(Transactions!$H$3:$H$5000,MATCH(A28,Transactions!$N$3:$N$5000,0)))</f>
        <v/>
      </c>
      <c r="C28" s="3" t="str">
        <f>IF(B28="","",Transactions!$M$1+INDEX(Transactions!$K$3:$K$5000,MATCH(A28,Transactions!$N$3:$N$5000,0)))</f>
        <v/>
      </c>
      <c r="D28" s="3" t="str">
        <f t="shared" si="2"/>
        <v/>
      </c>
      <c r="E28" s="10">
        <f t="shared" si="3"/>
        <v>0</v>
      </c>
    </row>
    <row r="29" spans="1:5" x14ac:dyDescent="0.3">
      <c r="A29">
        <v>26</v>
      </c>
      <c r="B29" s="1" t="str">
        <f>IF(ISERROR(INDEX(Transactions!$H$3:$H$5000,MATCH(A29,Transactions!$N$3:$N$5000,0))),"",INDEX(Transactions!$H$3:$H$5000,MATCH(A29,Transactions!$N$3:$N$5000,0)))</f>
        <v/>
      </c>
      <c r="C29" s="3" t="str">
        <f>IF(B29="","",Transactions!$M$1+INDEX(Transactions!$K$3:$K$5000,MATCH(A29,Transactions!$N$3:$N$5000,0)))</f>
        <v/>
      </c>
      <c r="D29" s="3" t="str">
        <f t="shared" si="2"/>
        <v/>
      </c>
      <c r="E29" s="10">
        <f t="shared" si="3"/>
        <v>0</v>
      </c>
    </row>
    <row r="30" spans="1:5" x14ac:dyDescent="0.3">
      <c r="A30">
        <v>27</v>
      </c>
      <c r="B30" s="1" t="str">
        <f>IF(ISERROR(INDEX(Transactions!$H$3:$H$5000,MATCH(A30,Transactions!$N$3:$N$5000,0))),"",INDEX(Transactions!$H$3:$H$5000,MATCH(A30,Transactions!$N$3:$N$5000,0)))</f>
        <v/>
      </c>
      <c r="C30" s="3" t="str">
        <f>IF(B30="","",Transactions!$M$1+INDEX(Transactions!$K$3:$K$5000,MATCH(A30,Transactions!$N$3:$N$5000,0)))</f>
        <v/>
      </c>
      <c r="D30" s="3" t="str">
        <f t="shared" si="2"/>
        <v/>
      </c>
      <c r="E30" s="10">
        <f t="shared" si="3"/>
        <v>0</v>
      </c>
    </row>
    <row r="31" spans="1:5" x14ac:dyDescent="0.3">
      <c r="A31">
        <v>28</v>
      </c>
      <c r="B31" s="1" t="str">
        <f>IF(ISERROR(INDEX(Transactions!$H$3:$H$5000,MATCH(A31,Transactions!$N$3:$N$5000,0))),"",INDEX(Transactions!$H$3:$H$5000,MATCH(A31,Transactions!$N$3:$N$5000,0)))</f>
        <v/>
      </c>
      <c r="C31" s="3" t="str">
        <f>IF(B31="","",Transactions!$M$1+INDEX(Transactions!$K$3:$K$5000,MATCH(A31,Transactions!$N$3:$N$5000,0)))</f>
        <v/>
      </c>
      <c r="D31" s="3" t="str">
        <f t="shared" si="2"/>
        <v/>
      </c>
      <c r="E31" s="10">
        <f t="shared" si="3"/>
        <v>0</v>
      </c>
    </row>
    <row r="32" spans="1:5" x14ac:dyDescent="0.3">
      <c r="A32">
        <v>29</v>
      </c>
      <c r="B32" s="1" t="str">
        <f>IF(ISERROR(INDEX(Transactions!$H$3:$H$5000,MATCH(A32,Transactions!$N$3:$N$5000,0))),"",INDEX(Transactions!$H$3:$H$5000,MATCH(A32,Transactions!$N$3:$N$5000,0)))</f>
        <v/>
      </c>
      <c r="C32" s="3" t="str">
        <f>IF(B32="","",Transactions!$M$1+INDEX(Transactions!$K$3:$K$5000,MATCH(A32,Transactions!$N$3:$N$5000,0)))</f>
        <v/>
      </c>
      <c r="D32" s="3" t="str">
        <f t="shared" si="2"/>
        <v/>
      </c>
      <c r="E32" s="10">
        <f t="shared" si="3"/>
        <v>0</v>
      </c>
    </row>
    <row r="33" spans="1:5" x14ac:dyDescent="0.3">
      <c r="A33">
        <v>30</v>
      </c>
      <c r="B33" s="1" t="str">
        <f>IF(ISERROR(INDEX(Transactions!$H$3:$H$5000,MATCH(A33,Transactions!$N$3:$N$5000,0))),"",INDEX(Transactions!$H$3:$H$5000,MATCH(A33,Transactions!$N$3:$N$5000,0)))</f>
        <v/>
      </c>
      <c r="C33" s="3" t="str">
        <f>IF(B33="","",Transactions!$M$1+INDEX(Transactions!$K$3:$K$5000,MATCH(A33,Transactions!$N$3:$N$5000,0)))</f>
        <v/>
      </c>
      <c r="D33" s="3" t="str">
        <f t="shared" si="2"/>
        <v/>
      </c>
      <c r="E33" s="10">
        <f t="shared" si="3"/>
        <v>0</v>
      </c>
    </row>
    <row r="34" spans="1:5" x14ac:dyDescent="0.3">
      <c r="A34">
        <v>31</v>
      </c>
      <c r="B34" s="1" t="str">
        <f>IF(ISERROR(INDEX(Transactions!$H$3:$H$5000,MATCH(A34,Transactions!$N$3:$N$5000,0))),"",INDEX(Transactions!$H$3:$H$5000,MATCH(A34,Transactions!$N$3:$N$5000,0)))</f>
        <v/>
      </c>
      <c r="C34" s="3" t="str">
        <f>IF(B34="","",Transactions!$M$1+INDEX(Transactions!$K$3:$K$5000,MATCH(A34,Transactions!$N$3:$N$5000,0)))</f>
        <v/>
      </c>
      <c r="D34" s="3" t="str">
        <f t="shared" si="2"/>
        <v/>
      </c>
      <c r="E34" s="10">
        <f t="shared" si="3"/>
        <v>0</v>
      </c>
    </row>
    <row r="35" spans="1:5" x14ac:dyDescent="0.3">
      <c r="A35">
        <v>32</v>
      </c>
      <c r="B35" s="1" t="str">
        <f>IF(ISERROR(INDEX(Transactions!$H$3:$H$5000,MATCH(A35,Transactions!$N$3:$N$5000,0))),"",INDEX(Transactions!$H$3:$H$5000,MATCH(A35,Transactions!$N$3:$N$5000,0)))</f>
        <v/>
      </c>
      <c r="C35" s="3" t="str">
        <f>IF(B35="","",Transactions!$M$1+INDEX(Transactions!$K$3:$K$5000,MATCH(A35,Transactions!$N$3:$N$5000,0)))</f>
        <v/>
      </c>
      <c r="D35" s="3" t="str">
        <f t="shared" si="2"/>
        <v/>
      </c>
      <c r="E35" s="10">
        <f t="shared" si="3"/>
        <v>0</v>
      </c>
    </row>
    <row r="36" spans="1:5" x14ac:dyDescent="0.3">
      <c r="A36">
        <v>33</v>
      </c>
      <c r="B36" s="1" t="str">
        <f>IF(ISERROR(INDEX(Transactions!$H$3:$H$5000,MATCH(A36,Transactions!$N$3:$N$5000,0))),"",INDEX(Transactions!$H$3:$H$5000,MATCH(A36,Transactions!$N$3:$N$5000,0)))</f>
        <v/>
      </c>
      <c r="C36" s="3" t="str">
        <f>IF(B36="","",Transactions!$M$1+INDEX(Transactions!$K$3:$K$5000,MATCH(A36,Transactions!$N$3:$N$5000,0)))</f>
        <v/>
      </c>
      <c r="D36" s="3" t="str">
        <f t="shared" si="2"/>
        <v/>
      </c>
      <c r="E36" s="10">
        <f t="shared" si="3"/>
        <v>0</v>
      </c>
    </row>
    <row r="37" spans="1:5" x14ac:dyDescent="0.3">
      <c r="A37">
        <v>34</v>
      </c>
      <c r="B37" s="1" t="str">
        <f>IF(ISERROR(INDEX(Transactions!$H$3:$H$5000,MATCH(A37,Transactions!$N$3:$N$5000,0))),"",INDEX(Transactions!$H$3:$H$5000,MATCH(A37,Transactions!$N$3:$N$5000,0)))</f>
        <v/>
      </c>
      <c r="C37" s="3" t="str">
        <f>IF(B37="","",Transactions!$M$1+INDEX(Transactions!$K$3:$K$5000,MATCH(A37,Transactions!$N$3:$N$5000,0)))</f>
        <v/>
      </c>
      <c r="D37" s="3" t="str">
        <f t="shared" si="2"/>
        <v/>
      </c>
      <c r="E37" s="10">
        <f t="shared" si="3"/>
        <v>0</v>
      </c>
    </row>
    <row r="38" spans="1:5" x14ac:dyDescent="0.3">
      <c r="A38">
        <v>35</v>
      </c>
      <c r="B38" s="1" t="str">
        <f>IF(ISERROR(INDEX(Transactions!$H$3:$H$5000,MATCH(A38,Transactions!$N$3:$N$5000,0))),"",INDEX(Transactions!$H$3:$H$5000,MATCH(A38,Transactions!$N$3:$N$5000,0)))</f>
        <v/>
      </c>
      <c r="C38" s="3" t="str">
        <f>IF(B38="","",Transactions!$M$1+INDEX(Transactions!$K$3:$K$5000,MATCH(A38,Transactions!$N$3:$N$5000,0)))</f>
        <v/>
      </c>
      <c r="D38" s="3" t="str">
        <f t="shared" si="2"/>
        <v/>
      </c>
      <c r="E38" s="10">
        <f t="shared" si="3"/>
        <v>0</v>
      </c>
    </row>
    <row r="39" spans="1:5" x14ac:dyDescent="0.3">
      <c r="A39">
        <v>36</v>
      </c>
      <c r="B39" s="1" t="str">
        <f>IF(ISERROR(INDEX(Transactions!$H$3:$H$5000,MATCH(A39,Transactions!$N$3:$N$5000,0))),"",INDEX(Transactions!$H$3:$H$5000,MATCH(A39,Transactions!$N$3:$N$5000,0)))</f>
        <v/>
      </c>
      <c r="C39" s="3" t="str">
        <f>IF(B39="","",Transactions!$M$1+INDEX(Transactions!$K$3:$K$5000,MATCH(A39,Transactions!$N$3:$N$5000,0)))</f>
        <v/>
      </c>
      <c r="D39" s="3" t="str">
        <f t="shared" si="2"/>
        <v/>
      </c>
      <c r="E39" s="10">
        <f t="shared" si="3"/>
        <v>0</v>
      </c>
    </row>
    <row r="40" spans="1:5" x14ac:dyDescent="0.3">
      <c r="A40">
        <v>37</v>
      </c>
      <c r="B40" s="1" t="str">
        <f>IF(ISERROR(INDEX(Transactions!$H$3:$H$5000,MATCH(A40,Transactions!$N$3:$N$5000,0))),"",INDEX(Transactions!$H$3:$H$5000,MATCH(A40,Transactions!$N$3:$N$5000,0)))</f>
        <v/>
      </c>
      <c r="C40" s="3" t="str">
        <f>IF(B40="","",Transactions!$M$1+INDEX(Transactions!$K$3:$K$5000,MATCH(A40,Transactions!$N$3:$N$5000,0)))</f>
        <v/>
      </c>
      <c r="D40" s="3" t="str">
        <f t="shared" si="2"/>
        <v/>
      </c>
      <c r="E40" s="10">
        <f t="shared" si="3"/>
        <v>0</v>
      </c>
    </row>
    <row r="41" spans="1:5" x14ac:dyDescent="0.3">
      <c r="A41">
        <v>38</v>
      </c>
      <c r="B41" s="1" t="str">
        <f>IF(ISERROR(INDEX(Transactions!$H$3:$H$5000,MATCH(A41,Transactions!$N$3:$N$5000,0))),"",INDEX(Transactions!$H$3:$H$5000,MATCH(A41,Transactions!$N$3:$N$5000,0)))</f>
        <v/>
      </c>
      <c r="C41" s="3" t="str">
        <f>IF(B41="","",Transactions!$M$1+INDEX(Transactions!$K$3:$K$5000,MATCH(A41,Transactions!$N$3:$N$5000,0)))</f>
        <v/>
      </c>
      <c r="D41" s="3" t="str">
        <f t="shared" si="2"/>
        <v/>
      </c>
      <c r="E41" s="10">
        <f t="shared" si="3"/>
        <v>0</v>
      </c>
    </row>
    <row r="42" spans="1:5" x14ac:dyDescent="0.3">
      <c r="A42">
        <v>39</v>
      </c>
      <c r="B42" s="1" t="str">
        <f>IF(ISERROR(INDEX(Transactions!$H$3:$H$5000,MATCH(A42,Transactions!$N$3:$N$5000,0))),"",INDEX(Transactions!$H$3:$H$5000,MATCH(A42,Transactions!$N$3:$N$5000,0)))</f>
        <v/>
      </c>
      <c r="C42" s="3" t="str">
        <f>IF(B42="","",Transactions!$M$1+INDEX(Transactions!$K$3:$K$5000,MATCH(A42,Transactions!$N$3:$N$5000,0)))</f>
        <v/>
      </c>
      <c r="D42" s="3" t="str">
        <f t="shared" si="2"/>
        <v/>
      </c>
      <c r="E42" s="10">
        <f t="shared" si="3"/>
        <v>0</v>
      </c>
    </row>
    <row r="43" spans="1:5" x14ac:dyDescent="0.3">
      <c r="A43">
        <v>40</v>
      </c>
      <c r="B43" s="1" t="str">
        <f>IF(ISERROR(INDEX(Transactions!$H$3:$H$5000,MATCH(A43,Transactions!$N$3:$N$5000,0))),"",INDEX(Transactions!$H$3:$H$5000,MATCH(A43,Transactions!$N$3:$N$5000,0)))</f>
        <v/>
      </c>
      <c r="C43" s="3" t="str">
        <f>IF(B43="","",Transactions!$M$1+INDEX(Transactions!$K$3:$K$5000,MATCH(A43,Transactions!$N$3:$N$5000,0)))</f>
        <v/>
      </c>
      <c r="D43" s="3" t="str">
        <f t="shared" si="2"/>
        <v/>
      </c>
      <c r="E43" s="10">
        <f t="shared" si="3"/>
        <v>0</v>
      </c>
    </row>
    <row r="44" spans="1:5" x14ac:dyDescent="0.3">
      <c r="A44">
        <v>41</v>
      </c>
      <c r="B44" s="1" t="str">
        <f>IF(ISERROR(INDEX(Transactions!$H$3:$H$5000,MATCH(A44,Transactions!$N$3:$N$5000,0))),"",INDEX(Transactions!$H$3:$H$5000,MATCH(A44,Transactions!$N$3:$N$5000,0)))</f>
        <v/>
      </c>
      <c r="C44" s="3" t="str">
        <f>IF(B44="","",Transactions!$M$1+INDEX(Transactions!$K$3:$K$5000,MATCH(A44,Transactions!$N$3:$N$5000,0)))</f>
        <v/>
      </c>
      <c r="D44" s="3" t="str">
        <f t="shared" si="2"/>
        <v/>
      </c>
      <c r="E44" s="10">
        <f t="shared" si="3"/>
        <v>0</v>
      </c>
    </row>
    <row r="45" spans="1:5" x14ac:dyDescent="0.3">
      <c r="A45">
        <v>42</v>
      </c>
      <c r="B45" s="1" t="str">
        <f>IF(ISERROR(INDEX(Transactions!$H$3:$H$5000,MATCH(A45,Transactions!$N$3:$N$5000,0))),"",INDEX(Transactions!$H$3:$H$5000,MATCH(A45,Transactions!$N$3:$N$5000,0)))</f>
        <v/>
      </c>
      <c r="C45" s="3" t="str">
        <f>IF(B45="","",Transactions!$M$1+INDEX(Transactions!$K$3:$K$5000,MATCH(A45,Transactions!$N$3:$N$5000,0)))</f>
        <v/>
      </c>
      <c r="D45" s="3" t="str">
        <f t="shared" si="2"/>
        <v/>
      </c>
      <c r="E45" s="10">
        <f t="shared" si="3"/>
        <v>0</v>
      </c>
    </row>
    <row r="46" spans="1:5" x14ac:dyDescent="0.3">
      <c r="A46">
        <v>43</v>
      </c>
      <c r="B46" s="1" t="str">
        <f>IF(ISERROR(INDEX(Transactions!$H$3:$H$5000,MATCH(A46,Transactions!$N$3:$N$5000,0))),"",INDEX(Transactions!$H$3:$H$5000,MATCH(A46,Transactions!$N$3:$N$5000,0)))</f>
        <v/>
      </c>
      <c r="C46" s="3" t="str">
        <f>IF(B46="","",Transactions!$M$1+INDEX(Transactions!$K$3:$K$5000,MATCH(A46,Transactions!$N$3:$N$5000,0)))</f>
        <v/>
      </c>
      <c r="D46" s="3" t="str">
        <f t="shared" si="2"/>
        <v/>
      </c>
      <c r="E46" s="10">
        <f t="shared" si="3"/>
        <v>0</v>
      </c>
    </row>
    <row r="47" spans="1:5" x14ac:dyDescent="0.3">
      <c r="A47">
        <v>44</v>
      </c>
      <c r="B47" s="1" t="str">
        <f>IF(ISERROR(INDEX(Transactions!$H$3:$H$5000,MATCH(A47,Transactions!$N$3:$N$5000,0))),"",INDEX(Transactions!$H$3:$H$5000,MATCH(A47,Transactions!$N$3:$N$5000,0)))</f>
        <v/>
      </c>
      <c r="C47" s="3" t="str">
        <f>IF(B47="","",Transactions!$M$1+INDEX(Transactions!$K$3:$K$5000,MATCH(A47,Transactions!$N$3:$N$5000,0)))</f>
        <v/>
      </c>
      <c r="D47" s="3" t="str">
        <f t="shared" si="2"/>
        <v/>
      </c>
      <c r="E47" s="10">
        <f t="shared" si="3"/>
        <v>0</v>
      </c>
    </row>
    <row r="48" spans="1:5" x14ac:dyDescent="0.3">
      <c r="A48">
        <v>45</v>
      </c>
      <c r="B48" s="1" t="str">
        <f>IF(ISERROR(INDEX(Transactions!$H$3:$H$5000,MATCH(A48,Transactions!$N$3:$N$5000,0))),"",INDEX(Transactions!$H$3:$H$5000,MATCH(A48,Transactions!$N$3:$N$5000,0)))</f>
        <v/>
      </c>
      <c r="C48" s="3" t="str">
        <f>IF(B48="","",Transactions!$M$1+INDEX(Transactions!$K$3:$K$5000,MATCH(A48,Transactions!$N$3:$N$5000,0)))</f>
        <v/>
      </c>
      <c r="D48" s="3" t="str">
        <f t="shared" si="2"/>
        <v/>
      </c>
      <c r="E48" s="10">
        <f t="shared" si="3"/>
        <v>0</v>
      </c>
    </row>
    <row r="49" spans="1:5" x14ac:dyDescent="0.3">
      <c r="A49">
        <v>46</v>
      </c>
      <c r="B49" s="1" t="str">
        <f>IF(ISERROR(INDEX(Transactions!$H$3:$H$5000,MATCH(A49,Transactions!$N$3:$N$5000,0))),"",INDEX(Transactions!$H$3:$H$5000,MATCH(A49,Transactions!$N$3:$N$5000,0)))</f>
        <v/>
      </c>
      <c r="C49" s="3" t="str">
        <f>IF(B49="","",Transactions!$M$1+INDEX(Transactions!$K$3:$K$5000,MATCH(A49,Transactions!$N$3:$N$5000,0)))</f>
        <v/>
      </c>
      <c r="D49" s="3" t="str">
        <f t="shared" si="2"/>
        <v/>
      </c>
      <c r="E49" s="10">
        <f t="shared" si="3"/>
        <v>0</v>
      </c>
    </row>
    <row r="50" spans="1:5" x14ac:dyDescent="0.3">
      <c r="A50">
        <v>47</v>
      </c>
      <c r="B50" s="1" t="str">
        <f>IF(ISERROR(INDEX(Transactions!$H$3:$H$5000,MATCH(A50,Transactions!$N$3:$N$5000,0))),"",INDEX(Transactions!$H$3:$H$5000,MATCH(A50,Transactions!$N$3:$N$5000,0)))</f>
        <v/>
      </c>
      <c r="C50" s="3" t="str">
        <f>IF(B50="","",Transactions!$M$1+INDEX(Transactions!$K$3:$K$5000,MATCH(A50,Transactions!$N$3:$N$5000,0)))</f>
        <v/>
      </c>
      <c r="D50" s="3" t="str">
        <f t="shared" si="2"/>
        <v/>
      </c>
      <c r="E50" s="10">
        <f t="shared" si="3"/>
        <v>0</v>
      </c>
    </row>
    <row r="51" spans="1:5" x14ac:dyDescent="0.3">
      <c r="A51">
        <v>48</v>
      </c>
      <c r="B51" s="1" t="str">
        <f>IF(ISERROR(INDEX(Transactions!$H$3:$H$5000,MATCH(A51,Transactions!$N$3:$N$5000,0))),"",INDEX(Transactions!$H$3:$H$5000,MATCH(A51,Transactions!$N$3:$N$5000,0)))</f>
        <v/>
      </c>
      <c r="C51" s="3" t="str">
        <f>IF(B51="","",Transactions!$M$1+INDEX(Transactions!$K$3:$K$5000,MATCH(A51,Transactions!$N$3:$N$5000,0)))</f>
        <v/>
      </c>
      <c r="D51" s="3" t="str">
        <f t="shared" si="2"/>
        <v/>
      </c>
      <c r="E51" s="10">
        <f t="shared" si="3"/>
        <v>0</v>
      </c>
    </row>
    <row r="52" spans="1:5" x14ac:dyDescent="0.3">
      <c r="A52">
        <v>49</v>
      </c>
      <c r="B52" s="1" t="str">
        <f>IF(ISERROR(INDEX(Transactions!$H$3:$H$5000,MATCH(A52,Transactions!$N$3:$N$5000,0))),"",INDEX(Transactions!$H$3:$H$5000,MATCH(A52,Transactions!$N$3:$N$5000,0)))</f>
        <v/>
      </c>
      <c r="C52" s="3" t="str">
        <f>IF(B52="","",Transactions!$M$1+INDEX(Transactions!$K$3:$K$5000,MATCH(A52,Transactions!$N$3:$N$5000,0)))</f>
        <v/>
      </c>
      <c r="D52" s="3" t="str">
        <f t="shared" si="2"/>
        <v/>
      </c>
      <c r="E52" s="10">
        <f t="shared" si="3"/>
        <v>0</v>
      </c>
    </row>
    <row r="53" spans="1:5" x14ac:dyDescent="0.3">
      <c r="A53">
        <v>50</v>
      </c>
      <c r="B53" s="1" t="str">
        <f>IF(ISERROR(INDEX(Transactions!$H$3:$H$5000,MATCH(A53,Transactions!$N$3:$N$5000,0))),"",INDEX(Transactions!$H$3:$H$5000,MATCH(A53,Transactions!$N$3:$N$5000,0)))</f>
        <v/>
      </c>
      <c r="C53" s="3" t="str">
        <f>IF(B53="","",Transactions!$M$1+INDEX(Transactions!$K$3:$K$5000,MATCH(A53,Transactions!$N$3:$N$5000,0)))</f>
        <v/>
      </c>
      <c r="D53" s="3" t="str">
        <f t="shared" si="2"/>
        <v/>
      </c>
      <c r="E53" s="10">
        <f t="shared" si="3"/>
        <v>0</v>
      </c>
    </row>
    <row r="54" spans="1:5" x14ac:dyDescent="0.3">
      <c r="A54">
        <v>51</v>
      </c>
      <c r="B54" s="1" t="str">
        <f>IF(ISERROR(INDEX(Transactions!$H$3:$H$5000,MATCH(A54,Transactions!$N$3:$N$5000,0))),"",INDEX(Transactions!$H$3:$H$5000,MATCH(A54,Transactions!$N$3:$N$5000,0)))</f>
        <v/>
      </c>
      <c r="C54" s="3" t="str">
        <f>IF(B54="","",Transactions!$M$1+INDEX(Transactions!$K$3:$K$5000,MATCH(A54,Transactions!$N$3:$N$5000,0)))</f>
        <v/>
      </c>
      <c r="D54" s="3" t="str">
        <f t="shared" si="2"/>
        <v/>
      </c>
      <c r="E54" s="10">
        <f t="shared" si="3"/>
        <v>0</v>
      </c>
    </row>
    <row r="55" spans="1:5" x14ac:dyDescent="0.3">
      <c r="A55">
        <v>52</v>
      </c>
      <c r="B55" s="1" t="str">
        <f>IF(ISERROR(INDEX(Transactions!$H$3:$H$5000,MATCH(A55,Transactions!$N$3:$N$5000,0))),"",INDEX(Transactions!$H$3:$H$5000,MATCH(A55,Transactions!$N$3:$N$5000,0)))</f>
        <v/>
      </c>
      <c r="C55" s="3" t="str">
        <f>IF(B55="","",Transactions!$M$1+INDEX(Transactions!$K$3:$K$5000,MATCH(A55,Transactions!$N$3:$N$5000,0)))</f>
        <v/>
      </c>
      <c r="D55" s="3" t="str">
        <f t="shared" si="2"/>
        <v/>
      </c>
      <c r="E55" s="10">
        <f t="shared" si="3"/>
        <v>0</v>
      </c>
    </row>
    <row r="56" spans="1:5" x14ac:dyDescent="0.3">
      <c r="A56">
        <v>53</v>
      </c>
      <c r="B56" s="1" t="str">
        <f>IF(ISERROR(INDEX(Transactions!$H$3:$H$5000,MATCH(A56,Transactions!$N$3:$N$5000,0))),"",INDEX(Transactions!$H$3:$H$5000,MATCH(A56,Transactions!$N$3:$N$5000,0)))</f>
        <v/>
      </c>
      <c r="C56" s="3" t="str">
        <f>IF(B56="","",Transactions!$M$1+INDEX(Transactions!$K$3:$K$5000,MATCH(A56,Transactions!$N$3:$N$5000,0)))</f>
        <v/>
      </c>
      <c r="D56" s="3" t="str">
        <f t="shared" si="2"/>
        <v/>
      </c>
      <c r="E56" s="10">
        <f t="shared" si="3"/>
        <v>0</v>
      </c>
    </row>
    <row r="57" spans="1:5" x14ac:dyDescent="0.3">
      <c r="A57">
        <v>54</v>
      </c>
      <c r="B57" s="1" t="str">
        <f>IF(ISERROR(INDEX(Transactions!$H$3:$H$5000,MATCH(A57,Transactions!$N$3:$N$5000,0))),"",INDEX(Transactions!$H$3:$H$5000,MATCH(A57,Transactions!$N$3:$N$5000,0)))</f>
        <v/>
      </c>
      <c r="C57" s="3" t="str">
        <f>IF(B57="","",Transactions!$M$1+INDEX(Transactions!$K$3:$K$5000,MATCH(A57,Transactions!$N$3:$N$5000,0)))</f>
        <v/>
      </c>
      <c r="D57" s="3" t="str">
        <f t="shared" si="2"/>
        <v/>
      </c>
      <c r="E57" s="10">
        <f t="shared" si="3"/>
        <v>0</v>
      </c>
    </row>
    <row r="58" spans="1:5" x14ac:dyDescent="0.3">
      <c r="A58">
        <v>55</v>
      </c>
      <c r="B58" s="1" t="str">
        <f>IF(ISERROR(INDEX(Transactions!$H$3:$H$5000,MATCH(A58,Transactions!$N$3:$N$5000,0))),"",INDEX(Transactions!$H$3:$H$5000,MATCH(A58,Transactions!$N$3:$N$5000,0)))</f>
        <v/>
      </c>
      <c r="C58" s="3" t="str">
        <f>IF(B58="","",Transactions!$M$1+INDEX(Transactions!$K$3:$K$5000,MATCH(A58,Transactions!$N$3:$N$5000,0)))</f>
        <v/>
      </c>
      <c r="D58" s="3" t="str">
        <f t="shared" si="2"/>
        <v/>
      </c>
      <c r="E58" s="10">
        <f t="shared" si="3"/>
        <v>0</v>
      </c>
    </row>
    <row r="59" spans="1:5" x14ac:dyDescent="0.3">
      <c r="A59">
        <v>56</v>
      </c>
      <c r="B59" s="1" t="str">
        <f>IF(ISERROR(INDEX(Transactions!$H$3:$H$5000,MATCH(A59,Transactions!$N$3:$N$5000,0))),"",INDEX(Transactions!$H$3:$H$5000,MATCH(A59,Transactions!$N$3:$N$5000,0)))</f>
        <v/>
      </c>
      <c r="C59" s="3" t="str">
        <f>IF(B59="","",Transactions!$M$1+INDEX(Transactions!$K$3:$K$5000,MATCH(A59,Transactions!$N$3:$N$5000,0)))</f>
        <v/>
      </c>
      <c r="D59" s="3" t="str">
        <f t="shared" si="2"/>
        <v/>
      </c>
      <c r="E59" s="10">
        <f t="shared" si="3"/>
        <v>0</v>
      </c>
    </row>
    <row r="60" spans="1:5" x14ac:dyDescent="0.3">
      <c r="A60">
        <v>57</v>
      </c>
      <c r="B60" s="1" t="str">
        <f>IF(ISERROR(INDEX(Transactions!$H$3:$H$5000,MATCH(A60,Transactions!$N$3:$N$5000,0))),"",INDEX(Transactions!$H$3:$H$5000,MATCH(A60,Transactions!$N$3:$N$5000,0)))</f>
        <v/>
      </c>
      <c r="C60" s="3" t="str">
        <f>IF(B60="","",Transactions!$M$1+INDEX(Transactions!$K$3:$K$5000,MATCH(A60,Transactions!$N$3:$N$5000,0)))</f>
        <v/>
      </c>
      <c r="D60" s="3" t="str">
        <f t="shared" si="2"/>
        <v/>
      </c>
      <c r="E60" s="10">
        <f t="shared" si="3"/>
        <v>0</v>
      </c>
    </row>
    <row r="61" spans="1:5" x14ac:dyDescent="0.3">
      <c r="A61">
        <v>58</v>
      </c>
      <c r="B61" s="1" t="str">
        <f>IF(ISERROR(INDEX(Transactions!$H$3:$H$5000,MATCH(A61,Transactions!$N$3:$N$5000,0))),"",INDEX(Transactions!$H$3:$H$5000,MATCH(A61,Transactions!$N$3:$N$5000,0)))</f>
        <v/>
      </c>
      <c r="C61" s="3" t="str">
        <f>IF(B61="","",Transactions!$M$1+INDEX(Transactions!$K$3:$K$5000,MATCH(A61,Transactions!$N$3:$N$5000,0)))</f>
        <v/>
      </c>
      <c r="D61" s="3" t="str">
        <f t="shared" si="2"/>
        <v/>
      </c>
      <c r="E61" s="10">
        <f t="shared" si="3"/>
        <v>0</v>
      </c>
    </row>
    <row r="62" spans="1:5" x14ac:dyDescent="0.3">
      <c r="A62">
        <v>59</v>
      </c>
      <c r="B62" s="1" t="str">
        <f>IF(ISERROR(INDEX(Transactions!$H$3:$H$5000,MATCH(A62,Transactions!$N$3:$N$5000,0))),"",INDEX(Transactions!$H$3:$H$5000,MATCH(A62,Transactions!$N$3:$N$5000,0)))</f>
        <v/>
      </c>
      <c r="C62" s="3" t="str">
        <f>IF(B62="","",Transactions!$M$1+INDEX(Transactions!$K$3:$K$5000,MATCH(A62,Transactions!$N$3:$N$5000,0)))</f>
        <v/>
      </c>
      <c r="D62" s="3" t="str">
        <f t="shared" si="2"/>
        <v/>
      </c>
      <c r="E62" s="10">
        <f t="shared" si="3"/>
        <v>0</v>
      </c>
    </row>
    <row r="63" spans="1:5" x14ac:dyDescent="0.3">
      <c r="A63">
        <v>60</v>
      </c>
      <c r="B63" s="1" t="str">
        <f>IF(ISERROR(INDEX(Transactions!$H$3:$H$5000,MATCH(A63,Transactions!$N$3:$N$5000,0))),"",INDEX(Transactions!$H$3:$H$5000,MATCH(A63,Transactions!$N$3:$N$5000,0)))</f>
        <v/>
      </c>
      <c r="C63" s="3" t="str">
        <f>IF(B63="","",Transactions!$M$1+INDEX(Transactions!$K$3:$K$5000,MATCH(A63,Transactions!$N$3:$N$5000,0)))</f>
        <v/>
      </c>
      <c r="D63" s="3" t="str">
        <f t="shared" si="2"/>
        <v/>
      </c>
      <c r="E63" s="10">
        <f t="shared" si="3"/>
        <v>0</v>
      </c>
    </row>
    <row r="64" spans="1:5" x14ac:dyDescent="0.3">
      <c r="A64">
        <v>61</v>
      </c>
      <c r="B64" s="1" t="str">
        <f>IF(ISERROR(INDEX(Transactions!$H$3:$H$5000,MATCH(A64,Transactions!$N$3:$N$5000,0))),"",INDEX(Transactions!$H$3:$H$5000,MATCH(A64,Transactions!$N$3:$N$5000,0)))</f>
        <v/>
      </c>
      <c r="C64" s="3" t="str">
        <f>IF(B64="","",Transactions!$M$1+INDEX(Transactions!$K$3:$K$5000,MATCH(A64,Transactions!$N$3:$N$5000,0)))</f>
        <v/>
      </c>
      <c r="D64" s="3" t="str">
        <f t="shared" si="2"/>
        <v/>
      </c>
      <c r="E64" s="10">
        <f t="shared" si="3"/>
        <v>0</v>
      </c>
    </row>
    <row r="65" spans="1:5" x14ac:dyDescent="0.3">
      <c r="A65">
        <v>62</v>
      </c>
      <c r="B65" s="1" t="str">
        <f>IF(ISERROR(INDEX(Transactions!$H$3:$H$5000,MATCH(A65,Transactions!$N$3:$N$5000,0))),"",INDEX(Transactions!$H$3:$H$5000,MATCH(A65,Transactions!$N$3:$N$5000,0)))</f>
        <v/>
      </c>
      <c r="C65" s="3" t="str">
        <f>IF(B65="","",Transactions!$M$1+INDEX(Transactions!$K$3:$K$5000,MATCH(A65,Transactions!$N$3:$N$5000,0)))</f>
        <v/>
      </c>
      <c r="D65" s="3" t="str">
        <f t="shared" si="2"/>
        <v/>
      </c>
      <c r="E65" s="10">
        <f t="shared" si="3"/>
        <v>0</v>
      </c>
    </row>
    <row r="66" spans="1:5" x14ac:dyDescent="0.3">
      <c r="A66">
        <v>63</v>
      </c>
      <c r="B66" s="1" t="str">
        <f>IF(ISERROR(INDEX(Transactions!$H$3:$H$5000,MATCH(A66,Transactions!$N$3:$N$5000,0))),"",INDEX(Transactions!$H$3:$H$5000,MATCH(A66,Transactions!$N$3:$N$5000,0)))</f>
        <v/>
      </c>
      <c r="C66" s="3" t="str">
        <f>IF(B66="","",Transactions!$M$1+INDEX(Transactions!$K$3:$K$5000,MATCH(A66,Transactions!$N$3:$N$5000,0)))</f>
        <v/>
      </c>
      <c r="D66" s="3" t="str">
        <f t="shared" si="2"/>
        <v/>
      </c>
      <c r="E66" s="10">
        <f t="shared" si="3"/>
        <v>0</v>
      </c>
    </row>
    <row r="67" spans="1:5" x14ac:dyDescent="0.3">
      <c r="A67">
        <v>64</v>
      </c>
      <c r="B67" s="1" t="str">
        <f>IF(ISERROR(INDEX(Transactions!$H$3:$H$5000,MATCH(A67,Transactions!$N$3:$N$5000,0))),"",INDEX(Transactions!$H$3:$H$5000,MATCH(A67,Transactions!$N$3:$N$5000,0)))</f>
        <v/>
      </c>
      <c r="C67" s="3" t="str">
        <f>IF(B67="","",Transactions!$M$1+INDEX(Transactions!$K$3:$K$5000,MATCH(A67,Transactions!$N$3:$N$5000,0)))</f>
        <v/>
      </c>
      <c r="D67" s="3" t="str">
        <f t="shared" si="2"/>
        <v/>
      </c>
      <c r="E67" s="10">
        <f t="shared" si="3"/>
        <v>0</v>
      </c>
    </row>
    <row r="68" spans="1:5" x14ac:dyDescent="0.3">
      <c r="A68">
        <v>65</v>
      </c>
      <c r="B68" s="1" t="str">
        <f>IF(ISERROR(INDEX(Transactions!$H$3:$H$5000,MATCH(A68,Transactions!$N$3:$N$5000,0))),"",INDEX(Transactions!$H$3:$H$5000,MATCH(A68,Transactions!$N$3:$N$5000,0)))</f>
        <v/>
      </c>
      <c r="C68" s="3" t="str">
        <f>IF(B68="","",Transactions!$M$1+INDEX(Transactions!$K$3:$K$5000,MATCH(A68,Transactions!$N$3:$N$5000,0)))</f>
        <v/>
      </c>
      <c r="D68" s="3" t="str">
        <f t="shared" si="2"/>
        <v/>
      </c>
      <c r="E68" s="10">
        <f t="shared" si="3"/>
        <v>0</v>
      </c>
    </row>
    <row r="69" spans="1:5" x14ac:dyDescent="0.3">
      <c r="A69">
        <v>66</v>
      </c>
      <c r="B69" s="1" t="str">
        <f>IF(ISERROR(INDEX(Transactions!$H$3:$H$5000,MATCH(A69,Transactions!$N$3:$N$5000,0))),"",INDEX(Transactions!$H$3:$H$5000,MATCH(A69,Transactions!$N$3:$N$5000,0)))</f>
        <v/>
      </c>
      <c r="C69" s="3" t="str">
        <f>IF(B69="","",Transactions!$M$1+INDEX(Transactions!$K$3:$K$5000,MATCH(A69,Transactions!$N$3:$N$5000,0)))</f>
        <v/>
      </c>
      <c r="D69" s="3" t="str">
        <f t="shared" si="2"/>
        <v/>
      </c>
      <c r="E69" s="10">
        <f t="shared" si="3"/>
        <v>0</v>
      </c>
    </row>
    <row r="70" spans="1:5" x14ac:dyDescent="0.3">
      <c r="A70">
        <v>67</v>
      </c>
      <c r="B70" s="1" t="str">
        <f>IF(ISERROR(INDEX(Transactions!$H$3:$H$5000,MATCH(A70,Transactions!$N$3:$N$5000,0))),"",INDEX(Transactions!$H$3:$H$5000,MATCH(A70,Transactions!$N$3:$N$5000,0)))</f>
        <v/>
      </c>
      <c r="C70" s="3" t="str">
        <f>IF(B70="","",Transactions!$M$1+INDEX(Transactions!$K$3:$K$5000,MATCH(A70,Transactions!$N$3:$N$5000,0)))</f>
        <v/>
      </c>
      <c r="D70" s="3" t="str">
        <f t="shared" si="2"/>
        <v/>
      </c>
      <c r="E70" s="10">
        <f t="shared" si="3"/>
        <v>0</v>
      </c>
    </row>
    <row r="71" spans="1:5" x14ac:dyDescent="0.3">
      <c r="A71">
        <v>68</v>
      </c>
      <c r="B71" s="1" t="str">
        <f>IF(ISERROR(INDEX(Transactions!$H$3:$H$5000,MATCH(A71,Transactions!$N$3:$N$5000,0))),"",INDEX(Transactions!$H$3:$H$5000,MATCH(A71,Transactions!$N$3:$N$5000,0)))</f>
        <v/>
      </c>
      <c r="C71" s="3" t="str">
        <f>IF(B71="","",Transactions!$M$1+INDEX(Transactions!$K$3:$K$5000,MATCH(A71,Transactions!$N$3:$N$5000,0)))</f>
        <v/>
      </c>
      <c r="D71" s="3" t="str">
        <f t="shared" si="2"/>
        <v/>
      </c>
      <c r="E71" s="10">
        <f t="shared" si="3"/>
        <v>0</v>
      </c>
    </row>
    <row r="72" spans="1:5" x14ac:dyDescent="0.3">
      <c r="A72">
        <v>69</v>
      </c>
      <c r="B72" s="1" t="str">
        <f>IF(ISERROR(INDEX(Transactions!$H$3:$H$5000,MATCH(A72,Transactions!$N$3:$N$5000,0))),"",INDEX(Transactions!$H$3:$H$5000,MATCH(A72,Transactions!$N$3:$N$5000,0)))</f>
        <v/>
      </c>
      <c r="C72" s="3" t="str">
        <f>IF(B72="","",Transactions!$M$1+INDEX(Transactions!$K$3:$K$5000,MATCH(A72,Transactions!$N$3:$N$5000,0)))</f>
        <v/>
      </c>
      <c r="D72" s="3" t="str">
        <f t="shared" si="2"/>
        <v/>
      </c>
      <c r="E72" s="10">
        <f t="shared" si="3"/>
        <v>0</v>
      </c>
    </row>
    <row r="73" spans="1:5" x14ac:dyDescent="0.3">
      <c r="A73">
        <v>70</v>
      </c>
      <c r="B73" s="1" t="str">
        <f>IF(ISERROR(INDEX(Transactions!$H$3:$H$5000,MATCH(A73,Transactions!$N$3:$N$5000,0))),"",INDEX(Transactions!$H$3:$H$5000,MATCH(A73,Transactions!$N$3:$N$5000,0)))</f>
        <v/>
      </c>
      <c r="C73" s="3" t="str">
        <f>IF(B73="","",Transactions!$M$1+INDEX(Transactions!$K$3:$K$5000,MATCH(A73,Transactions!$N$3:$N$5000,0)))</f>
        <v/>
      </c>
      <c r="D73" s="3" t="str">
        <f t="shared" si="2"/>
        <v/>
      </c>
      <c r="E73" s="10">
        <f t="shared" si="3"/>
        <v>0</v>
      </c>
    </row>
    <row r="74" spans="1:5" x14ac:dyDescent="0.3">
      <c r="A74">
        <v>71</v>
      </c>
      <c r="B74" s="1" t="str">
        <f>IF(ISERROR(INDEX(Transactions!$H$3:$H$5000,MATCH(A74,Transactions!$N$3:$N$5000,0))),"",INDEX(Transactions!$H$3:$H$5000,MATCH(A74,Transactions!$N$3:$N$5000,0)))</f>
        <v/>
      </c>
      <c r="C74" s="3" t="str">
        <f>IF(B74="","",Transactions!$M$1+INDEX(Transactions!$K$3:$K$5000,MATCH(A74,Transactions!$N$3:$N$5000,0)))</f>
        <v/>
      </c>
      <c r="D74" s="3" t="str">
        <f t="shared" si="2"/>
        <v/>
      </c>
      <c r="E74" s="10">
        <f t="shared" si="3"/>
        <v>0</v>
      </c>
    </row>
    <row r="75" spans="1:5" x14ac:dyDescent="0.3">
      <c r="A75">
        <v>72</v>
      </c>
      <c r="B75" s="1" t="str">
        <f>IF(ISERROR(INDEX(Transactions!$H$3:$H$5000,MATCH(A75,Transactions!$N$3:$N$5000,0))),"",INDEX(Transactions!$H$3:$H$5000,MATCH(A75,Transactions!$N$3:$N$5000,0)))</f>
        <v/>
      </c>
      <c r="C75" s="3" t="str">
        <f>IF(B75="","",Transactions!$M$1+INDEX(Transactions!$K$3:$K$5000,MATCH(A75,Transactions!$N$3:$N$5000,0)))</f>
        <v/>
      </c>
      <c r="D75" s="3" t="str">
        <f t="shared" si="2"/>
        <v/>
      </c>
      <c r="E75" s="10">
        <f t="shared" si="3"/>
        <v>0</v>
      </c>
    </row>
    <row r="76" spans="1:5" x14ac:dyDescent="0.3">
      <c r="A76">
        <v>73</v>
      </c>
      <c r="B76" s="1" t="str">
        <f>IF(ISERROR(INDEX(Transactions!$H$3:$H$5000,MATCH(A76,Transactions!$N$3:$N$5000,0))),"",INDEX(Transactions!$H$3:$H$5000,MATCH(A76,Transactions!$N$3:$N$5000,0)))</f>
        <v/>
      </c>
      <c r="C76" s="3" t="str">
        <f>IF(B76="","",Transactions!$M$1+INDEX(Transactions!$K$3:$K$5000,MATCH(A76,Transactions!$N$3:$N$5000,0)))</f>
        <v/>
      </c>
      <c r="D76" s="3" t="str">
        <f t="shared" si="2"/>
        <v/>
      </c>
      <c r="E76" s="10">
        <f t="shared" si="3"/>
        <v>0</v>
      </c>
    </row>
    <row r="77" spans="1:5" x14ac:dyDescent="0.3">
      <c r="A77">
        <v>74</v>
      </c>
      <c r="B77" s="1" t="str">
        <f>IF(ISERROR(INDEX(Transactions!$H$3:$H$5000,MATCH(A77,Transactions!$N$3:$N$5000,0))),"",INDEX(Transactions!$H$3:$H$5000,MATCH(A77,Transactions!$N$3:$N$5000,0)))</f>
        <v/>
      </c>
      <c r="C77" s="3" t="str">
        <f>IF(B77="","",Transactions!$M$1+INDEX(Transactions!$K$3:$K$5000,MATCH(A77,Transactions!$N$3:$N$5000,0)))</f>
        <v/>
      </c>
      <c r="D77" s="3" t="str">
        <f t="shared" si="2"/>
        <v/>
      </c>
      <c r="E77" s="10">
        <f t="shared" si="3"/>
        <v>0</v>
      </c>
    </row>
    <row r="78" spans="1:5" x14ac:dyDescent="0.3">
      <c r="A78">
        <v>75</v>
      </c>
      <c r="B78" s="1" t="str">
        <f>IF(ISERROR(INDEX(Transactions!$H$3:$H$5000,MATCH(A78,Transactions!$N$3:$N$5000,0))),"",INDEX(Transactions!$H$3:$H$5000,MATCH(A78,Transactions!$N$3:$N$5000,0)))</f>
        <v/>
      </c>
      <c r="C78" s="3" t="str">
        <f>IF(B78="","",Transactions!$M$1+INDEX(Transactions!$K$3:$K$5000,MATCH(A78,Transactions!$N$3:$N$5000,0)))</f>
        <v/>
      </c>
      <c r="D78" s="3" t="str">
        <f t="shared" si="2"/>
        <v/>
      </c>
      <c r="E78" s="10">
        <f t="shared" si="3"/>
        <v>0</v>
      </c>
    </row>
    <row r="79" spans="1:5" x14ac:dyDescent="0.3">
      <c r="A79">
        <v>76</v>
      </c>
      <c r="B79" s="1" t="str">
        <f>IF(ISERROR(INDEX(Transactions!$H$3:$H$5000,MATCH(A79,Transactions!$N$3:$N$5000,0))),"",INDEX(Transactions!$H$3:$H$5000,MATCH(A79,Transactions!$N$3:$N$5000,0)))</f>
        <v/>
      </c>
      <c r="C79" s="3" t="str">
        <f>IF(B79="","",Transactions!$M$1+INDEX(Transactions!$K$3:$K$5000,MATCH(A79,Transactions!$N$3:$N$5000,0)))</f>
        <v/>
      </c>
      <c r="D79" s="3" t="str">
        <f t="shared" si="2"/>
        <v/>
      </c>
      <c r="E79" s="10">
        <f t="shared" si="3"/>
        <v>0</v>
      </c>
    </row>
    <row r="80" spans="1:5" x14ac:dyDescent="0.3">
      <c r="A80">
        <v>77</v>
      </c>
      <c r="B80" s="1" t="str">
        <f>IF(ISERROR(INDEX(Transactions!$H$3:$H$5000,MATCH(A80,Transactions!$N$3:$N$5000,0))),"",INDEX(Transactions!$H$3:$H$5000,MATCH(A80,Transactions!$N$3:$N$5000,0)))</f>
        <v/>
      </c>
      <c r="C80" s="3" t="str">
        <f>IF(B80="","",Transactions!$M$1+INDEX(Transactions!$K$3:$K$5000,MATCH(A80,Transactions!$N$3:$N$5000,0)))</f>
        <v/>
      </c>
      <c r="D80" s="3" t="str">
        <f t="shared" si="2"/>
        <v/>
      </c>
      <c r="E80" s="10">
        <f t="shared" si="3"/>
        <v>0</v>
      </c>
    </row>
    <row r="81" spans="1:5" x14ac:dyDescent="0.3">
      <c r="A81">
        <v>78</v>
      </c>
      <c r="B81" s="1" t="str">
        <f>IF(ISERROR(INDEX(Transactions!$H$3:$H$5000,MATCH(A81,Transactions!$N$3:$N$5000,0))),"",INDEX(Transactions!$H$3:$H$5000,MATCH(A81,Transactions!$N$3:$N$5000,0)))</f>
        <v/>
      </c>
      <c r="C81" s="3" t="str">
        <f>IF(B81="","",Transactions!$M$1+INDEX(Transactions!$K$3:$K$5000,MATCH(A81,Transactions!$N$3:$N$5000,0)))</f>
        <v/>
      </c>
      <c r="D81" s="3" t="str">
        <f t="shared" si="2"/>
        <v/>
      </c>
      <c r="E81" s="10">
        <f t="shared" si="3"/>
        <v>0</v>
      </c>
    </row>
    <row r="82" spans="1:5" x14ac:dyDescent="0.3">
      <c r="A82">
        <v>79</v>
      </c>
      <c r="B82" s="1" t="str">
        <f>IF(ISERROR(INDEX(Transactions!$H$3:$H$5000,MATCH(A82,Transactions!$N$3:$N$5000,0))),"",INDEX(Transactions!$H$3:$H$5000,MATCH(A82,Transactions!$N$3:$N$5000,0)))</f>
        <v/>
      </c>
      <c r="C82" s="3" t="str">
        <f>IF(B82="","",Transactions!$M$1+INDEX(Transactions!$K$3:$K$5000,MATCH(A82,Transactions!$N$3:$N$5000,0)))</f>
        <v/>
      </c>
      <c r="D82" s="3" t="str">
        <f t="shared" si="2"/>
        <v/>
      </c>
      <c r="E82" s="10">
        <f t="shared" si="3"/>
        <v>0</v>
      </c>
    </row>
    <row r="83" spans="1:5" x14ac:dyDescent="0.3">
      <c r="A83">
        <v>80</v>
      </c>
      <c r="B83" s="1" t="str">
        <f>IF(ISERROR(INDEX(Transactions!$H$3:$H$5000,MATCH(A83,Transactions!$N$3:$N$5000,0))),"",INDEX(Transactions!$H$3:$H$5000,MATCH(A83,Transactions!$N$3:$N$5000,0)))</f>
        <v/>
      </c>
      <c r="C83" s="3" t="str">
        <f>IF(B83="","",Transactions!$M$1+INDEX(Transactions!$K$3:$K$5000,MATCH(A83,Transactions!$N$3:$N$5000,0)))</f>
        <v/>
      </c>
      <c r="D83" s="3" t="str">
        <f t="shared" si="2"/>
        <v/>
      </c>
      <c r="E83" s="10">
        <f t="shared" si="3"/>
        <v>0</v>
      </c>
    </row>
    <row r="84" spans="1:5" x14ac:dyDescent="0.3">
      <c r="A84">
        <v>81</v>
      </c>
      <c r="B84" s="1" t="str">
        <f>IF(ISERROR(INDEX(Transactions!$H$3:$H$5000,MATCH(A84,Transactions!$N$3:$N$5000,0))),"",INDEX(Transactions!$H$3:$H$5000,MATCH(A84,Transactions!$N$3:$N$5000,0)))</f>
        <v/>
      </c>
      <c r="C84" s="3" t="str">
        <f>IF(B84="","",Transactions!$M$1+INDEX(Transactions!$K$3:$K$5000,MATCH(A84,Transactions!$N$3:$N$5000,0)))</f>
        <v/>
      </c>
      <c r="D84" s="3" t="str">
        <f t="shared" ref="D84:D147" si="4">IF(B84="","",C84-C83)</f>
        <v/>
      </c>
      <c r="E84" s="10">
        <f t="shared" ref="E84:E147" si="5">IF(B84="",0,C84/C83-1)</f>
        <v>0</v>
      </c>
    </row>
    <row r="85" spans="1:5" x14ac:dyDescent="0.3">
      <c r="A85">
        <v>82</v>
      </c>
      <c r="B85" s="1" t="str">
        <f>IF(ISERROR(INDEX(Transactions!$H$3:$H$5000,MATCH(A85,Transactions!$N$3:$N$5000,0))),"",INDEX(Transactions!$H$3:$H$5000,MATCH(A85,Transactions!$N$3:$N$5000,0)))</f>
        <v/>
      </c>
      <c r="C85" s="3" t="str">
        <f>IF(B85="","",Transactions!$M$1+INDEX(Transactions!$K$3:$K$5000,MATCH(A85,Transactions!$N$3:$N$5000,0)))</f>
        <v/>
      </c>
      <c r="D85" s="3" t="str">
        <f t="shared" si="4"/>
        <v/>
      </c>
      <c r="E85" s="10">
        <f t="shared" si="5"/>
        <v>0</v>
      </c>
    </row>
    <row r="86" spans="1:5" x14ac:dyDescent="0.3">
      <c r="A86">
        <v>83</v>
      </c>
      <c r="B86" s="1" t="str">
        <f>IF(ISERROR(INDEX(Transactions!$H$3:$H$5000,MATCH(A86,Transactions!$N$3:$N$5000,0))),"",INDEX(Transactions!$H$3:$H$5000,MATCH(A86,Transactions!$N$3:$N$5000,0)))</f>
        <v/>
      </c>
      <c r="C86" s="3" t="str">
        <f>IF(B86="","",Transactions!$M$1+INDEX(Transactions!$K$3:$K$5000,MATCH(A86,Transactions!$N$3:$N$5000,0)))</f>
        <v/>
      </c>
      <c r="D86" s="3" t="str">
        <f t="shared" si="4"/>
        <v/>
      </c>
      <c r="E86" s="10">
        <f t="shared" si="5"/>
        <v>0</v>
      </c>
    </row>
    <row r="87" spans="1:5" x14ac:dyDescent="0.3">
      <c r="A87">
        <v>84</v>
      </c>
      <c r="B87" s="1" t="str">
        <f>IF(ISERROR(INDEX(Transactions!$H$3:$H$5000,MATCH(A87,Transactions!$N$3:$N$5000,0))),"",INDEX(Transactions!$H$3:$H$5000,MATCH(A87,Transactions!$N$3:$N$5000,0)))</f>
        <v/>
      </c>
      <c r="C87" s="3" t="str">
        <f>IF(B87="","",Transactions!$M$1+INDEX(Transactions!$K$3:$K$5000,MATCH(A87,Transactions!$N$3:$N$5000,0)))</f>
        <v/>
      </c>
      <c r="D87" s="3" t="str">
        <f t="shared" si="4"/>
        <v/>
      </c>
      <c r="E87" s="10">
        <f t="shared" si="5"/>
        <v>0</v>
      </c>
    </row>
    <row r="88" spans="1:5" x14ac:dyDescent="0.3">
      <c r="A88">
        <v>85</v>
      </c>
      <c r="B88" s="1" t="str">
        <f>IF(ISERROR(INDEX(Transactions!$H$3:$H$5000,MATCH(A88,Transactions!$N$3:$N$5000,0))),"",INDEX(Transactions!$H$3:$H$5000,MATCH(A88,Transactions!$N$3:$N$5000,0)))</f>
        <v/>
      </c>
      <c r="C88" s="3" t="str">
        <f>IF(B88="","",Transactions!$M$1+INDEX(Transactions!$K$3:$K$5000,MATCH(A88,Transactions!$N$3:$N$5000,0)))</f>
        <v/>
      </c>
      <c r="D88" s="3" t="str">
        <f t="shared" si="4"/>
        <v/>
      </c>
      <c r="E88" s="10">
        <f t="shared" si="5"/>
        <v>0</v>
      </c>
    </row>
    <row r="89" spans="1:5" x14ac:dyDescent="0.3">
      <c r="A89">
        <v>86</v>
      </c>
      <c r="B89" s="1" t="str">
        <f>IF(ISERROR(INDEX(Transactions!$H$3:$H$5000,MATCH(A89,Transactions!$N$3:$N$5000,0))),"",INDEX(Transactions!$H$3:$H$5000,MATCH(A89,Transactions!$N$3:$N$5000,0)))</f>
        <v/>
      </c>
      <c r="C89" s="3" t="str">
        <f>IF(B89="","",Transactions!$M$1+INDEX(Transactions!$K$3:$K$5000,MATCH(A89,Transactions!$N$3:$N$5000,0)))</f>
        <v/>
      </c>
      <c r="D89" s="3" t="str">
        <f t="shared" si="4"/>
        <v/>
      </c>
      <c r="E89" s="10">
        <f t="shared" si="5"/>
        <v>0</v>
      </c>
    </row>
    <row r="90" spans="1:5" x14ac:dyDescent="0.3">
      <c r="A90">
        <v>87</v>
      </c>
      <c r="B90" s="1" t="str">
        <f>IF(ISERROR(INDEX(Transactions!$H$3:$H$5000,MATCH(A90,Transactions!$N$3:$N$5000,0))),"",INDEX(Transactions!$H$3:$H$5000,MATCH(A90,Transactions!$N$3:$N$5000,0)))</f>
        <v/>
      </c>
      <c r="C90" s="3" t="str">
        <f>IF(B90="","",Transactions!$M$1+INDEX(Transactions!$K$3:$K$5000,MATCH(A90,Transactions!$N$3:$N$5000,0)))</f>
        <v/>
      </c>
      <c r="D90" s="3" t="str">
        <f t="shared" si="4"/>
        <v/>
      </c>
      <c r="E90" s="10">
        <f t="shared" si="5"/>
        <v>0</v>
      </c>
    </row>
    <row r="91" spans="1:5" x14ac:dyDescent="0.3">
      <c r="A91">
        <v>88</v>
      </c>
      <c r="B91" s="1" t="str">
        <f>IF(ISERROR(INDEX(Transactions!$H$3:$H$5000,MATCH(A91,Transactions!$N$3:$N$5000,0))),"",INDEX(Transactions!$H$3:$H$5000,MATCH(A91,Transactions!$N$3:$N$5000,0)))</f>
        <v/>
      </c>
      <c r="C91" s="3" t="str">
        <f>IF(B91="","",Transactions!$M$1+INDEX(Transactions!$K$3:$K$5000,MATCH(A91,Transactions!$N$3:$N$5000,0)))</f>
        <v/>
      </c>
      <c r="D91" s="3" t="str">
        <f t="shared" si="4"/>
        <v/>
      </c>
      <c r="E91" s="10">
        <f t="shared" si="5"/>
        <v>0</v>
      </c>
    </row>
    <row r="92" spans="1:5" x14ac:dyDescent="0.3">
      <c r="A92">
        <v>89</v>
      </c>
      <c r="B92" s="1" t="str">
        <f>IF(ISERROR(INDEX(Transactions!$H$3:$H$5000,MATCH(A92,Transactions!$N$3:$N$5000,0))),"",INDEX(Transactions!$H$3:$H$5000,MATCH(A92,Transactions!$N$3:$N$5000,0)))</f>
        <v/>
      </c>
      <c r="C92" s="3" t="str">
        <f>IF(B92="","",Transactions!$M$1+INDEX(Transactions!$K$3:$K$5000,MATCH(A92,Transactions!$N$3:$N$5000,0)))</f>
        <v/>
      </c>
      <c r="D92" s="3" t="str">
        <f t="shared" si="4"/>
        <v/>
      </c>
      <c r="E92" s="10">
        <f t="shared" si="5"/>
        <v>0</v>
      </c>
    </row>
    <row r="93" spans="1:5" x14ac:dyDescent="0.3">
      <c r="A93">
        <v>90</v>
      </c>
      <c r="B93" s="1" t="str">
        <f>IF(ISERROR(INDEX(Transactions!$H$3:$H$5000,MATCH(A93,Transactions!$N$3:$N$5000,0))),"",INDEX(Transactions!$H$3:$H$5000,MATCH(A93,Transactions!$N$3:$N$5000,0)))</f>
        <v/>
      </c>
      <c r="C93" s="3" t="str">
        <f>IF(B93="","",Transactions!$M$1+INDEX(Transactions!$K$3:$K$5000,MATCH(A93,Transactions!$N$3:$N$5000,0)))</f>
        <v/>
      </c>
      <c r="D93" s="3" t="str">
        <f t="shared" si="4"/>
        <v/>
      </c>
      <c r="E93" s="10">
        <f t="shared" si="5"/>
        <v>0</v>
      </c>
    </row>
    <row r="94" spans="1:5" x14ac:dyDescent="0.3">
      <c r="A94">
        <v>91</v>
      </c>
      <c r="B94" s="1" t="str">
        <f>IF(ISERROR(INDEX(Transactions!$H$3:$H$5000,MATCH(A94,Transactions!$N$3:$N$5000,0))),"",INDEX(Transactions!$H$3:$H$5000,MATCH(A94,Transactions!$N$3:$N$5000,0)))</f>
        <v/>
      </c>
      <c r="C94" s="3" t="str">
        <f>IF(B94="","",Transactions!$M$1+INDEX(Transactions!$K$3:$K$5000,MATCH(A94,Transactions!$N$3:$N$5000,0)))</f>
        <v/>
      </c>
      <c r="D94" s="3" t="str">
        <f t="shared" si="4"/>
        <v/>
      </c>
      <c r="E94" s="10">
        <f t="shared" si="5"/>
        <v>0</v>
      </c>
    </row>
    <row r="95" spans="1:5" x14ac:dyDescent="0.3">
      <c r="A95">
        <v>92</v>
      </c>
      <c r="B95" s="1" t="str">
        <f>IF(ISERROR(INDEX(Transactions!$H$3:$H$5000,MATCH(A95,Transactions!$N$3:$N$5000,0))),"",INDEX(Transactions!$H$3:$H$5000,MATCH(A95,Transactions!$N$3:$N$5000,0)))</f>
        <v/>
      </c>
      <c r="C95" s="3" t="str">
        <f>IF(B95="","",Transactions!$M$1+INDEX(Transactions!$K$3:$K$5000,MATCH(A95,Transactions!$N$3:$N$5000,0)))</f>
        <v/>
      </c>
      <c r="D95" s="3" t="str">
        <f t="shared" si="4"/>
        <v/>
      </c>
      <c r="E95" s="10">
        <f t="shared" si="5"/>
        <v>0</v>
      </c>
    </row>
    <row r="96" spans="1:5" x14ac:dyDescent="0.3">
      <c r="A96">
        <v>93</v>
      </c>
      <c r="B96" s="1" t="str">
        <f>IF(ISERROR(INDEX(Transactions!$H$3:$H$5000,MATCH(A96,Transactions!$N$3:$N$5000,0))),"",INDEX(Transactions!$H$3:$H$5000,MATCH(A96,Transactions!$N$3:$N$5000,0)))</f>
        <v/>
      </c>
      <c r="C96" s="3" t="str">
        <f>IF(B96="","",Transactions!$M$1+INDEX(Transactions!$K$3:$K$5000,MATCH(A96,Transactions!$N$3:$N$5000,0)))</f>
        <v/>
      </c>
      <c r="D96" s="3" t="str">
        <f t="shared" si="4"/>
        <v/>
      </c>
      <c r="E96" s="10">
        <f t="shared" si="5"/>
        <v>0</v>
      </c>
    </row>
    <row r="97" spans="1:5" x14ac:dyDescent="0.3">
      <c r="A97">
        <v>94</v>
      </c>
      <c r="B97" s="1" t="str">
        <f>IF(ISERROR(INDEX(Transactions!$H$3:$H$5000,MATCH(A97,Transactions!$N$3:$N$5000,0))),"",INDEX(Transactions!$H$3:$H$5000,MATCH(A97,Transactions!$N$3:$N$5000,0)))</f>
        <v/>
      </c>
      <c r="C97" s="3" t="str">
        <f>IF(B97="","",Transactions!$M$1+INDEX(Transactions!$K$3:$K$5000,MATCH(A97,Transactions!$N$3:$N$5000,0)))</f>
        <v/>
      </c>
      <c r="D97" s="3" t="str">
        <f t="shared" si="4"/>
        <v/>
      </c>
      <c r="E97" s="10">
        <f t="shared" si="5"/>
        <v>0</v>
      </c>
    </row>
    <row r="98" spans="1:5" x14ac:dyDescent="0.3">
      <c r="A98">
        <v>95</v>
      </c>
      <c r="B98" s="1" t="str">
        <f>IF(ISERROR(INDEX(Transactions!$H$3:$H$5000,MATCH(A98,Transactions!$N$3:$N$5000,0))),"",INDEX(Transactions!$H$3:$H$5000,MATCH(A98,Transactions!$N$3:$N$5000,0)))</f>
        <v/>
      </c>
      <c r="C98" s="3" t="str">
        <f>IF(B98="","",Transactions!$M$1+INDEX(Transactions!$K$3:$K$5000,MATCH(A98,Transactions!$N$3:$N$5000,0)))</f>
        <v/>
      </c>
      <c r="D98" s="3" t="str">
        <f t="shared" si="4"/>
        <v/>
      </c>
      <c r="E98" s="10">
        <f t="shared" si="5"/>
        <v>0</v>
      </c>
    </row>
    <row r="99" spans="1:5" x14ac:dyDescent="0.3">
      <c r="A99">
        <v>96</v>
      </c>
      <c r="B99" s="1" t="str">
        <f>IF(ISERROR(INDEX(Transactions!$H$3:$H$5000,MATCH(A99,Transactions!$N$3:$N$5000,0))),"",INDEX(Transactions!$H$3:$H$5000,MATCH(A99,Transactions!$N$3:$N$5000,0)))</f>
        <v/>
      </c>
      <c r="C99" s="3" t="str">
        <f>IF(B99="","",Transactions!$M$1+INDEX(Transactions!$K$3:$K$5000,MATCH(A99,Transactions!$N$3:$N$5000,0)))</f>
        <v/>
      </c>
      <c r="D99" s="3" t="str">
        <f t="shared" si="4"/>
        <v/>
      </c>
      <c r="E99" s="10">
        <f t="shared" si="5"/>
        <v>0</v>
      </c>
    </row>
    <row r="100" spans="1:5" x14ac:dyDescent="0.3">
      <c r="A100">
        <v>97</v>
      </c>
      <c r="B100" s="1" t="str">
        <f>IF(ISERROR(INDEX(Transactions!$H$3:$H$5000,MATCH(A100,Transactions!$N$3:$N$5000,0))),"",INDEX(Transactions!$H$3:$H$5000,MATCH(A100,Transactions!$N$3:$N$5000,0)))</f>
        <v/>
      </c>
      <c r="C100" s="3" t="str">
        <f>IF(B100="","",Transactions!$M$1+INDEX(Transactions!$K$3:$K$5000,MATCH(A100,Transactions!$N$3:$N$5000,0)))</f>
        <v/>
      </c>
      <c r="D100" s="3" t="str">
        <f t="shared" si="4"/>
        <v/>
      </c>
      <c r="E100" s="10">
        <f t="shared" si="5"/>
        <v>0</v>
      </c>
    </row>
    <row r="101" spans="1:5" x14ac:dyDescent="0.3">
      <c r="A101">
        <v>98</v>
      </c>
      <c r="B101" s="1" t="str">
        <f>IF(ISERROR(INDEX(Transactions!$H$3:$H$5000,MATCH(A101,Transactions!$N$3:$N$5000,0))),"",INDEX(Transactions!$H$3:$H$5000,MATCH(A101,Transactions!$N$3:$N$5000,0)))</f>
        <v/>
      </c>
      <c r="C101" s="3" t="str">
        <f>IF(B101="","",Transactions!$M$1+INDEX(Transactions!$K$3:$K$5000,MATCH(A101,Transactions!$N$3:$N$5000,0)))</f>
        <v/>
      </c>
      <c r="D101" s="3" t="str">
        <f t="shared" si="4"/>
        <v/>
      </c>
      <c r="E101" s="10">
        <f t="shared" si="5"/>
        <v>0</v>
      </c>
    </row>
    <row r="102" spans="1:5" x14ac:dyDescent="0.3">
      <c r="A102">
        <v>99</v>
      </c>
      <c r="B102" s="1" t="str">
        <f>IF(ISERROR(INDEX(Transactions!$H$3:$H$5000,MATCH(A102,Transactions!$N$3:$N$5000,0))),"",INDEX(Transactions!$H$3:$H$5000,MATCH(A102,Transactions!$N$3:$N$5000,0)))</f>
        <v/>
      </c>
      <c r="C102" s="3" t="str">
        <f>IF(B102="","",Transactions!$M$1+INDEX(Transactions!$K$3:$K$5000,MATCH(A102,Transactions!$N$3:$N$5000,0)))</f>
        <v/>
      </c>
      <c r="D102" s="3" t="str">
        <f t="shared" si="4"/>
        <v/>
      </c>
      <c r="E102" s="10">
        <f t="shared" si="5"/>
        <v>0</v>
      </c>
    </row>
    <row r="103" spans="1:5" x14ac:dyDescent="0.3">
      <c r="A103">
        <v>100</v>
      </c>
      <c r="B103" s="1" t="str">
        <f>IF(ISERROR(INDEX(Transactions!$H$3:$H$5000,MATCH(A103,Transactions!$N$3:$N$5000,0))),"",INDEX(Transactions!$H$3:$H$5000,MATCH(A103,Transactions!$N$3:$N$5000,0)))</f>
        <v/>
      </c>
      <c r="C103" s="3" t="str">
        <f>IF(B103="","",Transactions!$M$1+INDEX(Transactions!$K$3:$K$5000,MATCH(A103,Transactions!$N$3:$N$5000,0)))</f>
        <v/>
      </c>
      <c r="D103" s="3" t="str">
        <f t="shared" si="4"/>
        <v/>
      </c>
      <c r="E103" s="10">
        <f t="shared" si="5"/>
        <v>0</v>
      </c>
    </row>
    <row r="104" spans="1:5" x14ac:dyDescent="0.3">
      <c r="A104">
        <v>101</v>
      </c>
      <c r="B104" s="1" t="str">
        <f>IF(ISERROR(INDEX(Transactions!$H$3:$H$5000,MATCH(A104,Transactions!$N$3:$N$5000,0))),"",INDEX(Transactions!$H$3:$H$5000,MATCH(A104,Transactions!$N$3:$N$5000,0)))</f>
        <v/>
      </c>
      <c r="C104" s="3" t="str">
        <f>IF(B104="","",Transactions!$M$1+INDEX(Transactions!$K$3:$K$5000,MATCH(A104,Transactions!$N$3:$N$5000,0)))</f>
        <v/>
      </c>
      <c r="D104" s="3" t="str">
        <f t="shared" si="4"/>
        <v/>
      </c>
      <c r="E104" s="10">
        <f t="shared" si="5"/>
        <v>0</v>
      </c>
    </row>
    <row r="105" spans="1:5" x14ac:dyDescent="0.3">
      <c r="A105">
        <v>102</v>
      </c>
      <c r="B105" s="1" t="str">
        <f>IF(ISERROR(INDEX(Transactions!$H$3:$H$5000,MATCH(A105,Transactions!$N$3:$N$5000,0))),"",INDEX(Transactions!$H$3:$H$5000,MATCH(A105,Transactions!$N$3:$N$5000,0)))</f>
        <v/>
      </c>
      <c r="C105" s="3" t="str">
        <f>IF(B105="","",Transactions!$M$1+INDEX(Transactions!$K$3:$K$5000,MATCH(A105,Transactions!$N$3:$N$5000,0)))</f>
        <v/>
      </c>
      <c r="D105" s="3" t="str">
        <f t="shared" si="4"/>
        <v/>
      </c>
      <c r="E105" s="10">
        <f t="shared" si="5"/>
        <v>0</v>
      </c>
    </row>
    <row r="106" spans="1:5" x14ac:dyDescent="0.3">
      <c r="A106">
        <v>103</v>
      </c>
      <c r="B106" s="1" t="str">
        <f>IF(ISERROR(INDEX(Transactions!$H$3:$H$5000,MATCH(A106,Transactions!$N$3:$N$5000,0))),"",INDEX(Transactions!$H$3:$H$5000,MATCH(A106,Transactions!$N$3:$N$5000,0)))</f>
        <v/>
      </c>
      <c r="C106" s="3" t="str">
        <f>IF(B106="","",Transactions!$M$1+INDEX(Transactions!$K$3:$K$5000,MATCH(A106,Transactions!$N$3:$N$5000,0)))</f>
        <v/>
      </c>
      <c r="D106" s="3" t="str">
        <f t="shared" si="4"/>
        <v/>
      </c>
      <c r="E106" s="10">
        <f t="shared" si="5"/>
        <v>0</v>
      </c>
    </row>
    <row r="107" spans="1:5" x14ac:dyDescent="0.3">
      <c r="A107">
        <v>104</v>
      </c>
      <c r="B107" s="1" t="str">
        <f>IF(ISERROR(INDEX(Transactions!$H$3:$H$5000,MATCH(A107,Transactions!$N$3:$N$5000,0))),"",INDEX(Transactions!$H$3:$H$5000,MATCH(A107,Transactions!$N$3:$N$5000,0)))</f>
        <v/>
      </c>
      <c r="C107" s="3" t="str">
        <f>IF(B107="","",Transactions!$M$1+INDEX(Transactions!$K$3:$K$5000,MATCH(A107,Transactions!$N$3:$N$5000,0)))</f>
        <v/>
      </c>
      <c r="D107" s="3" t="str">
        <f t="shared" si="4"/>
        <v/>
      </c>
      <c r="E107" s="10">
        <f t="shared" si="5"/>
        <v>0</v>
      </c>
    </row>
    <row r="108" spans="1:5" x14ac:dyDescent="0.3">
      <c r="A108">
        <v>105</v>
      </c>
      <c r="B108" s="1" t="str">
        <f>IF(ISERROR(INDEX(Transactions!$H$3:$H$5000,MATCH(A108,Transactions!$N$3:$N$5000,0))),"",INDEX(Transactions!$H$3:$H$5000,MATCH(A108,Transactions!$N$3:$N$5000,0)))</f>
        <v/>
      </c>
      <c r="C108" s="3" t="str">
        <f>IF(B108="","",Transactions!$M$1+INDEX(Transactions!$K$3:$K$5000,MATCH(A108,Transactions!$N$3:$N$5000,0)))</f>
        <v/>
      </c>
      <c r="D108" s="3" t="str">
        <f t="shared" si="4"/>
        <v/>
      </c>
      <c r="E108" s="10">
        <f t="shared" si="5"/>
        <v>0</v>
      </c>
    </row>
    <row r="109" spans="1:5" x14ac:dyDescent="0.3">
      <c r="A109">
        <v>106</v>
      </c>
      <c r="B109" s="1" t="str">
        <f>IF(ISERROR(INDEX(Transactions!$H$3:$H$5000,MATCH(A109,Transactions!$N$3:$N$5000,0))),"",INDEX(Transactions!$H$3:$H$5000,MATCH(A109,Transactions!$N$3:$N$5000,0)))</f>
        <v/>
      </c>
      <c r="C109" s="3" t="str">
        <f>IF(B109="","",Transactions!$M$1+INDEX(Transactions!$K$3:$K$5000,MATCH(A109,Transactions!$N$3:$N$5000,0)))</f>
        <v/>
      </c>
      <c r="D109" s="3" t="str">
        <f t="shared" si="4"/>
        <v/>
      </c>
      <c r="E109" s="10">
        <f t="shared" si="5"/>
        <v>0</v>
      </c>
    </row>
    <row r="110" spans="1:5" x14ac:dyDescent="0.3">
      <c r="A110">
        <v>107</v>
      </c>
      <c r="B110" s="1" t="str">
        <f>IF(ISERROR(INDEX(Transactions!$H$3:$H$5000,MATCH(A110,Transactions!$N$3:$N$5000,0))),"",INDEX(Transactions!$H$3:$H$5000,MATCH(A110,Transactions!$N$3:$N$5000,0)))</f>
        <v/>
      </c>
      <c r="C110" s="3" t="str">
        <f>IF(B110="","",Transactions!$M$1+INDEX(Transactions!$K$3:$K$5000,MATCH(A110,Transactions!$N$3:$N$5000,0)))</f>
        <v/>
      </c>
      <c r="D110" s="3" t="str">
        <f t="shared" si="4"/>
        <v/>
      </c>
      <c r="E110" s="10">
        <f t="shared" si="5"/>
        <v>0</v>
      </c>
    </row>
    <row r="111" spans="1:5" x14ac:dyDescent="0.3">
      <c r="A111">
        <v>108</v>
      </c>
      <c r="B111" s="1" t="str">
        <f>IF(ISERROR(INDEX(Transactions!$H$3:$H$5000,MATCH(A111,Transactions!$N$3:$N$5000,0))),"",INDEX(Transactions!$H$3:$H$5000,MATCH(A111,Transactions!$N$3:$N$5000,0)))</f>
        <v/>
      </c>
      <c r="C111" s="3" t="str">
        <f>IF(B111="","",Transactions!$M$1+INDEX(Transactions!$K$3:$K$5000,MATCH(A111,Transactions!$N$3:$N$5000,0)))</f>
        <v/>
      </c>
      <c r="D111" s="3" t="str">
        <f t="shared" si="4"/>
        <v/>
      </c>
      <c r="E111" s="10">
        <f t="shared" si="5"/>
        <v>0</v>
      </c>
    </row>
    <row r="112" spans="1:5" x14ac:dyDescent="0.3">
      <c r="A112">
        <v>109</v>
      </c>
      <c r="B112" s="1" t="str">
        <f>IF(ISERROR(INDEX(Transactions!$H$3:$H$5000,MATCH(A112,Transactions!$N$3:$N$5000,0))),"",INDEX(Transactions!$H$3:$H$5000,MATCH(A112,Transactions!$N$3:$N$5000,0)))</f>
        <v/>
      </c>
      <c r="C112" s="3" t="str">
        <f>IF(B112="","",Transactions!$M$1+INDEX(Transactions!$K$3:$K$5000,MATCH(A112,Transactions!$N$3:$N$5000,0)))</f>
        <v/>
      </c>
      <c r="D112" s="3" t="str">
        <f t="shared" si="4"/>
        <v/>
      </c>
      <c r="E112" s="10">
        <f t="shared" si="5"/>
        <v>0</v>
      </c>
    </row>
    <row r="113" spans="1:5" x14ac:dyDescent="0.3">
      <c r="A113">
        <v>110</v>
      </c>
      <c r="B113" s="1" t="str">
        <f>IF(ISERROR(INDEX(Transactions!$H$3:$H$5000,MATCH(A113,Transactions!$N$3:$N$5000,0))),"",INDEX(Transactions!$H$3:$H$5000,MATCH(A113,Transactions!$N$3:$N$5000,0)))</f>
        <v/>
      </c>
      <c r="C113" s="3" t="str">
        <f>IF(B113="","",Transactions!$M$1+INDEX(Transactions!$K$3:$K$5000,MATCH(A113,Transactions!$N$3:$N$5000,0)))</f>
        <v/>
      </c>
      <c r="D113" s="3" t="str">
        <f t="shared" si="4"/>
        <v/>
      </c>
      <c r="E113" s="10">
        <f t="shared" si="5"/>
        <v>0</v>
      </c>
    </row>
    <row r="114" spans="1:5" x14ac:dyDescent="0.3">
      <c r="A114">
        <v>111</v>
      </c>
      <c r="B114" s="1" t="str">
        <f>IF(ISERROR(INDEX(Transactions!$H$3:$H$5000,MATCH(A114,Transactions!$N$3:$N$5000,0))),"",INDEX(Transactions!$H$3:$H$5000,MATCH(A114,Transactions!$N$3:$N$5000,0)))</f>
        <v/>
      </c>
      <c r="C114" s="3" t="str">
        <f>IF(B114="","",Transactions!$M$1+INDEX(Transactions!$K$3:$K$5000,MATCH(A114,Transactions!$N$3:$N$5000,0)))</f>
        <v/>
      </c>
      <c r="D114" s="3" t="str">
        <f t="shared" si="4"/>
        <v/>
      </c>
      <c r="E114" s="10">
        <f t="shared" si="5"/>
        <v>0</v>
      </c>
    </row>
    <row r="115" spans="1:5" x14ac:dyDescent="0.3">
      <c r="A115">
        <v>112</v>
      </c>
      <c r="B115" s="1" t="str">
        <f>IF(ISERROR(INDEX(Transactions!$H$3:$H$5000,MATCH(A115,Transactions!$N$3:$N$5000,0))),"",INDEX(Transactions!$H$3:$H$5000,MATCH(A115,Transactions!$N$3:$N$5000,0)))</f>
        <v/>
      </c>
      <c r="C115" s="3" t="str">
        <f>IF(B115="","",Transactions!$M$1+INDEX(Transactions!$K$3:$K$5000,MATCH(A115,Transactions!$N$3:$N$5000,0)))</f>
        <v/>
      </c>
      <c r="D115" s="3" t="str">
        <f t="shared" si="4"/>
        <v/>
      </c>
      <c r="E115" s="10">
        <f t="shared" si="5"/>
        <v>0</v>
      </c>
    </row>
    <row r="116" spans="1:5" x14ac:dyDescent="0.3">
      <c r="A116">
        <v>113</v>
      </c>
      <c r="B116" s="1" t="str">
        <f>IF(ISERROR(INDEX(Transactions!$H$3:$H$5000,MATCH(A116,Transactions!$N$3:$N$5000,0))),"",INDEX(Transactions!$H$3:$H$5000,MATCH(A116,Transactions!$N$3:$N$5000,0)))</f>
        <v/>
      </c>
      <c r="C116" s="3" t="str">
        <f>IF(B116="","",Transactions!$M$1+INDEX(Transactions!$K$3:$K$5000,MATCH(A116,Transactions!$N$3:$N$5000,0)))</f>
        <v/>
      </c>
      <c r="D116" s="3" t="str">
        <f t="shared" si="4"/>
        <v/>
      </c>
      <c r="E116" s="10">
        <f t="shared" si="5"/>
        <v>0</v>
      </c>
    </row>
    <row r="117" spans="1:5" x14ac:dyDescent="0.3">
      <c r="A117">
        <v>114</v>
      </c>
      <c r="B117" s="1" t="str">
        <f>IF(ISERROR(INDEX(Transactions!$H$3:$H$5000,MATCH(A117,Transactions!$N$3:$N$5000,0))),"",INDEX(Transactions!$H$3:$H$5000,MATCH(A117,Transactions!$N$3:$N$5000,0)))</f>
        <v/>
      </c>
      <c r="C117" s="3" t="str">
        <f>IF(B117="","",Transactions!$M$1+INDEX(Transactions!$K$3:$K$5000,MATCH(A117,Transactions!$N$3:$N$5000,0)))</f>
        <v/>
      </c>
      <c r="D117" s="3" t="str">
        <f t="shared" si="4"/>
        <v/>
      </c>
      <c r="E117" s="10">
        <f t="shared" si="5"/>
        <v>0</v>
      </c>
    </row>
    <row r="118" spans="1:5" x14ac:dyDescent="0.3">
      <c r="A118">
        <v>115</v>
      </c>
      <c r="B118" s="1" t="str">
        <f>IF(ISERROR(INDEX(Transactions!$H$3:$H$5000,MATCH(A118,Transactions!$N$3:$N$5000,0))),"",INDEX(Transactions!$H$3:$H$5000,MATCH(A118,Transactions!$N$3:$N$5000,0)))</f>
        <v/>
      </c>
      <c r="C118" s="3" t="str">
        <f>IF(B118="","",Transactions!$M$1+INDEX(Transactions!$K$3:$K$5000,MATCH(A118,Transactions!$N$3:$N$5000,0)))</f>
        <v/>
      </c>
      <c r="D118" s="3" t="str">
        <f t="shared" si="4"/>
        <v/>
      </c>
      <c r="E118" s="10">
        <f t="shared" si="5"/>
        <v>0</v>
      </c>
    </row>
    <row r="119" spans="1:5" x14ac:dyDescent="0.3">
      <c r="A119">
        <v>116</v>
      </c>
      <c r="B119" s="1" t="str">
        <f>IF(ISERROR(INDEX(Transactions!$H$3:$H$5000,MATCH(A119,Transactions!$N$3:$N$5000,0))),"",INDEX(Transactions!$H$3:$H$5000,MATCH(A119,Transactions!$N$3:$N$5000,0)))</f>
        <v/>
      </c>
      <c r="C119" s="3" t="str">
        <f>IF(B119="","",Transactions!$M$1+INDEX(Transactions!$K$3:$K$5000,MATCH(A119,Transactions!$N$3:$N$5000,0)))</f>
        <v/>
      </c>
      <c r="D119" s="3" t="str">
        <f t="shared" si="4"/>
        <v/>
      </c>
      <c r="E119" s="10">
        <f t="shared" si="5"/>
        <v>0</v>
      </c>
    </row>
    <row r="120" spans="1:5" x14ac:dyDescent="0.3">
      <c r="A120">
        <v>117</v>
      </c>
      <c r="B120" s="1" t="str">
        <f>IF(ISERROR(INDEX(Transactions!$H$3:$H$5000,MATCH(A120,Transactions!$N$3:$N$5000,0))),"",INDEX(Transactions!$H$3:$H$5000,MATCH(A120,Transactions!$N$3:$N$5000,0)))</f>
        <v/>
      </c>
      <c r="C120" s="3" t="str">
        <f>IF(B120="","",Transactions!$M$1+INDEX(Transactions!$K$3:$K$5000,MATCH(A120,Transactions!$N$3:$N$5000,0)))</f>
        <v/>
      </c>
      <c r="D120" s="3" t="str">
        <f t="shared" si="4"/>
        <v/>
      </c>
      <c r="E120" s="10">
        <f t="shared" si="5"/>
        <v>0</v>
      </c>
    </row>
    <row r="121" spans="1:5" x14ac:dyDescent="0.3">
      <c r="A121">
        <v>118</v>
      </c>
      <c r="B121" s="1" t="str">
        <f>IF(ISERROR(INDEX(Transactions!$H$3:$H$5000,MATCH(A121,Transactions!$N$3:$N$5000,0))),"",INDEX(Transactions!$H$3:$H$5000,MATCH(A121,Transactions!$N$3:$N$5000,0)))</f>
        <v/>
      </c>
      <c r="C121" s="3" t="str">
        <f>IF(B121="","",Transactions!$M$1+INDEX(Transactions!$K$3:$K$5000,MATCH(A121,Transactions!$N$3:$N$5000,0)))</f>
        <v/>
      </c>
      <c r="D121" s="3" t="str">
        <f t="shared" si="4"/>
        <v/>
      </c>
      <c r="E121" s="10">
        <f t="shared" si="5"/>
        <v>0</v>
      </c>
    </row>
    <row r="122" spans="1:5" x14ac:dyDescent="0.3">
      <c r="A122">
        <v>119</v>
      </c>
      <c r="B122" s="1" t="str">
        <f>IF(ISERROR(INDEX(Transactions!$H$3:$H$5000,MATCH(A122,Transactions!$N$3:$N$5000,0))),"",INDEX(Transactions!$H$3:$H$5000,MATCH(A122,Transactions!$N$3:$N$5000,0)))</f>
        <v/>
      </c>
      <c r="C122" s="3" t="str">
        <f>IF(B122="","",Transactions!$M$1+INDEX(Transactions!$K$3:$K$5000,MATCH(A122,Transactions!$N$3:$N$5000,0)))</f>
        <v/>
      </c>
      <c r="D122" s="3" t="str">
        <f t="shared" si="4"/>
        <v/>
      </c>
      <c r="E122" s="10">
        <f t="shared" si="5"/>
        <v>0</v>
      </c>
    </row>
    <row r="123" spans="1:5" x14ac:dyDescent="0.3">
      <c r="A123">
        <v>120</v>
      </c>
      <c r="B123" s="1" t="str">
        <f>IF(ISERROR(INDEX(Transactions!$H$3:$H$5000,MATCH(A123,Transactions!$N$3:$N$5000,0))),"",INDEX(Transactions!$H$3:$H$5000,MATCH(A123,Transactions!$N$3:$N$5000,0)))</f>
        <v/>
      </c>
      <c r="C123" s="3" t="str">
        <f>IF(B123="","",Transactions!$M$1+INDEX(Transactions!$K$3:$K$5000,MATCH(A123,Transactions!$N$3:$N$5000,0)))</f>
        <v/>
      </c>
      <c r="D123" s="3" t="str">
        <f t="shared" si="4"/>
        <v/>
      </c>
      <c r="E123" s="10">
        <f t="shared" si="5"/>
        <v>0</v>
      </c>
    </row>
    <row r="124" spans="1:5" x14ac:dyDescent="0.3">
      <c r="A124">
        <v>121</v>
      </c>
      <c r="B124" s="1" t="str">
        <f>IF(ISERROR(INDEX(Transactions!$H$3:$H$5000,MATCH(A124,Transactions!$N$3:$N$5000,0))),"",INDEX(Transactions!$H$3:$H$5000,MATCH(A124,Transactions!$N$3:$N$5000,0)))</f>
        <v/>
      </c>
      <c r="C124" s="3" t="str">
        <f>IF(B124="","",Transactions!$M$1+INDEX(Transactions!$K$3:$K$5000,MATCH(A124,Transactions!$N$3:$N$5000,0)))</f>
        <v/>
      </c>
      <c r="D124" s="3" t="str">
        <f t="shared" si="4"/>
        <v/>
      </c>
      <c r="E124" s="10">
        <f t="shared" si="5"/>
        <v>0</v>
      </c>
    </row>
    <row r="125" spans="1:5" x14ac:dyDescent="0.3">
      <c r="A125">
        <v>122</v>
      </c>
      <c r="B125" s="1" t="str">
        <f>IF(ISERROR(INDEX(Transactions!$H$3:$H$5000,MATCH(A125,Transactions!$N$3:$N$5000,0))),"",INDEX(Transactions!$H$3:$H$5000,MATCH(A125,Transactions!$N$3:$N$5000,0)))</f>
        <v/>
      </c>
      <c r="C125" s="3" t="str">
        <f>IF(B125="","",Transactions!$M$1+INDEX(Transactions!$K$3:$K$5000,MATCH(A125,Transactions!$N$3:$N$5000,0)))</f>
        <v/>
      </c>
      <c r="D125" s="3" t="str">
        <f t="shared" si="4"/>
        <v/>
      </c>
      <c r="E125" s="10">
        <f t="shared" si="5"/>
        <v>0</v>
      </c>
    </row>
    <row r="126" spans="1:5" x14ac:dyDescent="0.3">
      <c r="A126">
        <v>123</v>
      </c>
      <c r="B126" s="1" t="str">
        <f>IF(ISERROR(INDEX(Transactions!$H$3:$H$5000,MATCH(A126,Transactions!$N$3:$N$5000,0))),"",INDEX(Transactions!$H$3:$H$5000,MATCH(A126,Transactions!$N$3:$N$5000,0)))</f>
        <v/>
      </c>
      <c r="C126" s="3" t="str">
        <f>IF(B126="","",Transactions!$M$1+INDEX(Transactions!$K$3:$K$5000,MATCH(A126,Transactions!$N$3:$N$5000,0)))</f>
        <v/>
      </c>
      <c r="D126" s="3" t="str">
        <f t="shared" si="4"/>
        <v/>
      </c>
      <c r="E126" s="10">
        <f t="shared" si="5"/>
        <v>0</v>
      </c>
    </row>
    <row r="127" spans="1:5" x14ac:dyDescent="0.3">
      <c r="A127">
        <v>124</v>
      </c>
      <c r="B127" s="1" t="str">
        <f>IF(ISERROR(INDEX(Transactions!$H$3:$H$5000,MATCH(A127,Transactions!$N$3:$N$5000,0))),"",INDEX(Transactions!$H$3:$H$5000,MATCH(A127,Transactions!$N$3:$N$5000,0)))</f>
        <v/>
      </c>
      <c r="C127" s="3" t="str">
        <f>IF(B127="","",Transactions!$M$1+INDEX(Transactions!$K$3:$K$5000,MATCH(A127,Transactions!$N$3:$N$5000,0)))</f>
        <v/>
      </c>
      <c r="D127" s="3" t="str">
        <f t="shared" si="4"/>
        <v/>
      </c>
      <c r="E127" s="10">
        <f t="shared" si="5"/>
        <v>0</v>
      </c>
    </row>
    <row r="128" spans="1:5" x14ac:dyDescent="0.3">
      <c r="A128">
        <v>125</v>
      </c>
      <c r="B128" s="1" t="str">
        <f>IF(ISERROR(INDEX(Transactions!$H$3:$H$5000,MATCH(A128,Transactions!$N$3:$N$5000,0))),"",INDEX(Transactions!$H$3:$H$5000,MATCH(A128,Transactions!$N$3:$N$5000,0)))</f>
        <v/>
      </c>
      <c r="C128" s="3" t="str">
        <f>IF(B128="","",Transactions!$M$1+INDEX(Transactions!$K$3:$K$5000,MATCH(A128,Transactions!$N$3:$N$5000,0)))</f>
        <v/>
      </c>
      <c r="D128" s="3" t="str">
        <f t="shared" si="4"/>
        <v/>
      </c>
      <c r="E128" s="10">
        <f t="shared" si="5"/>
        <v>0</v>
      </c>
    </row>
    <row r="129" spans="1:5" x14ac:dyDescent="0.3">
      <c r="A129">
        <v>126</v>
      </c>
      <c r="B129" s="1" t="str">
        <f>IF(ISERROR(INDEX(Transactions!$H$3:$H$5000,MATCH(A129,Transactions!$N$3:$N$5000,0))),"",INDEX(Transactions!$H$3:$H$5000,MATCH(A129,Transactions!$N$3:$N$5000,0)))</f>
        <v/>
      </c>
      <c r="C129" s="3" t="str">
        <f>IF(B129="","",Transactions!$M$1+INDEX(Transactions!$K$3:$K$5000,MATCH(A129,Transactions!$N$3:$N$5000,0)))</f>
        <v/>
      </c>
      <c r="D129" s="3" t="str">
        <f t="shared" si="4"/>
        <v/>
      </c>
      <c r="E129" s="10">
        <f t="shared" si="5"/>
        <v>0</v>
      </c>
    </row>
    <row r="130" spans="1:5" x14ac:dyDescent="0.3">
      <c r="A130">
        <v>127</v>
      </c>
      <c r="B130" s="1" t="str">
        <f>IF(ISERROR(INDEX(Transactions!$H$3:$H$5000,MATCH(A130,Transactions!$N$3:$N$5000,0))),"",INDEX(Transactions!$H$3:$H$5000,MATCH(A130,Transactions!$N$3:$N$5000,0)))</f>
        <v/>
      </c>
      <c r="C130" s="3" t="str">
        <f>IF(B130="","",Transactions!$M$1+INDEX(Transactions!$K$3:$K$5000,MATCH(A130,Transactions!$N$3:$N$5000,0)))</f>
        <v/>
      </c>
      <c r="D130" s="3" t="str">
        <f t="shared" si="4"/>
        <v/>
      </c>
      <c r="E130" s="10">
        <f t="shared" si="5"/>
        <v>0</v>
      </c>
    </row>
    <row r="131" spans="1:5" x14ac:dyDescent="0.3">
      <c r="A131">
        <v>128</v>
      </c>
      <c r="B131" s="1" t="str">
        <f>IF(ISERROR(INDEX(Transactions!$H$3:$H$5000,MATCH(A131,Transactions!$N$3:$N$5000,0))),"",INDEX(Transactions!$H$3:$H$5000,MATCH(A131,Transactions!$N$3:$N$5000,0)))</f>
        <v/>
      </c>
      <c r="C131" s="3" t="str">
        <f>IF(B131="","",Transactions!$M$1+INDEX(Transactions!$K$3:$K$5000,MATCH(A131,Transactions!$N$3:$N$5000,0)))</f>
        <v/>
      </c>
      <c r="D131" s="3" t="str">
        <f t="shared" si="4"/>
        <v/>
      </c>
      <c r="E131" s="10">
        <f t="shared" si="5"/>
        <v>0</v>
      </c>
    </row>
    <row r="132" spans="1:5" x14ac:dyDescent="0.3">
      <c r="A132">
        <v>129</v>
      </c>
      <c r="B132" s="1" t="str">
        <f>IF(ISERROR(INDEX(Transactions!$H$3:$H$5000,MATCH(A132,Transactions!$N$3:$N$5000,0))),"",INDEX(Transactions!$H$3:$H$5000,MATCH(A132,Transactions!$N$3:$N$5000,0)))</f>
        <v/>
      </c>
      <c r="C132" s="3" t="str">
        <f>IF(B132="","",Transactions!$M$1+INDEX(Transactions!$K$3:$K$5000,MATCH(A132,Transactions!$N$3:$N$5000,0)))</f>
        <v/>
      </c>
      <c r="D132" s="3" t="str">
        <f t="shared" si="4"/>
        <v/>
      </c>
      <c r="E132" s="10">
        <f t="shared" si="5"/>
        <v>0</v>
      </c>
    </row>
    <row r="133" spans="1:5" x14ac:dyDescent="0.3">
      <c r="A133">
        <v>130</v>
      </c>
      <c r="B133" s="1" t="str">
        <f>IF(ISERROR(INDEX(Transactions!$H$3:$H$5000,MATCH(A133,Transactions!$N$3:$N$5000,0))),"",INDEX(Transactions!$H$3:$H$5000,MATCH(A133,Transactions!$N$3:$N$5000,0)))</f>
        <v/>
      </c>
      <c r="C133" s="3" t="str">
        <f>IF(B133="","",Transactions!$M$1+INDEX(Transactions!$K$3:$K$5000,MATCH(A133,Transactions!$N$3:$N$5000,0)))</f>
        <v/>
      </c>
      <c r="D133" s="3" t="str">
        <f t="shared" si="4"/>
        <v/>
      </c>
      <c r="E133" s="10">
        <f t="shared" si="5"/>
        <v>0</v>
      </c>
    </row>
    <row r="134" spans="1:5" x14ac:dyDescent="0.3">
      <c r="A134">
        <v>131</v>
      </c>
      <c r="B134" s="1" t="str">
        <f>IF(ISERROR(INDEX(Transactions!$H$3:$H$5000,MATCH(A134,Transactions!$N$3:$N$5000,0))),"",INDEX(Transactions!$H$3:$H$5000,MATCH(A134,Transactions!$N$3:$N$5000,0)))</f>
        <v/>
      </c>
      <c r="C134" s="3" t="str">
        <f>IF(B134="","",Transactions!$M$1+INDEX(Transactions!$K$3:$K$5000,MATCH(A134,Transactions!$N$3:$N$5000,0)))</f>
        <v/>
      </c>
      <c r="D134" s="3" t="str">
        <f t="shared" si="4"/>
        <v/>
      </c>
      <c r="E134" s="10">
        <f t="shared" si="5"/>
        <v>0</v>
      </c>
    </row>
    <row r="135" spans="1:5" x14ac:dyDescent="0.3">
      <c r="A135">
        <v>132</v>
      </c>
      <c r="B135" s="1" t="str">
        <f>IF(ISERROR(INDEX(Transactions!$H$3:$H$5000,MATCH(A135,Transactions!$N$3:$N$5000,0))),"",INDEX(Transactions!$H$3:$H$5000,MATCH(A135,Transactions!$N$3:$N$5000,0)))</f>
        <v/>
      </c>
      <c r="C135" s="3" t="str">
        <f>IF(B135="","",Transactions!$M$1+INDEX(Transactions!$K$3:$K$5000,MATCH(A135,Transactions!$N$3:$N$5000,0)))</f>
        <v/>
      </c>
      <c r="D135" s="3" t="str">
        <f t="shared" si="4"/>
        <v/>
      </c>
      <c r="E135" s="10">
        <f t="shared" si="5"/>
        <v>0</v>
      </c>
    </row>
    <row r="136" spans="1:5" x14ac:dyDescent="0.3">
      <c r="A136">
        <v>133</v>
      </c>
      <c r="B136" s="1" t="str">
        <f>IF(ISERROR(INDEX(Transactions!$H$3:$H$5000,MATCH(A136,Transactions!$N$3:$N$5000,0))),"",INDEX(Transactions!$H$3:$H$5000,MATCH(A136,Transactions!$N$3:$N$5000,0)))</f>
        <v/>
      </c>
      <c r="C136" s="3" t="str">
        <f>IF(B136="","",Transactions!$M$1+INDEX(Transactions!$K$3:$K$5000,MATCH(A136,Transactions!$N$3:$N$5000,0)))</f>
        <v/>
      </c>
      <c r="D136" s="3" t="str">
        <f t="shared" si="4"/>
        <v/>
      </c>
      <c r="E136" s="10">
        <f t="shared" si="5"/>
        <v>0</v>
      </c>
    </row>
    <row r="137" spans="1:5" x14ac:dyDescent="0.3">
      <c r="A137">
        <v>134</v>
      </c>
      <c r="B137" s="1" t="str">
        <f>IF(ISERROR(INDEX(Transactions!$H$3:$H$5000,MATCH(A137,Transactions!$N$3:$N$5000,0))),"",INDEX(Transactions!$H$3:$H$5000,MATCH(A137,Transactions!$N$3:$N$5000,0)))</f>
        <v/>
      </c>
      <c r="C137" s="3" t="str">
        <f>IF(B137="","",Transactions!$M$1+INDEX(Transactions!$K$3:$K$5000,MATCH(A137,Transactions!$N$3:$N$5000,0)))</f>
        <v/>
      </c>
      <c r="D137" s="3" t="str">
        <f t="shared" si="4"/>
        <v/>
      </c>
      <c r="E137" s="10">
        <f t="shared" si="5"/>
        <v>0</v>
      </c>
    </row>
    <row r="138" spans="1:5" x14ac:dyDescent="0.3">
      <c r="A138">
        <v>135</v>
      </c>
      <c r="B138" s="1" t="str">
        <f>IF(ISERROR(INDEX(Transactions!$H$3:$H$5000,MATCH(A138,Transactions!$N$3:$N$5000,0))),"",INDEX(Transactions!$H$3:$H$5000,MATCH(A138,Transactions!$N$3:$N$5000,0)))</f>
        <v/>
      </c>
      <c r="C138" s="3" t="str">
        <f>IF(B138="","",Transactions!$M$1+INDEX(Transactions!$K$3:$K$5000,MATCH(A138,Transactions!$N$3:$N$5000,0)))</f>
        <v/>
      </c>
      <c r="D138" s="3" t="str">
        <f t="shared" si="4"/>
        <v/>
      </c>
      <c r="E138" s="10">
        <f t="shared" si="5"/>
        <v>0</v>
      </c>
    </row>
    <row r="139" spans="1:5" x14ac:dyDescent="0.3">
      <c r="A139">
        <v>136</v>
      </c>
      <c r="B139" s="1" t="str">
        <f>IF(ISERROR(INDEX(Transactions!$H$3:$H$5000,MATCH(A139,Transactions!$N$3:$N$5000,0))),"",INDEX(Transactions!$H$3:$H$5000,MATCH(A139,Transactions!$N$3:$N$5000,0)))</f>
        <v/>
      </c>
      <c r="C139" s="3" t="str">
        <f>IF(B139="","",Transactions!$M$1+INDEX(Transactions!$K$3:$K$5000,MATCH(A139,Transactions!$N$3:$N$5000,0)))</f>
        <v/>
      </c>
      <c r="D139" s="3" t="str">
        <f t="shared" si="4"/>
        <v/>
      </c>
      <c r="E139" s="10">
        <f t="shared" si="5"/>
        <v>0</v>
      </c>
    </row>
    <row r="140" spans="1:5" x14ac:dyDescent="0.3">
      <c r="A140">
        <v>137</v>
      </c>
      <c r="B140" s="1" t="str">
        <f>IF(ISERROR(INDEX(Transactions!$H$3:$H$5000,MATCH(A140,Transactions!$N$3:$N$5000,0))),"",INDEX(Transactions!$H$3:$H$5000,MATCH(A140,Transactions!$N$3:$N$5000,0)))</f>
        <v/>
      </c>
      <c r="C140" s="3" t="str">
        <f>IF(B140="","",Transactions!$M$1+INDEX(Transactions!$K$3:$K$5000,MATCH(A140,Transactions!$N$3:$N$5000,0)))</f>
        <v/>
      </c>
      <c r="D140" s="3" t="str">
        <f t="shared" si="4"/>
        <v/>
      </c>
      <c r="E140" s="10">
        <f t="shared" si="5"/>
        <v>0</v>
      </c>
    </row>
    <row r="141" spans="1:5" x14ac:dyDescent="0.3">
      <c r="A141">
        <v>138</v>
      </c>
      <c r="B141" s="1" t="str">
        <f>IF(ISERROR(INDEX(Transactions!$H$3:$H$5000,MATCH(A141,Transactions!$N$3:$N$5000,0))),"",INDEX(Transactions!$H$3:$H$5000,MATCH(A141,Transactions!$N$3:$N$5000,0)))</f>
        <v/>
      </c>
      <c r="C141" s="3" t="str">
        <f>IF(B141="","",Transactions!$M$1+INDEX(Transactions!$K$3:$K$5000,MATCH(A141,Transactions!$N$3:$N$5000,0)))</f>
        <v/>
      </c>
      <c r="D141" s="3" t="str">
        <f t="shared" si="4"/>
        <v/>
      </c>
      <c r="E141" s="10">
        <f t="shared" si="5"/>
        <v>0</v>
      </c>
    </row>
    <row r="142" spans="1:5" x14ac:dyDescent="0.3">
      <c r="A142">
        <v>139</v>
      </c>
      <c r="B142" s="1" t="str">
        <f>IF(ISERROR(INDEX(Transactions!$H$3:$H$5000,MATCH(A142,Transactions!$N$3:$N$5000,0))),"",INDEX(Transactions!$H$3:$H$5000,MATCH(A142,Transactions!$N$3:$N$5000,0)))</f>
        <v/>
      </c>
      <c r="C142" s="3" t="str">
        <f>IF(B142="","",Transactions!$M$1+INDEX(Transactions!$K$3:$K$5000,MATCH(A142,Transactions!$N$3:$N$5000,0)))</f>
        <v/>
      </c>
      <c r="D142" s="3" t="str">
        <f t="shared" si="4"/>
        <v/>
      </c>
      <c r="E142" s="10">
        <f t="shared" si="5"/>
        <v>0</v>
      </c>
    </row>
    <row r="143" spans="1:5" x14ac:dyDescent="0.3">
      <c r="A143">
        <v>140</v>
      </c>
      <c r="B143" s="1" t="str">
        <f>IF(ISERROR(INDEX(Transactions!$H$3:$H$5000,MATCH(A143,Transactions!$N$3:$N$5000,0))),"",INDEX(Transactions!$H$3:$H$5000,MATCH(A143,Transactions!$N$3:$N$5000,0)))</f>
        <v/>
      </c>
      <c r="C143" s="3" t="str">
        <f>IF(B143="","",Transactions!$M$1+INDEX(Transactions!$K$3:$K$5000,MATCH(A143,Transactions!$N$3:$N$5000,0)))</f>
        <v/>
      </c>
      <c r="D143" s="3" t="str">
        <f t="shared" si="4"/>
        <v/>
      </c>
      <c r="E143" s="10">
        <f t="shared" si="5"/>
        <v>0</v>
      </c>
    </row>
    <row r="144" spans="1:5" x14ac:dyDescent="0.3">
      <c r="A144">
        <v>141</v>
      </c>
      <c r="B144" s="1" t="str">
        <f>IF(ISERROR(INDEX(Transactions!$H$3:$H$5000,MATCH(A144,Transactions!$N$3:$N$5000,0))),"",INDEX(Transactions!$H$3:$H$5000,MATCH(A144,Transactions!$N$3:$N$5000,0)))</f>
        <v/>
      </c>
      <c r="C144" s="3" t="str">
        <f>IF(B144="","",Transactions!$M$1+INDEX(Transactions!$K$3:$K$5000,MATCH(A144,Transactions!$N$3:$N$5000,0)))</f>
        <v/>
      </c>
      <c r="D144" s="3" t="str">
        <f t="shared" si="4"/>
        <v/>
      </c>
      <c r="E144" s="10">
        <f t="shared" si="5"/>
        <v>0</v>
      </c>
    </row>
    <row r="145" spans="1:5" x14ac:dyDescent="0.3">
      <c r="A145">
        <v>142</v>
      </c>
      <c r="B145" s="1" t="str">
        <f>IF(ISERROR(INDEX(Transactions!$H$3:$H$5000,MATCH(A145,Transactions!$N$3:$N$5000,0))),"",INDEX(Transactions!$H$3:$H$5000,MATCH(A145,Transactions!$N$3:$N$5000,0)))</f>
        <v/>
      </c>
      <c r="C145" s="3" t="str">
        <f>IF(B145="","",Transactions!$M$1+INDEX(Transactions!$K$3:$K$5000,MATCH(A145,Transactions!$N$3:$N$5000,0)))</f>
        <v/>
      </c>
      <c r="D145" s="3" t="str">
        <f t="shared" si="4"/>
        <v/>
      </c>
      <c r="E145" s="10">
        <f t="shared" si="5"/>
        <v>0</v>
      </c>
    </row>
    <row r="146" spans="1:5" x14ac:dyDescent="0.3">
      <c r="A146">
        <v>143</v>
      </c>
      <c r="B146" s="1" t="str">
        <f>IF(ISERROR(INDEX(Transactions!$H$3:$H$5000,MATCH(A146,Transactions!$N$3:$N$5000,0))),"",INDEX(Transactions!$H$3:$H$5000,MATCH(A146,Transactions!$N$3:$N$5000,0)))</f>
        <v/>
      </c>
      <c r="C146" s="3" t="str">
        <f>IF(B146="","",Transactions!$M$1+INDEX(Transactions!$K$3:$K$5000,MATCH(A146,Transactions!$N$3:$N$5000,0)))</f>
        <v/>
      </c>
      <c r="D146" s="3" t="str">
        <f t="shared" si="4"/>
        <v/>
      </c>
      <c r="E146" s="10">
        <f t="shared" si="5"/>
        <v>0</v>
      </c>
    </row>
    <row r="147" spans="1:5" x14ac:dyDescent="0.3">
      <c r="A147">
        <v>144</v>
      </c>
      <c r="B147" s="1" t="str">
        <f>IF(ISERROR(INDEX(Transactions!$H$3:$H$5000,MATCH(A147,Transactions!$N$3:$N$5000,0))),"",INDEX(Transactions!$H$3:$H$5000,MATCH(A147,Transactions!$N$3:$N$5000,0)))</f>
        <v/>
      </c>
      <c r="C147" s="3" t="str">
        <f>IF(B147="","",Transactions!$M$1+INDEX(Transactions!$K$3:$K$5000,MATCH(A147,Transactions!$N$3:$N$5000,0)))</f>
        <v/>
      </c>
      <c r="D147" s="3" t="str">
        <f t="shared" si="4"/>
        <v/>
      </c>
      <c r="E147" s="10">
        <f t="shared" si="5"/>
        <v>0</v>
      </c>
    </row>
    <row r="148" spans="1:5" x14ac:dyDescent="0.3">
      <c r="A148">
        <v>145</v>
      </c>
      <c r="B148" s="1" t="str">
        <f>IF(ISERROR(INDEX(Transactions!$H$3:$H$5000,MATCH(A148,Transactions!$N$3:$N$5000,0))),"",INDEX(Transactions!$H$3:$H$5000,MATCH(A148,Transactions!$N$3:$N$5000,0)))</f>
        <v/>
      </c>
      <c r="C148" s="3" t="str">
        <f>IF(B148="","",Transactions!$M$1+INDEX(Transactions!$K$3:$K$5000,MATCH(A148,Transactions!$N$3:$N$5000,0)))</f>
        <v/>
      </c>
      <c r="D148" s="3" t="str">
        <f t="shared" ref="D148:D211" si="6">IF(B148="","",C148-C147)</f>
        <v/>
      </c>
      <c r="E148" s="10">
        <f t="shared" ref="E148:E211" si="7">IF(B148="",0,C148/C147-1)</f>
        <v>0</v>
      </c>
    </row>
    <row r="149" spans="1:5" x14ac:dyDescent="0.3">
      <c r="A149">
        <v>146</v>
      </c>
      <c r="B149" s="1" t="str">
        <f>IF(ISERROR(INDEX(Transactions!$H$3:$H$5000,MATCH(A149,Transactions!$N$3:$N$5000,0))),"",INDEX(Transactions!$H$3:$H$5000,MATCH(A149,Transactions!$N$3:$N$5000,0)))</f>
        <v/>
      </c>
      <c r="C149" s="3" t="str">
        <f>IF(B149="","",Transactions!$M$1+INDEX(Transactions!$K$3:$K$5000,MATCH(A149,Transactions!$N$3:$N$5000,0)))</f>
        <v/>
      </c>
      <c r="D149" s="3" t="str">
        <f t="shared" si="6"/>
        <v/>
      </c>
      <c r="E149" s="10">
        <f t="shared" si="7"/>
        <v>0</v>
      </c>
    </row>
    <row r="150" spans="1:5" x14ac:dyDescent="0.3">
      <c r="A150">
        <v>147</v>
      </c>
      <c r="B150" s="1" t="str">
        <f>IF(ISERROR(INDEX(Transactions!$H$3:$H$5000,MATCH(A150,Transactions!$N$3:$N$5000,0))),"",INDEX(Transactions!$H$3:$H$5000,MATCH(A150,Transactions!$N$3:$N$5000,0)))</f>
        <v/>
      </c>
      <c r="C150" s="3" t="str">
        <f>IF(B150="","",Transactions!$M$1+INDEX(Transactions!$K$3:$K$5000,MATCH(A150,Transactions!$N$3:$N$5000,0)))</f>
        <v/>
      </c>
      <c r="D150" s="3" t="str">
        <f t="shared" si="6"/>
        <v/>
      </c>
      <c r="E150" s="10">
        <f t="shared" si="7"/>
        <v>0</v>
      </c>
    </row>
    <row r="151" spans="1:5" x14ac:dyDescent="0.3">
      <c r="A151">
        <v>148</v>
      </c>
      <c r="B151" s="1" t="str">
        <f>IF(ISERROR(INDEX(Transactions!$H$3:$H$5000,MATCH(A151,Transactions!$N$3:$N$5000,0))),"",INDEX(Transactions!$H$3:$H$5000,MATCH(A151,Transactions!$N$3:$N$5000,0)))</f>
        <v/>
      </c>
      <c r="C151" s="3" t="str">
        <f>IF(B151="","",Transactions!$M$1+INDEX(Transactions!$K$3:$K$5000,MATCH(A151,Transactions!$N$3:$N$5000,0)))</f>
        <v/>
      </c>
      <c r="D151" s="3" t="str">
        <f t="shared" si="6"/>
        <v/>
      </c>
      <c r="E151" s="10">
        <f t="shared" si="7"/>
        <v>0</v>
      </c>
    </row>
    <row r="152" spans="1:5" x14ac:dyDescent="0.3">
      <c r="A152">
        <v>149</v>
      </c>
      <c r="B152" s="1" t="str">
        <f>IF(ISERROR(INDEX(Transactions!$H$3:$H$5000,MATCH(A152,Transactions!$N$3:$N$5000,0))),"",INDEX(Transactions!$H$3:$H$5000,MATCH(A152,Transactions!$N$3:$N$5000,0)))</f>
        <v/>
      </c>
      <c r="C152" s="3" t="str">
        <f>IF(B152="","",Transactions!$M$1+INDEX(Transactions!$K$3:$K$5000,MATCH(A152,Transactions!$N$3:$N$5000,0)))</f>
        <v/>
      </c>
      <c r="D152" s="3" t="str">
        <f t="shared" si="6"/>
        <v/>
      </c>
      <c r="E152" s="10">
        <f t="shared" si="7"/>
        <v>0</v>
      </c>
    </row>
    <row r="153" spans="1:5" x14ac:dyDescent="0.3">
      <c r="A153">
        <v>150</v>
      </c>
      <c r="B153" s="1" t="str">
        <f>IF(ISERROR(INDEX(Transactions!$H$3:$H$5000,MATCH(A153,Transactions!$N$3:$N$5000,0))),"",INDEX(Transactions!$H$3:$H$5000,MATCH(A153,Transactions!$N$3:$N$5000,0)))</f>
        <v/>
      </c>
      <c r="C153" s="3" t="str">
        <f>IF(B153="","",Transactions!$M$1+INDEX(Transactions!$K$3:$K$5000,MATCH(A153,Transactions!$N$3:$N$5000,0)))</f>
        <v/>
      </c>
      <c r="D153" s="3" t="str">
        <f t="shared" si="6"/>
        <v/>
      </c>
      <c r="E153" s="10">
        <f t="shared" si="7"/>
        <v>0</v>
      </c>
    </row>
    <row r="154" spans="1:5" x14ac:dyDescent="0.3">
      <c r="A154">
        <v>151</v>
      </c>
      <c r="B154" s="1" t="str">
        <f>IF(ISERROR(INDEX(Transactions!$H$3:$H$5000,MATCH(A154,Transactions!$N$3:$N$5000,0))),"",INDEX(Transactions!$H$3:$H$5000,MATCH(A154,Transactions!$N$3:$N$5000,0)))</f>
        <v/>
      </c>
      <c r="C154" s="3" t="str">
        <f>IF(B154="","",Transactions!$M$1+INDEX(Transactions!$K$3:$K$5000,MATCH(A154,Transactions!$N$3:$N$5000,0)))</f>
        <v/>
      </c>
      <c r="D154" s="3" t="str">
        <f t="shared" si="6"/>
        <v/>
      </c>
      <c r="E154" s="10">
        <f t="shared" si="7"/>
        <v>0</v>
      </c>
    </row>
    <row r="155" spans="1:5" x14ac:dyDescent="0.3">
      <c r="A155">
        <v>152</v>
      </c>
      <c r="B155" s="1" t="str">
        <f>IF(ISERROR(INDEX(Transactions!$H$3:$H$5000,MATCH(A155,Transactions!$N$3:$N$5000,0))),"",INDEX(Transactions!$H$3:$H$5000,MATCH(A155,Transactions!$N$3:$N$5000,0)))</f>
        <v/>
      </c>
      <c r="C155" s="3" t="str">
        <f>IF(B155="","",Transactions!$M$1+INDEX(Transactions!$K$3:$K$5000,MATCH(A155,Transactions!$N$3:$N$5000,0)))</f>
        <v/>
      </c>
      <c r="D155" s="3" t="str">
        <f t="shared" si="6"/>
        <v/>
      </c>
      <c r="E155" s="10">
        <f t="shared" si="7"/>
        <v>0</v>
      </c>
    </row>
    <row r="156" spans="1:5" x14ac:dyDescent="0.3">
      <c r="A156">
        <v>153</v>
      </c>
      <c r="B156" s="1" t="str">
        <f>IF(ISERROR(INDEX(Transactions!$H$3:$H$5000,MATCH(A156,Transactions!$N$3:$N$5000,0))),"",INDEX(Transactions!$H$3:$H$5000,MATCH(A156,Transactions!$N$3:$N$5000,0)))</f>
        <v/>
      </c>
      <c r="C156" s="3" t="str">
        <f>IF(B156="","",Transactions!$M$1+INDEX(Transactions!$K$3:$K$5000,MATCH(A156,Transactions!$N$3:$N$5000,0)))</f>
        <v/>
      </c>
      <c r="D156" s="3" t="str">
        <f t="shared" si="6"/>
        <v/>
      </c>
      <c r="E156" s="10">
        <f t="shared" si="7"/>
        <v>0</v>
      </c>
    </row>
    <row r="157" spans="1:5" x14ac:dyDescent="0.3">
      <c r="A157">
        <v>154</v>
      </c>
      <c r="B157" s="1" t="str">
        <f>IF(ISERROR(INDEX(Transactions!$H$3:$H$5000,MATCH(A157,Transactions!$N$3:$N$5000,0))),"",INDEX(Transactions!$H$3:$H$5000,MATCH(A157,Transactions!$N$3:$N$5000,0)))</f>
        <v/>
      </c>
      <c r="C157" s="3" t="str">
        <f>IF(B157="","",Transactions!$M$1+INDEX(Transactions!$K$3:$K$5000,MATCH(A157,Transactions!$N$3:$N$5000,0)))</f>
        <v/>
      </c>
      <c r="D157" s="3" t="str">
        <f t="shared" si="6"/>
        <v/>
      </c>
      <c r="E157" s="10">
        <f t="shared" si="7"/>
        <v>0</v>
      </c>
    </row>
    <row r="158" spans="1:5" x14ac:dyDescent="0.3">
      <c r="A158">
        <v>155</v>
      </c>
      <c r="B158" s="1" t="str">
        <f>IF(ISERROR(INDEX(Transactions!$H$3:$H$5000,MATCH(A158,Transactions!$N$3:$N$5000,0))),"",INDEX(Transactions!$H$3:$H$5000,MATCH(A158,Transactions!$N$3:$N$5000,0)))</f>
        <v/>
      </c>
      <c r="C158" s="3" t="str">
        <f>IF(B158="","",Transactions!$M$1+INDEX(Transactions!$K$3:$K$5000,MATCH(A158,Transactions!$N$3:$N$5000,0)))</f>
        <v/>
      </c>
      <c r="D158" s="3" t="str">
        <f t="shared" si="6"/>
        <v/>
      </c>
      <c r="E158" s="10">
        <f t="shared" si="7"/>
        <v>0</v>
      </c>
    </row>
    <row r="159" spans="1:5" x14ac:dyDescent="0.3">
      <c r="A159">
        <v>156</v>
      </c>
      <c r="B159" s="1" t="str">
        <f>IF(ISERROR(INDEX(Transactions!$H$3:$H$5000,MATCH(A159,Transactions!$N$3:$N$5000,0))),"",INDEX(Transactions!$H$3:$H$5000,MATCH(A159,Transactions!$N$3:$N$5000,0)))</f>
        <v/>
      </c>
      <c r="C159" s="3" t="str">
        <f>IF(B159="","",Transactions!$M$1+INDEX(Transactions!$K$3:$K$5000,MATCH(A159,Transactions!$N$3:$N$5000,0)))</f>
        <v/>
      </c>
      <c r="D159" s="3" t="str">
        <f t="shared" si="6"/>
        <v/>
      </c>
      <c r="E159" s="10">
        <f t="shared" si="7"/>
        <v>0</v>
      </c>
    </row>
    <row r="160" spans="1:5" x14ac:dyDescent="0.3">
      <c r="A160">
        <v>157</v>
      </c>
      <c r="B160" s="1" t="str">
        <f>IF(ISERROR(INDEX(Transactions!$H$3:$H$5000,MATCH(A160,Transactions!$N$3:$N$5000,0))),"",INDEX(Transactions!$H$3:$H$5000,MATCH(A160,Transactions!$N$3:$N$5000,0)))</f>
        <v/>
      </c>
      <c r="C160" s="3" t="str">
        <f>IF(B160="","",Transactions!$M$1+INDEX(Transactions!$K$3:$K$5000,MATCH(A160,Transactions!$N$3:$N$5000,0)))</f>
        <v/>
      </c>
      <c r="D160" s="3" t="str">
        <f t="shared" si="6"/>
        <v/>
      </c>
      <c r="E160" s="10">
        <f t="shared" si="7"/>
        <v>0</v>
      </c>
    </row>
    <row r="161" spans="1:5" x14ac:dyDescent="0.3">
      <c r="A161">
        <v>158</v>
      </c>
      <c r="B161" s="1" t="str">
        <f>IF(ISERROR(INDEX(Transactions!$H$3:$H$5000,MATCH(A161,Transactions!$N$3:$N$5000,0))),"",INDEX(Transactions!$H$3:$H$5000,MATCH(A161,Transactions!$N$3:$N$5000,0)))</f>
        <v/>
      </c>
      <c r="C161" s="3" t="str">
        <f>IF(B161="","",Transactions!$M$1+INDEX(Transactions!$K$3:$K$5000,MATCH(A161,Transactions!$N$3:$N$5000,0)))</f>
        <v/>
      </c>
      <c r="D161" s="3" t="str">
        <f t="shared" si="6"/>
        <v/>
      </c>
      <c r="E161" s="10">
        <f t="shared" si="7"/>
        <v>0</v>
      </c>
    </row>
    <row r="162" spans="1:5" x14ac:dyDescent="0.3">
      <c r="A162">
        <v>159</v>
      </c>
      <c r="B162" s="1" t="str">
        <f>IF(ISERROR(INDEX(Transactions!$H$3:$H$5000,MATCH(A162,Transactions!$N$3:$N$5000,0))),"",INDEX(Transactions!$H$3:$H$5000,MATCH(A162,Transactions!$N$3:$N$5000,0)))</f>
        <v/>
      </c>
      <c r="C162" s="3" t="str">
        <f>IF(B162="","",Transactions!$M$1+INDEX(Transactions!$K$3:$K$5000,MATCH(A162,Transactions!$N$3:$N$5000,0)))</f>
        <v/>
      </c>
      <c r="D162" s="3" t="str">
        <f t="shared" si="6"/>
        <v/>
      </c>
      <c r="E162" s="10">
        <f t="shared" si="7"/>
        <v>0</v>
      </c>
    </row>
    <row r="163" spans="1:5" x14ac:dyDescent="0.3">
      <c r="A163">
        <v>160</v>
      </c>
      <c r="B163" s="1" t="str">
        <f>IF(ISERROR(INDEX(Transactions!$H$3:$H$5000,MATCH(A163,Transactions!$N$3:$N$5000,0))),"",INDEX(Transactions!$H$3:$H$5000,MATCH(A163,Transactions!$N$3:$N$5000,0)))</f>
        <v/>
      </c>
      <c r="C163" s="3" t="str">
        <f>IF(B163="","",Transactions!$M$1+INDEX(Transactions!$K$3:$K$5000,MATCH(A163,Transactions!$N$3:$N$5000,0)))</f>
        <v/>
      </c>
      <c r="D163" s="3" t="str">
        <f t="shared" si="6"/>
        <v/>
      </c>
      <c r="E163" s="10">
        <f t="shared" si="7"/>
        <v>0</v>
      </c>
    </row>
    <row r="164" spans="1:5" x14ac:dyDescent="0.3">
      <c r="A164">
        <v>161</v>
      </c>
      <c r="B164" s="1" t="str">
        <f>IF(ISERROR(INDEX(Transactions!$H$3:$H$5000,MATCH(A164,Transactions!$N$3:$N$5000,0))),"",INDEX(Transactions!$H$3:$H$5000,MATCH(A164,Transactions!$N$3:$N$5000,0)))</f>
        <v/>
      </c>
      <c r="C164" s="3" t="str">
        <f>IF(B164="","",Transactions!$M$1+INDEX(Transactions!$K$3:$K$5000,MATCH(A164,Transactions!$N$3:$N$5000,0)))</f>
        <v/>
      </c>
      <c r="D164" s="3" t="str">
        <f t="shared" si="6"/>
        <v/>
      </c>
      <c r="E164" s="10">
        <f t="shared" si="7"/>
        <v>0</v>
      </c>
    </row>
    <row r="165" spans="1:5" x14ac:dyDescent="0.3">
      <c r="A165">
        <v>162</v>
      </c>
      <c r="B165" s="1" t="str">
        <f>IF(ISERROR(INDEX(Transactions!$H$3:$H$5000,MATCH(A165,Transactions!$N$3:$N$5000,0))),"",INDEX(Transactions!$H$3:$H$5000,MATCH(A165,Transactions!$N$3:$N$5000,0)))</f>
        <v/>
      </c>
      <c r="C165" s="3" t="str">
        <f>IF(B165="","",Transactions!$M$1+INDEX(Transactions!$K$3:$K$5000,MATCH(A165,Transactions!$N$3:$N$5000,0)))</f>
        <v/>
      </c>
      <c r="D165" s="3" t="str">
        <f t="shared" si="6"/>
        <v/>
      </c>
      <c r="E165" s="10">
        <f t="shared" si="7"/>
        <v>0</v>
      </c>
    </row>
    <row r="166" spans="1:5" x14ac:dyDescent="0.3">
      <c r="A166">
        <v>163</v>
      </c>
      <c r="B166" s="1" t="str">
        <f>IF(ISERROR(INDEX(Transactions!$H$3:$H$5000,MATCH(A166,Transactions!$N$3:$N$5000,0))),"",INDEX(Transactions!$H$3:$H$5000,MATCH(A166,Transactions!$N$3:$N$5000,0)))</f>
        <v/>
      </c>
      <c r="C166" s="3" t="str">
        <f>IF(B166="","",Transactions!$M$1+INDEX(Transactions!$K$3:$K$5000,MATCH(A166,Transactions!$N$3:$N$5000,0)))</f>
        <v/>
      </c>
      <c r="D166" s="3" t="str">
        <f t="shared" si="6"/>
        <v/>
      </c>
      <c r="E166" s="10">
        <f t="shared" si="7"/>
        <v>0</v>
      </c>
    </row>
    <row r="167" spans="1:5" x14ac:dyDescent="0.3">
      <c r="A167">
        <v>164</v>
      </c>
      <c r="B167" s="1" t="str">
        <f>IF(ISERROR(INDEX(Transactions!$H$3:$H$5000,MATCH(A167,Transactions!$N$3:$N$5000,0))),"",INDEX(Transactions!$H$3:$H$5000,MATCH(A167,Transactions!$N$3:$N$5000,0)))</f>
        <v/>
      </c>
      <c r="C167" s="3" t="str">
        <f>IF(B167="","",Transactions!$M$1+INDEX(Transactions!$K$3:$K$5000,MATCH(A167,Transactions!$N$3:$N$5000,0)))</f>
        <v/>
      </c>
      <c r="D167" s="3" t="str">
        <f t="shared" si="6"/>
        <v/>
      </c>
      <c r="E167" s="10">
        <f t="shared" si="7"/>
        <v>0</v>
      </c>
    </row>
    <row r="168" spans="1:5" x14ac:dyDescent="0.3">
      <c r="A168">
        <v>165</v>
      </c>
      <c r="B168" s="1" t="str">
        <f>IF(ISERROR(INDEX(Transactions!$H$3:$H$5000,MATCH(A168,Transactions!$N$3:$N$5000,0))),"",INDEX(Transactions!$H$3:$H$5000,MATCH(A168,Transactions!$N$3:$N$5000,0)))</f>
        <v/>
      </c>
      <c r="C168" s="3" t="str">
        <f>IF(B168="","",Transactions!$M$1+INDEX(Transactions!$K$3:$K$5000,MATCH(A168,Transactions!$N$3:$N$5000,0)))</f>
        <v/>
      </c>
      <c r="D168" s="3" t="str">
        <f t="shared" si="6"/>
        <v/>
      </c>
      <c r="E168" s="10">
        <f t="shared" si="7"/>
        <v>0</v>
      </c>
    </row>
    <row r="169" spans="1:5" x14ac:dyDescent="0.3">
      <c r="A169">
        <v>166</v>
      </c>
      <c r="B169" s="1" t="str">
        <f>IF(ISERROR(INDEX(Transactions!$H$3:$H$5000,MATCH(A169,Transactions!$N$3:$N$5000,0))),"",INDEX(Transactions!$H$3:$H$5000,MATCH(A169,Transactions!$N$3:$N$5000,0)))</f>
        <v/>
      </c>
      <c r="C169" s="3" t="str">
        <f>IF(B169="","",Transactions!$M$1+INDEX(Transactions!$K$3:$K$5000,MATCH(A169,Transactions!$N$3:$N$5000,0)))</f>
        <v/>
      </c>
      <c r="D169" s="3" t="str">
        <f t="shared" si="6"/>
        <v/>
      </c>
      <c r="E169" s="10">
        <f t="shared" si="7"/>
        <v>0</v>
      </c>
    </row>
    <row r="170" spans="1:5" x14ac:dyDescent="0.3">
      <c r="A170">
        <v>167</v>
      </c>
      <c r="B170" s="1" t="str">
        <f>IF(ISERROR(INDEX(Transactions!$H$3:$H$5000,MATCH(A170,Transactions!$N$3:$N$5000,0))),"",INDEX(Transactions!$H$3:$H$5000,MATCH(A170,Transactions!$N$3:$N$5000,0)))</f>
        <v/>
      </c>
      <c r="C170" s="3" t="str">
        <f>IF(B170="","",Transactions!$M$1+INDEX(Transactions!$K$3:$K$5000,MATCH(A170,Transactions!$N$3:$N$5000,0)))</f>
        <v/>
      </c>
      <c r="D170" s="3" t="str">
        <f t="shared" si="6"/>
        <v/>
      </c>
      <c r="E170" s="10">
        <f t="shared" si="7"/>
        <v>0</v>
      </c>
    </row>
    <row r="171" spans="1:5" x14ac:dyDescent="0.3">
      <c r="A171">
        <v>168</v>
      </c>
      <c r="B171" s="1" t="str">
        <f>IF(ISERROR(INDEX(Transactions!$H$3:$H$5000,MATCH(A171,Transactions!$N$3:$N$5000,0))),"",INDEX(Transactions!$H$3:$H$5000,MATCH(A171,Transactions!$N$3:$N$5000,0)))</f>
        <v/>
      </c>
      <c r="C171" s="3" t="str">
        <f>IF(B171="","",Transactions!$M$1+INDEX(Transactions!$K$3:$K$5000,MATCH(A171,Transactions!$N$3:$N$5000,0)))</f>
        <v/>
      </c>
      <c r="D171" s="3" t="str">
        <f t="shared" si="6"/>
        <v/>
      </c>
      <c r="E171" s="10">
        <f t="shared" si="7"/>
        <v>0</v>
      </c>
    </row>
    <row r="172" spans="1:5" x14ac:dyDescent="0.3">
      <c r="A172">
        <v>169</v>
      </c>
      <c r="B172" s="1" t="str">
        <f>IF(ISERROR(INDEX(Transactions!$H$3:$H$5000,MATCH(A172,Transactions!$N$3:$N$5000,0))),"",INDEX(Transactions!$H$3:$H$5000,MATCH(A172,Transactions!$N$3:$N$5000,0)))</f>
        <v/>
      </c>
      <c r="C172" s="3" t="str">
        <f>IF(B172="","",Transactions!$M$1+INDEX(Transactions!$K$3:$K$5000,MATCH(A172,Transactions!$N$3:$N$5000,0)))</f>
        <v/>
      </c>
      <c r="D172" s="3" t="str">
        <f t="shared" si="6"/>
        <v/>
      </c>
      <c r="E172" s="10">
        <f t="shared" si="7"/>
        <v>0</v>
      </c>
    </row>
    <row r="173" spans="1:5" x14ac:dyDescent="0.3">
      <c r="A173">
        <v>170</v>
      </c>
      <c r="B173" s="1" t="str">
        <f>IF(ISERROR(INDEX(Transactions!$H$3:$H$5000,MATCH(A173,Transactions!$N$3:$N$5000,0))),"",INDEX(Transactions!$H$3:$H$5000,MATCH(A173,Transactions!$N$3:$N$5000,0)))</f>
        <v/>
      </c>
      <c r="C173" s="3" t="str">
        <f>IF(B173="","",Transactions!$M$1+INDEX(Transactions!$K$3:$K$5000,MATCH(A173,Transactions!$N$3:$N$5000,0)))</f>
        <v/>
      </c>
      <c r="D173" s="3" t="str">
        <f t="shared" si="6"/>
        <v/>
      </c>
      <c r="E173" s="10">
        <f t="shared" si="7"/>
        <v>0</v>
      </c>
    </row>
    <row r="174" spans="1:5" x14ac:dyDescent="0.3">
      <c r="A174">
        <v>171</v>
      </c>
      <c r="B174" s="1" t="str">
        <f>IF(ISERROR(INDEX(Transactions!$H$3:$H$5000,MATCH(A174,Transactions!$N$3:$N$5000,0))),"",INDEX(Transactions!$H$3:$H$5000,MATCH(A174,Transactions!$N$3:$N$5000,0)))</f>
        <v/>
      </c>
      <c r="C174" s="3" t="str">
        <f>IF(B174="","",Transactions!$M$1+INDEX(Transactions!$K$3:$K$5000,MATCH(A174,Transactions!$N$3:$N$5000,0)))</f>
        <v/>
      </c>
      <c r="D174" s="3" t="str">
        <f t="shared" si="6"/>
        <v/>
      </c>
      <c r="E174" s="10">
        <f t="shared" si="7"/>
        <v>0</v>
      </c>
    </row>
    <row r="175" spans="1:5" x14ac:dyDescent="0.3">
      <c r="A175">
        <v>172</v>
      </c>
      <c r="B175" s="1" t="str">
        <f>IF(ISERROR(INDEX(Transactions!$H$3:$H$5000,MATCH(A175,Transactions!$N$3:$N$5000,0))),"",INDEX(Transactions!$H$3:$H$5000,MATCH(A175,Transactions!$N$3:$N$5000,0)))</f>
        <v/>
      </c>
      <c r="C175" s="3" t="str">
        <f>IF(B175="","",Transactions!$M$1+INDEX(Transactions!$K$3:$K$5000,MATCH(A175,Transactions!$N$3:$N$5000,0)))</f>
        <v/>
      </c>
      <c r="D175" s="3" t="str">
        <f t="shared" si="6"/>
        <v/>
      </c>
      <c r="E175" s="10">
        <f t="shared" si="7"/>
        <v>0</v>
      </c>
    </row>
    <row r="176" spans="1:5" x14ac:dyDescent="0.3">
      <c r="A176">
        <v>173</v>
      </c>
      <c r="B176" s="1" t="str">
        <f>IF(ISERROR(INDEX(Transactions!$H$3:$H$5000,MATCH(A176,Transactions!$N$3:$N$5000,0))),"",INDEX(Transactions!$H$3:$H$5000,MATCH(A176,Transactions!$N$3:$N$5000,0)))</f>
        <v/>
      </c>
      <c r="C176" s="3" t="str">
        <f>IF(B176="","",Transactions!$M$1+INDEX(Transactions!$K$3:$K$5000,MATCH(A176,Transactions!$N$3:$N$5000,0)))</f>
        <v/>
      </c>
      <c r="D176" s="3" t="str">
        <f t="shared" si="6"/>
        <v/>
      </c>
      <c r="E176" s="10">
        <f t="shared" si="7"/>
        <v>0</v>
      </c>
    </row>
    <row r="177" spans="1:5" x14ac:dyDescent="0.3">
      <c r="A177">
        <v>174</v>
      </c>
      <c r="B177" s="1" t="str">
        <f>IF(ISERROR(INDEX(Transactions!$H$3:$H$5000,MATCH(A177,Transactions!$N$3:$N$5000,0))),"",INDEX(Transactions!$H$3:$H$5000,MATCH(A177,Transactions!$N$3:$N$5000,0)))</f>
        <v/>
      </c>
      <c r="C177" s="3" t="str">
        <f>IF(B177="","",Transactions!$M$1+INDEX(Transactions!$K$3:$K$5000,MATCH(A177,Transactions!$N$3:$N$5000,0)))</f>
        <v/>
      </c>
      <c r="D177" s="3" t="str">
        <f t="shared" si="6"/>
        <v/>
      </c>
      <c r="E177" s="10">
        <f t="shared" si="7"/>
        <v>0</v>
      </c>
    </row>
    <row r="178" spans="1:5" x14ac:dyDescent="0.3">
      <c r="A178">
        <v>175</v>
      </c>
      <c r="B178" s="1" t="str">
        <f>IF(ISERROR(INDEX(Transactions!$H$3:$H$5000,MATCH(A178,Transactions!$N$3:$N$5000,0))),"",INDEX(Transactions!$H$3:$H$5000,MATCH(A178,Transactions!$N$3:$N$5000,0)))</f>
        <v/>
      </c>
      <c r="C178" s="3" t="str">
        <f>IF(B178="","",Transactions!$M$1+INDEX(Transactions!$K$3:$K$5000,MATCH(A178,Transactions!$N$3:$N$5000,0)))</f>
        <v/>
      </c>
      <c r="D178" s="3" t="str">
        <f t="shared" si="6"/>
        <v/>
      </c>
      <c r="E178" s="10">
        <f t="shared" si="7"/>
        <v>0</v>
      </c>
    </row>
    <row r="179" spans="1:5" x14ac:dyDescent="0.3">
      <c r="A179">
        <v>176</v>
      </c>
      <c r="B179" s="1" t="str">
        <f>IF(ISERROR(INDEX(Transactions!$H$3:$H$5000,MATCH(A179,Transactions!$N$3:$N$5000,0))),"",INDEX(Transactions!$H$3:$H$5000,MATCH(A179,Transactions!$N$3:$N$5000,0)))</f>
        <v/>
      </c>
      <c r="C179" s="3" t="str">
        <f>IF(B179="","",Transactions!$M$1+INDEX(Transactions!$K$3:$K$5000,MATCH(A179,Transactions!$N$3:$N$5000,0)))</f>
        <v/>
      </c>
      <c r="D179" s="3" t="str">
        <f t="shared" si="6"/>
        <v/>
      </c>
      <c r="E179" s="10">
        <f t="shared" si="7"/>
        <v>0</v>
      </c>
    </row>
    <row r="180" spans="1:5" x14ac:dyDescent="0.3">
      <c r="A180">
        <v>177</v>
      </c>
      <c r="B180" s="1" t="str">
        <f>IF(ISERROR(INDEX(Transactions!$H$3:$H$5000,MATCH(A180,Transactions!$N$3:$N$5000,0))),"",INDEX(Transactions!$H$3:$H$5000,MATCH(A180,Transactions!$N$3:$N$5000,0)))</f>
        <v/>
      </c>
      <c r="C180" s="3" t="str">
        <f>IF(B180="","",Transactions!$M$1+INDEX(Transactions!$K$3:$K$5000,MATCH(A180,Transactions!$N$3:$N$5000,0)))</f>
        <v/>
      </c>
      <c r="D180" s="3" t="str">
        <f t="shared" si="6"/>
        <v/>
      </c>
      <c r="E180" s="10">
        <f t="shared" si="7"/>
        <v>0</v>
      </c>
    </row>
    <row r="181" spans="1:5" x14ac:dyDescent="0.3">
      <c r="A181">
        <v>178</v>
      </c>
      <c r="B181" s="1" t="str">
        <f>IF(ISERROR(INDEX(Transactions!$H$3:$H$5000,MATCH(A181,Transactions!$N$3:$N$5000,0))),"",INDEX(Transactions!$H$3:$H$5000,MATCH(A181,Transactions!$N$3:$N$5000,0)))</f>
        <v/>
      </c>
      <c r="C181" s="3" t="str">
        <f>IF(B181="","",Transactions!$M$1+INDEX(Transactions!$K$3:$K$5000,MATCH(A181,Transactions!$N$3:$N$5000,0)))</f>
        <v/>
      </c>
      <c r="D181" s="3" t="str">
        <f t="shared" si="6"/>
        <v/>
      </c>
      <c r="E181" s="10">
        <f t="shared" si="7"/>
        <v>0</v>
      </c>
    </row>
    <row r="182" spans="1:5" x14ac:dyDescent="0.3">
      <c r="A182">
        <v>179</v>
      </c>
      <c r="B182" s="1" t="str">
        <f>IF(ISERROR(INDEX(Transactions!$H$3:$H$5000,MATCH(A182,Transactions!$N$3:$N$5000,0))),"",INDEX(Transactions!$H$3:$H$5000,MATCH(A182,Transactions!$N$3:$N$5000,0)))</f>
        <v/>
      </c>
      <c r="C182" s="3" t="str">
        <f>IF(B182="","",Transactions!$M$1+INDEX(Transactions!$K$3:$K$5000,MATCH(A182,Transactions!$N$3:$N$5000,0)))</f>
        <v/>
      </c>
      <c r="D182" s="3" t="str">
        <f t="shared" si="6"/>
        <v/>
      </c>
      <c r="E182" s="10">
        <f t="shared" si="7"/>
        <v>0</v>
      </c>
    </row>
    <row r="183" spans="1:5" x14ac:dyDescent="0.3">
      <c r="A183">
        <v>180</v>
      </c>
      <c r="B183" s="1" t="str">
        <f>IF(ISERROR(INDEX(Transactions!$H$3:$H$5000,MATCH(A183,Transactions!$N$3:$N$5000,0))),"",INDEX(Transactions!$H$3:$H$5000,MATCH(A183,Transactions!$N$3:$N$5000,0)))</f>
        <v/>
      </c>
      <c r="C183" s="3" t="str">
        <f>IF(B183="","",Transactions!$M$1+INDEX(Transactions!$K$3:$K$5000,MATCH(A183,Transactions!$N$3:$N$5000,0)))</f>
        <v/>
      </c>
      <c r="D183" s="3" t="str">
        <f t="shared" si="6"/>
        <v/>
      </c>
      <c r="E183" s="10">
        <f t="shared" si="7"/>
        <v>0</v>
      </c>
    </row>
    <row r="184" spans="1:5" x14ac:dyDescent="0.3">
      <c r="A184">
        <v>181</v>
      </c>
      <c r="B184" s="1" t="str">
        <f>IF(ISERROR(INDEX(Transactions!$H$3:$H$5000,MATCH(A184,Transactions!$N$3:$N$5000,0))),"",INDEX(Transactions!$H$3:$H$5000,MATCH(A184,Transactions!$N$3:$N$5000,0)))</f>
        <v/>
      </c>
      <c r="C184" s="3" t="str">
        <f>IF(B184="","",Transactions!$M$1+INDEX(Transactions!$K$3:$K$5000,MATCH(A184,Transactions!$N$3:$N$5000,0)))</f>
        <v/>
      </c>
      <c r="D184" s="3" t="str">
        <f t="shared" si="6"/>
        <v/>
      </c>
      <c r="E184" s="10">
        <f t="shared" si="7"/>
        <v>0</v>
      </c>
    </row>
    <row r="185" spans="1:5" x14ac:dyDescent="0.3">
      <c r="A185">
        <v>182</v>
      </c>
      <c r="B185" s="1" t="str">
        <f>IF(ISERROR(INDEX(Transactions!$H$3:$H$5000,MATCH(A185,Transactions!$N$3:$N$5000,0))),"",INDEX(Transactions!$H$3:$H$5000,MATCH(A185,Transactions!$N$3:$N$5000,0)))</f>
        <v/>
      </c>
      <c r="C185" s="3" t="str">
        <f>IF(B185="","",Transactions!$M$1+INDEX(Transactions!$K$3:$K$5000,MATCH(A185,Transactions!$N$3:$N$5000,0)))</f>
        <v/>
      </c>
      <c r="D185" s="3" t="str">
        <f t="shared" si="6"/>
        <v/>
      </c>
      <c r="E185" s="10">
        <f t="shared" si="7"/>
        <v>0</v>
      </c>
    </row>
    <row r="186" spans="1:5" x14ac:dyDescent="0.3">
      <c r="A186">
        <v>183</v>
      </c>
      <c r="B186" s="1" t="str">
        <f>IF(ISERROR(INDEX(Transactions!$H$3:$H$5000,MATCH(A186,Transactions!$N$3:$N$5000,0))),"",INDEX(Transactions!$H$3:$H$5000,MATCH(A186,Transactions!$N$3:$N$5000,0)))</f>
        <v/>
      </c>
      <c r="C186" s="3" t="str">
        <f>IF(B186="","",Transactions!$M$1+INDEX(Transactions!$K$3:$K$5000,MATCH(A186,Transactions!$N$3:$N$5000,0)))</f>
        <v/>
      </c>
      <c r="D186" s="3" t="str">
        <f t="shared" si="6"/>
        <v/>
      </c>
      <c r="E186" s="10">
        <f t="shared" si="7"/>
        <v>0</v>
      </c>
    </row>
    <row r="187" spans="1:5" x14ac:dyDescent="0.3">
      <c r="A187">
        <v>184</v>
      </c>
      <c r="B187" s="1" t="str">
        <f>IF(ISERROR(INDEX(Transactions!$H$3:$H$5000,MATCH(A187,Transactions!$N$3:$N$5000,0))),"",INDEX(Transactions!$H$3:$H$5000,MATCH(A187,Transactions!$N$3:$N$5000,0)))</f>
        <v/>
      </c>
      <c r="C187" s="3" t="str">
        <f>IF(B187="","",Transactions!$M$1+INDEX(Transactions!$K$3:$K$5000,MATCH(A187,Transactions!$N$3:$N$5000,0)))</f>
        <v/>
      </c>
      <c r="D187" s="3" t="str">
        <f t="shared" si="6"/>
        <v/>
      </c>
      <c r="E187" s="10">
        <f t="shared" si="7"/>
        <v>0</v>
      </c>
    </row>
    <row r="188" spans="1:5" x14ac:dyDescent="0.3">
      <c r="A188">
        <v>185</v>
      </c>
      <c r="B188" s="1" t="str">
        <f>IF(ISERROR(INDEX(Transactions!$H$3:$H$5000,MATCH(A188,Transactions!$N$3:$N$5000,0))),"",INDEX(Transactions!$H$3:$H$5000,MATCH(A188,Transactions!$N$3:$N$5000,0)))</f>
        <v/>
      </c>
      <c r="C188" s="3" t="str">
        <f>IF(B188="","",Transactions!$M$1+INDEX(Transactions!$K$3:$K$5000,MATCH(A188,Transactions!$N$3:$N$5000,0)))</f>
        <v/>
      </c>
      <c r="D188" s="3" t="str">
        <f t="shared" si="6"/>
        <v/>
      </c>
      <c r="E188" s="10">
        <f t="shared" si="7"/>
        <v>0</v>
      </c>
    </row>
    <row r="189" spans="1:5" x14ac:dyDescent="0.3">
      <c r="A189">
        <v>186</v>
      </c>
      <c r="B189" s="1" t="str">
        <f>IF(ISERROR(INDEX(Transactions!$H$3:$H$5000,MATCH(A189,Transactions!$N$3:$N$5000,0))),"",INDEX(Transactions!$H$3:$H$5000,MATCH(A189,Transactions!$N$3:$N$5000,0)))</f>
        <v/>
      </c>
      <c r="C189" s="3" t="str">
        <f>IF(B189="","",Transactions!$M$1+INDEX(Transactions!$K$3:$K$5000,MATCH(A189,Transactions!$N$3:$N$5000,0)))</f>
        <v/>
      </c>
      <c r="D189" s="3" t="str">
        <f t="shared" si="6"/>
        <v/>
      </c>
      <c r="E189" s="10">
        <f t="shared" si="7"/>
        <v>0</v>
      </c>
    </row>
    <row r="190" spans="1:5" x14ac:dyDescent="0.3">
      <c r="A190">
        <v>187</v>
      </c>
      <c r="B190" s="1" t="str">
        <f>IF(ISERROR(INDEX(Transactions!$H$3:$H$5000,MATCH(A190,Transactions!$N$3:$N$5000,0))),"",INDEX(Transactions!$H$3:$H$5000,MATCH(A190,Transactions!$N$3:$N$5000,0)))</f>
        <v/>
      </c>
      <c r="C190" s="3" t="str">
        <f>IF(B190="","",Transactions!$M$1+INDEX(Transactions!$K$3:$K$5000,MATCH(A190,Transactions!$N$3:$N$5000,0)))</f>
        <v/>
      </c>
      <c r="D190" s="3" t="str">
        <f t="shared" si="6"/>
        <v/>
      </c>
      <c r="E190" s="10">
        <f t="shared" si="7"/>
        <v>0</v>
      </c>
    </row>
    <row r="191" spans="1:5" x14ac:dyDescent="0.3">
      <c r="A191">
        <v>188</v>
      </c>
      <c r="B191" s="1" t="str">
        <f>IF(ISERROR(INDEX(Transactions!$H$3:$H$5000,MATCH(A191,Transactions!$N$3:$N$5000,0))),"",INDEX(Transactions!$H$3:$H$5000,MATCH(A191,Transactions!$N$3:$N$5000,0)))</f>
        <v/>
      </c>
      <c r="C191" s="3" t="str">
        <f>IF(B191="","",Transactions!$M$1+INDEX(Transactions!$K$3:$K$5000,MATCH(A191,Transactions!$N$3:$N$5000,0)))</f>
        <v/>
      </c>
      <c r="D191" s="3" t="str">
        <f t="shared" si="6"/>
        <v/>
      </c>
      <c r="E191" s="10">
        <f t="shared" si="7"/>
        <v>0</v>
      </c>
    </row>
    <row r="192" spans="1:5" x14ac:dyDescent="0.3">
      <c r="A192">
        <v>189</v>
      </c>
      <c r="B192" s="1" t="str">
        <f>IF(ISERROR(INDEX(Transactions!$H$3:$H$5000,MATCH(A192,Transactions!$N$3:$N$5000,0))),"",INDEX(Transactions!$H$3:$H$5000,MATCH(A192,Transactions!$N$3:$N$5000,0)))</f>
        <v/>
      </c>
      <c r="C192" s="3" t="str">
        <f>IF(B192="","",Transactions!$M$1+INDEX(Transactions!$K$3:$K$5000,MATCH(A192,Transactions!$N$3:$N$5000,0)))</f>
        <v/>
      </c>
      <c r="D192" s="3" t="str">
        <f t="shared" si="6"/>
        <v/>
      </c>
      <c r="E192" s="10">
        <f t="shared" si="7"/>
        <v>0</v>
      </c>
    </row>
    <row r="193" spans="1:5" x14ac:dyDescent="0.3">
      <c r="A193">
        <v>190</v>
      </c>
      <c r="B193" s="1" t="str">
        <f>IF(ISERROR(INDEX(Transactions!$H$3:$H$5000,MATCH(A193,Transactions!$N$3:$N$5000,0))),"",INDEX(Transactions!$H$3:$H$5000,MATCH(A193,Transactions!$N$3:$N$5000,0)))</f>
        <v/>
      </c>
      <c r="C193" s="3" t="str">
        <f>IF(B193="","",Transactions!$M$1+INDEX(Transactions!$K$3:$K$5000,MATCH(A193,Transactions!$N$3:$N$5000,0)))</f>
        <v/>
      </c>
      <c r="D193" s="3" t="str">
        <f t="shared" si="6"/>
        <v/>
      </c>
      <c r="E193" s="10">
        <f t="shared" si="7"/>
        <v>0</v>
      </c>
    </row>
    <row r="194" spans="1:5" x14ac:dyDescent="0.3">
      <c r="A194">
        <v>191</v>
      </c>
      <c r="B194" s="1" t="str">
        <f>IF(ISERROR(INDEX(Transactions!$H$3:$H$5000,MATCH(A194,Transactions!$N$3:$N$5000,0))),"",INDEX(Transactions!$H$3:$H$5000,MATCH(A194,Transactions!$N$3:$N$5000,0)))</f>
        <v/>
      </c>
      <c r="C194" s="3" t="str">
        <f>IF(B194="","",Transactions!$M$1+INDEX(Transactions!$K$3:$K$5000,MATCH(A194,Transactions!$N$3:$N$5000,0)))</f>
        <v/>
      </c>
      <c r="D194" s="3" t="str">
        <f t="shared" si="6"/>
        <v/>
      </c>
      <c r="E194" s="10">
        <f t="shared" si="7"/>
        <v>0</v>
      </c>
    </row>
    <row r="195" spans="1:5" x14ac:dyDescent="0.3">
      <c r="A195">
        <v>192</v>
      </c>
      <c r="B195" s="1" t="str">
        <f>IF(ISERROR(INDEX(Transactions!$H$3:$H$5000,MATCH(A195,Transactions!$N$3:$N$5000,0))),"",INDEX(Transactions!$H$3:$H$5000,MATCH(A195,Transactions!$N$3:$N$5000,0)))</f>
        <v/>
      </c>
      <c r="C195" s="3" t="str">
        <f>IF(B195="","",Transactions!$M$1+INDEX(Transactions!$K$3:$K$5000,MATCH(A195,Transactions!$N$3:$N$5000,0)))</f>
        <v/>
      </c>
      <c r="D195" s="3" t="str">
        <f t="shared" si="6"/>
        <v/>
      </c>
      <c r="E195" s="10">
        <f t="shared" si="7"/>
        <v>0</v>
      </c>
    </row>
    <row r="196" spans="1:5" x14ac:dyDescent="0.3">
      <c r="A196">
        <v>193</v>
      </c>
      <c r="B196" s="1" t="str">
        <f>IF(ISERROR(INDEX(Transactions!$H$3:$H$5000,MATCH(A196,Transactions!$N$3:$N$5000,0))),"",INDEX(Transactions!$H$3:$H$5000,MATCH(A196,Transactions!$N$3:$N$5000,0)))</f>
        <v/>
      </c>
      <c r="C196" s="3" t="str">
        <f>IF(B196="","",Transactions!$M$1+INDEX(Transactions!$K$3:$K$5000,MATCH(A196,Transactions!$N$3:$N$5000,0)))</f>
        <v/>
      </c>
      <c r="D196" s="3" t="str">
        <f t="shared" si="6"/>
        <v/>
      </c>
      <c r="E196" s="10">
        <f t="shared" si="7"/>
        <v>0</v>
      </c>
    </row>
    <row r="197" spans="1:5" x14ac:dyDescent="0.3">
      <c r="A197">
        <v>194</v>
      </c>
      <c r="B197" s="1" t="str">
        <f>IF(ISERROR(INDEX(Transactions!$H$3:$H$5000,MATCH(A197,Transactions!$N$3:$N$5000,0))),"",INDEX(Transactions!$H$3:$H$5000,MATCH(A197,Transactions!$N$3:$N$5000,0)))</f>
        <v/>
      </c>
      <c r="C197" s="3" t="str">
        <f>IF(B197="","",Transactions!$M$1+INDEX(Transactions!$K$3:$K$5000,MATCH(A197,Transactions!$N$3:$N$5000,0)))</f>
        <v/>
      </c>
      <c r="D197" s="3" t="str">
        <f t="shared" si="6"/>
        <v/>
      </c>
      <c r="E197" s="10">
        <f t="shared" si="7"/>
        <v>0</v>
      </c>
    </row>
    <row r="198" spans="1:5" x14ac:dyDescent="0.3">
      <c r="A198">
        <v>195</v>
      </c>
      <c r="B198" s="1" t="str">
        <f>IF(ISERROR(INDEX(Transactions!$H$3:$H$5000,MATCH(A198,Transactions!$N$3:$N$5000,0))),"",INDEX(Transactions!$H$3:$H$5000,MATCH(A198,Transactions!$N$3:$N$5000,0)))</f>
        <v/>
      </c>
      <c r="C198" s="3" t="str">
        <f>IF(B198="","",Transactions!$M$1+INDEX(Transactions!$K$3:$K$5000,MATCH(A198,Transactions!$N$3:$N$5000,0)))</f>
        <v/>
      </c>
      <c r="D198" s="3" t="str">
        <f t="shared" si="6"/>
        <v/>
      </c>
      <c r="E198" s="10">
        <f t="shared" si="7"/>
        <v>0</v>
      </c>
    </row>
    <row r="199" spans="1:5" x14ac:dyDescent="0.3">
      <c r="A199">
        <v>196</v>
      </c>
      <c r="B199" s="1" t="str">
        <f>IF(ISERROR(INDEX(Transactions!$H$3:$H$5000,MATCH(A199,Transactions!$N$3:$N$5000,0))),"",INDEX(Transactions!$H$3:$H$5000,MATCH(A199,Transactions!$N$3:$N$5000,0)))</f>
        <v/>
      </c>
      <c r="C199" s="3" t="str">
        <f>IF(B199="","",Transactions!$M$1+INDEX(Transactions!$K$3:$K$5000,MATCH(A199,Transactions!$N$3:$N$5000,0)))</f>
        <v/>
      </c>
      <c r="D199" s="3" t="str">
        <f t="shared" si="6"/>
        <v/>
      </c>
      <c r="E199" s="10">
        <f t="shared" si="7"/>
        <v>0</v>
      </c>
    </row>
    <row r="200" spans="1:5" x14ac:dyDescent="0.3">
      <c r="A200">
        <v>197</v>
      </c>
      <c r="B200" s="1" t="str">
        <f>IF(ISERROR(INDEX(Transactions!$H$3:$H$5000,MATCH(A200,Transactions!$N$3:$N$5000,0))),"",INDEX(Transactions!$H$3:$H$5000,MATCH(A200,Transactions!$N$3:$N$5000,0)))</f>
        <v/>
      </c>
      <c r="C200" s="3" t="str">
        <f>IF(B200="","",Transactions!$M$1+INDEX(Transactions!$K$3:$K$5000,MATCH(A200,Transactions!$N$3:$N$5000,0)))</f>
        <v/>
      </c>
      <c r="D200" s="3" t="str">
        <f t="shared" si="6"/>
        <v/>
      </c>
      <c r="E200" s="10">
        <f t="shared" si="7"/>
        <v>0</v>
      </c>
    </row>
    <row r="201" spans="1:5" x14ac:dyDescent="0.3">
      <c r="A201">
        <v>198</v>
      </c>
      <c r="B201" s="1" t="str">
        <f>IF(ISERROR(INDEX(Transactions!$H$3:$H$5000,MATCH(A201,Transactions!$N$3:$N$5000,0))),"",INDEX(Transactions!$H$3:$H$5000,MATCH(A201,Transactions!$N$3:$N$5000,0)))</f>
        <v/>
      </c>
      <c r="C201" s="3" t="str">
        <f>IF(B201="","",Transactions!$M$1+INDEX(Transactions!$K$3:$K$5000,MATCH(A201,Transactions!$N$3:$N$5000,0)))</f>
        <v/>
      </c>
      <c r="D201" s="3" t="str">
        <f t="shared" si="6"/>
        <v/>
      </c>
      <c r="E201" s="10">
        <f t="shared" si="7"/>
        <v>0</v>
      </c>
    </row>
    <row r="202" spans="1:5" x14ac:dyDescent="0.3">
      <c r="A202">
        <v>199</v>
      </c>
      <c r="B202" s="1" t="str">
        <f>IF(ISERROR(INDEX(Transactions!$H$3:$H$5000,MATCH(A202,Transactions!$N$3:$N$5000,0))),"",INDEX(Transactions!$H$3:$H$5000,MATCH(A202,Transactions!$N$3:$N$5000,0)))</f>
        <v/>
      </c>
      <c r="C202" s="3" t="str">
        <f>IF(B202="","",Transactions!$M$1+INDEX(Transactions!$K$3:$K$5000,MATCH(A202,Transactions!$N$3:$N$5000,0)))</f>
        <v/>
      </c>
      <c r="D202" s="3" t="str">
        <f t="shared" si="6"/>
        <v/>
      </c>
      <c r="E202" s="10">
        <f t="shared" si="7"/>
        <v>0</v>
      </c>
    </row>
    <row r="203" spans="1:5" x14ac:dyDescent="0.3">
      <c r="A203">
        <v>200</v>
      </c>
      <c r="B203" s="1" t="str">
        <f>IF(ISERROR(INDEX(Transactions!$H$3:$H$5000,MATCH(A203,Transactions!$N$3:$N$5000,0))),"",INDEX(Transactions!$H$3:$H$5000,MATCH(A203,Transactions!$N$3:$N$5000,0)))</f>
        <v/>
      </c>
      <c r="C203" s="3" t="str">
        <f>IF(B203="","",Transactions!$M$1+INDEX(Transactions!$K$3:$K$5000,MATCH(A203,Transactions!$N$3:$N$5000,0)))</f>
        <v/>
      </c>
      <c r="D203" s="3" t="str">
        <f t="shared" si="6"/>
        <v/>
      </c>
      <c r="E203" s="10">
        <f t="shared" si="7"/>
        <v>0</v>
      </c>
    </row>
    <row r="204" spans="1:5" x14ac:dyDescent="0.3">
      <c r="A204">
        <v>201</v>
      </c>
      <c r="B204" s="1" t="str">
        <f>IF(ISERROR(INDEX(Transactions!$H$3:$H$5000,MATCH(A204,Transactions!$N$3:$N$5000,0))),"",INDEX(Transactions!$H$3:$H$5000,MATCH(A204,Transactions!$N$3:$N$5000,0)))</f>
        <v/>
      </c>
      <c r="C204" s="3" t="str">
        <f>IF(B204="","",Transactions!$M$1+INDEX(Transactions!$K$3:$K$5000,MATCH(A204,Transactions!$N$3:$N$5000,0)))</f>
        <v/>
      </c>
      <c r="D204" s="3" t="str">
        <f t="shared" si="6"/>
        <v/>
      </c>
      <c r="E204" s="10">
        <f t="shared" si="7"/>
        <v>0</v>
      </c>
    </row>
    <row r="205" spans="1:5" x14ac:dyDescent="0.3">
      <c r="A205">
        <v>202</v>
      </c>
      <c r="B205" s="1" t="str">
        <f>IF(ISERROR(INDEX(Transactions!$H$3:$H$5000,MATCH(A205,Transactions!$N$3:$N$5000,0))),"",INDEX(Transactions!$H$3:$H$5000,MATCH(A205,Transactions!$N$3:$N$5000,0)))</f>
        <v/>
      </c>
      <c r="C205" s="3" t="str">
        <f>IF(B205="","",Transactions!$M$1+INDEX(Transactions!$K$3:$K$5000,MATCH(A205,Transactions!$N$3:$N$5000,0)))</f>
        <v/>
      </c>
      <c r="D205" s="3" t="str">
        <f t="shared" si="6"/>
        <v/>
      </c>
      <c r="E205" s="10">
        <f t="shared" si="7"/>
        <v>0</v>
      </c>
    </row>
    <row r="206" spans="1:5" x14ac:dyDescent="0.3">
      <c r="A206">
        <v>203</v>
      </c>
      <c r="B206" s="1" t="str">
        <f>IF(ISERROR(INDEX(Transactions!$H$3:$H$5000,MATCH(A206,Transactions!$N$3:$N$5000,0))),"",INDEX(Transactions!$H$3:$H$5000,MATCH(A206,Transactions!$N$3:$N$5000,0)))</f>
        <v/>
      </c>
      <c r="C206" s="3" t="str">
        <f>IF(B206="","",Transactions!$M$1+INDEX(Transactions!$K$3:$K$5000,MATCH(A206,Transactions!$N$3:$N$5000,0)))</f>
        <v/>
      </c>
      <c r="D206" s="3" t="str">
        <f t="shared" si="6"/>
        <v/>
      </c>
      <c r="E206" s="10">
        <f t="shared" si="7"/>
        <v>0</v>
      </c>
    </row>
    <row r="207" spans="1:5" x14ac:dyDescent="0.3">
      <c r="A207">
        <v>204</v>
      </c>
      <c r="B207" s="1" t="str">
        <f>IF(ISERROR(INDEX(Transactions!$H$3:$H$5000,MATCH(A207,Transactions!$N$3:$N$5000,0))),"",INDEX(Transactions!$H$3:$H$5000,MATCH(A207,Transactions!$N$3:$N$5000,0)))</f>
        <v/>
      </c>
      <c r="C207" s="3" t="str">
        <f>IF(B207="","",Transactions!$M$1+INDEX(Transactions!$K$3:$K$5000,MATCH(A207,Transactions!$N$3:$N$5000,0)))</f>
        <v/>
      </c>
      <c r="D207" s="3" t="str">
        <f t="shared" si="6"/>
        <v/>
      </c>
      <c r="E207" s="10">
        <f t="shared" si="7"/>
        <v>0</v>
      </c>
    </row>
    <row r="208" spans="1:5" x14ac:dyDescent="0.3">
      <c r="A208">
        <v>205</v>
      </c>
      <c r="B208" s="1" t="str">
        <f>IF(ISERROR(INDEX(Transactions!$H$3:$H$5000,MATCH(A208,Transactions!$N$3:$N$5000,0))),"",INDEX(Transactions!$H$3:$H$5000,MATCH(A208,Transactions!$N$3:$N$5000,0)))</f>
        <v/>
      </c>
      <c r="C208" s="3" t="str">
        <f>IF(B208="","",Transactions!$M$1+INDEX(Transactions!$K$3:$K$5000,MATCH(A208,Transactions!$N$3:$N$5000,0)))</f>
        <v/>
      </c>
      <c r="D208" s="3" t="str">
        <f t="shared" si="6"/>
        <v/>
      </c>
      <c r="E208" s="10">
        <f t="shared" si="7"/>
        <v>0</v>
      </c>
    </row>
    <row r="209" spans="1:5" x14ac:dyDescent="0.3">
      <c r="A209">
        <v>206</v>
      </c>
      <c r="B209" s="1" t="str">
        <f>IF(ISERROR(INDEX(Transactions!$H$3:$H$5000,MATCH(A209,Transactions!$N$3:$N$5000,0))),"",INDEX(Transactions!$H$3:$H$5000,MATCH(A209,Transactions!$N$3:$N$5000,0)))</f>
        <v/>
      </c>
      <c r="C209" s="3" t="str">
        <f>IF(B209="","",Transactions!$M$1+INDEX(Transactions!$K$3:$K$5000,MATCH(A209,Transactions!$N$3:$N$5000,0)))</f>
        <v/>
      </c>
      <c r="D209" s="3" t="str">
        <f t="shared" si="6"/>
        <v/>
      </c>
      <c r="E209" s="10">
        <f t="shared" si="7"/>
        <v>0</v>
      </c>
    </row>
    <row r="210" spans="1:5" x14ac:dyDescent="0.3">
      <c r="A210">
        <v>207</v>
      </c>
      <c r="B210" s="1" t="str">
        <f>IF(ISERROR(INDEX(Transactions!$H$3:$H$5000,MATCH(A210,Transactions!$N$3:$N$5000,0))),"",INDEX(Transactions!$H$3:$H$5000,MATCH(A210,Transactions!$N$3:$N$5000,0)))</f>
        <v/>
      </c>
      <c r="C210" s="3" t="str">
        <f>IF(B210="","",Transactions!$M$1+INDEX(Transactions!$K$3:$K$5000,MATCH(A210,Transactions!$N$3:$N$5000,0)))</f>
        <v/>
      </c>
      <c r="D210" s="3" t="str">
        <f t="shared" si="6"/>
        <v/>
      </c>
      <c r="E210" s="10">
        <f t="shared" si="7"/>
        <v>0</v>
      </c>
    </row>
    <row r="211" spans="1:5" x14ac:dyDescent="0.3">
      <c r="A211">
        <v>208</v>
      </c>
      <c r="B211" s="1" t="str">
        <f>IF(ISERROR(INDEX(Transactions!$H$3:$H$5000,MATCH(A211,Transactions!$N$3:$N$5000,0))),"",INDEX(Transactions!$H$3:$H$5000,MATCH(A211,Transactions!$N$3:$N$5000,0)))</f>
        <v/>
      </c>
      <c r="C211" s="3" t="str">
        <f>IF(B211="","",Transactions!$M$1+INDEX(Transactions!$K$3:$K$5000,MATCH(A211,Transactions!$N$3:$N$5000,0)))</f>
        <v/>
      </c>
      <c r="D211" s="3" t="str">
        <f t="shared" si="6"/>
        <v/>
      </c>
      <c r="E211" s="10">
        <f t="shared" si="7"/>
        <v>0</v>
      </c>
    </row>
    <row r="212" spans="1:5" x14ac:dyDescent="0.3">
      <c r="A212">
        <v>209</v>
      </c>
      <c r="B212" s="1" t="str">
        <f>IF(ISERROR(INDEX(Transactions!$H$3:$H$5000,MATCH(A212,Transactions!$N$3:$N$5000,0))),"",INDEX(Transactions!$H$3:$H$5000,MATCH(A212,Transactions!$N$3:$N$5000,0)))</f>
        <v/>
      </c>
      <c r="C212" s="3" t="str">
        <f>IF(B212="","",Transactions!$M$1+INDEX(Transactions!$K$3:$K$5000,MATCH(A212,Transactions!$N$3:$N$5000,0)))</f>
        <v/>
      </c>
      <c r="D212" s="3" t="str">
        <f t="shared" ref="D212:D253" si="8">IF(B212="","",C212-C211)</f>
        <v/>
      </c>
      <c r="E212" s="10">
        <f t="shared" ref="E212:E253" si="9">IF(B212="",0,C212/C211-1)</f>
        <v>0</v>
      </c>
    </row>
    <row r="213" spans="1:5" x14ac:dyDescent="0.3">
      <c r="A213">
        <v>210</v>
      </c>
      <c r="B213" s="1" t="str">
        <f>IF(ISERROR(INDEX(Transactions!$H$3:$H$5000,MATCH(A213,Transactions!$N$3:$N$5000,0))),"",INDEX(Transactions!$H$3:$H$5000,MATCH(A213,Transactions!$N$3:$N$5000,0)))</f>
        <v/>
      </c>
      <c r="C213" s="3" t="str">
        <f>IF(B213="","",Transactions!$M$1+INDEX(Transactions!$K$3:$K$5000,MATCH(A213,Transactions!$N$3:$N$5000,0)))</f>
        <v/>
      </c>
      <c r="D213" s="3" t="str">
        <f t="shared" si="8"/>
        <v/>
      </c>
      <c r="E213" s="10">
        <f t="shared" si="9"/>
        <v>0</v>
      </c>
    </row>
    <row r="214" spans="1:5" x14ac:dyDescent="0.3">
      <c r="A214">
        <v>211</v>
      </c>
      <c r="B214" s="1" t="str">
        <f>IF(ISERROR(INDEX(Transactions!$H$3:$H$5000,MATCH(A214,Transactions!$N$3:$N$5000,0))),"",INDEX(Transactions!$H$3:$H$5000,MATCH(A214,Transactions!$N$3:$N$5000,0)))</f>
        <v/>
      </c>
      <c r="C214" s="3" t="str">
        <f>IF(B214="","",Transactions!$M$1+INDEX(Transactions!$K$3:$K$5000,MATCH(A214,Transactions!$N$3:$N$5000,0)))</f>
        <v/>
      </c>
      <c r="D214" s="3" t="str">
        <f t="shared" si="8"/>
        <v/>
      </c>
      <c r="E214" s="10">
        <f t="shared" si="9"/>
        <v>0</v>
      </c>
    </row>
    <row r="215" spans="1:5" x14ac:dyDescent="0.3">
      <c r="A215">
        <v>212</v>
      </c>
      <c r="B215" s="1" t="str">
        <f>IF(ISERROR(INDEX(Transactions!$H$3:$H$5000,MATCH(A215,Transactions!$N$3:$N$5000,0))),"",INDEX(Transactions!$H$3:$H$5000,MATCH(A215,Transactions!$N$3:$N$5000,0)))</f>
        <v/>
      </c>
      <c r="C215" s="3" t="str">
        <f>IF(B215="","",Transactions!$M$1+INDEX(Transactions!$K$3:$K$5000,MATCH(A215,Transactions!$N$3:$N$5000,0)))</f>
        <v/>
      </c>
      <c r="D215" s="3" t="str">
        <f t="shared" si="8"/>
        <v/>
      </c>
      <c r="E215" s="10">
        <f t="shared" si="9"/>
        <v>0</v>
      </c>
    </row>
    <row r="216" spans="1:5" x14ac:dyDescent="0.3">
      <c r="A216">
        <v>213</v>
      </c>
      <c r="B216" s="1" t="str">
        <f>IF(ISERROR(INDEX(Transactions!$H$3:$H$5000,MATCH(A216,Transactions!$N$3:$N$5000,0))),"",INDEX(Transactions!$H$3:$H$5000,MATCH(A216,Transactions!$N$3:$N$5000,0)))</f>
        <v/>
      </c>
      <c r="C216" s="3" t="str">
        <f>IF(B216="","",Transactions!$M$1+INDEX(Transactions!$K$3:$K$5000,MATCH(A216,Transactions!$N$3:$N$5000,0)))</f>
        <v/>
      </c>
      <c r="D216" s="3" t="str">
        <f t="shared" si="8"/>
        <v/>
      </c>
      <c r="E216" s="10">
        <f t="shared" si="9"/>
        <v>0</v>
      </c>
    </row>
    <row r="217" spans="1:5" x14ac:dyDescent="0.3">
      <c r="A217">
        <v>214</v>
      </c>
      <c r="B217" s="1" t="str">
        <f>IF(ISERROR(INDEX(Transactions!$H$3:$H$5000,MATCH(A217,Transactions!$N$3:$N$5000,0))),"",INDEX(Transactions!$H$3:$H$5000,MATCH(A217,Transactions!$N$3:$N$5000,0)))</f>
        <v/>
      </c>
      <c r="C217" s="3" t="str">
        <f>IF(B217="","",Transactions!$M$1+INDEX(Transactions!$K$3:$K$5000,MATCH(A217,Transactions!$N$3:$N$5000,0)))</f>
        <v/>
      </c>
      <c r="D217" s="3" t="str">
        <f t="shared" si="8"/>
        <v/>
      </c>
      <c r="E217" s="10">
        <f t="shared" si="9"/>
        <v>0</v>
      </c>
    </row>
    <row r="218" spans="1:5" x14ac:dyDescent="0.3">
      <c r="A218">
        <v>215</v>
      </c>
      <c r="B218" s="1" t="str">
        <f>IF(ISERROR(INDEX(Transactions!$H$3:$H$5000,MATCH(A218,Transactions!$N$3:$N$5000,0))),"",INDEX(Transactions!$H$3:$H$5000,MATCH(A218,Transactions!$N$3:$N$5000,0)))</f>
        <v/>
      </c>
      <c r="C218" s="3" t="str">
        <f>IF(B218="","",Transactions!$M$1+INDEX(Transactions!$K$3:$K$5000,MATCH(A218,Transactions!$N$3:$N$5000,0)))</f>
        <v/>
      </c>
      <c r="D218" s="3" t="str">
        <f t="shared" si="8"/>
        <v/>
      </c>
      <c r="E218" s="10">
        <f t="shared" si="9"/>
        <v>0</v>
      </c>
    </row>
    <row r="219" spans="1:5" x14ac:dyDescent="0.3">
      <c r="A219">
        <v>216</v>
      </c>
      <c r="B219" s="1" t="str">
        <f>IF(ISERROR(INDEX(Transactions!$H$3:$H$5000,MATCH(A219,Transactions!$N$3:$N$5000,0))),"",INDEX(Transactions!$H$3:$H$5000,MATCH(A219,Transactions!$N$3:$N$5000,0)))</f>
        <v/>
      </c>
      <c r="C219" s="3" t="str">
        <f>IF(B219="","",Transactions!$M$1+INDEX(Transactions!$K$3:$K$5000,MATCH(A219,Transactions!$N$3:$N$5000,0)))</f>
        <v/>
      </c>
      <c r="D219" s="3" t="str">
        <f t="shared" si="8"/>
        <v/>
      </c>
      <c r="E219" s="10">
        <f t="shared" si="9"/>
        <v>0</v>
      </c>
    </row>
    <row r="220" spans="1:5" x14ac:dyDescent="0.3">
      <c r="A220">
        <v>217</v>
      </c>
      <c r="B220" s="1" t="str">
        <f>IF(ISERROR(INDEX(Transactions!$H$3:$H$5000,MATCH(A220,Transactions!$N$3:$N$5000,0))),"",INDEX(Transactions!$H$3:$H$5000,MATCH(A220,Transactions!$N$3:$N$5000,0)))</f>
        <v/>
      </c>
      <c r="C220" s="3" t="str">
        <f>IF(B220="","",Transactions!$M$1+INDEX(Transactions!$K$3:$K$5000,MATCH(A220,Transactions!$N$3:$N$5000,0)))</f>
        <v/>
      </c>
      <c r="D220" s="3" t="str">
        <f t="shared" si="8"/>
        <v/>
      </c>
      <c r="E220" s="10">
        <f t="shared" si="9"/>
        <v>0</v>
      </c>
    </row>
    <row r="221" spans="1:5" x14ac:dyDescent="0.3">
      <c r="A221">
        <v>218</v>
      </c>
      <c r="B221" s="1" t="str">
        <f>IF(ISERROR(INDEX(Transactions!$H$3:$H$5000,MATCH(A221,Transactions!$N$3:$N$5000,0))),"",INDEX(Transactions!$H$3:$H$5000,MATCH(A221,Transactions!$N$3:$N$5000,0)))</f>
        <v/>
      </c>
      <c r="C221" s="3" t="str">
        <f>IF(B221="","",Transactions!$M$1+INDEX(Transactions!$K$3:$K$5000,MATCH(A221,Transactions!$N$3:$N$5000,0)))</f>
        <v/>
      </c>
      <c r="D221" s="3" t="str">
        <f t="shared" si="8"/>
        <v/>
      </c>
      <c r="E221" s="10">
        <f t="shared" si="9"/>
        <v>0</v>
      </c>
    </row>
    <row r="222" spans="1:5" x14ac:dyDescent="0.3">
      <c r="A222">
        <v>219</v>
      </c>
      <c r="B222" s="1" t="str">
        <f>IF(ISERROR(INDEX(Transactions!$H$3:$H$5000,MATCH(A222,Transactions!$N$3:$N$5000,0))),"",INDEX(Transactions!$H$3:$H$5000,MATCH(A222,Transactions!$N$3:$N$5000,0)))</f>
        <v/>
      </c>
      <c r="C222" s="3" t="str">
        <f>IF(B222="","",Transactions!$M$1+INDEX(Transactions!$K$3:$K$5000,MATCH(A222,Transactions!$N$3:$N$5000,0)))</f>
        <v/>
      </c>
      <c r="D222" s="3" t="str">
        <f t="shared" si="8"/>
        <v/>
      </c>
      <c r="E222" s="10">
        <f t="shared" si="9"/>
        <v>0</v>
      </c>
    </row>
    <row r="223" spans="1:5" x14ac:dyDescent="0.3">
      <c r="A223">
        <v>220</v>
      </c>
      <c r="B223" s="1" t="str">
        <f>IF(ISERROR(INDEX(Transactions!$H$3:$H$5000,MATCH(A223,Transactions!$N$3:$N$5000,0))),"",INDEX(Transactions!$H$3:$H$5000,MATCH(A223,Transactions!$N$3:$N$5000,0)))</f>
        <v/>
      </c>
      <c r="C223" s="3" t="str">
        <f>IF(B223="","",Transactions!$M$1+INDEX(Transactions!$K$3:$K$5000,MATCH(A223,Transactions!$N$3:$N$5000,0)))</f>
        <v/>
      </c>
      <c r="D223" s="3" t="str">
        <f t="shared" si="8"/>
        <v/>
      </c>
      <c r="E223" s="10">
        <f t="shared" si="9"/>
        <v>0</v>
      </c>
    </row>
    <row r="224" spans="1:5" x14ac:dyDescent="0.3">
      <c r="A224">
        <v>221</v>
      </c>
      <c r="B224" s="1" t="str">
        <f>IF(ISERROR(INDEX(Transactions!$H$3:$H$5000,MATCH(A224,Transactions!$N$3:$N$5000,0))),"",INDEX(Transactions!$H$3:$H$5000,MATCH(A224,Transactions!$N$3:$N$5000,0)))</f>
        <v/>
      </c>
      <c r="C224" s="3" t="str">
        <f>IF(B224="","",Transactions!$M$1+INDEX(Transactions!$K$3:$K$5000,MATCH(A224,Transactions!$N$3:$N$5000,0)))</f>
        <v/>
      </c>
      <c r="D224" s="3" t="str">
        <f t="shared" si="8"/>
        <v/>
      </c>
      <c r="E224" s="10">
        <f t="shared" si="9"/>
        <v>0</v>
      </c>
    </row>
    <row r="225" spans="1:5" x14ac:dyDescent="0.3">
      <c r="A225">
        <v>222</v>
      </c>
      <c r="B225" s="1" t="str">
        <f>IF(ISERROR(INDEX(Transactions!$H$3:$H$5000,MATCH(A225,Transactions!$N$3:$N$5000,0))),"",INDEX(Transactions!$H$3:$H$5000,MATCH(A225,Transactions!$N$3:$N$5000,0)))</f>
        <v/>
      </c>
      <c r="C225" s="3" t="str">
        <f>IF(B225="","",Transactions!$M$1+INDEX(Transactions!$K$3:$K$5000,MATCH(A225,Transactions!$N$3:$N$5000,0)))</f>
        <v/>
      </c>
      <c r="D225" s="3" t="str">
        <f t="shared" si="8"/>
        <v/>
      </c>
      <c r="E225" s="10">
        <f t="shared" si="9"/>
        <v>0</v>
      </c>
    </row>
    <row r="226" spans="1:5" x14ac:dyDescent="0.3">
      <c r="A226">
        <v>223</v>
      </c>
      <c r="B226" s="1" t="str">
        <f>IF(ISERROR(INDEX(Transactions!$H$3:$H$5000,MATCH(A226,Transactions!$N$3:$N$5000,0))),"",INDEX(Transactions!$H$3:$H$5000,MATCH(A226,Transactions!$N$3:$N$5000,0)))</f>
        <v/>
      </c>
      <c r="C226" s="3" t="str">
        <f>IF(B226="","",Transactions!$M$1+INDEX(Transactions!$K$3:$K$5000,MATCH(A226,Transactions!$N$3:$N$5000,0)))</f>
        <v/>
      </c>
      <c r="D226" s="3" t="str">
        <f t="shared" si="8"/>
        <v/>
      </c>
      <c r="E226" s="10">
        <f t="shared" si="9"/>
        <v>0</v>
      </c>
    </row>
    <row r="227" spans="1:5" x14ac:dyDescent="0.3">
      <c r="A227">
        <v>224</v>
      </c>
      <c r="B227" s="1" t="str">
        <f>IF(ISERROR(INDEX(Transactions!$H$3:$H$5000,MATCH(A227,Transactions!$N$3:$N$5000,0))),"",INDEX(Transactions!$H$3:$H$5000,MATCH(A227,Transactions!$N$3:$N$5000,0)))</f>
        <v/>
      </c>
      <c r="C227" s="3" t="str">
        <f>IF(B227="","",Transactions!$M$1+INDEX(Transactions!$K$3:$K$5000,MATCH(A227,Transactions!$N$3:$N$5000,0)))</f>
        <v/>
      </c>
      <c r="D227" s="3" t="str">
        <f t="shared" si="8"/>
        <v/>
      </c>
      <c r="E227" s="10">
        <f t="shared" si="9"/>
        <v>0</v>
      </c>
    </row>
    <row r="228" spans="1:5" x14ac:dyDescent="0.3">
      <c r="A228">
        <v>225</v>
      </c>
      <c r="B228" s="1" t="str">
        <f>IF(ISERROR(INDEX(Transactions!$H$3:$H$5000,MATCH(A228,Transactions!$N$3:$N$5000,0))),"",INDEX(Transactions!$H$3:$H$5000,MATCH(A228,Transactions!$N$3:$N$5000,0)))</f>
        <v/>
      </c>
      <c r="C228" s="3" t="str">
        <f>IF(B228="","",Transactions!$M$1+INDEX(Transactions!$K$3:$K$5000,MATCH(A228,Transactions!$N$3:$N$5000,0)))</f>
        <v/>
      </c>
      <c r="D228" s="3" t="str">
        <f t="shared" si="8"/>
        <v/>
      </c>
      <c r="E228" s="10">
        <f t="shared" si="9"/>
        <v>0</v>
      </c>
    </row>
    <row r="229" spans="1:5" x14ac:dyDescent="0.3">
      <c r="A229">
        <v>226</v>
      </c>
      <c r="B229" s="1" t="str">
        <f>IF(ISERROR(INDEX(Transactions!$H$3:$H$5000,MATCH(A229,Transactions!$N$3:$N$5000,0))),"",INDEX(Transactions!$H$3:$H$5000,MATCH(A229,Transactions!$N$3:$N$5000,0)))</f>
        <v/>
      </c>
      <c r="C229" s="3" t="str">
        <f>IF(B229="","",Transactions!$M$1+INDEX(Transactions!$K$3:$K$5000,MATCH(A229,Transactions!$N$3:$N$5000,0)))</f>
        <v/>
      </c>
      <c r="D229" s="3" t="str">
        <f t="shared" si="8"/>
        <v/>
      </c>
      <c r="E229" s="10">
        <f t="shared" si="9"/>
        <v>0</v>
      </c>
    </row>
    <row r="230" spans="1:5" x14ac:dyDescent="0.3">
      <c r="A230">
        <v>227</v>
      </c>
      <c r="B230" s="1" t="str">
        <f>IF(ISERROR(INDEX(Transactions!$H$3:$H$5000,MATCH(A230,Transactions!$N$3:$N$5000,0))),"",INDEX(Transactions!$H$3:$H$5000,MATCH(A230,Transactions!$N$3:$N$5000,0)))</f>
        <v/>
      </c>
      <c r="C230" s="3" t="str">
        <f>IF(B230="","",Transactions!$M$1+INDEX(Transactions!$K$3:$K$5000,MATCH(A230,Transactions!$N$3:$N$5000,0)))</f>
        <v/>
      </c>
      <c r="D230" s="3" t="str">
        <f t="shared" si="8"/>
        <v/>
      </c>
      <c r="E230" s="10">
        <f t="shared" si="9"/>
        <v>0</v>
      </c>
    </row>
    <row r="231" spans="1:5" x14ac:dyDescent="0.3">
      <c r="A231">
        <v>228</v>
      </c>
      <c r="B231" s="1" t="str">
        <f>IF(ISERROR(INDEX(Transactions!$H$3:$H$5000,MATCH(A231,Transactions!$N$3:$N$5000,0))),"",INDEX(Transactions!$H$3:$H$5000,MATCH(A231,Transactions!$N$3:$N$5000,0)))</f>
        <v/>
      </c>
      <c r="C231" s="3" t="str">
        <f>IF(B231="","",Transactions!$M$1+INDEX(Transactions!$K$3:$K$5000,MATCH(A231,Transactions!$N$3:$N$5000,0)))</f>
        <v/>
      </c>
      <c r="D231" s="3" t="str">
        <f t="shared" si="8"/>
        <v/>
      </c>
      <c r="E231" s="10">
        <f t="shared" si="9"/>
        <v>0</v>
      </c>
    </row>
    <row r="232" spans="1:5" x14ac:dyDescent="0.3">
      <c r="A232">
        <v>229</v>
      </c>
      <c r="B232" s="1" t="str">
        <f>IF(ISERROR(INDEX(Transactions!$H$3:$H$5000,MATCH(A232,Transactions!$N$3:$N$5000,0))),"",INDEX(Transactions!$H$3:$H$5000,MATCH(A232,Transactions!$N$3:$N$5000,0)))</f>
        <v/>
      </c>
      <c r="C232" s="3" t="str">
        <f>IF(B232="","",Transactions!$M$1+INDEX(Transactions!$K$3:$K$5000,MATCH(A232,Transactions!$N$3:$N$5000,0)))</f>
        <v/>
      </c>
      <c r="D232" s="3" t="str">
        <f t="shared" si="8"/>
        <v/>
      </c>
      <c r="E232" s="10">
        <f t="shared" si="9"/>
        <v>0</v>
      </c>
    </row>
    <row r="233" spans="1:5" x14ac:dyDescent="0.3">
      <c r="A233">
        <v>230</v>
      </c>
      <c r="B233" s="1" t="str">
        <f>IF(ISERROR(INDEX(Transactions!$H$3:$H$5000,MATCH(A233,Transactions!$N$3:$N$5000,0))),"",INDEX(Transactions!$H$3:$H$5000,MATCH(A233,Transactions!$N$3:$N$5000,0)))</f>
        <v/>
      </c>
      <c r="C233" s="3" t="str">
        <f>IF(B233="","",Transactions!$M$1+INDEX(Transactions!$K$3:$K$5000,MATCH(A233,Transactions!$N$3:$N$5000,0)))</f>
        <v/>
      </c>
      <c r="D233" s="3" t="str">
        <f t="shared" si="8"/>
        <v/>
      </c>
      <c r="E233" s="10">
        <f t="shared" si="9"/>
        <v>0</v>
      </c>
    </row>
    <row r="234" spans="1:5" x14ac:dyDescent="0.3">
      <c r="A234">
        <v>231</v>
      </c>
      <c r="B234" s="1" t="str">
        <f>IF(ISERROR(INDEX(Transactions!$H$3:$H$5000,MATCH(A234,Transactions!$N$3:$N$5000,0))),"",INDEX(Transactions!$H$3:$H$5000,MATCH(A234,Transactions!$N$3:$N$5000,0)))</f>
        <v/>
      </c>
      <c r="C234" s="3" t="str">
        <f>IF(B234="","",Transactions!$M$1+INDEX(Transactions!$K$3:$K$5000,MATCH(A234,Transactions!$N$3:$N$5000,0)))</f>
        <v/>
      </c>
      <c r="D234" s="3" t="str">
        <f t="shared" si="8"/>
        <v/>
      </c>
      <c r="E234" s="10">
        <f t="shared" si="9"/>
        <v>0</v>
      </c>
    </row>
    <row r="235" spans="1:5" x14ac:dyDescent="0.3">
      <c r="A235">
        <v>232</v>
      </c>
      <c r="B235" s="1" t="str">
        <f>IF(ISERROR(INDEX(Transactions!$H$3:$H$5000,MATCH(A235,Transactions!$N$3:$N$5000,0))),"",INDEX(Transactions!$H$3:$H$5000,MATCH(A235,Transactions!$N$3:$N$5000,0)))</f>
        <v/>
      </c>
      <c r="C235" s="3" t="str">
        <f>IF(B235="","",Transactions!$M$1+INDEX(Transactions!$K$3:$K$5000,MATCH(A235,Transactions!$N$3:$N$5000,0)))</f>
        <v/>
      </c>
      <c r="D235" s="3" t="str">
        <f t="shared" si="8"/>
        <v/>
      </c>
      <c r="E235" s="10">
        <f t="shared" si="9"/>
        <v>0</v>
      </c>
    </row>
    <row r="236" spans="1:5" x14ac:dyDescent="0.3">
      <c r="A236">
        <v>233</v>
      </c>
      <c r="B236" s="1" t="str">
        <f>IF(ISERROR(INDEX(Transactions!$H$3:$H$5000,MATCH(A236,Transactions!$N$3:$N$5000,0))),"",INDEX(Transactions!$H$3:$H$5000,MATCH(A236,Transactions!$N$3:$N$5000,0)))</f>
        <v/>
      </c>
      <c r="C236" s="3" t="str">
        <f>IF(B236="","",Transactions!$M$1+INDEX(Transactions!$K$3:$K$5000,MATCH(A236,Transactions!$N$3:$N$5000,0)))</f>
        <v/>
      </c>
      <c r="D236" s="3" t="str">
        <f t="shared" si="8"/>
        <v/>
      </c>
      <c r="E236" s="10">
        <f t="shared" si="9"/>
        <v>0</v>
      </c>
    </row>
    <row r="237" spans="1:5" x14ac:dyDescent="0.3">
      <c r="A237">
        <v>234</v>
      </c>
      <c r="B237" s="1" t="str">
        <f>IF(ISERROR(INDEX(Transactions!$H$3:$H$5000,MATCH(A237,Transactions!$N$3:$N$5000,0))),"",INDEX(Transactions!$H$3:$H$5000,MATCH(A237,Transactions!$N$3:$N$5000,0)))</f>
        <v/>
      </c>
      <c r="C237" s="3" t="str">
        <f>IF(B237="","",Transactions!$M$1+INDEX(Transactions!$K$3:$K$5000,MATCH(A237,Transactions!$N$3:$N$5000,0)))</f>
        <v/>
      </c>
      <c r="D237" s="3" t="str">
        <f t="shared" si="8"/>
        <v/>
      </c>
      <c r="E237" s="10">
        <f t="shared" si="9"/>
        <v>0</v>
      </c>
    </row>
    <row r="238" spans="1:5" x14ac:dyDescent="0.3">
      <c r="A238">
        <v>235</v>
      </c>
      <c r="B238" s="1" t="str">
        <f>IF(ISERROR(INDEX(Transactions!$H$3:$H$5000,MATCH(A238,Transactions!$N$3:$N$5000,0))),"",INDEX(Transactions!$H$3:$H$5000,MATCH(A238,Transactions!$N$3:$N$5000,0)))</f>
        <v/>
      </c>
      <c r="C238" s="3" t="str">
        <f>IF(B238="","",Transactions!$M$1+INDEX(Transactions!$K$3:$K$5000,MATCH(A238,Transactions!$N$3:$N$5000,0)))</f>
        <v/>
      </c>
      <c r="D238" s="3" t="str">
        <f t="shared" si="8"/>
        <v/>
      </c>
      <c r="E238" s="10">
        <f t="shared" si="9"/>
        <v>0</v>
      </c>
    </row>
    <row r="239" spans="1:5" x14ac:dyDescent="0.3">
      <c r="A239">
        <v>236</v>
      </c>
      <c r="B239" s="1" t="str">
        <f>IF(ISERROR(INDEX(Transactions!$H$3:$H$5000,MATCH(A239,Transactions!$N$3:$N$5000,0))),"",INDEX(Transactions!$H$3:$H$5000,MATCH(A239,Transactions!$N$3:$N$5000,0)))</f>
        <v/>
      </c>
      <c r="C239" s="3" t="str">
        <f>IF(B239="","",Transactions!$M$1+INDEX(Transactions!$K$3:$K$5000,MATCH(A239,Transactions!$N$3:$N$5000,0)))</f>
        <v/>
      </c>
      <c r="D239" s="3" t="str">
        <f t="shared" si="8"/>
        <v/>
      </c>
      <c r="E239" s="10">
        <f t="shared" si="9"/>
        <v>0</v>
      </c>
    </row>
    <row r="240" spans="1:5" x14ac:dyDescent="0.3">
      <c r="A240">
        <v>237</v>
      </c>
      <c r="B240" s="1" t="str">
        <f>IF(ISERROR(INDEX(Transactions!$H$3:$H$5000,MATCH(A240,Transactions!$N$3:$N$5000,0))),"",INDEX(Transactions!$H$3:$H$5000,MATCH(A240,Transactions!$N$3:$N$5000,0)))</f>
        <v/>
      </c>
      <c r="C240" s="3" t="str">
        <f>IF(B240="","",Transactions!$M$1+INDEX(Transactions!$K$3:$K$5000,MATCH(A240,Transactions!$N$3:$N$5000,0)))</f>
        <v/>
      </c>
      <c r="D240" s="3" t="str">
        <f t="shared" si="8"/>
        <v/>
      </c>
      <c r="E240" s="10">
        <f t="shared" si="9"/>
        <v>0</v>
      </c>
    </row>
    <row r="241" spans="1:5" x14ac:dyDescent="0.3">
      <c r="A241">
        <v>238</v>
      </c>
      <c r="B241" s="1" t="str">
        <f>IF(ISERROR(INDEX(Transactions!$H$3:$H$5000,MATCH(A241,Transactions!$N$3:$N$5000,0))),"",INDEX(Transactions!$H$3:$H$5000,MATCH(A241,Transactions!$N$3:$N$5000,0)))</f>
        <v/>
      </c>
      <c r="C241" s="3" t="str">
        <f>IF(B241="","",Transactions!$M$1+INDEX(Transactions!$K$3:$K$5000,MATCH(A241,Transactions!$N$3:$N$5000,0)))</f>
        <v/>
      </c>
      <c r="D241" s="3" t="str">
        <f t="shared" si="8"/>
        <v/>
      </c>
      <c r="E241" s="10">
        <f t="shared" si="9"/>
        <v>0</v>
      </c>
    </row>
    <row r="242" spans="1:5" x14ac:dyDescent="0.3">
      <c r="A242">
        <v>239</v>
      </c>
      <c r="B242" s="1" t="str">
        <f>IF(ISERROR(INDEX(Transactions!$H$3:$H$5000,MATCH(A242,Transactions!$N$3:$N$5000,0))),"",INDEX(Transactions!$H$3:$H$5000,MATCH(A242,Transactions!$N$3:$N$5000,0)))</f>
        <v/>
      </c>
      <c r="C242" s="3" t="str">
        <f>IF(B242="","",Transactions!$M$1+INDEX(Transactions!$K$3:$K$5000,MATCH(A242,Transactions!$N$3:$N$5000,0)))</f>
        <v/>
      </c>
      <c r="D242" s="3" t="str">
        <f t="shared" si="8"/>
        <v/>
      </c>
      <c r="E242" s="10">
        <f t="shared" si="9"/>
        <v>0</v>
      </c>
    </row>
    <row r="243" spans="1:5" x14ac:dyDescent="0.3">
      <c r="A243">
        <v>240</v>
      </c>
      <c r="B243" s="1" t="str">
        <f>IF(ISERROR(INDEX(Transactions!$H$3:$H$5000,MATCH(A243,Transactions!$N$3:$N$5000,0))),"",INDEX(Transactions!$H$3:$H$5000,MATCH(A243,Transactions!$N$3:$N$5000,0)))</f>
        <v/>
      </c>
      <c r="C243" s="3" t="str">
        <f>IF(B243="","",Transactions!$M$1+INDEX(Transactions!$K$3:$K$5000,MATCH(A243,Transactions!$N$3:$N$5000,0)))</f>
        <v/>
      </c>
      <c r="D243" s="3" t="str">
        <f t="shared" si="8"/>
        <v/>
      </c>
      <c r="E243" s="10">
        <f t="shared" si="9"/>
        <v>0</v>
      </c>
    </row>
    <row r="244" spans="1:5" x14ac:dyDescent="0.3">
      <c r="A244">
        <v>241</v>
      </c>
      <c r="B244" s="1" t="str">
        <f>IF(ISERROR(INDEX(Transactions!$H$3:$H$5000,MATCH(A244,Transactions!$N$3:$N$5000,0))),"",INDEX(Transactions!$H$3:$H$5000,MATCH(A244,Transactions!$N$3:$N$5000,0)))</f>
        <v/>
      </c>
      <c r="C244" s="3" t="str">
        <f>IF(B244="","",Transactions!$M$1+INDEX(Transactions!$K$3:$K$5000,MATCH(A244,Transactions!$N$3:$N$5000,0)))</f>
        <v/>
      </c>
      <c r="D244" s="3" t="str">
        <f t="shared" si="8"/>
        <v/>
      </c>
      <c r="E244" s="10">
        <f t="shared" si="9"/>
        <v>0</v>
      </c>
    </row>
    <row r="245" spans="1:5" x14ac:dyDescent="0.3">
      <c r="A245">
        <v>242</v>
      </c>
      <c r="B245" s="1" t="str">
        <f>IF(ISERROR(INDEX(Transactions!$H$3:$H$5000,MATCH(A245,Transactions!$N$3:$N$5000,0))),"",INDEX(Transactions!$H$3:$H$5000,MATCH(A245,Transactions!$N$3:$N$5000,0)))</f>
        <v/>
      </c>
      <c r="C245" s="3" t="str">
        <f>IF(B245="","",Transactions!$M$1+INDEX(Transactions!$K$3:$K$5000,MATCH(A245,Transactions!$N$3:$N$5000,0)))</f>
        <v/>
      </c>
      <c r="D245" s="3" t="str">
        <f t="shared" si="8"/>
        <v/>
      </c>
      <c r="E245" s="10">
        <f t="shared" si="9"/>
        <v>0</v>
      </c>
    </row>
    <row r="246" spans="1:5" x14ac:dyDescent="0.3">
      <c r="A246">
        <v>243</v>
      </c>
      <c r="B246" s="1" t="str">
        <f>IF(ISERROR(INDEX(Transactions!$H$3:$H$5000,MATCH(A246,Transactions!$N$3:$N$5000,0))),"",INDEX(Transactions!$H$3:$H$5000,MATCH(A246,Transactions!$N$3:$N$5000,0)))</f>
        <v/>
      </c>
      <c r="C246" s="3" t="str">
        <f>IF(B246="","",Transactions!$M$1+INDEX(Transactions!$K$3:$K$5000,MATCH(A246,Transactions!$N$3:$N$5000,0)))</f>
        <v/>
      </c>
      <c r="D246" s="3" t="str">
        <f t="shared" si="8"/>
        <v/>
      </c>
      <c r="E246" s="10">
        <f t="shared" si="9"/>
        <v>0</v>
      </c>
    </row>
    <row r="247" spans="1:5" x14ac:dyDescent="0.3">
      <c r="A247">
        <v>244</v>
      </c>
      <c r="B247" s="1" t="str">
        <f>IF(ISERROR(INDEX(Transactions!$H$3:$H$5000,MATCH(A247,Transactions!$N$3:$N$5000,0))),"",INDEX(Transactions!$H$3:$H$5000,MATCH(A247,Transactions!$N$3:$N$5000,0)))</f>
        <v/>
      </c>
      <c r="C247" s="3" t="str">
        <f>IF(B247="","",Transactions!$M$1+INDEX(Transactions!$K$3:$K$5000,MATCH(A247,Transactions!$N$3:$N$5000,0)))</f>
        <v/>
      </c>
      <c r="D247" s="3" t="str">
        <f t="shared" si="8"/>
        <v/>
      </c>
      <c r="E247" s="10">
        <f t="shared" si="9"/>
        <v>0</v>
      </c>
    </row>
    <row r="248" spans="1:5" x14ac:dyDescent="0.3">
      <c r="A248">
        <v>245</v>
      </c>
      <c r="B248" s="1" t="str">
        <f>IF(ISERROR(INDEX(Transactions!$H$3:$H$5000,MATCH(A248,Transactions!$N$3:$N$5000,0))),"",INDEX(Transactions!$H$3:$H$5000,MATCH(A248,Transactions!$N$3:$N$5000,0)))</f>
        <v/>
      </c>
      <c r="C248" s="3" t="str">
        <f>IF(B248="","",Transactions!$M$1+INDEX(Transactions!$K$3:$K$5000,MATCH(A248,Transactions!$N$3:$N$5000,0)))</f>
        <v/>
      </c>
      <c r="D248" s="3" t="str">
        <f t="shared" si="8"/>
        <v/>
      </c>
      <c r="E248" s="10">
        <f t="shared" si="9"/>
        <v>0</v>
      </c>
    </row>
    <row r="249" spans="1:5" x14ac:dyDescent="0.3">
      <c r="A249">
        <v>246</v>
      </c>
      <c r="B249" s="1" t="str">
        <f>IF(ISERROR(INDEX(Transactions!$H$3:$H$5000,MATCH(A249,Transactions!$N$3:$N$5000,0))),"",INDEX(Transactions!$H$3:$H$5000,MATCH(A249,Transactions!$N$3:$N$5000,0)))</f>
        <v/>
      </c>
      <c r="C249" s="3" t="str">
        <f>IF(B249="","",Transactions!$M$1+INDEX(Transactions!$K$3:$K$5000,MATCH(A249,Transactions!$N$3:$N$5000,0)))</f>
        <v/>
      </c>
      <c r="D249" s="3" t="str">
        <f t="shared" si="8"/>
        <v/>
      </c>
      <c r="E249" s="10">
        <f t="shared" si="9"/>
        <v>0</v>
      </c>
    </row>
    <row r="250" spans="1:5" x14ac:dyDescent="0.3">
      <c r="A250">
        <v>247</v>
      </c>
      <c r="B250" s="1" t="str">
        <f>IF(ISERROR(INDEX(Transactions!$H$3:$H$5000,MATCH(A250,Transactions!$N$3:$N$5000,0))),"",INDEX(Transactions!$H$3:$H$5000,MATCH(A250,Transactions!$N$3:$N$5000,0)))</f>
        <v/>
      </c>
      <c r="C250" s="3" t="str">
        <f>IF(B250="","",Transactions!$M$1+INDEX(Transactions!$K$3:$K$5000,MATCH(A250,Transactions!$N$3:$N$5000,0)))</f>
        <v/>
      </c>
      <c r="D250" s="3" t="str">
        <f t="shared" si="8"/>
        <v/>
      </c>
      <c r="E250" s="10">
        <f t="shared" si="9"/>
        <v>0</v>
      </c>
    </row>
    <row r="251" spans="1:5" x14ac:dyDescent="0.3">
      <c r="A251">
        <v>248</v>
      </c>
      <c r="B251" s="1" t="str">
        <f>IF(ISERROR(INDEX(Transactions!$H$3:$H$5000,MATCH(A251,Transactions!$N$3:$N$5000,0))),"",INDEX(Transactions!$H$3:$H$5000,MATCH(A251,Transactions!$N$3:$N$5000,0)))</f>
        <v/>
      </c>
      <c r="C251" s="3" t="str">
        <f>IF(B251="","",Transactions!$M$1+INDEX(Transactions!$K$3:$K$5000,MATCH(A251,Transactions!$N$3:$N$5000,0)))</f>
        <v/>
      </c>
      <c r="D251" s="3" t="str">
        <f t="shared" si="8"/>
        <v/>
      </c>
      <c r="E251" s="10">
        <f t="shared" si="9"/>
        <v>0</v>
      </c>
    </row>
    <row r="252" spans="1:5" x14ac:dyDescent="0.3">
      <c r="A252">
        <v>249</v>
      </c>
      <c r="B252" s="1" t="str">
        <f>IF(ISERROR(INDEX(Transactions!$H$3:$H$5000,MATCH(A252,Transactions!$N$3:$N$5000,0))),"",INDEX(Transactions!$H$3:$H$5000,MATCH(A252,Transactions!$N$3:$N$5000,0)))</f>
        <v/>
      </c>
      <c r="C252" s="3" t="str">
        <f>IF(B252="","",Transactions!$M$1+INDEX(Transactions!$K$3:$K$5000,MATCH(A252,Transactions!$N$3:$N$5000,0)))</f>
        <v/>
      </c>
      <c r="D252" s="3" t="str">
        <f t="shared" si="8"/>
        <v/>
      </c>
      <c r="E252" s="10">
        <f t="shared" si="9"/>
        <v>0</v>
      </c>
    </row>
    <row r="253" spans="1:5" x14ac:dyDescent="0.3">
      <c r="A253">
        <v>250</v>
      </c>
      <c r="B253" s="1" t="str">
        <f>IF(ISERROR(INDEX(Transactions!$H$3:$H$5000,MATCH(A253,Transactions!$N$3:$N$5000,0))),"",INDEX(Transactions!$H$3:$H$5000,MATCH(A253,Transactions!$N$3:$N$5000,0)))</f>
        <v/>
      </c>
      <c r="C253" s="3" t="str">
        <f>IF(B253="","",Transactions!$M$1+INDEX(Transactions!$K$3:$K$5000,MATCH(A253,Transactions!$N$3:$N$5000,0)))</f>
        <v/>
      </c>
      <c r="D253" s="3" t="str">
        <f t="shared" si="8"/>
        <v/>
      </c>
      <c r="E253" s="10">
        <f t="shared" si="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00"/>
  <sheetViews>
    <sheetView zoomScaleNormal="100" workbookViewId="0">
      <pane ySplit="2" topLeftCell="A3" activePane="bottomLeft" state="frozen"/>
      <selection activeCell="H1" sqref="H1"/>
      <selection pane="bottomLeft" activeCell="F3" sqref="F3"/>
    </sheetView>
  </sheetViews>
  <sheetFormatPr defaultRowHeight="14.4" x14ac:dyDescent="0.3"/>
  <cols>
    <col min="4" max="4" width="23.88671875" bestFit="1" customWidth="1"/>
    <col min="6" max="7" width="9.109375" customWidth="1"/>
    <col min="8" max="8" width="18.5546875" style="12" bestFit="1" customWidth="1"/>
    <col min="9" max="9" width="9.109375" style="2"/>
    <col min="10" max="10" width="12.6640625" style="2" customWidth="1"/>
    <col min="11" max="11" width="10.88671875" bestFit="1" customWidth="1"/>
    <col min="13" max="13" width="9.109375" customWidth="1"/>
    <col min="25" max="25" width="9.109375" customWidth="1"/>
    <col min="27" max="27" width="11.5546875" bestFit="1" customWidth="1"/>
    <col min="28" max="28" width="10.33203125" bestFit="1" customWidth="1"/>
  </cols>
  <sheetData>
    <row r="1" spans="1:23" x14ac:dyDescent="0.3">
      <c r="K1" s="2"/>
      <c r="M1" s="3">
        <f>ROUND(MAX(ABS(MAX($J$3:$J$5000)),ABS(MIN($J$3:$J$5000)))*1.1/5000,0)*5000</f>
        <v>60000</v>
      </c>
      <c r="O1" s="4" t="s">
        <v>4</v>
      </c>
      <c r="P1" s="4"/>
      <c r="Q1" s="4"/>
      <c r="R1" s="4"/>
      <c r="T1" s="4" t="s">
        <v>2</v>
      </c>
      <c r="U1" s="4"/>
      <c r="V1" s="4"/>
      <c r="W1" s="4"/>
    </row>
    <row r="2" spans="1:23" x14ac:dyDescent="0.3">
      <c r="A2" s="8" t="s">
        <v>0</v>
      </c>
      <c r="B2" s="8" t="s">
        <v>1</v>
      </c>
      <c r="C2" s="8" t="s">
        <v>2</v>
      </c>
      <c r="D2" s="8"/>
      <c r="F2" s="8"/>
      <c r="G2" s="8"/>
      <c r="H2" s="13" t="s">
        <v>3</v>
      </c>
      <c r="I2" s="5" t="s">
        <v>5</v>
      </c>
      <c r="J2" s="5" t="s">
        <v>6</v>
      </c>
      <c r="K2" s="6" t="s">
        <v>7</v>
      </c>
      <c r="L2" s="6"/>
      <c r="M2" s="6"/>
      <c r="N2" s="6" t="s">
        <v>8</v>
      </c>
      <c r="O2" s="6">
        <v>8370</v>
      </c>
      <c r="P2" s="6">
        <v>980</v>
      </c>
      <c r="Q2" s="6">
        <v>679</v>
      </c>
      <c r="R2" s="6">
        <v>27969</v>
      </c>
      <c r="S2" s="6"/>
      <c r="T2" s="6">
        <v>8370</v>
      </c>
      <c r="U2" s="6">
        <v>980</v>
      </c>
      <c r="V2" s="6">
        <v>679</v>
      </c>
      <c r="W2" s="6">
        <v>27969</v>
      </c>
    </row>
    <row r="3" spans="1:23" x14ac:dyDescent="0.3">
      <c r="A3">
        <v>8370</v>
      </c>
      <c r="B3">
        <v>0</v>
      </c>
      <c r="C3">
        <v>44.984999999999999</v>
      </c>
      <c r="D3" t="s">
        <v>13</v>
      </c>
      <c r="H3" s="12">
        <f>IF(ISBLANK(D3),,LEFT(D3,LEN(D3)-6)*1)</f>
        <v>38720.604143518518</v>
      </c>
      <c r="I3" s="2">
        <f>IF(ISBLANK(A3),"",-B3*C3)</f>
        <v>0</v>
      </c>
      <c r="J3" s="2">
        <f>IF(ISBLANK(A3),"",-SUM(I$3:I3))</f>
        <v>0</v>
      </c>
      <c r="K3" s="2">
        <f>IF(ISBLANK(A3),"",SUMPRODUCT(O3:R3,T3:W3)-J3)</f>
        <v>0</v>
      </c>
      <c r="L3" s="7">
        <f>IF(ISBLANK(A3),"",K3/$M$1)</f>
        <v>0</v>
      </c>
      <c r="M3" s="7">
        <f>IF(ISBLANK(A3),"",K3/($M$1+SUM(K2:K$3)))</f>
        <v>0</v>
      </c>
      <c r="N3">
        <f>IF(ISBLANK(A3),"",IF(H4=0,NETWORKDAYS($H$3,H3,holiday!$B$2:$B$10),IF(DAY(H3)&lt;DAY(H4),NETWORKDAYS($H$3,H3,holiday!$B$2:$B$10),0)))</f>
        <v>0</v>
      </c>
      <c r="O3">
        <f>IF(ISBLANK(A3),"",SUMIF($A$3:$A3,O$2,$B$3:$B3))</f>
        <v>0</v>
      </c>
      <c r="P3">
        <f>IF(ISBLANK(A3),"",SUMIF($A$3:$A3,P$2,$B$3:$B3))</f>
        <v>0</v>
      </c>
      <c r="Q3">
        <f>IF(ISBLANK(A3),"",SUMIF($A$3:$A3,Q$2,$B$3:$B3))</f>
        <v>0</v>
      </c>
      <c r="R3">
        <f>IF(ISBLANK(A3),"",SUMIF($A$3:$A3,R$2,$B$3:$B3))</f>
        <v>0</v>
      </c>
      <c r="T3" s="2">
        <f>IF($A3=T$2,$C3,0)</f>
        <v>44.984999999999999</v>
      </c>
      <c r="U3" s="2">
        <f>IF($A3=U$2,$C3,0)</f>
        <v>0</v>
      </c>
      <c r="V3" s="2">
        <f>IF($A3=V$2,$C3,0)</f>
        <v>0</v>
      </c>
      <c r="W3" s="2">
        <f>IF($A3=W$2,$C3,0)</f>
        <v>0</v>
      </c>
    </row>
    <row r="4" spans="1:23" x14ac:dyDescent="0.3">
      <c r="A4">
        <v>8370</v>
      </c>
      <c r="B4">
        <v>-100</v>
      </c>
      <c r="C4">
        <v>45.02</v>
      </c>
      <c r="D4" t="s">
        <v>14</v>
      </c>
      <c r="H4" s="12">
        <f t="shared" ref="H4:H67" si="0">IF(ISBLANK(D4),,LEFT(D4,LEN(D4)-6)*1)</f>
        <v>38720.607592592591</v>
      </c>
      <c r="I4" s="2">
        <f t="shared" ref="I4:I67" si="1">IF(ISBLANK(A4),"",-B4*C4)</f>
        <v>4502</v>
      </c>
      <c r="J4" s="2">
        <f>IF(ISBLANK(A4),"",-SUM(I$3:I4))</f>
        <v>-4502</v>
      </c>
      <c r="K4" s="2">
        <f t="shared" ref="K4:K67" si="2">IF(ISBLANK(A4),"",SUMPRODUCT(O4:R4,T4:W4)-J4)</f>
        <v>0</v>
      </c>
      <c r="L4" s="7">
        <f t="shared" ref="L4:L67" si="3">IF(ISBLANK(A4),"",K4/$M$1)</f>
        <v>0</v>
      </c>
      <c r="M4" s="7">
        <f>IF(ISBLANK(A4),"",K4/($M$1+SUM(K$3:K3)))</f>
        <v>0</v>
      </c>
      <c r="N4">
        <f>IF(ISBLANK(A4),"",IF(H5=0,NETWORKDAYS($H$3,H4,holiday!$B$2:$B$10),IF(DAY(H4)&lt;DAY(H5),NETWORKDAYS($H$3,H4,holiday!$B$2:$B$10),0)))</f>
        <v>0</v>
      </c>
      <c r="O4">
        <f>IF(ISBLANK(A4),"",SUMIF($A$3:$A4,O$2,$B$3:$B4))</f>
        <v>-100</v>
      </c>
      <c r="P4">
        <f>IF(ISBLANK(A4),"",SUMIF($A$3:$A4,P$2,$B$3:$B4))</f>
        <v>0</v>
      </c>
      <c r="Q4">
        <f>IF(ISBLANK(A4),"",SUMIF($A$3:$A4,Q$2,$B$3:$B4))</f>
        <v>0</v>
      </c>
      <c r="R4">
        <f>IF(ISBLANK(A4),"",SUMIF($A$3:$A4,R$2,$B$3:$B4))</f>
        <v>0</v>
      </c>
      <c r="T4" s="2">
        <f t="shared" ref="T4:T67" si="4">IF(ISBLANK(A4),"",IF($A4=T$2,$C4,T3))</f>
        <v>45.02</v>
      </c>
      <c r="U4" s="2">
        <f t="shared" ref="U4:U67" si="5">IF(ISBLANK(A4),"",IF($A4=U$2,$C4,U3))</f>
        <v>0</v>
      </c>
      <c r="V4" s="2">
        <f t="shared" ref="V4:V67" si="6">IF(ISBLANK(A4),"",IF($A4=V$2,$C4,V3))</f>
        <v>0</v>
      </c>
      <c r="W4" s="2">
        <f t="shared" ref="W4:W67" si="7">IF(ISBLANK(A4),"",IF($A4=W$2,$C4,W3))</f>
        <v>0</v>
      </c>
    </row>
    <row r="5" spans="1:23" x14ac:dyDescent="0.3">
      <c r="A5">
        <v>980</v>
      </c>
      <c r="B5">
        <v>-100</v>
      </c>
      <c r="C5">
        <v>23.095454545454501</v>
      </c>
      <c r="D5" t="s">
        <v>15</v>
      </c>
      <c r="H5" s="12">
        <f t="shared" si="0"/>
        <v>38720.608206018522</v>
      </c>
      <c r="I5" s="2">
        <f t="shared" si="1"/>
        <v>2309.54545454545</v>
      </c>
      <c r="J5" s="2">
        <f>IF(ISBLANK(A5),"",-SUM(I$3:I5))</f>
        <v>-6811.5454545454504</v>
      </c>
      <c r="K5" s="2">
        <f t="shared" si="2"/>
        <v>0</v>
      </c>
      <c r="L5" s="7">
        <f t="shared" si="3"/>
        <v>0</v>
      </c>
      <c r="M5" s="7">
        <f>IF(ISBLANK(A5),"",K5/($M$1+SUM(K$3:K4)))</f>
        <v>0</v>
      </c>
      <c r="N5">
        <f>IF(ISBLANK(A5),"",IF(H6=0,NETWORKDAYS($H$3,H5,holiday!$B$2:$B$10),IF(DAY(H5)&lt;DAY(H6),NETWORKDAYS($H$3,H5,holiday!$B$2:$B$10),0)))</f>
        <v>0</v>
      </c>
      <c r="O5">
        <f>IF(ISBLANK(A5),"",SUMIF($A$3:$A5,O$2,$B$3:$B5))</f>
        <v>-100</v>
      </c>
      <c r="P5">
        <f>IF(ISBLANK(A5),"",SUMIF($A$3:$A5,P$2,$B$3:$B5))</f>
        <v>-100</v>
      </c>
      <c r="Q5">
        <f>IF(ISBLANK(A5),"",SUMIF($A$3:$A5,Q$2,$B$3:$B5))</f>
        <v>0</v>
      </c>
      <c r="R5">
        <f>IF(ISBLANK(A5),"",SUMIF($A$3:$A5,R$2,$B$3:$B5))</f>
        <v>0</v>
      </c>
      <c r="T5" s="2">
        <f t="shared" si="4"/>
        <v>45.02</v>
      </c>
      <c r="U5" s="2">
        <f t="shared" si="5"/>
        <v>23.095454545454501</v>
      </c>
      <c r="V5" s="2">
        <f t="shared" si="6"/>
        <v>0</v>
      </c>
      <c r="W5" s="2">
        <f t="shared" si="7"/>
        <v>0</v>
      </c>
    </row>
    <row r="6" spans="1:23" x14ac:dyDescent="0.3">
      <c r="A6">
        <v>8370</v>
      </c>
      <c r="B6">
        <v>-100</v>
      </c>
      <c r="C6">
        <v>45.113999999999997</v>
      </c>
      <c r="D6" t="s">
        <v>16</v>
      </c>
      <c r="H6" s="12">
        <f t="shared" si="0"/>
        <v>38720.60864583333</v>
      </c>
      <c r="I6" s="2">
        <f t="shared" si="1"/>
        <v>4511.3999999999996</v>
      </c>
      <c r="J6" s="2">
        <f>IF(ISBLANK(A6),"",-SUM(I$3:I6))</f>
        <v>-11322.94545454545</v>
      </c>
      <c r="K6" s="2">
        <f t="shared" si="2"/>
        <v>-9.3999999999996362</v>
      </c>
      <c r="L6" s="7">
        <f t="shared" si="3"/>
        <v>-1.5666666666666059E-4</v>
      </c>
      <c r="M6" s="7">
        <f>IF(ISBLANK(A6),"",K6/($M$1+SUM(K$3:K5)))</f>
        <v>-1.5666666666666059E-4</v>
      </c>
      <c r="N6">
        <f>IF(ISBLANK(A6),"",IF(H7=0,NETWORKDAYS($H$3,H6,holiday!$B$2:$B$10),IF(DAY(H6)&lt;DAY(H7),NETWORKDAYS($H$3,H6,holiday!$B$2:$B$10),0)))</f>
        <v>0</v>
      </c>
      <c r="O6">
        <f>IF(ISBLANK(A6),"",SUMIF($A$3:$A6,O$2,$B$3:$B6))</f>
        <v>-200</v>
      </c>
      <c r="P6">
        <f>IF(ISBLANK(A6),"",SUMIF($A$3:$A6,P$2,$B$3:$B6))</f>
        <v>-100</v>
      </c>
      <c r="Q6">
        <f>IF(ISBLANK(A6),"",SUMIF($A$3:$A6,Q$2,$B$3:$B6))</f>
        <v>0</v>
      </c>
      <c r="R6">
        <f>IF(ISBLANK(A6),"",SUMIF($A$3:$A6,R$2,$B$3:$B6))</f>
        <v>0</v>
      </c>
      <c r="T6" s="2">
        <f t="shared" si="4"/>
        <v>45.113999999999997</v>
      </c>
      <c r="U6" s="2">
        <f t="shared" si="5"/>
        <v>23.095454545454501</v>
      </c>
      <c r="V6" s="2">
        <f t="shared" si="6"/>
        <v>0</v>
      </c>
      <c r="W6" s="2">
        <f t="shared" si="7"/>
        <v>0</v>
      </c>
    </row>
    <row r="7" spans="1:23" x14ac:dyDescent="0.3">
      <c r="A7">
        <v>8370</v>
      </c>
      <c r="B7">
        <v>100</v>
      </c>
      <c r="C7">
        <v>44.82</v>
      </c>
      <c r="D7" t="s">
        <v>17</v>
      </c>
      <c r="H7" s="12">
        <f t="shared" si="0"/>
        <v>38720.608657407407</v>
      </c>
      <c r="I7" s="2">
        <f t="shared" si="1"/>
        <v>-4482</v>
      </c>
      <c r="J7" s="2">
        <f>IF(ISBLANK(A7),"",-SUM(I$3:I7))</f>
        <v>-6840.94545454545</v>
      </c>
      <c r="K7" s="2">
        <f t="shared" si="2"/>
        <v>49.399999999999636</v>
      </c>
      <c r="L7" s="7">
        <f t="shared" si="3"/>
        <v>8.2333333333332729E-4</v>
      </c>
      <c r="M7" s="7">
        <f>IF(ISBLANK(A7),"",K7/($M$1+SUM(K$3:K6)))</f>
        <v>8.2346234243364195E-4</v>
      </c>
      <c r="N7">
        <f>IF(ISBLANK(A7),"",IF(H8=0,NETWORKDAYS($H$3,H7,holiday!$B$2:$B$10),IF(DAY(H7)&lt;DAY(H8),NETWORKDAYS($H$3,H7,holiday!$B$2:$B$10),0)))</f>
        <v>0</v>
      </c>
      <c r="O7">
        <f>IF(ISBLANK(A7),"",SUMIF($A$3:$A7,O$2,$B$3:$B7))</f>
        <v>-100</v>
      </c>
      <c r="P7">
        <f>IF(ISBLANK(A7),"",SUMIF($A$3:$A7,P$2,$B$3:$B7))</f>
        <v>-100</v>
      </c>
      <c r="Q7">
        <f>IF(ISBLANK(A7),"",SUMIF($A$3:$A7,Q$2,$B$3:$B7))</f>
        <v>0</v>
      </c>
      <c r="R7">
        <f>IF(ISBLANK(A7),"",SUMIF($A$3:$A7,R$2,$B$3:$B7))</f>
        <v>0</v>
      </c>
      <c r="T7" s="2">
        <f t="shared" si="4"/>
        <v>44.82</v>
      </c>
      <c r="U7" s="2">
        <f t="shared" si="5"/>
        <v>23.095454545454501</v>
      </c>
      <c r="V7" s="2">
        <f t="shared" si="6"/>
        <v>0</v>
      </c>
      <c r="W7" s="2">
        <f t="shared" si="7"/>
        <v>0</v>
      </c>
    </row>
    <row r="8" spans="1:23" x14ac:dyDescent="0.3">
      <c r="A8">
        <v>679</v>
      </c>
      <c r="B8">
        <v>100</v>
      </c>
      <c r="C8">
        <v>51.48</v>
      </c>
      <c r="D8" t="s">
        <v>18</v>
      </c>
      <c r="H8" s="12">
        <f t="shared" si="0"/>
        <v>38720.609375</v>
      </c>
      <c r="I8" s="2">
        <f t="shared" si="1"/>
        <v>-5148</v>
      </c>
      <c r="J8" s="2">
        <f>IF(ISBLANK(A8),"",-SUM(I$3:I8))</f>
        <v>-1692.94545454545</v>
      </c>
      <c r="K8" s="2">
        <f t="shared" si="2"/>
        <v>49.399999999999636</v>
      </c>
      <c r="L8" s="7">
        <f t="shared" si="3"/>
        <v>8.2333333333332729E-4</v>
      </c>
      <c r="M8" s="7">
        <f>IF(ISBLANK(A8),"",K8/($M$1+SUM(K$3:K7)))</f>
        <v>8.2278481012657619E-4</v>
      </c>
      <c r="N8">
        <f>IF(ISBLANK(A8),"",IF(H9=0,NETWORKDAYS($H$3,H8,holiday!$B$2:$B$10),IF(DAY(H8)&lt;DAY(H9),NETWORKDAYS($H$3,H8,holiday!$B$2:$B$10),0)))</f>
        <v>0</v>
      </c>
      <c r="O8">
        <f>IF(ISBLANK(A8),"",SUMIF($A$3:$A8,O$2,$B$3:$B8))</f>
        <v>-100</v>
      </c>
      <c r="P8">
        <f>IF(ISBLANK(A8),"",SUMIF($A$3:$A8,P$2,$B$3:$B8))</f>
        <v>-100</v>
      </c>
      <c r="Q8">
        <f>IF(ISBLANK(A8),"",SUMIF($A$3:$A8,Q$2,$B$3:$B8))</f>
        <v>100</v>
      </c>
      <c r="R8">
        <f>IF(ISBLANK(A8),"",SUMIF($A$3:$A8,R$2,$B$3:$B8))</f>
        <v>0</v>
      </c>
      <c r="T8" s="2">
        <f t="shared" si="4"/>
        <v>44.82</v>
      </c>
      <c r="U8" s="2">
        <f t="shared" si="5"/>
        <v>23.095454545454501</v>
      </c>
      <c r="V8" s="2">
        <f t="shared" si="6"/>
        <v>51.48</v>
      </c>
      <c r="W8" s="2">
        <f t="shared" si="7"/>
        <v>0</v>
      </c>
    </row>
    <row r="9" spans="1:23" x14ac:dyDescent="0.3">
      <c r="A9">
        <v>980</v>
      </c>
      <c r="B9">
        <v>-100</v>
      </c>
      <c r="C9">
        <v>23.08</v>
      </c>
      <c r="D9" t="s">
        <v>19</v>
      </c>
      <c r="H9" s="12">
        <f t="shared" si="0"/>
        <v>38720.609988425924</v>
      </c>
      <c r="I9" s="2">
        <f t="shared" si="1"/>
        <v>2308</v>
      </c>
      <c r="J9" s="2">
        <f>IF(ISBLANK(A9),"",-SUM(I$3:I9))</f>
        <v>-4000.94545454545</v>
      </c>
      <c r="K9" s="2">
        <f t="shared" si="2"/>
        <v>50.945454545450048</v>
      </c>
      <c r="L9" s="7">
        <f t="shared" si="3"/>
        <v>8.4909090909083412E-4</v>
      </c>
      <c r="M9" s="7">
        <f>IF(ISBLANK(A9),"",K9/($M$1+SUM(K$3:K8)))</f>
        <v>8.478276458984454E-4</v>
      </c>
      <c r="N9">
        <f>IF(ISBLANK(A9),"",IF(H10=0,NETWORKDAYS($H$3,H9,holiday!$B$2:$B$10),IF(DAY(H9)&lt;DAY(H10),NETWORKDAYS($H$3,H9,holiday!$B$2:$B$10),0)))</f>
        <v>0</v>
      </c>
      <c r="O9">
        <f>IF(ISBLANK(A9),"",SUMIF($A$3:$A9,O$2,$B$3:$B9))</f>
        <v>-100</v>
      </c>
      <c r="P9">
        <f>IF(ISBLANK(A9),"",SUMIF($A$3:$A9,P$2,$B$3:$B9))</f>
        <v>-200</v>
      </c>
      <c r="Q9">
        <f>IF(ISBLANK(A9),"",SUMIF($A$3:$A9,Q$2,$B$3:$B9))</f>
        <v>100</v>
      </c>
      <c r="R9">
        <f>IF(ISBLANK(A9),"",SUMIF($A$3:$A9,R$2,$B$3:$B9))</f>
        <v>0</v>
      </c>
      <c r="T9" s="2">
        <f t="shared" si="4"/>
        <v>44.82</v>
      </c>
      <c r="U9" s="2">
        <f t="shared" si="5"/>
        <v>23.08</v>
      </c>
      <c r="V9" s="2">
        <f t="shared" si="6"/>
        <v>51.48</v>
      </c>
      <c r="W9" s="2">
        <f t="shared" si="7"/>
        <v>0</v>
      </c>
    </row>
    <row r="10" spans="1:23" x14ac:dyDescent="0.3">
      <c r="A10">
        <v>980</v>
      </c>
      <c r="B10">
        <v>-100</v>
      </c>
      <c r="C10">
        <v>23.13</v>
      </c>
      <c r="D10" t="s">
        <v>20</v>
      </c>
      <c r="H10" s="12">
        <f t="shared" si="0"/>
        <v>38720.613020833334</v>
      </c>
      <c r="I10" s="2">
        <f t="shared" si="1"/>
        <v>2313</v>
      </c>
      <c r="J10" s="2">
        <f>IF(ISBLANK(A10),"",-SUM(I$3:I10))</f>
        <v>-6313.94545454545</v>
      </c>
      <c r="K10" s="2">
        <f t="shared" si="2"/>
        <v>40.945454545450048</v>
      </c>
      <c r="L10" s="7">
        <f t="shared" si="3"/>
        <v>6.8242424242416749E-4</v>
      </c>
      <c r="M10" s="7">
        <f>IF(ISBLANK(A10),"",K10/($M$1+SUM(K$3:K9)))</f>
        <v>6.8083171514864258E-4</v>
      </c>
      <c r="N10">
        <f>IF(ISBLANK(A10),"",IF(H11=0,NETWORKDAYS($H$3,H10,holiday!$B$2:$B$10),IF(DAY(H10)&lt;DAY(H11),NETWORKDAYS($H$3,H10,holiday!$B$2:$B$10),0)))</f>
        <v>0</v>
      </c>
      <c r="O10">
        <f>IF(ISBLANK(A10),"",SUMIF($A$3:$A10,O$2,$B$3:$B10))</f>
        <v>-100</v>
      </c>
      <c r="P10">
        <f>IF(ISBLANK(A10),"",SUMIF($A$3:$A10,P$2,$B$3:$B10))</f>
        <v>-300</v>
      </c>
      <c r="Q10">
        <f>IF(ISBLANK(A10),"",SUMIF($A$3:$A10,Q$2,$B$3:$B10))</f>
        <v>100</v>
      </c>
      <c r="R10">
        <f>IF(ISBLANK(A10),"",SUMIF($A$3:$A10,R$2,$B$3:$B10))</f>
        <v>0</v>
      </c>
      <c r="T10" s="2">
        <f t="shared" si="4"/>
        <v>44.82</v>
      </c>
      <c r="U10" s="2">
        <f t="shared" si="5"/>
        <v>23.13</v>
      </c>
      <c r="V10" s="2">
        <f t="shared" si="6"/>
        <v>51.48</v>
      </c>
      <c r="W10" s="2">
        <f t="shared" si="7"/>
        <v>0</v>
      </c>
    </row>
    <row r="11" spans="1:23" x14ac:dyDescent="0.3">
      <c r="A11">
        <v>980</v>
      </c>
      <c r="B11">
        <v>-100</v>
      </c>
      <c r="C11">
        <v>23.13</v>
      </c>
      <c r="D11" t="s">
        <v>20</v>
      </c>
      <c r="H11" s="12">
        <f t="shared" si="0"/>
        <v>38720.613020833334</v>
      </c>
      <c r="I11" s="2">
        <f t="shared" si="1"/>
        <v>2313</v>
      </c>
      <c r="J11" s="2">
        <f>IF(ISBLANK(A11),"",-SUM(I$3:I11))</f>
        <v>-8626.94545454545</v>
      </c>
      <c r="K11" s="2">
        <f t="shared" si="2"/>
        <v>40.945454545450048</v>
      </c>
      <c r="L11" s="7">
        <f t="shared" si="3"/>
        <v>6.8242424242416749E-4</v>
      </c>
      <c r="M11" s="7">
        <f>IF(ISBLANK(A11),"",K11/($M$1+SUM(K$3:K10)))</f>
        <v>6.8036849869674177E-4</v>
      </c>
      <c r="N11">
        <f>IF(ISBLANK(A11),"",IF(H12=0,NETWORKDAYS($H$3,H11,holiday!$B$2:$B$10),IF(DAY(H11)&lt;DAY(H12),NETWORKDAYS($H$3,H11,holiday!$B$2:$B$10),0)))</f>
        <v>0</v>
      </c>
      <c r="O11">
        <f>IF(ISBLANK(A11),"",SUMIF($A$3:$A11,O$2,$B$3:$B11))</f>
        <v>-100</v>
      </c>
      <c r="P11">
        <f>IF(ISBLANK(A11),"",SUMIF($A$3:$A11,P$2,$B$3:$B11))</f>
        <v>-400</v>
      </c>
      <c r="Q11">
        <f>IF(ISBLANK(A11),"",SUMIF($A$3:$A11,Q$2,$B$3:$B11))</f>
        <v>100</v>
      </c>
      <c r="R11">
        <f>IF(ISBLANK(A11),"",SUMIF($A$3:$A11,R$2,$B$3:$B11))</f>
        <v>0</v>
      </c>
      <c r="T11" s="2">
        <f t="shared" si="4"/>
        <v>44.82</v>
      </c>
      <c r="U11" s="2">
        <f t="shared" si="5"/>
        <v>23.13</v>
      </c>
      <c r="V11" s="2">
        <f t="shared" si="6"/>
        <v>51.48</v>
      </c>
      <c r="W11" s="2">
        <f t="shared" si="7"/>
        <v>0</v>
      </c>
    </row>
    <row r="12" spans="1:23" x14ac:dyDescent="0.3">
      <c r="A12">
        <v>980</v>
      </c>
      <c r="B12">
        <v>-100</v>
      </c>
      <c r="C12">
        <v>23.06</v>
      </c>
      <c r="D12" t="s">
        <v>21</v>
      </c>
      <c r="H12" s="12">
        <f t="shared" si="0"/>
        <v>38720.615208333336</v>
      </c>
      <c r="I12" s="2">
        <f t="shared" si="1"/>
        <v>2306</v>
      </c>
      <c r="J12" s="2">
        <f>IF(ISBLANK(A12),"",-SUM(I$3:I12))</f>
        <v>-10932.94545454545</v>
      </c>
      <c r="K12" s="2">
        <f t="shared" si="2"/>
        <v>68.945454545450048</v>
      </c>
      <c r="L12" s="7">
        <f t="shared" si="3"/>
        <v>1.149090909090834E-3</v>
      </c>
      <c r="M12" s="7">
        <f>IF(ISBLANK(A12),"",K12/($M$1+SUM(K$3:K11)))</f>
        <v>1.1448504524000206E-3</v>
      </c>
      <c r="N12">
        <f>IF(ISBLANK(A12),"",IF(H13=0,NETWORKDAYS($H$3,H12,holiday!$B$2:$B$10),IF(DAY(H12)&lt;DAY(H13),NETWORKDAYS($H$3,H12,holiday!$B$2:$B$10),0)))</f>
        <v>0</v>
      </c>
      <c r="O12">
        <f>IF(ISBLANK(A12),"",SUMIF($A$3:$A12,O$2,$B$3:$B12))</f>
        <v>-100</v>
      </c>
      <c r="P12">
        <f>IF(ISBLANK(A12),"",SUMIF($A$3:$A12,P$2,$B$3:$B12))</f>
        <v>-500</v>
      </c>
      <c r="Q12">
        <f>IF(ISBLANK(A12),"",SUMIF($A$3:$A12,Q$2,$B$3:$B12))</f>
        <v>100</v>
      </c>
      <c r="R12">
        <f>IF(ISBLANK(A12),"",SUMIF($A$3:$A12,R$2,$B$3:$B12))</f>
        <v>0</v>
      </c>
      <c r="T12" s="2">
        <f t="shared" si="4"/>
        <v>44.82</v>
      </c>
      <c r="U12" s="2">
        <f t="shared" si="5"/>
        <v>23.06</v>
      </c>
      <c r="V12" s="2">
        <f t="shared" si="6"/>
        <v>51.48</v>
      </c>
      <c r="W12" s="2">
        <f t="shared" si="7"/>
        <v>0</v>
      </c>
    </row>
    <row r="13" spans="1:23" x14ac:dyDescent="0.3">
      <c r="A13">
        <v>8370</v>
      </c>
      <c r="B13">
        <v>100</v>
      </c>
      <c r="C13">
        <v>45.45</v>
      </c>
      <c r="D13" t="s">
        <v>22</v>
      </c>
      <c r="H13" s="12">
        <f t="shared" si="0"/>
        <v>38720.615682870368</v>
      </c>
      <c r="I13" s="2">
        <f t="shared" si="1"/>
        <v>-4545</v>
      </c>
      <c r="J13" s="2">
        <f>IF(ISBLANK(A13),"",-SUM(I$3:I13))</f>
        <v>-6387.94545454545</v>
      </c>
      <c r="K13" s="2">
        <f t="shared" si="2"/>
        <v>5.9454545454500476</v>
      </c>
      <c r="L13" s="7">
        <f t="shared" si="3"/>
        <v>9.9090909090834121E-5</v>
      </c>
      <c r="M13" s="7">
        <f>IF(ISBLANK(A13),"",K13/($M$1+SUM(K$3:K12)))</f>
        <v>9.86123404145496E-5</v>
      </c>
      <c r="N13">
        <f>IF(ISBLANK(A13),"",IF(H14=0,NETWORKDAYS($H$3,H13,holiday!$B$2:$B$10),IF(DAY(H13)&lt;DAY(H14),NETWORKDAYS($H$3,H13,holiday!$B$2:$B$10),0)))</f>
        <v>0</v>
      </c>
      <c r="O13">
        <f>IF(ISBLANK(A13),"",SUMIF($A$3:$A13,O$2,$B$3:$B13))</f>
        <v>0</v>
      </c>
      <c r="P13">
        <f>IF(ISBLANK(A13),"",SUMIF($A$3:$A13,P$2,$B$3:$B13))</f>
        <v>-500</v>
      </c>
      <c r="Q13">
        <f>IF(ISBLANK(A13),"",SUMIF($A$3:$A13,Q$2,$B$3:$B13))</f>
        <v>100</v>
      </c>
      <c r="R13">
        <f>IF(ISBLANK(A13),"",SUMIF($A$3:$A13,R$2,$B$3:$B13))</f>
        <v>0</v>
      </c>
      <c r="T13" s="2">
        <f t="shared" si="4"/>
        <v>45.45</v>
      </c>
      <c r="U13" s="2">
        <f t="shared" si="5"/>
        <v>23.06</v>
      </c>
      <c r="V13" s="2">
        <f t="shared" si="6"/>
        <v>51.48</v>
      </c>
      <c r="W13" s="2">
        <f t="shared" si="7"/>
        <v>0</v>
      </c>
    </row>
    <row r="14" spans="1:23" x14ac:dyDescent="0.3">
      <c r="A14">
        <v>980</v>
      </c>
      <c r="B14">
        <v>-100</v>
      </c>
      <c r="C14">
        <v>23.01</v>
      </c>
      <c r="D14" t="s">
        <v>23</v>
      </c>
      <c r="H14" s="12">
        <f t="shared" si="0"/>
        <v>38720.623692129629</v>
      </c>
      <c r="I14" s="2">
        <f t="shared" si="1"/>
        <v>2301</v>
      </c>
      <c r="J14" s="2">
        <f>IF(ISBLANK(A14),"",-SUM(I$3:I14))</f>
        <v>-8688.94545454545</v>
      </c>
      <c r="K14" s="2">
        <f t="shared" si="2"/>
        <v>30.945454545448229</v>
      </c>
      <c r="L14" s="7">
        <f t="shared" si="3"/>
        <v>5.157575757574705E-4</v>
      </c>
      <c r="M14" s="7">
        <f>IF(ISBLANK(A14),"",K14/($M$1+SUM(K$3:K13)))</f>
        <v>5.1321606758279249E-4</v>
      </c>
      <c r="N14">
        <f>IF(ISBLANK(A14),"",IF(H15=0,NETWORKDAYS($H$3,H14,holiday!$B$2:$B$10),IF(DAY(H14)&lt;DAY(H15),NETWORKDAYS($H$3,H14,holiday!$B$2:$B$10),0)))</f>
        <v>0</v>
      </c>
      <c r="O14">
        <f>IF(ISBLANK(A14),"",SUMIF($A$3:$A14,O$2,$B$3:$B14))</f>
        <v>0</v>
      </c>
      <c r="P14">
        <f>IF(ISBLANK(A14),"",SUMIF($A$3:$A14,P$2,$B$3:$B14))</f>
        <v>-600</v>
      </c>
      <c r="Q14">
        <f>IF(ISBLANK(A14),"",SUMIF($A$3:$A14,Q$2,$B$3:$B14))</f>
        <v>100</v>
      </c>
      <c r="R14">
        <f>IF(ISBLANK(A14),"",SUMIF($A$3:$A14,R$2,$B$3:$B14))</f>
        <v>0</v>
      </c>
      <c r="T14" s="2">
        <f t="shared" si="4"/>
        <v>45.45</v>
      </c>
      <c r="U14" s="2">
        <f t="shared" si="5"/>
        <v>23.01</v>
      </c>
      <c r="V14" s="2">
        <f t="shared" si="6"/>
        <v>51.48</v>
      </c>
      <c r="W14" s="2">
        <f t="shared" si="7"/>
        <v>0</v>
      </c>
    </row>
    <row r="15" spans="1:23" x14ac:dyDescent="0.3">
      <c r="A15">
        <v>8370</v>
      </c>
      <c r="B15">
        <v>100</v>
      </c>
      <c r="C15">
        <v>45.22</v>
      </c>
      <c r="D15" t="s">
        <v>24</v>
      </c>
      <c r="H15" s="12">
        <f t="shared" si="0"/>
        <v>38720.628900462965</v>
      </c>
      <c r="I15" s="2">
        <f t="shared" si="1"/>
        <v>-4522</v>
      </c>
      <c r="J15" s="2">
        <f>IF(ISBLANK(A15),"",-SUM(I$3:I15))</f>
        <v>-4166.94545454545</v>
      </c>
      <c r="K15" s="2">
        <f t="shared" si="2"/>
        <v>30.945454545448229</v>
      </c>
      <c r="L15" s="7">
        <f t="shared" si="3"/>
        <v>5.157575757574705E-4</v>
      </c>
      <c r="M15" s="7">
        <f>IF(ISBLANK(A15),"",K15/($M$1+SUM(K$3:K14)))</f>
        <v>5.12952811957784E-4</v>
      </c>
      <c r="N15">
        <f>IF(ISBLANK(A15),"",IF(H16=0,NETWORKDAYS($H$3,H15,holiday!$B$2:$B$10),IF(DAY(H15)&lt;DAY(H16),NETWORKDAYS($H$3,H15,holiday!$B$2:$B$10),0)))</f>
        <v>0</v>
      </c>
      <c r="O15">
        <f>IF(ISBLANK(A15),"",SUMIF($A$3:$A15,O$2,$B$3:$B15))</f>
        <v>100</v>
      </c>
      <c r="P15">
        <f>IF(ISBLANK(A15),"",SUMIF($A$3:$A15,P$2,$B$3:$B15))</f>
        <v>-600</v>
      </c>
      <c r="Q15">
        <f>IF(ISBLANK(A15),"",SUMIF($A$3:$A15,Q$2,$B$3:$B15))</f>
        <v>100</v>
      </c>
      <c r="R15">
        <f>IF(ISBLANK(A15),"",SUMIF($A$3:$A15,R$2,$B$3:$B15))</f>
        <v>0</v>
      </c>
      <c r="T15" s="2">
        <f t="shared" si="4"/>
        <v>45.22</v>
      </c>
      <c r="U15" s="2">
        <f t="shared" si="5"/>
        <v>23.01</v>
      </c>
      <c r="V15" s="2">
        <f t="shared" si="6"/>
        <v>51.48</v>
      </c>
      <c r="W15" s="2">
        <f t="shared" si="7"/>
        <v>0</v>
      </c>
    </row>
    <row r="16" spans="1:23" x14ac:dyDescent="0.3">
      <c r="A16">
        <v>8370</v>
      </c>
      <c r="B16">
        <v>100</v>
      </c>
      <c r="C16">
        <v>45.017499999999998</v>
      </c>
      <c r="D16" t="s">
        <v>25</v>
      </c>
      <c r="H16" s="12">
        <f t="shared" si="0"/>
        <v>38720.631342592591</v>
      </c>
      <c r="I16" s="2">
        <f t="shared" si="1"/>
        <v>-4501.75</v>
      </c>
      <c r="J16" s="2">
        <f>IF(ISBLANK(A16),"",-SUM(I$3:I16))</f>
        <v>334.80454545454995</v>
      </c>
      <c r="K16" s="2">
        <f t="shared" si="2"/>
        <v>10.695454545448229</v>
      </c>
      <c r="L16" s="7">
        <f t="shared" si="3"/>
        <v>1.7825757575747048E-4</v>
      </c>
      <c r="M16" s="7">
        <f>IF(ISBLANK(A16),"",K16/($M$1+SUM(K$3:K15)))</f>
        <v>1.7719729159991547E-4</v>
      </c>
      <c r="N16">
        <f>IF(ISBLANK(A16),"",IF(H17=0,NETWORKDAYS($H$3,H16,holiday!$B$2:$B$10),IF(DAY(H16)&lt;DAY(H17),NETWORKDAYS($H$3,H16,holiday!$B$2:$B$10),0)))</f>
        <v>0</v>
      </c>
      <c r="O16">
        <f>IF(ISBLANK(A16),"",SUMIF($A$3:$A16,O$2,$B$3:$B16))</f>
        <v>200</v>
      </c>
      <c r="P16">
        <f>IF(ISBLANK(A16),"",SUMIF($A$3:$A16,P$2,$B$3:$B16))</f>
        <v>-600</v>
      </c>
      <c r="Q16">
        <f>IF(ISBLANK(A16),"",SUMIF($A$3:$A16,Q$2,$B$3:$B16))</f>
        <v>100</v>
      </c>
      <c r="R16">
        <f>IF(ISBLANK(A16),"",SUMIF($A$3:$A16,R$2,$B$3:$B16))</f>
        <v>0</v>
      </c>
      <c r="T16" s="2">
        <f t="shared" si="4"/>
        <v>45.017499999999998</v>
      </c>
      <c r="U16" s="2">
        <f t="shared" si="5"/>
        <v>23.01</v>
      </c>
      <c r="V16" s="2">
        <f t="shared" si="6"/>
        <v>51.48</v>
      </c>
      <c r="W16" s="2">
        <f t="shared" si="7"/>
        <v>0</v>
      </c>
    </row>
    <row r="17" spans="1:23" x14ac:dyDescent="0.3">
      <c r="A17">
        <v>980</v>
      </c>
      <c r="B17">
        <v>-100</v>
      </c>
      <c r="C17">
        <v>22.93</v>
      </c>
      <c r="D17" t="s">
        <v>26</v>
      </c>
      <c r="H17" s="12">
        <f t="shared" si="0"/>
        <v>38720.63380787037</v>
      </c>
      <c r="I17" s="2">
        <f t="shared" si="1"/>
        <v>2293</v>
      </c>
      <c r="J17" s="2">
        <f>IF(ISBLANK(A17),"",-SUM(I$3:I17))</f>
        <v>-1958.19545454545</v>
      </c>
      <c r="K17" s="2">
        <f t="shared" si="2"/>
        <v>58.695454545450048</v>
      </c>
      <c r="L17" s="7">
        <f t="shared" si="3"/>
        <v>9.7825757575750088E-4</v>
      </c>
      <c r="M17" s="7">
        <f>IF(ISBLANK(A17),"",K17/($M$1+SUM(K$3:K16)))</f>
        <v>9.722665722584269E-4</v>
      </c>
      <c r="N17">
        <f>IF(ISBLANK(A17),"",IF(H18=0,NETWORKDAYS($H$3,H17,holiday!$B$2:$B$10),IF(DAY(H17)&lt;DAY(H18),NETWORKDAYS($H$3,H17,holiday!$B$2:$B$10),0)))</f>
        <v>0</v>
      </c>
      <c r="O17">
        <f>IF(ISBLANK(A17),"",SUMIF($A$3:$A17,O$2,$B$3:$B17))</f>
        <v>200</v>
      </c>
      <c r="P17">
        <f>IF(ISBLANK(A17),"",SUMIF($A$3:$A17,P$2,$B$3:$B17))</f>
        <v>-700</v>
      </c>
      <c r="Q17">
        <f>IF(ISBLANK(A17),"",SUMIF($A$3:$A17,Q$2,$B$3:$B17))</f>
        <v>100</v>
      </c>
      <c r="R17">
        <f>IF(ISBLANK(A17),"",SUMIF($A$3:$A17,R$2,$B$3:$B17))</f>
        <v>0</v>
      </c>
      <c r="T17" s="2">
        <f t="shared" si="4"/>
        <v>45.017499999999998</v>
      </c>
      <c r="U17" s="2">
        <f t="shared" si="5"/>
        <v>22.93</v>
      </c>
      <c r="V17" s="2">
        <f t="shared" si="6"/>
        <v>51.48</v>
      </c>
      <c r="W17" s="2">
        <f t="shared" si="7"/>
        <v>0</v>
      </c>
    </row>
    <row r="18" spans="1:23" x14ac:dyDescent="0.3">
      <c r="A18">
        <v>980</v>
      </c>
      <c r="B18">
        <v>100</v>
      </c>
      <c r="C18">
        <v>22.92</v>
      </c>
      <c r="D18" t="s">
        <v>27</v>
      </c>
      <c r="H18" s="12">
        <f t="shared" si="0"/>
        <v>38720.637627314813</v>
      </c>
      <c r="I18" s="2">
        <f t="shared" si="1"/>
        <v>-2292</v>
      </c>
      <c r="J18" s="2">
        <f>IF(ISBLANK(A18),"",-SUM(I$3:I18))</f>
        <v>333.80454545454995</v>
      </c>
      <c r="K18" s="2">
        <f t="shared" si="2"/>
        <v>65.695454545448229</v>
      </c>
      <c r="L18" s="7">
        <f t="shared" si="3"/>
        <v>1.0949242424241371E-3</v>
      </c>
      <c r="M18" s="7">
        <f>IF(ISBLANK(A18),"",K18/($M$1+SUM(K$3:K17)))</f>
        <v>1.087161742858651E-3</v>
      </c>
      <c r="N18">
        <f>IF(ISBLANK(A18),"",IF(H19=0,NETWORKDAYS($H$3,H18,holiday!$B$2:$B$10),IF(DAY(H18)&lt;DAY(H19),NETWORKDAYS($H$3,H18,holiday!$B$2:$B$10),0)))</f>
        <v>0</v>
      </c>
      <c r="O18">
        <f>IF(ISBLANK(A18),"",SUMIF($A$3:$A18,O$2,$B$3:$B18))</f>
        <v>200</v>
      </c>
      <c r="P18">
        <f>IF(ISBLANK(A18),"",SUMIF($A$3:$A18,P$2,$B$3:$B18))</f>
        <v>-600</v>
      </c>
      <c r="Q18">
        <f>IF(ISBLANK(A18),"",SUMIF($A$3:$A18,Q$2,$B$3:$B18))</f>
        <v>100</v>
      </c>
      <c r="R18">
        <f>IF(ISBLANK(A18),"",SUMIF($A$3:$A18,R$2,$B$3:$B18))</f>
        <v>0</v>
      </c>
      <c r="T18" s="2">
        <f t="shared" si="4"/>
        <v>45.017499999999998</v>
      </c>
      <c r="U18" s="2">
        <f t="shared" si="5"/>
        <v>22.92</v>
      </c>
      <c r="V18" s="2">
        <f t="shared" si="6"/>
        <v>51.48</v>
      </c>
      <c r="W18" s="2">
        <f t="shared" si="7"/>
        <v>0</v>
      </c>
    </row>
    <row r="19" spans="1:23" x14ac:dyDescent="0.3">
      <c r="A19">
        <v>8370</v>
      </c>
      <c r="B19">
        <v>-100</v>
      </c>
      <c r="C19">
        <v>44.33</v>
      </c>
      <c r="D19" t="s">
        <v>28</v>
      </c>
      <c r="H19" s="12">
        <f t="shared" si="0"/>
        <v>38720.643761574072</v>
      </c>
      <c r="I19" s="2">
        <f t="shared" si="1"/>
        <v>4433</v>
      </c>
      <c r="J19" s="2">
        <f>IF(ISBLANK(A19),"",-SUM(I$3:I19))</f>
        <v>-4099.19545454545</v>
      </c>
      <c r="K19" s="2">
        <f t="shared" si="2"/>
        <v>-71.804545454551771</v>
      </c>
      <c r="L19" s="7">
        <f t="shared" si="3"/>
        <v>-1.1967424242425295E-3</v>
      </c>
      <c r="M19" s="7">
        <f>IF(ISBLANK(A19),"",K19/($M$1+SUM(K$3:K18)))</f>
        <v>-1.1869676556762446E-3</v>
      </c>
      <c r="N19">
        <f>IF(ISBLANK(A19),"",IF(H20=0,NETWORKDAYS($H$3,H19,holiday!$B$2:$B$10),IF(DAY(H19)&lt;DAY(H20),NETWORKDAYS($H$3,H19,holiday!$B$2:$B$10),0)))</f>
        <v>0</v>
      </c>
      <c r="O19">
        <f>IF(ISBLANK(A19),"",SUMIF($A$3:$A19,O$2,$B$3:$B19))</f>
        <v>100</v>
      </c>
      <c r="P19">
        <f>IF(ISBLANK(A19),"",SUMIF($A$3:$A19,P$2,$B$3:$B19))</f>
        <v>-600</v>
      </c>
      <c r="Q19">
        <f>IF(ISBLANK(A19),"",SUMIF($A$3:$A19,Q$2,$B$3:$B19))</f>
        <v>100</v>
      </c>
      <c r="R19">
        <f>IF(ISBLANK(A19),"",SUMIF($A$3:$A19,R$2,$B$3:$B19))</f>
        <v>0</v>
      </c>
      <c r="T19" s="2">
        <f t="shared" si="4"/>
        <v>44.33</v>
      </c>
      <c r="U19" s="2">
        <f t="shared" si="5"/>
        <v>22.92</v>
      </c>
      <c r="V19" s="2">
        <f t="shared" si="6"/>
        <v>51.48</v>
      </c>
      <c r="W19" s="2">
        <f t="shared" si="7"/>
        <v>0</v>
      </c>
    </row>
    <row r="20" spans="1:23" x14ac:dyDescent="0.3">
      <c r="A20">
        <v>8370</v>
      </c>
      <c r="B20">
        <v>-100</v>
      </c>
      <c r="C20">
        <v>44.225000000000001</v>
      </c>
      <c r="D20" t="s">
        <v>29</v>
      </c>
      <c r="H20" s="12">
        <f t="shared" si="0"/>
        <v>38720.644988425927</v>
      </c>
      <c r="I20" s="2">
        <f t="shared" si="1"/>
        <v>4422.5</v>
      </c>
      <c r="J20" s="2">
        <f>IF(ISBLANK(A20),"",-SUM(I$3:I20))</f>
        <v>-8521.69545454545</v>
      </c>
      <c r="K20" s="2">
        <f t="shared" si="2"/>
        <v>-82.304545454551771</v>
      </c>
      <c r="L20" s="7">
        <f t="shared" si="3"/>
        <v>-1.3717424242425296E-3</v>
      </c>
      <c r="M20" s="7">
        <f>IF(ISBLANK(A20),"",K20/($M$1+SUM(K$3:K19)))</f>
        <v>-1.3621551224390969E-3</v>
      </c>
      <c r="N20">
        <f>IF(ISBLANK(A20),"",IF(H21=0,NETWORKDAYS($H$3,H20,holiday!$B$2:$B$10),IF(DAY(H20)&lt;DAY(H21),NETWORKDAYS($H$3,H20,holiday!$B$2:$B$10),0)))</f>
        <v>0</v>
      </c>
      <c r="O20">
        <f>IF(ISBLANK(A20),"",SUMIF($A$3:$A20,O$2,$B$3:$B20))</f>
        <v>0</v>
      </c>
      <c r="P20">
        <f>IF(ISBLANK(A20),"",SUMIF($A$3:$A20,P$2,$B$3:$B20))</f>
        <v>-600</v>
      </c>
      <c r="Q20">
        <f>IF(ISBLANK(A20),"",SUMIF($A$3:$A20,Q$2,$B$3:$B20))</f>
        <v>100</v>
      </c>
      <c r="R20">
        <f>IF(ISBLANK(A20),"",SUMIF($A$3:$A20,R$2,$B$3:$B20))</f>
        <v>0</v>
      </c>
      <c r="T20" s="2">
        <f t="shared" si="4"/>
        <v>44.225000000000001</v>
      </c>
      <c r="U20" s="2">
        <f t="shared" si="5"/>
        <v>22.92</v>
      </c>
      <c r="V20" s="2">
        <f t="shared" si="6"/>
        <v>51.48</v>
      </c>
      <c r="W20" s="2">
        <f t="shared" si="7"/>
        <v>0</v>
      </c>
    </row>
    <row r="21" spans="1:23" x14ac:dyDescent="0.3">
      <c r="A21">
        <v>679</v>
      </c>
      <c r="B21">
        <v>-100</v>
      </c>
      <c r="C21">
        <v>51.14</v>
      </c>
      <c r="D21" t="s">
        <v>30</v>
      </c>
      <c r="H21" s="12">
        <f t="shared" si="0"/>
        <v>38720.648935185185</v>
      </c>
      <c r="I21" s="2">
        <f t="shared" si="1"/>
        <v>5114</v>
      </c>
      <c r="J21" s="2">
        <f>IF(ISBLANK(A21),"",-SUM(I$3:I21))</f>
        <v>-13635.69545454545</v>
      </c>
      <c r="K21" s="2">
        <f t="shared" si="2"/>
        <v>-116.30454545455177</v>
      </c>
      <c r="L21" s="7">
        <f t="shared" si="3"/>
        <v>-1.9384090909091963E-3</v>
      </c>
      <c r="M21" s="7">
        <f>IF(ISBLANK(A21),"",K21/($M$1+SUM(K$3:K20)))</f>
        <v>-1.9274868116648258E-3</v>
      </c>
      <c r="N21">
        <f>IF(ISBLANK(A21),"",IF(H22=0,NETWORKDAYS($H$3,H21,holiday!$B$2:$B$10),IF(DAY(H21)&lt;DAY(H22),NETWORKDAYS($H$3,H21,holiday!$B$2:$B$10),0)))</f>
        <v>0</v>
      </c>
      <c r="O21">
        <f>IF(ISBLANK(A21),"",SUMIF($A$3:$A21,O$2,$B$3:$B21))</f>
        <v>0</v>
      </c>
      <c r="P21">
        <f>IF(ISBLANK(A21),"",SUMIF($A$3:$A21,P$2,$B$3:$B21))</f>
        <v>-600</v>
      </c>
      <c r="Q21">
        <f>IF(ISBLANK(A21),"",SUMIF($A$3:$A21,Q$2,$B$3:$B21))</f>
        <v>0</v>
      </c>
      <c r="R21">
        <f>IF(ISBLANK(A21),"",SUMIF($A$3:$A21,R$2,$B$3:$B21))</f>
        <v>0</v>
      </c>
      <c r="T21" s="2">
        <f t="shared" si="4"/>
        <v>44.225000000000001</v>
      </c>
      <c r="U21" s="2">
        <f t="shared" si="5"/>
        <v>22.92</v>
      </c>
      <c r="V21" s="2">
        <f t="shared" si="6"/>
        <v>51.14</v>
      </c>
      <c r="W21" s="2">
        <f t="shared" si="7"/>
        <v>0</v>
      </c>
    </row>
    <row r="22" spans="1:23" x14ac:dyDescent="0.3">
      <c r="A22">
        <v>980</v>
      </c>
      <c r="B22">
        <v>-100</v>
      </c>
      <c r="C22">
        <v>23</v>
      </c>
      <c r="D22" t="s">
        <v>31</v>
      </c>
      <c r="H22" s="12">
        <f t="shared" si="0"/>
        <v>38720.649317129632</v>
      </c>
      <c r="I22" s="2">
        <f t="shared" si="1"/>
        <v>2300</v>
      </c>
      <c r="J22" s="2">
        <f>IF(ISBLANK(A22),"",-SUM(I$3:I22))</f>
        <v>-15935.69545454545</v>
      </c>
      <c r="K22" s="2">
        <f t="shared" si="2"/>
        <v>-164.30454545454995</v>
      </c>
      <c r="L22" s="7">
        <f t="shared" si="3"/>
        <v>-2.7384090909091659E-3</v>
      </c>
      <c r="M22" s="7">
        <f>IF(ISBLANK(A22),"",K22/($M$1+SUM(K$3:K21)))</f>
        <v>-2.7282377246285313E-3</v>
      </c>
      <c r="N22">
        <f>IF(ISBLANK(A22),"",IF(H23=0,NETWORKDAYS($H$3,H22,holiday!$B$2:$B$10),IF(DAY(H22)&lt;DAY(H23),NETWORKDAYS($H$3,H22,holiday!$B$2:$B$10),0)))</f>
        <v>0</v>
      </c>
      <c r="O22">
        <f>IF(ISBLANK(A22),"",SUMIF($A$3:$A22,O$2,$B$3:$B22))</f>
        <v>0</v>
      </c>
      <c r="P22">
        <f>IF(ISBLANK(A22),"",SUMIF($A$3:$A22,P$2,$B$3:$B22))</f>
        <v>-700</v>
      </c>
      <c r="Q22">
        <f>IF(ISBLANK(A22),"",SUMIF($A$3:$A22,Q$2,$B$3:$B22))</f>
        <v>0</v>
      </c>
      <c r="R22">
        <f>IF(ISBLANK(A22),"",SUMIF($A$3:$A22,R$2,$B$3:$B22))</f>
        <v>0</v>
      </c>
      <c r="T22" s="2">
        <f t="shared" si="4"/>
        <v>44.225000000000001</v>
      </c>
      <c r="U22" s="2">
        <f t="shared" si="5"/>
        <v>23</v>
      </c>
      <c r="V22" s="2">
        <f t="shared" si="6"/>
        <v>51.14</v>
      </c>
      <c r="W22" s="2">
        <f t="shared" si="7"/>
        <v>0</v>
      </c>
    </row>
    <row r="23" spans="1:23" x14ac:dyDescent="0.3">
      <c r="A23">
        <v>679</v>
      </c>
      <c r="B23">
        <v>-100</v>
      </c>
      <c r="C23">
        <v>51.16</v>
      </c>
      <c r="D23" t="s">
        <v>32</v>
      </c>
      <c r="H23" s="12">
        <f t="shared" si="0"/>
        <v>38720.650914351849</v>
      </c>
      <c r="I23" s="2">
        <f t="shared" si="1"/>
        <v>5116</v>
      </c>
      <c r="J23" s="2">
        <f>IF(ISBLANK(A23),"",-SUM(I$3:I23))</f>
        <v>-21051.69545454545</v>
      </c>
      <c r="K23" s="2">
        <f t="shared" si="2"/>
        <v>-164.30454545454995</v>
      </c>
      <c r="L23" s="7">
        <f t="shared" si="3"/>
        <v>-2.7384090909091659E-3</v>
      </c>
      <c r="M23" s="7">
        <f>IF(ISBLANK(A23),"",K23/($M$1+SUM(K$3:K22)))</f>
        <v>-2.7357013683048585E-3</v>
      </c>
      <c r="N23">
        <f>IF(ISBLANK(A23),"",IF(H24=0,NETWORKDAYS($H$3,H23,holiday!$B$2:$B$10),IF(DAY(H23)&lt;DAY(H24),NETWORKDAYS($H$3,H23,holiday!$B$2:$B$10),0)))</f>
        <v>0</v>
      </c>
      <c r="O23">
        <f>IF(ISBLANK(A23),"",SUMIF($A$3:$A23,O$2,$B$3:$B23))</f>
        <v>0</v>
      </c>
      <c r="P23">
        <f>IF(ISBLANK(A23),"",SUMIF($A$3:$A23,P$2,$B$3:$B23))</f>
        <v>-700</v>
      </c>
      <c r="Q23">
        <f>IF(ISBLANK(A23),"",SUMIF($A$3:$A23,Q$2,$B$3:$B23))</f>
        <v>-100</v>
      </c>
      <c r="R23">
        <f>IF(ISBLANK(A23),"",SUMIF($A$3:$A23,R$2,$B$3:$B23))</f>
        <v>0</v>
      </c>
      <c r="T23" s="2">
        <f t="shared" si="4"/>
        <v>44.225000000000001</v>
      </c>
      <c r="U23" s="2">
        <f t="shared" si="5"/>
        <v>23</v>
      </c>
      <c r="V23" s="2">
        <f t="shared" si="6"/>
        <v>51.16</v>
      </c>
      <c r="W23" s="2">
        <f t="shared" si="7"/>
        <v>0</v>
      </c>
    </row>
    <row r="24" spans="1:23" x14ac:dyDescent="0.3">
      <c r="A24">
        <v>679</v>
      </c>
      <c r="B24">
        <v>-100</v>
      </c>
      <c r="C24">
        <v>51.067999999999998</v>
      </c>
      <c r="D24" t="s">
        <v>33</v>
      </c>
      <c r="H24" s="12">
        <f t="shared" si="0"/>
        <v>38720.652789351851</v>
      </c>
      <c r="I24" s="2">
        <f t="shared" si="1"/>
        <v>5106.8</v>
      </c>
      <c r="J24" s="2">
        <f>IF(ISBLANK(A24),"",-SUM(I$3:I24))</f>
        <v>-26158.495454545449</v>
      </c>
      <c r="K24" s="2">
        <f t="shared" si="2"/>
        <v>-155.10454545454922</v>
      </c>
      <c r="L24" s="7">
        <f t="shared" si="3"/>
        <v>-2.5850757575758203E-3</v>
      </c>
      <c r="M24" s="7">
        <f>IF(ISBLANK(A24),"",K24/($M$1+SUM(K$3:K23)))</f>
        <v>-2.5896040333559696E-3</v>
      </c>
      <c r="N24">
        <f>IF(ISBLANK(A24),"",IF(H25=0,NETWORKDAYS($H$3,H24,holiday!$B$2:$B$10),IF(DAY(H24)&lt;DAY(H25),NETWORKDAYS($H$3,H24,holiday!$B$2:$B$10),0)))</f>
        <v>0</v>
      </c>
      <c r="O24">
        <f>IF(ISBLANK(A24),"",SUMIF($A$3:$A24,O$2,$B$3:$B24))</f>
        <v>0</v>
      </c>
      <c r="P24">
        <f>IF(ISBLANK(A24),"",SUMIF($A$3:$A24,P$2,$B$3:$B24))</f>
        <v>-700</v>
      </c>
      <c r="Q24">
        <f>IF(ISBLANK(A24),"",SUMIF($A$3:$A24,Q$2,$B$3:$B24))</f>
        <v>-200</v>
      </c>
      <c r="R24">
        <f>IF(ISBLANK(A24),"",SUMIF($A$3:$A24,R$2,$B$3:$B24))</f>
        <v>0</v>
      </c>
      <c r="T24" s="2">
        <f t="shared" si="4"/>
        <v>44.225000000000001</v>
      </c>
      <c r="U24" s="2">
        <f t="shared" si="5"/>
        <v>23</v>
      </c>
      <c r="V24" s="2">
        <f t="shared" si="6"/>
        <v>51.067999999999998</v>
      </c>
      <c r="W24" s="2">
        <f t="shared" si="7"/>
        <v>0</v>
      </c>
    </row>
    <row r="25" spans="1:23" x14ac:dyDescent="0.3">
      <c r="A25">
        <v>679</v>
      </c>
      <c r="B25">
        <v>-100</v>
      </c>
      <c r="C25">
        <v>51.07</v>
      </c>
      <c r="D25" t="s">
        <v>34</v>
      </c>
      <c r="H25" s="12">
        <f t="shared" si="0"/>
        <v>38720.652812499997</v>
      </c>
      <c r="I25" s="2">
        <f t="shared" si="1"/>
        <v>5107</v>
      </c>
      <c r="J25" s="2">
        <f>IF(ISBLANK(A25),"",-SUM(I$3:I25))</f>
        <v>-31265.495454545449</v>
      </c>
      <c r="K25" s="2">
        <f t="shared" si="2"/>
        <v>-155.50454545455068</v>
      </c>
      <c r="L25" s="7">
        <f t="shared" si="3"/>
        <v>-2.5917424242425115E-3</v>
      </c>
      <c r="M25" s="7">
        <f>IF(ISBLANK(A25),"",K25/($M$1+SUM(K$3:K24)))</f>
        <v>-2.6030231773379402E-3</v>
      </c>
      <c r="N25">
        <f>IF(ISBLANK(A25),"",IF(H26=0,NETWORKDAYS($H$3,H25,holiday!$B$2:$B$10),IF(DAY(H25)&lt;DAY(H26),NETWORKDAYS($H$3,H25,holiday!$B$2:$B$10),0)))</f>
        <v>0</v>
      </c>
      <c r="O25">
        <f>IF(ISBLANK(A25),"",SUMIF($A$3:$A25,O$2,$B$3:$B25))</f>
        <v>0</v>
      </c>
      <c r="P25">
        <f>IF(ISBLANK(A25),"",SUMIF($A$3:$A25,P$2,$B$3:$B25))</f>
        <v>-700</v>
      </c>
      <c r="Q25">
        <f>IF(ISBLANK(A25),"",SUMIF($A$3:$A25,Q$2,$B$3:$B25))</f>
        <v>-300</v>
      </c>
      <c r="R25">
        <f>IF(ISBLANK(A25),"",SUMIF($A$3:$A25,R$2,$B$3:$B25))</f>
        <v>0</v>
      </c>
      <c r="T25" s="2">
        <f t="shared" si="4"/>
        <v>44.225000000000001</v>
      </c>
      <c r="U25" s="2">
        <f t="shared" si="5"/>
        <v>23</v>
      </c>
      <c r="V25" s="2">
        <f t="shared" si="6"/>
        <v>51.07</v>
      </c>
      <c r="W25" s="2">
        <f t="shared" si="7"/>
        <v>0</v>
      </c>
    </row>
    <row r="26" spans="1:23" x14ac:dyDescent="0.3">
      <c r="A26">
        <v>679</v>
      </c>
      <c r="B26">
        <v>100</v>
      </c>
      <c r="C26">
        <v>51.05</v>
      </c>
      <c r="D26" t="s">
        <v>35</v>
      </c>
      <c r="H26" s="12">
        <f t="shared" si="0"/>
        <v>38720.65320601852</v>
      </c>
      <c r="I26" s="2">
        <f t="shared" si="1"/>
        <v>-5105</v>
      </c>
      <c r="J26" s="2">
        <f>IF(ISBLANK(A26),"",-SUM(I$3:I26))</f>
        <v>-26160.495454545449</v>
      </c>
      <c r="K26" s="2">
        <f t="shared" si="2"/>
        <v>-149.50454545455068</v>
      </c>
      <c r="L26" s="7">
        <f t="shared" si="3"/>
        <v>-2.4917424242425113E-3</v>
      </c>
      <c r="M26" s="7">
        <f>IF(ISBLANK(A26),"",K26/($M$1+SUM(K$3:K25)))</f>
        <v>-2.5091192153173219E-3</v>
      </c>
      <c r="N26">
        <f>IF(ISBLANK(A26),"",IF(H27=0,NETWORKDAYS($H$3,H26,holiday!$B$2:$B$10),IF(DAY(H26)&lt;DAY(H27),NETWORKDAYS($H$3,H26,holiday!$B$2:$B$10),0)))</f>
        <v>0</v>
      </c>
      <c r="O26">
        <f>IF(ISBLANK(A26),"",SUMIF($A$3:$A26,O$2,$B$3:$B26))</f>
        <v>0</v>
      </c>
      <c r="P26">
        <f>IF(ISBLANK(A26),"",SUMIF($A$3:$A26,P$2,$B$3:$B26))</f>
        <v>-700</v>
      </c>
      <c r="Q26">
        <f>IF(ISBLANK(A26),"",SUMIF($A$3:$A26,Q$2,$B$3:$B26))</f>
        <v>-200</v>
      </c>
      <c r="R26">
        <f>IF(ISBLANK(A26),"",SUMIF($A$3:$A26,R$2,$B$3:$B26))</f>
        <v>0</v>
      </c>
      <c r="T26" s="2">
        <f t="shared" si="4"/>
        <v>44.225000000000001</v>
      </c>
      <c r="U26" s="2">
        <f t="shared" si="5"/>
        <v>23</v>
      </c>
      <c r="V26" s="2">
        <f t="shared" si="6"/>
        <v>51.05</v>
      </c>
      <c r="W26" s="2">
        <f t="shared" si="7"/>
        <v>0</v>
      </c>
    </row>
    <row r="27" spans="1:23" x14ac:dyDescent="0.3">
      <c r="A27">
        <v>980</v>
      </c>
      <c r="B27">
        <v>-100</v>
      </c>
      <c r="C27">
        <v>23</v>
      </c>
      <c r="D27" t="s">
        <v>36</v>
      </c>
      <c r="H27" s="12">
        <f t="shared" si="0"/>
        <v>38720.65520833333</v>
      </c>
      <c r="I27" s="2">
        <f t="shared" si="1"/>
        <v>2300</v>
      </c>
      <c r="J27" s="2">
        <f>IF(ISBLANK(A27),"",-SUM(I$3:I27))</f>
        <v>-28460.495454545449</v>
      </c>
      <c r="K27" s="2">
        <f t="shared" si="2"/>
        <v>-149.50454545455068</v>
      </c>
      <c r="L27" s="7">
        <f t="shared" si="3"/>
        <v>-2.4917424242425113E-3</v>
      </c>
      <c r="M27" s="7">
        <f>IF(ISBLANK(A27),"",K27/($M$1+SUM(K$3:K26)))</f>
        <v>-2.5154307308990205E-3</v>
      </c>
      <c r="N27">
        <f>IF(ISBLANK(A27),"",IF(H28=0,NETWORKDAYS($H$3,H27,holiday!$B$2:$B$10),IF(DAY(H27)&lt;DAY(H28),NETWORKDAYS($H$3,H27,holiday!$B$2:$B$10),0)))</f>
        <v>0</v>
      </c>
      <c r="O27">
        <f>IF(ISBLANK(A27),"",SUMIF($A$3:$A27,O$2,$B$3:$B27))</f>
        <v>0</v>
      </c>
      <c r="P27">
        <f>IF(ISBLANK(A27),"",SUMIF($A$3:$A27,P$2,$B$3:$B27))</f>
        <v>-800</v>
      </c>
      <c r="Q27">
        <f>IF(ISBLANK(A27),"",SUMIF($A$3:$A27,Q$2,$B$3:$B27))</f>
        <v>-200</v>
      </c>
      <c r="R27">
        <f>IF(ISBLANK(A27),"",SUMIF($A$3:$A27,R$2,$B$3:$B27))</f>
        <v>0</v>
      </c>
      <c r="T27" s="2">
        <f t="shared" si="4"/>
        <v>44.225000000000001</v>
      </c>
      <c r="U27" s="2">
        <f t="shared" si="5"/>
        <v>23</v>
      </c>
      <c r="V27" s="2">
        <f t="shared" si="6"/>
        <v>51.05</v>
      </c>
      <c r="W27" s="2">
        <f t="shared" si="7"/>
        <v>0</v>
      </c>
    </row>
    <row r="28" spans="1:23" x14ac:dyDescent="0.3">
      <c r="A28">
        <v>8370</v>
      </c>
      <c r="B28">
        <v>-100</v>
      </c>
      <c r="C28">
        <v>44.23</v>
      </c>
      <c r="D28" t="s">
        <v>37</v>
      </c>
      <c r="H28" s="12">
        <f t="shared" si="0"/>
        <v>38720.659166666665</v>
      </c>
      <c r="I28" s="2">
        <f t="shared" si="1"/>
        <v>4423</v>
      </c>
      <c r="J28" s="2">
        <f>IF(ISBLANK(A28),"",-SUM(I$3:I28))</f>
        <v>-32883.495454545453</v>
      </c>
      <c r="K28" s="2">
        <f t="shared" si="2"/>
        <v>-149.50454545454704</v>
      </c>
      <c r="L28" s="7">
        <f t="shared" si="3"/>
        <v>-2.4917424242424505E-3</v>
      </c>
      <c r="M28" s="7">
        <f>IF(ISBLANK(A28),"",K28/($M$1+SUM(K$3:K27)))</f>
        <v>-2.5217740789134423E-3</v>
      </c>
      <c r="N28">
        <f>IF(ISBLANK(A28),"",IF(H29=0,NETWORKDAYS($H$3,H28,holiday!$B$2:$B$10),IF(DAY(H28)&lt;DAY(H29),NETWORKDAYS($H$3,H28,holiday!$B$2:$B$10),0)))</f>
        <v>0</v>
      </c>
      <c r="O28">
        <f>IF(ISBLANK(A28),"",SUMIF($A$3:$A28,O$2,$B$3:$B28))</f>
        <v>-100</v>
      </c>
      <c r="P28">
        <f>IF(ISBLANK(A28),"",SUMIF($A$3:$A28,P$2,$B$3:$B28))</f>
        <v>-800</v>
      </c>
      <c r="Q28">
        <f>IF(ISBLANK(A28),"",SUMIF($A$3:$A28,Q$2,$B$3:$B28))</f>
        <v>-200</v>
      </c>
      <c r="R28">
        <f>IF(ISBLANK(A28),"",SUMIF($A$3:$A28,R$2,$B$3:$B28))</f>
        <v>0</v>
      </c>
      <c r="T28" s="2">
        <f t="shared" si="4"/>
        <v>44.23</v>
      </c>
      <c r="U28" s="2">
        <f t="shared" si="5"/>
        <v>23</v>
      </c>
      <c r="V28" s="2">
        <f t="shared" si="6"/>
        <v>51.05</v>
      </c>
      <c r="W28" s="2">
        <f t="shared" si="7"/>
        <v>0</v>
      </c>
    </row>
    <row r="29" spans="1:23" x14ac:dyDescent="0.3">
      <c r="A29">
        <v>980</v>
      </c>
      <c r="B29">
        <v>-100</v>
      </c>
      <c r="C29">
        <v>23</v>
      </c>
      <c r="D29" t="s">
        <v>38</v>
      </c>
      <c r="H29" s="12">
        <f t="shared" si="0"/>
        <v>38720.659525462965</v>
      </c>
      <c r="I29" s="2">
        <f t="shared" si="1"/>
        <v>2300</v>
      </c>
      <c r="J29" s="2">
        <f>IF(ISBLANK(A29),"",-SUM(I$3:I29))</f>
        <v>-35183.495454545453</v>
      </c>
      <c r="K29" s="2">
        <f t="shared" si="2"/>
        <v>-149.50454545454704</v>
      </c>
      <c r="L29" s="7">
        <f t="shared" si="3"/>
        <v>-2.4917424242424505E-3</v>
      </c>
      <c r="M29" s="7">
        <f>IF(ISBLANK(A29),"",K29/($M$1+SUM(K$3:K28)))</f>
        <v>-2.5281495007921581E-3</v>
      </c>
      <c r="N29">
        <f>IF(ISBLANK(A29),"",IF(H30=0,NETWORKDAYS($H$3,H29,holiday!$B$2:$B$10),IF(DAY(H29)&lt;DAY(H30),NETWORKDAYS($H$3,H29,holiday!$B$2:$B$10),0)))</f>
        <v>0</v>
      </c>
      <c r="O29">
        <f>IF(ISBLANK(A29),"",SUMIF($A$3:$A29,O$2,$B$3:$B29))</f>
        <v>-100</v>
      </c>
      <c r="P29">
        <f>IF(ISBLANK(A29),"",SUMIF($A$3:$A29,P$2,$B$3:$B29))</f>
        <v>-900</v>
      </c>
      <c r="Q29">
        <f>IF(ISBLANK(A29),"",SUMIF($A$3:$A29,Q$2,$B$3:$B29))</f>
        <v>-200</v>
      </c>
      <c r="R29">
        <f>IF(ISBLANK(A29),"",SUMIF($A$3:$A29,R$2,$B$3:$B29))</f>
        <v>0</v>
      </c>
      <c r="T29" s="2">
        <f t="shared" si="4"/>
        <v>44.23</v>
      </c>
      <c r="U29" s="2">
        <f t="shared" si="5"/>
        <v>23</v>
      </c>
      <c r="V29" s="2">
        <f t="shared" si="6"/>
        <v>51.05</v>
      </c>
      <c r="W29" s="2">
        <f t="shared" si="7"/>
        <v>0</v>
      </c>
    </row>
    <row r="30" spans="1:23" x14ac:dyDescent="0.3">
      <c r="A30">
        <v>980</v>
      </c>
      <c r="B30">
        <v>-100</v>
      </c>
      <c r="C30">
        <v>23</v>
      </c>
      <c r="D30" t="s">
        <v>39</v>
      </c>
      <c r="H30" s="12">
        <f t="shared" si="0"/>
        <v>38720.663668981484</v>
      </c>
      <c r="I30" s="2">
        <f t="shared" si="1"/>
        <v>2300</v>
      </c>
      <c r="J30" s="2">
        <f>IF(ISBLANK(A30),"",-SUM(I$3:I30))</f>
        <v>-37483.495454545453</v>
      </c>
      <c r="K30" s="2">
        <f t="shared" si="2"/>
        <v>-149.50454545454704</v>
      </c>
      <c r="L30" s="7">
        <f t="shared" si="3"/>
        <v>-2.4917424242424505E-3</v>
      </c>
      <c r="M30" s="7">
        <f>IF(ISBLANK(A30),"",K30/($M$1+SUM(K$3:K29)))</f>
        <v>-2.5345572404142404E-3</v>
      </c>
      <c r="N30">
        <f>IF(ISBLANK(A30),"",IF(H31=0,NETWORKDAYS($H$3,H30,holiday!$B$2:$B$10),IF(DAY(H30)&lt;DAY(H31),NETWORKDAYS($H$3,H30,holiday!$B$2:$B$10),0)))</f>
        <v>0</v>
      </c>
      <c r="O30">
        <f>IF(ISBLANK(A30),"",SUMIF($A$3:$A30,O$2,$B$3:$B30))</f>
        <v>-100</v>
      </c>
      <c r="P30">
        <f>IF(ISBLANK(A30),"",SUMIF($A$3:$A30,P$2,$B$3:$B30))</f>
        <v>-1000</v>
      </c>
      <c r="Q30">
        <f>IF(ISBLANK(A30),"",SUMIF($A$3:$A30,Q$2,$B$3:$B30))</f>
        <v>-200</v>
      </c>
      <c r="R30">
        <f>IF(ISBLANK(A30),"",SUMIF($A$3:$A30,R$2,$B$3:$B30))</f>
        <v>0</v>
      </c>
      <c r="T30" s="2">
        <f t="shared" si="4"/>
        <v>44.23</v>
      </c>
      <c r="U30" s="2">
        <f t="shared" si="5"/>
        <v>23</v>
      </c>
      <c r="V30" s="2">
        <f t="shared" si="6"/>
        <v>51.05</v>
      </c>
      <c r="W30" s="2">
        <f t="shared" si="7"/>
        <v>0</v>
      </c>
    </row>
    <row r="31" spans="1:23" x14ac:dyDescent="0.3">
      <c r="A31">
        <v>980</v>
      </c>
      <c r="B31">
        <v>100</v>
      </c>
      <c r="C31">
        <v>23</v>
      </c>
      <c r="D31" t="s">
        <v>40</v>
      </c>
      <c r="H31" s="12">
        <f t="shared" si="0"/>
        <v>38720.664699074077</v>
      </c>
      <c r="I31" s="2">
        <f t="shared" si="1"/>
        <v>-2300</v>
      </c>
      <c r="J31" s="2">
        <f>IF(ISBLANK(A31),"",-SUM(I$3:I31))</f>
        <v>-35183.495454545453</v>
      </c>
      <c r="K31" s="2">
        <f t="shared" si="2"/>
        <v>-149.50454545454704</v>
      </c>
      <c r="L31" s="7">
        <f t="shared" si="3"/>
        <v>-2.4917424242424505E-3</v>
      </c>
      <c r="M31" s="7">
        <f>IF(ISBLANK(A31),"",K31/($M$1+SUM(K$3:K30)))</f>
        <v>-2.5409975441376092E-3</v>
      </c>
      <c r="N31">
        <f>IF(ISBLANK(A31),"",IF(H32=0,NETWORKDAYS($H$3,H31,holiday!$B$2:$B$10),IF(DAY(H31)&lt;DAY(H32),NETWORKDAYS($H$3,H31,holiday!$B$2:$B$10),0)))</f>
        <v>0</v>
      </c>
      <c r="O31">
        <f>IF(ISBLANK(A31),"",SUMIF($A$3:$A31,O$2,$B$3:$B31))</f>
        <v>-100</v>
      </c>
      <c r="P31">
        <f>IF(ISBLANK(A31),"",SUMIF($A$3:$A31,P$2,$B$3:$B31))</f>
        <v>-900</v>
      </c>
      <c r="Q31">
        <f>IF(ISBLANK(A31),"",SUMIF($A$3:$A31,Q$2,$B$3:$B31))</f>
        <v>-200</v>
      </c>
      <c r="R31">
        <f>IF(ISBLANK(A31),"",SUMIF($A$3:$A31,R$2,$B$3:$B31))</f>
        <v>0</v>
      </c>
      <c r="T31" s="2">
        <f t="shared" si="4"/>
        <v>44.23</v>
      </c>
      <c r="U31" s="2">
        <f t="shared" si="5"/>
        <v>23</v>
      </c>
      <c r="V31" s="2">
        <f t="shared" si="6"/>
        <v>51.05</v>
      </c>
      <c r="W31" s="2">
        <f t="shared" si="7"/>
        <v>0</v>
      </c>
    </row>
    <row r="32" spans="1:23" x14ac:dyDescent="0.3">
      <c r="A32">
        <v>980</v>
      </c>
      <c r="B32">
        <v>-100</v>
      </c>
      <c r="C32">
        <v>23</v>
      </c>
      <c r="D32" t="s">
        <v>41</v>
      </c>
      <c r="H32" s="12">
        <f t="shared" si="0"/>
        <v>38720.66741898148</v>
      </c>
      <c r="I32" s="2">
        <f t="shared" si="1"/>
        <v>2300</v>
      </c>
      <c r="J32" s="2">
        <f>IF(ISBLANK(A32),"",-SUM(I$3:I32))</f>
        <v>-37483.495454545453</v>
      </c>
      <c r="K32" s="2">
        <f t="shared" si="2"/>
        <v>-149.50454545454704</v>
      </c>
      <c r="L32" s="7">
        <f t="shared" si="3"/>
        <v>-2.4917424242424505E-3</v>
      </c>
      <c r="M32" s="7">
        <f>IF(ISBLANK(A32),"",K32/($M$1+SUM(K$3:K31)))</f>
        <v>-2.5474706608305422E-3</v>
      </c>
      <c r="N32">
        <f>IF(ISBLANK(A32),"",IF(H33=0,NETWORKDAYS($H$3,H32,holiday!$B$2:$B$10),IF(DAY(H32)&lt;DAY(H33),NETWORKDAYS($H$3,H32,holiday!$B$2:$B$10),0)))</f>
        <v>0</v>
      </c>
      <c r="O32">
        <f>IF(ISBLANK(A32),"",SUMIF($A$3:$A32,O$2,$B$3:$B32))</f>
        <v>-100</v>
      </c>
      <c r="P32">
        <f>IF(ISBLANK(A32),"",SUMIF($A$3:$A32,P$2,$B$3:$B32))</f>
        <v>-1000</v>
      </c>
      <c r="Q32">
        <f>IF(ISBLANK(A32),"",SUMIF($A$3:$A32,Q$2,$B$3:$B32))</f>
        <v>-200</v>
      </c>
      <c r="R32">
        <f>IF(ISBLANK(A32),"",SUMIF($A$3:$A32,R$2,$B$3:$B32))</f>
        <v>0</v>
      </c>
      <c r="T32" s="2">
        <f t="shared" si="4"/>
        <v>44.23</v>
      </c>
      <c r="U32" s="2">
        <f t="shared" si="5"/>
        <v>23</v>
      </c>
      <c r="V32" s="2">
        <f t="shared" si="6"/>
        <v>51.05</v>
      </c>
      <c r="W32" s="2">
        <f t="shared" si="7"/>
        <v>0</v>
      </c>
    </row>
    <row r="33" spans="1:23" x14ac:dyDescent="0.3">
      <c r="A33">
        <v>980</v>
      </c>
      <c r="B33">
        <v>-100</v>
      </c>
      <c r="C33">
        <v>23</v>
      </c>
      <c r="D33" t="s">
        <v>42</v>
      </c>
      <c r="H33" s="12">
        <f t="shared" si="0"/>
        <v>38720.668969907405</v>
      </c>
      <c r="I33" s="2">
        <f t="shared" si="1"/>
        <v>2300</v>
      </c>
      <c r="J33" s="2">
        <f>IF(ISBLANK(A33),"",-SUM(I$3:I33))</f>
        <v>-39783.495454545453</v>
      </c>
      <c r="K33" s="2">
        <f t="shared" si="2"/>
        <v>-149.50454545454704</v>
      </c>
      <c r="L33" s="7">
        <f t="shared" si="3"/>
        <v>-2.4917424242424505E-3</v>
      </c>
      <c r="M33" s="7">
        <f>IF(ISBLANK(A33),"",K33/($M$1+SUM(K$3:K32)))</f>
        <v>-2.5539768419037328E-3</v>
      </c>
      <c r="N33">
        <f>IF(ISBLANK(A33),"",IF(H34=0,NETWORKDAYS($H$3,H33,holiday!$B$2:$B$10),IF(DAY(H33)&lt;DAY(H34),NETWORKDAYS($H$3,H33,holiday!$B$2:$B$10),0)))</f>
        <v>0</v>
      </c>
      <c r="O33">
        <f>IF(ISBLANK(A33),"",SUMIF($A$3:$A33,O$2,$B$3:$B33))</f>
        <v>-100</v>
      </c>
      <c r="P33">
        <f>IF(ISBLANK(A33),"",SUMIF($A$3:$A33,P$2,$B$3:$B33))</f>
        <v>-1100</v>
      </c>
      <c r="Q33">
        <f>IF(ISBLANK(A33),"",SUMIF($A$3:$A33,Q$2,$B$3:$B33))</f>
        <v>-200</v>
      </c>
      <c r="R33">
        <f>IF(ISBLANK(A33),"",SUMIF($A$3:$A33,R$2,$B$3:$B33))</f>
        <v>0</v>
      </c>
      <c r="T33" s="2">
        <f t="shared" si="4"/>
        <v>44.23</v>
      </c>
      <c r="U33" s="2">
        <f t="shared" si="5"/>
        <v>23</v>
      </c>
      <c r="V33" s="2">
        <f t="shared" si="6"/>
        <v>51.05</v>
      </c>
      <c r="W33" s="2">
        <f t="shared" si="7"/>
        <v>0</v>
      </c>
    </row>
    <row r="34" spans="1:23" x14ac:dyDescent="0.3">
      <c r="A34">
        <v>980</v>
      </c>
      <c r="B34">
        <v>-100</v>
      </c>
      <c r="C34">
        <v>23</v>
      </c>
      <c r="D34" t="s">
        <v>43</v>
      </c>
      <c r="H34" s="12">
        <f t="shared" si="0"/>
        <v>38720.669768518521</v>
      </c>
      <c r="I34" s="2">
        <f t="shared" si="1"/>
        <v>2300</v>
      </c>
      <c r="J34" s="2">
        <f>IF(ISBLANK(A34),"",-SUM(I$3:I34))</f>
        <v>-42083.495454545453</v>
      </c>
      <c r="K34" s="2">
        <f t="shared" si="2"/>
        <v>-149.50454545454704</v>
      </c>
      <c r="L34" s="7">
        <f t="shared" si="3"/>
        <v>-2.4917424242424505E-3</v>
      </c>
      <c r="M34" s="7">
        <f>IF(ISBLANK(A34),"",K34/($M$1+SUM(K$3:K33)))</f>
        <v>-2.5605163413428382E-3</v>
      </c>
      <c r="N34">
        <f>IF(ISBLANK(A34),"",IF(H35=0,NETWORKDAYS($H$3,H34,holiday!$B$2:$B$10),IF(DAY(H34)&lt;DAY(H35),NETWORKDAYS($H$3,H34,holiday!$B$2:$B$10),0)))</f>
        <v>0</v>
      </c>
      <c r="O34">
        <f>IF(ISBLANK(A34),"",SUMIF($A$3:$A34,O$2,$B$3:$B34))</f>
        <v>-100</v>
      </c>
      <c r="P34">
        <f>IF(ISBLANK(A34),"",SUMIF($A$3:$A34,P$2,$B$3:$B34))</f>
        <v>-1200</v>
      </c>
      <c r="Q34">
        <f>IF(ISBLANK(A34),"",SUMIF($A$3:$A34,Q$2,$B$3:$B34))</f>
        <v>-200</v>
      </c>
      <c r="R34">
        <f>IF(ISBLANK(A34),"",SUMIF($A$3:$A34,R$2,$B$3:$B34))</f>
        <v>0</v>
      </c>
      <c r="T34" s="2">
        <f t="shared" si="4"/>
        <v>44.23</v>
      </c>
      <c r="U34" s="2">
        <f t="shared" si="5"/>
        <v>23</v>
      </c>
      <c r="V34" s="2">
        <f t="shared" si="6"/>
        <v>51.05</v>
      </c>
      <c r="W34" s="2">
        <f t="shared" si="7"/>
        <v>0</v>
      </c>
    </row>
    <row r="35" spans="1:23" x14ac:dyDescent="0.3">
      <c r="A35">
        <v>980</v>
      </c>
      <c r="B35">
        <v>100</v>
      </c>
      <c r="C35">
        <v>23.01</v>
      </c>
      <c r="D35" t="s">
        <v>44</v>
      </c>
      <c r="H35" s="12">
        <f t="shared" si="0"/>
        <v>38720.671238425923</v>
      </c>
      <c r="I35" s="2">
        <f t="shared" si="1"/>
        <v>-2301</v>
      </c>
      <c r="J35" s="2">
        <f>IF(ISBLANK(A35),"",-SUM(I$3:I35))</f>
        <v>-39782.495454545453</v>
      </c>
      <c r="K35" s="2">
        <f t="shared" si="2"/>
        <v>-161.50454545454704</v>
      </c>
      <c r="L35" s="7">
        <f t="shared" si="3"/>
        <v>-2.6917424242424506E-3</v>
      </c>
      <c r="M35" s="7">
        <f>IF(ISBLANK(A35),"",K35/($M$1+SUM(K$3:K34)))</f>
        <v>-2.7731371509139985E-3</v>
      </c>
      <c r="N35">
        <f>IF(ISBLANK(A35),"",IF(H36=0,NETWORKDAYS($H$3,H35,holiday!$B$2:$B$10),IF(DAY(H35)&lt;DAY(H36),NETWORKDAYS($H$3,H35,holiday!$B$2:$B$10),0)))</f>
        <v>0</v>
      </c>
      <c r="O35">
        <f>IF(ISBLANK(A35),"",SUMIF($A$3:$A35,O$2,$B$3:$B35))</f>
        <v>-100</v>
      </c>
      <c r="P35">
        <f>IF(ISBLANK(A35),"",SUMIF($A$3:$A35,P$2,$B$3:$B35))</f>
        <v>-1100</v>
      </c>
      <c r="Q35">
        <f>IF(ISBLANK(A35),"",SUMIF($A$3:$A35,Q$2,$B$3:$B35))</f>
        <v>-200</v>
      </c>
      <c r="R35">
        <f>IF(ISBLANK(A35),"",SUMIF($A$3:$A35,R$2,$B$3:$B35))</f>
        <v>0</v>
      </c>
      <c r="T35" s="2">
        <f t="shared" si="4"/>
        <v>44.23</v>
      </c>
      <c r="U35" s="2">
        <f t="shared" si="5"/>
        <v>23.01</v>
      </c>
      <c r="V35" s="2">
        <f t="shared" si="6"/>
        <v>51.05</v>
      </c>
      <c r="W35" s="2">
        <f t="shared" si="7"/>
        <v>0</v>
      </c>
    </row>
    <row r="36" spans="1:23" x14ac:dyDescent="0.3">
      <c r="A36">
        <v>980</v>
      </c>
      <c r="B36">
        <v>-100</v>
      </c>
      <c r="C36">
        <v>23</v>
      </c>
      <c r="D36" t="s">
        <v>45</v>
      </c>
      <c r="H36" s="12">
        <f t="shared" si="0"/>
        <v>38720.67491898148</v>
      </c>
      <c r="I36" s="2">
        <f t="shared" si="1"/>
        <v>2300</v>
      </c>
      <c r="J36" s="2">
        <f>IF(ISBLANK(A36),"",-SUM(I$3:I36))</f>
        <v>-42082.495454545453</v>
      </c>
      <c r="K36" s="2">
        <f t="shared" si="2"/>
        <v>-150.50454545454704</v>
      </c>
      <c r="L36" s="7">
        <f t="shared" si="3"/>
        <v>-2.5084090909091175E-3</v>
      </c>
      <c r="M36" s="7">
        <f>IF(ISBLANK(A36),"",K36/($M$1+SUM(K$3:K35)))</f>
        <v>-2.5914464968943818E-3</v>
      </c>
      <c r="N36">
        <f>IF(ISBLANK(A36),"",IF(H37=0,NETWORKDAYS($H$3,H36,holiday!$B$2:$B$10),IF(DAY(H36)&lt;DAY(H37),NETWORKDAYS($H$3,H36,holiday!$B$2:$B$10),0)))</f>
        <v>0</v>
      </c>
      <c r="O36">
        <f>IF(ISBLANK(A36),"",SUMIF($A$3:$A36,O$2,$B$3:$B36))</f>
        <v>-100</v>
      </c>
      <c r="P36">
        <f>IF(ISBLANK(A36),"",SUMIF($A$3:$A36,P$2,$B$3:$B36))</f>
        <v>-1200</v>
      </c>
      <c r="Q36">
        <f>IF(ISBLANK(A36),"",SUMIF($A$3:$A36,Q$2,$B$3:$B36))</f>
        <v>-200</v>
      </c>
      <c r="R36">
        <f>IF(ISBLANK(A36),"",SUMIF($A$3:$A36,R$2,$B$3:$B36))</f>
        <v>0</v>
      </c>
      <c r="T36" s="2">
        <f t="shared" si="4"/>
        <v>44.23</v>
      </c>
      <c r="U36" s="2">
        <f t="shared" si="5"/>
        <v>23</v>
      </c>
      <c r="V36" s="2">
        <f t="shared" si="6"/>
        <v>51.05</v>
      </c>
      <c r="W36" s="2">
        <f t="shared" si="7"/>
        <v>0</v>
      </c>
    </row>
    <row r="37" spans="1:23" x14ac:dyDescent="0.3">
      <c r="A37">
        <v>679</v>
      </c>
      <c r="B37">
        <v>-100</v>
      </c>
      <c r="C37">
        <v>51.16</v>
      </c>
      <c r="D37" t="s">
        <v>46</v>
      </c>
      <c r="H37" s="12">
        <f t="shared" si="0"/>
        <v>38720.675266203703</v>
      </c>
      <c r="I37" s="2">
        <f t="shared" si="1"/>
        <v>5116</v>
      </c>
      <c r="J37" s="2">
        <f>IF(ISBLANK(A37),"",-SUM(I$3:I37))</f>
        <v>-47198.495454545453</v>
      </c>
      <c r="K37" s="2">
        <f t="shared" si="2"/>
        <v>-172.50454545454704</v>
      </c>
      <c r="L37" s="7">
        <f t="shared" si="3"/>
        <v>-2.8750757575757842E-3</v>
      </c>
      <c r="M37" s="7">
        <f>IF(ISBLANK(A37),"",K37/($M$1+SUM(K$3:K36)))</f>
        <v>-2.9779684010959907E-3</v>
      </c>
      <c r="N37">
        <f>IF(ISBLANK(A37),"",IF(H38=0,NETWORKDAYS($H$3,H37,holiday!$B$2:$B$10),IF(DAY(H37)&lt;DAY(H38),NETWORKDAYS($H$3,H37,holiday!$B$2:$B$10),0)))</f>
        <v>0</v>
      </c>
      <c r="O37">
        <f>IF(ISBLANK(A37),"",SUMIF($A$3:$A37,O$2,$B$3:$B37))</f>
        <v>-100</v>
      </c>
      <c r="P37">
        <f>IF(ISBLANK(A37),"",SUMIF($A$3:$A37,P$2,$B$3:$B37))</f>
        <v>-1200</v>
      </c>
      <c r="Q37">
        <f>IF(ISBLANK(A37),"",SUMIF($A$3:$A37,Q$2,$B$3:$B37))</f>
        <v>-300</v>
      </c>
      <c r="R37">
        <f>IF(ISBLANK(A37),"",SUMIF($A$3:$A37,R$2,$B$3:$B37))</f>
        <v>0</v>
      </c>
      <c r="T37" s="2">
        <f t="shared" si="4"/>
        <v>44.23</v>
      </c>
      <c r="U37" s="2">
        <f t="shared" si="5"/>
        <v>23</v>
      </c>
      <c r="V37" s="2">
        <f t="shared" si="6"/>
        <v>51.16</v>
      </c>
      <c r="W37" s="2">
        <f t="shared" si="7"/>
        <v>0</v>
      </c>
    </row>
    <row r="38" spans="1:23" x14ac:dyDescent="0.3">
      <c r="A38">
        <v>8370</v>
      </c>
      <c r="B38">
        <v>-100</v>
      </c>
      <c r="C38">
        <v>44.171666666666603</v>
      </c>
      <c r="D38" t="s">
        <v>47</v>
      </c>
      <c r="H38" s="12">
        <f t="shared" si="0"/>
        <v>38720.676979166667</v>
      </c>
      <c r="I38" s="2">
        <f t="shared" si="1"/>
        <v>4417.1666666666606</v>
      </c>
      <c r="J38" s="2">
        <f>IF(ISBLANK(A38),"",-SUM(I$3:I38))</f>
        <v>-51615.66212121211</v>
      </c>
      <c r="K38" s="2">
        <f t="shared" si="2"/>
        <v>-166.67121212121128</v>
      </c>
      <c r="L38" s="7">
        <f t="shared" si="3"/>
        <v>-2.7778535353535213E-3</v>
      </c>
      <c r="M38" s="7">
        <f>IF(ISBLANK(A38),"",K38/($M$1+SUM(K$3:K37)))</f>
        <v>-2.8858608114882165E-3</v>
      </c>
      <c r="N38">
        <f>IF(ISBLANK(A38),"",IF(H39=0,NETWORKDAYS($H$3,H38,holiday!$B$2:$B$10),IF(DAY(H38)&lt;DAY(H39),NETWORKDAYS($H$3,H38,holiday!$B$2:$B$10),0)))</f>
        <v>0</v>
      </c>
      <c r="O38">
        <f>IF(ISBLANK(A38),"",SUMIF($A$3:$A38,O$2,$B$3:$B38))</f>
        <v>-200</v>
      </c>
      <c r="P38">
        <f>IF(ISBLANK(A38),"",SUMIF($A$3:$A38,P$2,$B$3:$B38))</f>
        <v>-1200</v>
      </c>
      <c r="Q38">
        <f>IF(ISBLANK(A38),"",SUMIF($A$3:$A38,Q$2,$B$3:$B38))</f>
        <v>-300</v>
      </c>
      <c r="R38">
        <f>IF(ISBLANK(A38),"",SUMIF($A$3:$A38,R$2,$B$3:$B38))</f>
        <v>0</v>
      </c>
      <c r="T38" s="2">
        <f t="shared" si="4"/>
        <v>44.171666666666603</v>
      </c>
      <c r="U38" s="2">
        <f t="shared" si="5"/>
        <v>23</v>
      </c>
      <c r="V38" s="2">
        <f t="shared" si="6"/>
        <v>51.16</v>
      </c>
      <c r="W38" s="2">
        <f t="shared" si="7"/>
        <v>0</v>
      </c>
    </row>
    <row r="39" spans="1:23" x14ac:dyDescent="0.3">
      <c r="A39">
        <v>8370</v>
      </c>
      <c r="B39">
        <v>100</v>
      </c>
      <c r="C39">
        <v>44.16</v>
      </c>
      <c r="D39" t="s">
        <v>48</v>
      </c>
      <c r="H39" s="12">
        <f t="shared" si="0"/>
        <v>38720.676990740743</v>
      </c>
      <c r="I39" s="2">
        <f t="shared" si="1"/>
        <v>-4416</v>
      </c>
      <c r="J39" s="2">
        <f>IF(ISBLANK(A39),"",-SUM(I$3:I39))</f>
        <v>-47199.66212121211</v>
      </c>
      <c r="K39" s="2">
        <f t="shared" si="2"/>
        <v>-164.33787878789008</v>
      </c>
      <c r="L39" s="7">
        <f t="shared" si="3"/>
        <v>-2.7389646464648348E-3</v>
      </c>
      <c r="M39" s="7">
        <f>IF(ISBLANK(A39),"",K39/($M$1+SUM(K$3:K38)))</f>
        <v>-2.8536952292015525E-3</v>
      </c>
      <c r="N39">
        <f>IF(ISBLANK(A39),"",IF(H40=0,NETWORKDAYS($H$3,H39,holiday!$B$2:$B$10),IF(DAY(H39)&lt;DAY(H40),NETWORKDAYS($H$3,H39,holiday!$B$2:$B$10),0)))</f>
        <v>0</v>
      </c>
      <c r="O39">
        <f>IF(ISBLANK(A39),"",SUMIF($A$3:$A39,O$2,$B$3:$B39))</f>
        <v>-100</v>
      </c>
      <c r="P39">
        <f>IF(ISBLANK(A39),"",SUMIF($A$3:$A39,P$2,$B$3:$B39))</f>
        <v>-1200</v>
      </c>
      <c r="Q39">
        <f>IF(ISBLANK(A39),"",SUMIF($A$3:$A39,Q$2,$B$3:$B39))</f>
        <v>-300</v>
      </c>
      <c r="R39">
        <f>IF(ISBLANK(A39),"",SUMIF($A$3:$A39,R$2,$B$3:$B39))</f>
        <v>0</v>
      </c>
      <c r="T39" s="2">
        <f t="shared" si="4"/>
        <v>44.16</v>
      </c>
      <c r="U39" s="2">
        <f t="shared" si="5"/>
        <v>23</v>
      </c>
      <c r="V39" s="2">
        <f t="shared" si="6"/>
        <v>51.16</v>
      </c>
      <c r="W39" s="2">
        <f t="shared" si="7"/>
        <v>0</v>
      </c>
    </row>
    <row r="40" spans="1:23" x14ac:dyDescent="0.3">
      <c r="A40">
        <v>679</v>
      </c>
      <c r="B40">
        <v>100</v>
      </c>
      <c r="C40">
        <v>51.15</v>
      </c>
      <c r="D40" t="s">
        <v>49</v>
      </c>
      <c r="H40" s="12">
        <f t="shared" si="0"/>
        <v>38720.677719907406</v>
      </c>
      <c r="I40" s="2">
        <f t="shared" si="1"/>
        <v>-5115</v>
      </c>
      <c r="J40" s="2">
        <f>IF(ISBLANK(A40),"",-SUM(I$3:I40))</f>
        <v>-42084.66212121211</v>
      </c>
      <c r="K40" s="2">
        <f t="shared" si="2"/>
        <v>-161.33787878789008</v>
      </c>
      <c r="L40" s="7">
        <f t="shared" si="3"/>
        <v>-2.6889646464648346E-3</v>
      </c>
      <c r="M40" s="7">
        <f>IF(ISBLANK(A40),"",K40/($M$1+SUM(K$3:K39)))</f>
        <v>-2.8096186092412341E-3</v>
      </c>
      <c r="N40">
        <f>IF(ISBLANK(A40),"",IF(H41=0,NETWORKDAYS($H$3,H40,holiday!$B$2:$B$10),IF(DAY(H40)&lt;DAY(H41),NETWORKDAYS($H$3,H40,holiday!$B$2:$B$10),0)))</f>
        <v>0</v>
      </c>
      <c r="O40">
        <f>IF(ISBLANK(A40),"",SUMIF($A$3:$A40,O$2,$B$3:$B40))</f>
        <v>-100</v>
      </c>
      <c r="P40">
        <f>IF(ISBLANK(A40),"",SUMIF($A$3:$A40,P$2,$B$3:$B40))</f>
        <v>-1200</v>
      </c>
      <c r="Q40">
        <f>IF(ISBLANK(A40),"",SUMIF($A$3:$A40,Q$2,$B$3:$B40))</f>
        <v>-200</v>
      </c>
      <c r="R40">
        <f>IF(ISBLANK(A40),"",SUMIF($A$3:$A40,R$2,$B$3:$B40))</f>
        <v>0</v>
      </c>
      <c r="T40" s="2">
        <f t="shared" si="4"/>
        <v>44.16</v>
      </c>
      <c r="U40" s="2">
        <f t="shared" si="5"/>
        <v>23</v>
      </c>
      <c r="V40" s="2">
        <f t="shared" si="6"/>
        <v>51.15</v>
      </c>
      <c r="W40" s="2">
        <f t="shared" si="7"/>
        <v>0</v>
      </c>
    </row>
    <row r="41" spans="1:23" x14ac:dyDescent="0.3">
      <c r="A41">
        <v>8370</v>
      </c>
      <c r="B41">
        <v>100</v>
      </c>
      <c r="C41">
        <v>44.16</v>
      </c>
      <c r="D41" t="s">
        <v>50</v>
      </c>
      <c r="H41" s="12">
        <f t="shared" si="0"/>
        <v>38720.678020833337</v>
      </c>
      <c r="I41" s="2">
        <f t="shared" si="1"/>
        <v>-4416</v>
      </c>
      <c r="J41" s="2">
        <f>IF(ISBLANK(A41),"",-SUM(I$3:I41))</f>
        <v>-37668.66212121211</v>
      </c>
      <c r="K41" s="2">
        <f t="shared" si="2"/>
        <v>-161.33787878789008</v>
      </c>
      <c r="L41" s="7">
        <f t="shared" si="3"/>
        <v>-2.6889646464648346E-3</v>
      </c>
      <c r="M41" s="7">
        <f>IF(ISBLANK(A41),"",K41/($M$1+SUM(K$3:K40)))</f>
        <v>-2.8175348074684823E-3</v>
      </c>
      <c r="N41">
        <f>IF(ISBLANK(A41),"",IF(H42=0,NETWORKDAYS($H$3,H41,holiday!$B$2:$B$10),IF(DAY(H41)&lt;DAY(H42),NETWORKDAYS($H$3,H41,holiday!$B$2:$B$10),0)))</f>
        <v>0</v>
      </c>
      <c r="O41">
        <f>IF(ISBLANK(A41),"",SUMIF($A$3:$A41,O$2,$B$3:$B41))</f>
        <v>0</v>
      </c>
      <c r="P41">
        <f>IF(ISBLANK(A41),"",SUMIF($A$3:$A41,P$2,$B$3:$B41))</f>
        <v>-1200</v>
      </c>
      <c r="Q41">
        <f>IF(ISBLANK(A41),"",SUMIF($A$3:$A41,Q$2,$B$3:$B41))</f>
        <v>-200</v>
      </c>
      <c r="R41">
        <f>IF(ISBLANK(A41),"",SUMIF($A$3:$A41,R$2,$B$3:$B41))</f>
        <v>0</v>
      </c>
      <c r="T41" s="2">
        <f t="shared" si="4"/>
        <v>44.16</v>
      </c>
      <c r="U41" s="2">
        <f t="shared" si="5"/>
        <v>23</v>
      </c>
      <c r="V41" s="2">
        <f t="shared" si="6"/>
        <v>51.15</v>
      </c>
      <c r="W41" s="2">
        <f t="shared" si="7"/>
        <v>0</v>
      </c>
    </row>
    <row r="42" spans="1:23" x14ac:dyDescent="0.3">
      <c r="A42">
        <v>980</v>
      </c>
      <c r="B42">
        <v>100</v>
      </c>
      <c r="C42">
        <v>23.03</v>
      </c>
      <c r="D42" t="s">
        <v>51</v>
      </c>
      <c r="H42" s="12">
        <f t="shared" si="0"/>
        <v>38720.679270833331</v>
      </c>
      <c r="I42" s="2">
        <f t="shared" si="1"/>
        <v>-2303</v>
      </c>
      <c r="J42" s="2">
        <f>IF(ISBLANK(A42),"",-SUM(I$3:I42))</f>
        <v>-35365.66212121211</v>
      </c>
      <c r="K42" s="2">
        <f t="shared" si="2"/>
        <v>-197.33787878789008</v>
      </c>
      <c r="L42" s="7">
        <f t="shared" si="3"/>
        <v>-3.2889646464648345E-3</v>
      </c>
      <c r="M42" s="7">
        <f>IF(ISBLANK(A42),"",K42/($M$1+SUM(K$3:K41)))</f>
        <v>-3.455960497668283E-3</v>
      </c>
      <c r="N42">
        <f>IF(ISBLANK(A42),"",IF(H43=0,NETWORKDAYS($H$3,H42,holiday!$B$2:$B$10),IF(DAY(H42)&lt;DAY(H43),NETWORKDAYS($H$3,H42,holiday!$B$2:$B$10),0)))</f>
        <v>0</v>
      </c>
      <c r="O42">
        <f>IF(ISBLANK(A42),"",SUMIF($A$3:$A42,O$2,$B$3:$B42))</f>
        <v>0</v>
      </c>
      <c r="P42">
        <f>IF(ISBLANK(A42),"",SUMIF($A$3:$A42,P$2,$B$3:$B42))</f>
        <v>-1100</v>
      </c>
      <c r="Q42">
        <f>IF(ISBLANK(A42),"",SUMIF($A$3:$A42,Q$2,$B$3:$B42))</f>
        <v>-200</v>
      </c>
      <c r="R42">
        <f>IF(ISBLANK(A42),"",SUMIF($A$3:$A42,R$2,$B$3:$B42))</f>
        <v>0</v>
      </c>
      <c r="T42" s="2">
        <f t="shared" si="4"/>
        <v>44.16</v>
      </c>
      <c r="U42" s="2">
        <f t="shared" si="5"/>
        <v>23.03</v>
      </c>
      <c r="V42" s="2">
        <f t="shared" si="6"/>
        <v>51.15</v>
      </c>
      <c r="W42" s="2">
        <f t="shared" si="7"/>
        <v>0</v>
      </c>
    </row>
    <row r="43" spans="1:23" x14ac:dyDescent="0.3">
      <c r="A43">
        <v>980</v>
      </c>
      <c r="B43">
        <v>-100</v>
      </c>
      <c r="C43">
        <v>23.06</v>
      </c>
      <c r="D43" t="s">
        <v>52</v>
      </c>
      <c r="H43" s="12">
        <f t="shared" si="0"/>
        <v>38720.679502314815</v>
      </c>
      <c r="I43" s="2">
        <f t="shared" si="1"/>
        <v>2306</v>
      </c>
      <c r="J43" s="2">
        <f>IF(ISBLANK(A43),"",-SUM(I$3:I43))</f>
        <v>-37671.66212121211</v>
      </c>
      <c r="K43" s="2">
        <f t="shared" si="2"/>
        <v>-230.33787878789008</v>
      </c>
      <c r="L43" s="7">
        <f t="shared" si="3"/>
        <v>-3.8389646464648346E-3</v>
      </c>
      <c r="M43" s="7">
        <f>IF(ISBLANK(A43),"",K43/($M$1+SUM(K$3:K42)))</f>
        <v>-4.0478758244204436E-3</v>
      </c>
      <c r="N43">
        <f>IF(ISBLANK(A43),"",IF(H44=0,NETWORKDAYS($H$3,H43,holiday!$B$2:$B$10),IF(DAY(H43)&lt;DAY(H44),NETWORKDAYS($H$3,H43,holiday!$B$2:$B$10),0)))</f>
        <v>0</v>
      </c>
      <c r="O43">
        <f>IF(ISBLANK(A43),"",SUMIF($A$3:$A43,O$2,$B$3:$B43))</f>
        <v>0</v>
      </c>
      <c r="P43">
        <f>IF(ISBLANK(A43),"",SUMIF($A$3:$A43,P$2,$B$3:$B43))</f>
        <v>-1200</v>
      </c>
      <c r="Q43">
        <f>IF(ISBLANK(A43),"",SUMIF($A$3:$A43,Q$2,$B$3:$B43))</f>
        <v>-200</v>
      </c>
      <c r="R43">
        <f>IF(ISBLANK(A43),"",SUMIF($A$3:$A43,R$2,$B$3:$B43))</f>
        <v>0</v>
      </c>
      <c r="T43" s="2">
        <f t="shared" si="4"/>
        <v>44.16</v>
      </c>
      <c r="U43" s="2">
        <f t="shared" si="5"/>
        <v>23.06</v>
      </c>
      <c r="V43" s="2">
        <f t="shared" si="6"/>
        <v>51.15</v>
      </c>
      <c r="W43" s="2">
        <f t="shared" si="7"/>
        <v>0</v>
      </c>
    </row>
    <row r="44" spans="1:23" x14ac:dyDescent="0.3">
      <c r="A44">
        <v>679</v>
      </c>
      <c r="B44">
        <v>100</v>
      </c>
      <c r="C44">
        <v>51.16</v>
      </c>
      <c r="D44" t="s">
        <v>53</v>
      </c>
      <c r="H44" s="12">
        <f t="shared" si="0"/>
        <v>38720.680567129632</v>
      </c>
      <c r="I44" s="2">
        <f t="shared" si="1"/>
        <v>-5116</v>
      </c>
      <c r="J44" s="2">
        <f>IF(ISBLANK(A44),"",-SUM(I$3:I44))</f>
        <v>-32555.66212121211</v>
      </c>
      <c r="K44" s="2">
        <f t="shared" si="2"/>
        <v>-232.33787878789008</v>
      </c>
      <c r="L44" s="7">
        <f t="shared" si="3"/>
        <v>-3.8722979797981678E-3</v>
      </c>
      <c r="M44" s="7">
        <f>IF(ISBLANK(A44),"",K44/($M$1+SUM(K$3:K43)))</f>
        <v>-4.0996178559329303E-3</v>
      </c>
      <c r="N44">
        <f>IF(ISBLANK(A44),"",IF(H45=0,NETWORKDAYS($H$3,H44,holiday!$B$2:$B$10),IF(DAY(H44)&lt;DAY(H45),NETWORKDAYS($H$3,H44,holiday!$B$2:$B$10),0)))</f>
        <v>0</v>
      </c>
      <c r="O44">
        <f>IF(ISBLANK(A44),"",SUMIF($A$3:$A44,O$2,$B$3:$B44))</f>
        <v>0</v>
      </c>
      <c r="P44">
        <f>IF(ISBLANK(A44),"",SUMIF($A$3:$A44,P$2,$B$3:$B44))</f>
        <v>-1200</v>
      </c>
      <c r="Q44">
        <f>IF(ISBLANK(A44),"",SUMIF($A$3:$A44,Q$2,$B$3:$B44))</f>
        <v>-100</v>
      </c>
      <c r="R44">
        <f>IF(ISBLANK(A44),"",SUMIF($A$3:$A44,R$2,$B$3:$B44))</f>
        <v>0</v>
      </c>
      <c r="T44" s="2">
        <f t="shared" si="4"/>
        <v>44.16</v>
      </c>
      <c r="U44" s="2">
        <f t="shared" si="5"/>
        <v>23.06</v>
      </c>
      <c r="V44" s="2">
        <f t="shared" si="6"/>
        <v>51.16</v>
      </c>
      <c r="W44" s="2">
        <f t="shared" si="7"/>
        <v>0</v>
      </c>
    </row>
    <row r="45" spans="1:23" x14ac:dyDescent="0.3">
      <c r="A45">
        <v>679</v>
      </c>
      <c r="B45">
        <v>100</v>
      </c>
      <c r="C45">
        <v>51.16</v>
      </c>
      <c r="D45" t="s">
        <v>54</v>
      </c>
      <c r="H45" s="12">
        <f t="shared" si="0"/>
        <v>38720.680590277778</v>
      </c>
      <c r="I45" s="2">
        <f t="shared" si="1"/>
        <v>-5116</v>
      </c>
      <c r="J45" s="2">
        <f>IF(ISBLANK(A45),"",-SUM(I$3:I45))</f>
        <v>-27439.66212121211</v>
      </c>
      <c r="K45" s="2">
        <f t="shared" si="2"/>
        <v>-232.33787878789008</v>
      </c>
      <c r="L45" s="7">
        <f t="shared" si="3"/>
        <v>-3.8722979797981678E-3</v>
      </c>
      <c r="M45" s="7">
        <f>IF(ISBLANK(A45),"",K45/($M$1+SUM(K$3:K44)))</f>
        <v>-4.1164939078614377E-3</v>
      </c>
      <c r="N45">
        <f>IF(ISBLANK(A45),"",IF(H46=0,NETWORKDAYS($H$3,H45,holiday!$B$2:$B$10),IF(DAY(H45)&lt;DAY(H46),NETWORKDAYS($H$3,H45,holiday!$B$2:$B$10),0)))</f>
        <v>0</v>
      </c>
      <c r="O45">
        <f>IF(ISBLANK(A45),"",SUMIF($A$3:$A45,O$2,$B$3:$B45))</f>
        <v>0</v>
      </c>
      <c r="P45">
        <f>IF(ISBLANK(A45),"",SUMIF($A$3:$A45,P$2,$B$3:$B45))</f>
        <v>-1200</v>
      </c>
      <c r="Q45">
        <f>IF(ISBLANK(A45),"",SUMIF($A$3:$A45,Q$2,$B$3:$B45))</f>
        <v>0</v>
      </c>
      <c r="R45">
        <f>IF(ISBLANK(A45),"",SUMIF($A$3:$A45,R$2,$B$3:$B45))</f>
        <v>0</v>
      </c>
      <c r="T45" s="2">
        <f t="shared" si="4"/>
        <v>44.16</v>
      </c>
      <c r="U45" s="2">
        <f t="shared" si="5"/>
        <v>23.06</v>
      </c>
      <c r="V45" s="2">
        <f t="shared" si="6"/>
        <v>51.16</v>
      </c>
      <c r="W45" s="2">
        <f t="shared" si="7"/>
        <v>0</v>
      </c>
    </row>
    <row r="46" spans="1:23" x14ac:dyDescent="0.3">
      <c r="A46">
        <v>679</v>
      </c>
      <c r="B46">
        <v>-100</v>
      </c>
      <c r="C46">
        <v>51.24</v>
      </c>
      <c r="D46" t="s">
        <v>55</v>
      </c>
      <c r="H46" s="12">
        <f t="shared" si="0"/>
        <v>38720.681296296294</v>
      </c>
      <c r="I46" s="2">
        <f t="shared" si="1"/>
        <v>5124</v>
      </c>
      <c r="J46" s="2">
        <f>IF(ISBLANK(A46),"",-SUM(I$3:I46))</f>
        <v>-32563.66212121211</v>
      </c>
      <c r="K46" s="2">
        <f t="shared" si="2"/>
        <v>-232.33787878789008</v>
      </c>
      <c r="L46" s="7">
        <f t="shared" si="3"/>
        <v>-3.8722979797981678E-3</v>
      </c>
      <c r="M46" s="7">
        <f>IF(ISBLANK(A46),"",K46/($M$1+SUM(K$3:K45)))</f>
        <v>-4.133509474431021E-3</v>
      </c>
      <c r="N46">
        <f>IF(ISBLANK(A46),"",IF(H47=0,NETWORKDAYS($H$3,H46,holiday!$B$2:$B$10),IF(DAY(H46)&lt;DAY(H47),NETWORKDAYS($H$3,H46,holiday!$B$2:$B$10),0)))</f>
        <v>0</v>
      </c>
      <c r="O46">
        <f>IF(ISBLANK(A46),"",SUMIF($A$3:$A46,O$2,$B$3:$B46))</f>
        <v>0</v>
      </c>
      <c r="P46">
        <f>IF(ISBLANK(A46),"",SUMIF($A$3:$A46,P$2,$B$3:$B46))</f>
        <v>-1200</v>
      </c>
      <c r="Q46">
        <f>IF(ISBLANK(A46),"",SUMIF($A$3:$A46,Q$2,$B$3:$B46))</f>
        <v>-100</v>
      </c>
      <c r="R46">
        <f>IF(ISBLANK(A46),"",SUMIF($A$3:$A46,R$2,$B$3:$B46))</f>
        <v>0</v>
      </c>
      <c r="T46" s="2">
        <f t="shared" si="4"/>
        <v>44.16</v>
      </c>
      <c r="U46" s="2">
        <f t="shared" si="5"/>
        <v>23.06</v>
      </c>
      <c r="V46" s="2">
        <f t="shared" si="6"/>
        <v>51.24</v>
      </c>
      <c r="W46" s="2">
        <f t="shared" si="7"/>
        <v>0</v>
      </c>
    </row>
    <row r="47" spans="1:23" x14ac:dyDescent="0.3">
      <c r="A47">
        <v>980</v>
      </c>
      <c r="B47">
        <v>100</v>
      </c>
      <c r="C47">
        <v>23.04</v>
      </c>
      <c r="D47" t="s">
        <v>56</v>
      </c>
      <c r="H47" s="12">
        <f t="shared" si="0"/>
        <v>38720.683622685188</v>
      </c>
      <c r="I47" s="2">
        <f t="shared" si="1"/>
        <v>-2304</v>
      </c>
      <c r="J47" s="2">
        <f>IF(ISBLANK(A47),"",-SUM(I$3:I47))</f>
        <v>-30259.66212121211</v>
      </c>
      <c r="K47" s="2">
        <f t="shared" si="2"/>
        <v>-208.33787878789008</v>
      </c>
      <c r="L47" s="7">
        <f t="shared" si="3"/>
        <v>-3.472297979798168E-3</v>
      </c>
      <c r="M47" s="7">
        <f>IF(ISBLANK(A47),"",K47/($M$1+SUM(K$3:K46)))</f>
        <v>-3.721911448645089E-3</v>
      </c>
      <c r="N47">
        <f>IF(ISBLANK(A47),"",IF(H48=0,NETWORKDAYS($H$3,H47,holiday!$B$2:$B$10),IF(DAY(H47)&lt;DAY(H48),NETWORKDAYS($H$3,H47,holiday!$B$2:$B$10),0)))</f>
        <v>0</v>
      </c>
      <c r="O47">
        <f>IF(ISBLANK(A47),"",SUMIF($A$3:$A47,O$2,$B$3:$B47))</f>
        <v>0</v>
      </c>
      <c r="P47">
        <f>IF(ISBLANK(A47),"",SUMIF($A$3:$A47,P$2,$B$3:$B47))</f>
        <v>-1100</v>
      </c>
      <c r="Q47">
        <f>IF(ISBLANK(A47),"",SUMIF($A$3:$A47,Q$2,$B$3:$B47))</f>
        <v>-100</v>
      </c>
      <c r="R47">
        <f>IF(ISBLANK(A47),"",SUMIF($A$3:$A47,R$2,$B$3:$B47))</f>
        <v>0</v>
      </c>
      <c r="T47" s="2">
        <f t="shared" si="4"/>
        <v>44.16</v>
      </c>
      <c r="U47" s="2">
        <f t="shared" si="5"/>
        <v>23.04</v>
      </c>
      <c r="V47" s="2">
        <f t="shared" si="6"/>
        <v>51.24</v>
      </c>
      <c r="W47" s="2">
        <f t="shared" si="7"/>
        <v>0</v>
      </c>
    </row>
    <row r="48" spans="1:23" x14ac:dyDescent="0.3">
      <c r="A48">
        <v>980</v>
      </c>
      <c r="B48">
        <v>-100</v>
      </c>
      <c r="C48">
        <v>23.04</v>
      </c>
      <c r="D48" t="s">
        <v>57</v>
      </c>
      <c r="H48" s="12">
        <f t="shared" si="0"/>
        <v>38720.685439814813</v>
      </c>
      <c r="I48" s="2">
        <f t="shared" si="1"/>
        <v>2304</v>
      </c>
      <c r="J48" s="2">
        <f>IF(ISBLANK(A48),"",-SUM(I$3:I48))</f>
        <v>-32563.66212121211</v>
      </c>
      <c r="K48" s="2">
        <f t="shared" si="2"/>
        <v>-208.33787878789008</v>
      </c>
      <c r="L48" s="7">
        <f t="shared" si="3"/>
        <v>-3.472297979798168E-3</v>
      </c>
      <c r="M48" s="7">
        <f>IF(ISBLANK(A48),"",K48/($M$1+SUM(K$3:K47)))</f>
        <v>-3.7358158243316984E-3</v>
      </c>
      <c r="N48">
        <f>IF(ISBLANK(A48),"",IF(H49=0,NETWORKDAYS($H$3,H48,holiday!$B$2:$B$10),IF(DAY(H48)&lt;DAY(H49),NETWORKDAYS($H$3,H48,holiday!$B$2:$B$10),0)))</f>
        <v>0</v>
      </c>
      <c r="O48">
        <f>IF(ISBLANK(A48),"",SUMIF($A$3:$A48,O$2,$B$3:$B48))</f>
        <v>0</v>
      </c>
      <c r="P48">
        <f>IF(ISBLANK(A48),"",SUMIF($A$3:$A48,P$2,$B$3:$B48))</f>
        <v>-1200</v>
      </c>
      <c r="Q48">
        <f>IF(ISBLANK(A48),"",SUMIF($A$3:$A48,Q$2,$B$3:$B48))</f>
        <v>-100</v>
      </c>
      <c r="R48">
        <f>IF(ISBLANK(A48),"",SUMIF($A$3:$A48,R$2,$B$3:$B48))</f>
        <v>0</v>
      </c>
      <c r="T48" s="2">
        <f t="shared" si="4"/>
        <v>44.16</v>
      </c>
      <c r="U48" s="2">
        <f t="shared" si="5"/>
        <v>23.04</v>
      </c>
      <c r="V48" s="2">
        <f t="shared" si="6"/>
        <v>51.24</v>
      </c>
      <c r="W48" s="2">
        <f t="shared" si="7"/>
        <v>0</v>
      </c>
    </row>
    <row r="49" spans="1:23" x14ac:dyDescent="0.3">
      <c r="A49">
        <v>8370</v>
      </c>
      <c r="B49">
        <v>100</v>
      </c>
      <c r="C49">
        <v>44.277500000000003</v>
      </c>
      <c r="D49" t="s">
        <v>58</v>
      </c>
      <c r="H49" s="12">
        <f t="shared" si="0"/>
        <v>38720.691087962965</v>
      </c>
      <c r="I49" s="2">
        <f t="shared" si="1"/>
        <v>-4427.75</v>
      </c>
      <c r="J49" s="2">
        <f>IF(ISBLANK(A49),"",-SUM(I$3:I49))</f>
        <v>-28135.91212121211</v>
      </c>
      <c r="K49" s="2">
        <f t="shared" si="2"/>
        <v>-208.33787878789008</v>
      </c>
      <c r="L49" s="7">
        <f t="shared" si="3"/>
        <v>-3.472297979798168E-3</v>
      </c>
      <c r="M49" s="7">
        <f>IF(ISBLANK(A49),"",K49/($M$1+SUM(K$3:K48)))</f>
        <v>-3.7498244779549088E-3</v>
      </c>
      <c r="N49">
        <f>IF(ISBLANK(A49),"",IF(H50=0,NETWORKDAYS($H$3,H49,holiday!$B$2:$B$10),IF(DAY(H49)&lt;DAY(H50),NETWORKDAYS($H$3,H49,holiday!$B$2:$B$10),0)))</f>
        <v>0</v>
      </c>
      <c r="O49">
        <f>IF(ISBLANK(A49),"",SUMIF($A$3:$A49,O$2,$B$3:$B49))</f>
        <v>100</v>
      </c>
      <c r="P49">
        <f>IF(ISBLANK(A49),"",SUMIF($A$3:$A49,P$2,$B$3:$B49))</f>
        <v>-1200</v>
      </c>
      <c r="Q49">
        <f>IF(ISBLANK(A49),"",SUMIF($A$3:$A49,Q$2,$B$3:$B49))</f>
        <v>-100</v>
      </c>
      <c r="R49">
        <f>IF(ISBLANK(A49),"",SUMIF($A$3:$A49,R$2,$B$3:$B49))</f>
        <v>0</v>
      </c>
      <c r="T49" s="2">
        <f t="shared" si="4"/>
        <v>44.277500000000003</v>
      </c>
      <c r="U49" s="2">
        <f t="shared" si="5"/>
        <v>23.04</v>
      </c>
      <c r="V49" s="2">
        <f t="shared" si="6"/>
        <v>51.24</v>
      </c>
      <c r="W49" s="2">
        <f t="shared" si="7"/>
        <v>0</v>
      </c>
    </row>
    <row r="50" spans="1:23" x14ac:dyDescent="0.3">
      <c r="A50">
        <v>679</v>
      </c>
      <c r="B50">
        <v>-100</v>
      </c>
      <c r="C50">
        <v>51.29</v>
      </c>
      <c r="D50" t="s">
        <v>59</v>
      </c>
      <c r="H50" s="12">
        <f t="shared" si="0"/>
        <v>38720.694467592592</v>
      </c>
      <c r="I50" s="2">
        <f t="shared" si="1"/>
        <v>5129</v>
      </c>
      <c r="J50" s="2">
        <f>IF(ISBLANK(A50),"",-SUM(I$3:I50))</f>
        <v>-33264.91212121211</v>
      </c>
      <c r="K50" s="2">
        <f t="shared" si="2"/>
        <v>-213.33787878789008</v>
      </c>
      <c r="L50" s="7">
        <f t="shared" si="3"/>
        <v>-3.5556313131315013E-3</v>
      </c>
      <c r="M50" s="7">
        <f>IF(ISBLANK(A50),"",K50/($M$1+SUM(K$3:K49)))</f>
        <v>-3.8542711421978965E-3</v>
      </c>
      <c r="N50">
        <f>IF(ISBLANK(A50),"",IF(H51=0,NETWORKDAYS($H$3,H50,holiday!$B$2:$B$10),IF(DAY(H50)&lt;DAY(H51),NETWORKDAYS($H$3,H50,holiday!$B$2:$B$10),0)))</f>
        <v>0</v>
      </c>
      <c r="O50">
        <f>IF(ISBLANK(A50),"",SUMIF($A$3:$A50,O$2,$B$3:$B50))</f>
        <v>100</v>
      </c>
      <c r="P50">
        <f>IF(ISBLANK(A50),"",SUMIF($A$3:$A50,P$2,$B$3:$B50))</f>
        <v>-1200</v>
      </c>
      <c r="Q50">
        <f>IF(ISBLANK(A50),"",SUMIF($A$3:$A50,Q$2,$B$3:$B50))</f>
        <v>-200</v>
      </c>
      <c r="R50">
        <f>IF(ISBLANK(A50),"",SUMIF($A$3:$A50,R$2,$B$3:$B50))</f>
        <v>0</v>
      </c>
      <c r="T50" s="2">
        <f t="shared" si="4"/>
        <v>44.277500000000003</v>
      </c>
      <c r="U50" s="2">
        <f t="shared" si="5"/>
        <v>23.04</v>
      </c>
      <c r="V50" s="2">
        <f t="shared" si="6"/>
        <v>51.29</v>
      </c>
      <c r="W50" s="2">
        <f t="shared" si="7"/>
        <v>0</v>
      </c>
    </row>
    <row r="51" spans="1:23" x14ac:dyDescent="0.3">
      <c r="A51">
        <v>679</v>
      </c>
      <c r="B51">
        <v>-100</v>
      </c>
      <c r="C51">
        <v>51.22</v>
      </c>
      <c r="D51" t="s">
        <v>60</v>
      </c>
      <c r="H51" s="12">
        <f t="shared" si="0"/>
        <v>38720.701412037037</v>
      </c>
      <c r="I51" s="2">
        <f t="shared" si="1"/>
        <v>5122</v>
      </c>
      <c r="J51" s="2">
        <f>IF(ISBLANK(A51),"",-SUM(I$3:I51))</f>
        <v>-38386.91212121211</v>
      </c>
      <c r="K51" s="2">
        <f t="shared" si="2"/>
        <v>-199.33787878789008</v>
      </c>
      <c r="L51" s="7">
        <f t="shared" si="3"/>
        <v>-3.322297979798168E-3</v>
      </c>
      <c r="M51" s="7">
        <f>IF(ISBLANK(A51),"",K51/($M$1+SUM(K$3:K50)))</f>
        <v>-3.6152742348036309E-3</v>
      </c>
      <c r="N51">
        <f>IF(ISBLANK(A51),"",IF(H52=0,NETWORKDAYS($H$3,H51,holiday!$B$2:$B$10),IF(DAY(H51)&lt;DAY(H52),NETWORKDAYS($H$3,H51,holiday!$B$2:$B$10),0)))</f>
        <v>0</v>
      </c>
      <c r="O51">
        <f>IF(ISBLANK(A51),"",SUMIF($A$3:$A51,O$2,$B$3:$B51))</f>
        <v>100</v>
      </c>
      <c r="P51">
        <f>IF(ISBLANK(A51),"",SUMIF($A$3:$A51,P$2,$B$3:$B51))</f>
        <v>-1200</v>
      </c>
      <c r="Q51">
        <f>IF(ISBLANK(A51),"",SUMIF($A$3:$A51,Q$2,$B$3:$B51))</f>
        <v>-300</v>
      </c>
      <c r="R51">
        <f>IF(ISBLANK(A51),"",SUMIF($A$3:$A51,R$2,$B$3:$B51))</f>
        <v>0</v>
      </c>
      <c r="T51" s="2">
        <f t="shared" si="4"/>
        <v>44.277500000000003</v>
      </c>
      <c r="U51" s="2">
        <f t="shared" si="5"/>
        <v>23.04</v>
      </c>
      <c r="V51" s="2">
        <f t="shared" si="6"/>
        <v>51.22</v>
      </c>
      <c r="W51" s="2">
        <f t="shared" si="7"/>
        <v>0</v>
      </c>
    </row>
    <row r="52" spans="1:23" x14ac:dyDescent="0.3">
      <c r="A52">
        <v>980</v>
      </c>
      <c r="B52">
        <v>100</v>
      </c>
      <c r="C52">
        <v>23.01</v>
      </c>
      <c r="D52" t="s">
        <v>61</v>
      </c>
      <c r="H52" s="12">
        <f t="shared" si="0"/>
        <v>38720.702094907407</v>
      </c>
      <c r="I52" s="2">
        <f t="shared" si="1"/>
        <v>-2301</v>
      </c>
      <c r="J52" s="2">
        <f>IF(ISBLANK(A52),"",-SUM(I$3:I52))</f>
        <v>-36085.91212121211</v>
      </c>
      <c r="K52" s="2">
        <f t="shared" si="2"/>
        <v>-163.33787878789008</v>
      </c>
      <c r="L52" s="7">
        <f t="shared" si="3"/>
        <v>-2.7222979797981678E-3</v>
      </c>
      <c r="M52" s="7">
        <f>IF(ISBLANK(A52),"",K52/($M$1+SUM(K$3:K51)))</f>
        <v>-2.9731119568342625E-3</v>
      </c>
      <c r="N52">
        <f>IF(ISBLANK(A52),"",IF(H53=0,NETWORKDAYS($H$3,H52,holiday!$B$2:$B$10),IF(DAY(H52)&lt;DAY(H53),NETWORKDAYS($H$3,H52,holiday!$B$2:$B$10),0)))</f>
        <v>0</v>
      </c>
      <c r="O52">
        <f>IF(ISBLANK(A52),"",SUMIF($A$3:$A52,O$2,$B$3:$B52))</f>
        <v>100</v>
      </c>
      <c r="P52">
        <f>IF(ISBLANK(A52),"",SUMIF($A$3:$A52,P$2,$B$3:$B52))</f>
        <v>-1100</v>
      </c>
      <c r="Q52">
        <f>IF(ISBLANK(A52),"",SUMIF($A$3:$A52,Q$2,$B$3:$B52))</f>
        <v>-300</v>
      </c>
      <c r="R52">
        <f>IF(ISBLANK(A52),"",SUMIF($A$3:$A52,R$2,$B$3:$B52))</f>
        <v>0</v>
      </c>
      <c r="T52" s="2">
        <f t="shared" si="4"/>
        <v>44.277500000000003</v>
      </c>
      <c r="U52" s="2">
        <f t="shared" si="5"/>
        <v>23.01</v>
      </c>
      <c r="V52" s="2">
        <f t="shared" si="6"/>
        <v>51.22</v>
      </c>
      <c r="W52" s="2">
        <f t="shared" si="7"/>
        <v>0</v>
      </c>
    </row>
    <row r="53" spans="1:23" x14ac:dyDescent="0.3">
      <c r="A53">
        <v>679</v>
      </c>
      <c r="B53">
        <v>100</v>
      </c>
      <c r="C53">
        <v>51.133125</v>
      </c>
      <c r="D53" t="s">
        <v>62</v>
      </c>
      <c r="H53" s="12">
        <f t="shared" si="0"/>
        <v>38720.707048611112</v>
      </c>
      <c r="I53" s="2">
        <f t="shared" si="1"/>
        <v>-5113.3125</v>
      </c>
      <c r="J53" s="2">
        <f>IF(ISBLANK(A53),"",-SUM(I$3:I53))</f>
        <v>-30972.59962121211</v>
      </c>
      <c r="K53" s="2">
        <f t="shared" si="2"/>
        <v>-137.27537878789008</v>
      </c>
      <c r="L53" s="7">
        <f t="shared" si="3"/>
        <v>-2.2879229797981679E-3</v>
      </c>
      <c r="M53" s="7">
        <f>IF(ISBLANK(A53),"",K53/($M$1+SUM(K$3:K52)))</f>
        <v>-2.506167722837585E-3</v>
      </c>
      <c r="N53">
        <f>IF(ISBLANK(A53),"",IF(H54=0,NETWORKDAYS($H$3,H53,holiday!$B$2:$B$10),IF(DAY(H53)&lt;DAY(H54),NETWORKDAYS($H$3,H53,holiday!$B$2:$B$10),0)))</f>
        <v>0</v>
      </c>
      <c r="O53">
        <f>IF(ISBLANK(A53),"",SUMIF($A$3:$A53,O$2,$B$3:$B53))</f>
        <v>100</v>
      </c>
      <c r="P53">
        <f>IF(ISBLANK(A53),"",SUMIF($A$3:$A53,P$2,$B$3:$B53))</f>
        <v>-1100</v>
      </c>
      <c r="Q53">
        <f>IF(ISBLANK(A53),"",SUMIF($A$3:$A53,Q$2,$B$3:$B53))</f>
        <v>-200</v>
      </c>
      <c r="R53">
        <f>IF(ISBLANK(A53),"",SUMIF($A$3:$A53,R$2,$B$3:$B53))</f>
        <v>0</v>
      </c>
      <c r="T53" s="2">
        <f t="shared" si="4"/>
        <v>44.277500000000003</v>
      </c>
      <c r="U53" s="2">
        <f t="shared" si="5"/>
        <v>23.01</v>
      </c>
      <c r="V53" s="2">
        <f t="shared" si="6"/>
        <v>51.133125</v>
      </c>
      <c r="W53" s="2">
        <f t="shared" si="7"/>
        <v>0</v>
      </c>
    </row>
    <row r="54" spans="1:23" x14ac:dyDescent="0.3">
      <c r="A54">
        <v>679</v>
      </c>
      <c r="B54">
        <v>-100</v>
      </c>
      <c r="C54">
        <v>51.255000000000003</v>
      </c>
      <c r="D54" t="s">
        <v>63</v>
      </c>
      <c r="H54" s="12">
        <f t="shared" si="0"/>
        <v>38720.708368055559</v>
      </c>
      <c r="I54" s="2">
        <f t="shared" si="1"/>
        <v>5125.5</v>
      </c>
      <c r="J54" s="2">
        <f>IF(ISBLANK(A54),"",-SUM(I$3:I54))</f>
        <v>-36098.09962121211</v>
      </c>
      <c r="K54" s="2">
        <f t="shared" si="2"/>
        <v>-161.65037878789008</v>
      </c>
      <c r="L54" s="7">
        <f t="shared" si="3"/>
        <v>-2.6941729797981678E-3</v>
      </c>
      <c r="M54" s="7">
        <f>IF(ISBLANK(A54),"",K54/($M$1+SUM(K$3:K53)))</f>
        <v>-2.9585845786738725E-3</v>
      </c>
      <c r="N54">
        <f>IF(ISBLANK(A54),"",IF(H55=0,NETWORKDAYS($H$3,H54,holiday!$B$2:$B$10),IF(DAY(H54)&lt;DAY(H55),NETWORKDAYS($H$3,H54,holiday!$B$2:$B$10),0)))</f>
        <v>0</v>
      </c>
      <c r="O54">
        <f>IF(ISBLANK(A54),"",SUMIF($A$3:$A54,O$2,$B$3:$B54))</f>
        <v>100</v>
      </c>
      <c r="P54">
        <f>IF(ISBLANK(A54),"",SUMIF($A$3:$A54,P$2,$B$3:$B54))</f>
        <v>-1100</v>
      </c>
      <c r="Q54">
        <f>IF(ISBLANK(A54),"",SUMIF($A$3:$A54,Q$2,$B$3:$B54))</f>
        <v>-300</v>
      </c>
      <c r="R54">
        <f>IF(ISBLANK(A54),"",SUMIF($A$3:$A54,R$2,$B$3:$B54))</f>
        <v>0</v>
      </c>
      <c r="T54" s="2">
        <f t="shared" si="4"/>
        <v>44.277500000000003</v>
      </c>
      <c r="U54" s="2">
        <f t="shared" si="5"/>
        <v>23.01</v>
      </c>
      <c r="V54" s="2">
        <f t="shared" si="6"/>
        <v>51.255000000000003</v>
      </c>
      <c r="W54" s="2">
        <f t="shared" si="7"/>
        <v>0</v>
      </c>
    </row>
    <row r="55" spans="1:23" x14ac:dyDescent="0.3">
      <c r="A55">
        <v>8370</v>
      </c>
      <c r="B55">
        <v>100</v>
      </c>
      <c r="C55">
        <v>44.35</v>
      </c>
      <c r="D55" t="s">
        <v>64</v>
      </c>
      <c r="H55" s="12">
        <f t="shared" si="0"/>
        <v>38720.711817129632</v>
      </c>
      <c r="I55" s="2">
        <f t="shared" si="1"/>
        <v>-4435</v>
      </c>
      <c r="J55" s="2">
        <f>IF(ISBLANK(A55),"",-SUM(I$3:I55))</f>
        <v>-31663.09962121211</v>
      </c>
      <c r="K55" s="2">
        <f t="shared" si="2"/>
        <v>-154.40037878789008</v>
      </c>
      <c r="L55" s="7">
        <f t="shared" si="3"/>
        <v>-2.5733396464648348E-3</v>
      </c>
      <c r="M55" s="7">
        <f>IF(ISBLANK(A55),"",K55/($M$1+SUM(K$3:K54)))</f>
        <v>-2.8342778677998858E-3</v>
      </c>
      <c r="N55">
        <f>IF(ISBLANK(A55),"",IF(H56=0,NETWORKDAYS($H$3,H55,holiday!$B$2:$B$10),IF(DAY(H55)&lt;DAY(H56),NETWORKDAYS($H$3,H55,holiday!$B$2:$B$10),0)))</f>
        <v>0</v>
      </c>
      <c r="O55">
        <f>IF(ISBLANK(A55),"",SUMIF($A$3:$A55,O$2,$B$3:$B55))</f>
        <v>200</v>
      </c>
      <c r="P55">
        <f>IF(ISBLANK(A55),"",SUMIF($A$3:$A55,P$2,$B$3:$B55))</f>
        <v>-1100</v>
      </c>
      <c r="Q55">
        <f>IF(ISBLANK(A55),"",SUMIF($A$3:$A55,Q$2,$B$3:$B55))</f>
        <v>-300</v>
      </c>
      <c r="R55">
        <f>IF(ISBLANK(A55),"",SUMIF($A$3:$A55,R$2,$B$3:$B55))</f>
        <v>0</v>
      </c>
      <c r="T55" s="2">
        <f t="shared" si="4"/>
        <v>44.35</v>
      </c>
      <c r="U55" s="2">
        <f t="shared" si="5"/>
        <v>23.01</v>
      </c>
      <c r="V55" s="2">
        <f t="shared" si="6"/>
        <v>51.255000000000003</v>
      </c>
      <c r="W55" s="2">
        <f t="shared" si="7"/>
        <v>0</v>
      </c>
    </row>
    <row r="56" spans="1:23" x14ac:dyDescent="0.3">
      <c r="A56">
        <v>980</v>
      </c>
      <c r="B56">
        <v>100</v>
      </c>
      <c r="C56">
        <v>23.03</v>
      </c>
      <c r="D56" t="s">
        <v>65</v>
      </c>
      <c r="H56" s="12">
        <f t="shared" si="0"/>
        <v>38720.711875000001</v>
      </c>
      <c r="I56" s="2">
        <f t="shared" si="1"/>
        <v>-2303</v>
      </c>
      <c r="J56" s="2">
        <f>IF(ISBLANK(A56),"",-SUM(I$3:I56))</f>
        <v>-29360.09962121211</v>
      </c>
      <c r="K56" s="2">
        <f t="shared" si="2"/>
        <v>-176.40037878789008</v>
      </c>
      <c r="L56" s="7">
        <f t="shared" si="3"/>
        <v>-2.9400063131315014E-3</v>
      </c>
      <c r="M56" s="7">
        <f>IF(ISBLANK(A56),"",K56/($M$1+SUM(K$3:K55)))</f>
        <v>-3.247328591320021E-3</v>
      </c>
      <c r="N56">
        <f>IF(ISBLANK(A56),"",IF(H57=0,NETWORKDAYS($H$3,H56,holiday!$B$2:$B$10),IF(DAY(H56)&lt;DAY(H57),NETWORKDAYS($H$3,H56,holiday!$B$2:$B$10),0)))</f>
        <v>0</v>
      </c>
      <c r="O56">
        <f>IF(ISBLANK(A56),"",SUMIF($A$3:$A56,O$2,$B$3:$B56))</f>
        <v>200</v>
      </c>
      <c r="P56">
        <f>IF(ISBLANK(A56),"",SUMIF($A$3:$A56,P$2,$B$3:$B56))</f>
        <v>-1000</v>
      </c>
      <c r="Q56">
        <f>IF(ISBLANK(A56),"",SUMIF($A$3:$A56,Q$2,$B$3:$B56))</f>
        <v>-300</v>
      </c>
      <c r="R56">
        <f>IF(ISBLANK(A56),"",SUMIF($A$3:$A56,R$2,$B$3:$B56))</f>
        <v>0</v>
      </c>
      <c r="T56" s="2">
        <f t="shared" si="4"/>
        <v>44.35</v>
      </c>
      <c r="U56" s="2">
        <f t="shared" si="5"/>
        <v>23.03</v>
      </c>
      <c r="V56" s="2">
        <f t="shared" si="6"/>
        <v>51.255000000000003</v>
      </c>
      <c r="W56" s="2">
        <f t="shared" si="7"/>
        <v>0</v>
      </c>
    </row>
    <row r="57" spans="1:23" x14ac:dyDescent="0.3">
      <c r="A57">
        <v>679</v>
      </c>
      <c r="B57">
        <v>100</v>
      </c>
      <c r="C57">
        <v>51.2</v>
      </c>
      <c r="D57" t="s">
        <v>66</v>
      </c>
      <c r="H57" s="12">
        <f t="shared" si="0"/>
        <v>38720.712175925924</v>
      </c>
      <c r="I57" s="2">
        <f t="shared" si="1"/>
        <v>-5120</v>
      </c>
      <c r="J57" s="2">
        <f>IF(ISBLANK(A57),"",-SUM(I$3:I57))</f>
        <v>-24240.09962121211</v>
      </c>
      <c r="K57" s="2">
        <f t="shared" si="2"/>
        <v>-159.90037878789008</v>
      </c>
      <c r="L57" s="7">
        <f t="shared" si="3"/>
        <v>-2.6650063131315013E-3</v>
      </c>
      <c r="M57" s="7">
        <f>IF(ISBLANK(A57),"",K57/($M$1+SUM(K$3:K56)))</f>
        <v>-2.9531724428928288E-3</v>
      </c>
      <c r="N57">
        <f>IF(ISBLANK(A57),"",IF(H58=0,NETWORKDAYS($H$3,H57,holiday!$B$2:$B$10),IF(DAY(H57)&lt;DAY(H58),NETWORKDAYS($H$3,H57,holiday!$B$2:$B$10),0)))</f>
        <v>0</v>
      </c>
      <c r="O57">
        <f>IF(ISBLANK(A57),"",SUMIF($A$3:$A57,O$2,$B$3:$B57))</f>
        <v>200</v>
      </c>
      <c r="P57">
        <f>IF(ISBLANK(A57),"",SUMIF($A$3:$A57,P$2,$B$3:$B57))</f>
        <v>-1000</v>
      </c>
      <c r="Q57">
        <f>IF(ISBLANK(A57),"",SUMIF($A$3:$A57,Q$2,$B$3:$B57))</f>
        <v>-200</v>
      </c>
      <c r="R57">
        <f>IF(ISBLANK(A57),"",SUMIF($A$3:$A57,R$2,$B$3:$B57))</f>
        <v>0</v>
      </c>
      <c r="T57" s="2">
        <f t="shared" si="4"/>
        <v>44.35</v>
      </c>
      <c r="U57" s="2">
        <f t="shared" si="5"/>
        <v>23.03</v>
      </c>
      <c r="V57" s="2">
        <f t="shared" si="6"/>
        <v>51.2</v>
      </c>
      <c r="W57" s="2">
        <f t="shared" si="7"/>
        <v>0</v>
      </c>
    </row>
    <row r="58" spans="1:23" x14ac:dyDescent="0.3">
      <c r="A58">
        <v>980</v>
      </c>
      <c r="B58">
        <v>100</v>
      </c>
      <c r="C58">
        <v>23.03</v>
      </c>
      <c r="D58" t="s">
        <v>67</v>
      </c>
      <c r="H58" s="12">
        <f t="shared" si="0"/>
        <v>38720.720833333333</v>
      </c>
      <c r="I58" s="2">
        <f t="shared" si="1"/>
        <v>-2303</v>
      </c>
      <c r="J58" s="2">
        <f>IF(ISBLANK(A58),"",-SUM(I$3:I58))</f>
        <v>-21937.09962121211</v>
      </c>
      <c r="K58" s="2">
        <f t="shared" si="2"/>
        <v>-159.90037878789008</v>
      </c>
      <c r="L58" s="7">
        <f t="shared" si="3"/>
        <v>-2.6650063131315013E-3</v>
      </c>
      <c r="M58" s="7">
        <f>IF(ISBLANK(A58),"",K58/($M$1+SUM(K$3:K57)))</f>
        <v>-2.9619195019440366E-3</v>
      </c>
      <c r="N58">
        <f>IF(ISBLANK(A58),"",IF(H59=0,NETWORKDAYS($H$3,H58,holiday!$B$2:$B$10),IF(DAY(H58)&lt;DAY(H59),NETWORKDAYS($H$3,H58,holiday!$B$2:$B$10),0)))</f>
        <v>0</v>
      </c>
      <c r="O58">
        <f>IF(ISBLANK(A58),"",SUMIF($A$3:$A58,O$2,$B$3:$B58))</f>
        <v>200</v>
      </c>
      <c r="P58">
        <f>IF(ISBLANK(A58),"",SUMIF($A$3:$A58,P$2,$B$3:$B58))</f>
        <v>-900</v>
      </c>
      <c r="Q58">
        <f>IF(ISBLANK(A58),"",SUMIF($A$3:$A58,Q$2,$B$3:$B58))</f>
        <v>-200</v>
      </c>
      <c r="R58">
        <f>IF(ISBLANK(A58),"",SUMIF($A$3:$A58,R$2,$B$3:$B58))</f>
        <v>0</v>
      </c>
      <c r="T58" s="2">
        <f t="shared" si="4"/>
        <v>44.35</v>
      </c>
      <c r="U58" s="2">
        <f t="shared" si="5"/>
        <v>23.03</v>
      </c>
      <c r="V58" s="2">
        <f t="shared" si="6"/>
        <v>51.2</v>
      </c>
      <c r="W58" s="2">
        <f t="shared" si="7"/>
        <v>0</v>
      </c>
    </row>
    <row r="59" spans="1:23" x14ac:dyDescent="0.3">
      <c r="A59">
        <v>679</v>
      </c>
      <c r="B59">
        <v>100</v>
      </c>
      <c r="C59">
        <v>51.16</v>
      </c>
      <c r="D59" t="s">
        <v>68</v>
      </c>
      <c r="H59" s="12">
        <f t="shared" si="0"/>
        <v>38720.727280092593</v>
      </c>
      <c r="I59" s="2">
        <f t="shared" si="1"/>
        <v>-5116</v>
      </c>
      <c r="J59" s="2">
        <f>IF(ISBLANK(A59),"",-SUM(I$3:I59))</f>
        <v>-16821.09962121211</v>
      </c>
      <c r="K59" s="2">
        <f t="shared" si="2"/>
        <v>-151.90037878789008</v>
      </c>
      <c r="L59" s="7">
        <f t="shared" si="3"/>
        <v>-2.5316729797981679E-3</v>
      </c>
      <c r="M59" s="7">
        <f>IF(ISBLANK(A59),"",K59/($M$1+SUM(K$3:K58)))</f>
        <v>-2.8220900636157452E-3</v>
      </c>
      <c r="N59">
        <f>IF(ISBLANK(A59),"",IF(H60=0,NETWORKDAYS($H$3,H59,holiday!$B$2:$B$10),IF(DAY(H59)&lt;DAY(H60),NETWORKDAYS($H$3,H59,holiday!$B$2:$B$10),0)))</f>
        <v>0</v>
      </c>
      <c r="O59">
        <f>IF(ISBLANK(A59),"",SUMIF($A$3:$A59,O$2,$B$3:$B59))</f>
        <v>200</v>
      </c>
      <c r="P59">
        <f>IF(ISBLANK(A59),"",SUMIF($A$3:$A59,P$2,$B$3:$B59))</f>
        <v>-900</v>
      </c>
      <c r="Q59">
        <f>IF(ISBLANK(A59),"",SUMIF($A$3:$A59,Q$2,$B$3:$B59))</f>
        <v>-100</v>
      </c>
      <c r="R59">
        <f>IF(ISBLANK(A59),"",SUMIF($A$3:$A59,R$2,$B$3:$B59))</f>
        <v>0</v>
      </c>
      <c r="T59" s="2">
        <f t="shared" si="4"/>
        <v>44.35</v>
      </c>
      <c r="U59" s="2">
        <f t="shared" si="5"/>
        <v>23.03</v>
      </c>
      <c r="V59" s="2">
        <f t="shared" si="6"/>
        <v>51.16</v>
      </c>
      <c r="W59" s="2">
        <f t="shared" si="7"/>
        <v>0</v>
      </c>
    </row>
    <row r="60" spans="1:23" x14ac:dyDescent="0.3">
      <c r="A60">
        <v>980</v>
      </c>
      <c r="B60">
        <v>100</v>
      </c>
      <c r="C60">
        <v>23.03</v>
      </c>
      <c r="D60" t="s">
        <v>69</v>
      </c>
      <c r="H60" s="12">
        <f t="shared" si="0"/>
        <v>38720.732430555552</v>
      </c>
      <c r="I60" s="2">
        <f t="shared" si="1"/>
        <v>-2303</v>
      </c>
      <c r="J60" s="2">
        <f>IF(ISBLANK(A60),"",-SUM(I$3:I60))</f>
        <v>-14518.09962121211</v>
      </c>
      <c r="K60" s="2">
        <f t="shared" si="2"/>
        <v>-151.90037878789008</v>
      </c>
      <c r="L60" s="7">
        <f t="shared" si="3"/>
        <v>-2.5316729797981679E-3</v>
      </c>
      <c r="M60" s="7">
        <f>IF(ISBLANK(A60),"",K60/($M$1+SUM(K$3:K59)))</f>
        <v>-2.8300767952188018E-3</v>
      </c>
      <c r="N60">
        <f>IF(ISBLANK(A60),"",IF(H61=0,NETWORKDAYS($H$3,H60,holiday!$B$2:$B$10),IF(DAY(H60)&lt;DAY(H61),NETWORKDAYS($H$3,H60,holiday!$B$2:$B$10),0)))</f>
        <v>0</v>
      </c>
      <c r="O60">
        <f>IF(ISBLANK(A60),"",SUMIF($A$3:$A60,O$2,$B$3:$B60))</f>
        <v>200</v>
      </c>
      <c r="P60">
        <f>IF(ISBLANK(A60),"",SUMIF($A$3:$A60,P$2,$B$3:$B60))</f>
        <v>-800</v>
      </c>
      <c r="Q60">
        <f>IF(ISBLANK(A60),"",SUMIF($A$3:$A60,Q$2,$B$3:$B60))</f>
        <v>-100</v>
      </c>
      <c r="R60">
        <f>IF(ISBLANK(A60),"",SUMIF($A$3:$A60,R$2,$B$3:$B60))</f>
        <v>0</v>
      </c>
      <c r="T60" s="2">
        <f t="shared" si="4"/>
        <v>44.35</v>
      </c>
      <c r="U60" s="2">
        <f t="shared" si="5"/>
        <v>23.03</v>
      </c>
      <c r="V60" s="2">
        <f t="shared" si="6"/>
        <v>51.16</v>
      </c>
      <c r="W60" s="2">
        <f t="shared" si="7"/>
        <v>0</v>
      </c>
    </row>
    <row r="61" spans="1:23" x14ac:dyDescent="0.3">
      <c r="A61">
        <v>980</v>
      </c>
      <c r="B61">
        <v>100</v>
      </c>
      <c r="C61">
        <v>23.03</v>
      </c>
      <c r="D61" t="s">
        <v>70</v>
      </c>
      <c r="H61" s="12">
        <f t="shared" si="0"/>
        <v>38720.734166666669</v>
      </c>
      <c r="I61" s="2">
        <f t="shared" si="1"/>
        <v>-2303</v>
      </c>
      <c r="J61" s="2">
        <f>IF(ISBLANK(A61),"",-SUM(I$3:I61))</f>
        <v>-12215.09962121211</v>
      </c>
      <c r="K61" s="2">
        <f t="shared" si="2"/>
        <v>-151.90037878789008</v>
      </c>
      <c r="L61" s="7">
        <f t="shared" si="3"/>
        <v>-2.5316729797981679E-3</v>
      </c>
      <c r="M61" s="7">
        <f>IF(ISBLANK(A61),"",K61/($M$1+SUM(K$3:K60)))</f>
        <v>-2.8381088612493281E-3</v>
      </c>
      <c r="N61">
        <f>IF(ISBLANK(A61),"",IF(H62=0,NETWORKDAYS($H$3,H61,holiday!$B$2:$B$10),IF(DAY(H61)&lt;DAY(H62),NETWORKDAYS($H$3,H61,holiday!$B$2:$B$10),0)))</f>
        <v>0</v>
      </c>
      <c r="O61">
        <f>IF(ISBLANK(A61),"",SUMIF($A$3:$A61,O$2,$B$3:$B61))</f>
        <v>200</v>
      </c>
      <c r="P61">
        <f>IF(ISBLANK(A61),"",SUMIF($A$3:$A61,P$2,$B$3:$B61))</f>
        <v>-700</v>
      </c>
      <c r="Q61">
        <f>IF(ISBLANK(A61),"",SUMIF($A$3:$A61,Q$2,$B$3:$B61))</f>
        <v>-100</v>
      </c>
      <c r="R61">
        <f>IF(ISBLANK(A61),"",SUMIF($A$3:$A61,R$2,$B$3:$B61))</f>
        <v>0</v>
      </c>
      <c r="T61" s="2">
        <f t="shared" si="4"/>
        <v>44.35</v>
      </c>
      <c r="U61" s="2">
        <f t="shared" si="5"/>
        <v>23.03</v>
      </c>
      <c r="V61" s="2">
        <f t="shared" si="6"/>
        <v>51.16</v>
      </c>
      <c r="W61" s="2">
        <f t="shared" si="7"/>
        <v>0</v>
      </c>
    </row>
    <row r="62" spans="1:23" x14ac:dyDescent="0.3">
      <c r="A62">
        <v>679</v>
      </c>
      <c r="B62">
        <v>100</v>
      </c>
      <c r="C62">
        <v>51.25</v>
      </c>
      <c r="D62" t="s">
        <v>71</v>
      </c>
      <c r="H62" s="12">
        <f t="shared" si="0"/>
        <v>38720.744120370371</v>
      </c>
      <c r="I62" s="2">
        <f t="shared" si="1"/>
        <v>-5125</v>
      </c>
      <c r="J62" s="2">
        <f>IF(ISBLANK(A62),"",-SUM(I$3:I62))</f>
        <v>-7090.0996212121099</v>
      </c>
      <c r="K62" s="2">
        <f t="shared" si="2"/>
        <v>-160.90037878789008</v>
      </c>
      <c r="L62" s="7">
        <f t="shared" si="3"/>
        <v>-2.6816729797981679E-3</v>
      </c>
      <c r="M62" s="7">
        <f>IF(ISBLANK(A62),"",K62/($M$1+SUM(K$3:K61)))</f>
        <v>-3.0148213819276609E-3</v>
      </c>
      <c r="N62">
        <f>IF(ISBLANK(A62),"",IF(H63=0,NETWORKDAYS($H$3,H62,holiday!$B$2:$B$10),IF(DAY(H62)&lt;DAY(H63),NETWORKDAYS($H$3,H62,holiday!$B$2:$B$10),0)))</f>
        <v>0</v>
      </c>
      <c r="O62">
        <f>IF(ISBLANK(A62),"",SUMIF($A$3:$A62,O$2,$B$3:$B62))</f>
        <v>200</v>
      </c>
      <c r="P62">
        <f>IF(ISBLANK(A62),"",SUMIF($A$3:$A62,P$2,$B$3:$B62))</f>
        <v>-700</v>
      </c>
      <c r="Q62">
        <f>IF(ISBLANK(A62),"",SUMIF($A$3:$A62,Q$2,$B$3:$B62))</f>
        <v>0</v>
      </c>
      <c r="R62">
        <f>IF(ISBLANK(A62),"",SUMIF($A$3:$A62,R$2,$B$3:$B62))</f>
        <v>0</v>
      </c>
      <c r="T62" s="2">
        <f t="shared" si="4"/>
        <v>44.35</v>
      </c>
      <c r="U62" s="2">
        <f t="shared" si="5"/>
        <v>23.03</v>
      </c>
      <c r="V62" s="2">
        <f t="shared" si="6"/>
        <v>51.25</v>
      </c>
      <c r="W62" s="2">
        <f t="shared" si="7"/>
        <v>0</v>
      </c>
    </row>
    <row r="63" spans="1:23" x14ac:dyDescent="0.3">
      <c r="A63">
        <v>980</v>
      </c>
      <c r="B63">
        <v>100</v>
      </c>
      <c r="C63">
        <v>23.02</v>
      </c>
      <c r="D63" t="s">
        <v>72</v>
      </c>
      <c r="H63" s="12">
        <f t="shared" si="0"/>
        <v>38720.745532407411</v>
      </c>
      <c r="I63" s="2">
        <f t="shared" si="1"/>
        <v>-2302</v>
      </c>
      <c r="J63" s="2">
        <f>IF(ISBLANK(A63),"",-SUM(I$3:I63))</f>
        <v>-4788.0996212121099</v>
      </c>
      <c r="K63" s="2">
        <f t="shared" si="2"/>
        <v>-153.90037878789008</v>
      </c>
      <c r="L63" s="7">
        <f t="shared" si="3"/>
        <v>-2.5650063131315011E-3</v>
      </c>
      <c r="M63" s="7">
        <f>IF(ISBLANK(A63),"",K63/($M$1+SUM(K$3:K62)))</f>
        <v>-2.8923810461606121E-3</v>
      </c>
      <c r="N63">
        <f>IF(ISBLANK(A63),"",IF(H64=0,NETWORKDAYS($H$3,H63,holiday!$B$2:$B$10),IF(DAY(H63)&lt;DAY(H64),NETWORKDAYS($H$3,H63,holiday!$B$2:$B$10),0)))</f>
        <v>0</v>
      </c>
      <c r="O63">
        <f>IF(ISBLANK(A63),"",SUMIF($A$3:$A63,O$2,$B$3:$B63))</f>
        <v>200</v>
      </c>
      <c r="P63">
        <f>IF(ISBLANK(A63),"",SUMIF($A$3:$A63,P$2,$B$3:$B63))</f>
        <v>-600</v>
      </c>
      <c r="Q63">
        <f>IF(ISBLANK(A63),"",SUMIF($A$3:$A63,Q$2,$B$3:$B63))</f>
        <v>0</v>
      </c>
      <c r="R63">
        <f>IF(ISBLANK(A63),"",SUMIF($A$3:$A63,R$2,$B$3:$B63))</f>
        <v>0</v>
      </c>
      <c r="T63" s="2">
        <f t="shared" si="4"/>
        <v>44.35</v>
      </c>
      <c r="U63" s="2">
        <f t="shared" si="5"/>
        <v>23.02</v>
      </c>
      <c r="V63" s="2">
        <f t="shared" si="6"/>
        <v>51.25</v>
      </c>
      <c r="W63" s="2">
        <f t="shared" si="7"/>
        <v>0</v>
      </c>
    </row>
    <row r="64" spans="1:23" x14ac:dyDescent="0.3">
      <c r="A64">
        <v>679</v>
      </c>
      <c r="B64">
        <v>100</v>
      </c>
      <c r="C64">
        <v>51.25</v>
      </c>
      <c r="D64" t="s">
        <v>73</v>
      </c>
      <c r="H64" s="12">
        <f t="shared" si="0"/>
        <v>38720.746539351851</v>
      </c>
      <c r="I64" s="2">
        <f t="shared" si="1"/>
        <v>-5125</v>
      </c>
      <c r="J64" s="2">
        <f>IF(ISBLANK(A64),"",-SUM(I$3:I64))</f>
        <v>336.90037878789008</v>
      </c>
      <c r="K64" s="2">
        <f t="shared" si="2"/>
        <v>-153.90037878789008</v>
      </c>
      <c r="L64" s="7">
        <f t="shared" si="3"/>
        <v>-2.5650063131315011E-3</v>
      </c>
      <c r="M64" s="7">
        <f>IF(ISBLANK(A64),"",K64/($M$1+SUM(K$3:K63)))</f>
        <v>-2.9007711817459429E-3</v>
      </c>
      <c r="N64">
        <f>IF(ISBLANK(A64),"",IF(H65=0,NETWORKDAYS($H$3,H64,holiday!$B$2:$B$10),IF(DAY(H64)&lt;DAY(H65),NETWORKDAYS($H$3,H64,holiday!$B$2:$B$10),0)))</f>
        <v>0</v>
      </c>
      <c r="O64">
        <f>IF(ISBLANK(A64),"",SUMIF($A$3:$A64,O$2,$B$3:$B64))</f>
        <v>200</v>
      </c>
      <c r="P64">
        <f>IF(ISBLANK(A64),"",SUMIF($A$3:$A64,P$2,$B$3:$B64))</f>
        <v>-600</v>
      </c>
      <c r="Q64">
        <f>IF(ISBLANK(A64),"",SUMIF($A$3:$A64,Q$2,$B$3:$B64))</f>
        <v>100</v>
      </c>
      <c r="R64">
        <f>IF(ISBLANK(A64),"",SUMIF($A$3:$A64,R$2,$B$3:$B64))</f>
        <v>0</v>
      </c>
      <c r="T64" s="2">
        <f t="shared" si="4"/>
        <v>44.35</v>
      </c>
      <c r="U64" s="2">
        <f t="shared" si="5"/>
        <v>23.02</v>
      </c>
      <c r="V64" s="2">
        <f t="shared" si="6"/>
        <v>51.25</v>
      </c>
      <c r="W64" s="2">
        <f t="shared" si="7"/>
        <v>0</v>
      </c>
    </row>
    <row r="65" spans="1:23" x14ac:dyDescent="0.3">
      <c r="A65">
        <v>980</v>
      </c>
      <c r="B65">
        <v>100</v>
      </c>
      <c r="C65">
        <v>23.01</v>
      </c>
      <c r="D65" t="s">
        <v>74</v>
      </c>
      <c r="H65" s="12">
        <f t="shared" si="0"/>
        <v>38720.747916666667</v>
      </c>
      <c r="I65" s="2">
        <f t="shared" si="1"/>
        <v>-2301</v>
      </c>
      <c r="J65" s="2">
        <f>IF(ISBLANK(A65),"",-SUM(I$3:I65))</f>
        <v>2637.9003787878901</v>
      </c>
      <c r="K65" s="2">
        <f t="shared" si="2"/>
        <v>-147.90037878789008</v>
      </c>
      <c r="L65" s="7">
        <f t="shared" si="3"/>
        <v>-2.4650063131315013E-3</v>
      </c>
      <c r="M65" s="7">
        <f>IF(ISBLANK(A65),"",K65/($M$1+SUM(K$3:K64)))</f>
        <v>-2.7957909153928629E-3</v>
      </c>
      <c r="N65">
        <f>IF(ISBLANK(A65),"",IF(H66=0,NETWORKDAYS($H$3,H65,holiday!$B$2:$B$10),IF(DAY(H65)&lt;DAY(H66),NETWORKDAYS($H$3,H65,holiday!$B$2:$B$10),0)))</f>
        <v>0</v>
      </c>
      <c r="O65">
        <f>IF(ISBLANK(A65),"",SUMIF($A$3:$A65,O$2,$B$3:$B65))</f>
        <v>200</v>
      </c>
      <c r="P65">
        <f>IF(ISBLANK(A65),"",SUMIF($A$3:$A65,P$2,$B$3:$B65))</f>
        <v>-500</v>
      </c>
      <c r="Q65">
        <f>IF(ISBLANK(A65),"",SUMIF($A$3:$A65,Q$2,$B$3:$B65))</f>
        <v>100</v>
      </c>
      <c r="R65">
        <f>IF(ISBLANK(A65),"",SUMIF($A$3:$A65,R$2,$B$3:$B65))</f>
        <v>0</v>
      </c>
      <c r="T65" s="2">
        <f t="shared" si="4"/>
        <v>44.35</v>
      </c>
      <c r="U65" s="2">
        <f t="shared" si="5"/>
        <v>23.01</v>
      </c>
      <c r="V65" s="2">
        <f t="shared" si="6"/>
        <v>51.25</v>
      </c>
      <c r="W65" s="2">
        <f t="shared" si="7"/>
        <v>0</v>
      </c>
    </row>
    <row r="66" spans="1:23" x14ac:dyDescent="0.3">
      <c r="A66">
        <v>980</v>
      </c>
      <c r="B66">
        <v>100</v>
      </c>
      <c r="C66">
        <v>23</v>
      </c>
      <c r="D66" t="s">
        <v>75</v>
      </c>
      <c r="H66" s="12">
        <f t="shared" si="0"/>
        <v>38720.749062499999</v>
      </c>
      <c r="I66" s="2">
        <f t="shared" si="1"/>
        <v>-2300</v>
      </c>
      <c r="J66" s="2">
        <f>IF(ISBLANK(A66),"",-SUM(I$3:I66))</f>
        <v>4937.9003787878901</v>
      </c>
      <c r="K66" s="2">
        <f t="shared" si="2"/>
        <v>-142.90037878789008</v>
      </c>
      <c r="L66" s="7">
        <f t="shared" si="3"/>
        <v>-2.381672979798168E-3</v>
      </c>
      <c r="M66" s="7">
        <f>IF(ISBLANK(A66),"",K66/($M$1+SUM(K$3:K65)))</f>
        <v>-2.7088482727237856E-3</v>
      </c>
      <c r="N66">
        <f>IF(ISBLANK(A66),"",IF(H67=0,NETWORKDAYS($H$3,H66,holiday!$B$2:$B$10),IF(DAY(H66)&lt;DAY(H67),NETWORKDAYS($H$3,H66,holiday!$B$2:$B$10),0)))</f>
        <v>0</v>
      </c>
      <c r="O66">
        <f>IF(ISBLANK(A66),"",SUMIF($A$3:$A66,O$2,$B$3:$B66))</f>
        <v>200</v>
      </c>
      <c r="P66">
        <f>IF(ISBLANK(A66),"",SUMIF($A$3:$A66,P$2,$B$3:$B66))</f>
        <v>-400</v>
      </c>
      <c r="Q66">
        <f>IF(ISBLANK(A66),"",SUMIF($A$3:$A66,Q$2,$B$3:$B66))</f>
        <v>100</v>
      </c>
      <c r="R66">
        <f>IF(ISBLANK(A66),"",SUMIF($A$3:$A66,R$2,$B$3:$B66))</f>
        <v>0</v>
      </c>
      <c r="T66" s="2">
        <f t="shared" si="4"/>
        <v>44.35</v>
      </c>
      <c r="U66" s="2">
        <f t="shared" si="5"/>
        <v>23</v>
      </c>
      <c r="V66" s="2">
        <f t="shared" si="6"/>
        <v>51.25</v>
      </c>
      <c r="W66" s="2">
        <f t="shared" si="7"/>
        <v>0</v>
      </c>
    </row>
    <row r="67" spans="1:23" x14ac:dyDescent="0.3">
      <c r="A67">
        <v>980</v>
      </c>
      <c r="B67">
        <v>100</v>
      </c>
      <c r="C67">
        <v>23</v>
      </c>
      <c r="D67" t="s">
        <v>76</v>
      </c>
      <c r="H67" s="12">
        <f t="shared" si="0"/>
        <v>38720.757708333331</v>
      </c>
      <c r="I67" s="2">
        <f t="shared" si="1"/>
        <v>-2300</v>
      </c>
      <c r="J67" s="2">
        <f>IF(ISBLANK(A67),"",-SUM(I$3:I67))</f>
        <v>7237.9003787878901</v>
      </c>
      <c r="K67" s="2">
        <f t="shared" si="2"/>
        <v>-142.90037878789008</v>
      </c>
      <c r="L67" s="7">
        <f t="shared" si="3"/>
        <v>-2.381672979798168E-3</v>
      </c>
      <c r="M67" s="7">
        <f>IF(ISBLANK(A67),"",K67/($M$1+SUM(K$3:K66)))</f>
        <v>-2.716206062825432E-3</v>
      </c>
      <c r="N67">
        <f>IF(ISBLANK(A67),"",IF(H68=0,NETWORKDAYS($H$3,H67,holiday!$B$2:$B$10),IF(DAY(H67)&lt;DAY(H68),NETWORKDAYS($H$3,H67,holiday!$B$2:$B$10),0)))</f>
        <v>0</v>
      </c>
      <c r="O67">
        <f>IF(ISBLANK(A67),"",SUMIF($A$3:$A67,O$2,$B$3:$B67))</f>
        <v>200</v>
      </c>
      <c r="P67">
        <f>IF(ISBLANK(A67),"",SUMIF($A$3:$A67,P$2,$B$3:$B67))</f>
        <v>-300</v>
      </c>
      <c r="Q67">
        <f>IF(ISBLANK(A67),"",SUMIF($A$3:$A67,Q$2,$B$3:$B67))</f>
        <v>100</v>
      </c>
      <c r="R67">
        <f>IF(ISBLANK(A67),"",SUMIF($A$3:$A67,R$2,$B$3:$B67))</f>
        <v>0</v>
      </c>
      <c r="T67" s="2">
        <f t="shared" si="4"/>
        <v>44.35</v>
      </c>
      <c r="U67" s="2">
        <f t="shared" si="5"/>
        <v>23</v>
      </c>
      <c r="V67" s="2">
        <f t="shared" si="6"/>
        <v>51.25</v>
      </c>
      <c r="W67" s="2">
        <f t="shared" si="7"/>
        <v>0</v>
      </c>
    </row>
    <row r="68" spans="1:23" x14ac:dyDescent="0.3">
      <c r="A68">
        <v>980</v>
      </c>
      <c r="B68">
        <v>100</v>
      </c>
      <c r="C68">
        <v>22.94</v>
      </c>
      <c r="D68" t="s">
        <v>77</v>
      </c>
      <c r="H68" s="12">
        <f t="shared" ref="H68:H131" si="8">IF(ISBLANK(D68),,LEFT(D68,LEN(D68)-6)*1)</f>
        <v>38720.776504629626</v>
      </c>
      <c r="I68" s="2">
        <f t="shared" ref="I68:I131" si="9">IF(ISBLANK(A68),"",-B68*C68)</f>
        <v>-2294</v>
      </c>
      <c r="J68" s="2">
        <f>IF(ISBLANK(A68),"",-SUM(I$3:I68))</f>
        <v>9531.9003787878901</v>
      </c>
      <c r="K68" s="2">
        <f t="shared" ref="K68:K131" si="10">IF(ISBLANK(A68),"",SUMPRODUCT(O68:R68,T68:W68)-J68)</f>
        <v>-124.90037878789008</v>
      </c>
      <c r="L68" s="7">
        <f t="shared" ref="L68:L131" si="11">IF(ISBLANK(A68),"",K68/$M$1)</f>
        <v>-2.0816729797981681E-3</v>
      </c>
      <c r="M68" s="7">
        <f>IF(ISBLANK(A68),"",K68/($M$1+SUM(K$3:K67)))</f>
        <v>-2.3805336675999035E-3</v>
      </c>
      <c r="N68">
        <f>IF(ISBLANK(A68),"",IF(H69=0,NETWORKDAYS($H$3,H68,holiday!$B$2:$B$10),IF(DAY(H68)&lt;DAY(H69),NETWORKDAYS($H$3,H68,holiday!$B$2:$B$10),0)))</f>
        <v>0</v>
      </c>
      <c r="O68">
        <f>IF(ISBLANK(A68),"",SUMIF($A$3:$A68,O$2,$B$3:$B68))</f>
        <v>200</v>
      </c>
      <c r="P68">
        <f>IF(ISBLANK(A68),"",SUMIF($A$3:$A68,P$2,$B$3:$B68))</f>
        <v>-200</v>
      </c>
      <c r="Q68">
        <f>IF(ISBLANK(A68),"",SUMIF($A$3:$A68,Q$2,$B$3:$B68))</f>
        <v>100</v>
      </c>
      <c r="R68">
        <f>IF(ISBLANK(A68),"",SUMIF($A$3:$A68,R$2,$B$3:$B68))</f>
        <v>0</v>
      </c>
      <c r="T68" s="2">
        <f t="shared" ref="T68:T131" si="12">IF(ISBLANK(A68),"",IF($A68=T$2,$C68,T67))</f>
        <v>44.35</v>
      </c>
      <c r="U68" s="2">
        <f t="shared" ref="U68:U131" si="13">IF(ISBLANK(A68),"",IF($A68=U$2,$C68,U67))</f>
        <v>22.94</v>
      </c>
      <c r="V68" s="2">
        <f t="shared" ref="V68:V131" si="14">IF(ISBLANK(A68),"",IF($A68=V$2,$C68,V67))</f>
        <v>51.25</v>
      </c>
      <c r="W68" s="2">
        <f t="shared" ref="W68:W131" si="15">IF(ISBLANK(A68),"",IF($A68=W$2,$C68,W67))</f>
        <v>0</v>
      </c>
    </row>
    <row r="69" spans="1:23" x14ac:dyDescent="0.3">
      <c r="A69">
        <v>980</v>
      </c>
      <c r="B69">
        <v>100</v>
      </c>
      <c r="C69">
        <v>22.94</v>
      </c>
      <c r="D69" t="s">
        <v>78</v>
      </c>
      <c r="H69" s="12">
        <f t="shared" si="8"/>
        <v>38720.779560185183</v>
      </c>
      <c r="I69" s="2">
        <f t="shared" si="9"/>
        <v>-2294</v>
      </c>
      <c r="J69" s="2">
        <f>IF(ISBLANK(A69),"",-SUM(I$3:I69))</f>
        <v>11825.90037878789</v>
      </c>
      <c r="K69" s="2">
        <f t="shared" si="10"/>
        <v>-124.90037878789008</v>
      </c>
      <c r="L69" s="7">
        <f t="shared" si="11"/>
        <v>-2.0816729797981681E-3</v>
      </c>
      <c r="M69" s="7">
        <f>IF(ISBLANK(A69),"",K69/($M$1+SUM(K$3:K68)))</f>
        <v>-2.3862141306760804E-3</v>
      </c>
      <c r="N69">
        <f>IF(ISBLANK(A69),"",IF(H70=0,NETWORKDAYS($H$3,H69,holiday!$B$2:$B$10),IF(DAY(H69)&lt;DAY(H70),NETWORKDAYS($H$3,H69,holiday!$B$2:$B$10),0)))</f>
        <v>0</v>
      </c>
      <c r="O69">
        <f>IF(ISBLANK(A69),"",SUMIF($A$3:$A69,O$2,$B$3:$B69))</f>
        <v>200</v>
      </c>
      <c r="P69">
        <f>IF(ISBLANK(A69),"",SUMIF($A$3:$A69,P$2,$B$3:$B69))</f>
        <v>-100</v>
      </c>
      <c r="Q69">
        <f>IF(ISBLANK(A69),"",SUMIF($A$3:$A69,Q$2,$B$3:$B69))</f>
        <v>100</v>
      </c>
      <c r="R69">
        <f>IF(ISBLANK(A69),"",SUMIF($A$3:$A69,R$2,$B$3:$B69))</f>
        <v>0</v>
      </c>
      <c r="T69" s="2">
        <f t="shared" si="12"/>
        <v>44.35</v>
      </c>
      <c r="U69" s="2">
        <f t="shared" si="13"/>
        <v>22.94</v>
      </c>
      <c r="V69" s="2">
        <f t="shared" si="14"/>
        <v>51.25</v>
      </c>
      <c r="W69" s="2">
        <f t="shared" si="15"/>
        <v>0</v>
      </c>
    </row>
    <row r="70" spans="1:23" x14ac:dyDescent="0.3">
      <c r="A70">
        <v>980</v>
      </c>
      <c r="B70">
        <v>-100</v>
      </c>
      <c r="C70">
        <v>22.97</v>
      </c>
      <c r="D70" t="s">
        <v>79</v>
      </c>
      <c r="H70" s="12">
        <f t="shared" si="8"/>
        <v>38720.785162037035</v>
      </c>
      <c r="I70" s="2">
        <f t="shared" si="9"/>
        <v>2297</v>
      </c>
      <c r="J70" s="2">
        <f>IF(ISBLANK(A70),"",-SUM(I$3:I70))</f>
        <v>9528.9003787878901</v>
      </c>
      <c r="K70" s="2">
        <f t="shared" si="10"/>
        <v>-127.90037878789008</v>
      </c>
      <c r="L70" s="7">
        <f t="shared" si="11"/>
        <v>-2.1316729797981678E-3</v>
      </c>
      <c r="M70" s="7">
        <f>IF(ISBLANK(A70),"",K70/($M$1+SUM(K$3:K69)))</f>
        <v>-2.4493736780667927E-3</v>
      </c>
      <c r="N70">
        <f>IF(ISBLANK(A70),"",IF(H71=0,NETWORKDAYS($H$3,H70,holiday!$B$2:$B$10),IF(DAY(H70)&lt;DAY(H71),NETWORKDAYS($H$3,H70,holiday!$B$2:$B$10),0)))</f>
        <v>0</v>
      </c>
      <c r="O70">
        <f>IF(ISBLANK(A70),"",SUMIF($A$3:$A70,O$2,$B$3:$B70))</f>
        <v>200</v>
      </c>
      <c r="P70">
        <f>IF(ISBLANK(A70),"",SUMIF($A$3:$A70,P$2,$B$3:$B70))</f>
        <v>-200</v>
      </c>
      <c r="Q70">
        <f>IF(ISBLANK(A70),"",SUMIF($A$3:$A70,Q$2,$B$3:$B70))</f>
        <v>100</v>
      </c>
      <c r="R70">
        <f>IF(ISBLANK(A70),"",SUMIF($A$3:$A70,R$2,$B$3:$B70))</f>
        <v>0</v>
      </c>
      <c r="T70" s="2">
        <f t="shared" si="12"/>
        <v>44.35</v>
      </c>
      <c r="U70" s="2">
        <f t="shared" si="13"/>
        <v>22.97</v>
      </c>
      <c r="V70" s="2">
        <f t="shared" si="14"/>
        <v>51.25</v>
      </c>
      <c r="W70" s="2">
        <f t="shared" si="15"/>
        <v>0</v>
      </c>
    </row>
    <row r="71" spans="1:23" x14ac:dyDescent="0.3">
      <c r="A71">
        <v>8370</v>
      </c>
      <c r="B71">
        <v>100</v>
      </c>
      <c r="C71">
        <v>44.31</v>
      </c>
      <c r="D71" t="s">
        <v>80</v>
      </c>
      <c r="H71" s="12">
        <f t="shared" si="8"/>
        <v>38720.78974537037</v>
      </c>
      <c r="I71" s="2">
        <f t="shared" si="9"/>
        <v>-4431</v>
      </c>
      <c r="J71" s="2">
        <f>IF(ISBLANK(A71),"",-SUM(I$3:I71))</f>
        <v>13959.90037878789</v>
      </c>
      <c r="K71" s="2">
        <f t="shared" si="10"/>
        <v>-135.90037878789008</v>
      </c>
      <c r="L71" s="7">
        <f t="shared" si="11"/>
        <v>-2.2650063131315012E-3</v>
      </c>
      <c r="M71" s="7">
        <f>IF(ISBLANK(A71),"",K71/($M$1+SUM(K$3:K70)))</f>
        <v>-2.6089691113161785E-3</v>
      </c>
      <c r="N71">
        <f>IF(ISBLANK(A71),"",IF(H72=0,NETWORKDAYS($H$3,H71,holiday!$B$2:$B$10),IF(DAY(H71)&lt;DAY(H72),NETWORKDAYS($H$3,H71,holiday!$B$2:$B$10),0)))</f>
        <v>0</v>
      </c>
      <c r="O71">
        <f>IF(ISBLANK(A71),"",SUMIF($A$3:$A71,O$2,$B$3:$B71))</f>
        <v>300</v>
      </c>
      <c r="P71">
        <f>IF(ISBLANK(A71),"",SUMIF($A$3:$A71,P$2,$B$3:$B71))</f>
        <v>-200</v>
      </c>
      <c r="Q71">
        <f>IF(ISBLANK(A71),"",SUMIF($A$3:$A71,Q$2,$B$3:$B71))</f>
        <v>100</v>
      </c>
      <c r="R71">
        <f>IF(ISBLANK(A71),"",SUMIF($A$3:$A71,R$2,$B$3:$B71))</f>
        <v>0</v>
      </c>
      <c r="T71" s="2">
        <f t="shared" si="12"/>
        <v>44.31</v>
      </c>
      <c r="U71" s="2">
        <f t="shared" si="13"/>
        <v>22.97</v>
      </c>
      <c r="V71" s="2">
        <f t="shared" si="14"/>
        <v>51.25</v>
      </c>
      <c r="W71" s="2">
        <f t="shared" si="15"/>
        <v>0</v>
      </c>
    </row>
    <row r="72" spans="1:23" x14ac:dyDescent="0.3">
      <c r="A72">
        <v>679</v>
      </c>
      <c r="B72">
        <v>100</v>
      </c>
      <c r="C72">
        <v>51.43</v>
      </c>
      <c r="D72" t="s">
        <v>81</v>
      </c>
      <c r="H72" s="12">
        <f t="shared" si="8"/>
        <v>38720.790763888886</v>
      </c>
      <c r="I72" s="2">
        <f t="shared" si="9"/>
        <v>-5143</v>
      </c>
      <c r="J72" s="2">
        <f>IF(ISBLANK(A72),"",-SUM(I$3:I72))</f>
        <v>19102.90037878789</v>
      </c>
      <c r="K72" s="2">
        <f t="shared" si="10"/>
        <v>-117.90037878789008</v>
      </c>
      <c r="L72" s="7">
        <f t="shared" si="11"/>
        <v>-1.9650063131315012E-3</v>
      </c>
      <c r="M72" s="7">
        <f>IF(ISBLANK(A72),"",K72/($M$1+SUM(K$3:K71)))</f>
        <v>-2.2693318685313253E-3</v>
      </c>
      <c r="N72">
        <f>IF(ISBLANK(A72),"",IF(H73=0,NETWORKDAYS($H$3,H72,holiday!$B$2:$B$10),IF(DAY(H72)&lt;DAY(H73),NETWORKDAYS($H$3,H72,holiday!$B$2:$B$10),0)))</f>
        <v>0</v>
      </c>
      <c r="O72">
        <f>IF(ISBLANK(A72),"",SUMIF($A$3:$A72,O$2,$B$3:$B72))</f>
        <v>300</v>
      </c>
      <c r="P72">
        <f>IF(ISBLANK(A72),"",SUMIF($A$3:$A72,P$2,$B$3:$B72))</f>
        <v>-200</v>
      </c>
      <c r="Q72">
        <f>IF(ISBLANK(A72),"",SUMIF($A$3:$A72,Q$2,$B$3:$B72))</f>
        <v>200</v>
      </c>
      <c r="R72">
        <f>IF(ISBLANK(A72),"",SUMIF($A$3:$A72,R$2,$B$3:$B72))</f>
        <v>0</v>
      </c>
      <c r="T72" s="2">
        <f t="shared" si="12"/>
        <v>44.31</v>
      </c>
      <c r="U72" s="2">
        <f t="shared" si="13"/>
        <v>22.97</v>
      </c>
      <c r="V72" s="2">
        <f t="shared" si="14"/>
        <v>51.43</v>
      </c>
      <c r="W72" s="2">
        <f t="shared" si="15"/>
        <v>0</v>
      </c>
    </row>
    <row r="73" spans="1:23" x14ac:dyDescent="0.3">
      <c r="A73">
        <v>679</v>
      </c>
      <c r="B73">
        <v>100</v>
      </c>
      <c r="C73">
        <v>51.6</v>
      </c>
      <c r="D73" t="s">
        <v>82</v>
      </c>
      <c r="H73" s="12">
        <f t="shared" si="8"/>
        <v>38720.796377314815</v>
      </c>
      <c r="I73" s="2">
        <f t="shared" si="9"/>
        <v>-5160</v>
      </c>
      <c r="J73" s="2">
        <f>IF(ISBLANK(A73),"",-SUM(I$3:I73))</f>
        <v>24262.90037878789</v>
      </c>
      <c r="K73" s="2">
        <f t="shared" si="10"/>
        <v>-83.900378787890077</v>
      </c>
      <c r="L73" s="7">
        <f t="shared" si="11"/>
        <v>-1.3983396464648345E-3</v>
      </c>
      <c r="M73" s="7">
        <f>IF(ISBLANK(A73),"",K73/($M$1+SUM(K$3:K72)))</f>
        <v>-1.6185771740817134E-3</v>
      </c>
      <c r="N73">
        <f>IF(ISBLANK(A73),"",IF(H74=0,NETWORKDAYS($H$3,H73,holiday!$B$2:$B$10),IF(DAY(H73)&lt;DAY(H74),NETWORKDAYS($H$3,H73,holiday!$B$2:$B$10),0)))</f>
        <v>0</v>
      </c>
      <c r="O73">
        <f>IF(ISBLANK(A73),"",SUMIF($A$3:$A73,O$2,$B$3:$B73))</f>
        <v>300</v>
      </c>
      <c r="P73">
        <f>IF(ISBLANK(A73),"",SUMIF($A$3:$A73,P$2,$B$3:$B73))</f>
        <v>-200</v>
      </c>
      <c r="Q73">
        <f>IF(ISBLANK(A73),"",SUMIF($A$3:$A73,Q$2,$B$3:$B73))</f>
        <v>300</v>
      </c>
      <c r="R73">
        <f>IF(ISBLANK(A73),"",SUMIF($A$3:$A73,R$2,$B$3:$B73))</f>
        <v>0</v>
      </c>
      <c r="T73" s="2">
        <f t="shared" si="12"/>
        <v>44.31</v>
      </c>
      <c r="U73" s="2">
        <f t="shared" si="13"/>
        <v>22.97</v>
      </c>
      <c r="V73" s="2">
        <f t="shared" si="14"/>
        <v>51.6</v>
      </c>
      <c r="W73" s="2">
        <f t="shared" si="15"/>
        <v>0</v>
      </c>
    </row>
    <row r="74" spans="1:23" x14ac:dyDescent="0.3">
      <c r="A74">
        <v>679</v>
      </c>
      <c r="B74">
        <v>-100</v>
      </c>
      <c r="C74">
        <v>51.69</v>
      </c>
      <c r="D74" t="s">
        <v>83</v>
      </c>
      <c r="H74" s="12">
        <f t="shared" si="8"/>
        <v>38720.797337962962</v>
      </c>
      <c r="I74" s="2">
        <f t="shared" si="9"/>
        <v>5169</v>
      </c>
      <c r="J74" s="2">
        <f>IF(ISBLANK(A74),"",-SUM(I$3:I74))</f>
        <v>19093.90037878789</v>
      </c>
      <c r="K74" s="2">
        <f t="shared" si="10"/>
        <v>-56.900378787890077</v>
      </c>
      <c r="L74" s="7">
        <f t="shared" si="11"/>
        <v>-9.4833964646483465E-4</v>
      </c>
      <c r="M74" s="7">
        <f>IF(ISBLANK(A74),"",K74/($M$1+SUM(K$3:K73)))</f>
        <v>-1.0994820817769653E-3</v>
      </c>
      <c r="N74">
        <f>IF(ISBLANK(A74),"",IF(H75=0,NETWORKDAYS($H$3,H74,holiday!$B$2:$B$10),IF(DAY(H74)&lt;DAY(H75),NETWORKDAYS($H$3,H74,holiday!$B$2:$B$10),0)))</f>
        <v>0</v>
      </c>
      <c r="O74">
        <f>IF(ISBLANK(A74),"",SUMIF($A$3:$A74,O$2,$B$3:$B74))</f>
        <v>300</v>
      </c>
      <c r="P74">
        <f>IF(ISBLANK(A74),"",SUMIF($A$3:$A74,P$2,$B$3:$B74))</f>
        <v>-200</v>
      </c>
      <c r="Q74">
        <f>IF(ISBLANK(A74),"",SUMIF($A$3:$A74,Q$2,$B$3:$B74))</f>
        <v>200</v>
      </c>
      <c r="R74">
        <f>IF(ISBLANK(A74),"",SUMIF($A$3:$A74,R$2,$B$3:$B74))</f>
        <v>0</v>
      </c>
      <c r="T74" s="2">
        <f t="shared" si="12"/>
        <v>44.31</v>
      </c>
      <c r="U74" s="2">
        <f t="shared" si="13"/>
        <v>22.97</v>
      </c>
      <c r="V74" s="2">
        <f t="shared" si="14"/>
        <v>51.69</v>
      </c>
      <c r="W74" s="2">
        <f t="shared" si="15"/>
        <v>0</v>
      </c>
    </row>
    <row r="75" spans="1:23" x14ac:dyDescent="0.3">
      <c r="A75">
        <v>8370</v>
      </c>
      <c r="B75">
        <v>-100</v>
      </c>
      <c r="C75">
        <v>44.576000000000001</v>
      </c>
      <c r="D75" t="s">
        <v>84</v>
      </c>
      <c r="H75" s="12">
        <f t="shared" si="8"/>
        <v>38720.797974537039</v>
      </c>
      <c r="I75" s="2">
        <f t="shared" si="9"/>
        <v>4457.6000000000004</v>
      </c>
      <c r="J75" s="2">
        <f>IF(ISBLANK(A75),"",-SUM(I$3:I75))</f>
        <v>14636.30037878789</v>
      </c>
      <c r="K75" s="2">
        <f t="shared" si="10"/>
        <v>22.899621212111015</v>
      </c>
      <c r="L75" s="7">
        <f t="shared" si="11"/>
        <v>3.8166035353518358E-4</v>
      </c>
      <c r="M75" s="7">
        <f>IF(ISBLANK(A75),"",K75/($M$1+SUM(K$3:K74)))</f>
        <v>4.4297483891171945E-4</v>
      </c>
      <c r="N75">
        <f>IF(ISBLANK(A75),"",IF(H76=0,NETWORKDAYS($H$3,H75,holiday!$B$2:$B$10),IF(DAY(H75)&lt;DAY(H76),NETWORKDAYS($H$3,H75,holiday!$B$2:$B$10),0)))</f>
        <v>0</v>
      </c>
      <c r="O75">
        <f>IF(ISBLANK(A75),"",SUMIF($A$3:$A75,O$2,$B$3:$B75))</f>
        <v>200</v>
      </c>
      <c r="P75">
        <f>IF(ISBLANK(A75),"",SUMIF($A$3:$A75,P$2,$B$3:$B75))</f>
        <v>-200</v>
      </c>
      <c r="Q75">
        <f>IF(ISBLANK(A75),"",SUMIF($A$3:$A75,Q$2,$B$3:$B75))</f>
        <v>200</v>
      </c>
      <c r="R75">
        <f>IF(ISBLANK(A75),"",SUMIF($A$3:$A75,R$2,$B$3:$B75))</f>
        <v>0</v>
      </c>
      <c r="T75" s="2">
        <f t="shared" si="12"/>
        <v>44.576000000000001</v>
      </c>
      <c r="U75" s="2">
        <f t="shared" si="13"/>
        <v>22.97</v>
      </c>
      <c r="V75" s="2">
        <f t="shared" si="14"/>
        <v>51.69</v>
      </c>
      <c r="W75" s="2">
        <f t="shared" si="15"/>
        <v>0</v>
      </c>
    </row>
    <row r="76" spans="1:23" x14ac:dyDescent="0.3">
      <c r="A76">
        <v>679</v>
      </c>
      <c r="B76">
        <v>-100</v>
      </c>
      <c r="C76">
        <v>51.77</v>
      </c>
      <c r="D76" t="s">
        <v>85</v>
      </c>
      <c r="H76" s="12">
        <f t="shared" si="8"/>
        <v>38720.801319444443</v>
      </c>
      <c r="I76" s="2">
        <f t="shared" si="9"/>
        <v>5177</v>
      </c>
      <c r="J76" s="2">
        <f>IF(ISBLANK(A76),"",-SUM(I$3:I76))</f>
        <v>9459.3003787878897</v>
      </c>
      <c r="K76" s="2">
        <f t="shared" si="10"/>
        <v>38.899621212111015</v>
      </c>
      <c r="L76" s="7">
        <f t="shared" si="11"/>
        <v>6.4832702020185026E-4</v>
      </c>
      <c r="M76" s="7">
        <f>IF(ISBLANK(A76),"",K76/($M$1+SUM(K$3:K75)))</f>
        <v>7.5214884629781482E-4</v>
      </c>
      <c r="N76">
        <f>IF(ISBLANK(A76),"",IF(H77=0,NETWORKDAYS($H$3,H76,holiday!$B$2:$B$10),IF(DAY(H76)&lt;DAY(H77),NETWORKDAYS($H$3,H76,holiday!$B$2:$B$10),0)))</f>
        <v>0</v>
      </c>
      <c r="O76">
        <f>IF(ISBLANK(A76),"",SUMIF($A$3:$A76,O$2,$B$3:$B76))</f>
        <v>200</v>
      </c>
      <c r="P76">
        <f>IF(ISBLANK(A76),"",SUMIF($A$3:$A76,P$2,$B$3:$B76))</f>
        <v>-200</v>
      </c>
      <c r="Q76">
        <f>IF(ISBLANK(A76),"",SUMIF($A$3:$A76,Q$2,$B$3:$B76))</f>
        <v>100</v>
      </c>
      <c r="R76">
        <f>IF(ISBLANK(A76),"",SUMIF($A$3:$A76,R$2,$B$3:$B76))</f>
        <v>0</v>
      </c>
      <c r="T76" s="2">
        <f t="shared" si="12"/>
        <v>44.576000000000001</v>
      </c>
      <c r="U76" s="2">
        <f t="shared" si="13"/>
        <v>22.97</v>
      </c>
      <c r="V76" s="2">
        <f t="shared" si="14"/>
        <v>51.77</v>
      </c>
      <c r="W76" s="2">
        <f t="shared" si="15"/>
        <v>0</v>
      </c>
    </row>
    <row r="77" spans="1:23" x14ac:dyDescent="0.3">
      <c r="A77">
        <v>8370</v>
      </c>
      <c r="B77">
        <v>-100</v>
      </c>
      <c r="C77">
        <v>44.73</v>
      </c>
      <c r="D77" t="s">
        <v>86</v>
      </c>
      <c r="H77" s="12">
        <f t="shared" si="8"/>
        <v>38720.802453703705</v>
      </c>
      <c r="I77" s="2">
        <f t="shared" si="9"/>
        <v>4473</v>
      </c>
      <c r="J77" s="2">
        <f>IF(ISBLANK(A77),"",-SUM(I$3:I77))</f>
        <v>4986.3003787878897</v>
      </c>
      <c r="K77" s="2">
        <f t="shared" si="10"/>
        <v>69.699621212110287</v>
      </c>
      <c r="L77" s="7">
        <f t="shared" si="11"/>
        <v>1.1616603535351715E-3</v>
      </c>
      <c r="M77" s="7">
        <f>IF(ISBLANK(A77),"",K77/($M$1+SUM(K$3:K76)))</f>
        <v>1.3466734807702203E-3</v>
      </c>
      <c r="N77">
        <f>IF(ISBLANK(A77),"",IF(H78=0,NETWORKDAYS($H$3,H77,holiday!$B$2:$B$10),IF(DAY(H77)&lt;DAY(H78),NETWORKDAYS($H$3,H77,holiday!$B$2:$B$10),0)))</f>
        <v>0</v>
      </c>
      <c r="O77">
        <f>IF(ISBLANK(A77),"",SUMIF($A$3:$A77,O$2,$B$3:$B77))</f>
        <v>100</v>
      </c>
      <c r="P77">
        <f>IF(ISBLANK(A77),"",SUMIF($A$3:$A77,P$2,$B$3:$B77))</f>
        <v>-200</v>
      </c>
      <c r="Q77">
        <f>IF(ISBLANK(A77),"",SUMIF($A$3:$A77,Q$2,$B$3:$B77))</f>
        <v>100</v>
      </c>
      <c r="R77">
        <f>IF(ISBLANK(A77),"",SUMIF($A$3:$A77,R$2,$B$3:$B77))</f>
        <v>0</v>
      </c>
      <c r="T77" s="2">
        <f t="shared" si="12"/>
        <v>44.73</v>
      </c>
      <c r="U77" s="2">
        <f t="shared" si="13"/>
        <v>22.97</v>
      </c>
      <c r="V77" s="2">
        <f t="shared" si="14"/>
        <v>51.77</v>
      </c>
      <c r="W77" s="2">
        <f t="shared" si="15"/>
        <v>0</v>
      </c>
    </row>
    <row r="78" spans="1:23" x14ac:dyDescent="0.3">
      <c r="A78">
        <v>980</v>
      </c>
      <c r="B78">
        <v>100</v>
      </c>
      <c r="C78">
        <v>23.01</v>
      </c>
      <c r="D78" t="s">
        <v>87</v>
      </c>
      <c r="H78" s="12">
        <f t="shared" si="8"/>
        <v>38720.802974537037</v>
      </c>
      <c r="I78" s="2">
        <f t="shared" si="9"/>
        <v>-2301</v>
      </c>
      <c r="J78" s="2">
        <f>IF(ISBLANK(A78),"",-SUM(I$3:I78))</f>
        <v>7287.3003787878897</v>
      </c>
      <c r="K78" s="2">
        <f t="shared" si="10"/>
        <v>61.699621212110287</v>
      </c>
      <c r="L78" s="7">
        <f t="shared" si="11"/>
        <v>1.0283270202018381E-3</v>
      </c>
      <c r="M78" s="7">
        <f>IF(ISBLANK(A78),"",K78/($M$1+SUM(K$3:K77)))</f>
        <v>1.1905014491910392E-3</v>
      </c>
      <c r="N78">
        <f>IF(ISBLANK(A78),"",IF(H79=0,NETWORKDAYS($H$3,H78,holiday!$B$2:$B$10),IF(DAY(H78)&lt;DAY(H79),NETWORKDAYS($H$3,H78,holiday!$B$2:$B$10),0)))</f>
        <v>0</v>
      </c>
      <c r="O78">
        <f>IF(ISBLANK(A78),"",SUMIF($A$3:$A78,O$2,$B$3:$B78))</f>
        <v>100</v>
      </c>
      <c r="P78">
        <f>IF(ISBLANK(A78),"",SUMIF($A$3:$A78,P$2,$B$3:$B78))</f>
        <v>-100</v>
      </c>
      <c r="Q78">
        <f>IF(ISBLANK(A78),"",SUMIF($A$3:$A78,Q$2,$B$3:$B78))</f>
        <v>100</v>
      </c>
      <c r="R78">
        <f>IF(ISBLANK(A78),"",SUMIF($A$3:$A78,R$2,$B$3:$B78))</f>
        <v>0</v>
      </c>
      <c r="T78" s="2">
        <f t="shared" si="12"/>
        <v>44.73</v>
      </c>
      <c r="U78" s="2">
        <f t="shared" si="13"/>
        <v>23.01</v>
      </c>
      <c r="V78" s="2">
        <f t="shared" si="14"/>
        <v>51.77</v>
      </c>
      <c r="W78" s="2">
        <f t="shared" si="15"/>
        <v>0</v>
      </c>
    </row>
    <row r="79" spans="1:23" x14ac:dyDescent="0.3">
      <c r="A79">
        <v>980</v>
      </c>
      <c r="B79">
        <v>-100</v>
      </c>
      <c r="C79">
        <v>23.07</v>
      </c>
      <c r="D79" t="s">
        <v>88</v>
      </c>
      <c r="H79" s="12">
        <f t="shared" si="8"/>
        <v>38720.804305555554</v>
      </c>
      <c r="I79" s="2">
        <f t="shared" si="9"/>
        <v>2307</v>
      </c>
      <c r="J79" s="2">
        <f>IF(ISBLANK(A79),"",-SUM(I$3:I79))</f>
        <v>4980.3003787878897</v>
      </c>
      <c r="K79" s="2">
        <f t="shared" si="10"/>
        <v>55.699621212110287</v>
      </c>
      <c r="L79" s="7">
        <f t="shared" si="11"/>
        <v>9.2832702020183809E-4</v>
      </c>
      <c r="M79" s="7">
        <f>IF(ISBLANK(A79),"",K79/($M$1+SUM(K$3:K78)))</f>
        <v>1.0734527962842195E-3</v>
      </c>
      <c r="N79">
        <f>IF(ISBLANK(A79),"",IF(H80=0,NETWORKDAYS($H$3,H79,holiday!$B$2:$B$10),IF(DAY(H79)&lt;DAY(H80),NETWORKDAYS($H$3,H79,holiday!$B$2:$B$10),0)))</f>
        <v>0</v>
      </c>
      <c r="O79">
        <f>IF(ISBLANK(A79),"",SUMIF($A$3:$A79,O$2,$B$3:$B79))</f>
        <v>100</v>
      </c>
      <c r="P79">
        <f>IF(ISBLANK(A79),"",SUMIF($A$3:$A79,P$2,$B$3:$B79))</f>
        <v>-200</v>
      </c>
      <c r="Q79">
        <f>IF(ISBLANK(A79),"",SUMIF($A$3:$A79,Q$2,$B$3:$B79))</f>
        <v>100</v>
      </c>
      <c r="R79">
        <f>IF(ISBLANK(A79),"",SUMIF($A$3:$A79,R$2,$B$3:$B79))</f>
        <v>0</v>
      </c>
      <c r="T79" s="2">
        <f t="shared" si="12"/>
        <v>44.73</v>
      </c>
      <c r="U79" s="2">
        <f t="shared" si="13"/>
        <v>23.07</v>
      </c>
      <c r="V79" s="2">
        <f t="shared" si="14"/>
        <v>51.77</v>
      </c>
      <c r="W79" s="2">
        <f t="shared" si="15"/>
        <v>0</v>
      </c>
    </row>
    <row r="80" spans="1:23" x14ac:dyDescent="0.3">
      <c r="A80">
        <v>679</v>
      </c>
      <c r="B80">
        <v>-100</v>
      </c>
      <c r="C80">
        <v>51.76</v>
      </c>
      <c r="D80" t="s">
        <v>89</v>
      </c>
      <c r="H80" s="12">
        <f t="shared" si="8"/>
        <v>38720.805567129632</v>
      </c>
      <c r="I80" s="2">
        <f t="shared" si="9"/>
        <v>5176</v>
      </c>
      <c r="J80" s="2">
        <f>IF(ISBLANK(A80),"",-SUM(I$3:I80))</f>
        <v>-195.69962121211029</v>
      </c>
      <c r="K80" s="2">
        <f t="shared" si="10"/>
        <v>54.699621212110287</v>
      </c>
      <c r="L80" s="7">
        <f t="shared" si="11"/>
        <v>9.1166035353517142E-4</v>
      </c>
      <c r="M80" s="7">
        <f>IF(ISBLANK(A80),"",K80/($M$1+SUM(K$3:K79)))</f>
        <v>1.0530502224965585E-3</v>
      </c>
      <c r="N80">
        <f>IF(ISBLANK(A80),"",IF(H81=0,NETWORKDAYS($H$3,H80,holiday!$B$2:$B$10),IF(DAY(H80)&lt;DAY(H81),NETWORKDAYS($H$3,H80,holiday!$B$2:$B$10),0)))</f>
        <v>0</v>
      </c>
      <c r="O80">
        <f>IF(ISBLANK(A80),"",SUMIF($A$3:$A80,O$2,$B$3:$B80))</f>
        <v>100</v>
      </c>
      <c r="P80">
        <f>IF(ISBLANK(A80),"",SUMIF($A$3:$A80,P$2,$B$3:$B80))</f>
        <v>-200</v>
      </c>
      <c r="Q80">
        <f>IF(ISBLANK(A80),"",SUMIF($A$3:$A80,Q$2,$B$3:$B80))</f>
        <v>0</v>
      </c>
      <c r="R80">
        <f>IF(ISBLANK(A80),"",SUMIF($A$3:$A80,R$2,$B$3:$B80))</f>
        <v>0</v>
      </c>
      <c r="T80" s="2">
        <f t="shared" si="12"/>
        <v>44.73</v>
      </c>
      <c r="U80" s="2">
        <f t="shared" si="13"/>
        <v>23.07</v>
      </c>
      <c r="V80" s="2">
        <f t="shared" si="14"/>
        <v>51.76</v>
      </c>
      <c r="W80" s="2">
        <f t="shared" si="15"/>
        <v>0</v>
      </c>
    </row>
    <row r="81" spans="1:23" x14ac:dyDescent="0.3">
      <c r="A81">
        <v>679</v>
      </c>
      <c r="B81">
        <v>-100</v>
      </c>
      <c r="C81">
        <v>51.76</v>
      </c>
      <c r="D81" t="s">
        <v>90</v>
      </c>
      <c r="H81" s="12">
        <f t="shared" si="8"/>
        <v>38720.805590277778</v>
      </c>
      <c r="I81" s="2">
        <f t="shared" si="9"/>
        <v>5176</v>
      </c>
      <c r="J81" s="2">
        <f>IF(ISBLANK(A81),"",-SUM(I$3:I81))</f>
        <v>-5371.6996212121103</v>
      </c>
      <c r="K81" s="2">
        <f t="shared" si="10"/>
        <v>54.699621212110287</v>
      </c>
      <c r="L81" s="7">
        <f t="shared" si="11"/>
        <v>9.1166035353517142E-4</v>
      </c>
      <c r="M81" s="7">
        <f>IF(ISBLANK(A81),"",K81/($M$1+SUM(K$3:K80)))</f>
        <v>1.0519424742400064E-3</v>
      </c>
      <c r="N81">
        <f>IF(ISBLANK(A81),"",IF(H82=0,NETWORKDAYS($H$3,H81,holiday!$B$2:$B$10),IF(DAY(H81)&lt;DAY(H82),NETWORKDAYS($H$3,H81,holiday!$B$2:$B$10),0)))</f>
        <v>0</v>
      </c>
      <c r="O81">
        <f>IF(ISBLANK(A81),"",SUMIF($A$3:$A81,O$2,$B$3:$B81))</f>
        <v>100</v>
      </c>
      <c r="P81">
        <f>IF(ISBLANK(A81),"",SUMIF($A$3:$A81,P$2,$B$3:$B81))</f>
        <v>-200</v>
      </c>
      <c r="Q81">
        <f>IF(ISBLANK(A81),"",SUMIF($A$3:$A81,Q$2,$B$3:$B81))</f>
        <v>-100</v>
      </c>
      <c r="R81">
        <f>IF(ISBLANK(A81),"",SUMIF($A$3:$A81,R$2,$B$3:$B81))</f>
        <v>0</v>
      </c>
      <c r="T81" s="2">
        <f t="shared" si="12"/>
        <v>44.73</v>
      </c>
      <c r="U81" s="2">
        <f t="shared" si="13"/>
        <v>23.07</v>
      </c>
      <c r="V81" s="2">
        <f t="shared" si="14"/>
        <v>51.76</v>
      </c>
      <c r="W81" s="2">
        <f t="shared" si="15"/>
        <v>0</v>
      </c>
    </row>
    <row r="82" spans="1:23" x14ac:dyDescent="0.3">
      <c r="A82">
        <v>679</v>
      </c>
      <c r="B82">
        <v>-100</v>
      </c>
      <c r="C82">
        <v>51.76</v>
      </c>
      <c r="D82" t="s">
        <v>91</v>
      </c>
      <c r="H82" s="12">
        <f t="shared" si="8"/>
        <v>38720.805601851855</v>
      </c>
      <c r="I82" s="2">
        <f t="shared" si="9"/>
        <v>5176</v>
      </c>
      <c r="J82" s="2">
        <f>IF(ISBLANK(A82),"",-SUM(I$3:I82))</f>
        <v>-10547.69962121211</v>
      </c>
      <c r="K82" s="2">
        <f t="shared" si="10"/>
        <v>54.699621212110287</v>
      </c>
      <c r="L82" s="7">
        <f t="shared" si="11"/>
        <v>9.1166035353517142E-4</v>
      </c>
      <c r="M82" s="7">
        <f>IF(ISBLANK(A82),"",K82/($M$1+SUM(K$3:K81)))</f>
        <v>1.0508370541092837E-3</v>
      </c>
      <c r="N82">
        <f>IF(ISBLANK(A82),"",IF(H83=0,NETWORKDAYS($H$3,H82,holiday!$B$2:$B$10),IF(DAY(H82)&lt;DAY(H83),NETWORKDAYS($H$3,H82,holiday!$B$2:$B$10),0)))</f>
        <v>0</v>
      </c>
      <c r="O82">
        <f>IF(ISBLANK(A82),"",SUMIF($A$3:$A82,O$2,$B$3:$B82))</f>
        <v>100</v>
      </c>
      <c r="P82">
        <f>IF(ISBLANK(A82),"",SUMIF($A$3:$A82,P$2,$B$3:$B82))</f>
        <v>-200</v>
      </c>
      <c r="Q82">
        <f>IF(ISBLANK(A82),"",SUMIF($A$3:$A82,Q$2,$B$3:$B82))</f>
        <v>-200</v>
      </c>
      <c r="R82">
        <f>IF(ISBLANK(A82),"",SUMIF($A$3:$A82,R$2,$B$3:$B82))</f>
        <v>0</v>
      </c>
      <c r="T82" s="2">
        <f t="shared" si="12"/>
        <v>44.73</v>
      </c>
      <c r="U82" s="2">
        <f t="shared" si="13"/>
        <v>23.07</v>
      </c>
      <c r="V82" s="2">
        <f t="shared" si="14"/>
        <v>51.76</v>
      </c>
      <c r="W82" s="2">
        <f t="shared" si="15"/>
        <v>0</v>
      </c>
    </row>
    <row r="83" spans="1:23" x14ac:dyDescent="0.3">
      <c r="A83">
        <v>679</v>
      </c>
      <c r="B83">
        <v>100</v>
      </c>
      <c r="C83">
        <v>51.71</v>
      </c>
      <c r="D83" t="s">
        <v>92</v>
      </c>
      <c r="H83" s="12">
        <f t="shared" si="8"/>
        <v>38720.805671296293</v>
      </c>
      <c r="I83" s="2">
        <f t="shared" si="9"/>
        <v>-5171</v>
      </c>
      <c r="J83" s="2">
        <f>IF(ISBLANK(A83),"",-SUM(I$3:I83))</f>
        <v>-5376.6996212121103</v>
      </c>
      <c r="K83" s="2">
        <f t="shared" si="10"/>
        <v>64.699621212110287</v>
      </c>
      <c r="L83" s="7">
        <f t="shared" si="11"/>
        <v>1.0783270202018381E-3</v>
      </c>
      <c r="M83" s="7">
        <f>IF(ISBLANK(A83),"",K83/($M$1+SUM(K$3:K82)))</f>
        <v>1.2416427708688491E-3</v>
      </c>
      <c r="N83">
        <f>IF(ISBLANK(A83),"",IF(H84=0,NETWORKDAYS($H$3,H83,holiday!$B$2:$B$10),IF(DAY(H83)&lt;DAY(H84),NETWORKDAYS($H$3,H83,holiday!$B$2:$B$10),0)))</f>
        <v>0</v>
      </c>
      <c r="O83">
        <f>IF(ISBLANK(A83),"",SUMIF($A$3:$A83,O$2,$B$3:$B83))</f>
        <v>100</v>
      </c>
      <c r="P83">
        <f>IF(ISBLANK(A83),"",SUMIF($A$3:$A83,P$2,$B$3:$B83))</f>
        <v>-200</v>
      </c>
      <c r="Q83">
        <f>IF(ISBLANK(A83),"",SUMIF($A$3:$A83,Q$2,$B$3:$B83))</f>
        <v>-100</v>
      </c>
      <c r="R83">
        <f>IF(ISBLANK(A83),"",SUMIF($A$3:$A83,R$2,$B$3:$B83))</f>
        <v>0</v>
      </c>
      <c r="T83" s="2">
        <f t="shared" si="12"/>
        <v>44.73</v>
      </c>
      <c r="U83" s="2">
        <f t="shared" si="13"/>
        <v>23.07</v>
      </c>
      <c r="V83" s="2">
        <f t="shared" si="14"/>
        <v>51.71</v>
      </c>
      <c r="W83" s="2">
        <f t="shared" si="15"/>
        <v>0</v>
      </c>
    </row>
    <row r="84" spans="1:23" x14ac:dyDescent="0.3">
      <c r="A84">
        <v>8370</v>
      </c>
      <c r="B84">
        <v>100</v>
      </c>
      <c r="C84">
        <v>44.76</v>
      </c>
      <c r="D84" t="s">
        <v>93</v>
      </c>
      <c r="H84" s="12">
        <f t="shared" si="8"/>
        <v>38720.806157407409</v>
      </c>
      <c r="I84" s="2">
        <f t="shared" si="9"/>
        <v>-4476</v>
      </c>
      <c r="J84" s="2">
        <f>IF(ISBLANK(A84),"",-SUM(I$3:I84))</f>
        <v>-900.69962121211029</v>
      </c>
      <c r="K84" s="2">
        <f t="shared" si="10"/>
        <v>67.699621212110287</v>
      </c>
      <c r="L84" s="7">
        <f t="shared" si="11"/>
        <v>1.1283270202018382E-3</v>
      </c>
      <c r="M84" s="7">
        <f>IF(ISBLANK(A84),"",K84/($M$1+SUM(K$3:K83)))</f>
        <v>1.2976042547553426E-3</v>
      </c>
      <c r="N84">
        <f>IF(ISBLANK(A84),"",IF(H85=0,NETWORKDAYS($H$3,H84,holiday!$B$2:$B$10),IF(DAY(H84)&lt;DAY(H85),NETWORKDAYS($H$3,H84,holiday!$B$2:$B$10),0)))</f>
        <v>0</v>
      </c>
      <c r="O84">
        <f>IF(ISBLANK(A84),"",SUMIF($A$3:$A84,O$2,$B$3:$B84))</f>
        <v>200</v>
      </c>
      <c r="P84">
        <f>IF(ISBLANK(A84),"",SUMIF($A$3:$A84,P$2,$B$3:$B84))</f>
        <v>-200</v>
      </c>
      <c r="Q84">
        <f>IF(ISBLANK(A84),"",SUMIF($A$3:$A84,Q$2,$B$3:$B84))</f>
        <v>-100</v>
      </c>
      <c r="R84">
        <f>IF(ISBLANK(A84),"",SUMIF($A$3:$A84,R$2,$B$3:$B84))</f>
        <v>0</v>
      </c>
      <c r="T84" s="2">
        <f t="shared" si="12"/>
        <v>44.76</v>
      </c>
      <c r="U84" s="2">
        <f t="shared" si="13"/>
        <v>23.07</v>
      </c>
      <c r="V84" s="2">
        <f t="shared" si="14"/>
        <v>51.71</v>
      </c>
      <c r="W84" s="2">
        <f t="shared" si="15"/>
        <v>0</v>
      </c>
    </row>
    <row r="85" spans="1:23" x14ac:dyDescent="0.3">
      <c r="A85">
        <v>679</v>
      </c>
      <c r="B85">
        <v>-100</v>
      </c>
      <c r="C85">
        <v>51.8</v>
      </c>
      <c r="D85" t="s">
        <v>94</v>
      </c>
      <c r="H85" s="12">
        <f t="shared" si="8"/>
        <v>38720.807372685187</v>
      </c>
      <c r="I85" s="2">
        <f t="shared" si="9"/>
        <v>5180</v>
      </c>
      <c r="J85" s="2">
        <f>IF(ISBLANK(A85),"",-SUM(I$3:I85))</f>
        <v>-6080.6996212121103</v>
      </c>
      <c r="K85" s="2">
        <f t="shared" si="10"/>
        <v>58.699621212110287</v>
      </c>
      <c r="L85" s="7">
        <f t="shared" si="11"/>
        <v>9.7832702020183822E-4</v>
      </c>
      <c r="M85" s="7">
        <f>IF(ISBLANK(A85),"",K85/($M$1+SUM(K$3:K84)))</f>
        <v>1.1236424650550221E-3</v>
      </c>
      <c r="N85">
        <f>IF(ISBLANK(A85),"",IF(H86=0,NETWORKDAYS($H$3,H85,holiday!$B$2:$B$10),IF(DAY(H85)&lt;DAY(H86),NETWORKDAYS($H$3,H85,holiday!$B$2:$B$10),0)))</f>
        <v>0</v>
      </c>
      <c r="O85">
        <f>IF(ISBLANK(A85),"",SUMIF($A$3:$A85,O$2,$B$3:$B85))</f>
        <v>200</v>
      </c>
      <c r="P85">
        <f>IF(ISBLANK(A85),"",SUMIF($A$3:$A85,P$2,$B$3:$B85))</f>
        <v>-200</v>
      </c>
      <c r="Q85">
        <f>IF(ISBLANK(A85),"",SUMIF($A$3:$A85,Q$2,$B$3:$B85))</f>
        <v>-200</v>
      </c>
      <c r="R85">
        <f>IF(ISBLANK(A85),"",SUMIF($A$3:$A85,R$2,$B$3:$B85))</f>
        <v>0</v>
      </c>
      <c r="T85" s="2">
        <f t="shared" si="12"/>
        <v>44.76</v>
      </c>
      <c r="U85" s="2">
        <f t="shared" si="13"/>
        <v>23.07</v>
      </c>
      <c r="V85" s="2">
        <f t="shared" si="14"/>
        <v>51.8</v>
      </c>
      <c r="W85" s="2">
        <f t="shared" si="15"/>
        <v>0</v>
      </c>
    </row>
    <row r="86" spans="1:23" x14ac:dyDescent="0.3">
      <c r="A86">
        <v>980</v>
      </c>
      <c r="B86">
        <v>-100</v>
      </c>
      <c r="C86">
        <v>23.06</v>
      </c>
      <c r="D86" t="s">
        <v>95</v>
      </c>
      <c r="H86" s="12">
        <f t="shared" si="8"/>
        <v>38720.810393518521</v>
      </c>
      <c r="I86" s="2">
        <f t="shared" si="9"/>
        <v>2306</v>
      </c>
      <c r="J86" s="2">
        <f>IF(ISBLANK(A86),"",-SUM(I$3:I86))</f>
        <v>-8386.6996212121103</v>
      </c>
      <c r="K86" s="2">
        <f t="shared" si="10"/>
        <v>60.699621212110287</v>
      </c>
      <c r="L86" s="7">
        <f t="shared" si="11"/>
        <v>1.0116603535351714E-3</v>
      </c>
      <c r="M86" s="7">
        <f>IF(ISBLANK(A86),"",K86/($M$1+SUM(K$3:K85)))</f>
        <v>1.1606228277249609E-3</v>
      </c>
      <c r="N86">
        <f>IF(ISBLANK(A86),"",IF(H87=0,NETWORKDAYS($H$3,H86,holiday!$B$2:$B$10),IF(DAY(H86)&lt;DAY(H87),NETWORKDAYS($H$3,H86,holiday!$B$2:$B$10),0)))</f>
        <v>0</v>
      </c>
      <c r="O86">
        <f>IF(ISBLANK(A86),"",SUMIF($A$3:$A86,O$2,$B$3:$B86))</f>
        <v>200</v>
      </c>
      <c r="P86">
        <f>IF(ISBLANK(A86),"",SUMIF($A$3:$A86,P$2,$B$3:$B86))</f>
        <v>-300</v>
      </c>
      <c r="Q86">
        <f>IF(ISBLANK(A86),"",SUMIF($A$3:$A86,Q$2,$B$3:$B86))</f>
        <v>-200</v>
      </c>
      <c r="R86">
        <f>IF(ISBLANK(A86),"",SUMIF($A$3:$A86,R$2,$B$3:$B86))</f>
        <v>0</v>
      </c>
      <c r="T86" s="2">
        <f t="shared" si="12"/>
        <v>44.76</v>
      </c>
      <c r="U86" s="2">
        <f t="shared" si="13"/>
        <v>23.06</v>
      </c>
      <c r="V86" s="2">
        <f t="shared" si="14"/>
        <v>51.8</v>
      </c>
      <c r="W86" s="2">
        <f t="shared" si="15"/>
        <v>0</v>
      </c>
    </row>
    <row r="87" spans="1:23" x14ac:dyDescent="0.3">
      <c r="A87">
        <v>679</v>
      </c>
      <c r="B87">
        <v>-100</v>
      </c>
      <c r="C87">
        <v>51.9</v>
      </c>
      <c r="D87" t="s">
        <v>96</v>
      </c>
      <c r="H87" s="12">
        <f t="shared" si="8"/>
        <v>38720.812534722223</v>
      </c>
      <c r="I87" s="2">
        <f t="shared" si="9"/>
        <v>5190</v>
      </c>
      <c r="J87" s="2">
        <f>IF(ISBLANK(A87),"",-SUM(I$3:I87))</f>
        <v>-13576.69962121211</v>
      </c>
      <c r="K87" s="2">
        <f t="shared" si="10"/>
        <v>40.699621212110287</v>
      </c>
      <c r="L87" s="7">
        <f t="shared" si="11"/>
        <v>6.7832702020183809E-4</v>
      </c>
      <c r="M87" s="7">
        <f>IF(ISBLANK(A87),"",K87/($M$1+SUM(K$3:K86)))</f>
        <v>7.7730548951409489E-4</v>
      </c>
      <c r="N87">
        <f>IF(ISBLANK(A87),"",IF(H88=0,NETWORKDAYS($H$3,H87,holiday!$B$2:$B$10),IF(DAY(H87)&lt;DAY(H88),NETWORKDAYS($H$3,H87,holiday!$B$2:$B$10),0)))</f>
        <v>0</v>
      </c>
      <c r="O87">
        <f>IF(ISBLANK(A87),"",SUMIF($A$3:$A87,O$2,$B$3:$B87))</f>
        <v>200</v>
      </c>
      <c r="P87">
        <f>IF(ISBLANK(A87),"",SUMIF($A$3:$A87,P$2,$B$3:$B87))</f>
        <v>-300</v>
      </c>
      <c r="Q87">
        <f>IF(ISBLANK(A87),"",SUMIF($A$3:$A87,Q$2,$B$3:$B87))</f>
        <v>-300</v>
      </c>
      <c r="R87">
        <f>IF(ISBLANK(A87),"",SUMIF($A$3:$A87,R$2,$B$3:$B87))</f>
        <v>0</v>
      </c>
      <c r="T87" s="2">
        <f t="shared" si="12"/>
        <v>44.76</v>
      </c>
      <c r="U87" s="2">
        <f t="shared" si="13"/>
        <v>23.06</v>
      </c>
      <c r="V87" s="2">
        <f t="shared" si="14"/>
        <v>51.9</v>
      </c>
      <c r="W87" s="2">
        <f t="shared" si="15"/>
        <v>0</v>
      </c>
    </row>
    <row r="88" spans="1:23" x14ac:dyDescent="0.3">
      <c r="A88">
        <v>679</v>
      </c>
      <c r="B88">
        <v>-100</v>
      </c>
      <c r="C88">
        <v>51.9</v>
      </c>
      <c r="D88" t="s">
        <v>96</v>
      </c>
      <c r="H88" s="12">
        <f t="shared" si="8"/>
        <v>38720.812534722223</v>
      </c>
      <c r="I88" s="2">
        <f t="shared" si="9"/>
        <v>5190</v>
      </c>
      <c r="J88" s="2">
        <f>IF(ISBLANK(A88),"",-SUM(I$3:I88))</f>
        <v>-18766.699621212108</v>
      </c>
      <c r="K88" s="2">
        <f t="shared" si="10"/>
        <v>40.699621212108468</v>
      </c>
      <c r="L88" s="7">
        <f t="shared" si="11"/>
        <v>6.7832702020180784E-4</v>
      </c>
      <c r="M88" s="7">
        <f>IF(ISBLANK(A88),"",K88/($M$1+SUM(K$3:K87)))</f>
        <v>7.7670175497620187E-4</v>
      </c>
      <c r="N88">
        <f>IF(ISBLANK(A88),"",IF(H89=0,NETWORKDAYS($H$3,H88,holiday!$B$2:$B$10),IF(DAY(H88)&lt;DAY(H89),NETWORKDAYS($H$3,H88,holiday!$B$2:$B$10),0)))</f>
        <v>0</v>
      </c>
      <c r="O88">
        <f>IF(ISBLANK(A88),"",SUMIF($A$3:$A88,O$2,$B$3:$B88))</f>
        <v>200</v>
      </c>
      <c r="P88">
        <f>IF(ISBLANK(A88),"",SUMIF($A$3:$A88,P$2,$B$3:$B88))</f>
        <v>-300</v>
      </c>
      <c r="Q88">
        <f>IF(ISBLANK(A88),"",SUMIF($A$3:$A88,Q$2,$B$3:$B88))</f>
        <v>-400</v>
      </c>
      <c r="R88">
        <f>IF(ISBLANK(A88),"",SUMIF($A$3:$A88,R$2,$B$3:$B88))</f>
        <v>0</v>
      </c>
      <c r="T88" s="2">
        <f t="shared" si="12"/>
        <v>44.76</v>
      </c>
      <c r="U88" s="2">
        <f t="shared" si="13"/>
        <v>23.06</v>
      </c>
      <c r="V88" s="2">
        <f t="shared" si="14"/>
        <v>51.9</v>
      </c>
      <c r="W88" s="2">
        <f t="shared" si="15"/>
        <v>0</v>
      </c>
    </row>
    <row r="89" spans="1:23" x14ac:dyDescent="0.3">
      <c r="A89">
        <v>8370</v>
      </c>
      <c r="B89">
        <v>100</v>
      </c>
      <c r="C89">
        <v>44.9</v>
      </c>
      <c r="D89" t="s">
        <v>97</v>
      </c>
      <c r="H89" s="12">
        <f t="shared" si="8"/>
        <v>38720.814212962963</v>
      </c>
      <c r="I89" s="2">
        <f t="shared" si="9"/>
        <v>-4490</v>
      </c>
      <c r="J89" s="2">
        <f>IF(ISBLANK(A89),"",-SUM(I$3:I89))</f>
        <v>-14276.699621212108</v>
      </c>
      <c r="K89" s="2">
        <f t="shared" si="10"/>
        <v>68.699621212108468</v>
      </c>
      <c r="L89" s="7">
        <f t="shared" si="11"/>
        <v>1.1449936868684744E-3</v>
      </c>
      <c r="M89" s="7">
        <f>IF(ISBLANK(A89),"",K89/($M$1+SUM(K$3:K88)))</f>
        <v>1.3100294995177556E-3</v>
      </c>
      <c r="N89">
        <f>IF(ISBLANK(A89),"",IF(H90=0,NETWORKDAYS($H$3,H89,holiday!$B$2:$B$10),IF(DAY(H89)&lt;DAY(H90),NETWORKDAYS($H$3,H89,holiday!$B$2:$B$10),0)))</f>
        <v>0</v>
      </c>
      <c r="O89">
        <f>IF(ISBLANK(A89),"",SUMIF($A$3:$A89,O$2,$B$3:$B89))</f>
        <v>300</v>
      </c>
      <c r="P89">
        <f>IF(ISBLANK(A89),"",SUMIF($A$3:$A89,P$2,$B$3:$B89))</f>
        <v>-300</v>
      </c>
      <c r="Q89">
        <f>IF(ISBLANK(A89),"",SUMIF($A$3:$A89,Q$2,$B$3:$B89))</f>
        <v>-400</v>
      </c>
      <c r="R89">
        <f>IF(ISBLANK(A89),"",SUMIF($A$3:$A89,R$2,$B$3:$B89))</f>
        <v>0</v>
      </c>
      <c r="T89" s="2">
        <f t="shared" si="12"/>
        <v>44.9</v>
      </c>
      <c r="U89" s="2">
        <f t="shared" si="13"/>
        <v>23.06</v>
      </c>
      <c r="V89" s="2">
        <f t="shared" si="14"/>
        <v>51.9</v>
      </c>
      <c r="W89" s="2">
        <f t="shared" si="15"/>
        <v>0</v>
      </c>
    </row>
    <row r="90" spans="1:23" x14ac:dyDescent="0.3">
      <c r="A90">
        <v>8370</v>
      </c>
      <c r="B90">
        <v>-100</v>
      </c>
      <c r="C90">
        <v>44.96</v>
      </c>
      <c r="D90" t="s">
        <v>98</v>
      </c>
      <c r="H90" s="12">
        <f t="shared" si="8"/>
        <v>38720.814236111109</v>
      </c>
      <c r="I90" s="2">
        <f t="shared" si="9"/>
        <v>4496</v>
      </c>
      <c r="J90" s="2">
        <f>IF(ISBLANK(A90),"",-SUM(I$3:I90))</f>
        <v>-18772.699621212108</v>
      </c>
      <c r="K90" s="2">
        <f t="shared" si="10"/>
        <v>86.699621212108468</v>
      </c>
      <c r="L90" s="7">
        <f t="shared" si="11"/>
        <v>1.4449936868684745E-3</v>
      </c>
      <c r="M90" s="7">
        <f>IF(ISBLANK(A90),"",K90/($M$1+SUM(K$3:K89)))</f>
        <v>1.6511075625949714E-3</v>
      </c>
      <c r="N90">
        <f>IF(ISBLANK(A90),"",IF(H91=0,NETWORKDAYS($H$3,H90,holiday!$B$2:$B$10),IF(DAY(H90)&lt;DAY(H91),NETWORKDAYS($H$3,H90,holiday!$B$2:$B$10),0)))</f>
        <v>0</v>
      </c>
      <c r="O90">
        <f>IF(ISBLANK(A90),"",SUMIF($A$3:$A90,O$2,$B$3:$B90))</f>
        <v>200</v>
      </c>
      <c r="P90">
        <f>IF(ISBLANK(A90),"",SUMIF($A$3:$A90,P$2,$B$3:$B90))</f>
        <v>-300</v>
      </c>
      <c r="Q90">
        <f>IF(ISBLANK(A90),"",SUMIF($A$3:$A90,Q$2,$B$3:$B90))</f>
        <v>-400</v>
      </c>
      <c r="R90">
        <f>IF(ISBLANK(A90),"",SUMIF($A$3:$A90,R$2,$B$3:$B90))</f>
        <v>0</v>
      </c>
      <c r="T90" s="2">
        <f t="shared" si="12"/>
        <v>44.96</v>
      </c>
      <c r="U90" s="2">
        <f t="shared" si="13"/>
        <v>23.06</v>
      </c>
      <c r="V90" s="2">
        <f t="shared" si="14"/>
        <v>51.9</v>
      </c>
      <c r="W90" s="2">
        <f t="shared" si="15"/>
        <v>0</v>
      </c>
    </row>
    <row r="91" spans="1:23" x14ac:dyDescent="0.3">
      <c r="A91">
        <v>8370</v>
      </c>
      <c r="B91">
        <v>-100</v>
      </c>
      <c r="C91">
        <v>44.99</v>
      </c>
      <c r="D91" t="s">
        <v>99</v>
      </c>
      <c r="H91" s="12">
        <f t="shared" si="8"/>
        <v>38720.81554398148</v>
      </c>
      <c r="I91" s="2">
        <f t="shared" si="9"/>
        <v>4499</v>
      </c>
      <c r="J91" s="2">
        <f>IF(ISBLANK(A91),"",-SUM(I$3:I91))</f>
        <v>-23271.699621212108</v>
      </c>
      <c r="K91" s="2">
        <f t="shared" si="10"/>
        <v>92.699621212108468</v>
      </c>
      <c r="L91" s="7">
        <f t="shared" si="11"/>
        <v>1.5449936868684746E-3</v>
      </c>
      <c r="M91" s="7">
        <f>IF(ISBLANK(A91),"",K91/($M$1+SUM(K$3:K90)))</f>
        <v>1.7624615473604611E-3</v>
      </c>
      <c r="N91">
        <f>IF(ISBLANK(A91),"",IF(H92=0,NETWORKDAYS($H$3,H91,holiday!$B$2:$B$10),IF(DAY(H91)&lt;DAY(H92),NETWORKDAYS($H$3,H91,holiday!$B$2:$B$10),0)))</f>
        <v>0</v>
      </c>
      <c r="O91">
        <f>IF(ISBLANK(A91),"",SUMIF($A$3:$A91,O$2,$B$3:$B91))</f>
        <v>100</v>
      </c>
      <c r="P91">
        <f>IF(ISBLANK(A91),"",SUMIF($A$3:$A91,P$2,$B$3:$B91))</f>
        <v>-300</v>
      </c>
      <c r="Q91">
        <f>IF(ISBLANK(A91),"",SUMIF($A$3:$A91,Q$2,$B$3:$B91))</f>
        <v>-400</v>
      </c>
      <c r="R91">
        <f>IF(ISBLANK(A91),"",SUMIF($A$3:$A91,R$2,$B$3:$B91))</f>
        <v>0</v>
      </c>
      <c r="T91" s="2">
        <f t="shared" si="12"/>
        <v>44.99</v>
      </c>
      <c r="U91" s="2">
        <f t="shared" si="13"/>
        <v>23.06</v>
      </c>
      <c r="V91" s="2">
        <f t="shared" si="14"/>
        <v>51.9</v>
      </c>
      <c r="W91" s="2">
        <f t="shared" si="15"/>
        <v>0</v>
      </c>
    </row>
    <row r="92" spans="1:23" x14ac:dyDescent="0.3">
      <c r="A92">
        <v>980</v>
      </c>
      <c r="B92">
        <v>100</v>
      </c>
      <c r="C92">
        <v>23.1</v>
      </c>
      <c r="D92" t="s">
        <v>100</v>
      </c>
      <c r="H92" s="12">
        <f t="shared" si="8"/>
        <v>38720.821435185186</v>
      </c>
      <c r="I92" s="2">
        <f t="shared" si="9"/>
        <v>-2310</v>
      </c>
      <c r="J92" s="2">
        <f>IF(ISBLANK(A92),"",-SUM(I$3:I92))</f>
        <v>-20961.699621212108</v>
      </c>
      <c r="K92" s="2">
        <f t="shared" si="10"/>
        <v>80.699621212108468</v>
      </c>
      <c r="L92" s="7">
        <f t="shared" si="11"/>
        <v>1.3449936868684745E-3</v>
      </c>
      <c r="M92" s="7">
        <f>IF(ISBLANK(A92),"",K92/($M$1+SUM(K$3:K91)))</f>
        <v>1.5316108477531085E-3</v>
      </c>
      <c r="N92">
        <f>IF(ISBLANK(A92),"",IF(H93=0,NETWORKDAYS($H$3,H92,holiday!$B$2:$B$10),IF(DAY(H92)&lt;DAY(H93),NETWORKDAYS($H$3,H92,holiday!$B$2:$B$10),0)))</f>
        <v>0</v>
      </c>
      <c r="O92">
        <f>IF(ISBLANK(A92),"",SUMIF($A$3:$A92,O$2,$B$3:$B92))</f>
        <v>100</v>
      </c>
      <c r="P92">
        <f>IF(ISBLANK(A92),"",SUMIF($A$3:$A92,P$2,$B$3:$B92))</f>
        <v>-200</v>
      </c>
      <c r="Q92">
        <f>IF(ISBLANK(A92),"",SUMIF($A$3:$A92,Q$2,$B$3:$B92))</f>
        <v>-400</v>
      </c>
      <c r="R92">
        <f>IF(ISBLANK(A92),"",SUMIF($A$3:$A92,R$2,$B$3:$B92))</f>
        <v>0</v>
      </c>
      <c r="T92" s="2">
        <f t="shared" si="12"/>
        <v>44.99</v>
      </c>
      <c r="U92" s="2">
        <f t="shared" si="13"/>
        <v>23.1</v>
      </c>
      <c r="V92" s="2">
        <f t="shared" si="14"/>
        <v>51.9</v>
      </c>
      <c r="W92" s="2">
        <f t="shared" si="15"/>
        <v>0</v>
      </c>
    </row>
    <row r="93" spans="1:23" x14ac:dyDescent="0.3">
      <c r="A93">
        <v>980</v>
      </c>
      <c r="B93">
        <v>100</v>
      </c>
      <c r="C93">
        <v>23.1</v>
      </c>
      <c r="D93" t="s">
        <v>101</v>
      </c>
      <c r="H93" s="12">
        <f t="shared" si="8"/>
        <v>38720.822511574072</v>
      </c>
      <c r="I93" s="2">
        <f t="shared" si="9"/>
        <v>-2310</v>
      </c>
      <c r="J93" s="2">
        <f>IF(ISBLANK(A93),"",-SUM(I$3:I93))</f>
        <v>-18651.699621212108</v>
      </c>
      <c r="K93" s="2">
        <f t="shared" si="10"/>
        <v>80.699621212108468</v>
      </c>
      <c r="L93" s="7">
        <f t="shared" si="11"/>
        <v>1.3449936868684745E-3</v>
      </c>
      <c r="M93" s="7">
        <f>IF(ISBLANK(A93),"",K93/($M$1+SUM(K$3:K92)))</f>
        <v>1.5292686033710572E-3</v>
      </c>
      <c r="N93">
        <f>IF(ISBLANK(A93),"",IF(H94=0,NETWORKDAYS($H$3,H93,holiday!$B$2:$B$10),IF(DAY(H93)&lt;DAY(H94),NETWORKDAYS($H$3,H93,holiday!$B$2:$B$10),0)))</f>
        <v>0</v>
      </c>
      <c r="O93">
        <f>IF(ISBLANK(A93),"",SUMIF($A$3:$A93,O$2,$B$3:$B93))</f>
        <v>100</v>
      </c>
      <c r="P93">
        <f>IF(ISBLANK(A93),"",SUMIF($A$3:$A93,P$2,$B$3:$B93))</f>
        <v>-100</v>
      </c>
      <c r="Q93">
        <f>IF(ISBLANK(A93),"",SUMIF($A$3:$A93,Q$2,$B$3:$B93))</f>
        <v>-400</v>
      </c>
      <c r="R93">
        <f>IF(ISBLANK(A93),"",SUMIF($A$3:$A93,R$2,$B$3:$B93))</f>
        <v>0</v>
      </c>
      <c r="T93" s="2">
        <f t="shared" si="12"/>
        <v>44.99</v>
      </c>
      <c r="U93" s="2">
        <f t="shared" si="13"/>
        <v>23.1</v>
      </c>
      <c r="V93" s="2">
        <f t="shared" si="14"/>
        <v>51.9</v>
      </c>
      <c r="W93" s="2">
        <f t="shared" si="15"/>
        <v>0</v>
      </c>
    </row>
    <row r="94" spans="1:23" x14ac:dyDescent="0.3">
      <c r="A94">
        <v>980</v>
      </c>
      <c r="B94">
        <v>100</v>
      </c>
      <c r="C94">
        <v>22.98</v>
      </c>
      <c r="D94" t="s">
        <v>102</v>
      </c>
      <c r="H94" s="12">
        <f t="shared" si="8"/>
        <v>38720.823078703703</v>
      </c>
      <c r="I94" s="2">
        <f t="shared" si="9"/>
        <v>-2298</v>
      </c>
      <c r="J94" s="2">
        <f>IF(ISBLANK(A94),"",-SUM(I$3:I94))</f>
        <v>-16353.699621212108</v>
      </c>
      <c r="K94" s="2">
        <f t="shared" si="10"/>
        <v>92.699621212108468</v>
      </c>
      <c r="L94" s="7">
        <f t="shared" si="11"/>
        <v>1.5449936868684746E-3</v>
      </c>
      <c r="M94" s="7">
        <f>IF(ISBLANK(A94),"",K94/($M$1+SUM(K$3:K93)))</f>
        <v>1.7539878879532366E-3</v>
      </c>
      <c r="N94">
        <f>IF(ISBLANK(A94),"",IF(H95=0,NETWORKDAYS($H$3,H94,holiday!$B$2:$B$10),IF(DAY(H94)&lt;DAY(H95),NETWORKDAYS($H$3,H94,holiday!$B$2:$B$10),0)))</f>
        <v>0</v>
      </c>
      <c r="O94">
        <f>IF(ISBLANK(A94),"",SUMIF($A$3:$A94,O$2,$B$3:$B94))</f>
        <v>100</v>
      </c>
      <c r="P94">
        <f>IF(ISBLANK(A94),"",SUMIF($A$3:$A94,P$2,$B$3:$B94))</f>
        <v>0</v>
      </c>
      <c r="Q94">
        <f>IF(ISBLANK(A94),"",SUMIF($A$3:$A94,Q$2,$B$3:$B94))</f>
        <v>-400</v>
      </c>
      <c r="R94">
        <f>IF(ISBLANK(A94),"",SUMIF($A$3:$A94,R$2,$B$3:$B94))</f>
        <v>0</v>
      </c>
      <c r="T94" s="2">
        <f t="shared" si="12"/>
        <v>44.99</v>
      </c>
      <c r="U94" s="2">
        <f t="shared" si="13"/>
        <v>22.98</v>
      </c>
      <c r="V94" s="2">
        <f t="shared" si="14"/>
        <v>51.9</v>
      </c>
      <c r="W94" s="2">
        <f t="shared" si="15"/>
        <v>0</v>
      </c>
    </row>
    <row r="95" spans="1:23" x14ac:dyDescent="0.3">
      <c r="A95">
        <v>8370</v>
      </c>
      <c r="B95">
        <v>-100</v>
      </c>
      <c r="C95">
        <v>47.62</v>
      </c>
      <c r="D95" t="s">
        <v>103</v>
      </c>
      <c r="H95" s="12">
        <f t="shared" si="8"/>
        <v>38720.823657407411</v>
      </c>
      <c r="I95" s="2">
        <f t="shared" si="9"/>
        <v>4762</v>
      </c>
      <c r="J95" s="2">
        <f>IF(ISBLANK(A95),"",-SUM(I$3:I95))</f>
        <v>-21115.699621212108</v>
      </c>
      <c r="K95" s="2">
        <f t="shared" si="10"/>
        <v>355.69962121210847</v>
      </c>
      <c r="L95" s="7">
        <f t="shared" si="11"/>
        <v>5.9283270202018078E-3</v>
      </c>
      <c r="M95" s="7">
        <f>IF(ISBLANK(A95),"",K95/($M$1+SUM(K$3:K94)))</f>
        <v>6.7184788327996382E-3</v>
      </c>
      <c r="N95">
        <f>IF(ISBLANK(A95),"",IF(H96=0,NETWORKDAYS($H$3,H95,holiday!$B$2:$B$10),IF(DAY(H95)&lt;DAY(H96),NETWORKDAYS($H$3,H95,holiday!$B$2:$B$10),0)))</f>
        <v>0</v>
      </c>
      <c r="O95">
        <f>IF(ISBLANK(A95),"",SUMIF($A$3:$A95,O$2,$B$3:$B95))</f>
        <v>0</v>
      </c>
      <c r="P95">
        <f>IF(ISBLANK(A95),"",SUMIF($A$3:$A95,P$2,$B$3:$B95))</f>
        <v>0</v>
      </c>
      <c r="Q95">
        <f>IF(ISBLANK(A95),"",SUMIF($A$3:$A95,Q$2,$B$3:$B95))</f>
        <v>-400</v>
      </c>
      <c r="R95">
        <f>IF(ISBLANK(A95),"",SUMIF($A$3:$A95,R$2,$B$3:$B95))</f>
        <v>0</v>
      </c>
      <c r="T95" s="2">
        <f t="shared" si="12"/>
        <v>47.62</v>
      </c>
      <c r="U95" s="2">
        <f t="shared" si="13"/>
        <v>22.98</v>
      </c>
      <c r="V95" s="2">
        <f t="shared" si="14"/>
        <v>51.9</v>
      </c>
      <c r="W95" s="2">
        <f t="shared" si="15"/>
        <v>0</v>
      </c>
    </row>
    <row r="96" spans="1:23" x14ac:dyDescent="0.3">
      <c r="A96">
        <v>980</v>
      </c>
      <c r="B96">
        <v>100</v>
      </c>
      <c r="C96">
        <v>23.1</v>
      </c>
      <c r="D96" t="s">
        <v>104</v>
      </c>
      <c r="H96" s="12">
        <f t="shared" si="8"/>
        <v>38720.82402777778</v>
      </c>
      <c r="I96" s="2">
        <f t="shared" si="9"/>
        <v>-2310</v>
      </c>
      <c r="J96" s="2">
        <f>IF(ISBLANK(A96),"",-SUM(I$3:I96))</f>
        <v>-18805.699621212108</v>
      </c>
      <c r="K96" s="2">
        <f t="shared" si="10"/>
        <v>355.69962121210847</v>
      </c>
      <c r="L96" s="7">
        <f t="shared" si="11"/>
        <v>5.9283270202018078E-3</v>
      </c>
      <c r="M96" s="7">
        <f>IF(ISBLANK(A96),"",K96/($M$1+SUM(K$3:K95)))</f>
        <v>6.6736421095489537E-3</v>
      </c>
      <c r="N96">
        <f>IF(ISBLANK(A96),"",IF(H97=0,NETWORKDAYS($H$3,H96,holiday!$B$2:$B$10),IF(DAY(H96)&lt;DAY(H97),NETWORKDAYS($H$3,H96,holiday!$B$2:$B$10),0)))</f>
        <v>0</v>
      </c>
      <c r="O96">
        <f>IF(ISBLANK(A96),"",SUMIF($A$3:$A96,O$2,$B$3:$B96))</f>
        <v>0</v>
      </c>
      <c r="P96">
        <f>IF(ISBLANK(A96),"",SUMIF($A$3:$A96,P$2,$B$3:$B96))</f>
        <v>100</v>
      </c>
      <c r="Q96">
        <f>IF(ISBLANK(A96),"",SUMIF($A$3:$A96,Q$2,$B$3:$B96))</f>
        <v>-400</v>
      </c>
      <c r="R96">
        <f>IF(ISBLANK(A96),"",SUMIF($A$3:$A96,R$2,$B$3:$B96))</f>
        <v>0</v>
      </c>
      <c r="T96" s="2">
        <f t="shared" si="12"/>
        <v>47.62</v>
      </c>
      <c r="U96" s="2">
        <f t="shared" si="13"/>
        <v>23.1</v>
      </c>
      <c r="V96" s="2">
        <f t="shared" si="14"/>
        <v>51.9</v>
      </c>
      <c r="W96" s="2">
        <f t="shared" si="15"/>
        <v>0</v>
      </c>
    </row>
    <row r="97" spans="1:23" x14ac:dyDescent="0.3">
      <c r="A97">
        <v>980</v>
      </c>
      <c r="B97">
        <v>100</v>
      </c>
      <c r="C97">
        <v>23.1</v>
      </c>
      <c r="D97" t="s">
        <v>105</v>
      </c>
      <c r="H97" s="12">
        <f t="shared" si="8"/>
        <v>38720.824953703705</v>
      </c>
      <c r="I97" s="2">
        <f t="shared" si="9"/>
        <v>-2310</v>
      </c>
      <c r="J97" s="2">
        <f>IF(ISBLANK(A97),"",-SUM(I$3:I97))</f>
        <v>-16495.699621212108</v>
      </c>
      <c r="K97" s="2">
        <f t="shared" si="10"/>
        <v>355.69962121210847</v>
      </c>
      <c r="L97" s="7">
        <f t="shared" si="11"/>
        <v>5.9283270202018078E-3</v>
      </c>
      <c r="M97" s="7">
        <f>IF(ISBLANK(A97),"",K97/($M$1+SUM(K$3:K96)))</f>
        <v>6.6293998674326173E-3</v>
      </c>
      <c r="N97">
        <f>IF(ISBLANK(A97),"",IF(H98=0,NETWORKDAYS($H$3,H97,holiday!$B$2:$B$10),IF(DAY(H97)&lt;DAY(H98),NETWORKDAYS($H$3,H97,holiday!$B$2:$B$10),0)))</f>
        <v>0</v>
      </c>
      <c r="O97">
        <f>IF(ISBLANK(A97),"",SUMIF($A$3:$A97,O$2,$B$3:$B97))</f>
        <v>0</v>
      </c>
      <c r="P97">
        <f>IF(ISBLANK(A97),"",SUMIF($A$3:$A97,P$2,$B$3:$B97))</f>
        <v>200</v>
      </c>
      <c r="Q97">
        <f>IF(ISBLANK(A97),"",SUMIF($A$3:$A97,Q$2,$B$3:$B97))</f>
        <v>-400</v>
      </c>
      <c r="R97">
        <f>IF(ISBLANK(A97),"",SUMIF($A$3:$A97,R$2,$B$3:$B97))</f>
        <v>0</v>
      </c>
      <c r="T97" s="2">
        <f t="shared" si="12"/>
        <v>47.62</v>
      </c>
      <c r="U97" s="2">
        <f t="shared" si="13"/>
        <v>23.1</v>
      </c>
      <c r="V97" s="2">
        <f t="shared" si="14"/>
        <v>51.9</v>
      </c>
      <c r="W97" s="2">
        <f t="shared" si="15"/>
        <v>0</v>
      </c>
    </row>
    <row r="98" spans="1:23" x14ac:dyDescent="0.3">
      <c r="A98">
        <v>679</v>
      </c>
      <c r="B98">
        <v>100</v>
      </c>
      <c r="C98">
        <v>52.06</v>
      </c>
      <c r="D98" t="s">
        <v>106</v>
      </c>
      <c r="H98" s="12">
        <f t="shared" si="8"/>
        <v>38720.82640046296</v>
      </c>
      <c r="I98" s="2">
        <f t="shared" si="9"/>
        <v>-5206</v>
      </c>
      <c r="J98" s="2">
        <f>IF(ISBLANK(A98),"",-SUM(I$3:I98))</f>
        <v>-11289.699621212108</v>
      </c>
      <c r="K98" s="2">
        <f t="shared" si="10"/>
        <v>291.69962121210847</v>
      </c>
      <c r="L98" s="7">
        <f t="shared" si="11"/>
        <v>4.8616603535351416E-3</v>
      </c>
      <c r="M98" s="7">
        <f>IF(ISBLANK(A98),"",K98/($M$1+SUM(K$3:K97)))</f>
        <v>5.4007872209815479E-3</v>
      </c>
      <c r="N98">
        <f>IF(ISBLANK(A98),"",IF(H99=0,NETWORKDAYS($H$3,H98,holiday!$B$2:$B$10),IF(DAY(H98)&lt;DAY(H99),NETWORKDAYS($H$3,H98,holiday!$B$2:$B$10),0)))</f>
        <v>0</v>
      </c>
      <c r="O98">
        <f>IF(ISBLANK(A98),"",SUMIF($A$3:$A98,O$2,$B$3:$B98))</f>
        <v>0</v>
      </c>
      <c r="P98">
        <f>IF(ISBLANK(A98),"",SUMIF($A$3:$A98,P$2,$B$3:$B98))</f>
        <v>200</v>
      </c>
      <c r="Q98">
        <f>IF(ISBLANK(A98),"",SUMIF($A$3:$A98,Q$2,$B$3:$B98))</f>
        <v>-300</v>
      </c>
      <c r="R98">
        <f>IF(ISBLANK(A98),"",SUMIF($A$3:$A98,R$2,$B$3:$B98))</f>
        <v>0</v>
      </c>
      <c r="T98" s="2">
        <f t="shared" si="12"/>
        <v>47.62</v>
      </c>
      <c r="U98" s="2">
        <f t="shared" si="13"/>
        <v>23.1</v>
      </c>
      <c r="V98" s="2">
        <f t="shared" si="14"/>
        <v>52.06</v>
      </c>
      <c r="W98" s="2">
        <f t="shared" si="15"/>
        <v>0</v>
      </c>
    </row>
    <row r="99" spans="1:23" x14ac:dyDescent="0.3">
      <c r="A99">
        <v>679</v>
      </c>
      <c r="B99">
        <v>100</v>
      </c>
      <c r="C99">
        <v>52.06</v>
      </c>
      <c r="D99" t="s">
        <v>107</v>
      </c>
      <c r="H99" s="12">
        <f t="shared" si="8"/>
        <v>38720.826423611114</v>
      </c>
      <c r="I99" s="2">
        <f t="shared" si="9"/>
        <v>-5206</v>
      </c>
      <c r="J99" s="2">
        <f>IF(ISBLANK(A99),"",-SUM(I$3:I99))</f>
        <v>-6083.6996212121085</v>
      </c>
      <c r="K99" s="2">
        <f t="shared" si="10"/>
        <v>291.69962121210847</v>
      </c>
      <c r="L99" s="7">
        <f t="shared" si="11"/>
        <v>4.8616603535351416E-3</v>
      </c>
      <c r="M99" s="7">
        <f>IF(ISBLANK(A99),"",K99/($M$1+SUM(K$3:K98)))</f>
        <v>5.3717754050201325E-3</v>
      </c>
      <c r="N99">
        <f>IF(ISBLANK(A99),"",IF(H100=0,NETWORKDAYS($H$3,H99,holiday!$B$2:$B$10),IF(DAY(H99)&lt;DAY(H100),NETWORKDAYS($H$3,H99,holiday!$B$2:$B$10),0)))</f>
        <v>0</v>
      </c>
      <c r="O99">
        <f>IF(ISBLANK(A99),"",SUMIF($A$3:$A99,O$2,$B$3:$B99))</f>
        <v>0</v>
      </c>
      <c r="P99">
        <f>IF(ISBLANK(A99),"",SUMIF($A$3:$A99,P$2,$B$3:$B99))</f>
        <v>200</v>
      </c>
      <c r="Q99">
        <f>IF(ISBLANK(A99),"",SUMIF($A$3:$A99,Q$2,$B$3:$B99))</f>
        <v>-200</v>
      </c>
      <c r="R99">
        <f>IF(ISBLANK(A99),"",SUMIF($A$3:$A99,R$2,$B$3:$B99))</f>
        <v>0</v>
      </c>
      <c r="T99" s="2">
        <f t="shared" si="12"/>
        <v>47.62</v>
      </c>
      <c r="U99" s="2">
        <f t="shared" si="13"/>
        <v>23.1</v>
      </c>
      <c r="V99" s="2">
        <f t="shared" si="14"/>
        <v>52.06</v>
      </c>
      <c r="W99" s="2">
        <f t="shared" si="15"/>
        <v>0</v>
      </c>
    </row>
    <row r="100" spans="1:23" x14ac:dyDescent="0.3">
      <c r="A100">
        <v>679</v>
      </c>
      <c r="B100">
        <v>100</v>
      </c>
      <c r="C100">
        <v>52.06</v>
      </c>
      <c r="D100" t="s">
        <v>108</v>
      </c>
      <c r="H100" s="12">
        <f t="shared" si="8"/>
        <v>38720.826435185183</v>
      </c>
      <c r="I100" s="2">
        <f t="shared" si="9"/>
        <v>-5206</v>
      </c>
      <c r="J100" s="2">
        <f>IF(ISBLANK(A100),"",-SUM(I$3:I100))</f>
        <v>-877.69962121210847</v>
      </c>
      <c r="K100" s="2">
        <f t="shared" si="10"/>
        <v>291.69962121210847</v>
      </c>
      <c r="L100" s="7">
        <f t="shared" si="11"/>
        <v>4.8616603535351416E-3</v>
      </c>
      <c r="M100" s="7">
        <f>IF(ISBLANK(A100),"",K100/($M$1+SUM(K$3:K99)))</f>
        <v>5.3430736135954083E-3</v>
      </c>
      <c r="N100">
        <f>IF(ISBLANK(A100),"",IF(H101=0,NETWORKDAYS($H$3,H100,holiday!$B$2:$B$10),IF(DAY(H100)&lt;DAY(H101),NETWORKDAYS($H$3,H100,holiday!$B$2:$B$10),0)))</f>
        <v>0</v>
      </c>
      <c r="O100">
        <f>IF(ISBLANK(A100),"",SUMIF($A$3:$A100,O$2,$B$3:$B100))</f>
        <v>0</v>
      </c>
      <c r="P100">
        <f>IF(ISBLANK(A100),"",SUMIF($A$3:$A100,P$2,$B$3:$B100))</f>
        <v>200</v>
      </c>
      <c r="Q100">
        <f>IF(ISBLANK(A100),"",SUMIF($A$3:$A100,Q$2,$B$3:$B100))</f>
        <v>-100</v>
      </c>
      <c r="R100">
        <f>IF(ISBLANK(A100),"",SUMIF($A$3:$A100,R$2,$B$3:$B100))</f>
        <v>0</v>
      </c>
      <c r="T100" s="2">
        <f t="shared" si="12"/>
        <v>47.62</v>
      </c>
      <c r="U100" s="2">
        <f t="shared" si="13"/>
        <v>23.1</v>
      </c>
      <c r="V100" s="2">
        <f t="shared" si="14"/>
        <v>52.06</v>
      </c>
      <c r="W100" s="2">
        <f t="shared" si="15"/>
        <v>0</v>
      </c>
    </row>
    <row r="101" spans="1:23" x14ac:dyDescent="0.3">
      <c r="A101">
        <v>679</v>
      </c>
      <c r="B101">
        <v>-100</v>
      </c>
      <c r="C101">
        <v>52.55</v>
      </c>
      <c r="D101" t="s">
        <v>109</v>
      </c>
      <c r="H101" s="12">
        <f t="shared" si="8"/>
        <v>38720.827187499999</v>
      </c>
      <c r="I101" s="2">
        <f t="shared" si="9"/>
        <v>5255</v>
      </c>
      <c r="J101" s="2">
        <f>IF(ISBLANK(A101),"",-SUM(I$3:I101))</f>
        <v>-6132.6996212121085</v>
      </c>
      <c r="K101" s="2">
        <f t="shared" si="10"/>
        <v>242.69962121210847</v>
      </c>
      <c r="L101" s="7">
        <f t="shared" si="11"/>
        <v>4.0449936868684746E-3</v>
      </c>
      <c r="M101" s="7">
        <f>IF(ISBLANK(A101),"",K101/($M$1+SUM(K$3:K100)))</f>
        <v>4.4219120546841939E-3</v>
      </c>
      <c r="N101">
        <f>IF(ISBLANK(A101),"",IF(H102=0,NETWORKDAYS($H$3,H101,holiday!$B$2:$B$10),IF(DAY(H101)&lt;DAY(H102),NETWORKDAYS($H$3,H101,holiday!$B$2:$B$10),0)))</f>
        <v>0</v>
      </c>
      <c r="O101">
        <f>IF(ISBLANK(A101),"",SUMIF($A$3:$A101,O$2,$B$3:$B101))</f>
        <v>0</v>
      </c>
      <c r="P101">
        <f>IF(ISBLANK(A101),"",SUMIF($A$3:$A101,P$2,$B$3:$B101))</f>
        <v>200</v>
      </c>
      <c r="Q101">
        <f>IF(ISBLANK(A101),"",SUMIF($A$3:$A101,Q$2,$B$3:$B101))</f>
        <v>-200</v>
      </c>
      <c r="R101">
        <f>IF(ISBLANK(A101),"",SUMIF($A$3:$A101,R$2,$B$3:$B101))</f>
        <v>0</v>
      </c>
      <c r="T101" s="2">
        <f t="shared" si="12"/>
        <v>47.62</v>
      </c>
      <c r="U101" s="2">
        <f t="shared" si="13"/>
        <v>23.1</v>
      </c>
      <c r="V101" s="2">
        <f t="shared" si="14"/>
        <v>52.55</v>
      </c>
      <c r="W101" s="2">
        <f t="shared" si="15"/>
        <v>0</v>
      </c>
    </row>
    <row r="102" spans="1:23" x14ac:dyDescent="0.3">
      <c r="A102">
        <v>8370</v>
      </c>
      <c r="B102">
        <v>100</v>
      </c>
      <c r="C102">
        <v>45.09</v>
      </c>
      <c r="D102" t="s">
        <v>110</v>
      </c>
      <c r="H102" s="12">
        <f t="shared" si="8"/>
        <v>38720.833425925928</v>
      </c>
      <c r="I102" s="2">
        <f t="shared" si="9"/>
        <v>-4509</v>
      </c>
      <c r="J102" s="2">
        <f>IF(ISBLANK(A102),"",-SUM(I$3:I102))</f>
        <v>-1623.6996212121085</v>
      </c>
      <c r="K102" s="2">
        <f t="shared" si="10"/>
        <v>242.69962121210847</v>
      </c>
      <c r="L102" s="7">
        <f t="shared" si="11"/>
        <v>4.0449936868684746E-3</v>
      </c>
      <c r="M102" s="7">
        <f>IF(ISBLANK(A102),"",K102/($M$1+SUM(K$3:K101)))</f>
        <v>4.4024448308167229E-3</v>
      </c>
      <c r="N102">
        <f>IF(ISBLANK(A102),"",IF(H103=0,NETWORKDAYS($H$3,H102,holiday!$B$2:$B$10),IF(DAY(H102)&lt;DAY(H103),NETWORKDAYS($H$3,H102,holiday!$B$2:$B$10),0)))</f>
        <v>0</v>
      </c>
      <c r="O102">
        <f>IF(ISBLANK(A102),"",SUMIF($A$3:$A102,O$2,$B$3:$B102))</f>
        <v>100</v>
      </c>
      <c r="P102">
        <f>IF(ISBLANK(A102),"",SUMIF($A$3:$A102,P$2,$B$3:$B102))</f>
        <v>200</v>
      </c>
      <c r="Q102">
        <f>IF(ISBLANK(A102),"",SUMIF($A$3:$A102,Q$2,$B$3:$B102))</f>
        <v>-200</v>
      </c>
      <c r="R102">
        <f>IF(ISBLANK(A102),"",SUMIF($A$3:$A102,R$2,$B$3:$B102))</f>
        <v>0</v>
      </c>
      <c r="T102" s="2">
        <f t="shared" si="12"/>
        <v>45.09</v>
      </c>
      <c r="U102" s="2">
        <f t="shared" si="13"/>
        <v>23.1</v>
      </c>
      <c r="V102" s="2">
        <f t="shared" si="14"/>
        <v>52.55</v>
      </c>
      <c r="W102" s="2">
        <f t="shared" si="15"/>
        <v>0</v>
      </c>
    </row>
    <row r="103" spans="1:23" x14ac:dyDescent="0.3">
      <c r="A103">
        <v>8370</v>
      </c>
      <c r="B103">
        <v>100</v>
      </c>
      <c r="C103">
        <v>45.42</v>
      </c>
      <c r="D103" t="s">
        <v>111</v>
      </c>
      <c r="H103" s="12">
        <f t="shared" si="8"/>
        <v>38720.838379629633</v>
      </c>
      <c r="I103" s="2">
        <f t="shared" si="9"/>
        <v>-4542</v>
      </c>
      <c r="J103" s="2">
        <f>IF(ISBLANK(A103),"",-SUM(I$3:I103))</f>
        <v>2918.3003787878915</v>
      </c>
      <c r="K103" s="2">
        <f t="shared" si="10"/>
        <v>275.69962121210847</v>
      </c>
      <c r="L103" s="7">
        <f t="shared" si="11"/>
        <v>4.5949936868684748E-3</v>
      </c>
      <c r="M103" s="7">
        <f>IF(ISBLANK(A103),"",K103/($M$1+SUM(K$3:K102)))</f>
        <v>4.9791273246602343E-3</v>
      </c>
      <c r="N103">
        <f>IF(ISBLANK(A103),"",IF(H104=0,NETWORKDAYS($H$3,H103,holiday!$B$2:$B$10),IF(DAY(H103)&lt;DAY(H104),NETWORKDAYS($H$3,H103,holiday!$B$2:$B$10),0)))</f>
        <v>0</v>
      </c>
      <c r="O103">
        <f>IF(ISBLANK(A103),"",SUMIF($A$3:$A103,O$2,$B$3:$B103))</f>
        <v>200</v>
      </c>
      <c r="P103">
        <f>IF(ISBLANK(A103),"",SUMIF($A$3:$A103,P$2,$B$3:$B103))</f>
        <v>200</v>
      </c>
      <c r="Q103">
        <f>IF(ISBLANK(A103),"",SUMIF($A$3:$A103,Q$2,$B$3:$B103))</f>
        <v>-200</v>
      </c>
      <c r="R103">
        <f>IF(ISBLANK(A103),"",SUMIF($A$3:$A103,R$2,$B$3:$B103))</f>
        <v>0</v>
      </c>
      <c r="T103" s="2">
        <f t="shared" si="12"/>
        <v>45.42</v>
      </c>
      <c r="U103" s="2">
        <f t="shared" si="13"/>
        <v>23.1</v>
      </c>
      <c r="V103" s="2">
        <f t="shared" si="14"/>
        <v>52.55</v>
      </c>
      <c r="W103" s="2">
        <f t="shared" si="15"/>
        <v>0</v>
      </c>
    </row>
    <row r="104" spans="1:23" x14ac:dyDescent="0.3">
      <c r="A104">
        <v>8370</v>
      </c>
      <c r="B104">
        <v>100</v>
      </c>
      <c r="C104">
        <v>45.44</v>
      </c>
      <c r="D104" t="s">
        <v>112</v>
      </c>
      <c r="H104" s="12">
        <f t="shared" si="8"/>
        <v>38720.838842592595</v>
      </c>
      <c r="I104" s="2">
        <f t="shared" si="9"/>
        <v>-4544</v>
      </c>
      <c r="J104" s="2">
        <f>IF(ISBLANK(A104),"",-SUM(I$3:I104))</f>
        <v>7462.3003787878915</v>
      </c>
      <c r="K104" s="2">
        <f t="shared" si="10"/>
        <v>279.69962121210847</v>
      </c>
      <c r="L104" s="7">
        <f t="shared" si="11"/>
        <v>4.661660353535141E-3</v>
      </c>
      <c r="M104" s="7">
        <f>IF(ISBLANK(A104),"",K104/($M$1+SUM(K$3:K103)))</f>
        <v>5.026340422055557E-3</v>
      </c>
      <c r="N104">
        <f>IF(ISBLANK(A104),"",IF(H105=0,NETWORKDAYS($H$3,H104,holiday!$B$2:$B$10),IF(DAY(H104)&lt;DAY(H105),NETWORKDAYS($H$3,H104,holiday!$B$2:$B$10),0)))</f>
        <v>0</v>
      </c>
      <c r="O104">
        <f>IF(ISBLANK(A104),"",SUMIF($A$3:$A104,O$2,$B$3:$B104))</f>
        <v>300</v>
      </c>
      <c r="P104">
        <f>IF(ISBLANK(A104),"",SUMIF($A$3:$A104,P$2,$B$3:$B104))</f>
        <v>200</v>
      </c>
      <c r="Q104">
        <f>IF(ISBLANK(A104),"",SUMIF($A$3:$A104,Q$2,$B$3:$B104))</f>
        <v>-200</v>
      </c>
      <c r="R104">
        <f>IF(ISBLANK(A104),"",SUMIF($A$3:$A104,R$2,$B$3:$B104))</f>
        <v>0</v>
      </c>
      <c r="T104" s="2">
        <f t="shared" si="12"/>
        <v>45.44</v>
      </c>
      <c r="U104" s="2">
        <f t="shared" si="13"/>
        <v>23.1</v>
      </c>
      <c r="V104" s="2">
        <f t="shared" si="14"/>
        <v>52.55</v>
      </c>
      <c r="W104" s="2">
        <f t="shared" si="15"/>
        <v>0</v>
      </c>
    </row>
    <row r="105" spans="1:23" x14ac:dyDescent="0.3">
      <c r="A105">
        <v>980</v>
      </c>
      <c r="B105">
        <v>100</v>
      </c>
      <c r="C105">
        <v>23.18</v>
      </c>
      <c r="D105" t="s">
        <v>113</v>
      </c>
      <c r="H105" s="12">
        <f t="shared" si="8"/>
        <v>38720.849942129629</v>
      </c>
      <c r="I105" s="2">
        <f t="shared" si="9"/>
        <v>-2318</v>
      </c>
      <c r="J105" s="2">
        <f>IF(ISBLANK(A105),"",-SUM(I$3:I105))</f>
        <v>9780.3003787878915</v>
      </c>
      <c r="K105" s="2">
        <f t="shared" si="10"/>
        <v>295.69962121210847</v>
      </c>
      <c r="L105" s="7">
        <f t="shared" si="11"/>
        <v>4.9283270202018078E-3</v>
      </c>
      <c r="M105" s="7">
        <f>IF(ISBLANK(A105),"",K105/($M$1+SUM(K$3:K104)))</f>
        <v>5.2872925968284589E-3</v>
      </c>
      <c r="N105">
        <f>IF(ISBLANK(A105),"",IF(H106=0,NETWORKDAYS($H$3,H105,holiday!$B$2:$B$10),IF(DAY(H105)&lt;DAY(H106),NETWORKDAYS($H$3,H105,holiday!$B$2:$B$10),0)))</f>
        <v>0</v>
      </c>
      <c r="O105">
        <f>IF(ISBLANK(A105),"",SUMIF($A$3:$A105,O$2,$B$3:$B105))</f>
        <v>300</v>
      </c>
      <c r="P105">
        <f>IF(ISBLANK(A105),"",SUMIF($A$3:$A105,P$2,$B$3:$B105))</f>
        <v>300</v>
      </c>
      <c r="Q105">
        <f>IF(ISBLANK(A105),"",SUMIF($A$3:$A105,Q$2,$B$3:$B105))</f>
        <v>-200</v>
      </c>
      <c r="R105">
        <f>IF(ISBLANK(A105),"",SUMIF($A$3:$A105,R$2,$B$3:$B105))</f>
        <v>0</v>
      </c>
      <c r="T105" s="2">
        <f t="shared" si="12"/>
        <v>45.44</v>
      </c>
      <c r="U105" s="2">
        <f t="shared" si="13"/>
        <v>23.18</v>
      </c>
      <c r="V105" s="2">
        <f t="shared" si="14"/>
        <v>52.55</v>
      </c>
      <c r="W105" s="2">
        <f t="shared" si="15"/>
        <v>0</v>
      </c>
    </row>
    <row r="106" spans="1:23" x14ac:dyDescent="0.3">
      <c r="A106">
        <v>679</v>
      </c>
      <c r="B106">
        <v>-100</v>
      </c>
      <c r="C106">
        <v>52.39</v>
      </c>
      <c r="D106" t="s">
        <v>114</v>
      </c>
      <c r="H106" s="12">
        <f t="shared" si="8"/>
        <v>38720.850416666668</v>
      </c>
      <c r="I106" s="2">
        <f t="shared" si="9"/>
        <v>5239</v>
      </c>
      <c r="J106" s="2">
        <f>IF(ISBLANK(A106),"",-SUM(I$3:I106))</f>
        <v>4541.3003787878915</v>
      </c>
      <c r="K106" s="2">
        <f t="shared" si="10"/>
        <v>327.69962121210847</v>
      </c>
      <c r="L106" s="7">
        <f t="shared" si="11"/>
        <v>5.4616603535351414E-3</v>
      </c>
      <c r="M106" s="7">
        <f>IF(ISBLANK(A106),"",K106/($M$1+SUM(K$3:K105)))</f>
        <v>5.8286546381837272E-3</v>
      </c>
      <c r="N106">
        <f>IF(ISBLANK(A106),"",IF(H107=0,NETWORKDAYS($H$3,H106,holiday!$B$2:$B$10),IF(DAY(H106)&lt;DAY(H107),NETWORKDAYS($H$3,H106,holiday!$B$2:$B$10),0)))</f>
        <v>0</v>
      </c>
      <c r="O106">
        <f>IF(ISBLANK(A106),"",SUMIF($A$3:$A106,O$2,$B$3:$B106))</f>
        <v>300</v>
      </c>
      <c r="P106">
        <f>IF(ISBLANK(A106),"",SUMIF($A$3:$A106,P$2,$B$3:$B106))</f>
        <v>300</v>
      </c>
      <c r="Q106">
        <f>IF(ISBLANK(A106),"",SUMIF($A$3:$A106,Q$2,$B$3:$B106))</f>
        <v>-300</v>
      </c>
      <c r="R106">
        <f>IF(ISBLANK(A106),"",SUMIF($A$3:$A106,R$2,$B$3:$B106))</f>
        <v>0</v>
      </c>
      <c r="T106" s="2">
        <f t="shared" si="12"/>
        <v>45.44</v>
      </c>
      <c r="U106" s="2">
        <f t="shared" si="13"/>
        <v>23.18</v>
      </c>
      <c r="V106" s="2">
        <f t="shared" si="14"/>
        <v>52.39</v>
      </c>
      <c r="W106" s="2">
        <f t="shared" si="15"/>
        <v>0</v>
      </c>
    </row>
    <row r="107" spans="1:23" x14ac:dyDescent="0.3">
      <c r="A107">
        <v>980</v>
      </c>
      <c r="B107">
        <v>100</v>
      </c>
      <c r="C107">
        <v>23.19</v>
      </c>
      <c r="D107" t="s">
        <v>115</v>
      </c>
      <c r="H107" s="12">
        <f t="shared" si="8"/>
        <v>38720.850752314815</v>
      </c>
      <c r="I107" s="2">
        <f t="shared" si="9"/>
        <v>-2319</v>
      </c>
      <c r="J107" s="2">
        <f>IF(ISBLANK(A107),"",-SUM(I$3:I107))</f>
        <v>6860.3003787878915</v>
      </c>
      <c r="K107" s="2">
        <f t="shared" si="10"/>
        <v>330.69962121210847</v>
      </c>
      <c r="L107" s="7">
        <f t="shared" si="11"/>
        <v>5.5116603535351411E-3</v>
      </c>
      <c r="M107" s="7">
        <f>IF(ISBLANK(A107),"",K107/($M$1+SUM(K$3:K106)))</f>
        <v>5.8479288126341445E-3</v>
      </c>
      <c r="N107">
        <f>IF(ISBLANK(A107),"",IF(H108=0,NETWORKDAYS($H$3,H107,holiday!$B$2:$B$10),IF(DAY(H107)&lt;DAY(H108),NETWORKDAYS($H$3,H107,holiday!$B$2:$B$10),0)))</f>
        <v>0</v>
      </c>
      <c r="O107">
        <f>IF(ISBLANK(A107),"",SUMIF($A$3:$A107,O$2,$B$3:$B107))</f>
        <v>300</v>
      </c>
      <c r="P107">
        <f>IF(ISBLANK(A107),"",SUMIF($A$3:$A107,P$2,$B$3:$B107))</f>
        <v>400</v>
      </c>
      <c r="Q107">
        <f>IF(ISBLANK(A107),"",SUMIF($A$3:$A107,Q$2,$B$3:$B107))</f>
        <v>-300</v>
      </c>
      <c r="R107">
        <f>IF(ISBLANK(A107),"",SUMIF($A$3:$A107,R$2,$B$3:$B107))</f>
        <v>0</v>
      </c>
      <c r="T107" s="2">
        <f t="shared" si="12"/>
        <v>45.44</v>
      </c>
      <c r="U107" s="2">
        <f t="shared" si="13"/>
        <v>23.19</v>
      </c>
      <c r="V107" s="2">
        <f t="shared" si="14"/>
        <v>52.39</v>
      </c>
      <c r="W107" s="2">
        <f t="shared" si="15"/>
        <v>0</v>
      </c>
    </row>
    <row r="108" spans="1:23" x14ac:dyDescent="0.3">
      <c r="A108">
        <v>980</v>
      </c>
      <c r="B108">
        <v>100</v>
      </c>
      <c r="C108">
        <v>23.19</v>
      </c>
      <c r="D108" t="s">
        <v>116</v>
      </c>
      <c r="H108" s="12">
        <f t="shared" si="8"/>
        <v>38720.852256944447</v>
      </c>
      <c r="I108" s="2">
        <f t="shared" si="9"/>
        <v>-2319</v>
      </c>
      <c r="J108" s="2">
        <f>IF(ISBLANK(A108),"",-SUM(I$3:I108))</f>
        <v>9179.3003787878915</v>
      </c>
      <c r="K108" s="2">
        <f t="shared" si="10"/>
        <v>330.69962121210847</v>
      </c>
      <c r="L108" s="7">
        <f t="shared" si="11"/>
        <v>5.5116603535351411E-3</v>
      </c>
      <c r="M108" s="7">
        <f>IF(ISBLANK(A108),"",K108/($M$1+SUM(K$3:K107)))</f>
        <v>5.8139293675709067E-3</v>
      </c>
      <c r="N108">
        <f>IF(ISBLANK(A108),"",IF(H109=0,NETWORKDAYS($H$3,H108,holiday!$B$2:$B$10),IF(DAY(H108)&lt;DAY(H109),NETWORKDAYS($H$3,H108,holiday!$B$2:$B$10),0)))</f>
        <v>0</v>
      </c>
      <c r="O108">
        <f>IF(ISBLANK(A108),"",SUMIF($A$3:$A108,O$2,$B$3:$B108))</f>
        <v>300</v>
      </c>
      <c r="P108">
        <f>IF(ISBLANK(A108),"",SUMIF($A$3:$A108,P$2,$B$3:$B108))</f>
        <v>500</v>
      </c>
      <c r="Q108">
        <f>IF(ISBLANK(A108),"",SUMIF($A$3:$A108,Q$2,$B$3:$B108))</f>
        <v>-300</v>
      </c>
      <c r="R108">
        <f>IF(ISBLANK(A108),"",SUMIF($A$3:$A108,R$2,$B$3:$B108))</f>
        <v>0</v>
      </c>
      <c r="T108" s="2">
        <f t="shared" si="12"/>
        <v>45.44</v>
      </c>
      <c r="U108" s="2">
        <f t="shared" si="13"/>
        <v>23.19</v>
      </c>
      <c r="V108" s="2">
        <f t="shared" si="14"/>
        <v>52.39</v>
      </c>
      <c r="W108" s="2">
        <f t="shared" si="15"/>
        <v>0</v>
      </c>
    </row>
    <row r="109" spans="1:23" x14ac:dyDescent="0.3">
      <c r="A109">
        <v>8370</v>
      </c>
      <c r="B109">
        <v>100</v>
      </c>
      <c r="C109">
        <v>45.6</v>
      </c>
      <c r="D109" t="s">
        <v>117</v>
      </c>
      <c r="H109" s="12">
        <f t="shared" si="8"/>
        <v>38720.85355324074</v>
      </c>
      <c r="I109" s="2">
        <f t="shared" si="9"/>
        <v>-4560</v>
      </c>
      <c r="J109" s="2">
        <f>IF(ISBLANK(A109),"",-SUM(I$3:I109))</f>
        <v>13739.300378787892</v>
      </c>
      <c r="K109" s="2">
        <f t="shared" si="10"/>
        <v>378.69962121210847</v>
      </c>
      <c r="L109" s="7">
        <f t="shared" si="11"/>
        <v>6.3116603535351415E-3</v>
      </c>
      <c r="M109" s="7">
        <f>IF(ISBLANK(A109),"",K109/($M$1+SUM(K$3:K108)))</f>
        <v>6.6193185049612342E-3</v>
      </c>
      <c r="N109">
        <f>IF(ISBLANK(A109),"",IF(H110=0,NETWORKDAYS($H$3,H109,holiday!$B$2:$B$10),IF(DAY(H109)&lt;DAY(H110),NETWORKDAYS($H$3,H109,holiday!$B$2:$B$10),0)))</f>
        <v>0</v>
      </c>
      <c r="O109">
        <f>IF(ISBLANK(A109),"",SUMIF($A$3:$A109,O$2,$B$3:$B109))</f>
        <v>400</v>
      </c>
      <c r="P109">
        <f>IF(ISBLANK(A109),"",SUMIF($A$3:$A109,P$2,$B$3:$B109))</f>
        <v>500</v>
      </c>
      <c r="Q109">
        <f>IF(ISBLANK(A109),"",SUMIF($A$3:$A109,Q$2,$B$3:$B109))</f>
        <v>-300</v>
      </c>
      <c r="R109">
        <f>IF(ISBLANK(A109),"",SUMIF($A$3:$A109,R$2,$B$3:$B109))</f>
        <v>0</v>
      </c>
      <c r="T109" s="2">
        <f t="shared" si="12"/>
        <v>45.6</v>
      </c>
      <c r="U109" s="2">
        <f t="shared" si="13"/>
        <v>23.19</v>
      </c>
      <c r="V109" s="2">
        <f t="shared" si="14"/>
        <v>52.39</v>
      </c>
      <c r="W109" s="2">
        <f t="shared" si="15"/>
        <v>0</v>
      </c>
    </row>
    <row r="110" spans="1:23" x14ac:dyDescent="0.3">
      <c r="A110">
        <v>980</v>
      </c>
      <c r="B110">
        <v>-100</v>
      </c>
      <c r="C110">
        <v>23.18</v>
      </c>
      <c r="D110" t="s">
        <v>118</v>
      </c>
      <c r="H110" s="12">
        <f t="shared" si="8"/>
        <v>38720.854097222225</v>
      </c>
      <c r="I110" s="2">
        <f t="shared" si="9"/>
        <v>2318</v>
      </c>
      <c r="J110" s="2">
        <f>IF(ISBLANK(A110),"",-SUM(I$3:I110))</f>
        <v>11421.300378787892</v>
      </c>
      <c r="K110" s="2">
        <f t="shared" si="10"/>
        <v>373.69962121210847</v>
      </c>
      <c r="L110" s="7">
        <f t="shared" si="11"/>
        <v>6.2283270202018078E-3</v>
      </c>
      <c r="M110" s="7">
        <f>IF(ISBLANK(A110),"",K110/($M$1+SUM(K$3:K109)))</f>
        <v>6.4889705745727238E-3</v>
      </c>
      <c r="N110">
        <f>IF(ISBLANK(A110),"",IF(H111=0,NETWORKDAYS($H$3,H110,holiday!$B$2:$B$10),IF(DAY(H110)&lt;DAY(H111),NETWORKDAYS($H$3,H110,holiday!$B$2:$B$10),0)))</f>
        <v>0</v>
      </c>
      <c r="O110">
        <f>IF(ISBLANK(A110),"",SUMIF($A$3:$A110,O$2,$B$3:$B110))</f>
        <v>400</v>
      </c>
      <c r="P110">
        <f>IF(ISBLANK(A110),"",SUMIF($A$3:$A110,P$2,$B$3:$B110))</f>
        <v>400</v>
      </c>
      <c r="Q110">
        <f>IF(ISBLANK(A110),"",SUMIF($A$3:$A110,Q$2,$B$3:$B110))</f>
        <v>-300</v>
      </c>
      <c r="R110">
        <f>IF(ISBLANK(A110),"",SUMIF($A$3:$A110,R$2,$B$3:$B110))</f>
        <v>0</v>
      </c>
      <c r="T110" s="2">
        <f t="shared" si="12"/>
        <v>45.6</v>
      </c>
      <c r="U110" s="2">
        <f t="shared" si="13"/>
        <v>23.18</v>
      </c>
      <c r="V110" s="2">
        <f t="shared" si="14"/>
        <v>52.39</v>
      </c>
      <c r="W110" s="2">
        <f t="shared" si="15"/>
        <v>0</v>
      </c>
    </row>
    <row r="111" spans="1:23" x14ac:dyDescent="0.3">
      <c r="A111">
        <v>679</v>
      </c>
      <c r="B111">
        <v>100</v>
      </c>
      <c r="C111">
        <v>52.52</v>
      </c>
      <c r="D111" t="s">
        <v>119</v>
      </c>
      <c r="H111" s="12">
        <f t="shared" si="8"/>
        <v>38720.858148148145</v>
      </c>
      <c r="I111" s="2">
        <f t="shared" si="9"/>
        <v>-5252</v>
      </c>
      <c r="J111" s="2">
        <f>IF(ISBLANK(A111),"",-SUM(I$3:I111))</f>
        <v>16673.300378787892</v>
      </c>
      <c r="K111" s="2">
        <f t="shared" si="10"/>
        <v>334.69962121210847</v>
      </c>
      <c r="L111" s="7">
        <f t="shared" si="11"/>
        <v>5.5783270202018082E-3</v>
      </c>
      <c r="M111" s="7">
        <f>IF(ISBLANK(A111),"",K111/($M$1+SUM(K$3:K110)))</f>
        <v>5.774300056602729E-3</v>
      </c>
      <c r="N111">
        <f>IF(ISBLANK(A111),"",IF(H112=0,NETWORKDAYS($H$3,H111,holiday!$B$2:$B$10),IF(DAY(H111)&lt;DAY(H112),NETWORKDAYS($H$3,H111,holiday!$B$2:$B$10),0)))</f>
        <v>0</v>
      </c>
      <c r="O111">
        <f>IF(ISBLANK(A111),"",SUMIF($A$3:$A111,O$2,$B$3:$B111))</f>
        <v>400</v>
      </c>
      <c r="P111">
        <f>IF(ISBLANK(A111),"",SUMIF($A$3:$A111,P$2,$B$3:$B111))</f>
        <v>400</v>
      </c>
      <c r="Q111">
        <f>IF(ISBLANK(A111),"",SUMIF($A$3:$A111,Q$2,$B$3:$B111))</f>
        <v>-200</v>
      </c>
      <c r="R111">
        <f>IF(ISBLANK(A111),"",SUMIF($A$3:$A111,R$2,$B$3:$B111))</f>
        <v>0</v>
      </c>
      <c r="T111" s="2">
        <f t="shared" si="12"/>
        <v>45.6</v>
      </c>
      <c r="U111" s="2">
        <f t="shared" si="13"/>
        <v>23.18</v>
      </c>
      <c r="V111" s="2">
        <f t="shared" si="14"/>
        <v>52.52</v>
      </c>
      <c r="W111" s="2">
        <f t="shared" si="15"/>
        <v>0</v>
      </c>
    </row>
    <row r="112" spans="1:23" x14ac:dyDescent="0.3">
      <c r="A112">
        <v>980</v>
      </c>
      <c r="B112">
        <v>-100</v>
      </c>
      <c r="C112">
        <v>23.19</v>
      </c>
      <c r="D112" t="s">
        <v>120</v>
      </c>
      <c r="H112" s="12">
        <f t="shared" si="8"/>
        <v>38720.859270833331</v>
      </c>
      <c r="I112" s="2">
        <f t="shared" si="9"/>
        <v>2319</v>
      </c>
      <c r="J112" s="2">
        <f>IF(ISBLANK(A112),"",-SUM(I$3:I112))</f>
        <v>14354.300378787892</v>
      </c>
      <c r="K112" s="2">
        <f t="shared" si="10"/>
        <v>338.69962121210847</v>
      </c>
      <c r="L112" s="7">
        <f t="shared" si="11"/>
        <v>5.6449936868684745E-3</v>
      </c>
      <c r="M112" s="7">
        <f>IF(ISBLANK(A112),"",K112/($M$1+SUM(K$3:K111)))</f>
        <v>5.8097614937315592E-3</v>
      </c>
      <c r="N112">
        <f>IF(ISBLANK(A112),"",IF(H113=0,NETWORKDAYS($H$3,H112,holiday!$B$2:$B$10),IF(DAY(H112)&lt;DAY(H113),NETWORKDAYS($H$3,H112,holiday!$B$2:$B$10),0)))</f>
        <v>0</v>
      </c>
      <c r="O112">
        <f>IF(ISBLANK(A112),"",SUMIF($A$3:$A112,O$2,$B$3:$B112))</f>
        <v>400</v>
      </c>
      <c r="P112">
        <f>IF(ISBLANK(A112),"",SUMIF($A$3:$A112,P$2,$B$3:$B112))</f>
        <v>300</v>
      </c>
      <c r="Q112">
        <f>IF(ISBLANK(A112),"",SUMIF($A$3:$A112,Q$2,$B$3:$B112))</f>
        <v>-200</v>
      </c>
      <c r="R112">
        <f>IF(ISBLANK(A112),"",SUMIF($A$3:$A112,R$2,$B$3:$B112))</f>
        <v>0</v>
      </c>
      <c r="T112" s="2">
        <f t="shared" si="12"/>
        <v>45.6</v>
      </c>
      <c r="U112" s="2">
        <f t="shared" si="13"/>
        <v>23.19</v>
      </c>
      <c r="V112" s="2">
        <f t="shared" si="14"/>
        <v>52.52</v>
      </c>
      <c r="W112" s="2">
        <f t="shared" si="15"/>
        <v>0</v>
      </c>
    </row>
    <row r="113" spans="1:23" x14ac:dyDescent="0.3">
      <c r="A113">
        <v>980</v>
      </c>
      <c r="B113">
        <v>-100</v>
      </c>
      <c r="C113">
        <v>23.25</v>
      </c>
      <c r="D113" t="s">
        <v>121</v>
      </c>
      <c r="H113" s="12">
        <f t="shared" si="8"/>
        <v>38720.861932870372</v>
      </c>
      <c r="I113" s="2">
        <f t="shared" si="9"/>
        <v>2325</v>
      </c>
      <c r="J113" s="2">
        <f>IF(ISBLANK(A113),"",-SUM(I$3:I113))</f>
        <v>12029.300378787892</v>
      </c>
      <c r="K113" s="2">
        <f t="shared" si="10"/>
        <v>356.69962121210847</v>
      </c>
      <c r="L113" s="7">
        <f t="shared" si="11"/>
        <v>5.9449936868684744E-3</v>
      </c>
      <c r="M113" s="7">
        <f>IF(ISBLANK(A113),"",K113/($M$1+SUM(K$3:K112)))</f>
        <v>6.0831761829840403E-3</v>
      </c>
      <c r="N113">
        <f>IF(ISBLANK(A113),"",IF(H114=0,NETWORKDAYS($H$3,H113,holiday!$B$2:$B$10),IF(DAY(H113)&lt;DAY(H114),NETWORKDAYS($H$3,H113,holiday!$B$2:$B$10),0)))</f>
        <v>0</v>
      </c>
      <c r="O113">
        <f>IF(ISBLANK(A113),"",SUMIF($A$3:$A113,O$2,$B$3:$B113))</f>
        <v>400</v>
      </c>
      <c r="P113">
        <f>IF(ISBLANK(A113),"",SUMIF($A$3:$A113,P$2,$B$3:$B113))</f>
        <v>200</v>
      </c>
      <c r="Q113">
        <f>IF(ISBLANK(A113),"",SUMIF($A$3:$A113,Q$2,$B$3:$B113))</f>
        <v>-200</v>
      </c>
      <c r="R113">
        <f>IF(ISBLANK(A113),"",SUMIF($A$3:$A113,R$2,$B$3:$B113))</f>
        <v>0</v>
      </c>
      <c r="T113" s="2">
        <f t="shared" si="12"/>
        <v>45.6</v>
      </c>
      <c r="U113" s="2">
        <f t="shared" si="13"/>
        <v>23.25</v>
      </c>
      <c r="V113" s="2">
        <f t="shared" si="14"/>
        <v>52.52</v>
      </c>
      <c r="W113" s="2">
        <f t="shared" si="15"/>
        <v>0</v>
      </c>
    </row>
    <row r="114" spans="1:23" x14ac:dyDescent="0.3">
      <c r="A114">
        <v>679</v>
      </c>
      <c r="B114">
        <v>100</v>
      </c>
      <c r="C114">
        <v>52.5</v>
      </c>
      <c r="D114" t="s">
        <v>122</v>
      </c>
      <c r="H114" s="12">
        <f t="shared" si="8"/>
        <v>38720.866249999999</v>
      </c>
      <c r="I114" s="2">
        <f t="shared" si="9"/>
        <v>-5250</v>
      </c>
      <c r="J114" s="2">
        <f>IF(ISBLANK(A114),"",-SUM(I$3:I114))</f>
        <v>17279.300378787892</v>
      </c>
      <c r="K114" s="2">
        <f t="shared" si="10"/>
        <v>360.69962121210847</v>
      </c>
      <c r="L114" s="7">
        <f t="shared" si="11"/>
        <v>6.0116603535351415E-3</v>
      </c>
      <c r="M114" s="7">
        <f>IF(ISBLANK(A114),"",K114/($M$1+SUM(K$3:K113)))</f>
        <v>6.1141986689925909E-3</v>
      </c>
      <c r="N114">
        <f>IF(ISBLANK(A114),"",IF(H115=0,NETWORKDAYS($H$3,H114,holiday!$B$2:$B$10),IF(DAY(H114)&lt;DAY(H115),NETWORKDAYS($H$3,H114,holiday!$B$2:$B$10),0)))</f>
        <v>0</v>
      </c>
      <c r="O114">
        <f>IF(ISBLANK(A114),"",SUMIF($A$3:$A114,O$2,$B$3:$B114))</f>
        <v>400</v>
      </c>
      <c r="P114">
        <f>IF(ISBLANK(A114),"",SUMIF($A$3:$A114,P$2,$B$3:$B114))</f>
        <v>200</v>
      </c>
      <c r="Q114">
        <f>IF(ISBLANK(A114),"",SUMIF($A$3:$A114,Q$2,$B$3:$B114))</f>
        <v>-100</v>
      </c>
      <c r="R114">
        <f>IF(ISBLANK(A114),"",SUMIF($A$3:$A114,R$2,$B$3:$B114))</f>
        <v>0</v>
      </c>
      <c r="T114" s="2">
        <f t="shared" si="12"/>
        <v>45.6</v>
      </c>
      <c r="U114" s="2">
        <f t="shared" si="13"/>
        <v>23.25</v>
      </c>
      <c r="V114" s="2">
        <f t="shared" si="14"/>
        <v>52.5</v>
      </c>
      <c r="W114" s="2">
        <f t="shared" si="15"/>
        <v>0</v>
      </c>
    </row>
    <row r="115" spans="1:23" x14ac:dyDescent="0.3">
      <c r="A115">
        <v>980</v>
      </c>
      <c r="B115">
        <v>-100</v>
      </c>
      <c r="C115">
        <v>23.283999999999999</v>
      </c>
      <c r="D115" t="s">
        <v>123</v>
      </c>
      <c r="H115" s="12">
        <f t="shared" si="8"/>
        <v>38720.870868055557</v>
      </c>
      <c r="I115" s="2">
        <f t="shared" si="9"/>
        <v>2328.4</v>
      </c>
      <c r="J115" s="2">
        <f>IF(ISBLANK(A115),"",-SUM(I$3:I115))</f>
        <v>14950.900378787892</v>
      </c>
      <c r="K115" s="2">
        <f t="shared" si="10"/>
        <v>367.49962121210956</v>
      </c>
      <c r="L115" s="7">
        <f t="shared" si="11"/>
        <v>6.1249936868684931E-3</v>
      </c>
      <c r="M115" s="7">
        <f>IF(ISBLANK(A115),"",K115/($M$1+SUM(K$3:K114)))</f>
        <v>6.1916083568699298E-3</v>
      </c>
      <c r="N115">
        <f>IF(ISBLANK(A115),"",IF(H116=0,NETWORKDAYS($H$3,H115,holiday!$B$2:$B$10),IF(DAY(H115)&lt;DAY(H116),NETWORKDAYS($H$3,H115,holiday!$B$2:$B$10),0)))</f>
        <v>0</v>
      </c>
      <c r="O115">
        <f>IF(ISBLANK(A115),"",SUMIF($A$3:$A115,O$2,$B$3:$B115))</f>
        <v>400</v>
      </c>
      <c r="P115">
        <f>IF(ISBLANK(A115),"",SUMIF($A$3:$A115,P$2,$B$3:$B115))</f>
        <v>100</v>
      </c>
      <c r="Q115">
        <f>IF(ISBLANK(A115),"",SUMIF($A$3:$A115,Q$2,$B$3:$B115))</f>
        <v>-100</v>
      </c>
      <c r="R115">
        <f>IF(ISBLANK(A115),"",SUMIF($A$3:$A115,R$2,$B$3:$B115))</f>
        <v>0</v>
      </c>
      <c r="T115" s="2">
        <f t="shared" si="12"/>
        <v>45.6</v>
      </c>
      <c r="U115" s="2">
        <f t="shared" si="13"/>
        <v>23.283999999999999</v>
      </c>
      <c r="V115" s="2">
        <f t="shared" si="14"/>
        <v>52.5</v>
      </c>
      <c r="W115" s="2">
        <f t="shared" si="15"/>
        <v>0</v>
      </c>
    </row>
    <row r="116" spans="1:23" x14ac:dyDescent="0.3">
      <c r="A116">
        <v>980</v>
      </c>
      <c r="B116">
        <v>-100</v>
      </c>
      <c r="C116">
        <v>23.24</v>
      </c>
      <c r="D116" t="s">
        <v>124</v>
      </c>
      <c r="H116" s="12">
        <f t="shared" si="8"/>
        <v>38720.87164351852</v>
      </c>
      <c r="I116" s="2">
        <f t="shared" si="9"/>
        <v>2324</v>
      </c>
      <c r="J116" s="2">
        <f>IF(ISBLANK(A116),"",-SUM(I$3:I116))</f>
        <v>12626.900378787892</v>
      </c>
      <c r="K116" s="2">
        <f t="shared" si="10"/>
        <v>411.0996212121081</v>
      </c>
      <c r="L116" s="7">
        <f t="shared" si="11"/>
        <v>6.8516603535351351E-3</v>
      </c>
      <c r="M116" s="7">
        <f>IF(ISBLANK(A116),"",K116/($M$1+SUM(K$3:K115)))</f>
        <v>6.8835578654736799E-3</v>
      </c>
      <c r="N116">
        <f>IF(ISBLANK(A116),"",IF(H117=0,NETWORKDAYS($H$3,H116,holiday!$B$2:$B$10),IF(DAY(H116)&lt;DAY(H117),NETWORKDAYS($H$3,H116,holiday!$B$2:$B$10),0)))</f>
        <v>1</v>
      </c>
      <c r="O116">
        <f>IF(ISBLANK(A116),"",SUMIF($A$3:$A116,O$2,$B$3:$B116))</f>
        <v>400</v>
      </c>
      <c r="P116">
        <f>IF(ISBLANK(A116),"",SUMIF($A$3:$A116,P$2,$B$3:$B116))</f>
        <v>0</v>
      </c>
      <c r="Q116">
        <f>IF(ISBLANK(A116),"",SUMIF($A$3:$A116,Q$2,$B$3:$B116))</f>
        <v>-100</v>
      </c>
      <c r="R116">
        <f>IF(ISBLANK(A116),"",SUMIF($A$3:$A116,R$2,$B$3:$B116))</f>
        <v>0</v>
      </c>
      <c r="T116" s="2">
        <v>45.74</v>
      </c>
      <c r="U116" s="2">
        <f t="shared" si="13"/>
        <v>23.24</v>
      </c>
      <c r="V116" s="2">
        <v>52.58</v>
      </c>
      <c r="W116" s="2">
        <f t="shared" si="15"/>
        <v>0</v>
      </c>
    </row>
    <row r="117" spans="1:23" x14ac:dyDescent="0.3">
      <c r="A117">
        <v>679</v>
      </c>
      <c r="B117">
        <v>0</v>
      </c>
      <c r="C117">
        <v>52.106666666666598</v>
      </c>
      <c r="D117" t="s">
        <v>315</v>
      </c>
      <c r="H117" s="12">
        <f t="shared" si="8"/>
        <v>38721.875081018516</v>
      </c>
      <c r="I117" s="2">
        <f t="shared" si="9"/>
        <v>0</v>
      </c>
      <c r="J117" s="2">
        <f>IF(ISBLANK(A117),"",-SUM(I$3:I117))</f>
        <v>12626.900378787892</v>
      </c>
      <c r="K117" s="2">
        <f t="shared" si="10"/>
        <v>458.4329545454475</v>
      </c>
      <c r="L117" s="7">
        <f t="shared" si="11"/>
        <v>7.640549242424125E-3</v>
      </c>
      <c r="M117" s="7">
        <f>IF(ISBLANK(A117),"",K117/($M$1+SUM(K$3:K116)))</f>
        <v>7.6236416032327628E-3</v>
      </c>
      <c r="N117">
        <f>IF(ISBLANK(A117),"",IF(H118=0,NETWORKDAYS($H$3,H117,holiday!$B$2:$B$10),IF(DAY(H117)&lt;DAY(H118),NETWORKDAYS($H$3,H117,holiday!$B$2:$B$10),0)))</f>
        <v>0</v>
      </c>
      <c r="O117">
        <f>IF(ISBLANK(A117),"",SUMIF($A$3:$A117,O$2,$B$3:$B117))</f>
        <v>400</v>
      </c>
      <c r="P117">
        <f>IF(ISBLANK(A117),"",SUMIF($A$3:$A117,P$2,$B$3:$B117))</f>
        <v>0</v>
      </c>
      <c r="Q117">
        <f>IF(ISBLANK(A117),"",SUMIF($A$3:$A117,Q$2,$B$3:$B117))</f>
        <v>-100</v>
      </c>
      <c r="R117">
        <f>IF(ISBLANK(A117),"",SUMIF($A$3:$A117,R$2,$B$3:$B117))</f>
        <v>0</v>
      </c>
      <c r="T117" s="2">
        <f t="shared" si="12"/>
        <v>45.74</v>
      </c>
      <c r="U117" s="2">
        <f t="shared" si="13"/>
        <v>23.24</v>
      </c>
      <c r="V117" s="2">
        <f t="shared" si="14"/>
        <v>52.106666666666598</v>
      </c>
      <c r="W117" s="2">
        <f t="shared" si="15"/>
        <v>0</v>
      </c>
    </row>
    <row r="118" spans="1:23" x14ac:dyDescent="0.3">
      <c r="A118">
        <v>679</v>
      </c>
      <c r="B118">
        <v>0</v>
      </c>
      <c r="C118">
        <v>66.48</v>
      </c>
      <c r="D118" t="s">
        <v>316</v>
      </c>
      <c r="H118" s="12">
        <f t="shared" si="8"/>
        <v>38721.886134259257</v>
      </c>
      <c r="I118" s="2">
        <f t="shared" si="9"/>
        <v>0</v>
      </c>
      <c r="J118" s="2">
        <f>IF(ISBLANK(A118),"",-SUM(I$3:I118))</f>
        <v>12626.900378787892</v>
      </c>
      <c r="K118" s="2">
        <f t="shared" si="10"/>
        <v>-978.9003787878919</v>
      </c>
      <c r="L118" s="7">
        <f t="shared" si="11"/>
        <v>-1.6315006313131531E-2</v>
      </c>
      <c r="M118" s="7">
        <f>IF(ISBLANK(A118),"",K118/($M$1+SUM(K$3:K117)))</f>
        <v>-1.6155737564977121E-2</v>
      </c>
      <c r="N118">
        <f>IF(ISBLANK(A118),"",IF(H119=0,NETWORKDAYS($H$3,H118,holiday!$B$2:$B$10),IF(DAY(H118)&lt;DAY(H119),NETWORKDAYS($H$3,H118,holiday!$B$2:$B$10),0)))</f>
        <v>0</v>
      </c>
      <c r="O118">
        <f>IF(ISBLANK(A118),"",SUMIF($A$3:$A118,O$2,$B$3:$B118))</f>
        <v>400</v>
      </c>
      <c r="P118">
        <f>IF(ISBLANK(A118),"",SUMIF($A$3:$A118,P$2,$B$3:$B118))</f>
        <v>0</v>
      </c>
      <c r="Q118">
        <f>IF(ISBLANK(A118),"",SUMIF($A$3:$A118,Q$2,$B$3:$B118))</f>
        <v>-100</v>
      </c>
      <c r="R118">
        <f>IF(ISBLANK(A118),"",SUMIF($A$3:$A118,R$2,$B$3:$B118))</f>
        <v>0</v>
      </c>
      <c r="T118" s="2">
        <f t="shared" si="12"/>
        <v>45.74</v>
      </c>
      <c r="U118" s="2">
        <f t="shared" si="13"/>
        <v>23.24</v>
      </c>
      <c r="V118" s="2">
        <f t="shared" si="14"/>
        <v>66.48</v>
      </c>
      <c r="W118" s="2">
        <f t="shared" si="15"/>
        <v>0</v>
      </c>
    </row>
    <row r="119" spans="1:23" x14ac:dyDescent="0.3">
      <c r="A119">
        <v>8370</v>
      </c>
      <c r="B119">
        <v>0</v>
      </c>
      <c r="C119">
        <v>58.77</v>
      </c>
      <c r="D119" t="s">
        <v>317</v>
      </c>
      <c r="H119" s="12">
        <f t="shared" si="8"/>
        <v>38721.933993055558</v>
      </c>
      <c r="I119" s="2">
        <f t="shared" si="9"/>
        <v>0</v>
      </c>
      <c r="J119" s="2">
        <f>IF(ISBLANK(A119),"",-SUM(I$3:I119))</f>
        <v>12626.900378787892</v>
      </c>
      <c r="K119" s="2">
        <f t="shared" si="10"/>
        <v>4233.0996212121081</v>
      </c>
      <c r="L119" s="7">
        <f t="shared" si="11"/>
        <v>7.0551660353535134E-2</v>
      </c>
      <c r="M119" s="7">
        <f>IF(ISBLANK(A119),"",K119/($M$1+SUM(K$3:K118)))</f>
        <v>7.1010149216980678E-2</v>
      </c>
      <c r="N119">
        <f>IF(ISBLANK(A119),"",IF(H120=0,NETWORKDAYS($H$3,H119,holiday!$B$2:$B$10),IF(DAY(H119)&lt;DAY(H120),NETWORKDAYS($H$3,H119,holiday!$B$2:$B$10),0)))</f>
        <v>0</v>
      </c>
      <c r="O119">
        <f>IF(ISBLANK(A119),"",SUMIF($A$3:$A119,O$2,$B$3:$B119))</f>
        <v>400</v>
      </c>
      <c r="P119">
        <f>IF(ISBLANK(A119),"",SUMIF($A$3:$A119,P$2,$B$3:$B119))</f>
        <v>0</v>
      </c>
      <c r="Q119">
        <f>IF(ISBLANK(A119),"",SUMIF($A$3:$A119,Q$2,$B$3:$B119))</f>
        <v>-100</v>
      </c>
      <c r="R119">
        <f>IF(ISBLANK(A119),"",SUMIF($A$3:$A119,R$2,$B$3:$B119))</f>
        <v>0</v>
      </c>
      <c r="T119" s="2">
        <f t="shared" si="12"/>
        <v>58.77</v>
      </c>
      <c r="U119" s="2">
        <f t="shared" si="13"/>
        <v>23.24</v>
      </c>
      <c r="V119" s="2">
        <f t="shared" si="14"/>
        <v>66.48</v>
      </c>
      <c r="W119" s="2">
        <f t="shared" si="15"/>
        <v>0</v>
      </c>
    </row>
    <row r="120" spans="1:23" x14ac:dyDescent="0.3">
      <c r="A120">
        <v>679</v>
      </c>
      <c r="B120">
        <v>100</v>
      </c>
      <c r="C120">
        <v>52.35</v>
      </c>
      <c r="D120" t="s">
        <v>125</v>
      </c>
      <c r="H120" s="12">
        <f t="shared" si="8"/>
        <v>38721.612291666665</v>
      </c>
      <c r="I120" s="2">
        <f t="shared" si="9"/>
        <v>-5235</v>
      </c>
      <c r="J120" s="2">
        <f>IF(ISBLANK(A120),"",-SUM(I$3:I120))</f>
        <v>17861.90037878789</v>
      </c>
      <c r="K120" s="2">
        <f t="shared" si="10"/>
        <v>5646.0996212121099</v>
      </c>
      <c r="L120" s="7">
        <f t="shared" si="11"/>
        <v>9.4101660353535163E-2</v>
      </c>
      <c r="M120" s="7">
        <f>IF(ISBLANK(A120),"",K120/($M$1+SUM(K$3:K119)))</f>
        <v>8.8433514781884257E-2</v>
      </c>
      <c r="N120">
        <f>IF(ISBLANK(A120),"",IF(H121=0,NETWORKDAYS($H$3,H120,holiday!$B$2:$B$10),IF(DAY(H120)&lt;DAY(H121),NETWORKDAYS($H$3,H120,holiday!$B$2:$B$10),0)))</f>
        <v>0</v>
      </c>
      <c r="O120">
        <f>IF(ISBLANK(A120),"",SUMIF($A$3:$A120,O$2,$B$3:$B120))</f>
        <v>400</v>
      </c>
      <c r="P120">
        <f>IF(ISBLANK(A120),"",SUMIF($A$3:$A120,P$2,$B$3:$B120))</f>
        <v>0</v>
      </c>
      <c r="Q120">
        <f>IF(ISBLANK(A120),"",SUMIF($A$3:$A120,Q$2,$B$3:$B120))</f>
        <v>0</v>
      </c>
      <c r="R120">
        <f>IF(ISBLANK(A120),"",SUMIF($A$3:$A120,R$2,$B$3:$B120))</f>
        <v>0</v>
      </c>
      <c r="T120" s="2">
        <f t="shared" si="12"/>
        <v>58.77</v>
      </c>
      <c r="U120" s="2">
        <f t="shared" si="13"/>
        <v>23.24</v>
      </c>
      <c r="V120" s="2">
        <f t="shared" si="14"/>
        <v>52.35</v>
      </c>
      <c r="W120" s="2">
        <f t="shared" si="15"/>
        <v>0</v>
      </c>
    </row>
    <row r="121" spans="1:23" x14ac:dyDescent="0.3">
      <c r="A121">
        <v>980</v>
      </c>
      <c r="B121">
        <v>100</v>
      </c>
      <c r="C121">
        <v>22.99</v>
      </c>
      <c r="D121" t="s">
        <v>126</v>
      </c>
      <c r="H121" s="12">
        <f t="shared" si="8"/>
        <v>38721.617175925923</v>
      </c>
      <c r="I121" s="2">
        <f t="shared" si="9"/>
        <v>-2299</v>
      </c>
      <c r="J121" s="2">
        <f>IF(ISBLANK(A121),"",-SUM(I$3:I121))</f>
        <v>20160.90037878789</v>
      </c>
      <c r="K121" s="2">
        <f t="shared" si="10"/>
        <v>5646.0996212121099</v>
      </c>
      <c r="L121" s="7">
        <f t="shared" si="11"/>
        <v>9.4101660353535163E-2</v>
      </c>
      <c r="M121" s="7">
        <f>IF(ISBLANK(A121),"",K121/($M$1+SUM(K$3:K120)))</f>
        <v>8.1248430502074184E-2</v>
      </c>
      <c r="N121">
        <f>IF(ISBLANK(A121),"",IF(H122=0,NETWORKDAYS($H$3,H121,holiday!$B$2:$B$10),IF(DAY(H121)&lt;DAY(H122),NETWORKDAYS($H$3,H121,holiday!$B$2:$B$10),0)))</f>
        <v>0</v>
      </c>
      <c r="O121">
        <f>IF(ISBLANK(A121),"",SUMIF($A$3:$A121,O$2,$B$3:$B121))</f>
        <v>400</v>
      </c>
      <c r="P121">
        <f>IF(ISBLANK(A121),"",SUMIF($A$3:$A121,P$2,$B$3:$B121))</f>
        <v>100</v>
      </c>
      <c r="Q121">
        <f>IF(ISBLANK(A121),"",SUMIF($A$3:$A121,Q$2,$B$3:$B121))</f>
        <v>0</v>
      </c>
      <c r="R121">
        <f>IF(ISBLANK(A121),"",SUMIF($A$3:$A121,R$2,$B$3:$B121))</f>
        <v>0</v>
      </c>
      <c r="T121" s="2">
        <f t="shared" si="12"/>
        <v>58.77</v>
      </c>
      <c r="U121" s="2">
        <f t="shared" si="13"/>
        <v>22.99</v>
      </c>
      <c r="V121" s="2">
        <f t="shared" si="14"/>
        <v>52.35</v>
      </c>
      <c r="W121" s="2">
        <f t="shared" si="15"/>
        <v>0</v>
      </c>
    </row>
    <row r="122" spans="1:23" x14ac:dyDescent="0.3">
      <c r="A122">
        <v>679</v>
      </c>
      <c r="B122">
        <v>100</v>
      </c>
      <c r="C122">
        <v>52.49</v>
      </c>
      <c r="D122" t="s">
        <v>127</v>
      </c>
      <c r="H122" s="12">
        <f t="shared" si="8"/>
        <v>38721.617569444446</v>
      </c>
      <c r="I122" s="2">
        <f t="shared" si="9"/>
        <v>-5249</v>
      </c>
      <c r="J122" s="2">
        <f>IF(ISBLANK(A122),"",-SUM(I$3:I122))</f>
        <v>25409.90037878789</v>
      </c>
      <c r="K122" s="2">
        <f t="shared" si="10"/>
        <v>5646.0996212121099</v>
      </c>
      <c r="L122" s="7">
        <f t="shared" si="11"/>
        <v>9.4101660353535163E-2</v>
      </c>
      <c r="M122" s="7">
        <f>IF(ISBLANK(A122),"",K122/($M$1+SUM(K$3:K121)))</f>
        <v>7.51431661864672E-2</v>
      </c>
      <c r="N122">
        <f>IF(ISBLANK(A122),"",IF(H123=0,NETWORKDAYS($H$3,H122,holiday!$B$2:$B$10),IF(DAY(H122)&lt;DAY(H123),NETWORKDAYS($H$3,H122,holiday!$B$2:$B$10),0)))</f>
        <v>0</v>
      </c>
      <c r="O122">
        <f>IF(ISBLANK(A122),"",SUMIF($A$3:$A122,O$2,$B$3:$B122))</f>
        <v>400</v>
      </c>
      <c r="P122">
        <f>IF(ISBLANK(A122),"",SUMIF($A$3:$A122,P$2,$B$3:$B122))</f>
        <v>100</v>
      </c>
      <c r="Q122">
        <f>IF(ISBLANK(A122),"",SUMIF($A$3:$A122,Q$2,$B$3:$B122))</f>
        <v>100</v>
      </c>
      <c r="R122">
        <f>IF(ISBLANK(A122),"",SUMIF($A$3:$A122,R$2,$B$3:$B122))</f>
        <v>0</v>
      </c>
      <c r="T122" s="2">
        <f t="shared" si="12"/>
        <v>58.77</v>
      </c>
      <c r="U122" s="2">
        <f t="shared" si="13"/>
        <v>22.99</v>
      </c>
      <c r="V122" s="2">
        <f t="shared" si="14"/>
        <v>52.49</v>
      </c>
      <c r="W122" s="2">
        <f t="shared" si="15"/>
        <v>0</v>
      </c>
    </row>
    <row r="123" spans="1:23" x14ac:dyDescent="0.3">
      <c r="A123">
        <v>8370</v>
      </c>
      <c r="B123">
        <v>-100</v>
      </c>
      <c r="C123">
        <v>47.09</v>
      </c>
      <c r="D123" t="s">
        <v>128</v>
      </c>
      <c r="H123" s="12">
        <f t="shared" si="8"/>
        <v>38721.618888888886</v>
      </c>
      <c r="I123" s="2">
        <f t="shared" si="9"/>
        <v>4709</v>
      </c>
      <c r="J123" s="2">
        <f>IF(ISBLANK(A123),"",-SUM(I$3:I123))</f>
        <v>20700.90037878789</v>
      </c>
      <c r="K123" s="2">
        <f t="shared" si="10"/>
        <v>974.09962121210992</v>
      </c>
      <c r="L123" s="7">
        <f t="shared" si="11"/>
        <v>1.6234993686868499E-2</v>
      </c>
      <c r="M123" s="7">
        <f>IF(ISBLANK(A123),"",K123/($M$1+SUM(K$3:K122)))</f>
        <v>1.2058076345339867E-2</v>
      </c>
      <c r="N123">
        <f>IF(ISBLANK(A123),"",IF(H124=0,NETWORKDAYS($H$3,H123,holiday!$B$2:$B$10),IF(DAY(H123)&lt;DAY(H124),NETWORKDAYS($H$3,H123,holiday!$B$2:$B$10),0)))</f>
        <v>0</v>
      </c>
      <c r="O123">
        <f>IF(ISBLANK(A123),"",SUMIF($A$3:$A123,O$2,$B$3:$B123))</f>
        <v>300</v>
      </c>
      <c r="P123">
        <f>IF(ISBLANK(A123),"",SUMIF($A$3:$A123,P$2,$B$3:$B123))</f>
        <v>100</v>
      </c>
      <c r="Q123">
        <f>IF(ISBLANK(A123),"",SUMIF($A$3:$A123,Q$2,$B$3:$B123))</f>
        <v>100</v>
      </c>
      <c r="R123">
        <f>IF(ISBLANK(A123),"",SUMIF($A$3:$A123,R$2,$B$3:$B123))</f>
        <v>0</v>
      </c>
      <c r="T123" s="2">
        <f t="shared" si="12"/>
        <v>47.09</v>
      </c>
      <c r="U123" s="2">
        <f t="shared" si="13"/>
        <v>22.99</v>
      </c>
      <c r="V123" s="2">
        <f t="shared" si="14"/>
        <v>52.49</v>
      </c>
      <c r="W123" s="2">
        <f t="shared" si="15"/>
        <v>0</v>
      </c>
    </row>
    <row r="124" spans="1:23" x14ac:dyDescent="0.3">
      <c r="A124">
        <v>8370</v>
      </c>
      <c r="B124">
        <v>100</v>
      </c>
      <c r="C124">
        <v>46.975000000000001</v>
      </c>
      <c r="D124" t="s">
        <v>129</v>
      </c>
      <c r="H124" s="12">
        <f t="shared" si="8"/>
        <v>38721.619004629632</v>
      </c>
      <c r="I124" s="2">
        <f t="shared" si="9"/>
        <v>-4697.5</v>
      </c>
      <c r="J124" s="2">
        <f>IF(ISBLANK(A124),"",-SUM(I$3:I124))</f>
        <v>25398.40037878789</v>
      </c>
      <c r="K124" s="2">
        <f t="shared" si="10"/>
        <v>939.59962121210992</v>
      </c>
      <c r="L124" s="7">
        <f t="shared" si="11"/>
        <v>1.56599936868685E-2</v>
      </c>
      <c r="M124" s="7">
        <f>IF(ISBLANK(A124),"",K124/($M$1+SUM(K$3:K123)))</f>
        <v>1.1492434914437809E-2</v>
      </c>
      <c r="N124">
        <f>IF(ISBLANK(A124),"",IF(H125=0,NETWORKDAYS($H$3,H124,holiday!$B$2:$B$10),IF(DAY(H124)&lt;DAY(H125),NETWORKDAYS($H$3,H124,holiday!$B$2:$B$10),0)))</f>
        <v>0</v>
      </c>
      <c r="O124">
        <f>IF(ISBLANK(A124),"",SUMIF($A$3:$A124,O$2,$B$3:$B124))</f>
        <v>400</v>
      </c>
      <c r="P124">
        <f>IF(ISBLANK(A124),"",SUMIF($A$3:$A124,P$2,$B$3:$B124))</f>
        <v>100</v>
      </c>
      <c r="Q124">
        <f>IF(ISBLANK(A124),"",SUMIF($A$3:$A124,Q$2,$B$3:$B124))</f>
        <v>100</v>
      </c>
      <c r="R124">
        <f>IF(ISBLANK(A124),"",SUMIF($A$3:$A124,R$2,$B$3:$B124))</f>
        <v>0</v>
      </c>
      <c r="T124" s="2">
        <f t="shared" si="12"/>
        <v>46.975000000000001</v>
      </c>
      <c r="U124" s="2">
        <f t="shared" si="13"/>
        <v>22.99</v>
      </c>
      <c r="V124" s="2">
        <f t="shared" si="14"/>
        <v>52.49</v>
      </c>
      <c r="W124" s="2">
        <f t="shared" si="15"/>
        <v>0</v>
      </c>
    </row>
    <row r="125" spans="1:23" x14ac:dyDescent="0.3">
      <c r="A125">
        <v>679</v>
      </c>
      <c r="B125">
        <v>-100</v>
      </c>
      <c r="C125">
        <v>52.32</v>
      </c>
      <c r="D125" t="s">
        <v>130</v>
      </c>
      <c r="H125" s="12">
        <f t="shared" si="8"/>
        <v>38721.621550925927</v>
      </c>
      <c r="I125" s="2">
        <f t="shared" si="9"/>
        <v>5232</v>
      </c>
      <c r="J125" s="2">
        <f>IF(ISBLANK(A125),"",-SUM(I$3:I125))</f>
        <v>20166.40037878789</v>
      </c>
      <c r="K125" s="2">
        <f t="shared" si="10"/>
        <v>922.59962121210992</v>
      </c>
      <c r="L125" s="7">
        <f t="shared" si="11"/>
        <v>1.5376660353535165E-2</v>
      </c>
      <c r="M125" s="7">
        <f>IF(ISBLANK(A125),"",K125/($M$1+SUM(K$3:K124)))</f>
        <v>1.1156291487760003E-2</v>
      </c>
      <c r="N125">
        <f>IF(ISBLANK(A125),"",IF(H126=0,NETWORKDAYS($H$3,H125,holiday!$B$2:$B$10),IF(DAY(H125)&lt;DAY(H126),NETWORKDAYS($H$3,H125,holiday!$B$2:$B$10),0)))</f>
        <v>0</v>
      </c>
      <c r="O125">
        <f>IF(ISBLANK(A125),"",SUMIF($A$3:$A125,O$2,$B$3:$B125))</f>
        <v>400</v>
      </c>
      <c r="P125">
        <f>IF(ISBLANK(A125),"",SUMIF($A$3:$A125,P$2,$B$3:$B125))</f>
        <v>100</v>
      </c>
      <c r="Q125">
        <f>IF(ISBLANK(A125),"",SUMIF($A$3:$A125,Q$2,$B$3:$B125))</f>
        <v>0</v>
      </c>
      <c r="R125">
        <f>IF(ISBLANK(A125),"",SUMIF($A$3:$A125,R$2,$B$3:$B125))</f>
        <v>0</v>
      </c>
      <c r="T125" s="2">
        <f t="shared" si="12"/>
        <v>46.975000000000001</v>
      </c>
      <c r="U125" s="2">
        <f t="shared" si="13"/>
        <v>22.99</v>
      </c>
      <c r="V125" s="2">
        <f t="shared" si="14"/>
        <v>52.32</v>
      </c>
      <c r="W125" s="2">
        <f t="shared" si="15"/>
        <v>0</v>
      </c>
    </row>
    <row r="126" spans="1:23" x14ac:dyDescent="0.3">
      <c r="A126">
        <v>8370</v>
      </c>
      <c r="B126">
        <v>-100</v>
      </c>
      <c r="C126">
        <v>47.32</v>
      </c>
      <c r="D126" t="s">
        <v>131</v>
      </c>
      <c r="H126" s="12">
        <f t="shared" si="8"/>
        <v>38721.624513888892</v>
      </c>
      <c r="I126" s="2">
        <f t="shared" si="9"/>
        <v>4732</v>
      </c>
      <c r="J126" s="2">
        <f>IF(ISBLANK(A126),"",-SUM(I$3:I126))</f>
        <v>15434.40037878789</v>
      </c>
      <c r="K126" s="2">
        <f t="shared" si="10"/>
        <v>1060.5996212121099</v>
      </c>
      <c r="L126" s="7">
        <f t="shared" si="11"/>
        <v>1.7676660353535167E-2</v>
      </c>
      <c r="M126" s="7">
        <f>IF(ISBLANK(A126),"",K126/($M$1+SUM(K$3:K125)))</f>
        <v>1.2683518892453947E-2</v>
      </c>
      <c r="N126">
        <f>IF(ISBLANK(A126),"",IF(H127=0,NETWORKDAYS($H$3,H126,holiday!$B$2:$B$10),IF(DAY(H126)&lt;DAY(H127),NETWORKDAYS($H$3,H126,holiday!$B$2:$B$10),0)))</f>
        <v>0</v>
      </c>
      <c r="O126">
        <f>IF(ISBLANK(A126),"",SUMIF($A$3:$A126,O$2,$B$3:$B126))</f>
        <v>300</v>
      </c>
      <c r="P126">
        <f>IF(ISBLANK(A126),"",SUMIF($A$3:$A126,P$2,$B$3:$B126))</f>
        <v>100</v>
      </c>
      <c r="Q126">
        <f>IF(ISBLANK(A126),"",SUMIF($A$3:$A126,Q$2,$B$3:$B126))</f>
        <v>0</v>
      </c>
      <c r="R126">
        <f>IF(ISBLANK(A126),"",SUMIF($A$3:$A126,R$2,$B$3:$B126))</f>
        <v>0</v>
      </c>
      <c r="T126" s="2">
        <f t="shared" si="12"/>
        <v>47.32</v>
      </c>
      <c r="U126" s="2">
        <f t="shared" si="13"/>
        <v>22.99</v>
      </c>
      <c r="V126" s="2">
        <f t="shared" si="14"/>
        <v>52.32</v>
      </c>
      <c r="W126" s="2">
        <f t="shared" si="15"/>
        <v>0</v>
      </c>
    </row>
    <row r="127" spans="1:23" x14ac:dyDescent="0.3">
      <c r="A127">
        <v>980</v>
      </c>
      <c r="B127">
        <v>-100</v>
      </c>
      <c r="C127">
        <v>22.96</v>
      </c>
      <c r="D127" t="s">
        <v>132</v>
      </c>
      <c r="H127" s="12">
        <f t="shared" si="8"/>
        <v>38721.631238425929</v>
      </c>
      <c r="I127" s="2">
        <f t="shared" si="9"/>
        <v>2296</v>
      </c>
      <c r="J127" s="2">
        <f>IF(ISBLANK(A127),"",-SUM(I$3:I127))</f>
        <v>13138.40037878789</v>
      </c>
      <c r="K127" s="2">
        <f t="shared" si="10"/>
        <v>1057.5996212121099</v>
      </c>
      <c r="L127" s="7">
        <f t="shared" si="11"/>
        <v>1.7626660353535165E-2</v>
      </c>
      <c r="M127" s="7">
        <f>IF(ISBLANK(A127),"",K127/($M$1+SUM(K$3:K126)))</f>
        <v>1.2489234987562613E-2</v>
      </c>
      <c r="N127">
        <f>IF(ISBLANK(A127),"",IF(H128=0,NETWORKDAYS($H$3,H127,holiday!$B$2:$B$10),IF(DAY(H127)&lt;DAY(H128),NETWORKDAYS($H$3,H127,holiday!$B$2:$B$10),0)))</f>
        <v>0</v>
      </c>
      <c r="O127">
        <f>IF(ISBLANK(A127),"",SUMIF($A$3:$A127,O$2,$B$3:$B127))</f>
        <v>300</v>
      </c>
      <c r="P127">
        <f>IF(ISBLANK(A127),"",SUMIF($A$3:$A127,P$2,$B$3:$B127))</f>
        <v>0</v>
      </c>
      <c r="Q127">
        <f>IF(ISBLANK(A127),"",SUMIF($A$3:$A127,Q$2,$B$3:$B127))</f>
        <v>0</v>
      </c>
      <c r="R127">
        <f>IF(ISBLANK(A127),"",SUMIF($A$3:$A127,R$2,$B$3:$B127))</f>
        <v>0</v>
      </c>
      <c r="T127" s="2">
        <f t="shared" si="12"/>
        <v>47.32</v>
      </c>
      <c r="U127" s="2">
        <f t="shared" si="13"/>
        <v>22.96</v>
      </c>
      <c r="V127" s="2">
        <f t="shared" si="14"/>
        <v>52.32</v>
      </c>
      <c r="W127" s="2">
        <f t="shared" si="15"/>
        <v>0</v>
      </c>
    </row>
    <row r="128" spans="1:23" x14ac:dyDescent="0.3">
      <c r="A128">
        <v>980</v>
      </c>
      <c r="B128">
        <v>-100</v>
      </c>
      <c r="C128">
        <v>22.96</v>
      </c>
      <c r="D128" t="s">
        <v>133</v>
      </c>
      <c r="H128" s="12">
        <f t="shared" si="8"/>
        <v>38721.633460648147</v>
      </c>
      <c r="I128" s="2">
        <f t="shared" si="9"/>
        <v>2296</v>
      </c>
      <c r="J128" s="2">
        <f>IF(ISBLANK(A128),"",-SUM(I$3:I128))</f>
        <v>10842.40037878789</v>
      </c>
      <c r="K128" s="2">
        <f t="shared" si="10"/>
        <v>1057.5996212121099</v>
      </c>
      <c r="L128" s="7">
        <f t="shared" si="11"/>
        <v>1.7626660353535165E-2</v>
      </c>
      <c r="M128" s="7">
        <f>IF(ISBLANK(A128),"",K128/($M$1+SUM(K$3:K127)))</f>
        <v>1.2335178050279252E-2</v>
      </c>
      <c r="N128">
        <f>IF(ISBLANK(A128),"",IF(H129=0,NETWORKDAYS($H$3,H128,holiday!$B$2:$B$10),IF(DAY(H128)&lt;DAY(H129),NETWORKDAYS($H$3,H128,holiday!$B$2:$B$10),0)))</f>
        <v>0</v>
      </c>
      <c r="O128">
        <f>IF(ISBLANK(A128),"",SUMIF($A$3:$A128,O$2,$B$3:$B128))</f>
        <v>300</v>
      </c>
      <c r="P128">
        <f>IF(ISBLANK(A128),"",SUMIF($A$3:$A128,P$2,$B$3:$B128))</f>
        <v>-100</v>
      </c>
      <c r="Q128">
        <f>IF(ISBLANK(A128),"",SUMIF($A$3:$A128,Q$2,$B$3:$B128))</f>
        <v>0</v>
      </c>
      <c r="R128">
        <f>IF(ISBLANK(A128),"",SUMIF($A$3:$A128,R$2,$B$3:$B128))</f>
        <v>0</v>
      </c>
      <c r="T128" s="2">
        <f t="shared" si="12"/>
        <v>47.32</v>
      </c>
      <c r="U128" s="2">
        <f t="shared" si="13"/>
        <v>22.96</v>
      </c>
      <c r="V128" s="2">
        <f t="shared" si="14"/>
        <v>52.32</v>
      </c>
      <c r="W128" s="2">
        <f t="shared" si="15"/>
        <v>0</v>
      </c>
    </row>
    <row r="129" spans="1:23" x14ac:dyDescent="0.3">
      <c r="A129">
        <v>679</v>
      </c>
      <c r="B129">
        <v>-100</v>
      </c>
      <c r="C129">
        <v>52.330098039215599</v>
      </c>
      <c r="D129" t="s">
        <v>134</v>
      </c>
      <c r="H129" s="12">
        <f t="shared" si="8"/>
        <v>38721.639340277776</v>
      </c>
      <c r="I129" s="2">
        <f t="shared" si="9"/>
        <v>5233.00980392156</v>
      </c>
      <c r="J129" s="2">
        <f>IF(ISBLANK(A129),"",-SUM(I$3:I129))</f>
        <v>5609.3905748663301</v>
      </c>
      <c r="K129" s="2">
        <f t="shared" si="10"/>
        <v>1057.5996212121099</v>
      </c>
      <c r="L129" s="7">
        <f t="shared" si="11"/>
        <v>1.7626660353535165E-2</v>
      </c>
      <c r="M129" s="7">
        <f>IF(ISBLANK(A129),"",K129/($M$1+SUM(K$3:K128)))</f>
        <v>1.2184875442179492E-2</v>
      </c>
      <c r="N129">
        <f>IF(ISBLANK(A129),"",IF(H130=0,NETWORKDAYS($H$3,H129,holiday!$B$2:$B$10),IF(DAY(H129)&lt;DAY(H130),NETWORKDAYS($H$3,H129,holiday!$B$2:$B$10),0)))</f>
        <v>0</v>
      </c>
      <c r="O129">
        <f>IF(ISBLANK(A129),"",SUMIF($A$3:$A129,O$2,$B$3:$B129))</f>
        <v>300</v>
      </c>
      <c r="P129">
        <f>IF(ISBLANK(A129),"",SUMIF($A$3:$A129,P$2,$B$3:$B129))</f>
        <v>-100</v>
      </c>
      <c r="Q129">
        <f>IF(ISBLANK(A129),"",SUMIF($A$3:$A129,Q$2,$B$3:$B129))</f>
        <v>-100</v>
      </c>
      <c r="R129">
        <f>IF(ISBLANK(A129),"",SUMIF($A$3:$A129,R$2,$B$3:$B129))</f>
        <v>0</v>
      </c>
      <c r="T129" s="2">
        <f t="shared" si="12"/>
        <v>47.32</v>
      </c>
      <c r="U129" s="2">
        <f t="shared" si="13"/>
        <v>22.96</v>
      </c>
      <c r="V129" s="2">
        <f t="shared" si="14"/>
        <v>52.330098039215599</v>
      </c>
      <c r="W129" s="2">
        <f t="shared" si="15"/>
        <v>0</v>
      </c>
    </row>
    <row r="130" spans="1:23" x14ac:dyDescent="0.3">
      <c r="A130">
        <v>980</v>
      </c>
      <c r="B130">
        <v>100</v>
      </c>
      <c r="C130">
        <v>22.94</v>
      </c>
      <c r="D130" t="s">
        <v>135</v>
      </c>
      <c r="H130" s="12">
        <f t="shared" si="8"/>
        <v>38721.645231481481</v>
      </c>
      <c r="I130" s="2">
        <f t="shared" si="9"/>
        <v>-2294</v>
      </c>
      <c r="J130" s="2">
        <f>IF(ISBLANK(A130),"",-SUM(I$3:I130))</f>
        <v>7903.3905748663301</v>
      </c>
      <c r="K130" s="2">
        <f t="shared" si="10"/>
        <v>1059.5996212121108</v>
      </c>
      <c r="L130" s="7">
        <f t="shared" si="11"/>
        <v>1.7659993686868512E-2</v>
      </c>
      <c r="M130" s="7">
        <f>IF(ISBLANK(A130),"",K130/($M$1+SUM(K$3:K129)))</f>
        <v>1.2060956698080005E-2</v>
      </c>
      <c r="N130">
        <f>IF(ISBLANK(A130),"",IF(H131=0,NETWORKDAYS($H$3,H130,holiday!$B$2:$B$10),IF(DAY(H130)&lt;DAY(H131),NETWORKDAYS($H$3,H130,holiday!$B$2:$B$10),0)))</f>
        <v>0</v>
      </c>
      <c r="O130">
        <f>IF(ISBLANK(A130),"",SUMIF($A$3:$A130,O$2,$B$3:$B130))</f>
        <v>300</v>
      </c>
      <c r="P130">
        <f>IF(ISBLANK(A130),"",SUMIF($A$3:$A130,P$2,$B$3:$B130))</f>
        <v>0</v>
      </c>
      <c r="Q130">
        <f>IF(ISBLANK(A130),"",SUMIF($A$3:$A130,Q$2,$B$3:$B130))</f>
        <v>-100</v>
      </c>
      <c r="R130">
        <f>IF(ISBLANK(A130),"",SUMIF($A$3:$A130,R$2,$B$3:$B130))</f>
        <v>0</v>
      </c>
      <c r="T130" s="2">
        <f t="shared" si="12"/>
        <v>47.32</v>
      </c>
      <c r="U130" s="2">
        <f t="shared" si="13"/>
        <v>22.94</v>
      </c>
      <c r="V130" s="2">
        <f t="shared" si="14"/>
        <v>52.330098039215599</v>
      </c>
      <c r="W130" s="2">
        <f t="shared" si="15"/>
        <v>0</v>
      </c>
    </row>
    <row r="131" spans="1:23" x14ac:dyDescent="0.3">
      <c r="A131">
        <v>980</v>
      </c>
      <c r="B131">
        <v>-100</v>
      </c>
      <c r="C131">
        <v>22.83</v>
      </c>
      <c r="D131" t="s">
        <v>136</v>
      </c>
      <c r="H131" s="12">
        <f t="shared" si="8"/>
        <v>38721.657395833332</v>
      </c>
      <c r="I131" s="2">
        <f t="shared" si="9"/>
        <v>2283</v>
      </c>
      <c r="J131" s="2">
        <f>IF(ISBLANK(A131),"",-SUM(I$3:I131))</f>
        <v>5620.3905748663301</v>
      </c>
      <c r="K131" s="2">
        <f t="shared" si="10"/>
        <v>1059.5996212121099</v>
      </c>
      <c r="L131" s="7">
        <f t="shared" si="11"/>
        <v>1.7659993686868498E-2</v>
      </c>
      <c r="M131" s="7">
        <f>IF(ISBLANK(A131),"",K131/($M$1+SUM(K$3:K130)))</f>
        <v>1.1917223580514077E-2</v>
      </c>
      <c r="N131">
        <f>IF(ISBLANK(A131),"",IF(H132=0,NETWORKDAYS($H$3,H131,holiday!$B$2:$B$10),IF(DAY(H131)&lt;DAY(H132),NETWORKDAYS($H$3,H131,holiday!$B$2:$B$10),0)))</f>
        <v>0</v>
      </c>
      <c r="O131">
        <f>IF(ISBLANK(A131),"",SUMIF($A$3:$A131,O$2,$B$3:$B131))</f>
        <v>300</v>
      </c>
      <c r="P131">
        <f>IF(ISBLANK(A131),"",SUMIF($A$3:$A131,P$2,$B$3:$B131))</f>
        <v>-100</v>
      </c>
      <c r="Q131">
        <f>IF(ISBLANK(A131),"",SUMIF($A$3:$A131,Q$2,$B$3:$B131))</f>
        <v>-100</v>
      </c>
      <c r="R131">
        <f>IF(ISBLANK(A131),"",SUMIF($A$3:$A131,R$2,$B$3:$B131))</f>
        <v>0</v>
      </c>
      <c r="T131" s="2">
        <f t="shared" si="12"/>
        <v>47.32</v>
      </c>
      <c r="U131" s="2">
        <f t="shared" si="13"/>
        <v>22.83</v>
      </c>
      <c r="V131" s="2">
        <f t="shared" si="14"/>
        <v>52.330098039215599</v>
      </c>
      <c r="W131" s="2">
        <f t="shared" si="15"/>
        <v>0</v>
      </c>
    </row>
    <row r="132" spans="1:23" x14ac:dyDescent="0.3">
      <c r="A132">
        <v>679</v>
      </c>
      <c r="B132">
        <v>-100</v>
      </c>
      <c r="C132">
        <v>52.14</v>
      </c>
      <c r="D132" t="s">
        <v>137</v>
      </c>
      <c r="H132" s="12">
        <f t="shared" ref="H132:H195" si="16">IF(ISBLANK(D132),,LEFT(D132,LEN(D132)-6)*1)</f>
        <v>38721.65861111111</v>
      </c>
      <c r="I132" s="2">
        <f t="shared" ref="I132:I195" si="17">IF(ISBLANK(A132),"",-B132*C132)</f>
        <v>5214</v>
      </c>
      <c r="J132" s="2">
        <f>IF(ISBLANK(A132),"",-SUM(I$3:I132))</f>
        <v>406.3905748663301</v>
      </c>
      <c r="K132" s="2">
        <f t="shared" ref="K132:K195" si="18">IF(ISBLANK(A132),"",SUMPRODUCT(O132:R132,T132:W132)-J132)</f>
        <v>1078.6094251336699</v>
      </c>
      <c r="L132" s="7">
        <f t="shared" ref="L132:L195" si="19">IF(ISBLANK(A132),"",K132/$M$1)</f>
        <v>1.7976823752227832E-2</v>
      </c>
      <c r="M132" s="7">
        <f>IF(ISBLANK(A132),"",K132/($M$1+SUM(K$3:K131)))</f>
        <v>1.1988159592124834E-2</v>
      </c>
      <c r="N132">
        <f>IF(ISBLANK(A132),"",IF(H133=0,NETWORKDAYS($H$3,H132,holiday!$B$2:$B$10),IF(DAY(H132)&lt;DAY(H133),NETWORKDAYS($H$3,H132,holiday!$B$2:$B$10),0)))</f>
        <v>0</v>
      </c>
      <c r="O132">
        <f>IF(ISBLANK(A132),"",SUMIF($A$3:$A132,O$2,$B$3:$B132))</f>
        <v>300</v>
      </c>
      <c r="P132">
        <f>IF(ISBLANK(A132),"",SUMIF($A$3:$A132,P$2,$B$3:$B132))</f>
        <v>-100</v>
      </c>
      <c r="Q132">
        <f>IF(ISBLANK(A132),"",SUMIF($A$3:$A132,Q$2,$B$3:$B132))</f>
        <v>-200</v>
      </c>
      <c r="R132">
        <f>IF(ISBLANK(A132),"",SUMIF($A$3:$A132,R$2,$B$3:$B132))</f>
        <v>0</v>
      </c>
      <c r="T132" s="2">
        <f t="shared" ref="T132:T195" si="20">IF(ISBLANK(A132),"",IF($A132=T$2,$C132,T131))</f>
        <v>47.32</v>
      </c>
      <c r="U132" s="2">
        <f t="shared" ref="U132:U195" si="21">IF(ISBLANK(A132),"",IF($A132=U$2,$C132,U131))</f>
        <v>22.83</v>
      </c>
      <c r="V132" s="2">
        <f t="shared" ref="V132:V195" si="22">IF(ISBLANK(A132),"",IF($A132=V$2,$C132,V131))</f>
        <v>52.14</v>
      </c>
      <c r="W132" s="2">
        <f t="shared" ref="W132:W195" si="23">IF(ISBLANK(A132),"",IF($A132=W$2,$C132,W131))</f>
        <v>0</v>
      </c>
    </row>
    <row r="133" spans="1:23" x14ac:dyDescent="0.3">
      <c r="A133">
        <v>8370</v>
      </c>
      <c r="B133">
        <v>-100</v>
      </c>
      <c r="C133">
        <v>47.7</v>
      </c>
      <c r="D133" t="s">
        <v>138</v>
      </c>
      <c r="H133" s="12">
        <f t="shared" si="16"/>
        <v>38721.664131944446</v>
      </c>
      <c r="I133" s="2">
        <f t="shared" si="17"/>
        <v>4770</v>
      </c>
      <c r="J133" s="2">
        <f>IF(ISBLANK(A133),"",-SUM(I$3:I133))</f>
        <v>-4363.6094251336699</v>
      </c>
      <c r="K133" s="2">
        <f t="shared" si="18"/>
        <v>1192.6094251336699</v>
      </c>
      <c r="L133" s="7">
        <f t="shared" si="19"/>
        <v>1.987682375222783E-2</v>
      </c>
      <c r="M133" s="7">
        <f>IF(ISBLANK(A133),"",K133/($M$1+SUM(K$3:K132)))</f>
        <v>1.3098184721615577E-2</v>
      </c>
      <c r="N133">
        <f>IF(ISBLANK(A133),"",IF(H134=0,NETWORKDAYS($H$3,H133,holiday!$B$2:$B$10),IF(DAY(H133)&lt;DAY(H134),NETWORKDAYS($H$3,H133,holiday!$B$2:$B$10),0)))</f>
        <v>0</v>
      </c>
      <c r="O133">
        <f>IF(ISBLANK(A133),"",SUMIF($A$3:$A133,O$2,$B$3:$B133))</f>
        <v>200</v>
      </c>
      <c r="P133">
        <f>IF(ISBLANK(A133),"",SUMIF($A$3:$A133,P$2,$B$3:$B133))</f>
        <v>-100</v>
      </c>
      <c r="Q133">
        <f>IF(ISBLANK(A133),"",SUMIF($A$3:$A133,Q$2,$B$3:$B133))</f>
        <v>-200</v>
      </c>
      <c r="R133">
        <f>IF(ISBLANK(A133),"",SUMIF($A$3:$A133,R$2,$B$3:$B133))</f>
        <v>0</v>
      </c>
      <c r="T133" s="2">
        <f t="shared" si="20"/>
        <v>47.7</v>
      </c>
      <c r="U133" s="2">
        <f t="shared" si="21"/>
        <v>22.83</v>
      </c>
      <c r="V133" s="2">
        <f t="shared" si="22"/>
        <v>52.14</v>
      </c>
      <c r="W133" s="2">
        <f t="shared" si="23"/>
        <v>0</v>
      </c>
    </row>
    <row r="134" spans="1:23" x14ac:dyDescent="0.3">
      <c r="A134">
        <v>980</v>
      </c>
      <c r="B134">
        <v>100</v>
      </c>
      <c r="C134">
        <v>22.85</v>
      </c>
      <c r="D134" t="s">
        <v>139</v>
      </c>
      <c r="H134" s="12">
        <f t="shared" si="16"/>
        <v>38721.665960648148</v>
      </c>
      <c r="I134" s="2">
        <f t="shared" si="17"/>
        <v>-2285</v>
      </c>
      <c r="J134" s="2">
        <f>IF(ISBLANK(A134),"",-SUM(I$3:I134))</f>
        <v>-2078.6094251336699</v>
      </c>
      <c r="K134" s="2">
        <f t="shared" si="18"/>
        <v>1190.6094251336699</v>
      </c>
      <c r="L134" s="7">
        <f t="shared" si="19"/>
        <v>1.9843490418894497E-2</v>
      </c>
      <c r="M134" s="7">
        <f>IF(ISBLANK(A134),"",K134/($M$1+SUM(K$3:K133)))</f>
        <v>1.2907158781843724E-2</v>
      </c>
      <c r="N134">
        <f>IF(ISBLANK(A134),"",IF(H135=0,NETWORKDAYS($H$3,H134,holiday!$B$2:$B$10),IF(DAY(H134)&lt;DAY(H135),NETWORKDAYS($H$3,H134,holiday!$B$2:$B$10),0)))</f>
        <v>0</v>
      </c>
      <c r="O134">
        <f>IF(ISBLANK(A134),"",SUMIF($A$3:$A134,O$2,$B$3:$B134))</f>
        <v>200</v>
      </c>
      <c r="P134">
        <f>IF(ISBLANK(A134),"",SUMIF($A$3:$A134,P$2,$B$3:$B134))</f>
        <v>0</v>
      </c>
      <c r="Q134">
        <f>IF(ISBLANK(A134),"",SUMIF($A$3:$A134,Q$2,$B$3:$B134))</f>
        <v>-200</v>
      </c>
      <c r="R134">
        <f>IF(ISBLANK(A134),"",SUMIF($A$3:$A134,R$2,$B$3:$B134))</f>
        <v>0</v>
      </c>
      <c r="T134" s="2">
        <f t="shared" si="20"/>
        <v>47.7</v>
      </c>
      <c r="U134" s="2">
        <f t="shared" si="21"/>
        <v>22.85</v>
      </c>
      <c r="V134" s="2">
        <f t="shared" si="22"/>
        <v>52.14</v>
      </c>
      <c r="W134" s="2">
        <f t="shared" si="23"/>
        <v>0</v>
      </c>
    </row>
    <row r="135" spans="1:23" x14ac:dyDescent="0.3">
      <c r="A135">
        <v>980</v>
      </c>
      <c r="B135">
        <v>100</v>
      </c>
      <c r="C135">
        <v>22.85</v>
      </c>
      <c r="D135" t="s">
        <v>140</v>
      </c>
      <c r="H135" s="12">
        <f t="shared" si="16"/>
        <v>38721.665995370371</v>
      </c>
      <c r="I135" s="2">
        <f t="shared" si="17"/>
        <v>-2285</v>
      </c>
      <c r="J135" s="2">
        <f>IF(ISBLANK(A135),"",-SUM(I$3:I135))</f>
        <v>206.3905748663301</v>
      </c>
      <c r="K135" s="2">
        <f t="shared" si="18"/>
        <v>1190.6094251336699</v>
      </c>
      <c r="L135" s="7">
        <f t="shared" si="19"/>
        <v>1.9843490418894497E-2</v>
      </c>
      <c r="M135" s="7">
        <f>IF(ISBLANK(A135),"",K135/($M$1+SUM(K$3:K134)))</f>
        <v>1.2742686898734439E-2</v>
      </c>
      <c r="N135">
        <f>IF(ISBLANK(A135),"",IF(H136=0,NETWORKDAYS($H$3,H135,holiday!$B$2:$B$10),IF(DAY(H135)&lt;DAY(H136),NETWORKDAYS($H$3,H135,holiday!$B$2:$B$10),0)))</f>
        <v>0</v>
      </c>
      <c r="O135">
        <f>IF(ISBLANK(A135),"",SUMIF($A$3:$A135,O$2,$B$3:$B135))</f>
        <v>200</v>
      </c>
      <c r="P135">
        <f>IF(ISBLANK(A135),"",SUMIF($A$3:$A135,P$2,$B$3:$B135))</f>
        <v>100</v>
      </c>
      <c r="Q135">
        <f>IF(ISBLANK(A135),"",SUMIF($A$3:$A135,Q$2,$B$3:$B135))</f>
        <v>-200</v>
      </c>
      <c r="R135">
        <f>IF(ISBLANK(A135),"",SUMIF($A$3:$A135,R$2,$B$3:$B135))</f>
        <v>0</v>
      </c>
      <c r="T135" s="2">
        <f t="shared" si="20"/>
        <v>47.7</v>
      </c>
      <c r="U135" s="2">
        <f t="shared" si="21"/>
        <v>22.85</v>
      </c>
      <c r="V135" s="2">
        <f t="shared" si="22"/>
        <v>52.14</v>
      </c>
      <c r="W135" s="2">
        <f t="shared" si="23"/>
        <v>0</v>
      </c>
    </row>
    <row r="136" spans="1:23" x14ac:dyDescent="0.3">
      <c r="A136">
        <v>980</v>
      </c>
      <c r="B136">
        <v>100</v>
      </c>
      <c r="C136">
        <v>22.85</v>
      </c>
      <c r="D136" t="s">
        <v>141</v>
      </c>
      <c r="H136" s="12">
        <f t="shared" si="16"/>
        <v>38721.667233796295</v>
      </c>
      <c r="I136" s="2">
        <f t="shared" si="17"/>
        <v>-2285</v>
      </c>
      <c r="J136" s="2">
        <f>IF(ISBLANK(A136),"",-SUM(I$3:I136))</f>
        <v>2491.3905748663301</v>
      </c>
      <c r="K136" s="2">
        <f t="shared" si="18"/>
        <v>1190.6094251336699</v>
      </c>
      <c r="L136" s="7">
        <f t="shared" si="19"/>
        <v>1.9843490418894497E-2</v>
      </c>
      <c r="M136" s="7">
        <f>IF(ISBLANK(A136),"",K136/($M$1+SUM(K$3:K135)))</f>
        <v>1.2582353902505738E-2</v>
      </c>
      <c r="N136">
        <f>IF(ISBLANK(A136),"",IF(H137=0,NETWORKDAYS($H$3,H136,holiday!$B$2:$B$10),IF(DAY(H136)&lt;DAY(H137),NETWORKDAYS($H$3,H136,holiday!$B$2:$B$10),0)))</f>
        <v>0</v>
      </c>
      <c r="O136">
        <f>IF(ISBLANK(A136),"",SUMIF($A$3:$A136,O$2,$B$3:$B136))</f>
        <v>200</v>
      </c>
      <c r="P136">
        <f>IF(ISBLANK(A136),"",SUMIF($A$3:$A136,P$2,$B$3:$B136))</f>
        <v>200</v>
      </c>
      <c r="Q136">
        <f>IF(ISBLANK(A136),"",SUMIF($A$3:$A136,Q$2,$B$3:$B136))</f>
        <v>-200</v>
      </c>
      <c r="R136">
        <f>IF(ISBLANK(A136),"",SUMIF($A$3:$A136,R$2,$B$3:$B136))</f>
        <v>0</v>
      </c>
      <c r="T136" s="2">
        <f t="shared" si="20"/>
        <v>47.7</v>
      </c>
      <c r="U136" s="2">
        <f t="shared" si="21"/>
        <v>22.85</v>
      </c>
      <c r="V136" s="2">
        <f t="shared" si="22"/>
        <v>52.14</v>
      </c>
      <c r="W136" s="2">
        <f t="shared" si="23"/>
        <v>0</v>
      </c>
    </row>
    <row r="137" spans="1:23" x14ac:dyDescent="0.3">
      <c r="A137">
        <v>980</v>
      </c>
      <c r="B137">
        <v>100</v>
      </c>
      <c r="C137">
        <v>22.85</v>
      </c>
      <c r="D137" t="s">
        <v>142</v>
      </c>
      <c r="H137" s="12">
        <f t="shared" si="16"/>
        <v>38721.667395833334</v>
      </c>
      <c r="I137" s="2">
        <f t="shared" si="17"/>
        <v>-2285</v>
      </c>
      <c r="J137" s="2">
        <f>IF(ISBLANK(A137),"",-SUM(I$3:I137))</f>
        <v>4776.3905748663301</v>
      </c>
      <c r="K137" s="2">
        <f t="shared" si="18"/>
        <v>1190.6094251336699</v>
      </c>
      <c r="L137" s="7">
        <f t="shared" si="19"/>
        <v>1.9843490418894497E-2</v>
      </c>
      <c r="M137" s="7">
        <f>IF(ISBLANK(A137),"",K137/($M$1+SUM(K$3:K136)))</f>
        <v>1.2426005503664152E-2</v>
      </c>
      <c r="N137">
        <f>IF(ISBLANK(A137),"",IF(H138=0,NETWORKDAYS($H$3,H137,holiday!$B$2:$B$10),IF(DAY(H137)&lt;DAY(H138),NETWORKDAYS($H$3,H137,holiday!$B$2:$B$10),0)))</f>
        <v>0</v>
      </c>
      <c r="O137">
        <f>IF(ISBLANK(A137),"",SUMIF($A$3:$A137,O$2,$B$3:$B137))</f>
        <v>200</v>
      </c>
      <c r="P137">
        <f>IF(ISBLANK(A137),"",SUMIF($A$3:$A137,P$2,$B$3:$B137))</f>
        <v>300</v>
      </c>
      <c r="Q137">
        <f>IF(ISBLANK(A137),"",SUMIF($A$3:$A137,Q$2,$B$3:$B137))</f>
        <v>-200</v>
      </c>
      <c r="R137">
        <f>IF(ISBLANK(A137),"",SUMIF($A$3:$A137,R$2,$B$3:$B137))</f>
        <v>0</v>
      </c>
      <c r="T137" s="2">
        <f t="shared" si="20"/>
        <v>47.7</v>
      </c>
      <c r="U137" s="2">
        <f t="shared" si="21"/>
        <v>22.85</v>
      </c>
      <c r="V137" s="2">
        <f t="shared" si="22"/>
        <v>52.14</v>
      </c>
      <c r="W137" s="2">
        <f t="shared" si="23"/>
        <v>0</v>
      </c>
    </row>
    <row r="138" spans="1:23" x14ac:dyDescent="0.3">
      <c r="A138">
        <v>8370</v>
      </c>
      <c r="B138">
        <v>-100</v>
      </c>
      <c r="C138">
        <v>47.7</v>
      </c>
      <c r="D138" t="s">
        <v>143</v>
      </c>
      <c r="H138" s="12">
        <f t="shared" si="16"/>
        <v>38721.668055555558</v>
      </c>
      <c r="I138" s="2">
        <f t="shared" si="17"/>
        <v>4770</v>
      </c>
      <c r="J138" s="2">
        <f>IF(ISBLANK(A138),"",-SUM(I$3:I138))</f>
        <v>6.3905748663300983</v>
      </c>
      <c r="K138" s="2">
        <f t="shared" si="18"/>
        <v>1190.6094251336699</v>
      </c>
      <c r="L138" s="7">
        <f t="shared" si="19"/>
        <v>1.9843490418894497E-2</v>
      </c>
      <c r="M138" s="7">
        <f>IF(ISBLANK(A138),"",K138/($M$1+SUM(K$3:K137)))</f>
        <v>1.2273494987401507E-2</v>
      </c>
      <c r="N138">
        <f>IF(ISBLANK(A138),"",IF(H139=0,NETWORKDAYS($H$3,H138,holiday!$B$2:$B$10),IF(DAY(H138)&lt;DAY(H139),NETWORKDAYS($H$3,H138,holiday!$B$2:$B$10),0)))</f>
        <v>0</v>
      </c>
      <c r="O138">
        <f>IF(ISBLANK(A138),"",SUMIF($A$3:$A138,O$2,$B$3:$B138))</f>
        <v>100</v>
      </c>
      <c r="P138">
        <f>IF(ISBLANK(A138),"",SUMIF($A$3:$A138,P$2,$B$3:$B138))</f>
        <v>300</v>
      </c>
      <c r="Q138">
        <f>IF(ISBLANK(A138),"",SUMIF($A$3:$A138,Q$2,$B$3:$B138))</f>
        <v>-200</v>
      </c>
      <c r="R138">
        <f>IF(ISBLANK(A138),"",SUMIF($A$3:$A138,R$2,$B$3:$B138))</f>
        <v>0</v>
      </c>
      <c r="T138" s="2">
        <f t="shared" si="20"/>
        <v>47.7</v>
      </c>
      <c r="U138" s="2">
        <f t="shared" si="21"/>
        <v>22.85</v>
      </c>
      <c r="V138" s="2">
        <f t="shared" si="22"/>
        <v>52.14</v>
      </c>
      <c r="W138" s="2">
        <f t="shared" si="23"/>
        <v>0</v>
      </c>
    </row>
    <row r="139" spans="1:23" x14ac:dyDescent="0.3">
      <c r="A139">
        <v>980</v>
      </c>
      <c r="B139">
        <v>100</v>
      </c>
      <c r="C139">
        <v>22.85</v>
      </c>
      <c r="D139" t="s">
        <v>144</v>
      </c>
      <c r="H139" s="12">
        <f t="shared" si="16"/>
        <v>38721.668773148151</v>
      </c>
      <c r="I139" s="2">
        <f t="shared" si="17"/>
        <v>-2285</v>
      </c>
      <c r="J139" s="2">
        <f>IF(ISBLANK(A139),"",-SUM(I$3:I139))</f>
        <v>2291.3905748663301</v>
      </c>
      <c r="K139" s="2">
        <f t="shared" si="18"/>
        <v>1190.6094251336699</v>
      </c>
      <c r="L139" s="7">
        <f t="shared" si="19"/>
        <v>1.9843490418894497E-2</v>
      </c>
      <c r="M139" s="7">
        <f>IF(ISBLANK(A139),"",K139/($M$1+SUM(K$3:K138)))</f>
        <v>1.2124682754391648E-2</v>
      </c>
      <c r="N139">
        <f>IF(ISBLANK(A139),"",IF(H140=0,NETWORKDAYS($H$3,H139,holiday!$B$2:$B$10),IF(DAY(H139)&lt;DAY(H140),NETWORKDAYS($H$3,H139,holiday!$B$2:$B$10),0)))</f>
        <v>0</v>
      </c>
      <c r="O139">
        <f>IF(ISBLANK(A139),"",SUMIF($A$3:$A139,O$2,$B$3:$B139))</f>
        <v>100</v>
      </c>
      <c r="P139">
        <f>IF(ISBLANK(A139),"",SUMIF($A$3:$A139,P$2,$B$3:$B139))</f>
        <v>400</v>
      </c>
      <c r="Q139">
        <f>IF(ISBLANK(A139),"",SUMIF($A$3:$A139,Q$2,$B$3:$B139))</f>
        <v>-200</v>
      </c>
      <c r="R139">
        <f>IF(ISBLANK(A139),"",SUMIF($A$3:$A139,R$2,$B$3:$B139))</f>
        <v>0</v>
      </c>
      <c r="T139" s="2">
        <f t="shared" si="20"/>
        <v>47.7</v>
      </c>
      <c r="U139" s="2">
        <f t="shared" si="21"/>
        <v>22.85</v>
      </c>
      <c r="V139" s="2">
        <f t="shared" si="22"/>
        <v>52.14</v>
      </c>
      <c r="W139" s="2">
        <f t="shared" si="23"/>
        <v>0</v>
      </c>
    </row>
    <row r="140" spans="1:23" x14ac:dyDescent="0.3">
      <c r="A140">
        <v>980</v>
      </c>
      <c r="B140">
        <v>-100</v>
      </c>
      <c r="C140">
        <v>22.84</v>
      </c>
      <c r="D140" t="s">
        <v>145</v>
      </c>
      <c r="H140" s="12">
        <f t="shared" si="16"/>
        <v>38721.67087962963</v>
      </c>
      <c r="I140" s="2">
        <f t="shared" si="17"/>
        <v>2284</v>
      </c>
      <c r="J140" s="2">
        <f>IF(ISBLANK(A140),"",-SUM(I$3:I140))</f>
        <v>7.3905748663300983</v>
      </c>
      <c r="K140" s="2">
        <f t="shared" si="18"/>
        <v>1186.6094251336699</v>
      </c>
      <c r="L140" s="7">
        <f t="shared" si="19"/>
        <v>1.9776823752227831E-2</v>
      </c>
      <c r="M140" s="7">
        <f>IF(ISBLANK(A140),"",K140/($M$1+SUM(K$3:K139)))</f>
        <v>1.1939189494248206E-2</v>
      </c>
      <c r="N140">
        <f>IF(ISBLANK(A140),"",IF(H141=0,NETWORKDAYS($H$3,H140,holiday!$B$2:$B$10),IF(DAY(H140)&lt;DAY(H141),NETWORKDAYS($H$3,H140,holiday!$B$2:$B$10),0)))</f>
        <v>0</v>
      </c>
      <c r="O140">
        <f>IF(ISBLANK(A140),"",SUMIF($A$3:$A140,O$2,$B$3:$B140))</f>
        <v>100</v>
      </c>
      <c r="P140">
        <f>IF(ISBLANK(A140),"",SUMIF($A$3:$A140,P$2,$B$3:$B140))</f>
        <v>300</v>
      </c>
      <c r="Q140">
        <f>IF(ISBLANK(A140),"",SUMIF($A$3:$A140,Q$2,$B$3:$B140))</f>
        <v>-200</v>
      </c>
      <c r="R140">
        <f>IF(ISBLANK(A140),"",SUMIF($A$3:$A140,R$2,$B$3:$B140))</f>
        <v>0</v>
      </c>
      <c r="T140" s="2">
        <f t="shared" si="20"/>
        <v>47.7</v>
      </c>
      <c r="U140" s="2">
        <f t="shared" si="21"/>
        <v>22.84</v>
      </c>
      <c r="V140" s="2">
        <f t="shared" si="22"/>
        <v>52.14</v>
      </c>
      <c r="W140" s="2">
        <f t="shared" si="23"/>
        <v>0</v>
      </c>
    </row>
    <row r="141" spans="1:23" x14ac:dyDescent="0.3">
      <c r="A141">
        <v>980</v>
      </c>
      <c r="B141">
        <v>-100</v>
      </c>
      <c r="C141">
        <v>22.84</v>
      </c>
      <c r="D141" t="s">
        <v>146</v>
      </c>
      <c r="H141" s="12">
        <f t="shared" si="16"/>
        <v>38721.671238425923</v>
      </c>
      <c r="I141" s="2">
        <f t="shared" si="17"/>
        <v>2284</v>
      </c>
      <c r="J141" s="2">
        <f>IF(ISBLANK(A141),"",-SUM(I$3:I141))</f>
        <v>-2276.6094251336699</v>
      </c>
      <c r="K141" s="2">
        <f t="shared" si="18"/>
        <v>1186.6094251336699</v>
      </c>
      <c r="L141" s="7">
        <f t="shared" si="19"/>
        <v>1.9776823752227831E-2</v>
      </c>
      <c r="M141" s="7">
        <f>IF(ISBLANK(A141),"",K141/($M$1+SUM(K$3:K140)))</f>
        <v>1.1798327032096892E-2</v>
      </c>
      <c r="N141">
        <f>IF(ISBLANK(A141),"",IF(H142=0,NETWORKDAYS($H$3,H141,holiday!$B$2:$B$10),IF(DAY(H141)&lt;DAY(H142),NETWORKDAYS($H$3,H141,holiday!$B$2:$B$10),0)))</f>
        <v>0</v>
      </c>
      <c r="O141">
        <f>IF(ISBLANK(A141),"",SUMIF($A$3:$A141,O$2,$B$3:$B141))</f>
        <v>100</v>
      </c>
      <c r="P141">
        <f>IF(ISBLANK(A141),"",SUMIF($A$3:$A141,P$2,$B$3:$B141))</f>
        <v>200</v>
      </c>
      <c r="Q141">
        <f>IF(ISBLANK(A141),"",SUMIF($A$3:$A141,Q$2,$B$3:$B141))</f>
        <v>-200</v>
      </c>
      <c r="R141">
        <f>IF(ISBLANK(A141),"",SUMIF($A$3:$A141,R$2,$B$3:$B141))</f>
        <v>0</v>
      </c>
      <c r="T141" s="2">
        <f t="shared" si="20"/>
        <v>47.7</v>
      </c>
      <c r="U141" s="2">
        <f t="shared" si="21"/>
        <v>22.84</v>
      </c>
      <c r="V141" s="2">
        <f t="shared" si="22"/>
        <v>52.14</v>
      </c>
      <c r="W141" s="2">
        <f t="shared" si="23"/>
        <v>0</v>
      </c>
    </row>
    <row r="142" spans="1:23" x14ac:dyDescent="0.3">
      <c r="A142">
        <v>980</v>
      </c>
      <c r="B142">
        <v>-100</v>
      </c>
      <c r="C142">
        <v>22.84</v>
      </c>
      <c r="D142" t="s">
        <v>147</v>
      </c>
      <c r="H142" s="12">
        <f t="shared" si="16"/>
        <v>38721.67527777778</v>
      </c>
      <c r="I142" s="2">
        <f t="shared" si="17"/>
        <v>2284</v>
      </c>
      <c r="J142" s="2">
        <f>IF(ISBLANK(A142),"",-SUM(I$3:I142))</f>
        <v>-4560.6094251336699</v>
      </c>
      <c r="K142" s="2">
        <f t="shared" si="18"/>
        <v>1186.6094251336699</v>
      </c>
      <c r="L142" s="7">
        <f t="shared" si="19"/>
        <v>1.9776823752227831E-2</v>
      </c>
      <c r="M142" s="7">
        <f>IF(ISBLANK(A142),"",K142/($M$1+SUM(K$3:K141)))</f>
        <v>1.1660749693770366E-2</v>
      </c>
      <c r="N142">
        <f>IF(ISBLANK(A142),"",IF(H143=0,NETWORKDAYS($H$3,H142,holiday!$B$2:$B$10),IF(DAY(H142)&lt;DAY(H143),NETWORKDAYS($H$3,H142,holiday!$B$2:$B$10),0)))</f>
        <v>0</v>
      </c>
      <c r="O142">
        <f>IF(ISBLANK(A142),"",SUMIF($A$3:$A142,O$2,$B$3:$B142))</f>
        <v>100</v>
      </c>
      <c r="P142">
        <f>IF(ISBLANK(A142),"",SUMIF($A$3:$A142,P$2,$B$3:$B142))</f>
        <v>100</v>
      </c>
      <c r="Q142">
        <f>IF(ISBLANK(A142),"",SUMIF($A$3:$A142,Q$2,$B$3:$B142))</f>
        <v>-200</v>
      </c>
      <c r="R142">
        <f>IF(ISBLANK(A142),"",SUMIF($A$3:$A142,R$2,$B$3:$B142))</f>
        <v>0</v>
      </c>
      <c r="T142" s="2">
        <f t="shared" si="20"/>
        <v>47.7</v>
      </c>
      <c r="U142" s="2">
        <f t="shared" si="21"/>
        <v>22.84</v>
      </c>
      <c r="V142" s="2">
        <f t="shared" si="22"/>
        <v>52.14</v>
      </c>
      <c r="W142" s="2">
        <f t="shared" si="23"/>
        <v>0</v>
      </c>
    </row>
    <row r="143" spans="1:23" x14ac:dyDescent="0.3">
      <c r="A143">
        <v>679</v>
      </c>
      <c r="B143">
        <v>-100</v>
      </c>
      <c r="C143">
        <v>52.14</v>
      </c>
      <c r="D143" t="s">
        <v>148</v>
      </c>
      <c r="H143" s="12">
        <f t="shared" si="16"/>
        <v>38721.675486111111</v>
      </c>
      <c r="I143" s="2">
        <f t="shared" si="17"/>
        <v>5214</v>
      </c>
      <c r="J143" s="2">
        <f>IF(ISBLANK(A143),"",-SUM(I$3:I143))</f>
        <v>-9774.609425133669</v>
      </c>
      <c r="K143" s="2">
        <f t="shared" si="18"/>
        <v>1186.609425133669</v>
      </c>
      <c r="L143" s="7">
        <f t="shared" si="19"/>
        <v>1.9776823752227817E-2</v>
      </c>
      <c r="M143" s="7">
        <f>IF(ISBLANK(A143),"",K143/($M$1+SUM(K$3:K142)))</f>
        <v>1.1526343882867912E-2</v>
      </c>
      <c r="N143">
        <f>IF(ISBLANK(A143),"",IF(H144=0,NETWORKDAYS($H$3,H143,holiday!$B$2:$B$10),IF(DAY(H143)&lt;DAY(H144),NETWORKDAYS($H$3,H143,holiday!$B$2:$B$10),0)))</f>
        <v>0</v>
      </c>
      <c r="O143">
        <f>IF(ISBLANK(A143),"",SUMIF($A$3:$A143,O$2,$B$3:$B143))</f>
        <v>100</v>
      </c>
      <c r="P143">
        <f>IF(ISBLANK(A143),"",SUMIF($A$3:$A143,P$2,$B$3:$B143))</f>
        <v>100</v>
      </c>
      <c r="Q143">
        <f>IF(ISBLANK(A143),"",SUMIF($A$3:$A143,Q$2,$B$3:$B143))</f>
        <v>-300</v>
      </c>
      <c r="R143">
        <f>IF(ISBLANK(A143),"",SUMIF($A$3:$A143,R$2,$B$3:$B143))</f>
        <v>0</v>
      </c>
      <c r="T143" s="2">
        <f t="shared" si="20"/>
        <v>47.7</v>
      </c>
      <c r="U143" s="2">
        <f t="shared" si="21"/>
        <v>22.84</v>
      </c>
      <c r="V143" s="2">
        <f t="shared" si="22"/>
        <v>52.14</v>
      </c>
      <c r="W143" s="2">
        <f t="shared" si="23"/>
        <v>0</v>
      </c>
    </row>
    <row r="144" spans="1:23" x14ac:dyDescent="0.3">
      <c r="A144">
        <v>980</v>
      </c>
      <c r="B144">
        <v>-100</v>
      </c>
      <c r="C144">
        <v>22.84</v>
      </c>
      <c r="D144" t="s">
        <v>149</v>
      </c>
      <c r="H144" s="12">
        <f t="shared" si="16"/>
        <v>38721.676423611112</v>
      </c>
      <c r="I144" s="2">
        <f t="shared" si="17"/>
        <v>2284</v>
      </c>
      <c r="J144" s="2">
        <f>IF(ISBLANK(A144),"",-SUM(I$3:I144))</f>
        <v>-12058.609425133669</v>
      </c>
      <c r="K144" s="2">
        <f t="shared" si="18"/>
        <v>1186.609425133669</v>
      </c>
      <c r="L144" s="7">
        <f t="shared" si="19"/>
        <v>1.9776823752227817E-2</v>
      </c>
      <c r="M144" s="7">
        <f>IF(ISBLANK(A144),"",K144/($M$1+SUM(K$3:K143)))</f>
        <v>1.1395001180713325E-2</v>
      </c>
      <c r="N144">
        <f>IF(ISBLANK(A144),"",IF(H145=0,NETWORKDAYS($H$3,H144,holiday!$B$2:$B$10),IF(DAY(H144)&lt;DAY(H145),NETWORKDAYS($H$3,H144,holiday!$B$2:$B$10),0)))</f>
        <v>0</v>
      </c>
      <c r="O144">
        <f>IF(ISBLANK(A144),"",SUMIF($A$3:$A144,O$2,$B$3:$B144))</f>
        <v>100</v>
      </c>
      <c r="P144">
        <f>IF(ISBLANK(A144),"",SUMIF($A$3:$A144,P$2,$B$3:$B144))</f>
        <v>0</v>
      </c>
      <c r="Q144">
        <f>IF(ISBLANK(A144),"",SUMIF($A$3:$A144,Q$2,$B$3:$B144))</f>
        <v>-300</v>
      </c>
      <c r="R144">
        <f>IF(ISBLANK(A144),"",SUMIF($A$3:$A144,R$2,$B$3:$B144))</f>
        <v>0</v>
      </c>
      <c r="T144" s="2">
        <f t="shared" si="20"/>
        <v>47.7</v>
      </c>
      <c r="U144" s="2">
        <f t="shared" si="21"/>
        <v>22.84</v>
      </c>
      <c r="V144" s="2">
        <f t="shared" si="22"/>
        <v>52.14</v>
      </c>
      <c r="W144" s="2">
        <f t="shared" si="23"/>
        <v>0</v>
      </c>
    </row>
    <row r="145" spans="1:23" x14ac:dyDescent="0.3">
      <c r="A145">
        <v>980</v>
      </c>
      <c r="B145">
        <v>-100</v>
      </c>
      <c r="C145">
        <v>22.84</v>
      </c>
      <c r="D145" t="s">
        <v>150</v>
      </c>
      <c r="H145" s="12">
        <f t="shared" si="16"/>
        <v>38721.676620370374</v>
      </c>
      <c r="I145" s="2">
        <f t="shared" si="17"/>
        <v>2284</v>
      </c>
      <c r="J145" s="2">
        <f>IF(ISBLANK(A145),"",-SUM(I$3:I145))</f>
        <v>-14342.609425133669</v>
      </c>
      <c r="K145" s="2">
        <f t="shared" si="18"/>
        <v>1186.609425133669</v>
      </c>
      <c r="L145" s="7">
        <f t="shared" si="19"/>
        <v>1.9776823752227817E-2</v>
      </c>
      <c r="M145" s="7">
        <f>IF(ISBLANK(A145),"",K145/($M$1+SUM(K$3:K144)))</f>
        <v>1.1266618054677628E-2</v>
      </c>
      <c r="N145">
        <f>IF(ISBLANK(A145),"",IF(H146=0,NETWORKDAYS($H$3,H145,holiday!$B$2:$B$10),IF(DAY(H145)&lt;DAY(H146),NETWORKDAYS($H$3,H145,holiday!$B$2:$B$10),0)))</f>
        <v>0</v>
      </c>
      <c r="O145">
        <f>IF(ISBLANK(A145),"",SUMIF($A$3:$A145,O$2,$B$3:$B145))</f>
        <v>100</v>
      </c>
      <c r="P145">
        <f>IF(ISBLANK(A145),"",SUMIF($A$3:$A145,P$2,$B$3:$B145))</f>
        <v>-100</v>
      </c>
      <c r="Q145">
        <f>IF(ISBLANK(A145),"",SUMIF($A$3:$A145,Q$2,$B$3:$B145))</f>
        <v>-300</v>
      </c>
      <c r="R145">
        <f>IF(ISBLANK(A145),"",SUMIF($A$3:$A145,R$2,$B$3:$B145))</f>
        <v>0</v>
      </c>
      <c r="T145" s="2">
        <f t="shared" si="20"/>
        <v>47.7</v>
      </c>
      <c r="U145" s="2">
        <f t="shared" si="21"/>
        <v>22.84</v>
      </c>
      <c r="V145" s="2">
        <f t="shared" si="22"/>
        <v>52.14</v>
      </c>
      <c r="W145" s="2">
        <f t="shared" si="23"/>
        <v>0</v>
      </c>
    </row>
    <row r="146" spans="1:23" x14ac:dyDescent="0.3">
      <c r="A146">
        <v>8370</v>
      </c>
      <c r="B146">
        <v>100</v>
      </c>
      <c r="C146">
        <v>47.39</v>
      </c>
      <c r="D146" t="s">
        <v>151</v>
      </c>
      <c r="H146" s="12">
        <f t="shared" si="16"/>
        <v>38721.679432870369</v>
      </c>
      <c r="I146" s="2">
        <f t="shared" si="17"/>
        <v>-4739</v>
      </c>
      <c r="J146" s="2">
        <f>IF(ISBLANK(A146),"",-SUM(I$3:I146))</f>
        <v>-9603.609425133669</v>
      </c>
      <c r="K146" s="2">
        <f t="shared" si="18"/>
        <v>1155.609425133669</v>
      </c>
      <c r="L146" s="7">
        <f t="shared" si="19"/>
        <v>1.9260157085561148E-2</v>
      </c>
      <c r="M146" s="7">
        <f>IF(ISBLANK(A146),"",K146/($M$1+SUM(K$3:K145)))</f>
        <v>1.0850036071511774E-2</v>
      </c>
      <c r="N146">
        <f>IF(ISBLANK(A146),"",IF(H147=0,NETWORKDAYS($H$3,H146,holiday!$B$2:$B$10),IF(DAY(H146)&lt;DAY(H147),NETWORKDAYS($H$3,H146,holiday!$B$2:$B$10),0)))</f>
        <v>0</v>
      </c>
      <c r="O146">
        <f>IF(ISBLANK(A146),"",SUMIF($A$3:$A146,O$2,$B$3:$B146))</f>
        <v>200</v>
      </c>
      <c r="P146">
        <f>IF(ISBLANK(A146),"",SUMIF($A$3:$A146,P$2,$B$3:$B146))</f>
        <v>-100</v>
      </c>
      <c r="Q146">
        <f>IF(ISBLANK(A146),"",SUMIF($A$3:$A146,Q$2,$B$3:$B146))</f>
        <v>-300</v>
      </c>
      <c r="R146">
        <f>IF(ISBLANK(A146),"",SUMIF($A$3:$A146,R$2,$B$3:$B146))</f>
        <v>0</v>
      </c>
      <c r="T146" s="2">
        <f t="shared" si="20"/>
        <v>47.39</v>
      </c>
      <c r="U146" s="2">
        <f t="shared" si="21"/>
        <v>22.84</v>
      </c>
      <c r="V146" s="2">
        <f t="shared" si="22"/>
        <v>52.14</v>
      </c>
      <c r="W146" s="2">
        <f t="shared" si="23"/>
        <v>0</v>
      </c>
    </row>
    <row r="147" spans="1:23" x14ac:dyDescent="0.3">
      <c r="A147">
        <v>980</v>
      </c>
      <c r="B147">
        <v>-100</v>
      </c>
      <c r="C147">
        <v>22.84</v>
      </c>
      <c r="D147" t="s">
        <v>152</v>
      </c>
      <c r="H147" s="12">
        <f t="shared" si="16"/>
        <v>38721.680150462962</v>
      </c>
      <c r="I147" s="2">
        <f t="shared" si="17"/>
        <v>2284</v>
      </c>
      <c r="J147" s="2">
        <f>IF(ISBLANK(A147),"",-SUM(I$3:I147))</f>
        <v>-11887.609425133669</v>
      </c>
      <c r="K147" s="2">
        <f t="shared" si="18"/>
        <v>1155.609425133669</v>
      </c>
      <c r="L147" s="7">
        <f t="shared" si="19"/>
        <v>1.9260157085561148E-2</v>
      </c>
      <c r="M147" s="7">
        <f>IF(ISBLANK(A147),"",K147/($M$1+SUM(K$3:K146)))</f>
        <v>1.0733576380605873E-2</v>
      </c>
      <c r="N147">
        <f>IF(ISBLANK(A147),"",IF(H148=0,NETWORKDAYS($H$3,H147,holiday!$B$2:$B$10),IF(DAY(H147)&lt;DAY(H148),NETWORKDAYS($H$3,H147,holiday!$B$2:$B$10),0)))</f>
        <v>0</v>
      </c>
      <c r="O147">
        <f>IF(ISBLANK(A147),"",SUMIF($A$3:$A147,O$2,$B$3:$B147))</f>
        <v>200</v>
      </c>
      <c r="P147">
        <f>IF(ISBLANK(A147),"",SUMIF($A$3:$A147,P$2,$B$3:$B147))</f>
        <v>-200</v>
      </c>
      <c r="Q147">
        <f>IF(ISBLANK(A147),"",SUMIF($A$3:$A147,Q$2,$B$3:$B147))</f>
        <v>-300</v>
      </c>
      <c r="R147">
        <f>IF(ISBLANK(A147),"",SUMIF($A$3:$A147,R$2,$B$3:$B147))</f>
        <v>0</v>
      </c>
      <c r="T147" s="2">
        <f t="shared" si="20"/>
        <v>47.39</v>
      </c>
      <c r="U147" s="2">
        <f t="shared" si="21"/>
        <v>22.84</v>
      </c>
      <c r="V147" s="2">
        <f t="shared" si="22"/>
        <v>52.14</v>
      </c>
      <c r="W147" s="2">
        <f t="shared" si="23"/>
        <v>0</v>
      </c>
    </row>
    <row r="148" spans="1:23" x14ac:dyDescent="0.3">
      <c r="A148">
        <v>980</v>
      </c>
      <c r="B148">
        <v>-100</v>
      </c>
      <c r="C148">
        <v>22.84</v>
      </c>
      <c r="D148" t="s">
        <v>153</v>
      </c>
      <c r="H148" s="12">
        <f t="shared" si="16"/>
        <v>38721.680821759262</v>
      </c>
      <c r="I148" s="2">
        <f t="shared" si="17"/>
        <v>2284</v>
      </c>
      <c r="J148" s="2">
        <f>IF(ISBLANK(A148),"",-SUM(I$3:I148))</f>
        <v>-14171.609425133669</v>
      </c>
      <c r="K148" s="2">
        <f t="shared" si="18"/>
        <v>1155.609425133669</v>
      </c>
      <c r="L148" s="7">
        <f t="shared" si="19"/>
        <v>1.9260157085561148E-2</v>
      </c>
      <c r="M148" s="7">
        <f>IF(ISBLANK(A148),"",K148/($M$1+SUM(K$3:K147)))</f>
        <v>1.0619590198084004E-2</v>
      </c>
      <c r="N148">
        <f>IF(ISBLANK(A148),"",IF(H149=0,NETWORKDAYS($H$3,H148,holiday!$B$2:$B$10),IF(DAY(H148)&lt;DAY(H149),NETWORKDAYS($H$3,H148,holiday!$B$2:$B$10),0)))</f>
        <v>0</v>
      </c>
      <c r="O148">
        <f>IF(ISBLANK(A148),"",SUMIF($A$3:$A148,O$2,$B$3:$B148))</f>
        <v>200</v>
      </c>
      <c r="P148">
        <f>IF(ISBLANK(A148),"",SUMIF($A$3:$A148,P$2,$B$3:$B148))</f>
        <v>-300</v>
      </c>
      <c r="Q148">
        <f>IF(ISBLANK(A148),"",SUMIF($A$3:$A148,Q$2,$B$3:$B148))</f>
        <v>-300</v>
      </c>
      <c r="R148">
        <f>IF(ISBLANK(A148),"",SUMIF($A$3:$A148,R$2,$B$3:$B148))</f>
        <v>0</v>
      </c>
      <c r="T148" s="2">
        <f t="shared" si="20"/>
        <v>47.39</v>
      </c>
      <c r="U148" s="2">
        <f t="shared" si="21"/>
        <v>22.84</v>
      </c>
      <c r="V148" s="2">
        <f t="shared" si="22"/>
        <v>52.14</v>
      </c>
      <c r="W148" s="2">
        <f t="shared" si="23"/>
        <v>0</v>
      </c>
    </row>
    <row r="149" spans="1:23" x14ac:dyDescent="0.3">
      <c r="A149">
        <v>980</v>
      </c>
      <c r="B149">
        <v>-100</v>
      </c>
      <c r="C149">
        <v>22.84</v>
      </c>
      <c r="D149" t="s">
        <v>154</v>
      </c>
      <c r="H149" s="12">
        <f t="shared" si="16"/>
        <v>38721.684618055559</v>
      </c>
      <c r="I149" s="2">
        <f t="shared" si="17"/>
        <v>2284</v>
      </c>
      <c r="J149" s="2">
        <f>IF(ISBLANK(A149),"",-SUM(I$3:I149))</f>
        <v>-16455.609425133669</v>
      </c>
      <c r="K149" s="2">
        <f t="shared" si="18"/>
        <v>1155.609425133669</v>
      </c>
      <c r="L149" s="7">
        <f t="shared" si="19"/>
        <v>1.9260157085561148E-2</v>
      </c>
      <c r="M149" s="7">
        <f>IF(ISBLANK(A149),"",K149/($M$1+SUM(K$3:K148)))</f>
        <v>1.0507999549071216E-2</v>
      </c>
      <c r="N149">
        <f>IF(ISBLANK(A149),"",IF(H150=0,NETWORKDAYS($H$3,H149,holiday!$B$2:$B$10),IF(DAY(H149)&lt;DAY(H150),NETWORKDAYS($H$3,H149,holiday!$B$2:$B$10),0)))</f>
        <v>0</v>
      </c>
      <c r="O149">
        <f>IF(ISBLANK(A149),"",SUMIF($A$3:$A149,O$2,$B$3:$B149))</f>
        <v>200</v>
      </c>
      <c r="P149">
        <f>IF(ISBLANK(A149),"",SUMIF($A$3:$A149,P$2,$B$3:$B149))</f>
        <v>-400</v>
      </c>
      <c r="Q149">
        <f>IF(ISBLANK(A149),"",SUMIF($A$3:$A149,Q$2,$B$3:$B149))</f>
        <v>-300</v>
      </c>
      <c r="R149">
        <f>IF(ISBLANK(A149),"",SUMIF($A$3:$A149,R$2,$B$3:$B149))</f>
        <v>0</v>
      </c>
      <c r="T149" s="2">
        <f t="shared" si="20"/>
        <v>47.39</v>
      </c>
      <c r="U149" s="2">
        <f t="shared" si="21"/>
        <v>22.84</v>
      </c>
      <c r="V149" s="2">
        <f t="shared" si="22"/>
        <v>52.14</v>
      </c>
      <c r="W149" s="2">
        <f t="shared" si="23"/>
        <v>0</v>
      </c>
    </row>
    <row r="150" spans="1:23" x14ac:dyDescent="0.3">
      <c r="A150">
        <v>679</v>
      </c>
      <c r="B150">
        <v>-100</v>
      </c>
      <c r="C150">
        <v>52.24</v>
      </c>
      <c r="D150" t="s">
        <v>155</v>
      </c>
      <c r="H150" s="12">
        <f t="shared" si="16"/>
        <v>38721.687557870369</v>
      </c>
      <c r="I150" s="2">
        <f t="shared" si="17"/>
        <v>5224</v>
      </c>
      <c r="J150" s="2">
        <f>IF(ISBLANK(A150),"",-SUM(I$3:I150))</f>
        <v>-21679.609425133669</v>
      </c>
      <c r="K150" s="2">
        <f t="shared" si="18"/>
        <v>1125.609425133669</v>
      </c>
      <c r="L150" s="7">
        <f t="shared" si="19"/>
        <v>1.8760157085561151E-2</v>
      </c>
      <c r="M150" s="7">
        <f>IF(ISBLANK(A150),"",K150/($M$1+SUM(K$3:K149)))</f>
        <v>1.0128775265650244E-2</v>
      </c>
      <c r="N150">
        <f>IF(ISBLANK(A150),"",IF(H151=0,NETWORKDAYS($H$3,H150,holiday!$B$2:$B$10),IF(DAY(H150)&lt;DAY(H151),NETWORKDAYS($H$3,H150,holiday!$B$2:$B$10),0)))</f>
        <v>0</v>
      </c>
      <c r="O150">
        <f>IF(ISBLANK(A150),"",SUMIF($A$3:$A150,O$2,$B$3:$B150))</f>
        <v>200</v>
      </c>
      <c r="P150">
        <f>IF(ISBLANK(A150),"",SUMIF($A$3:$A150,P$2,$B$3:$B150))</f>
        <v>-400</v>
      </c>
      <c r="Q150">
        <f>IF(ISBLANK(A150),"",SUMIF($A$3:$A150,Q$2,$B$3:$B150))</f>
        <v>-400</v>
      </c>
      <c r="R150">
        <f>IF(ISBLANK(A150),"",SUMIF($A$3:$A150,R$2,$B$3:$B150))</f>
        <v>0</v>
      </c>
      <c r="T150" s="2">
        <f t="shared" si="20"/>
        <v>47.39</v>
      </c>
      <c r="U150" s="2">
        <f t="shared" si="21"/>
        <v>22.84</v>
      </c>
      <c r="V150" s="2">
        <f t="shared" si="22"/>
        <v>52.24</v>
      </c>
      <c r="W150" s="2">
        <f t="shared" si="23"/>
        <v>0</v>
      </c>
    </row>
    <row r="151" spans="1:23" x14ac:dyDescent="0.3">
      <c r="A151">
        <v>8370</v>
      </c>
      <c r="B151">
        <v>100</v>
      </c>
      <c r="C151">
        <v>47.134999999999998</v>
      </c>
      <c r="D151" t="s">
        <v>156</v>
      </c>
      <c r="H151" s="12">
        <f t="shared" si="16"/>
        <v>38721.688009259262</v>
      </c>
      <c r="I151" s="2">
        <f t="shared" si="17"/>
        <v>-4713.5</v>
      </c>
      <c r="J151" s="2">
        <f>IF(ISBLANK(A151),"",-SUM(I$3:I151))</f>
        <v>-16966.109425133669</v>
      </c>
      <c r="K151" s="2">
        <f t="shared" si="18"/>
        <v>1074.609425133669</v>
      </c>
      <c r="L151" s="7">
        <f t="shared" si="19"/>
        <v>1.7910157085561151E-2</v>
      </c>
      <c r="M151" s="7">
        <f>IF(ISBLANK(A151),"",K151/($M$1+SUM(K$3:K150)))</f>
        <v>9.5728910615635737E-3</v>
      </c>
      <c r="N151">
        <f>IF(ISBLANK(A151),"",IF(H152=0,NETWORKDAYS($H$3,H151,holiday!$B$2:$B$10),IF(DAY(H151)&lt;DAY(H152),NETWORKDAYS($H$3,H151,holiday!$B$2:$B$10),0)))</f>
        <v>0</v>
      </c>
      <c r="O151">
        <f>IF(ISBLANK(A151),"",SUMIF($A$3:$A151,O$2,$B$3:$B151))</f>
        <v>300</v>
      </c>
      <c r="P151">
        <f>IF(ISBLANK(A151),"",SUMIF($A$3:$A151,P$2,$B$3:$B151))</f>
        <v>-400</v>
      </c>
      <c r="Q151">
        <f>IF(ISBLANK(A151),"",SUMIF($A$3:$A151,Q$2,$B$3:$B151))</f>
        <v>-400</v>
      </c>
      <c r="R151">
        <f>IF(ISBLANK(A151),"",SUMIF($A$3:$A151,R$2,$B$3:$B151))</f>
        <v>0</v>
      </c>
      <c r="T151" s="2">
        <f t="shared" si="20"/>
        <v>47.134999999999998</v>
      </c>
      <c r="U151" s="2">
        <f t="shared" si="21"/>
        <v>22.84</v>
      </c>
      <c r="V151" s="2">
        <f t="shared" si="22"/>
        <v>52.24</v>
      </c>
      <c r="W151" s="2">
        <f t="shared" si="23"/>
        <v>0</v>
      </c>
    </row>
    <row r="152" spans="1:23" x14ac:dyDescent="0.3">
      <c r="A152">
        <v>980</v>
      </c>
      <c r="B152">
        <v>-100</v>
      </c>
      <c r="C152">
        <v>22.84</v>
      </c>
      <c r="D152" t="s">
        <v>157</v>
      </c>
      <c r="H152" s="12">
        <f t="shared" si="16"/>
        <v>38721.691377314812</v>
      </c>
      <c r="I152" s="2">
        <f t="shared" si="17"/>
        <v>2284</v>
      </c>
      <c r="J152" s="2">
        <f>IF(ISBLANK(A152),"",-SUM(I$3:I152))</f>
        <v>-19250.109425133669</v>
      </c>
      <c r="K152" s="2">
        <f t="shared" si="18"/>
        <v>1074.609425133669</v>
      </c>
      <c r="L152" s="7">
        <f t="shared" si="19"/>
        <v>1.7910157085561151E-2</v>
      </c>
      <c r="M152" s="7">
        <f>IF(ISBLANK(A152),"",K152/($M$1+SUM(K$3:K151)))</f>
        <v>9.4821197620487824E-3</v>
      </c>
      <c r="N152">
        <f>IF(ISBLANK(A152),"",IF(H153=0,NETWORKDAYS($H$3,H152,holiday!$B$2:$B$10),IF(DAY(H152)&lt;DAY(H153),NETWORKDAYS($H$3,H152,holiday!$B$2:$B$10),0)))</f>
        <v>0</v>
      </c>
      <c r="O152">
        <f>IF(ISBLANK(A152),"",SUMIF($A$3:$A152,O$2,$B$3:$B152))</f>
        <v>300</v>
      </c>
      <c r="P152">
        <f>IF(ISBLANK(A152),"",SUMIF($A$3:$A152,P$2,$B$3:$B152))</f>
        <v>-500</v>
      </c>
      <c r="Q152">
        <f>IF(ISBLANK(A152),"",SUMIF($A$3:$A152,Q$2,$B$3:$B152))</f>
        <v>-400</v>
      </c>
      <c r="R152">
        <f>IF(ISBLANK(A152),"",SUMIF($A$3:$A152,R$2,$B$3:$B152))</f>
        <v>0</v>
      </c>
      <c r="T152" s="2">
        <f t="shared" si="20"/>
        <v>47.134999999999998</v>
      </c>
      <c r="U152" s="2">
        <f t="shared" si="21"/>
        <v>22.84</v>
      </c>
      <c r="V152" s="2">
        <f t="shared" si="22"/>
        <v>52.24</v>
      </c>
      <c r="W152" s="2">
        <f t="shared" si="23"/>
        <v>0</v>
      </c>
    </row>
    <row r="153" spans="1:23" x14ac:dyDescent="0.3">
      <c r="A153">
        <v>679</v>
      </c>
      <c r="B153">
        <v>-100</v>
      </c>
      <c r="C153">
        <v>52.21</v>
      </c>
      <c r="D153" t="s">
        <v>158</v>
      </c>
      <c r="H153" s="12">
        <f t="shared" si="16"/>
        <v>38721.69394675926</v>
      </c>
      <c r="I153" s="2">
        <f t="shared" si="17"/>
        <v>5221</v>
      </c>
      <c r="J153" s="2">
        <f>IF(ISBLANK(A153),"",-SUM(I$3:I153))</f>
        <v>-24471.109425133669</v>
      </c>
      <c r="K153" s="2">
        <f t="shared" si="18"/>
        <v>1086.609425133669</v>
      </c>
      <c r="L153" s="7">
        <f t="shared" si="19"/>
        <v>1.811015708556115E-2</v>
      </c>
      <c r="M153" s="7">
        <f>IF(ISBLANK(A153),"",K153/($M$1+SUM(K$3:K152)))</f>
        <v>9.4979445039009344E-3</v>
      </c>
      <c r="N153">
        <f>IF(ISBLANK(A153),"",IF(H154=0,NETWORKDAYS($H$3,H153,holiday!$B$2:$B$10),IF(DAY(H153)&lt;DAY(H154),NETWORKDAYS($H$3,H153,holiday!$B$2:$B$10),0)))</f>
        <v>0</v>
      </c>
      <c r="O153">
        <f>IF(ISBLANK(A153),"",SUMIF($A$3:$A153,O$2,$B$3:$B153))</f>
        <v>300</v>
      </c>
      <c r="P153">
        <f>IF(ISBLANK(A153),"",SUMIF($A$3:$A153,P$2,$B$3:$B153))</f>
        <v>-500</v>
      </c>
      <c r="Q153">
        <f>IF(ISBLANK(A153),"",SUMIF($A$3:$A153,Q$2,$B$3:$B153))</f>
        <v>-500</v>
      </c>
      <c r="R153">
        <f>IF(ISBLANK(A153),"",SUMIF($A$3:$A153,R$2,$B$3:$B153))</f>
        <v>0</v>
      </c>
      <c r="T153" s="2">
        <f t="shared" si="20"/>
        <v>47.134999999999998</v>
      </c>
      <c r="U153" s="2">
        <f t="shared" si="21"/>
        <v>22.84</v>
      </c>
      <c r="V153" s="2">
        <f t="shared" si="22"/>
        <v>52.21</v>
      </c>
      <c r="W153" s="2">
        <f t="shared" si="23"/>
        <v>0</v>
      </c>
    </row>
    <row r="154" spans="1:23" x14ac:dyDescent="0.3">
      <c r="A154">
        <v>8370</v>
      </c>
      <c r="B154">
        <v>100</v>
      </c>
      <c r="C154">
        <v>47.573333333333302</v>
      </c>
      <c r="D154" t="s">
        <v>159</v>
      </c>
      <c r="H154" s="12">
        <f t="shared" si="16"/>
        <v>38721.697905092595</v>
      </c>
      <c r="I154" s="2">
        <f t="shared" si="17"/>
        <v>-4757.3333333333303</v>
      </c>
      <c r="J154" s="2">
        <f>IF(ISBLANK(A154),"",-SUM(I$3:I154))</f>
        <v>-19713.776091800341</v>
      </c>
      <c r="K154" s="2">
        <f t="shared" si="18"/>
        <v>1218.1094251336617</v>
      </c>
      <c r="L154" s="7">
        <f t="shared" si="19"/>
        <v>2.0301823752227697E-2</v>
      </c>
      <c r="M154" s="7">
        <f>IF(ISBLANK(A154),"",K154/($M$1+SUM(K$3:K153)))</f>
        <v>1.0547196191554836E-2</v>
      </c>
      <c r="N154">
        <f>IF(ISBLANK(A154),"",IF(H155=0,NETWORKDAYS($H$3,H154,holiday!$B$2:$B$10),IF(DAY(H154)&lt;DAY(H155),NETWORKDAYS($H$3,H154,holiday!$B$2:$B$10),0)))</f>
        <v>0</v>
      </c>
      <c r="O154">
        <f>IF(ISBLANK(A154),"",SUMIF($A$3:$A154,O$2,$B$3:$B154))</f>
        <v>400</v>
      </c>
      <c r="P154">
        <f>IF(ISBLANK(A154),"",SUMIF($A$3:$A154,P$2,$B$3:$B154))</f>
        <v>-500</v>
      </c>
      <c r="Q154">
        <f>IF(ISBLANK(A154),"",SUMIF($A$3:$A154,Q$2,$B$3:$B154))</f>
        <v>-500</v>
      </c>
      <c r="R154">
        <f>IF(ISBLANK(A154),"",SUMIF($A$3:$A154,R$2,$B$3:$B154))</f>
        <v>0</v>
      </c>
      <c r="T154" s="2">
        <f t="shared" si="20"/>
        <v>47.573333333333302</v>
      </c>
      <c r="U154" s="2">
        <f t="shared" si="21"/>
        <v>22.84</v>
      </c>
      <c r="V154" s="2">
        <f t="shared" si="22"/>
        <v>52.21</v>
      </c>
      <c r="W154" s="2">
        <f t="shared" si="23"/>
        <v>0</v>
      </c>
    </row>
    <row r="155" spans="1:23" x14ac:dyDescent="0.3">
      <c r="A155">
        <v>8370</v>
      </c>
      <c r="B155">
        <v>100</v>
      </c>
      <c r="C155">
        <v>47.645000000000003</v>
      </c>
      <c r="D155" t="s">
        <v>160</v>
      </c>
      <c r="H155" s="12">
        <f t="shared" si="16"/>
        <v>38721.705636574072</v>
      </c>
      <c r="I155" s="2">
        <f t="shared" si="17"/>
        <v>-4764.5</v>
      </c>
      <c r="J155" s="2">
        <f>IF(ISBLANK(A155),"",-SUM(I$3:I155))</f>
        <v>-14949.276091800341</v>
      </c>
      <c r="K155" s="2">
        <f t="shared" si="18"/>
        <v>1246.7760918003405</v>
      </c>
      <c r="L155" s="7">
        <f t="shared" si="19"/>
        <v>2.0779601530005676E-2</v>
      </c>
      <c r="M155" s="7">
        <f>IF(ISBLANK(A155),"",K155/($M$1+SUM(K$3:K154)))</f>
        <v>1.0682738195629229E-2</v>
      </c>
      <c r="N155">
        <f>IF(ISBLANK(A155),"",IF(H156=0,NETWORKDAYS($H$3,H155,holiday!$B$2:$B$10),IF(DAY(H155)&lt;DAY(H156),NETWORKDAYS($H$3,H155,holiday!$B$2:$B$10),0)))</f>
        <v>0</v>
      </c>
      <c r="O155">
        <f>IF(ISBLANK(A155),"",SUMIF($A$3:$A155,O$2,$B$3:$B155))</f>
        <v>500</v>
      </c>
      <c r="P155">
        <f>IF(ISBLANK(A155),"",SUMIF($A$3:$A155,P$2,$B$3:$B155))</f>
        <v>-500</v>
      </c>
      <c r="Q155">
        <f>IF(ISBLANK(A155),"",SUMIF($A$3:$A155,Q$2,$B$3:$B155))</f>
        <v>-500</v>
      </c>
      <c r="R155">
        <f>IF(ISBLANK(A155),"",SUMIF($A$3:$A155,R$2,$B$3:$B155))</f>
        <v>0</v>
      </c>
      <c r="T155" s="2">
        <f t="shared" si="20"/>
        <v>47.645000000000003</v>
      </c>
      <c r="U155" s="2">
        <f t="shared" si="21"/>
        <v>22.84</v>
      </c>
      <c r="V155" s="2">
        <f t="shared" si="22"/>
        <v>52.21</v>
      </c>
      <c r="W155" s="2">
        <f t="shared" si="23"/>
        <v>0</v>
      </c>
    </row>
    <row r="156" spans="1:23" x14ac:dyDescent="0.3">
      <c r="A156">
        <v>980</v>
      </c>
      <c r="B156">
        <v>-100</v>
      </c>
      <c r="C156">
        <v>22.84</v>
      </c>
      <c r="D156" t="s">
        <v>161</v>
      </c>
      <c r="H156" s="12">
        <f t="shared" si="16"/>
        <v>38721.705983796295</v>
      </c>
      <c r="I156" s="2">
        <f t="shared" si="17"/>
        <v>2284</v>
      </c>
      <c r="J156" s="2">
        <f>IF(ISBLANK(A156),"",-SUM(I$3:I156))</f>
        <v>-17233.276091800341</v>
      </c>
      <c r="K156" s="2">
        <f t="shared" si="18"/>
        <v>1246.7760918003405</v>
      </c>
      <c r="L156" s="7">
        <f t="shared" si="19"/>
        <v>2.0779601530005676E-2</v>
      </c>
      <c r="M156" s="7">
        <f>IF(ISBLANK(A156),"",K156/($M$1+SUM(K$3:K155)))</f>
        <v>1.0569823537998789E-2</v>
      </c>
      <c r="N156">
        <f>IF(ISBLANK(A156),"",IF(H157=0,NETWORKDAYS($H$3,H156,holiday!$B$2:$B$10),IF(DAY(H156)&lt;DAY(H157),NETWORKDAYS($H$3,H156,holiday!$B$2:$B$10),0)))</f>
        <v>0</v>
      </c>
      <c r="O156">
        <f>IF(ISBLANK(A156),"",SUMIF($A$3:$A156,O$2,$B$3:$B156))</f>
        <v>500</v>
      </c>
      <c r="P156">
        <f>IF(ISBLANK(A156),"",SUMIF($A$3:$A156,P$2,$B$3:$B156))</f>
        <v>-600</v>
      </c>
      <c r="Q156">
        <f>IF(ISBLANK(A156),"",SUMIF($A$3:$A156,Q$2,$B$3:$B156))</f>
        <v>-500</v>
      </c>
      <c r="R156">
        <f>IF(ISBLANK(A156),"",SUMIF($A$3:$A156,R$2,$B$3:$B156))</f>
        <v>0</v>
      </c>
      <c r="T156" s="2">
        <f t="shared" si="20"/>
        <v>47.645000000000003</v>
      </c>
      <c r="U156" s="2">
        <f t="shared" si="21"/>
        <v>22.84</v>
      </c>
      <c r="V156" s="2">
        <f t="shared" si="22"/>
        <v>52.21</v>
      </c>
      <c r="W156" s="2">
        <f t="shared" si="23"/>
        <v>0</v>
      </c>
    </row>
    <row r="157" spans="1:23" x14ac:dyDescent="0.3">
      <c r="A157">
        <v>8370</v>
      </c>
      <c r="B157">
        <v>-100</v>
      </c>
      <c r="C157">
        <v>47.84</v>
      </c>
      <c r="D157" t="s">
        <v>162</v>
      </c>
      <c r="H157" s="12">
        <f t="shared" si="16"/>
        <v>38721.706504629627</v>
      </c>
      <c r="I157" s="2">
        <f t="shared" si="17"/>
        <v>4784</v>
      </c>
      <c r="J157" s="2">
        <f>IF(ISBLANK(A157),"",-SUM(I$3:I157))</f>
        <v>-22017.276091800341</v>
      </c>
      <c r="K157" s="2">
        <f t="shared" si="18"/>
        <v>1344.2760918003405</v>
      </c>
      <c r="L157" s="7">
        <f t="shared" si="19"/>
        <v>2.2404601530005674E-2</v>
      </c>
      <c r="M157" s="7">
        <f>IF(ISBLANK(A157),"",K157/($M$1+SUM(K$3:K156)))</f>
        <v>1.1277203571701611E-2</v>
      </c>
      <c r="N157">
        <f>IF(ISBLANK(A157),"",IF(H158=0,NETWORKDAYS($H$3,H157,holiday!$B$2:$B$10),IF(DAY(H157)&lt;DAY(H158),NETWORKDAYS($H$3,H157,holiday!$B$2:$B$10),0)))</f>
        <v>0</v>
      </c>
      <c r="O157">
        <f>IF(ISBLANK(A157),"",SUMIF($A$3:$A157,O$2,$B$3:$B157))</f>
        <v>400</v>
      </c>
      <c r="P157">
        <f>IF(ISBLANK(A157),"",SUMIF($A$3:$A157,P$2,$B$3:$B157))</f>
        <v>-600</v>
      </c>
      <c r="Q157">
        <f>IF(ISBLANK(A157),"",SUMIF($A$3:$A157,Q$2,$B$3:$B157))</f>
        <v>-500</v>
      </c>
      <c r="R157">
        <f>IF(ISBLANK(A157),"",SUMIF($A$3:$A157,R$2,$B$3:$B157))</f>
        <v>0</v>
      </c>
      <c r="T157" s="2">
        <f t="shared" si="20"/>
        <v>47.84</v>
      </c>
      <c r="U157" s="2">
        <f t="shared" si="21"/>
        <v>22.84</v>
      </c>
      <c r="V157" s="2">
        <f t="shared" si="22"/>
        <v>52.21</v>
      </c>
      <c r="W157" s="2">
        <f t="shared" si="23"/>
        <v>0</v>
      </c>
    </row>
    <row r="158" spans="1:23" x14ac:dyDescent="0.3">
      <c r="A158">
        <v>980</v>
      </c>
      <c r="B158">
        <v>-100</v>
      </c>
      <c r="C158">
        <v>22.84</v>
      </c>
      <c r="D158" t="s">
        <v>163</v>
      </c>
      <c r="H158" s="12">
        <f t="shared" si="16"/>
        <v>38721.706724537034</v>
      </c>
      <c r="I158" s="2">
        <f t="shared" si="17"/>
        <v>2284</v>
      </c>
      <c r="J158" s="2">
        <f>IF(ISBLANK(A158),"",-SUM(I$3:I158))</f>
        <v>-24301.276091800341</v>
      </c>
      <c r="K158" s="2">
        <f t="shared" si="18"/>
        <v>1344.2760918003405</v>
      </c>
      <c r="L158" s="7">
        <f t="shared" si="19"/>
        <v>2.2404601530005674E-2</v>
      </c>
      <c r="M158" s="7">
        <f>IF(ISBLANK(A158),"",K158/($M$1+SUM(K$3:K157)))</f>
        <v>1.1151446440077924E-2</v>
      </c>
      <c r="N158">
        <f>IF(ISBLANK(A158),"",IF(H159=0,NETWORKDAYS($H$3,H158,holiday!$B$2:$B$10),IF(DAY(H158)&lt;DAY(H159),NETWORKDAYS($H$3,H158,holiday!$B$2:$B$10),0)))</f>
        <v>0</v>
      </c>
      <c r="O158">
        <f>IF(ISBLANK(A158),"",SUMIF($A$3:$A158,O$2,$B$3:$B158))</f>
        <v>400</v>
      </c>
      <c r="P158">
        <f>IF(ISBLANK(A158),"",SUMIF($A$3:$A158,P$2,$B$3:$B158))</f>
        <v>-700</v>
      </c>
      <c r="Q158">
        <f>IF(ISBLANK(A158),"",SUMIF($A$3:$A158,Q$2,$B$3:$B158))</f>
        <v>-500</v>
      </c>
      <c r="R158">
        <f>IF(ISBLANK(A158),"",SUMIF($A$3:$A158,R$2,$B$3:$B158))</f>
        <v>0</v>
      </c>
      <c r="T158" s="2">
        <f t="shared" si="20"/>
        <v>47.84</v>
      </c>
      <c r="U158" s="2">
        <f t="shared" si="21"/>
        <v>22.84</v>
      </c>
      <c r="V158" s="2">
        <f t="shared" si="22"/>
        <v>52.21</v>
      </c>
      <c r="W158" s="2">
        <f t="shared" si="23"/>
        <v>0</v>
      </c>
    </row>
    <row r="159" spans="1:23" x14ac:dyDescent="0.3">
      <c r="A159">
        <v>8370</v>
      </c>
      <c r="B159">
        <v>-100</v>
      </c>
      <c r="C159">
        <v>47.94</v>
      </c>
      <c r="D159" t="s">
        <v>164</v>
      </c>
      <c r="H159" s="12">
        <f t="shared" si="16"/>
        <v>38721.707766203705</v>
      </c>
      <c r="I159" s="2">
        <f t="shared" si="17"/>
        <v>4794</v>
      </c>
      <c r="J159" s="2">
        <f>IF(ISBLANK(A159),"",-SUM(I$3:I159))</f>
        <v>-29095.276091800341</v>
      </c>
      <c r="K159" s="2">
        <f t="shared" si="18"/>
        <v>1384.2760918003405</v>
      </c>
      <c r="L159" s="7">
        <f t="shared" si="19"/>
        <v>2.3071268196672341E-2</v>
      </c>
      <c r="M159" s="7">
        <f>IF(ISBLANK(A159),"",K159/($M$1+SUM(K$3:K158)))</f>
        <v>1.1356623780855772E-2</v>
      </c>
      <c r="N159">
        <f>IF(ISBLANK(A159),"",IF(H160=0,NETWORKDAYS($H$3,H159,holiday!$B$2:$B$10),IF(DAY(H159)&lt;DAY(H160),NETWORKDAYS($H$3,H159,holiday!$B$2:$B$10),0)))</f>
        <v>0</v>
      </c>
      <c r="O159">
        <f>IF(ISBLANK(A159),"",SUMIF($A$3:$A159,O$2,$B$3:$B159))</f>
        <v>300</v>
      </c>
      <c r="P159">
        <f>IF(ISBLANK(A159),"",SUMIF($A$3:$A159,P$2,$B$3:$B159))</f>
        <v>-700</v>
      </c>
      <c r="Q159">
        <f>IF(ISBLANK(A159),"",SUMIF($A$3:$A159,Q$2,$B$3:$B159))</f>
        <v>-500</v>
      </c>
      <c r="R159">
        <f>IF(ISBLANK(A159),"",SUMIF($A$3:$A159,R$2,$B$3:$B159))</f>
        <v>0</v>
      </c>
      <c r="T159" s="2">
        <f t="shared" si="20"/>
        <v>47.94</v>
      </c>
      <c r="U159" s="2">
        <f t="shared" si="21"/>
        <v>22.84</v>
      </c>
      <c r="V159" s="2">
        <f t="shared" si="22"/>
        <v>52.21</v>
      </c>
      <c r="W159" s="2">
        <f t="shared" si="23"/>
        <v>0</v>
      </c>
    </row>
    <row r="160" spans="1:23" x14ac:dyDescent="0.3">
      <c r="A160">
        <v>8370</v>
      </c>
      <c r="B160">
        <v>100</v>
      </c>
      <c r="C160">
        <v>47.765000000000001</v>
      </c>
      <c r="D160" t="s">
        <v>165</v>
      </c>
      <c r="H160" s="12">
        <f t="shared" si="16"/>
        <v>38721.70821759259</v>
      </c>
      <c r="I160" s="2">
        <f t="shared" si="17"/>
        <v>-4776.5</v>
      </c>
      <c r="J160" s="2">
        <f>IF(ISBLANK(A160),"",-SUM(I$3:I160))</f>
        <v>-24318.776091800341</v>
      </c>
      <c r="K160" s="2">
        <f t="shared" si="18"/>
        <v>1331.7760918003405</v>
      </c>
      <c r="L160" s="7">
        <f t="shared" si="19"/>
        <v>2.2196268196672343E-2</v>
      </c>
      <c r="M160" s="7">
        <f>IF(ISBLANK(A160),"",K160/($M$1+SUM(K$3:K159)))</f>
        <v>1.0803224759819359E-2</v>
      </c>
      <c r="N160">
        <f>IF(ISBLANK(A160),"",IF(H161=0,NETWORKDAYS($H$3,H160,holiday!$B$2:$B$10),IF(DAY(H160)&lt;DAY(H161),NETWORKDAYS($H$3,H160,holiday!$B$2:$B$10),0)))</f>
        <v>0</v>
      </c>
      <c r="O160">
        <f>IF(ISBLANK(A160),"",SUMIF($A$3:$A160,O$2,$B$3:$B160))</f>
        <v>400</v>
      </c>
      <c r="P160">
        <f>IF(ISBLANK(A160),"",SUMIF($A$3:$A160,P$2,$B$3:$B160))</f>
        <v>-700</v>
      </c>
      <c r="Q160">
        <f>IF(ISBLANK(A160),"",SUMIF($A$3:$A160,Q$2,$B$3:$B160))</f>
        <v>-500</v>
      </c>
      <c r="R160">
        <f>IF(ISBLANK(A160),"",SUMIF($A$3:$A160,R$2,$B$3:$B160))</f>
        <v>0</v>
      </c>
      <c r="T160" s="2">
        <f t="shared" si="20"/>
        <v>47.765000000000001</v>
      </c>
      <c r="U160" s="2">
        <f t="shared" si="21"/>
        <v>22.84</v>
      </c>
      <c r="V160" s="2">
        <f t="shared" si="22"/>
        <v>52.21</v>
      </c>
      <c r="W160" s="2">
        <f t="shared" si="23"/>
        <v>0</v>
      </c>
    </row>
    <row r="161" spans="1:23" x14ac:dyDescent="0.3">
      <c r="A161">
        <v>980</v>
      </c>
      <c r="B161">
        <v>-100</v>
      </c>
      <c r="C161">
        <v>22.84</v>
      </c>
      <c r="D161" t="s">
        <v>166</v>
      </c>
      <c r="H161" s="12">
        <f t="shared" si="16"/>
        <v>38721.709537037037</v>
      </c>
      <c r="I161" s="2">
        <f t="shared" si="17"/>
        <v>2284</v>
      </c>
      <c r="J161" s="2">
        <f>IF(ISBLANK(A161),"",-SUM(I$3:I161))</f>
        <v>-26602.776091800341</v>
      </c>
      <c r="K161" s="2">
        <f t="shared" si="18"/>
        <v>1331.7760918003405</v>
      </c>
      <c r="L161" s="7">
        <f t="shared" si="19"/>
        <v>2.2196268196672343E-2</v>
      </c>
      <c r="M161" s="7">
        <f>IF(ISBLANK(A161),"",K161/($M$1+SUM(K$3:K160)))</f>
        <v>1.0687762459786723E-2</v>
      </c>
      <c r="N161">
        <f>IF(ISBLANK(A161),"",IF(H162=0,NETWORKDAYS($H$3,H161,holiday!$B$2:$B$10),IF(DAY(H161)&lt;DAY(H162),NETWORKDAYS($H$3,H161,holiday!$B$2:$B$10),0)))</f>
        <v>0</v>
      </c>
      <c r="O161">
        <f>IF(ISBLANK(A161),"",SUMIF($A$3:$A161,O$2,$B$3:$B161))</f>
        <v>400</v>
      </c>
      <c r="P161">
        <f>IF(ISBLANK(A161),"",SUMIF($A$3:$A161,P$2,$B$3:$B161))</f>
        <v>-800</v>
      </c>
      <c r="Q161">
        <f>IF(ISBLANK(A161),"",SUMIF($A$3:$A161,Q$2,$B$3:$B161))</f>
        <v>-500</v>
      </c>
      <c r="R161">
        <f>IF(ISBLANK(A161),"",SUMIF($A$3:$A161,R$2,$B$3:$B161))</f>
        <v>0</v>
      </c>
      <c r="T161" s="2">
        <f t="shared" si="20"/>
        <v>47.765000000000001</v>
      </c>
      <c r="U161" s="2">
        <f t="shared" si="21"/>
        <v>22.84</v>
      </c>
      <c r="V161" s="2">
        <f t="shared" si="22"/>
        <v>52.21</v>
      </c>
      <c r="W161" s="2">
        <f t="shared" si="23"/>
        <v>0</v>
      </c>
    </row>
    <row r="162" spans="1:23" x14ac:dyDescent="0.3">
      <c r="A162">
        <v>679</v>
      </c>
      <c r="B162">
        <v>100</v>
      </c>
      <c r="C162">
        <v>52.16</v>
      </c>
      <c r="D162" t="s">
        <v>167</v>
      </c>
      <c r="H162" s="12">
        <f t="shared" si="16"/>
        <v>38721.711944444447</v>
      </c>
      <c r="I162" s="2">
        <f t="shared" si="17"/>
        <v>-5216</v>
      </c>
      <c r="J162" s="2">
        <f>IF(ISBLANK(A162),"",-SUM(I$3:I162))</f>
        <v>-21386.776091800341</v>
      </c>
      <c r="K162" s="2">
        <f t="shared" si="18"/>
        <v>1356.7760918003405</v>
      </c>
      <c r="L162" s="7">
        <f t="shared" si="19"/>
        <v>2.2612934863339009E-2</v>
      </c>
      <c r="M162" s="7">
        <f>IF(ISBLANK(A162),"",K162/($M$1+SUM(K$3:K161)))</f>
        <v>1.0773250386726978E-2</v>
      </c>
      <c r="N162">
        <f>IF(ISBLANK(A162),"",IF(H163=0,NETWORKDAYS($H$3,H162,holiday!$B$2:$B$10),IF(DAY(H162)&lt;DAY(H163),NETWORKDAYS($H$3,H162,holiday!$B$2:$B$10),0)))</f>
        <v>0</v>
      </c>
      <c r="O162">
        <f>IF(ISBLANK(A162),"",SUMIF($A$3:$A162,O$2,$B$3:$B162))</f>
        <v>400</v>
      </c>
      <c r="P162">
        <f>IF(ISBLANK(A162),"",SUMIF($A$3:$A162,P$2,$B$3:$B162))</f>
        <v>-800</v>
      </c>
      <c r="Q162">
        <f>IF(ISBLANK(A162),"",SUMIF($A$3:$A162,Q$2,$B$3:$B162))</f>
        <v>-400</v>
      </c>
      <c r="R162">
        <f>IF(ISBLANK(A162),"",SUMIF($A$3:$A162,R$2,$B$3:$B162))</f>
        <v>0</v>
      </c>
      <c r="T162" s="2">
        <f t="shared" si="20"/>
        <v>47.765000000000001</v>
      </c>
      <c r="U162" s="2">
        <f t="shared" si="21"/>
        <v>22.84</v>
      </c>
      <c r="V162" s="2">
        <f t="shared" si="22"/>
        <v>52.16</v>
      </c>
      <c r="W162" s="2">
        <f t="shared" si="23"/>
        <v>0</v>
      </c>
    </row>
    <row r="163" spans="1:23" x14ac:dyDescent="0.3">
      <c r="A163">
        <v>8370</v>
      </c>
      <c r="B163">
        <v>100</v>
      </c>
      <c r="C163">
        <v>47.9</v>
      </c>
      <c r="D163" t="s">
        <v>168</v>
      </c>
      <c r="H163" s="12">
        <f t="shared" si="16"/>
        <v>38721.715162037035</v>
      </c>
      <c r="I163" s="2">
        <f t="shared" si="17"/>
        <v>-4790</v>
      </c>
      <c r="J163" s="2">
        <f>IF(ISBLANK(A163),"",-SUM(I$3:I163))</f>
        <v>-16596.776091800341</v>
      </c>
      <c r="K163" s="2">
        <f t="shared" si="18"/>
        <v>1410.7760918003405</v>
      </c>
      <c r="L163" s="7">
        <f t="shared" si="19"/>
        <v>2.3512934863339007E-2</v>
      </c>
      <c r="M163" s="7">
        <f>IF(ISBLANK(A163),"",K163/($M$1+SUM(K$3:K162)))</f>
        <v>1.1082632253686641E-2</v>
      </c>
      <c r="N163">
        <f>IF(ISBLANK(A163),"",IF(H164=0,NETWORKDAYS($H$3,H163,holiday!$B$2:$B$10),IF(DAY(H163)&lt;DAY(H164),NETWORKDAYS($H$3,H163,holiday!$B$2:$B$10),0)))</f>
        <v>0</v>
      </c>
      <c r="O163">
        <f>IF(ISBLANK(A163),"",SUMIF($A$3:$A163,O$2,$B$3:$B163))</f>
        <v>500</v>
      </c>
      <c r="P163">
        <f>IF(ISBLANK(A163),"",SUMIF($A$3:$A163,P$2,$B$3:$B163))</f>
        <v>-800</v>
      </c>
      <c r="Q163">
        <f>IF(ISBLANK(A163),"",SUMIF($A$3:$A163,Q$2,$B$3:$B163))</f>
        <v>-400</v>
      </c>
      <c r="R163">
        <f>IF(ISBLANK(A163),"",SUMIF($A$3:$A163,R$2,$B$3:$B163))</f>
        <v>0</v>
      </c>
      <c r="T163" s="2">
        <f t="shared" si="20"/>
        <v>47.9</v>
      </c>
      <c r="U163" s="2">
        <f t="shared" si="21"/>
        <v>22.84</v>
      </c>
      <c r="V163" s="2">
        <f t="shared" si="22"/>
        <v>52.16</v>
      </c>
      <c r="W163" s="2">
        <f t="shared" si="23"/>
        <v>0</v>
      </c>
    </row>
    <row r="164" spans="1:23" x14ac:dyDescent="0.3">
      <c r="A164">
        <v>980</v>
      </c>
      <c r="B164">
        <v>-100</v>
      </c>
      <c r="C164">
        <v>22.79</v>
      </c>
      <c r="D164" t="s">
        <v>169</v>
      </c>
      <c r="H164" s="12">
        <f t="shared" si="16"/>
        <v>38721.727303240739</v>
      </c>
      <c r="I164" s="2">
        <f t="shared" si="17"/>
        <v>2279</v>
      </c>
      <c r="J164" s="2">
        <f>IF(ISBLANK(A164),"",-SUM(I$3:I164))</f>
        <v>-18875.776091800341</v>
      </c>
      <c r="K164" s="2">
        <f t="shared" si="18"/>
        <v>1450.7760918003405</v>
      </c>
      <c r="L164" s="7">
        <f t="shared" si="19"/>
        <v>2.4179601530005677E-2</v>
      </c>
      <c r="M164" s="7">
        <f>IF(ISBLANK(A164),"",K164/($M$1+SUM(K$3:K163)))</f>
        <v>1.1271937473614792E-2</v>
      </c>
      <c r="N164">
        <f>IF(ISBLANK(A164),"",IF(H165=0,NETWORKDAYS($H$3,H164,holiday!$B$2:$B$10),IF(DAY(H164)&lt;DAY(H165),NETWORKDAYS($H$3,H164,holiday!$B$2:$B$10),0)))</f>
        <v>0</v>
      </c>
      <c r="O164">
        <f>IF(ISBLANK(A164),"",SUMIF($A$3:$A164,O$2,$B$3:$B164))</f>
        <v>500</v>
      </c>
      <c r="P164">
        <f>IF(ISBLANK(A164),"",SUMIF($A$3:$A164,P$2,$B$3:$B164))</f>
        <v>-900</v>
      </c>
      <c r="Q164">
        <f>IF(ISBLANK(A164),"",SUMIF($A$3:$A164,Q$2,$B$3:$B164))</f>
        <v>-400</v>
      </c>
      <c r="R164">
        <f>IF(ISBLANK(A164),"",SUMIF($A$3:$A164,R$2,$B$3:$B164))</f>
        <v>0</v>
      </c>
      <c r="T164" s="2">
        <f t="shared" si="20"/>
        <v>47.9</v>
      </c>
      <c r="U164" s="2">
        <f t="shared" si="21"/>
        <v>22.79</v>
      </c>
      <c r="V164" s="2">
        <f t="shared" si="22"/>
        <v>52.16</v>
      </c>
      <c r="W164" s="2">
        <f t="shared" si="23"/>
        <v>0</v>
      </c>
    </row>
    <row r="165" spans="1:23" x14ac:dyDescent="0.3">
      <c r="A165">
        <v>980</v>
      </c>
      <c r="B165">
        <v>-100</v>
      </c>
      <c r="C165">
        <v>22.75</v>
      </c>
      <c r="D165" t="s">
        <v>170</v>
      </c>
      <c r="H165" s="12">
        <f t="shared" si="16"/>
        <v>38721.732442129629</v>
      </c>
      <c r="I165" s="2">
        <f t="shared" si="17"/>
        <v>2275</v>
      </c>
      <c r="J165" s="2">
        <f>IF(ISBLANK(A165),"",-SUM(I$3:I165))</f>
        <v>-21150.776091800341</v>
      </c>
      <c r="K165" s="2">
        <f t="shared" si="18"/>
        <v>1486.7760918003405</v>
      </c>
      <c r="L165" s="7">
        <f t="shared" si="19"/>
        <v>2.4779601530005677E-2</v>
      </c>
      <c r="M165" s="7">
        <f>IF(ISBLANK(A165),"",K165/($M$1+SUM(K$3:K164)))</f>
        <v>1.1422884722337136E-2</v>
      </c>
      <c r="N165">
        <f>IF(ISBLANK(A165),"",IF(H166=0,NETWORKDAYS($H$3,H165,holiday!$B$2:$B$10),IF(DAY(H165)&lt;DAY(H166),NETWORKDAYS($H$3,H165,holiday!$B$2:$B$10),0)))</f>
        <v>0</v>
      </c>
      <c r="O165">
        <f>IF(ISBLANK(A165),"",SUMIF($A$3:$A165,O$2,$B$3:$B165))</f>
        <v>500</v>
      </c>
      <c r="P165">
        <f>IF(ISBLANK(A165),"",SUMIF($A$3:$A165,P$2,$B$3:$B165))</f>
        <v>-1000</v>
      </c>
      <c r="Q165">
        <f>IF(ISBLANK(A165),"",SUMIF($A$3:$A165,Q$2,$B$3:$B165))</f>
        <v>-400</v>
      </c>
      <c r="R165">
        <f>IF(ISBLANK(A165),"",SUMIF($A$3:$A165,R$2,$B$3:$B165))</f>
        <v>0</v>
      </c>
      <c r="T165" s="2">
        <f t="shared" si="20"/>
        <v>47.9</v>
      </c>
      <c r="U165" s="2">
        <f t="shared" si="21"/>
        <v>22.75</v>
      </c>
      <c r="V165" s="2">
        <f t="shared" si="22"/>
        <v>52.16</v>
      </c>
      <c r="W165" s="2">
        <f t="shared" si="23"/>
        <v>0</v>
      </c>
    </row>
    <row r="166" spans="1:23" x14ac:dyDescent="0.3">
      <c r="A166">
        <v>679</v>
      </c>
      <c r="B166">
        <v>100</v>
      </c>
      <c r="C166">
        <v>52.1292857142857</v>
      </c>
      <c r="D166" t="s">
        <v>171</v>
      </c>
      <c r="H166" s="12">
        <f t="shared" si="16"/>
        <v>38721.733159722222</v>
      </c>
      <c r="I166" s="2">
        <f t="shared" si="17"/>
        <v>-5212.9285714285697</v>
      </c>
      <c r="J166" s="2">
        <f>IF(ISBLANK(A166),"",-SUM(I$3:I166))</f>
        <v>-15937.847520371772</v>
      </c>
      <c r="K166" s="2">
        <f t="shared" si="18"/>
        <v>1499.0618060860616</v>
      </c>
      <c r="L166" s="7">
        <f t="shared" si="19"/>
        <v>2.4984363434767693E-2</v>
      </c>
      <c r="M166" s="7">
        <f>IF(ISBLANK(A166),"",K166/($M$1+SUM(K$3:K165)))</f>
        <v>1.1387201048172438E-2</v>
      </c>
      <c r="N166">
        <f>IF(ISBLANK(A166),"",IF(H167=0,NETWORKDAYS($H$3,H166,holiday!$B$2:$B$10),IF(DAY(H166)&lt;DAY(H167),NETWORKDAYS($H$3,H166,holiday!$B$2:$B$10),0)))</f>
        <v>0</v>
      </c>
      <c r="O166">
        <f>IF(ISBLANK(A166),"",SUMIF($A$3:$A166,O$2,$B$3:$B166))</f>
        <v>500</v>
      </c>
      <c r="P166">
        <f>IF(ISBLANK(A166),"",SUMIF($A$3:$A166,P$2,$B$3:$B166))</f>
        <v>-1000</v>
      </c>
      <c r="Q166">
        <f>IF(ISBLANK(A166),"",SUMIF($A$3:$A166,Q$2,$B$3:$B166))</f>
        <v>-300</v>
      </c>
      <c r="R166">
        <f>IF(ISBLANK(A166),"",SUMIF($A$3:$A166,R$2,$B$3:$B166))</f>
        <v>0</v>
      </c>
      <c r="T166" s="2">
        <f t="shared" si="20"/>
        <v>47.9</v>
      </c>
      <c r="U166" s="2">
        <f t="shared" si="21"/>
        <v>22.75</v>
      </c>
      <c r="V166" s="2">
        <f t="shared" si="22"/>
        <v>52.1292857142857</v>
      </c>
      <c r="W166" s="2">
        <f t="shared" si="23"/>
        <v>0</v>
      </c>
    </row>
    <row r="167" spans="1:23" x14ac:dyDescent="0.3">
      <c r="A167">
        <v>980</v>
      </c>
      <c r="B167">
        <v>-100</v>
      </c>
      <c r="C167">
        <v>22.75</v>
      </c>
      <c r="D167" t="s">
        <v>172</v>
      </c>
      <c r="H167" s="12">
        <f t="shared" si="16"/>
        <v>38721.733900462961</v>
      </c>
      <c r="I167" s="2">
        <f t="shared" si="17"/>
        <v>2275</v>
      </c>
      <c r="J167" s="2">
        <f>IF(ISBLANK(A167),"",-SUM(I$3:I167))</f>
        <v>-18212.847520371772</v>
      </c>
      <c r="K167" s="2">
        <f t="shared" si="18"/>
        <v>1499.0618060860616</v>
      </c>
      <c r="L167" s="7">
        <f t="shared" si="19"/>
        <v>2.4984363434767693E-2</v>
      </c>
      <c r="M167" s="7">
        <f>IF(ISBLANK(A167),"",K167/($M$1+SUM(K$3:K166)))</f>
        <v>1.1258992635432872E-2</v>
      </c>
      <c r="N167">
        <f>IF(ISBLANK(A167),"",IF(H168=0,NETWORKDAYS($H$3,H167,holiday!$B$2:$B$10),IF(DAY(H167)&lt;DAY(H168),NETWORKDAYS($H$3,H167,holiday!$B$2:$B$10),0)))</f>
        <v>0</v>
      </c>
      <c r="O167">
        <f>IF(ISBLANK(A167),"",SUMIF($A$3:$A167,O$2,$B$3:$B167))</f>
        <v>500</v>
      </c>
      <c r="P167">
        <f>IF(ISBLANK(A167),"",SUMIF($A$3:$A167,P$2,$B$3:$B167))</f>
        <v>-1100</v>
      </c>
      <c r="Q167">
        <f>IF(ISBLANK(A167),"",SUMIF($A$3:$A167,Q$2,$B$3:$B167))</f>
        <v>-300</v>
      </c>
      <c r="R167">
        <f>IF(ISBLANK(A167),"",SUMIF($A$3:$A167,R$2,$B$3:$B167))</f>
        <v>0</v>
      </c>
      <c r="T167" s="2">
        <f t="shared" si="20"/>
        <v>47.9</v>
      </c>
      <c r="U167" s="2">
        <f t="shared" si="21"/>
        <v>22.75</v>
      </c>
      <c r="V167" s="2">
        <f t="shared" si="22"/>
        <v>52.1292857142857</v>
      </c>
      <c r="W167" s="2">
        <f t="shared" si="23"/>
        <v>0</v>
      </c>
    </row>
    <row r="168" spans="1:23" x14ac:dyDescent="0.3">
      <c r="A168">
        <v>980</v>
      </c>
      <c r="B168">
        <v>-100</v>
      </c>
      <c r="C168">
        <v>22.75</v>
      </c>
      <c r="D168" t="s">
        <v>173</v>
      </c>
      <c r="H168" s="12">
        <f t="shared" si="16"/>
        <v>38721.734432870369</v>
      </c>
      <c r="I168" s="2">
        <f t="shared" si="17"/>
        <v>2275</v>
      </c>
      <c r="J168" s="2">
        <f>IF(ISBLANK(A168),"",-SUM(I$3:I168))</f>
        <v>-20487.847520371772</v>
      </c>
      <c r="K168" s="2">
        <f t="shared" si="18"/>
        <v>1499.0618060860616</v>
      </c>
      <c r="L168" s="7">
        <f t="shared" si="19"/>
        <v>2.4984363434767693E-2</v>
      </c>
      <c r="M168" s="7">
        <f>IF(ISBLANK(A168),"",K168/($M$1+SUM(K$3:K167)))</f>
        <v>1.1133639075080966E-2</v>
      </c>
      <c r="N168">
        <f>IF(ISBLANK(A168),"",IF(H169=0,NETWORKDAYS($H$3,H168,holiday!$B$2:$B$10),IF(DAY(H168)&lt;DAY(H169),NETWORKDAYS($H$3,H168,holiday!$B$2:$B$10),0)))</f>
        <v>0</v>
      </c>
      <c r="O168">
        <f>IF(ISBLANK(A168),"",SUMIF($A$3:$A168,O$2,$B$3:$B168))</f>
        <v>500</v>
      </c>
      <c r="P168">
        <f>IF(ISBLANK(A168),"",SUMIF($A$3:$A168,P$2,$B$3:$B168))</f>
        <v>-1200</v>
      </c>
      <c r="Q168">
        <f>IF(ISBLANK(A168),"",SUMIF($A$3:$A168,Q$2,$B$3:$B168))</f>
        <v>-300</v>
      </c>
      <c r="R168">
        <f>IF(ISBLANK(A168),"",SUMIF($A$3:$A168,R$2,$B$3:$B168))</f>
        <v>0</v>
      </c>
      <c r="T168" s="2">
        <f t="shared" si="20"/>
        <v>47.9</v>
      </c>
      <c r="U168" s="2">
        <f t="shared" si="21"/>
        <v>22.75</v>
      </c>
      <c r="V168" s="2">
        <f t="shared" si="22"/>
        <v>52.1292857142857</v>
      </c>
      <c r="W168" s="2">
        <f t="shared" si="23"/>
        <v>0</v>
      </c>
    </row>
    <row r="169" spans="1:23" x14ac:dyDescent="0.3">
      <c r="A169">
        <v>980</v>
      </c>
      <c r="B169">
        <v>-100</v>
      </c>
      <c r="C169">
        <v>22.75</v>
      </c>
      <c r="D169" t="s">
        <v>174</v>
      </c>
      <c r="H169" s="12">
        <f t="shared" si="16"/>
        <v>38721.734826388885</v>
      </c>
      <c r="I169" s="2">
        <f t="shared" si="17"/>
        <v>2275</v>
      </c>
      <c r="J169" s="2">
        <f>IF(ISBLANK(A169),"",-SUM(I$3:I169))</f>
        <v>-22762.847520371772</v>
      </c>
      <c r="K169" s="2">
        <f t="shared" si="18"/>
        <v>1499.0618060860616</v>
      </c>
      <c r="L169" s="7">
        <f t="shared" si="19"/>
        <v>2.4984363434767693E-2</v>
      </c>
      <c r="M169" s="7">
        <f>IF(ISBLANK(A169),"",K169/($M$1+SUM(K$3:K168)))</f>
        <v>1.10110460623833E-2</v>
      </c>
      <c r="N169">
        <f>IF(ISBLANK(A169),"",IF(H170=0,NETWORKDAYS($H$3,H169,holiday!$B$2:$B$10),IF(DAY(H169)&lt;DAY(H170),NETWORKDAYS($H$3,H169,holiday!$B$2:$B$10),0)))</f>
        <v>0</v>
      </c>
      <c r="O169">
        <f>IF(ISBLANK(A169),"",SUMIF($A$3:$A169,O$2,$B$3:$B169))</f>
        <v>500</v>
      </c>
      <c r="P169">
        <f>IF(ISBLANK(A169),"",SUMIF($A$3:$A169,P$2,$B$3:$B169))</f>
        <v>-1300</v>
      </c>
      <c r="Q169">
        <f>IF(ISBLANK(A169),"",SUMIF($A$3:$A169,Q$2,$B$3:$B169))</f>
        <v>-300</v>
      </c>
      <c r="R169">
        <f>IF(ISBLANK(A169),"",SUMIF($A$3:$A169,R$2,$B$3:$B169))</f>
        <v>0</v>
      </c>
      <c r="T169" s="2">
        <f t="shared" si="20"/>
        <v>47.9</v>
      </c>
      <c r="U169" s="2">
        <f t="shared" si="21"/>
        <v>22.75</v>
      </c>
      <c r="V169" s="2">
        <f t="shared" si="22"/>
        <v>52.1292857142857</v>
      </c>
      <c r="W169" s="2">
        <f t="shared" si="23"/>
        <v>0</v>
      </c>
    </row>
    <row r="170" spans="1:23" x14ac:dyDescent="0.3">
      <c r="A170">
        <v>980</v>
      </c>
      <c r="B170">
        <v>-100</v>
      </c>
      <c r="C170">
        <v>22.9</v>
      </c>
      <c r="D170" t="s">
        <v>175</v>
      </c>
      <c r="H170" s="12">
        <f t="shared" si="16"/>
        <v>38721.735648148147</v>
      </c>
      <c r="I170" s="2">
        <f t="shared" si="17"/>
        <v>2290</v>
      </c>
      <c r="J170" s="2">
        <f>IF(ISBLANK(A170),"",-SUM(I$3:I170))</f>
        <v>-25052.847520371772</v>
      </c>
      <c r="K170" s="2">
        <f t="shared" si="18"/>
        <v>1304.0618060860652</v>
      </c>
      <c r="L170" s="7">
        <f t="shared" si="19"/>
        <v>2.1734363434767753E-2</v>
      </c>
      <c r="M170" s="7">
        <f>IF(ISBLANK(A170),"",K170/($M$1+SUM(K$3:K169)))</f>
        <v>9.4743912458312499E-3</v>
      </c>
      <c r="N170">
        <f>IF(ISBLANK(A170),"",IF(H171=0,NETWORKDAYS($H$3,H170,holiday!$B$2:$B$10),IF(DAY(H170)&lt;DAY(H171),NETWORKDAYS($H$3,H170,holiday!$B$2:$B$10),0)))</f>
        <v>0</v>
      </c>
      <c r="O170">
        <f>IF(ISBLANK(A170),"",SUMIF($A$3:$A170,O$2,$B$3:$B170))</f>
        <v>500</v>
      </c>
      <c r="P170">
        <f>IF(ISBLANK(A170),"",SUMIF($A$3:$A170,P$2,$B$3:$B170))</f>
        <v>-1400</v>
      </c>
      <c r="Q170">
        <f>IF(ISBLANK(A170),"",SUMIF($A$3:$A170,Q$2,$B$3:$B170))</f>
        <v>-300</v>
      </c>
      <c r="R170">
        <f>IF(ISBLANK(A170),"",SUMIF($A$3:$A170,R$2,$B$3:$B170))</f>
        <v>0</v>
      </c>
      <c r="T170" s="2">
        <f t="shared" si="20"/>
        <v>47.9</v>
      </c>
      <c r="U170" s="2">
        <f t="shared" si="21"/>
        <v>22.9</v>
      </c>
      <c r="V170" s="2">
        <f t="shared" si="22"/>
        <v>52.1292857142857</v>
      </c>
      <c r="W170" s="2">
        <f t="shared" si="23"/>
        <v>0</v>
      </c>
    </row>
    <row r="171" spans="1:23" x14ac:dyDescent="0.3">
      <c r="A171">
        <v>8370</v>
      </c>
      <c r="B171">
        <v>100</v>
      </c>
      <c r="C171">
        <v>47.64</v>
      </c>
      <c r="D171" t="s">
        <v>176</v>
      </c>
      <c r="H171" s="12">
        <f t="shared" si="16"/>
        <v>38721.736458333333</v>
      </c>
      <c r="I171" s="2">
        <f t="shared" si="17"/>
        <v>-4764</v>
      </c>
      <c r="J171" s="2">
        <f>IF(ISBLANK(A171),"",-SUM(I$3:I171))</f>
        <v>-20288.847520371772</v>
      </c>
      <c r="K171" s="2">
        <f t="shared" si="18"/>
        <v>1174.0618060860652</v>
      </c>
      <c r="L171" s="7">
        <f t="shared" si="19"/>
        <v>1.9567696768101085E-2</v>
      </c>
      <c r="M171" s="7">
        <f>IF(ISBLANK(A171),"",K171/($M$1+SUM(K$3:K170)))</f>
        <v>8.4498459954941325E-3</v>
      </c>
      <c r="N171">
        <f>IF(ISBLANK(A171),"",IF(H172=0,NETWORKDAYS($H$3,H171,holiday!$B$2:$B$10),IF(DAY(H171)&lt;DAY(H172),NETWORKDAYS($H$3,H171,holiday!$B$2:$B$10),0)))</f>
        <v>0</v>
      </c>
      <c r="O171">
        <f>IF(ISBLANK(A171),"",SUMIF($A$3:$A171,O$2,$B$3:$B171))</f>
        <v>600</v>
      </c>
      <c r="P171">
        <f>IF(ISBLANK(A171),"",SUMIF($A$3:$A171,P$2,$B$3:$B171))</f>
        <v>-1400</v>
      </c>
      <c r="Q171">
        <f>IF(ISBLANK(A171),"",SUMIF($A$3:$A171,Q$2,$B$3:$B171))</f>
        <v>-300</v>
      </c>
      <c r="R171">
        <f>IF(ISBLANK(A171),"",SUMIF($A$3:$A171,R$2,$B$3:$B171))</f>
        <v>0</v>
      </c>
      <c r="T171" s="2">
        <f t="shared" si="20"/>
        <v>47.64</v>
      </c>
      <c r="U171" s="2">
        <f t="shared" si="21"/>
        <v>22.9</v>
      </c>
      <c r="V171" s="2">
        <f t="shared" si="22"/>
        <v>52.1292857142857</v>
      </c>
      <c r="W171" s="2">
        <f t="shared" si="23"/>
        <v>0</v>
      </c>
    </row>
    <row r="172" spans="1:23" x14ac:dyDescent="0.3">
      <c r="A172">
        <v>8370</v>
      </c>
      <c r="B172">
        <v>-100</v>
      </c>
      <c r="C172">
        <v>47.85</v>
      </c>
      <c r="D172" t="s">
        <v>177</v>
      </c>
      <c r="H172" s="12">
        <f t="shared" si="16"/>
        <v>38721.737951388888</v>
      </c>
      <c r="I172" s="2">
        <f t="shared" si="17"/>
        <v>4785</v>
      </c>
      <c r="J172" s="2">
        <f>IF(ISBLANK(A172),"",-SUM(I$3:I172))</f>
        <v>-25073.847520371772</v>
      </c>
      <c r="K172" s="2">
        <f t="shared" si="18"/>
        <v>1300.0618060860652</v>
      </c>
      <c r="L172" s="7">
        <f t="shared" si="19"/>
        <v>2.1667696768101086E-2</v>
      </c>
      <c r="M172" s="7">
        <f>IF(ISBLANK(A172),"",K172/($M$1+SUM(K$3:K171)))</f>
        <v>9.278281167855609E-3</v>
      </c>
      <c r="N172">
        <f>IF(ISBLANK(A172),"",IF(H173=0,NETWORKDAYS($H$3,H172,holiday!$B$2:$B$10),IF(DAY(H172)&lt;DAY(H173),NETWORKDAYS($H$3,H172,holiday!$B$2:$B$10),0)))</f>
        <v>0</v>
      </c>
      <c r="O172">
        <f>IF(ISBLANK(A172),"",SUMIF($A$3:$A172,O$2,$B$3:$B172))</f>
        <v>500</v>
      </c>
      <c r="P172">
        <f>IF(ISBLANK(A172),"",SUMIF($A$3:$A172,P$2,$B$3:$B172))</f>
        <v>-1400</v>
      </c>
      <c r="Q172">
        <f>IF(ISBLANK(A172),"",SUMIF($A$3:$A172,Q$2,$B$3:$B172))</f>
        <v>-300</v>
      </c>
      <c r="R172">
        <f>IF(ISBLANK(A172),"",SUMIF($A$3:$A172,R$2,$B$3:$B172))</f>
        <v>0</v>
      </c>
      <c r="T172" s="2">
        <f t="shared" si="20"/>
        <v>47.85</v>
      </c>
      <c r="U172" s="2">
        <f t="shared" si="21"/>
        <v>22.9</v>
      </c>
      <c r="V172" s="2">
        <f t="shared" si="22"/>
        <v>52.1292857142857</v>
      </c>
      <c r="W172" s="2">
        <f t="shared" si="23"/>
        <v>0</v>
      </c>
    </row>
    <row r="173" spans="1:23" x14ac:dyDescent="0.3">
      <c r="A173">
        <v>980</v>
      </c>
      <c r="B173">
        <v>-100</v>
      </c>
      <c r="C173">
        <v>22.75</v>
      </c>
      <c r="D173" t="s">
        <v>178</v>
      </c>
      <c r="H173" s="12">
        <f t="shared" si="16"/>
        <v>38721.739814814813</v>
      </c>
      <c r="I173" s="2">
        <f t="shared" si="17"/>
        <v>2275</v>
      </c>
      <c r="J173" s="2">
        <f>IF(ISBLANK(A173),"",-SUM(I$3:I173))</f>
        <v>-27348.847520371772</v>
      </c>
      <c r="K173" s="2">
        <f t="shared" si="18"/>
        <v>1510.0618060860616</v>
      </c>
      <c r="L173" s="7">
        <f t="shared" si="19"/>
        <v>2.5167696768101027E-2</v>
      </c>
      <c r="M173" s="7">
        <f>IF(ISBLANK(A173),"",K173/($M$1+SUM(K$3:K172)))</f>
        <v>1.0677936284055986E-2</v>
      </c>
      <c r="N173">
        <f>IF(ISBLANK(A173),"",IF(H174=0,NETWORKDAYS($H$3,H173,holiday!$B$2:$B$10),IF(DAY(H173)&lt;DAY(H174),NETWORKDAYS($H$3,H173,holiday!$B$2:$B$10),0)))</f>
        <v>0</v>
      </c>
      <c r="O173">
        <f>IF(ISBLANK(A173),"",SUMIF($A$3:$A173,O$2,$B$3:$B173))</f>
        <v>500</v>
      </c>
      <c r="P173">
        <f>IF(ISBLANK(A173),"",SUMIF($A$3:$A173,P$2,$B$3:$B173))</f>
        <v>-1500</v>
      </c>
      <c r="Q173">
        <f>IF(ISBLANK(A173),"",SUMIF($A$3:$A173,Q$2,$B$3:$B173))</f>
        <v>-300</v>
      </c>
      <c r="R173">
        <f>IF(ISBLANK(A173),"",SUMIF($A$3:$A173,R$2,$B$3:$B173))</f>
        <v>0</v>
      </c>
      <c r="T173" s="2">
        <f t="shared" si="20"/>
        <v>47.85</v>
      </c>
      <c r="U173" s="2">
        <f t="shared" si="21"/>
        <v>22.75</v>
      </c>
      <c r="V173" s="2">
        <f t="shared" si="22"/>
        <v>52.1292857142857</v>
      </c>
      <c r="W173" s="2">
        <f t="shared" si="23"/>
        <v>0</v>
      </c>
    </row>
    <row r="174" spans="1:23" x14ac:dyDescent="0.3">
      <c r="A174">
        <v>8370</v>
      </c>
      <c r="B174">
        <v>100</v>
      </c>
      <c r="C174">
        <v>47.87</v>
      </c>
      <c r="D174" t="s">
        <v>179</v>
      </c>
      <c r="H174" s="12">
        <f t="shared" si="16"/>
        <v>38721.747546296298</v>
      </c>
      <c r="I174" s="2">
        <f t="shared" si="17"/>
        <v>-4787</v>
      </c>
      <c r="J174" s="2">
        <f>IF(ISBLANK(A174),"",-SUM(I$3:I174))</f>
        <v>-22561.847520371772</v>
      </c>
      <c r="K174" s="2">
        <f t="shared" si="18"/>
        <v>1520.0618060860616</v>
      </c>
      <c r="L174" s="7">
        <f t="shared" si="19"/>
        <v>2.5334363434767693E-2</v>
      </c>
      <c r="M174" s="7">
        <f>IF(ISBLANK(A174),"",K174/($M$1+SUM(K$3:K173)))</f>
        <v>1.0635087413782099E-2</v>
      </c>
      <c r="N174">
        <f>IF(ISBLANK(A174),"",IF(H175=0,NETWORKDAYS($H$3,H174,holiday!$B$2:$B$10),IF(DAY(H174)&lt;DAY(H175),NETWORKDAYS($H$3,H174,holiday!$B$2:$B$10),0)))</f>
        <v>0</v>
      </c>
      <c r="O174">
        <f>IF(ISBLANK(A174),"",SUMIF($A$3:$A174,O$2,$B$3:$B174))</f>
        <v>600</v>
      </c>
      <c r="P174">
        <f>IF(ISBLANK(A174),"",SUMIF($A$3:$A174,P$2,$B$3:$B174))</f>
        <v>-1500</v>
      </c>
      <c r="Q174">
        <f>IF(ISBLANK(A174),"",SUMIF($A$3:$A174,Q$2,$B$3:$B174))</f>
        <v>-300</v>
      </c>
      <c r="R174">
        <f>IF(ISBLANK(A174),"",SUMIF($A$3:$A174,R$2,$B$3:$B174))</f>
        <v>0</v>
      </c>
      <c r="T174" s="2">
        <f t="shared" si="20"/>
        <v>47.87</v>
      </c>
      <c r="U174" s="2">
        <f t="shared" si="21"/>
        <v>22.75</v>
      </c>
      <c r="V174" s="2">
        <f t="shared" si="22"/>
        <v>52.1292857142857</v>
      </c>
      <c r="W174" s="2">
        <f t="shared" si="23"/>
        <v>0</v>
      </c>
    </row>
    <row r="175" spans="1:23" x14ac:dyDescent="0.3">
      <c r="A175">
        <v>8370</v>
      </c>
      <c r="B175">
        <v>100</v>
      </c>
      <c r="C175">
        <v>47.89</v>
      </c>
      <c r="D175" t="s">
        <v>180</v>
      </c>
      <c r="H175" s="12">
        <f t="shared" si="16"/>
        <v>38721.754432870373</v>
      </c>
      <c r="I175" s="2">
        <f t="shared" si="17"/>
        <v>-4789</v>
      </c>
      <c r="J175" s="2">
        <f>IF(ISBLANK(A175),"",-SUM(I$3:I175))</f>
        <v>-17772.847520371772</v>
      </c>
      <c r="K175" s="2">
        <f t="shared" si="18"/>
        <v>1532.0618060860616</v>
      </c>
      <c r="L175" s="7">
        <f t="shared" si="19"/>
        <v>2.5534363434767691E-2</v>
      </c>
      <c r="M175" s="7">
        <f>IF(ISBLANK(A175),"",K175/($M$1+SUM(K$3:K174)))</f>
        <v>1.0606246853899657E-2</v>
      </c>
      <c r="N175">
        <f>IF(ISBLANK(A175),"",IF(H176=0,NETWORKDAYS($H$3,H175,holiday!$B$2:$B$10),IF(DAY(H175)&lt;DAY(H176),NETWORKDAYS($H$3,H175,holiday!$B$2:$B$10),0)))</f>
        <v>0</v>
      </c>
      <c r="O175">
        <f>IF(ISBLANK(A175),"",SUMIF($A$3:$A175,O$2,$B$3:$B175))</f>
        <v>700</v>
      </c>
      <c r="P175">
        <f>IF(ISBLANK(A175),"",SUMIF($A$3:$A175,P$2,$B$3:$B175))</f>
        <v>-1500</v>
      </c>
      <c r="Q175">
        <f>IF(ISBLANK(A175),"",SUMIF($A$3:$A175,Q$2,$B$3:$B175))</f>
        <v>-300</v>
      </c>
      <c r="R175">
        <f>IF(ISBLANK(A175),"",SUMIF($A$3:$A175,R$2,$B$3:$B175))</f>
        <v>0</v>
      </c>
      <c r="T175" s="2">
        <f t="shared" si="20"/>
        <v>47.89</v>
      </c>
      <c r="U175" s="2">
        <f t="shared" si="21"/>
        <v>22.75</v>
      </c>
      <c r="V175" s="2">
        <f t="shared" si="22"/>
        <v>52.1292857142857</v>
      </c>
      <c r="W175" s="2">
        <f t="shared" si="23"/>
        <v>0</v>
      </c>
    </row>
    <row r="176" spans="1:23" x14ac:dyDescent="0.3">
      <c r="A176">
        <v>8370</v>
      </c>
      <c r="B176">
        <v>100</v>
      </c>
      <c r="C176">
        <v>47.87</v>
      </c>
      <c r="D176" t="s">
        <v>181</v>
      </c>
      <c r="H176" s="12">
        <f t="shared" si="16"/>
        <v>38721.75675925926</v>
      </c>
      <c r="I176" s="2">
        <f t="shared" si="17"/>
        <v>-4787</v>
      </c>
      <c r="J176" s="2">
        <f>IF(ISBLANK(A176),"",-SUM(I$3:I176))</f>
        <v>-12985.847520371772</v>
      </c>
      <c r="K176" s="2">
        <f t="shared" si="18"/>
        <v>1518.0618060860616</v>
      </c>
      <c r="L176" s="7">
        <f t="shared" si="19"/>
        <v>2.530103010143436E-2</v>
      </c>
      <c r="M176" s="7">
        <f>IF(ISBLANK(A176),"",K176/($M$1+SUM(K$3:K175)))</f>
        <v>1.039903213525107E-2</v>
      </c>
      <c r="N176">
        <f>IF(ISBLANK(A176),"",IF(H177=0,NETWORKDAYS($H$3,H176,holiday!$B$2:$B$10),IF(DAY(H176)&lt;DAY(H177),NETWORKDAYS($H$3,H176,holiday!$B$2:$B$10),0)))</f>
        <v>0</v>
      </c>
      <c r="O176">
        <f>IF(ISBLANK(A176),"",SUMIF($A$3:$A176,O$2,$B$3:$B176))</f>
        <v>800</v>
      </c>
      <c r="P176">
        <f>IF(ISBLANK(A176),"",SUMIF($A$3:$A176,P$2,$B$3:$B176))</f>
        <v>-1500</v>
      </c>
      <c r="Q176">
        <f>IF(ISBLANK(A176),"",SUMIF($A$3:$A176,Q$2,$B$3:$B176))</f>
        <v>-300</v>
      </c>
      <c r="R176">
        <f>IF(ISBLANK(A176),"",SUMIF($A$3:$A176,R$2,$B$3:$B176))</f>
        <v>0</v>
      </c>
      <c r="T176" s="2">
        <f t="shared" si="20"/>
        <v>47.87</v>
      </c>
      <c r="U176" s="2">
        <f t="shared" si="21"/>
        <v>22.75</v>
      </c>
      <c r="V176" s="2">
        <f t="shared" si="22"/>
        <v>52.1292857142857</v>
      </c>
      <c r="W176" s="2">
        <f t="shared" si="23"/>
        <v>0</v>
      </c>
    </row>
    <row r="177" spans="1:23" x14ac:dyDescent="0.3">
      <c r="A177">
        <v>8370</v>
      </c>
      <c r="B177">
        <v>100</v>
      </c>
      <c r="C177">
        <v>47.84</v>
      </c>
      <c r="D177" t="s">
        <v>182</v>
      </c>
      <c r="H177" s="12">
        <f t="shared" si="16"/>
        <v>38721.7577662037</v>
      </c>
      <c r="I177" s="2">
        <f t="shared" si="17"/>
        <v>-4784</v>
      </c>
      <c r="J177" s="2">
        <f>IF(ISBLANK(A177),"",-SUM(I$3:I177))</f>
        <v>-8201.8475203717717</v>
      </c>
      <c r="K177" s="2">
        <f t="shared" si="18"/>
        <v>1494.0618060860616</v>
      </c>
      <c r="L177" s="7">
        <f t="shared" si="19"/>
        <v>2.4901030101434359E-2</v>
      </c>
      <c r="M177" s="7">
        <f>IF(ISBLANK(A177),"",K177/($M$1+SUM(K$3:K176)))</f>
        <v>1.0129292416466294E-2</v>
      </c>
      <c r="N177">
        <f>IF(ISBLANK(A177),"",IF(H178=0,NETWORKDAYS($H$3,H177,holiday!$B$2:$B$10),IF(DAY(H177)&lt;DAY(H178),NETWORKDAYS($H$3,H177,holiday!$B$2:$B$10),0)))</f>
        <v>0</v>
      </c>
      <c r="O177">
        <f>IF(ISBLANK(A177),"",SUMIF($A$3:$A177,O$2,$B$3:$B177))</f>
        <v>900</v>
      </c>
      <c r="P177">
        <f>IF(ISBLANK(A177),"",SUMIF($A$3:$A177,P$2,$B$3:$B177))</f>
        <v>-1500</v>
      </c>
      <c r="Q177">
        <f>IF(ISBLANK(A177),"",SUMIF($A$3:$A177,Q$2,$B$3:$B177))</f>
        <v>-300</v>
      </c>
      <c r="R177">
        <f>IF(ISBLANK(A177),"",SUMIF($A$3:$A177,R$2,$B$3:$B177))</f>
        <v>0</v>
      </c>
      <c r="T177" s="2">
        <f t="shared" si="20"/>
        <v>47.84</v>
      </c>
      <c r="U177" s="2">
        <f t="shared" si="21"/>
        <v>22.75</v>
      </c>
      <c r="V177" s="2">
        <f t="shared" si="22"/>
        <v>52.1292857142857</v>
      </c>
      <c r="W177" s="2">
        <f t="shared" si="23"/>
        <v>0</v>
      </c>
    </row>
    <row r="178" spans="1:23" x14ac:dyDescent="0.3">
      <c r="A178">
        <v>8370</v>
      </c>
      <c r="B178">
        <v>100</v>
      </c>
      <c r="C178">
        <v>47.89</v>
      </c>
      <c r="D178" t="s">
        <v>183</v>
      </c>
      <c r="H178" s="12">
        <f t="shared" si="16"/>
        <v>38721.760474537034</v>
      </c>
      <c r="I178" s="2">
        <f t="shared" si="17"/>
        <v>-4789</v>
      </c>
      <c r="J178" s="2">
        <f>IF(ISBLANK(A178),"",-SUM(I$3:I178))</f>
        <v>-3412.8475203717717</v>
      </c>
      <c r="K178" s="2">
        <f t="shared" si="18"/>
        <v>1539.0618060860616</v>
      </c>
      <c r="L178" s="7">
        <f t="shared" si="19"/>
        <v>2.5651030101434359E-2</v>
      </c>
      <c r="M178" s="7">
        <f>IF(ISBLANK(A178),"",K178/($M$1+SUM(K$3:K177)))</f>
        <v>1.0329745947062582E-2</v>
      </c>
      <c r="N178">
        <f>IF(ISBLANK(A178),"",IF(H179=0,NETWORKDAYS($H$3,H178,holiday!$B$2:$B$10),IF(DAY(H178)&lt;DAY(H179),NETWORKDAYS($H$3,H178,holiday!$B$2:$B$10),0)))</f>
        <v>0</v>
      </c>
      <c r="O178">
        <f>IF(ISBLANK(A178),"",SUMIF($A$3:$A178,O$2,$B$3:$B178))</f>
        <v>1000</v>
      </c>
      <c r="P178">
        <f>IF(ISBLANK(A178),"",SUMIF($A$3:$A178,P$2,$B$3:$B178))</f>
        <v>-1500</v>
      </c>
      <c r="Q178">
        <f>IF(ISBLANK(A178),"",SUMIF($A$3:$A178,Q$2,$B$3:$B178))</f>
        <v>-300</v>
      </c>
      <c r="R178">
        <f>IF(ISBLANK(A178),"",SUMIF($A$3:$A178,R$2,$B$3:$B178))</f>
        <v>0</v>
      </c>
      <c r="T178" s="2">
        <f t="shared" si="20"/>
        <v>47.89</v>
      </c>
      <c r="U178" s="2">
        <f t="shared" si="21"/>
        <v>22.75</v>
      </c>
      <c r="V178" s="2">
        <f t="shared" si="22"/>
        <v>52.1292857142857</v>
      </c>
      <c r="W178" s="2">
        <f t="shared" si="23"/>
        <v>0</v>
      </c>
    </row>
    <row r="179" spans="1:23" x14ac:dyDescent="0.3">
      <c r="A179">
        <v>980</v>
      </c>
      <c r="B179">
        <v>-100</v>
      </c>
      <c r="C179">
        <v>22.74</v>
      </c>
      <c r="D179" t="s">
        <v>184</v>
      </c>
      <c r="H179" s="12">
        <f t="shared" si="16"/>
        <v>38721.760914351849</v>
      </c>
      <c r="I179" s="2">
        <f t="shared" si="17"/>
        <v>2274</v>
      </c>
      <c r="J179" s="2">
        <f>IF(ISBLANK(A179),"",-SUM(I$3:I179))</f>
        <v>-5686.8475203717717</v>
      </c>
      <c r="K179" s="2">
        <f t="shared" si="18"/>
        <v>1554.0618060860616</v>
      </c>
      <c r="L179" s="7">
        <f t="shared" si="19"/>
        <v>2.5901030101434359E-2</v>
      </c>
      <c r="M179" s="7">
        <f>IF(ISBLANK(A179),"",K179/($M$1+SUM(K$3:K178)))</f>
        <v>1.0323779667811998E-2</v>
      </c>
      <c r="N179">
        <f>IF(ISBLANK(A179),"",IF(H180=0,NETWORKDAYS($H$3,H179,holiday!$B$2:$B$10),IF(DAY(H179)&lt;DAY(H180),NETWORKDAYS($H$3,H179,holiday!$B$2:$B$10),0)))</f>
        <v>0</v>
      </c>
      <c r="O179">
        <f>IF(ISBLANK(A179),"",SUMIF($A$3:$A179,O$2,$B$3:$B179))</f>
        <v>1000</v>
      </c>
      <c r="P179">
        <f>IF(ISBLANK(A179),"",SUMIF($A$3:$A179,P$2,$B$3:$B179))</f>
        <v>-1600</v>
      </c>
      <c r="Q179">
        <f>IF(ISBLANK(A179),"",SUMIF($A$3:$A179,Q$2,$B$3:$B179))</f>
        <v>-300</v>
      </c>
      <c r="R179">
        <f>IF(ISBLANK(A179),"",SUMIF($A$3:$A179,R$2,$B$3:$B179))</f>
        <v>0</v>
      </c>
      <c r="T179" s="2">
        <f t="shared" si="20"/>
        <v>47.89</v>
      </c>
      <c r="U179" s="2">
        <f t="shared" si="21"/>
        <v>22.74</v>
      </c>
      <c r="V179" s="2">
        <f t="shared" si="22"/>
        <v>52.1292857142857</v>
      </c>
      <c r="W179" s="2">
        <f t="shared" si="23"/>
        <v>0</v>
      </c>
    </row>
    <row r="180" spans="1:23" x14ac:dyDescent="0.3">
      <c r="A180">
        <v>679</v>
      </c>
      <c r="B180">
        <v>-100</v>
      </c>
      <c r="C180">
        <v>52.08</v>
      </c>
      <c r="D180" t="s">
        <v>185</v>
      </c>
      <c r="H180" s="12">
        <f t="shared" si="16"/>
        <v>38721.764537037037</v>
      </c>
      <c r="I180" s="2">
        <f t="shared" si="17"/>
        <v>5208</v>
      </c>
      <c r="J180" s="2">
        <f>IF(ISBLANK(A180),"",-SUM(I$3:I180))</f>
        <v>-10894.847520371772</v>
      </c>
      <c r="K180" s="2">
        <f t="shared" si="18"/>
        <v>1568.8475203717717</v>
      </c>
      <c r="L180" s="7">
        <f t="shared" si="19"/>
        <v>2.6147458672862861E-2</v>
      </c>
      <c r="M180" s="7">
        <f>IF(ISBLANK(A180),"",K180/($M$1+SUM(K$3:K179)))</f>
        <v>1.0315507540253874E-2</v>
      </c>
      <c r="N180">
        <f>IF(ISBLANK(A180),"",IF(H181=0,NETWORKDAYS($H$3,H180,holiday!$B$2:$B$10),IF(DAY(H180)&lt;DAY(H181),NETWORKDAYS($H$3,H180,holiday!$B$2:$B$10),0)))</f>
        <v>0</v>
      </c>
      <c r="O180">
        <f>IF(ISBLANK(A180),"",SUMIF($A$3:$A180,O$2,$B$3:$B180))</f>
        <v>1000</v>
      </c>
      <c r="P180">
        <f>IF(ISBLANK(A180),"",SUMIF($A$3:$A180,P$2,$B$3:$B180))</f>
        <v>-1600</v>
      </c>
      <c r="Q180">
        <f>IF(ISBLANK(A180),"",SUMIF($A$3:$A180,Q$2,$B$3:$B180))</f>
        <v>-400</v>
      </c>
      <c r="R180">
        <f>IF(ISBLANK(A180),"",SUMIF($A$3:$A180,R$2,$B$3:$B180))</f>
        <v>0</v>
      </c>
      <c r="T180" s="2">
        <f t="shared" si="20"/>
        <v>47.89</v>
      </c>
      <c r="U180" s="2">
        <f t="shared" si="21"/>
        <v>22.74</v>
      </c>
      <c r="V180" s="2">
        <f t="shared" si="22"/>
        <v>52.08</v>
      </c>
      <c r="W180" s="2">
        <f t="shared" si="23"/>
        <v>0</v>
      </c>
    </row>
    <row r="181" spans="1:23" x14ac:dyDescent="0.3">
      <c r="A181">
        <v>679</v>
      </c>
      <c r="B181">
        <v>-100</v>
      </c>
      <c r="C181">
        <v>52.08</v>
      </c>
      <c r="D181" t="s">
        <v>186</v>
      </c>
      <c r="H181" s="12">
        <f t="shared" si="16"/>
        <v>38721.766423611109</v>
      </c>
      <c r="I181" s="2">
        <f t="shared" si="17"/>
        <v>5208</v>
      </c>
      <c r="J181" s="2">
        <f>IF(ISBLANK(A181),"",-SUM(I$3:I181))</f>
        <v>-16102.847520371772</v>
      </c>
      <c r="K181" s="2">
        <f t="shared" si="18"/>
        <v>1568.8475203717717</v>
      </c>
      <c r="L181" s="7">
        <f t="shared" si="19"/>
        <v>2.6147458672862861E-2</v>
      </c>
      <c r="M181" s="7">
        <f>IF(ISBLANK(A181),"",K181/($M$1+SUM(K$3:K180)))</f>
        <v>1.0210184307047147E-2</v>
      </c>
      <c r="N181">
        <f>IF(ISBLANK(A181),"",IF(H182=0,NETWORKDAYS($H$3,H181,holiday!$B$2:$B$10),IF(DAY(H181)&lt;DAY(H182),NETWORKDAYS($H$3,H181,holiday!$B$2:$B$10),0)))</f>
        <v>0</v>
      </c>
      <c r="O181">
        <f>IF(ISBLANK(A181),"",SUMIF($A$3:$A181,O$2,$B$3:$B181))</f>
        <v>1000</v>
      </c>
      <c r="P181">
        <f>IF(ISBLANK(A181),"",SUMIF($A$3:$A181,P$2,$B$3:$B181))</f>
        <v>-1600</v>
      </c>
      <c r="Q181">
        <f>IF(ISBLANK(A181),"",SUMIF($A$3:$A181,Q$2,$B$3:$B181))</f>
        <v>-500</v>
      </c>
      <c r="R181">
        <f>IF(ISBLANK(A181),"",SUMIF($A$3:$A181,R$2,$B$3:$B181))</f>
        <v>0</v>
      </c>
      <c r="T181" s="2">
        <f t="shared" si="20"/>
        <v>47.89</v>
      </c>
      <c r="U181" s="2">
        <f t="shared" si="21"/>
        <v>22.74</v>
      </c>
      <c r="V181" s="2">
        <f t="shared" si="22"/>
        <v>52.08</v>
      </c>
      <c r="W181" s="2">
        <f t="shared" si="23"/>
        <v>0</v>
      </c>
    </row>
    <row r="182" spans="1:23" x14ac:dyDescent="0.3">
      <c r="A182">
        <v>980</v>
      </c>
      <c r="B182">
        <v>-100</v>
      </c>
      <c r="C182">
        <v>22.75</v>
      </c>
      <c r="D182" t="s">
        <v>187</v>
      </c>
      <c r="H182" s="12">
        <f t="shared" si="16"/>
        <v>38721.767280092594</v>
      </c>
      <c r="I182" s="2">
        <f t="shared" si="17"/>
        <v>2275</v>
      </c>
      <c r="J182" s="2">
        <f>IF(ISBLANK(A182),"",-SUM(I$3:I182))</f>
        <v>-18377.847520371772</v>
      </c>
      <c r="K182" s="2">
        <f t="shared" si="18"/>
        <v>1552.8475203717717</v>
      </c>
      <c r="L182" s="7">
        <f t="shared" si="19"/>
        <v>2.5880792006196196E-2</v>
      </c>
      <c r="M182" s="7">
        <f>IF(ISBLANK(A182),"",K182/($M$1+SUM(K$3:K181)))</f>
        <v>1.0003913237901238E-2</v>
      </c>
      <c r="N182">
        <f>IF(ISBLANK(A182),"",IF(H183=0,NETWORKDAYS($H$3,H182,holiday!$B$2:$B$10),IF(DAY(H182)&lt;DAY(H183),NETWORKDAYS($H$3,H182,holiday!$B$2:$B$10),0)))</f>
        <v>0</v>
      </c>
      <c r="O182">
        <f>IF(ISBLANK(A182),"",SUMIF($A$3:$A182,O$2,$B$3:$B182))</f>
        <v>1000</v>
      </c>
      <c r="P182">
        <f>IF(ISBLANK(A182),"",SUMIF($A$3:$A182,P$2,$B$3:$B182))</f>
        <v>-1700</v>
      </c>
      <c r="Q182">
        <f>IF(ISBLANK(A182),"",SUMIF($A$3:$A182,Q$2,$B$3:$B182))</f>
        <v>-500</v>
      </c>
      <c r="R182">
        <f>IF(ISBLANK(A182),"",SUMIF($A$3:$A182,R$2,$B$3:$B182))</f>
        <v>0</v>
      </c>
      <c r="T182" s="2">
        <f t="shared" si="20"/>
        <v>47.89</v>
      </c>
      <c r="U182" s="2">
        <f t="shared" si="21"/>
        <v>22.75</v>
      </c>
      <c r="V182" s="2">
        <f t="shared" si="22"/>
        <v>52.08</v>
      </c>
      <c r="W182" s="2">
        <f t="shared" si="23"/>
        <v>0</v>
      </c>
    </row>
    <row r="183" spans="1:23" x14ac:dyDescent="0.3">
      <c r="A183">
        <v>980</v>
      </c>
      <c r="B183">
        <v>-100</v>
      </c>
      <c r="C183">
        <v>22.75</v>
      </c>
      <c r="D183" t="s">
        <v>188</v>
      </c>
      <c r="H183" s="12">
        <f t="shared" si="16"/>
        <v>38721.767696759256</v>
      </c>
      <c r="I183" s="2">
        <f t="shared" si="17"/>
        <v>2275</v>
      </c>
      <c r="J183" s="2">
        <f>IF(ISBLANK(A183),"",-SUM(I$3:I183))</f>
        <v>-20652.847520371772</v>
      </c>
      <c r="K183" s="2">
        <f t="shared" si="18"/>
        <v>1552.8475203717717</v>
      </c>
      <c r="L183" s="7">
        <f t="shared" si="19"/>
        <v>2.5880792006196196E-2</v>
      </c>
      <c r="M183" s="7">
        <f>IF(ISBLANK(A183),"",K183/($M$1+SUM(K$3:K182)))</f>
        <v>9.904826215801868E-3</v>
      </c>
      <c r="N183">
        <f>IF(ISBLANK(A183),"",IF(H184=0,NETWORKDAYS($H$3,H183,holiday!$B$2:$B$10),IF(DAY(H183)&lt;DAY(H184),NETWORKDAYS($H$3,H183,holiday!$B$2:$B$10),0)))</f>
        <v>0</v>
      </c>
      <c r="O183">
        <f>IF(ISBLANK(A183),"",SUMIF($A$3:$A183,O$2,$B$3:$B183))</f>
        <v>1000</v>
      </c>
      <c r="P183">
        <f>IF(ISBLANK(A183),"",SUMIF($A$3:$A183,P$2,$B$3:$B183))</f>
        <v>-1800</v>
      </c>
      <c r="Q183">
        <f>IF(ISBLANK(A183),"",SUMIF($A$3:$A183,Q$2,$B$3:$B183))</f>
        <v>-500</v>
      </c>
      <c r="R183">
        <f>IF(ISBLANK(A183),"",SUMIF($A$3:$A183,R$2,$B$3:$B183))</f>
        <v>0</v>
      </c>
      <c r="T183" s="2">
        <f t="shared" si="20"/>
        <v>47.89</v>
      </c>
      <c r="U183" s="2">
        <f t="shared" si="21"/>
        <v>22.75</v>
      </c>
      <c r="V183" s="2">
        <f t="shared" si="22"/>
        <v>52.08</v>
      </c>
      <c r="W183" s="2">
        <f t="shared" si="23"/>
        <v>0</v>
      </c>
    </row>
    <row r="184" spans="1:23" x14ac:dyDescent="0.3">
      <c r="A184">
        <v>8370</v>
      </c>
      <c r="B184">
        <v>-100</v>
      </c>
      <c r="C184">
        <v>48.05</v>
      </c>
      <c r="D184" t="s">
        <v>189</v>
      </c>
      <c r="H184" s="12">
        <f t="shared" si="16"/>
        <v>38721.767881944441</v>
      </c>
      <c r="I184" s="2">
        <f t="shared" si="17"/>
        <v>4805</v>
      </c>
      <c r="J184" s="2">
        <f>IF(ISBLANK(A184),"",-SUM(I$3:I184))</f>
        <v>-25457.847520371772</v>
      </c>
      <c r="K184" s="2">
        <f t="shared" si="18"/>
        <v>1712.8475203717717</v>
      </c>
      <c r="L184" s="7">
        <f t="shared" si="19"/>
        <v>2.854745867286286E-2</v>
      </c>
      <c r="M184" s="7">
        <f>IF(ISBLANK(A184),"",K184/($M$1+SUM(K$3:K183)))</f>
        <v>1.0818232300112474E-2</v>
      </c>
      <c r="N184">
        <f>IF(ISBLANK(A184),"",IF(H185=0,NETWORKDAYS($H$3,H184,holiday!$B$2:$B$10),IF(DAY(H184)&lt;DAY(H185),NETWORKDAYS($H$3,H184,holiday!$B$2:$B$10),0)))</f>
        <v>0</v>
      </c>
      <c r="O184">
        <f>IF(ISBLANK(A184),"",SUMIF($A$3:$A184,O$2,$B$3:$B184))</f>
        <v>900</v>
      </c>
      <c r="P184">
        <f>IF(ISBLANK(A184),"",SUMIF($A$3:$A184,P$2,$B$3:$B184))</f>
        <v>-1800</v>
      </c>
      <c r="Q184">
        <f>IF(ISBLANK(A184),"",SUMIF($A$3:$A184,Q$2,$B$3:$B184))</f>
        <v>-500</v>
      </c>
      <c r="R184">
        <f>IF(ISBLANK(A184),"",SUMIF($A$3:$A184,R$2,$B$3:$B184))</f>
        <v>0</v>
      </c>
      <c r="T184" s="2">
        <f t="shared" si="20"/>
        <v>48.05</v>
      </c>
      <c r="U184" s="2">
        <f t="shared" si="21"/>
        <v>22.75</v>
      </c>
      <c r="V184" s="2">
        <f t="shared" si="22"/>
        <v>52.08</v>
      </c>
      <c r="W184" s="2">
        <f t="shared" si="23"/>
        <v>0</v>
      </c>
    </row>
    <row r="185" spans="1:23" x14ac:dyDescent="0.3">
      <c r="A185">
        <v>980</v>
      </c>
      <c r="B185">
        <v>-100</v>
      </c>
      <c r="C185">
        <v>22.72</v>
      </c>
      <c r="D185" t="s">
        <v>190</v>
      </c>
      <c r="H185" s="12">
        <f t="shared" si="16"/>
        <v>38721.777129629627</v>
      </c>
      <c r="I185" s="2">
        <f t="shared" si="17"/>
        <v>2272</v>
      </c>
      <c r="J185" s="2">
        <f>IF(ISBLANK(A185),"",-SUM(I$3:I185))</f>
        <v>-27729.847520371772</v>
      </c>
      <c r="K185" s="2">
        <f t="shared" si="18"/>
        <v>1766.8475203717717</v>
      </c>
      <c r="L185" s="7">
        <f t="shared" si="19"/>
        <v>2.9447458672862862E-2</v>
      </c>
      <c r="M185" s="7">
        <f>IF(ISBLANK(A185),"",K185/($M$1+SUM(K$3:K184)))</f>
        <v>1.1039860968500608E-2</v>
      </c>
      <c r="N185">
        <f>IF(ISBLANK(A185),"",IF(H186=0,NETWORKDAYS($H$3,H185,holiday!$B$2:$B$10),IF(DAY(H185)&lt;DAY(H186),NETWORKDAYS($H$3,H185,holiday!$B$2:$B$10),0)))</f>
        <v>0</v>
      </c>
      <c r="O185">
        <f>IF(ISBLANK(A185),"",SUMIF($A$3:$A185,O$2,$B$3:$B185))</f>
        <v>900</v>
      </c>
      <c r="P185">
        <f>IF(ISBLANK(A185),"",SUMIF($A$3:$A185,P$2,$B$3:$B185))</f>
        <v>-1900</v>
      </c>
      <c r="Q185">
        <f>IF(ISBLANK(A185),"",SUMIF($A$3:$A185,Q$2,$B$3:$B185))</f>
        <v>-500</v>
      </c>
      <c r="R185">
        <f>IF(ISBLANK(A185),"",SUMIF($A$3:$A185,R$2,$B$3:$B185))</f>
        <v>0</v>
      </c>
      <c r="T185" s="2">
        <f t="shared" si="20"/>
        <v>48.05</v>
      </c>
      <c r="U185" s="2">
        <f t="shared" si="21"/>
        <v>22.72</v>
      </c>
      <c r="V185" s="2">
        <f t="shared" si="22"/>
        <v>52.08</v>
      </c>
      <c r="W185" s="2">
        <f t="shared" si="23"/>
        <v>0</v>
      </c>
    </row>
    <row r="186" spans="1:23" x14ac:dyDescent="0.3">
      <c r="A186">
        <v>980</v>
      </c>
      <c r="B186">
        <v>100</v>
      </c>
      <c r="C186">
        <v>22.68</v>
      </c>
      <c r="D186" t="s">
        <v>191</v>
      </c>
      <c r="H186" s="12">
        <f t="shared" si="16"/>
        <v>38721.778229166666</v>
      </c>
      <c r="I186" s="2">
        <f t="shared" si="17"/>
        <v>-2268</v>
      </c>
      <c r="J186" s="2">
        <f>IF(ISBLANK(A186),"",-SUM(I$3:I186))</f>
        <v>-25461.847520371772</v>
      </c>
      <c r="K186" s="2">
        <f t="shared" si="18"/>
        <v>1842.8475203717717</v>
      </c>
      <c r="L186" s="7">
        <f t="shared" si="19"/>
        <v>3.0714125339529528E-2</v>
      </c>
      <c r="M186" s="7">
        <f>IF(ISBLANK(A186),"",K186/($M$1+SUM(K$3:K185)))</f>
        <v>1.1389001681444693E-2</v>
      </c>
      <c r="N186">
        <f>IF(ISBLANK(A186),"",IF(H187=0,NETWORKDAYS($H$3,H186,holiday!$B$2:$B$10),IF(DAY(H186)&lt;DAY(H187),NETWORKDAYS($H$3,H186,holiday!$B$2:$B$10),0)))</f>
        <v>0</v>
      </c>
      <c r="O186">
        <f>IF(ISBLANK(A186),"",SUMIF($A$3:$A186,O$2,$B$3:$B186))</f>
        <v>900</v>
      </c>
      <c r="P186">
        <f>IF(ISBLANK(A186),"",SUMIF($A$3:$A186,P$2,$B$3:$B186))</f>
        <v>-1800</v>
      </c>
      <c r="Q186">
        <f>IF(ISBLANK(A186),"",SUMIF($A$3:$A186,Q$2,$B$3:$B186))</f>
        <v>-500</v>
      </c>
      <c r="R186">
        <f>IF(ISBLANK(A186),"",SUMIF($A$3:$A186,R$2,$B$3:$B186))</f>
        <v>0</v>
      </c>
      <c r="T186" s="2">
        <f t="shared" si="20"/>
        <v>48.05</v>
      </c>
      <c r="U186" s="2">
        <f t="shared" si="21"/>
        <v>22.68</v>
      </c>
      <c r="V186" s="2">
        <f t="shared" si="22"/>
        <v>52.08</v>
      </c>
      <c r="W186" s="2">
        <f t="shared" si="23"/>
        <v>0</v>
      </c>
    </row>
    <row r="187" spans="1:23" x14ac:dyDescent="0.3">
      <c r="A187">
        <v>679</v>
      </c>
      <c r="B187">
        <v>100</v>
      </c>
      <c r="C187">
        <v>52.05</v>
      </c>
      <c r="D187" t="s">
        <v>192</v>
      </c>
      <c r="H187" s="12">
        <f t="shared" si="16"/>
        <v>38721.780486111114</v>
      </c>
      <c r="I187" s="2">
        <f t="shared" si="17"/>
        <v>-5205</v>
      </c>
      <c r="J187" s="2">
        <f>IF(ISBLANK(A187),"",-SUM(I$3:I187))</f>
        <v>-20256.847520371772</v>
      </c>
      <c r="K187" s="2">
        <f t="shared" si="18"/>
        <v>1857.8475203717717</v>
      </c>
      <c r="L187" s="7">
        <f t="shared" si="19"/>
        <v>3.0964125339529528E-2</v>
      </c>
      <c r="M187" s="7">
        <f>IF(ISBLANK(A187),"",K187/($M$1+SUM(K$3:K186)))</f>
        <v>1.13524107172168E-2</v>
      </c>
      <c r="N187">
        <f>IF(ISBLANK(A187),"",IF(H188=0,NETWORKDAYS($H$3,H187,holiday!$B$2:$B$10),IF(DAY(H187)&lt;DAY(H188),NETWORKDAYS($H$3,H187,holiday!$B$2:$B$10),0)))</f>
        <v>0</v>
      </c>
      <c r="O187">
        <f>IF(ISBLANK(A187),"",SUMIF($A$3:$A187,O$2,$B$3:$B187))</f>
        <v>900</v>
      </c>
      <c r="P187">
        <f>IF(ISBLANK(A187),"",SUMIF($A$3:$A187,P$2,$B$3:$B187))</f>
        <v>-1800</v>
      </c>
      <c r="Q187">
        <f>IF(ISBLANK(A187),"",SUMIF($A$3:$A187,Q$2,$B$3:$B187))</f>
        <v>-400</v>
      </c>
      <c r="R187">
        <f>IF(ISBLANK(A187),"",SUMIF($A$3:$A187,R$2,$B$3:$B187))</f>
        <v>0</v>
      </c>
      <c r="T187" s="2">
        <f t="shared" si="20"/>
        <v>48.05</v>
      </c>
      <c r="U187" s="2">
        <f t="shared" si="21"/>
        <v>22.68</v>
      </c>
      <c r="V187" s="2">
        <f t="shared" si="22"/>
        <v>52.05</v>
      </c>
      <c r="W187" s="2">
        <f t="shared" si="23"/>
        <v>0</v>
      </c>
    </row>
    <row r="188" spans="1:23" x14ac:dyDescent="0.3">
      <c r="A188">
        <v>980</v>
      </c>
      <c r="B188">
        <v>-100</v>
      </c>
      <c r="C188">
        <v>22.68</v>
      </c>
      <c r="D188" t="s">
        <v>193</v>
      </c>
      <c r="H188" s="12">
        <f t="shared" si="16"/>
        <v>38721.781956018516</v>
      </c>
      <c r="I188" s="2">
        <f t="shared" si="17"/>
        <v>2268</v>
      </c>
      <c r="J188" s="2">
        <f>IF(ISBLANK(A188),"",-SUM(I$3:I188))</f>
        <v>-22524.847520371772</v>
      </c>
      <c r="K188" s="2">
        <f t="shared" si="18"/>
        <v>1857.8475203717717</v>
      </c>
      <c r="L188" s="7">
        <f t="shared" si="19"/>
        <v>3.0964125339529528E-2</v>
      </c>
      <c r="M188" s="7">
        <f>IF(ISBLANK(A188),"",K188/($M$1+SUM(K$3:K187)))</f>
        <v>1.122498013246051E-2</v>
      </c>
      <c r="N188">
        <f>IF(ISBLANK(A188),"",IF(H189=0,NETWORKDAYS($H$3,H188,holiday!$B$2:$B$10),IF(DAY(H188)&lt;DAY(H189),NETWORKDAYS($H$3,H188,holiday!$B$2:$B$10),0)))</f>
        <v>0</v>
      </c>
      <c r="O188">
        <f>IF(ISBLANK(A188),"",SUMIF($A$3:$A188,O$2,$B$3:$B188))</f>
        <v>900</v>
      </c>
      <c r="P188">
        <f>IF(ISBLANK(A188),"",SUMIF($A$3:$A188,P$2,$B$3:$B188))</f>
        <v>-1900</v>
      </c>
      <c r="Q188">
        <f>IF(ISBLANK(A188),"",SUMIF($A$3:$A188,Q$2,$B$3:$B188))</f>
        <v>-400</v>
      </c>
      <c r="R188">
        <f>IF(ISBLANK(A188),"",SUMIF($A$3:$A188,R$2,$B$3:$B188))</f>
        <v>0</v>
      </c>
      <c r="T188" s="2">
        <f t="shared" si="20"/>
        <v>48.05</v>
      </c>
      <c r="U188" s="2">
        <f t="shared" si="21"/>
        <v>22.68</v>
      </c>
      <c r="V188" s="2">
        <f t="shared" si="22"/>
        <v>52.05</v>
      </c>
      <c r="W188" s="2">
        <f t="shared" si="23"/>
        <v>0</v>
      </c>
    </row>
    <row r="189" spans="1:23" x14ac:dyDescent="0.3">
      <c r="A189">
        <v>980</v>
      </c>
      <c r="B189">
        <v>-100</v>
      </c>
      <c r="C189">
        <v>22.68</v>
      </c>
      <c r="D189" t="s">
        <v>194</v>
      </c>
      <c r="H189" s="12">
        <f t="shared" si="16"/>
        <v>38721.782060185185</v>
      </c>
      <c r="I189" s="2">
        <f t="shared" si="17"/>
        <v>2268</v>
      </c>
      <c r="J189" s="2">
        <f>IF(ISBLANK(A189),"",-SUM(I$3:I189))</f>
        <v>-24792.847520371772</v>
      </c>
      <c r="K189" s="2">
        <f t="shared" si="18"/>
        <v>1857.8475203717717</v>
      </c>
      <c r="L189" s="7">
        <f t="shared" si="19"/>
        <v>3.0964125339529528E-2</v>
      </c>
      <c r="M189" s="7">
        <f>IF(ISBLANK(A189),"",K189/($M$1+SUM(K$3:K188)))</f>
        <v>1.1100378603177058E-2</v>
      </c>
      <c r="N189">
        <f>IF(ISBLANK(A189),"",IF(H190=0,NETWORKDAYS($H$3,H189,holiday!$B$2:$B$10),IF(DAY(H189)&lt;DAY(H190),NETWORKDAYS($H$3,H189,holiday!$B$2:$B$10),0)))</f>
        <v>0</v>
      </c>
      <c r="O189">
        <f>IF(ISBLANK(A189),"",SUMIF($A$3:$A189,O$2,$B$3:$B189))</f>
        <v>900</v>
      </c>
      <c r="P189">
        <f>IF(ISBLANK(A189),"",SUMIF($A$3:$A189,P$2,$B$3:$B189))</f>
        <v>-2000</v>
      </c>
      <c r="Q189">
        <f>IF(ISBLANK(A189),"",SUMIF($A$3:$A189,Q$2,$B$3:$B189))</f>
        <v>-400</v>
      </c>
      <c r="R189">
        <f>IF(ISBLANK(A189),"",SUMIF($A$3:$A189,R$2,$B$3:$B189))</f>
        <v>0</v>
      </c>
      <c r="T189" s="2">
        <f t="shared" si="20"/>
        <v>48.05</v>
      </c>
      <c r="U189" s="2">
        <f t="shared" si="21"/>
        <v>22.68</v>
      </c>
      <c r="V189" s="2">
        <f t="shared" si="22"/>
        <v>52.05</v>
      </c>
      <c r="W189" s="2">
        <f t="shared" si="23"/>
        <v>0</v>
      </c>
    </row>
    <row r="190" spans="1:23" x14ac:dyDescent="0.3">
      <c r="A190">
        <v>980</v>
      </c>
      <c r="B190">
        <v>-100</v>
      </c>
      <c r="C190">
        <v>22.68</v>
      </c>
      <c r="D190" t="s">
        <v>195</v>
      </c>
      <c r="H190" s="12">
        <f t="shared" si="16"/>
        <v>38721.782175925924</v>
      </c>
      <c r="I190" s="2">
        <f t="shared" si="17"/>
        <v>2268</v>
      </c>
      <c r="J190" s="2">
        <f>IF(ISBLANK(A190),"",-SUM(I$3:I190))</f>
        <v>-27060.847520371772</v>
      </c>
      <c r="K190" s="2">
        <f t="shared" si="18"/>
        <v>1857.8475203717717</v>
      </c>
      <c r="L190" s="7">
        <f t="shared" si="19"/>
        <v>3.0964125339529528E-2</v>
      </c>
      <c r="M190" s="7">
        <f>IF(ISBLANK(A190),"",K190/($M$1+SUM(K$3:K189)))</f>
        <v>1.0978512952899984E-2</v>
      </c>
      <c r="N190">
        <f>IF(ISBLANK(A190),"",IF(H191=0,NETWORKDAYS($H$3,H190,holiday!$B$2:$B$10),IF(DAY(H190)&lt;DAY(H191),NETWORKDAYS($H$3,H190,holiday!$B$2:$B$10),0)))</f>
        <v>0</v>
      </c>
      <c r="O190">
        <f>IF(ISBLANK(A190),"",SUMIF($A$3:$A190,O$2,$B$3:$B190))</f>
        <v>900</v>
      </c>
      <c r="P190">
        <f>IF(ISBLANK(A190),"",SUMIF($A$3:$A190,P$2,$B$3:$B190))</f>
        <v>-2100</v>
      </c>
      <c r="Q190">
        <f>IF(ISBLANK(A190),"",SUMIF($A$3:$A190,Q$2,$B$3:$B190))</f>
        <v>-400</v>
      </c>
      <c r="R190">
        <f>IF(ISBLANK(A190),"",SUMIF($A$3:$A190,R$2,$B$3:$B190))</f>
        <v>0</v>
      </c>
      <c r="T190" s="2">
        <f t="shared" si="20"/>
        <v>48.05</v>
      </c>
      <c r="U190" s="2">
        <f t="shared" si="21"/>
        <v>22.68</v>
      </c>
      <c r="V190" s="2">
        <f t="shared" si="22"/>
        <v>52.05</v>
      </c>
      <c r="W190" s="2">
        <f t="shared" si="23"/>
        <v>0</v>
      </c>
    </row>
    <row r="191" spans="1:23" x14ac:dyDescent="0.3">
      <c r="A191">
        <v>679</v>
      </c>
      <c r="B191">
        <v>100</v>
      </c>
      <c r="C191">
        <v>52.03</v>
      </c>
      <c r="D191" t="s">
        <v>196</v>
      </c>
      <c r="H191" s="12">
        <f t="shared" si="16"/>
        <v>38721.783206018517</v>
      </c>
      <c r="I191" s="2">
        <f t="shared" si="17"/>
        <v>-5203</v>
      </c>
      <c r="J191" s="2">
        <f>IF(ISBLANK(A191),"",-SUM(I$3:I191))</f>
        <v>-21857.847520371772</v>
      </c>
      <c r="K191" s="2">
        <f t="shared" si="18"/>
        <v>1865.8475203717717</v>
      </c>
      <c r="L191" s="7">
        <f t="shared" si="19"/>
        <v>3.1097458672862861E-2</v>
      </c>
      <c r="M191" s="7">
        <f>IF(ISBLANK(A191),"",K191/($M$1+SUM(K$3:K190)))</f>
        <v>1.0906054807319867E-2</v>
      </c>
      <c r="N191">
        <f>IF(ISBLANK(A191),"",IF(H192=0,NETWORKDAYS($H$3,H191,holiday!$B$2:$B$10),IF(DAY(H191)&lt;DAY(H192),NETWORKDAYS($H$3,H191,holiday!$B$2:$B$10),0)))</f>
        <v>0</v>
      </c>
      <c r="O191">
        <f>IF(ISBLANK(A191),"",SUMIF($A$3:$A191,O$2,$B$3:$B191))</f>
        <v>900</v>
      </c>
      <c r="P191">
        <f>IF(ISBLANK(A191),"",SUMIF($A$3:$A191,P$2,$B$3:$B191))</f>
        <v>-2100</v>
      </c>
      <c r="Q191">
        <f>IF(ISBLANK(A191),"",SUMIF($A$3:$A191,Q$2,$B$3:$B191))</f>
        <v>-300</v>
      </c>
      <c r="R191">
        <f>IF(ISBLANK(A191),"",SUMIF($A$3:$A191,R$2,$B$3:$B191))</f>
        <v>0</v>
      </c>
      <c r="T191" s="2">
        <f t="shared" si="20"/>
        <v>48.05</v>
      </c>
      <c r="U191" s="2">
        <f t="shared" si="21"/>
        <v>22.68</v>
      </c>
      <c r="V191" s="2">
        <f t="shared" si="22"/>
        <v>52.03</v>
      </c>
      <c r="W191" s="2">
        <f t="shared" si="23"/>
        <v>0</v>
      </c>
    </row>
    <row r="192" spans="1:23" x14ac:dyDescent="0.3">
      <c r="A192">
        <v>980</v>
      </c>
      <c r="B192">
        <v>100</v>
      </c>
      <c r="C192">
        <v>22.68</v>
      </c>
      <c r="D192" t="s">
        <v>197</v>
      </c>
      <c r="H192" s="12">
        <f t="shared" si="16"/>
        <v>38721.784259259257</v>
      </c>
      <c r="I192" s="2">
        <f t="shared" si="17"/>
        <v>-2268</v>
      </c>
      <c r="J192" s="2">
        <f>IF(ISBLANK(A192),"",-SUM(I$3:I192))</f>
        <v>-19589.847520371772</v>
      </c>
      <c r="K192" s="2">
        <f t="shared" si="18"/>
        <v>1865.8475203717717</v>
      </c>
      <c r="L192" s="7">
        <f t="shared" si="19"/>
        <v>3.1097458672862861E-2</v>
      </c>
      <c r="M192" s="7">
        <f>IF(ISBLANK(A192),"",K192/($M$1+SUM(K$3:K191)))</f>
        <v>1.0788395969592425E-2</v>
      </c>
      <c r="N192">
        <f>IF(ISBLANK(A192),"",IF(H193=0,NETWORKDAYS($H$3,H192,holiday!$B$2:$B$10),IF(DAY(H192)&lt;DAY(H193),NETWORKDAYS($H$3,H192,holiday!$B$2:$B$10),0)))</f>
        <v>0</v>
      </c>
      <c r="O192">
        <f>IF(ISBLANK(A192),"",SUMIF($A$3:$A192,O$2,$B$3:$B192))</f>
        <v>900</v>
      </c>
      <c r="P192">
        <f>IF(ISBLANK(A192),"",SUMIF($A$3:$A192,P$2,$B$3:$B192))</f>
        <v>-2000</v>
      </c>
      <c r="Q192">
        <f>IF(ISBLANK(A192),"",SUMIF($A$3:$A192,Q$2,$B$3:$B192))</f>
        <v>-300</v>
      </c>
      <c r="R192">
        <f>IF(ISBLANK(A192),"",SUMIF($A$3:$A192,R$2,$B$3:$B192))</f>
        <v>0</v>
      </c>
      <c r="T192" s="2">
        <f t="shared" si="20"/>
        <v>48.05</v>
      </c>
      <c r="U192" s="2">
        <f t="shared" si="21"/>
        <v>22.68</v>
      </c>
      <c r="V192" s="2">
        <f t="shared" si="22"/>
        <v>52.03</v>
      </c>
      <c r="W192" s="2">
        <f t="shared" si="23"/>
        <v>0</v>
      </c>
    </row>
    <row r="193" spans="1:23" x14ac:dyDescent="0.3">
      <c r="A193">
        <v>8370</v>
      </c>
      <c r="B193">
        <v>-100</v>
      </c>
      <c r="C193">
        <v>48</v>
      </c>
      <c r="D193" t="s">
        <v>198</v>
      </c>
      <c r="H193" s="12">
        <f t="shared" si="16"/>
        <v>38721.785219907404</v>
      </c>
      <c r="I193" s="2">
        <f t="shared" si="17"/>
        <v>4800</v>
      </c>
      <c r="J193" s="2">
        <f>IF(ISBLANK(A193),"",-SUM(I$3:I193))</f>
        <v>-24389.847520371772</v>
      </c>
      <c r="K193" s="2">
        <f t="shared" si="18"/>
        <v>1820.8475203717717</v>
      </c>
      <c r="L193" s="7">
        <f t="shared" si="19"/>
        <v>3.034745867286286E-2</v>
      </c>
      <c r="M193" s="7">
        <f>IF(ISBLANK(A193),"",K193/($M$1+SUM(K$3:K192)))</f>
        <v>1.0415834243136904E-2</v>
      </c>
      <c r="N193">
        <f>IF(ISBLANK(A193),"",IF(H194=0,NETWORKDAYS($H$3,H193,holiday!$B$2:$B$10),IF(DAY(H193)&lt;DAY(H194),NETWORKDAYS($H$3,H193,holiday!$B$2:$B$10),0)))</f>
        <v>0</v>
      </c>
      <c r="O193">
        <f>IF(ISBLANK(A193),"",SUMIF($A$3:$A193,O$2,$B$3:$B193))</f>
        <v>800</v>
      </c>
      <c r="P193">
        <f>IF(ISBLANK(A193),"",SUMIF($A$3:$A193,P$2,$B$3:$B193))</f>
        <v>-2000</v>
      </c>
      <c r="Q193">
        <f>IF(ISBLANK(A193),"",SUMIF($A$3:$A193,Q$2,$B$3:$B193))</f>
        <v>-300</v>
      </c>
      <c r="R193">
        <f>IF(ISBLANK(A193),"",SUMIF($A$3:$A193,R$2,$B$3:$B193))</f>
        <v>0</v>
      </c>
      <c r="T193" s="2">
        <f t="shared" si="20"/>
        <v>48</v>
      </c>
      <c r="U193" s="2">
        <f t="shared" si="21"/>
        <v>22.68</v>
      </c>
      <c r="V193" s="2">
        <f t="shared" si="22"/>
        <v>52.03</v>
      </c>
      <c r="W193" s="2">
        <f t="shared" si="23"/>
        <v>0</v>
      </c>
    </row>
    <row r="194" spans="1:23" x14ac:dyDescent="0.3">
      <c r="A194">
        <v>980</v>
      </c>
      <c r="B194">
        <v>-100</v>
      </c>
      <c r="C194">
        <v>22.68</v>
      </c>
      <c r="D194" t="s">
        <v>199</v>
      </c>
      <c r="H194" s="12">
        <f t="shared" si="16"/>
        <v>38721.785856481481</v>
      </c>
      <c r="I194" s="2">
        <f t="shared" si="17"/>
        <v>2268</v>
      </c>
      <c r="J194" s="2">
        <f>IF(ISBLANK(A194),"",-SUM(I$3:I194))</f>
        <v>-26657.847520371772</v>
      </c>
      <c r="K194" s="2">
        <f t="shared" si="18"/>
        <v>1820.8475203717717</v>
      </c>
      <c r="L194" s="7">
        <f t="shared" si="19"/>
        <v>3.034745867286286E-2</v>
      </c>
      <c r="M194" s="7">
        <f>IF(ISBLANK(A194),"",K194/($M$1+SUM(K$3:K193)))</f>
        <v>1.030846300121474E-2</v>
      </c>
      <c r="N194">
        <f>IF(ISBLANK(A194),"",IF(H195=0,NETWORKDAYS($H$3,H194,holiday!$B$2:$B$10),IF(DAY(H194)&lt;DAY(H195),NETWORKDAYS($H$3,H194,holiday!$B$2:$B$10),0)))</f>
        <v>0</v>
      </c>
      <c r="O194">
        <f>IF(ISBLANK(A194),"",SUMIF($A$3:$A194,O$2,$B$3:$B194))</f>
        <v>800</v>
      </c>
      <c r="P194">
        <f>IF(ISBLANK(A194),"",SUMIF($A$3:$A194,P$2,$B$3:$B194))</f>
        <v>-2100</v>
      </c>
      <c r="Q194">
        <f>IF(ISBLANK(A194),"",SUMIF($A$3:$A194,Q$2,$B$3:$B194))</f>
        <v>-300</v>
      </c>
      <c r="R194">
        <f>IF(ISBLANK(A194),"",SUMIF($A$3:$A194,R$2,$B$3:$B194))</f>
        <v>0</v>
      </c>
      <c r="T194" s="2">
        <f t="shared" si="20"/>
        <v>48</v>
      </c>
      <c r="U194" s="2">
        <f t="shared" si="21"/>
        <v>22.68</v>
      </c>
      <c r="V194" s="2">
        <f t="shared" si="22"/>
        <v>52.03</v>
      </c>
      <c r="W194" s="2">
        <f t="shared" si="23"/>
        <v>0</v>
      </c>
    </row>
    <row r="195" spans="1:23" x14ac:dyDescent="0.3">
      <c r="A195">
        <v>679</v>
      </c>
      <c r="B195">
        <v>-100</v>
      </c>
      <c r="C195">
        <v>52.04</v>
      </c>
      <c r="D195" t="s">
        <v>200</v>
      </c>
      <c r="H195" s="12">
        <f t="shared" si="16"/>
        <v>38721.787939814814</v>
      </c>
      <c r="I195" s="2">
        <f t="shared" si="17"/>
        <v>5204</v>
      </c>
      <c r="J195" s="2">
        <f>IF(ISBLANK(A195),"",-SUM(I$3:I195))</f>
        <v>-31861.847520371772</v>
      </c>
      <c r="K195" s="2">
        <f t="shared" si="18"/>
        <v>1817.8475203717717</v>
      </c>
      <c r="L195" s="7">
        <f t="shared" si="19"/>
        <v>3.0297458672862862E-2</v>
      </c>
      <c r="M195" s="7">
        <f>IF(ISBLANK(A195),"",K195/($M$1+SUM(K$3:K194)))</f>
        <v>1.0186472067788697E-2</v>
      </c>
      <c r="N195">
        <f>IF(ISBLANK(A195),"",IF(H196=0,NETWORKDAYS($H$3,H195,holiday!$B$2:$B$10),IF(DAY(H195)&lt;DAY(H196),NETWORKDAYS($H$3,H195,holiday!$B$2:$B$10),0)))</f>
        <v>0</v>
      </c>
      <c r="O195">
        <f>IF(ISBLANK(A195),"",SUMIF($A$3:$A195,O$2,$B$3:$B195))</f>
        <v>800</v>
      </c>
      <c r="P195">
        <f>IF(ISBLANK(A195),"",SUMIF($A$3:$A195,P$2,$B$3:$B195))</f>
        <v>-2100</v>
      </c>
      <c r="Q195">
        <f>IF(ISBLANK(A195),"",SUMIF($A$3:$A195,Q$2,$B$3:$B195))</f>
        <v>-400</v>
      </c>
      <c r="R195">
        <f>IF(ISBLANK(A195),"",SUMIF($A$3:$A195,R$2,$B$3:$B195))</f>
        <v>0</v>
      </c>
      <c r="T195" s="2">
        <f t="shared" si="20"/>
        <v>48</v>
      </c>
      <c r="U195" s="2">
        <f t="shared" si="21"/>
        <v>22.68</v>
      </c>
      <c r="V195" s="2">
        <f t="shared" si="22"/>
        <v>52.04</v>
      </c>
      <c r="W195" s="2">
        <f t="shared" si="23"/>
        <v>0</v>
      </c>
    </row>
    <row r="196" spans="1:23" x14ac:dyDescent="0.3">
      <c r="A196">
        <v>980</v>
      </c>
      <c r="B196">
        <v>-100</v>
      </c>
      <c r="C196">
        <v>22.69</v>
      </c>
      <c r="D196" t="s">
        <v>201</v>
      </c>
      <c r="H196" s="12">
        <f t="shared" ref="H196:H259" si="24">IF(ISBLANK(D196),,LEFT(D196,LEN(D196)-6)*1)</f>
        <v>38721.79109953704</v>
      </c>
      <c r="I196" s="2">
        <f t="shared" ref="I196:I259" si="25">IF(ISBLANK(A196),"",-B196*C196)</f>
        <v>2269</v>
      </c>
      <c r="J196" s="2">
        <f>IF(ISBLANK(A196),"",-SUM(I$3:I196))</f>
        <v>-34130.847520371768</v>
      </c>
      <c r="K196" s="2">
        <f t="shared" ref="K196:K259" si="26">IF(ISBLANK(A196),"",SUMPRODUCT(O196:R196,T196:W196)-J196)</f>
        <v>1796.847520371768</v>
      </c>
      <c r="L196" s="7">
        <f t="shared" ref="L196:L259" si="27">IF(ISBLANK(A196),"",K196/$M$1)</f>
        <v>2.99474586728628E-2</v>
      </c>
      <c r="M196" s="7">
        <f>IF(ISBLANK(A196),"",K196/($M$1+SUM(K$3:K195)))</f>
        <v>9.9672654084863414E-3</v>
      </c>
      <c r="N196">
        <f>IF(ISBLANK(A196),"",IF(H197=0,NETWORKDAYS($H$3,H196,holiday!$B$2:$B$10),IF(DAY(H196)&lt;DAY(H197),NETWORKDAYS($H$3,H196,holiday!$B$2:$B$10),0)))</f>
        <v>0</v>
      </c>
      <c r="O196">
        <f>IF(ISBLANK(A196),"",SUMIF($A$3:$A196,O$2,$B$3:$B196))</f>
        <v>800</v>
      </c>
      <c r="P196">
        <f>IF(ISBLANK(A196),"",SUMIF($A$3:$A196,P$2,$B$3:$B196))</f>
        <v>-2200</v>
      </c>
      <c r="Q196">
        <f>IF(ISBLANK(A196),"",SUMIF($A$3:$A196,Q$2,$B$3:$B196))</f>
        <v>-400</v>
      </c>
      <c r="R196">
        <f>IF(ISBLANK(A196),"",SUMIF($A$3:$A196,R$2,$B$3:$B196))</f>
        <v>0</v>
      </c>
      <c r="T196" s="2">
        <f t="shared" ref="T196:T259" si="28">IF(ISBLANK(A196),"",IF($A196=T$2,$C196,T195))</f>
        <v>48</v>
      </c>
      <c r="U196" s="2">
        <f t="shared" ref="U196:U259" si="29">IF(ISBLANK(A196),"",IF($A196=U$2,$C196,U195))</f>
        <v>22.69</v>
      </c>
      <c r="V196" s="2">
        <f t="shared" ref="V196:V259" si="30">IF(ISBLANK(A196),"",IF($A196=V$2,$C196,V195))</f>
        <v>52.04</v>
      </c>
      <c r="W196" s="2">
        <f t="shared" ref="W196:W259" si="31">IF(ISBLANK(A196),"",IF($A196=W$2,$C196,W195))</f>
        <v>0</v>
      </c>
    </row>
    <row r="197" spans="1:23" x14ac:dyDescent="0.3">
      <c r="A197">
        <v>8370</v>
      </c>
      <c r="B197">
        <v>-100</v>
      </c>
      <c r="C197">
        <v>47.79</v>
      </c>
      <c r="D197" t="s">
        <v>202</v>
      </c>
      <c r="H197" s="12">
        <f t="shared" si="24"/>
        <v>38721.791828703703</v>
      </c>
      <c r="I197" s="2">
        <f t="shared" si="25"/>
        <v>4779</v>
      </c>
      <c r="J197" s="2">
        <f>IF(ISBLANK(A197),"",-SUM(I$3:I197))</f>
        <v>-38909.847520371768</v>
      </c>
      <c r="K197" s="2">
        <f t="shared" si="26"/>
        <v>1628.847520371768</v>
      </c>
      <c r="L197" s="7">
        <f t="shared" si="27"/>
        <v>2.71474586728628E-2</v>
      </c>
      <c r="M197" s="7">
        <f>IF(ISBLANK(A197),"",K197/($M$1+SUM(K$3:K196)))</f>
        <v>8.9461861651150467E-3</v>
      </c>
      <c r="N197">
        <f>IF(ISBLANK(A197),"",IF(H198=0,NETWORKDAYS($H$3,H197,holiday!$B$2:$B$10),IF(DAY(H197)&lt;DAY(H198),NETWORKDAYS($H$3,H197,holiday!$B$2:$B$10),0)))</f>
        <v>0</v>
      </c>
      <c r="O197">
        <f>IF(ISBLANK(A197),"",SUMIF($A$3:$A197,O$2,$B$3:$B197))</f>
        <v>700</v>
      </c>
      <c r="P197">
        <f>IF(ISBLANK(A197),"",SUMIF($A$3:$A197,P$2,$B$3:$B197))</f>
        <v>-2200</v>
      </c>
      <c r="Q197">
        <f>IF(ISBLANK(A197),"",SUMIF($A$3:$A197,Q$2,$B$3:$B197))</f>
        <v>-400</v>
      </c>
      <c r="R197">
        <f>IF(ISBLANK(A197),"",SUMIF($A$3:$A197,R$2,$B$3:$B197))</f>
        <v>0</v>
      </c>
      <c r="T197" s="2">
        <f t="shared" si="28"/>
        <v>47.79</v>
      </c>
      <c r="U197" s="2">
        <f t="shared" si="29"/>
        <v>22.69</v>
      </c>
      <c r="V197" s="2">
        <f t="shared" si="30"/>
        <v>52.04</v>
      </c>
      <c r="W197" s="2">
        <f t="shared" si="31"/>
        <v>0</v>
      </c>
    </row>
    <row r="198" spans="1:23" x14ac:dyDescent="0.3">
      <c r="A198">
        <v>679</v>
      </c>
      <c r="B198">
        <v>100</v>
      </c>
      <c r="C198">
        <v>52.03</v>
      </c>
      <c r="D198" t="s">
        <v>203</v>
      </c>
      <c r="H198" s="12">
        <f t="shared" si="24"/>
        <v>38721.795185185183</v>
      </c>
      <c r="I198" s="2">
        <f t="shared" si="25"/>
        <v>-5203</v>
      </c>
      <c r="J198" s="2">
        <f>IF(ISBLANK(A198),"",-SUM(I$3:I198))</f>
        <v>-33706.847520371768</v>
      </c>
      <c r="K198" s="2">
        <f t="shared" si="26"/>
        <v>1632.847520371768</v>
      </c>
      <c r="L198" s="7">
        <f t="shared" si="27"/>
        <v>2.7214125339529466E-2</v>
      </c>
      <c r="M198" s="7">
        <f>IF(ISBLANK(A198),"",K198/($M$1+SUM(K$3:K197)))</f>
        <v>8.8886361358488705E-3</v>
      </c>
      <c r="N198">
        <f>IF(ISBLANK(A198),"",IF(H199=0,NETWORKDAYS($H$3,H198,holiday!$B$2:$B$10),IF(DAY(H198)&lt;DAY(H199),NETWORKDAYS($H$3,H198,holiday!$B$2:$B$10),0)))</f>
        <v>0</v>
      </c>
      <c r="O198">
        <f>IF(ISBLANK(A198),"",SUMIF($A$3:$A198,O$2,$B$3:$B198))</f>
        <v>700</v>
      </c>
      <c r="P198">
        <f>IF(ISBLANK(A198),"",SUMIF($A$3:$A198,P$2,$B$3:$B198))</f>
        <v>-2200</v>
      </c>
      <c r="Q198">
        <f>IF(ISBLANK(A198),"",SUMIF($A$3:$A198,Q$2,$B$3:$B198))</f>
        <v>-300</v>
      </c>
      <c r="R198">
        <f>IF(ISBLANK(A198),"",SUMIF($A$3:$A198,R$2,$B$3:$B198))</f>
        <v>0</v>
      </c>
      <c r="T198" s="2">
        <f t="shared" si="28"/>
        <v>47.79</v>
      </c>
      <c r="U198" s="2">
        <f t="shared" si="29"/>
        <v>22.69</v>
      </c>
      <c r="V198" s="2">
        <f t="shared" si="30"/>
        <v>52.03</v>
      </c>
      <c r="W198" s="2">
        <f t="shared" si="31"/>
        <v>0</v>
      </c>
    </row>
    <row r="199" spans="1:23" x14ac:dyDescent="0.3">
      <c r="A199">
        <v>679</v>
      </c>
      <c r="B199">
        <v>-100</v>
      </c>
      <c r="C199">
        <v>51.97</v>
      </c>
      <c r="D199" t="s">
        <v>204</v>
      </c>
      <c r="H199" s="12">
        <f t="shared" si="24"/>
        <v>38721.804062499999</v>
      </c>
      <c r="I199" s="2">
        <f t="shared" si="25"/>
        <v>5197</v>
      </c>
      <c r="J199" s="2">
        <f>IF(ISBLANK(A199),"",-SUM(I$3:I199))</f>
        <v>-38903.847520371768</v>
      </c>
      <c r="K199" s="2">
        <f t="shared" si="26"/>
        <v>1650.847520371768</v>
      </c>
      <c r="L199" s="7">
        <f t="shared" si="27"/>
        <v>2.7514125339529467E-2</v>
      </c>
      <c r="M199" s="7">
        <f>IF(ISBLANK(A199),"",K199/($M$1+SUM(K$3:K198)))</f>
        <v>8.9074466265949472E-3</v>
      </c>
      <c r="N199">
        <f>IF(ISBLANK(A199),"",IF(H200=0,NETWORKDAYS($H$3,H199,holiday!$B$2:$B$10),IF(DAY(H199)&lt;DAY(H200),NETWORKDAYS($H$3,H199,holiday!$B$2:$B$10),0)))</f>
        <v>0</v>
      </c>
      <c r="O199">
        <f>IF(ISBLANK(A199),"",SUMIF($A$3:$A199,O$2,$B$3:$B199))</f>
        <v>700</v>
      </c>
      <c r="P199">
        <f>IF(ISBLANK(A199),"",SUMIF($A$3:$A199,P$2,$B$3:$B199))</f>
        <v>-2200</v>
      </c>
      <c r="Q199">
        <f>IF(ISBLANK(A199),"",SUMIF($A$3:$A199,Q$2,$B$3:$B199))</f>
        <v>-400</v>
      </c>
      <c r="R199">
        <f>IF(ISBLANK(A199),"",SUMIF($A$3:$A199,R$2,$B$3:$B199))</f>
        <v>0</v>
      </c>
      <c r="T199" s="2">
        <f t="shared" si="28"/>
        <v>47.79</v>
      </c>
      <c r="U199" s="2">
        <f t="shared" si="29"/>
        <v>22.69</v>
      </c>
      <c r="V199" s="2">
        <f t="shared" si="30"/>
        <v>51.97</v>
      </c>
      <c r="W199" s="2">
        <f t="shared" si="31"/>
        <v>0</v>
      </c>
    </row>
    <row r="200" spans="1:23" x14ac:dyDescent="0.3">
      <c r="A200">
        <v>679</v>
      </c>
      <c r="B200">
        <v>100</v>
      </c>
      <c r="C200">
        <v>51.884999999999998</v>
      </c>
      <c r="D200" t="s">
        <v>205</v>
      </c>
      <c r="H200" s="12">
        <f t="shared" si="24"/>
        <v>38721.805196759262</v>
      </c>
      <c r="I200" s="2">
        <f t="shared" si="25"/>
        <v>-5188.5</v>
      </c>
      <c r="J200" s="2">
        <f>IF(ISBLANK(A200),"",-SUM(I$3:I200))</f>
        <v>-33715.347520371768</v>
      </c>
      <c r="K200" s="2">
        <f t="shared" si="26"/>
        <v>1684.847520371768</v>
      </c>
      <c r="L200" s="7">
        <f t="shared" si="27"/>
        <v>2.8080792006196134E-2</v>
      </c>
      <c r="M200" s="7">
        <f>IF(ISBLANK(A200),"",K200/($M$1+SUM(K$3:K199)))</f>
        <v>9.0106380040588779E-3</v>
      </c>
      <c r="N200">
        <f>IF(ISBLANK(A200),"",IF(H201=0,NETWORKDAYS($H$3,H200,holiday!$B$2:$B$10),IF(DAY(H200)&lt;DAY(H201),NETWORKDAYS($H$3,H200,holiday!$B$2:$B$10),0)))</f>
        <v>0</v>
      </c>
      <c r="O200">
        <f>IF(ISBLANK(A200),"",SUMIF($A$3:$A200,O$2,$B$3:$B200))</f>
        <v>700</v>
      </c>
      <c r="P200">
        <f>IF(ISBLANK(A200),"",SUMIF($A$3:$A200,P$2,$B$3:$B200))</f>
        <v>-2200</v>
      </c>
      <c r="Q200">
        <f>IF(ISBLANK(A200),"",SUMIF($A$3:$A200,Q$2,$B$3:$B200))</f>
        <v>-300</v>
      </c>
      <c r="R200">
        <f>IF(ISBLANK(A200),"",SUMIF($A$3:$A200,R$2,$B$3:$B200))</f>
        <v>0</v>
      </c>
      <c r="T200" s="2">
        <f t="shared" si="28"/>
        <v>47.79</v>
      </c>
      <c r="U200" s="2">
        <f t="shared" si="29"/>
        <v>22.69</v>
      </c>
      <c r="V200" s="2">
        <f t="shared" si="30"/>
        <v>51.884999999999998</v>
      </c>
      <c r="W200" s="2">
        <f t="shared" si="31"/>
        <v>0</v>
      </c>
    </row>
    <row r="201" spans="1:23" x14ac:dyDescent="0.3">
      <c r="A201">
        <v>679</v>
      </c>
      <c r="B201">
        <v>-100</v>
      </c>
      <c r="C201">
        <v>51.91</v>
      </c>
      <c r="D201" t="s">
        <v>206</v>
      </c>
      <c r="H201" s="12">
        <f t="shared" si="24"/>
        <v>38721.805902777778</v>
      </c>
      <c r="I201" s="2">
        <f t="shared" si="25"/>
        <v>5191</v>
      </c>
      <c r="J201" s="2">
        <f>IF(ISBLANK(A201),"",-SUM(I$3:I201))</f>
        <v>-38906.347520371768</v>
      </c>
      <c r="K201" s="2">
        <f t="shared" si="26"/>
        <v>1677.347520371768</v>
      </c>
      <c r="L201" s="7">
        <f t="shared" si="27"/>
        <v>2.7955792006196134E-2</v>
      </c>
      <c r="M201" s="7">
        <f>IF(ISBLANK(A201),"",K201/($M$1+SUM(K$3:K200)))</f>
        <v>8.8904193267753794E-3</v>
      </c>
      <c r="N201">
        <f>IF(ISBLANK(A201),"",IF(H202=0,NETWORKDAYS($H$3,H201,holiday!$B$2:$B$10),IF(DAY(H201)&lt;DAY(H202),NETWORKDAYS($H$3,H201,holiday!$B$2:$B$10),0)))</f>
        <v>0</v>
      </c>
      <c r="O201">
        <f>IF(ISBLANK(A201),"",SUMIF($A$3:$A201,O$2,$B$3:$B201))</f>
        <v>700</v>
      </c>
      <c r="P201">
        <f>IF(ISBLANK(A201),"",SUMIF($A$3:$A201,P$2,$B$3:$B201))</f>
        <v>-2200</v>
      </c>
      <c r="Q201">
        <f>IF(ISBLANK(A201),"",SUMIF($A$3:$A201,Q$2,$B$3:$B201))</f>
        <v>-400</v>
      </c>
      <c r="R201">
        <f>IF(ISBLANK(A201),"",SUMIF($A$3:$A201,R$2,$B$3:$B201))</f>
        <v>0</v>
      </c>
      <c r="T201" s="2">
        <f t="shared" si="28"/>
        <v>47.79</v>
      </c>
      <c r="U201" s="2">
        <f t="shared" si="29"/>
        <v>22.69</v>
      </c>
      <c r="V201" s="2">
        <f t="shared" si="30"/>
        <v>51.91</v>
      </c>
      <c r="W201" s="2">
        <f t="shared" si="31"/>
        <v>0</v>
      </c>
    </row>
    <row r="202" spans="1:23" x14ac:dyDescent="0.3">
      <c r="A202">
        <v>8370</v>
      </c>
      <c r="B202">
        <v>100</v>
      </c>
      <c r="C202">
        <v>47.66</v>
      </c>
      <c r="D202" t="s">
        <v>207</v>
      </c>
      <c r="H202" s="12">
        <f t="shared" si="24"/>
        <v>38721.806226851855</v>
      </c>
      <c r="I202" s="2">
        <f t="shared" si="25"/>
        <v>-4766</v>
      </c>
      <c r="J202" s="2">
        <f>IF(ISBLANK(A202),"",-SUM(I$3:I202))</f>
        <v>-34140.347520371768</v>
      </c>
      <c r="K202" s="2">
        <f t="shared" si="26"/>
        <v>1586.347520371768</v>
      </c>
      <c r="L202" s="7">
        <f t="shared" si="27"/>
        <v>2.6439125339529468E-2</v>
      </c>
      <c r="M202" s="7">
        <f>IF(ISBLANK(A202),"",K202/($M$1+SUM(K$3:K201)))</f>
        <v>8.3340006624248123E-3</v>
      </c>
      <c r="N202">
        <f>IF(ISBLANK(A202),"",IF(H203=0,NETWORKDAYS($H$3,H202,holiday!$B$2:$B$10),IF(DAY(H202)&lt;DAY(H203),NETWORKDAYS($H$3,H202,holiday!$B$2:$B$10),0)))</f>
        <v>0</v>
      </c>
      <c r="O202">
        <f>IF(ISBLANK(A202),"",SUMIF($A$3:$A202,O$2,$B$3:$B202))</f>
        <v>800</v>
      </c>
      <c r="P202">
        <f>IF(ISBLANK(A202),"",SUMIF($A$3:$A202,P$2,$B$3:$B202))</f>
        <v>-2200</v>
      </c>
      <c r="Q202">
        <f>IF(ISBLANK(A202),"",SUMIF($A$3:$A202,Q$2,$B$3:$B202))</f>
        <v>-400</v>
      </c>
      <c r="R202">
        <f>IF(ISBLANK(A202),"",SUMIF($A$3:$A202,R$2,$B$3:$B202))</f>
        <v>0</v>
      </c>
      <c r="T202" s="2">
        <f t="shared" si="28"/>
        <v>47.66</v>
      </c>
      <c r="U202" s="2">
        <f t="shared" si="29"/>
        <v>22.69</v>
      </c>
      <c r="V202" s="2">
        <f t="shared" si="30"/>
        <v>51.91</v>
      </c>
      <c r="W202" s="2">
        <f t="shared" si="31"/>
        <v>0</v>
      </c>
    </row>
    <row r="203" spans="1:23" x14ac:dyDescent="0.3">
      <c r="A203">
        <v>980</v>
      </c>
      <c r="B203">
        <v>100</v>
      </c>
      <c r="C203">
        <v>22.6</v>
      </c>
      <c r="D203" t="s">
        <v>208</v>
      </c>
      <c r="H203" s="12">
        <f t="shared" si="24"/>
        <v>38721.807210648149</v>
      </c>
      <c r="I203" s="2">
        <f t="shared" si="25"/>
        <v>-2260</v>
      </c>
      <c r="J203" s="2">
        <f>IF(ISBLANK(A203),"",-SUM(I$3:I203))</f>
        <v>-31880.347520371768</v>
      </c>
      <c r="K203" s="2">
        <f t="shared" si="26"/>
        <v>1784.347520371768</v>
      </c>
      <c r="L203" s="7">
        <f t="shared" si="27"/>
        <v>2.9739125339529469E-2</v>
      </c>
      <c r="M203" s="7">
        <f>IF(ISBLANK(A203),"",K203/($M$1+SUM(K$3:K202)))</f>
        <v>9.2967301795384306E-3</v>
      </c>
      <c r="N203">
        <f>IF(ISBLANK(A203),"",IF(H204=0,NETWORKDAYS($H$3,H203,holiday!$B$2:$B$10),IF(DAY(H203)&lt;DAY(H204),NETWORKDAYS($H$3,H203,holiday!$B$2:$B$10),0)))</f>
        <v>0</v>
      </c>
      <c r="O203">
        <f>IF(ISBLANK(A203),"",SUMIF($A$3:$A203,O$2,$B$3:$B203))</f>
        <v>800</v>
      </c>
      <c r="P203">
        <f>IF(ISBLANK(A203),"",SUMIF($A$3:$A203,P$2,$B$3:$B203))</f>
        <v>-2100</v>
      </c>
      <c r="Q203">
        <f>IF(ISBLANK(A203),"",SUMIF($A$3:$A203,Q$2,$B$3:$B203))</f>
        <v>-400</v>
      </c>
      <c r="R203">
        <f>IF(ISBLANK(A203),"",SUMIF($A$3:$A203,R$2,$B$3:$B203))</f>
        <v>0</v>
      </c>
      <c r="T203" s="2">
        <f t="shared" si="28"/>
        <v>47.66</v>
      </c>
      <c r="U203" s="2">
        <f t="shared" si="29"/>
        <v>22.6</v>
      </c>
      <c r="V203" s="2">
        <f t="shared" si="30"/>
        <v>51.91</v>
      </c>
      <c r="W203" s="2">
        <f t="shared" si="31"/>
        <v>0</v>
      </c>
    </row>
    <row r="204" spans="1:23" x14ac:dyDescent="0.3">
      <c r="A204">
        <v>679</v>
      </c>
      <c r="B204">
        <v>-100</v>
      </c>
      <c r="C204">
        <v>51.87</v>
      </c>
      <c r="D204" t="s">
        <v>209</v>
      </c>
      <c r="H204" s="12">
        <f t="shared" si="24"/>
        <v>38721.810127314813</v>
      </c>
      <c r="I204" s="2">
        <f t="shared" si="25"/>
        <v>5187</v>
      </c>
      <c r="J204" s="2">
        <f>IF(ISBLANK(A204),"",-SUM(I$3:I204))</f>
        <v>-37067.347520371768</v>
      </c>
      <c r="K204" s="2">
        <f t="shared" si="26"/>
        <v>1800.347520371768</v>
      </c>
      <c r="L204" s="7">
        <f t="shared" si="27"/>
        <v>3.0005792006196134E-2</v>
      </c>
      <c r="M204" s="7">
        <f>IF(ISBLANK(A204),"",K204/($M$1+SUM(K$3:K203)))</f>
        <v>9.2936917421603607E-3</v>
      </c>
      <c r="N204">
        <f>IF(ISBLANK(A204),"",IF(H205=0,NETWORKDAYS($H$3,H204,holiday!$B$2:$B$10),IF(DAY(H204)&lt;DAY(H205),NETWORKDAYS($H$3,H204,holiday!$B$2:$B$10),0)))</f>
        <v>0</v>
      </c>
      <c r="O204">
        <f>IF(ISBLANK(A204),"",SUMIF($A$3:$A204,O$2,$B$3:$B204))</f>
        <v>800</v>
      </c>
      <c r="P204">
        <f>IF(ISBLANK(A204),"",SUMIF($A$3:$A204,P$2,$B$3:$B204))</f>
        <v>-2100</v>
      </c>
      <c r="Q204">
        <f>IF(ISBLANK(A204),"",SUMIF($A$3:$A204,Q$2,$B$3:$B204))</f>
        <v>-500</v>
      </c>
      <c r="R204">
        <f>IF(ISBLANK(A204),"",SUMIF($A$3:$A204,R$2,$B$3:$B204))</f>
        <v>0</v>
      </c>
      <c r="T204" s="2">
        <f t="shared" si="28"/>
        <v>47.66</v>
      </c>
      <c r="U204" s="2">
        <f t="shared" si="29"/>
        <v>22.6</v>
      </c>
      <c r="V204" s="2">
        <f t="shared" si="30"/>
        <v>51.87</v>
      </c>
      <c r="W204" s="2">
        <f t="shared" si="31"/>
        <v>0</v>
      </c>
    </row>
    <row r="205" spans="1:23" x14ac:dyDescent="0.3">
      <c r="A205">
        <v>980</v>
      </c>
      <c r="B205">
        <v>-100</v>
      </c>
      <c r="C205">
        <v>22.59</v>
      </c>
      <c r="D205" t="s">
        <v>210</v>
      </c>
      <c r="H205" s="12">
        <f t="shared" si="24"/>
        <v>38721.812256944446</v>
      </c>
      <c r="I205" s="2">
        <f t="shared" si="25"/>
        <v>2259</v>
      </c>
      <c r="J205" s="2">
        <f>IF(ISBLANK(A205),"",-SUM(I$3:I205))</f>
        <v>-39326.347520371768</v>
      </c>
      <c r="K205" s="2">
        <f t="shared" si="26"/>
        <v>1821.347520371768</v>
      </c>
      <c r="L205" s="7">
        <f t="shared" si="27"/>
        <v>3.0355792006196133E-2</v>
      </c>
      <c r="M205" s="7">
        <f>IF(ISBLANK(A205),"",K205/($M$1+SUM(K$3:K204)))</f>
        <v>9.3155216298675472E-3</v>
      </c>
      <c r="N205">
        <f>IF(ISBLANK(A205),"",IF(H206=0,NETWORKDAYS($H$3,H205,holiday!$B$2:$B$10),IF(DAY(H205)&lt;DAY(H206),NETWORKDAYS($H$3,H205,holiday!$B$2:$B$10),0)))</f>
        <v>0</v>
      </c>
      <c r="O205">
        <f>IF(ISBLANK(A205),"",SUMIF($A$3:$A205,O$2,$B$3:$B205))</f>
        <v>800</v>
      </c>
      <c r="P205">
        <f>IF(ISBLANK(A205),"",SUMIF($A$3:$A205,P$2,$B$3:$B205))</f>
        <v>-2200</v>
      </c>
      <c r="Q205">
        <f>IF(ISBLANK(A205),"",SUMIF($A$3:$A205,Q$2,$B$3:$B205))</f>
        <v>-500</v>
      </c>
      <c r="R205">
        <f>IF(ISBLANK(A205),"",SUMIF($A$3:$A205,R$2,$B$3:$B205))</f>
        <v>0</v>
      </c>
      <c r="T205" s="2">
        <f t="shared" si="28"/>
        <v>47.66</v>
      </c>
      <c r="U205" s="2">
        <f t="shared" si="29"/>
        <v>22.59</v>
      </c>
      <c r="V205" s="2">
        <f t="shared" si="30"/>
        <v>51.87</v>
      </c>
      <c r="W205" s="2">
        <f t="shared" si="31"/>
        <v>0</v>
      </c>
    </row>
    <row r="206" spans="1:23" x14ac:dyDescent="0.3">
      <c r="A206">
        <v>980</v>
      </c>
      <c r="B206">
        <v>-100</v>
      </c>
      <c r="C206">
        <v>22.6</v>
      </c>
      <c r="D206" t="s">
        <v>211</v>
      </c>
      <c r="H206" s="12">
        <f t="shared" si="24"/>
        <v>38721.814155092594</v>
      </c>
      <c r="I206" s="2">
        <f t="shared" si="25"/>
        <v>2260</v>
      </c>
      <c r="J206" s="2">
        <f>IF(ISBLANK(A206),"",-SUM(I$3:I206))</f>
        <v>-41586.347520371768</v>
      </c>
      <c r="K206" s="2">
        <f t="shared" si="26"/>
        <v>1799.347520371768</v>
      </c>
      <c r="L206" s="7">
        <f t="shared" si="27"/>
        <v>2.9989125339529469E-2</v>
      </c>
      <c r="M206" s="7">
        <f>IF(ISBLANK(A206),"",K206/($M$1+SUM(K$3:K205)))</f>
        <v>9.1180602466426446E-3</v>
      </c>
      <c r="N206">
        <f>IF(ISBLANK(A206),"",IF(H207=0,NETWORKDAYS($H$3,H206,holiday!$B$2:$B$10),IF(DAY(H206)&lt;DAY(H207),NETWORKDAYS($H$3,H206,holiday!$B$2:$B$10),0)))</f>
        <v>0</v>
      </c>
      <c r="O206">
        <f>IF(ISBLANK(A206),"",SUMIF($A$3:$A206,O$2,$B$3:$B206))</f>
        <v>800</v>
      </c>
      <c r="P206">
        <f>IF(ISBLANK(A206),"",SUMIF($A$3:$A206,P$2,$B$3:$B206))</f>
        <v>-2300</v>
      </c>
      <c r="Q206">
        <f>IF(ISBLANK(A206),"",SUMIF($A$3:$A206,Q$2,$B$3:$B206))</f>
        <v>-500</v>
      </c>
      <c r="R206">
        <f>IF(ISBLANK(A206),"",SUMIF($A$3:$A206,R$2,$B$3:$B206))</f>
        <v>0</v>
      </c>
      <c r="T206" s="2">
        <f t="shared" si="28"/>
        <v>47.66</v>
      </c>
      <c r="U206" s="2">
        <f t="shared" si="29"/>
        <v>22.6</v>
      </c>
      <c r="V206" s="2">
        <f t="shared" si="30"/>
        <v>51.87</v>
      </c>
      <c r="W206" s="2">
        <f t="shared" si="31"/>
        <v>0</v>
      </c>
    </row>
    <row r="207" spans="1:23" x14ac:dyDescent="0.3">
      <c r="A207">
        <v>980</v>
      </c>
      <c r="B207">
        <v>-100</v>
      </c>
      <c r="C207">
        <v>22.59</v>
      </c>
      <c r="D207" t="s">
        <v>212</v>
      </c>
      <c r="H207" s="12">
        <f t="shared" si="24"/>
        <v>38721.815023148149</v>
      </c>
      <c r="I207" s="2">
        <f t="shared" si="25"/>
        <v>2259</v>
      </c>
      <c r="J207" s="2">
        <f>IF(ISBLANK(A207),"",-SUM(I$3:I207))</f>
        <v>-43845.347520371768</v>
      </c>
      <c r="K207" s="2">
        <f t="shared" si="26"/>
        <v>1822.347520371768</v>
      </c>
      <c r="L207" s="7">
        <f t="shared" si="27"/>
        <v>3.0372458672862802E-2</v>
      </c>
      <c r="M207" s="7">
        <f>IF(ISBLANK(A207),"",K207/($M$1+SUM(K$3:K206)))</f>
        <v>9.1511701220826549E-3</v>
      </c>
      <c r="N207">
        <f>IF(ISBLANK(A207),"",IF(H208=0,NETWORKDAYS($H$3,H207,holiday!$B$2:$B$10),IF(DAY(H207)&lt;DAY(H208),NETWORKDAYS($H$3,H207,holiday!$B$2:$B$10),0)))</f>
        <v>0</v>
      </c>
      <c r="O207">
        <f>IF(ISBLANK(A207),"",SUMIF($A$3:$A207,O$2,$B$3:$B207))</f>
        <v>800</v>
      </c>
      <c r="P207">
        <f>IF(ISBLANK(A207),"",SUMIF($A$3:$A207,P$2,$B$3:$B207))</f>
        <v>-2400</v>
      </c>
      <c r="Q207">
        <f>IF(ISBLANK(A207),"",SUMIF($A$3:$A207,Q$2,$B$3:$B207))</f>
        <v>-500</v>
      </c>
      <c r="R207">
        <f>IF(ISBLANK(A207),"",SUMIF($A$3:$A207,R$2,$B$3:$B207))</f>
        <v>0</v>
      </c>
      <c r="T207" s="2">
        <f t="shared" si="28"/>
        <v>47.66</v>
      </c>
      <c r="U207" s="2">
        <f t="shared" si="29"/>
        <v>22.59</v>
      </c>
      <c r="V207" s="2">
        <f t="shared" si="30"/>
        <v>51.87</v>
      </c>
      <c r="W207" s="2">
        <f t="shared" si="31"/>
        <v>0</v>
      </c>
    </row>
    <row r="208" spans="1:23" x14ac:dyDescent="0.3">
      <c r="A208">
        <v>27969</v>
      </c>
      <c r="B208">
        <v>100</v>
      </c>
      <c r="C208">
        <v>26.04</v>
      </c>
      <c r="D208" t="s">
        <v>213</v>
      </c>
      <c r="H208" s="12">
        <f t="shared" si="24"/>
        <v>38721.816203703704</v>
      </c>
      <c r="I208" s="2">
        <f t="shared" si="25"/>
        <v>-2604</v>
      </c>
      <c r="J208" s="2">
        <f>IF(ISBLANK(A208),"",-SUM(I$3:I208))</f>
        <v>-41241.347520371768</v>
      </c>
      <c r="K208" s="2">
        <f t="shared" si="26"/>
        <v>1822.347520371768</v>
      </c>
      <c r="L208" s="7">
        <f t="shared" si="27"/>
        <v>3.0372458672862802E-2</v>
      </c>
      <c r="M208" s="7">
        <f>IF(ISBLANK(A208),"",K208/($M$1+SUM(K$3:K207)))</f>
        <v>9.068185612840925E-3</v>
      </c>
      <c r="N208">
        <f>IF(ISBLANK(A208),"",IF(H209=0,NETWORKDAYS($H$3,H208,holiday!$B$2:$B$10),IF(DAY(H208)&lt;DAY(H209),NETWORKDAYS($H$3,H208,holiday!$B$2:$B$10),0)))</f>
        <v>0</v>
      </c>
      <c r="O208">
        <f>IF(ISBLANK(A208),"",SUMIF($A$3:$A208,O$2,$B$3:$B208))</f>
        <v>800</v>
      </c>
      <c r="P208">
        <f>IF(ISBLANK(A208),"",SUMIF($A$3:$A208,P$2,$B$3:$B208))</f>
        <v>-2400</v>
      </c>
      <c r="Q208">
        <f>IF(ISBLANK(A208),"",SUMIF($A$3:$A208,Q$2,$B$3:$B208))</f>
        <v>-500</v>
      </c>
      <c r="R208">
        <f>IF(ISBLANK(A208),"",SUMIF($A$3:$A208,R$2,$B$3:$B208))</f>
        <v>100</v>
      </c>
      <c r="T208" s="2">
        <f t="shared" si="28"/>
        <v>47.66</v>
      </c>
      <c r="U208" s="2">
        <f t="shared" si="29"/>
        <v>22.59</v>
      </c>
      <c r="V208" s="2">
        <f t="shared" si="30"/>
        <v>51.87</v>
      </c>
      <c r="W208" s="2">
        <f t="shared" si="31"/>
        <v>26.04</v>
      </c>
    </row>
    <row r="209" spans="1:23" x14ac:dyDescent="0.3">
      <c r="A209">
        <v>980</v>
      </c>
      <c r="B209">
        <v>-100</v>
      </c>
      <c r="C209">
        <v>22.6</v>
      </c>
      <c r="D209" t="s">
        <v>214</v>
      </c>
      <c r="H209" s="12">
        <f t="shared" si="24"/>
        <v>38721.817881944444</v>
      </c>
      <c r="I209" s="2">
        <f t="shared" si="25"/>
        <v>2260</v>
      </c>
      <c r="J209" s="2">
        <f>IF(ISBLANK(A209),"",-SUM(I$3:I209))</f>
        <v>-43501.347520371768</v>
      </c>
      <c r="K209" s="2">
        <f t="shared" si="26"/>
        <v>1798.347520371768</v>
      </c>
      <c r="L209" s="7">
        <f t="shared" si="27"/>
        <v>2.9972458672862801E-2</v>
      </c>
      <c r="M209" s="7">
        <f>IF(ISBLANK(A209),"",K209/($M$1+SUM(K$3:K208)))</f>
        <v>8.8683394368728619E-3</v>
      </c>
      <c r="N209">
        <f>IF(ISBLANK(A209),"",IF(H210=0,NETWORKDAYS($H$3,H209,holiday!$B$2:$B$10),IF(DAY(H209)&lt;DAY(H210),NETWORKDAYS($H$3,H209,holiday!$B$2:$B$10),0)))</f>
        <v>0</v>
      </c>
      <c r="O209">
        <f>IF(ISBLANK(A209),"",SUMIF($A$3:$A209,O$2,$B$3:$B209))</f>
        <v>800</v>
      </c>
      <c r="P209">
        <f>IF(ISBLANK(A209),"",SUMIF($A$3:$A209,P$2,$B$3:$B209))</f>
        <v>-2500</v>
      </c>
      <c r="Q209">
        <f>IF(ISBLANK(A209),"",SUMIF($A$3:$A209,Q$2,$B$3:$B209))</f>
        <v>-500</v>
      </c>
      <c r="R209">
        <f>IF(ISBLANK(A209),"",SUMIF($A$3:$A209,R$2,$B$3:$B209))</f>
        <v>100</v>
      </c>
      <c r="T209" s="2">
        <f t="shared" si="28"/>
        <v>47.66</v>
      </c>
      <c r="U209" s="2">
        <f t="shared" si="29"/>
        <v>22.6</v>
      </c>
      <c r="V209" s="2">
        <f t="shared" si="30"/>
        <v>51.87</v>
      </c>
      <c r="W209" s="2">
        <f t="shared" si="31"/>
        <v>26.04</v>
      </c>
    </row>
    <row r="210" spans="1:23" x14ac:dyDescent="0.3">
      <c r="A210">
        <v>980</v>
      </c>
      <c r="B210">
        <v>-100</v>
      </c>
      <c r="C210">
        <v>22.599333333333298</v>
      </c>
      <c r="D210" t="s">
        <v>215</v>
      </c>
      <c r="H210" s="12">
        <f t="shared" si="24"/>
        <v>38721.819756944446</v>
      </c>
      <c r="I210" s="2">
        <f t="shared" si="25"/>
        <v>2259.9333333333298</v>
      </c>
      <c r="J210" s="2">
        <f>IF(ISBLANK(A210),"",-SUM(I$3:I210))</f>
        <v>-45761.280853705095</v>
      </c>
      <c r="K210" s="2">
        <f t="shared" si="26"/>
        <v>1800.0141870385196</v>
      </c>
      <c r="L210" s="7">
        <f t="shared" si="27"/>
        <v>3.0000236450641992E-2</v>
      </c>
      <c r="M210" s="7">
        <f>IF(ISBLANK(A210),"",K210/($M$1+SUM(K$3:K209)))</f>
        <v>8.7985300565693765E-3</v>
      </c>
      <c r="N210">
        <f>IF(ISBLANK(A210),"",IF(H211=0,NETWORKDAYS($H$3,H210,holiday!$B$2:$B$10),IF(DAY(H210)&lt;DAY(H211),NETWORKDAYS($H$3,H210,holiday!$B$2:$B$10),0)))</f>
        <v>0</v>
      </c>
      <c r="O210">
        <f>IF(ISBLANK(A210),"",SUMIF($A$3:$A210,O$2,$B$3:$B210))</f>
        <v>800</v>
      </c>
      <c r="P210">
        <f>IF(ISBLANK(A210),"",SUMIF($A$3:$A210,P$2,$B$3:$B210))</f>
        <v>-2600</v>
      </c>
      <c r="Q210">
        <f>IF(ISBLANK(A210),"",SUMIF($A$3:$A210,Q$2,$B$3:$B210))</f>
        <v>-500</v>
      </c>
      <c r="R210">
        <f>IF(ISBLANK(A210),"",SUMIF($A$3:$A210,R$2,$B$3:$B210))</f>
        <v>100</v>
      </c>
      <c r="T210" s="2">
        <f t="shared" si="28"/>
        <v>47.66</v>
      </c>
      <c r="U210" s="2">
        <f t="shared" si="29"/>
        <v>22.599333333333298</v>
      </c>
      <c r="V210" s="2">
        <f t="shared" si="30"/>
        <v>51.87</v>
      </c>
      <c r="W210" s="2">
        <f t="shared" si="31"/>
        <v>26.04</v>
      </c>
    </row>
    <row r="211" spans="1:23" x14ac:dyDescent="0.3">
      <c r="A211">
        <v>27969</v>
      </c>
      <c r="B211">
        <v>100</v>
      </c>
      <c r="C211">
        <v>26.04</v>
      </c>
      <c r="D211" t="s">
        <v>216</v>
      </c>
      <c r="H211" s="12">
        <f t="shared" si="24"/>
        <v>38721.820428240739</v>
      </c>
      <c r="I211" s="2">
        <f t="shared" si="25"/>
        <v>-2604</v>
      </c>
      <c r="J211" s="2">
        <f>IF(ISBLANK(A211),"",-SUM(I$3:I211))</f>
        <v>-43157.280853705095</v>
      </c>
      <c r="K211" s="2">
        <f t="shared" si="26"/>
        <v>1800.0141870385196</v>
      </c>
      <c r="L211" s="7">
        <f t="shared" si="27"/>
        <v>3.0000236450641992E-2</v>
      </c>
      <c r="M211" s="7">
        <f>IF(ISBLANK(A211),"",K211/($M$1+SUM(K$3:K210)))</f>
        <v>8.7217911152943396E-3</v>
      </c>
      <c r="N211">
        <f>IF(ISBLANK(A211),"",IF(H212=0,NETWORKDAYS($H$3,H211,holiday!$B$2:$B$10),IF(DAY(H211)&lt;DAY(H212),NETWORKDAYS($H$3,H211,holiday!$B$2:$B$10),0)))</f>
        <v>0</v>
      </c>
      <c r="O211">
        <f>IF(ISBLANK(A211),"",SUMIF($A$3:$A211,O$2,$B$3:$B211))</f>
        <v>800</v>
      </c>
      <c r="P211">
        <f>IF(ISBLANK(A211),"",SUMIF($A$3:$A211,P$2,$B$3:$B211))</f>
        <v>-2600</v>
      </c>
      <c r="Q211">
        <f>IF(ISBLANK(A211),"",SUMIF($A$3:$A211,Q$2,$B$3:$B211))</f>
        <v>-500</v>
      </c>
      <c r="R211">
        <f>IF(ISBLANK(A211),"",SUMIF($A$3:$A211,R$2,$B$3:$B211))</f>
        <v>200</v>
      </c>
      <c r="T211" s="2">
        <f t="shared" si="28"/>
        <v>47.66</v>
      </c>
      <c r="U211" s="2">
        <f t="shared" si="29"/>
        <v>22.599333333333298</v>
      </c>
      <c r="V211" s="2">
        <f t="shared" si="30"/>
        <v>51.87</v>
      </c>
      <c r="W211" s="2">
        <f t="shared" si="31"/>
        <v>26.04</v>
      </c>
    </row>
    <row r="212" spans="1:23" x14ac:dyDescent="0.3">
      <c r="A212">
        <v>980</v>
      </c>
      <c r="B212">
        <v>-100</v>
      </c>
      <c r="C212">
        <v>22.56</v>
      </c>
      <c r="D212" t="s">
        <v>217</v>
      </c>
      <c r="H212" s="12">
        <f t="shared" si="24"/>
        <v>38721.83452546296</v>
      </c>
      <c r="I212" s="2">
        <f t="shared" si="25"/>
        <v>2256</v>
      </c>
      <c r="J212" s="2">
        <f>IF(ISBLANK(A212),"",-SUM(I$3:I212))</f>
        <v>-45413.280853705095</v>
      </c>
      <c r="K212" s="2">
        <f t="shared" si="26"/>
        <v>1902.2808537050951</v>
      </c>
      <c r="L212" s="7">
        <f t="shared" si="27"/>
        <v>3.1704680895084915E-2</v>
      </c>
      <c r="M212" s="7">
        <f>IF(ISBLANK(A212),"",K212/($M$1+SUM(K$3:K211)))</f>
        <v>9.1376177633811853E-3</v>
      </c>
      <c r="N212">
        <f>IF(ISBLANK(A212),"",IF(H213=0,NETWORKDAYS($H$3,H212,holiday!$B$2:$B$10),IF(DAY(H212)&lt;DAY(H213),NETWORKDAYS($H$3,H212,holiday!$B$2:$B$10),0)))</f>
        <v>0</v>
      </c>
      <c r="O212">
        <f>IF(ISBLANK(A212),"",SUMIF($A$3:$A212,O$2,$B$3:$B212))</f>
        <v>800</v>
      </c>
      <c r="P212">
        <f>IF(ISBLANK(A212),"",SUMIF($A$3:$A212,P$2,$B$3:$B212))</f>
        <v>-2700</v>
      </c>
      <c r="Q212">
        <f>IF(ISBLANK(A212),"",SUMIF($A$3:$A212,Q$2,$B$3:$B212))</f>
        <v>-500</v>
      </c>
      <c r="R212">
        <f>IF(ISBLANK(A212),"",SUMIF($A$3:$A212,R$2,$B$3:$B212))</f>
        <v>200</v>
      </c>
      <c r="T212" s="2">
        <f t="shared" si="28"/>
        <v>47.66</v>
      </c>
      <c r="U212" s="2">
        <f t="shared" si="29"/>
        <v>22.56</v>
      </c>
      <c r="V212" s="2">
        <f t="shared" si="30"/>
        <v>51.87</v>
      </c>
      <c r="W212" s="2">
        <f t="shared" si="31"/>
        <v>26.04</v>
      </c>
    </row>
    <row r="213" spans="1:23" x14ac:dyDescent="0.3">
      <c r="A213">
        <v>980</v>
      </c>
      <c r="B213">
        <v>100</v>
      </c>
      <c r="C213">
        <v>22.56</v>
      </c>
      <c r="D213" t="s">
        <v>218</v>
      </c>
      <c r="H213" s="12">
        <f t="shared" si="24"/>
        <v>38721.838078703702</v>
      </c>
      <c r="I213" s="2">
        <f t="shared" si="25"/>
        <v>-2256</v>
      </c>
      <c r="J213" s="2">
        <f>IF(ISBLANK(A213),"",-SUM(I$3:I213))</f>
        <v>-43157.280853705095</v>
      </c>
      <c r="K213" s="2">
        <f t="shared" si="26"/>
        <v>1902.2808537050951</v>
      </c>
      <c r="L213" s="7">
        <f t="shared" si="27"/>
        <v>3.1704680895084915E-2</v>
      </c>
      <c r="M213" s="7">
        <f>IF(ISBLANK(A213),"",K213/($M$1+SUM(K$3:K212)))</f>
        <v>9.0548777515929834E-3</v>
      </c>
      <c r="N213">
        <f>IF(ISBLANK(A213),"",IF(H214=0,NETWORKDAYS($H$3,H213,holiday!$B$2:$B$10),IF(DAY(H213)&lt;DAY(H214),NETWORKDAYS($H$3,H213,holiday!$B$2:$B$10),0)))</f>
        <v>0</v>
      </c>
      <c r="O213">
        <f>IF(ISBLANK(A213),"",SUMIF($A$3:$A213,O$2,$B$3:$B213))</f>
        <v>800</v>
      </c>
      <c r="P213">
        <f>IF(ISBLANK(A213),"",SUMIF($A$3:$A213,P$2,$B$3:$B213))</f>
        <v>-2600</v>
      </c>
      <c r="Q213">
        <f>IF(ISBLANK(A213),"",SUMIF($A$3:$A213,Q$2,$B$3:$B213))</f>
        <v>-500</v>
      </c>
      <c r="R213">
        <f>IF(ISBLANK(A213),"",SUMIF($A$3:$A213,R$2,$B$3:$B213))</f>
        <v>200</v>
      </c>
      <c r="T213" s="2">
        <f t="shared" si="28"/>
        <v>47.66</v>
      </c>
      <c r="U213" s="2">
        <f t="shared" si="29"/>
        <v>22.56</v>
      </c>
      <c r="V213" s="2">
        <f t="shared" si="30"/>
        <v>51.87</v>
      </c>
      <c r="W213" s="2">
        <f t="shared" si="31"/>
        <v>26.04</v>
      </c>
    </row>
    <row r="214" spans="1:23" x14ac:dyDescent="0.3">
      <c r="A214">
        <v>679</v>
      </c>
      <c r="B214">
        <v>100</v>
      </c>
      <c r="C214">
        <v>51.89</v>
      </c>
      <c r="D214" t="s">
        <v>219</v>
      </c>
      <c r="H214" s="12">
        <f t="shared" si="24"/>
        <v>38721.838587962964</v>
      </c>
      <c r="I214" s="2">
        <f t="shared" si="25"/>
        <v>-5189</v>
      </c>
      <c r="J214" s="2">
        <f>IF(ISBLANK(A214),"",-SUM(I$3:I214))</f>
        <v>-37968.280853705095</v>
      </c>
      <c r="K214" s="2">
        <f t="shared" si="26"/>
        <v>1892.2808537050951</v>
      </c>
      <c r="L214" s="7">
        <f t="shared" si="27"/>
        <v>3.1538014228418253E-2</v>
      </c>
      <c r="M214" s="7">
        <f>IF(ISBLANK(A214),"",K214/($M$1+SUM(K$3:K213)))</f>
        <v>8.9264497307207681E-3</v>
      </c>
      <c r="N214">
        <f>IF(ISBLANK(A214),"",IF(H215=0,NETWORKDAYS($H$3,H214,holiday!$B$2:$B$10),IF(DAY(H214)&lt;DAY(H215),NETWORKDAYS($H$3,H214,holiday!$B$2:$B$10),0)))</f>
        <v>0</v>
      </c>
      <c r="O214">
        <f>IF(ISBLANK(A214),"",SUMIF($A$3:$A214,O$2,$B$3:$B214))</f>
        <v>800</v>
      </c>
      <c r="P214">
        <f>IF(ISBLANK(A214),"",SUMIF($A$3:$A214,P$2,$B$3:$B214))</f>
        <v>-2600</v>
      </c>
      <c r="Q214">
        <f>IF(ISBLANK(A214),"",SUMIF($A$3:$A214,Q$2,$B$3:$B214))</f>
        <v>-400</v>
      </c>
      <c r="R214">
        <f>IF(ISBLANK(A214),"",SUMIF($A$3:$A214,R$2,$B$3:$B214))</f>
        <v>200</v>
      </c>
      <c r="T214" s="2">
        <f t="shared" si="28"/>
        <v>47.66</v>
      </c>
      <c r="U214" s="2">
        <f t="shared" si="29"/>
        <v>22.56</v>
      </c>
      <c r="V214" s="2">
        <f t="shared" si="30"/>
        <v>51.89</v>
      </c>
      <c r="W214" s="2">
        <f t="shared" si="31"/>
        <v>26.04</v>
      </c>
    </row>
    <row r="215" spans="1:23" x14ac:dyDescent="0.3">
      <c r="A215">
        <v>980</v>
      </c>
      <c r="B215">
        <v>-100</v>
      </c>
      <c r="C215">
        <v>22.57</v>
      </c>
      <c r="D215" t="s">
        <v>220</v>
      </c>
      <c r="H215" s="12">
        <f t="shared" si="24"/>
        <v>38721.840856481482</v>
      </c>
      <c r="I215" s="2">
        <f t="shared" si="25"/>
        <v>2257</v>
      </c>
      <c r="J215" s="2">
        <f>IF(ISBLANK(A215),"",-SUM(I$3:I215))</f>
        <v>-40225.280853705095</v>
      </c>
      <c r="K215" s="2">
        <f t="shared" si="26"/>
        <v>1866.2808537050951</v>
      </c>
      <c r="L215" s="7">
        <f t="shared" si="27"/>
        <v>3.1104680895084919E-2</v>
      </c>
      <c r="M215" s="7">
        <f>IF(ISBLANK(A215),"",K215/($M$1+SUM(K$3:K214)))</f>
        <v>8.7259086385183399E-3</v>
      </c>
      <c r="N215">
        <f>IF(ISBLANK(A215),"",IF(H216=0,NETWORKDAYS($H$3,H215,holiday!$B$2:$B$10),IF(DAY(H215)&lt;DAY(H216),NETWORKDAYS($H$3,H215,holiday!$B$2:$B$10),0)))</f>
        <v>0</v>
      </c>
      <c r="O215">
        <f>IF(ISBLANK(A215),"",SUMIF($A$3:$A215,O$2,$B$3:$B215))</f>
        <v>800</v>
      </c>
      <c r="P215">
        <f>IF(ISBLANK(A215),"",SUMIF($A$3:$A215,P$2,$B$3:$B215))</f>
        <v>-2700</v>
      </c>
      <c r="Q215">
        <f>IF(ISBLANK(A215),"",SUMIF($A$3:$A215,Q$2,$B$3:$B215))</f>
        <v>-400</v>
      </c>
      <c r="R215">
        <f>IF(ISBLANK(A215),"",SUMIF($A$3:$A215,R$2,$B$3:$B215))</f>
        <v>200</v>
      </c>
      <c r="T215" s="2">
        <f t="shared" si="28"/>
        <v>47.66</v>
      </c>
      <c r="U215" s="2">
        <f t="shared" si="29"/>
        <v>22.57</v>
      </c>
      <c r="V215" s="2">
        <f t="shared" si="30"/>
        <v>51.89</v>
      </c>
      <c r="W215" s="2">
        <f t="shared" si="31"/>
        <v>26.04</v>
      </c>
    </row>
    <row r="216" spans="1:23" x14ac:dyDescent="0.3">
      <c r="A216">
        <v>980</v>
      </c>
      <c r="B216">
        <v>100</v>
      </c>
      <c r="C216">
        <v>22.56</v>
      </c>
      <c r="D216" t="s">
        <v>221</v>
      </c>
      <c r="H216" s="12">
        <f t="shared" si="24"/>
        <v>38721.841192129628</v>
      </c>
      <c r="I216" s="2">
        <f t="shared" si="25"/>
        <v>-2256</v>
      </c>
      <c r="J216" s="2">
        <f>IF(ISBLANK(A216),"",-SUM(I$3:I216))</f>
        <v>-37969.280853705095</v>
      </c>
      <c r="K216" s="2">
        <f t="shared" si="26"/>
        <v>1893.2808537050951</v>
      </c>
      <c r="L216" s="7">
        <f t="shared" si="27"/>
        <v>3.1554680895084918E-2</v>
      </c>
      <c r="M216" s="7">
        <f>IF(ISBLANK(A216),"",K216/($M$1+SUM(K$3:K215)))</f>
        <v>8.7755739099992219E-3</v>
      </c>
      <c r="N216">
        <f>IF(ISBLANK(A216),"",IF(H217=0,NETWORKDAYS($H$3,H216,holiday!$B$2:$B$10),IF(DAY(H216)&lt;DAY(H217),NETWORKDAYS($H$3,H216,holiday!$B$2:$B$10),0)))</f>
        <v>0</v>
      </c>
      <c r="O216">
        <f>IF(ISBLANK(A216),"",SUMIF($A$3:$A216,O$2,$B$3:$B216))</f>
        <v>800</v>
      </c>
      <c r="P216">
        <f>IF(ISBLANK(A216),"",SUMIF($A$3:$A216,P$2,$B$3:$B216))</f>
        <v>-2600</v>
      </c>
      <c r="Q216">
        <f>IF(ISBLANK(A216),"",SUMIF($A$3:$A216,Q$2,$B$3:$B216))</f>
        <v>-400</v>
      </c>
      <c r="R216">
        <f>IF(ISBLANK(A216),"",SUMIF($A$3:$A216,R$2,$B$3:$B216))</f>
        <v>200</v>
      </c>
      <c r="T216" s="2">
        <f t="shared" si="28"/>
        <v>47.66</v>
      </c>
      <c r="U216" s="2">
        <f t="shared" si="29"/>
        <v>22.56</v>
      </c>
      <c r="V216" s="2">
        <f t="shared" si="30"/>
        <v>51.89</v>
      </c>
      <c r="W216" s="2">
        <f t="shared" si="31"/>
        <v>26.04</v>
      </c>
    </row>
    <row r="217" spans="1:23" x14ac:dyDescent="0.3">
      <c r="A217">
        <v>980</v>
      </c>
      <c r="B217">
        <v>-100</v>
      </c>
      <c r="C217">
        <v>22.58</v>
      </c>
      <c r="D217" t="s">
        <v>222</v>
      </c>
      <c r="H217" s="12">
        <f t="shared" si="24"/>
        <v>38721.843923611108</v>
      </c>
      <c r="I217" s="2">
        <f t="shared" si="25"/>
        <v>2258</v>
      </c>
      <c r="J217" s="2">
        <f>IF(ISBLANK(A217),"",-SUM(I$3:I217))</f>
        <v>-40227.280853705095</v>
      </c>
      <c r="K217" s="2">
        <f t="shared" si="26"/>
        <v>1841.2808537051023</v>
      </c>
      <c r="L217" s="7">
        <f t="shared" si="27"/>
        <v>3.0688014228418374E-2</v>
      </c>
      <c r="M217" s="7">
        <f>IF(ISBLANK(A217),"",K217/($M$1+SUM(K$3:K216)))</f>
        <v>8.4603039233898166E-3</v>
      </c>
      <c r="N217">
        <f>IF(ISBLANK(A217),"",IF(H218=0,NETWORKDAYS($H$3,H217,holiday!$B$2:$B$10),IF(DAY(H217)&lt;DAY(H218),NETWORKDAYS($H$3,H217,holiday!$B$2:$B$10),0)))</f>
        <v>0</v>
      </c>
      <c r="O217">
        <f>IF(ISBLANK(A217),"",SUMIF($A$3:$A217,O$2,$B$3:$B217))</f>
        <v>800</v>
      </c>
      <c r="P217">
        <f>IF(ISBLANK(A217),"",SUMIF($A$3:$A217,P$2,$B$3:$B217))</f>
        <v>-2700</v>
      </c>
      <c r="Q217">
        <f>IF(ISBLANK(A217),"",SUMIF($A$3:$A217,Q$2,$B$3:$B217))</f>
        <v>-400</v>
      </c>
      <c r="R217">
        <f>IF(ISBLANK(A217),"",SUMIF($A$3:$A217,R$2,$B$3:$B217))</f>
        <v>200</v>
      </c>
      <c r="T217" s="2">
        <f t="shared" si="28"/>
        <v>47.66</v>
      </c>
      <c r="U217" s="2">
        <f t="shared" si="29"/>
        <v>22.58</v>
      </c>
      <c r="V217" s="2">
        <f t="shared" si="30"/>
        <v>51.89</v>
      </c>
      <c r="W217" s="2">
        <f t="shared" si="31"/>
        <v>26.04</v>
      </c>
    </row>
    <row r="218" spans="1:23" x14ac:dyDescent="0.3">
      <c r="A218">
        <v>980</v>
      </c>
      <c r="B218">
        <v>-100</v>
      </c>
      <c r="C218">
        <v>22.599761904761898</v>
      </c>
      <c r="D218" t="s">
        <v>223</v>
      </c>
      <c r="H218" s="12">
        <f t="shared" si="24"/>
        <v>38721.844537037039</v>
      </c>
      <c r="I218" s="2">
        <f t="shared" si="25"/>
        <v>2259.9761904761899</v>
      </c>
      <c r="J218" s="2">
        <f>IF(ISBLANK(A218),"",-SUM(I$3:I218))</f>
        <v>-42487.257044181286</v>
      </c>
      <c r="K218" s="2">
        <f t="shared" si="26"/>
        <v>1787.923710847972</v>
      </c>
      <c r="L218" s="7">
        <f t="shared" si="27"/>
        <v>2.9798728514132865E-2</v>
      </c>
      <c r="M218" s="7">
        <f>IF(ISBLANK(A218),"",K218/($M$1+SUM(K$3:K217)))</f>
        <v>8.1462194179507258E-3</v>
      </c>
      <c r="N218">
        <f>IF(ISBLANK(A218),"",IF(H219=0,NETWORKDAYS($H$3,H218,holiday!$B$2:$B$10),IF(DAY(H218)&lt;DAY(H219),NETWORKDAYS($H$3,H218,holiday!$B$2:$B$10),0)))</f>
        <v>0</v>
      </c>
      <c r="O218">
        <f>IF(ISBLANK(A218),"",SUMIF($A$3:$A218,O$2,$B$3:$B218))</f>
        <v>800</v>
      </c>
      <c r="P218">
        <f>IF(ISBLANK(A218),"",SUMIF($A$3:$A218,P$2,$B$3:$B218))</f>
        <v>-2800</v>
      </c>
      <c r="Q218">
        <f>IF(ISBLANK(A218),"",SUMIF($A$3:$A218,Q$2,$B$3:$B218))</f>
        <v>-400</v>
      </c>
      <c r="R218">
        <f>IF(ISBLANK(A218),"",SUMIF($A$3:$A218,R$2,$B$3:$B218))</f>
        <v>200</v>
      </c>
      <c r="T218" s="2">
        <f t="shared" si="28"/>
        <v>47.66</v>
      </c>
      <c r="U218" s="2">
        <f t="shared" si="29"/>
        <v>22.599761904761898</v>
      </c>
      <c r="V218" s="2">
        <f t="shared" si="30"/>
        <v>51.89</v>
      </c>
      <c r="W218" s="2">
        <f t="shared" si="31"/>
        <v>26.04</v>
      </c>
    </row>
    <row r="219" spans="1:23" x14ac:dyDescent="0.3">
      <c r="A219">
        <v>980</v>
      </c>
      <c r="B219">
        <v>100</v>
      </c>
      <c r="C219">
        <v>22.59</v>
      </c>
      <c r="D219" t="s">
        <v>224</v>
      </c>
      <c r="H219" s="12">
        <f t="shared" si="24"/>
        <v>38721.845821759256</v>
      </c>
      <c r="I219" s="2">
        <f t="shared" si="25"/>
        <v>-2259</v>
      </c>
      <c r="J219" s="2">
        <f>IF(ISBLANK(A219),"",-SUM(I$3:I219))</f>
        <v>-40228.257044181286</v>
      </c>
      <c r="K219" s="2">
        <f t="shared" si="26"/>
        <v>1815.2570441812859</v>
      </c>
      <c r="L219" s="7">
        <f t="shared" si="27"/>
        <v>3.0254284069688098E-2</v>
      </c>
      <c r="M219" s="7">
        <f>IF(ISBLANK(A219),"",K219/($M$1+SUM(K$3:K218)))</f>
        <v>8.2039258160217111E-3</v>
      </c>
      <c r="N219">
        <f>IF(ISBLANK(A219),"",IF(H220=0,NETWORKDAYS($H$3,H219,holiday!$B$2:$B$10),IF(DAY(H219)&lt;DAY(H220),NETWORKDAYS($H$3,H219,holiday!$B$2:$B$10),0)))</f>
        <v>0</v>
      </c>
      <c r="O219">
        <f>IF(ISBLANK(A219),"",SUMIF($A$3:$A219,O$2,$B$3:$B219))</f>
        <v>800</v>
      </c>
      <c r="P219">
        <f>IF(ISBLANK(A219),"",SUMIF($A$3:$A219,P$2,$B$3:$B219))</f>
        <v>-2700</v>
      </c>
      <c r="Q219">
        <f>IF(ISBLANK(A219),"",SUMIF($A$3:$A219,Q$2,$B$3:$B219))</f>
        <v>-400</v>
      </c>
      <c r="R219">
        <f>IF(ISBLANK(A219),"",SUMIF($A$3:$A219,R$2,$B$3:$B219))</f>
        <v>200</v>
      </c>
      <c r="T219" s="2">
        <f t="shared" si="28"/>
        <v>47.66</v>
      </c>
      <c r="U219" s="2">
        <f t="shared" si="29"/>
        <v>22.59</v>
      </c>
      <c r="V219" s="2">
        <f t="shared" si="30"/>
        <v>51.89</v>
      </c>
      <c r="W219" s="2">
        <f t="shared" si="31"/>
        <v>26.04</v>
      </c>
    </row>
    <row r="220" spans="1:23" x14ac:dyDescent="0.3">
      <c r="A220">
        <v>980</v>
      </c>
      <c r="B220">
        <v>100</v>
      </c>
      <c r="C220">
        <v>22.6</v>
      </c>
      <c r="D220" t="s">
        <v>225</v>
      </c>
      <c r="H220" s="12">
        <f t="shared" si="24"/>
        <v>38721.850972222222</v>
      </c>
      <c r="I220" s="2">
        <f t="shared" si="25"/>
        <v>-2260</v>
      </c>
      <c r="J220" s="2">
        <f>IF(ISBLANK(A220),"",-SUM(I$3:I220))</f>
        <v>-37968.257044181286</v>
      </c>
      <c r="K220" s="2">
        <f t="shared" si="26"/>
        <v>1788.2570441812786</v>
      </c>
      <c r="L220" s="7">
        <f t="shared" si="27"/>
        <v>2.9804284069687978E-2</v>
      </c>
      <c r="M220" s="7">
        <f>IF(ISBLANK(A220),"",K220/($M$1+SUM(K$3:K219)))</f>
        <v>8.0161374289635431E-3</v>
      </c>
      <c r="N220">
        <f>IF(ISBLANK(A220),"",IF(H221=0,NETWORKDAYS($H$3,H220,holiday!$B$2:$B$10),IF(DAY(H220)&lt;DAY(H221),NETWORKDAYS($H$3,H220,holiday!$B$2:$B$10),0)))</f>
        <v>0</v>
      </c>
      <c r="O220">
        <f>IF(ISBLANK(A220),"",SUMIF($A$3:$A220,O$2,$B$3:$B220))</f>
        <v>800</v>
      </c>
      <c r="P220">
        <f>IF(ISBLANK(A220),"",SUMIF($A$3:$A220,P$2,$B$3:$B220))</f>
        <v>-2600</v>
      </c>
      <c r="Q220">
        <f>IF(ISBLANK(A220),"",SUMIF($A$3:$A220,Q$2,$B$3:$B220))</f>
        <v>-400</v>
      </c>
      <c r="R220">
        <f>IF(ISBLANK(A220),"",SUMIF($A$3:$A220,R$2,$B$3:$B220))</f>
        <v>200</v>
      </c>
      <c r="T220" s="2">
        <f t="shared" si="28"/>
        <v>47.66</v>
      </c>
      <c r="U220" s="2">
        <f t="shared" si="29"/>
        <v>22.6</v>
      </c>
      <c r="V220" s="2">
        <f t="shared" si="30"/>
        <v>51.89</v>
      </c>
      <c r="W220" s="2">
        <f t="shared" si="31"/>
        <v>26.04</v>
      </c>
    </row>
    <row r="221" spans="1:23" x14ac:dyDescent="0.3">
      <c r="A221">
        <v>980</v>
      </c>
      <c r="B221">
        <v>-100</v>
      </c>
      <c r="C221">
        <v>22.64</v>
      </c>
      <c r="D221" t="s">
        <v>226</v>
      </c>
      <c r="H221" s="12">
        <f t="shared" si="24"/>
        <v>38721.856087962966</v>
      </c>
      <c r="I221" s="2">
        <f t="shared" si="25"/>
        <v>2264</v>
      </c>
      <c r="J221" s="2">
        <f>IF(ISBLANK(A221),"",-SUM(I$3:I221))</f>
        <v>-40232.257044181286</v>
      </c>
      <c r="K221" s="2">
        <f t="shared" si="26"/>
        <v>1684.2570441812859</v>
      </c>
      <c r="L221" s="7">
        <f t="shared" si="27"/>
        <v>2.8070950736354766E-2</v>
      </c>
      <c r="M221" s="7">
        <f>IF(ISBLANK(A221),"",K221/($M$1+SUM(K$3:K220)))</f>
        <v>7.4899013439502426E-3</v>
      </c>
      <c r="N221">
        <f>IF(ISBLANK(A221),"",IF(H222=0,NETWORKDAYS($H$3,H221,holiday!$B$2:$B$10),IF(DAY(H221)&lt;DAY(H222),NETWORKDAYS($H$3,H221,holiday!$B$2:$B$10),0)))</f>
        <v>0</v>
      </c>
      <c r="O221">
        <f>IF(ISBLANK(A221),"",SUMIF($A$3:$A221,O$2,$B$3:$B221))</f>
        <v>800</v>
      </c>
      <c r="P221">
        <f>IF(ISBLANK(A221),"",SUMIF($A$3:$A221,P$2,$B$3:$B221))</f>
        <v>-2700</v>
      </c>
      <c r="Q221">
        <f>IF(ISBLANK(A221),"",SUMIF($A$3:$A221,Q$2,$B$3:$B221))</f>
        <v>-400</v>
      </c>
      <c r="R221">
        <f>IF(ISBLANK(A221),"",SUMIF($A$3:$A221,R$2,$B$3:$B221))</f>
        <v>200</v>
      </c>
      <c r="T221" s="2">
        <f t="shared" si="28"/>
        <v>47.66</v>
      </c>
      <c r="U221" s="2">
        <f t="shared" si="29"/>
        <v>22.64</v>
      </c>
      <c r="V221" s="2">
        <f t="shared" si="30"/>
        <v>51.89</v>
      </c>
      <c r="W221" s="2">
        <f t="shared" si="31"/>
        <v>26.04</v>
      </c>
    </row>
    <row r="222" spans="1:23" x14ac:dyDescent="0.3">
      <c r="A222">
        <v>980</v>
      </c>
      <c r="B222">
        <v>-100</v>
      </c>
      <c r="C222">
        <v>22.64</v>
      </c>
      <c r="D222" t="s">
        <v>227</v>
      </c>
      <c r="H222" s="12">
        <f t="shared" si="24"/>
        <v>38721.856145833335</v>
      </c>
      <c r="I222" s="2">
        <f t="shared" si="25"/>
        <v>2264</v>
      </c>
      <c r="J222" s="2">
        <f>IF(ISBLANK(A222),"",-SUM(I$3:I222))</f>
        <v>-42496.257044181286</v>
      </c>
      <c r="K222" s="2">
        <f t="shared" si="26"/>
        <v>1684.2570441812859</v>
      </c>
      <c r="L222" s="7">
        <f t="shared" si="27"/>
        <v>2.8070950736354766E-2</v>
      </c>
      <c r="M222" s="7">
        <f>IF(ISBLANK(A222),"",K222/($M$1+SUM(K$3:K221)))</f>
        <v>7.4342197712940058E-3</v>
      </c>
      <c r="N222">
        <f>IF(ISBLANK(A222),"",IF(H223=0,NETWORKDAYS($H$3,H222,holiday!$B$2:$B$10),IF(DAY(H222)&lt;DAY(H223),NETWORKDAYS($H$3,H222,holiday!$B$2:$B$10),0)))</f>
        <v>0</v>
      </c>
      <c r="O222">
        <f>IF(ISBLANK(A222),"",SUMIF($A$3:$A222,O$2,$B$3:$B222))</f>
        <v>800</v>
      </c>
      <c r="P222">
        <f>IF(ISBLANK(A222),"",SUMIF($A$3:$A222,P$2,$B$3:$B222))</f>
        <v>-2800</v>
      </c>
      <c r="Q222">
        <f>IF(ISBLANK(A222),"",SUMIF($A$3:$A222,Q$2,$B$3:$B222))</f>
        <v>-400</v>
      </c>
      <c r="R222">
        <f>IF(ISBLANK(A222),"",SUMIF($A$3:$A222,R$2,$B$3:$B222))</f>
        <v>200</v>
      </c>
      <c r="T222" s="2">
        <f t="shared" si="28"/>
        <v>47.66</v>
      </c>
      <c r="U222" s="2">
        <f t="shared" si="29"/>
        <v>22.64</v>
      </c>
      <c r="V222" s="2">
        <f t="shared" si="30"/>
        <v>51.89</v>
      </c>
      <c r="W222" s="2">
        <f t="shared" si="31"/>
        <v>26.04</v>
      </c>
    </row>
    <row r="223" spans="1:23" x14ac:dyDescent="0.3">
      <c r="A223">
        <v>8370</v>
      </c>
      <c r="B223">
        <v>-100</v>
      </c>
      <c r="C223">
        <v>47.55</v>
      </c>
      <c r="D223" t="s">
        <v>228</v>
      </c>
      <c r="H223" s="12">
        <f t="shared" si="24"/>
        <v>38721.856354166666</v>
      </c>
      <c r="I223" s="2">
        <f t="shared" si="25"/>
        <v>4755</v>
      </c>
      <c r="J223" s="2">
        <f>IF(ISBLANK(A223),"",-SUM(I$3:I223))</f>
        <v>-47251.257044181286</v>
      </c>
      <c r="K223" s="2">
        <f t="shared" si="26"/>
        <v>1596.2570441812859</v>
      </c>
      <c r="L223" s="7">
        <f t="shared" si="27"/>
        <v>2.6604284069688098E-2</v>
      </c>
      <c r="M223" s="7">
        <f>IF(ISBLANK(A223),"",K223/($M$1+SUM(K$3:K222)))</f>
        <v>6.9937990772215861E-3</v>
      </c>
      <c r="N223">
        <f>IF(ISBLANK(A223),"",IF(H224=0,NETWORKDAYS($H$3,H223,holiday!$B$2:$B$10),IF(DAY(H223)&lt;DAY(H224),NETWORKDAYS($H$3,H223,holiday!$B$2:$B$10),0)))</f>
        <v>0</v>
      </c>
      <c r="O223">
        <f>IF(ISBLANK(A223),"",SUMIF($A$3:$A223,O$2,$B$3:$B223))</f>
        <v>700</v>
      </c>
      <c r="P223">
        <f>IF(ISBLANK(A223),"",SUMIF($A$3:$A223,P$2,$B$3:$B223))</f>
        <v>-2800</v>
      </c>
      <c r="Q223">
        <f>IF(ISBLANK(A223),"",SUMIF($A$3:$A223,Q$2,$B$3:$B223))</f>
        <v>-400</v>
      </c>
      <c r="R223">
        <f>IF(ISBLANK(A223),"",SUMIF($A$3:$A223,R$2,$B$3:$B223))</f>
        <v>200</v>
      </c>
      <c r="T223" s="2">
        <f t="shared" si="28"/>
        <v>47.55</v>
      </c>
      <c r="U223" s="2">
        <f t="shared" si="29"/>
        <v>22.64</v>
      </c>
      <c r="V223" s="2">
        <f t="shared" si="30"/>
        <v>51.89</v>
      </c>
      <c r="W223" s="2">
        <f t="shared" si="31"/>
        <v>26.04</v>
      </c>
    </row>
    <row r="224" spans="1:23" x14ac:dyDescent="0.3">
      <c r="A224">
        <v>679</v>
      </c>
      <c r="B224">
        <v>100</v>
      </c>
      <c r="C224">
        <v>51.91</v>
      </c>
      <c r="D224" t="s">
        <v>229</v>
      </c>
      <c r="H224" s="12">
        <f t="shared" si="24"/>
        <v>38721.866840277777</v>
      </c>
      <c r="I224" s="2">
        <f t="shared" si="25"/>
        <v>-5191</v>
      </c>
      <c r="J224" s="2">
        <f>IF(ISBLANK(A224),"",-SUM(I$3:I224))</f>
        <v>-42060.257044181286</v>
      </c>
      <c r="K224" s="2">
        <f t="shared" si="26"/>
        <v>1588.2570441812859</v>
      </c>
      <c r="L224" s="7">
        <f t="shared" si="27"/>
        <v>2.6470950736354765E-2</v>
      </c>
      <c r="M224" s="7">
        <f>IF(ISBLANK(A224),"",K224/($M$1+SUM(K$3:K223)))</f>
        <v>6.9104180102857824E-3</v>
      </c>
      <c r="N224">
        <f>IF(ISBLANK(A224),"",IF(H225=0,NETWORKDAYS($H$3,H224,holiday!$B$2:$B$10),IF(DAY(H224)&lt;DAY(H225),NETWORKDAYS($H$3,H224,holiday!$B$2:$B$10),0)))</f>
        <v>0</v>
      </c>
      <c r="O224">
        <f>IF(ISBLANK(A224),"",SUMIF($A$3:$A224,O$2,$B$3:$B224))</f>
        <v>700</v>
      </c>
      <c r="P224">
        <f>IF(ISBLANK(A224),"",SUMIF($A$3:$A224,P$2,$B$3:$B224))</f>
        <v>-2800</v>
      </c>
      <c r="Q224">
        <f>IF(ISBLANK(A224),"",SUMIF($A$3:$A224,Q$2,$B$3:$B224))</f>
        <v>-300</v>
      </c>
      <c r="R224">
        <f>IF(ISBLANK(A224),"",SUMIF($A$3:$A224,R$2,$B$3:$B224))</f>
        <v>200</v>
      </c>
      <c r="T224" s="2">
        <f t="shared" si="28"/>
        <v>47.55</v>
      </c>
      <c r="U224" s="2">
        <f t="shared" si="29"/>
        <v>22.64</v>
      </c>
      <c r="V224" s="2">
        <f t="shared" si="30"/>
        <v>51.91</v>
      </c>
      <c r="W224" s="2">
        <f t="shared" si="31"/>
        <v>26.04</v>
      </c>
    </row>
    <row r="225" spans="1:23" x14ac:dyDescent="0.3">
      <c r="A225">
        <v>8370</v>
      </c>
      <c r="B225">
        <v>-100</v>
      </c>
      <c r="C225">
        <v>47.6</v>
      </c>
      <c r="D225" t="s">
        <v>230</v>
      </c>
      <c r="H225" s="12">
        <f t="shared" si="24"/>
        <v>38721.867395833331</v>
      </c>
      <c r="I225" s="2">
        <f t="shared" si="25"/>
        <v>4760</v>
      </c>
      <c r="J225" s="2">
        <f>IF(ISBLANK(A225),"",-SUM(I$3:I225))</f>
        <v>-46820.257044181286</v>
      </c>
      <c r="K225" s="2">
        <f t="shared" si="26"/>
        <v>1623.2570441812859</v>
      </c>
      <c r="L225" s="7">
        <f t="shared" si="27"/>
        <v>2.7054284069688097E-2</v>
      </c>
      <c r="M225" s="7">
        <f>IF(ISBLANK(A225),"",K225/($M$1+SUM(K$3:K224)))</f>
        <v>7.0142298025262974E-3</v>
      </c>
      <c r="N225">
        <f>IF(ISBLANK(A225),"",IF(H226=0,NETWORKDAYS($H$3,H225,holiday!$B$2:$B$10),IF(DAY(H225)&lt;DAY(H226),NETWORKDAYS($H$3,H225,holiday!$B$2:$B$10),0)))</f>
        <v>0</v>
      </c>
      <c r="O225">
        <f>IF(ISBLANK(A225),"",SUMIF($A$3:$A225,O$2,$B$3:$B225))</f>
        <v>600</v>
      </c>
      <c r="P225">
        <f>IF(ISBLANK(A225),"",SUMIF($A$3:$A225,P$2,$B$3:$B225))</f>
        <v>-2800</v>
      </c>
      <c r="Q225">
        <f>IF(ISBLANK(A225),"",SUMIF($A$3:$A225,Q$2,$B$3:$B225))</f>
        <v>-300</v>
      </c>
      <c r="R225">
        <f>IF(ISBLANK(A225),"",SUMIF($A$3:$A225,R$2,$B$3:$B225))</f>
        <v>200</v>
      </c>
      <c r="T225" s="2">
        <f t="shared" si="28"/>
        <v>47.6</v>
      </c>
      <c r="U225" s="2">
        <f t="shared" si="29"/>
        <v>22.64</v>
      </c>
      <c r="V225" s="2">
        <f t="shared" si="30"/>
        <v>51.91</v>
      </c>
      <c r="W225" s="2">
        <f t="shared" si="31"/>
        <v>26.04</v>
      </c>
    </row>
    <row r="226" spans="1:23" x14ac:dyDescent="0.3">
      <c r="A226">
        <v>679</v>
      </c>
      <c r="B226">
        <v>100</v>
      </c>
      <c r="C226">
        <v>51.94</v>
      </c>
      <c r="D226" t="s">
        <v>231</v>
      </c>
      <c r="H226" s="12">
        <f t="shared" si="24"/>
        <v>38721.870405092595</v>
      </c>
      <c r="I226" s="2">
        <f t="shared" si="25"/>
        <v>-5194</v>
      </c>
      <c r="J226" s="2">
        <f>IF(ISBLANK(A226),"",-SUM(I$3:I226))</f>
        <v>-41626.257044181286</v>
      </c>
      <c r="K226" s="2">
        <f t="shared" si="26"/>
        <v>1614.2570441812859</v>
      </c>
      <c r="L226" s="7">
        <f t="shared" si="27"/>
        <v>2.69042840696881E-2</v>
      </c>
      <c r="M226" s="7">
        <f>IF(ISBLANK(A226),"",K226/($M$1+SUM(K$3:K225)))</f>
        <v>6.9267542020921705E-3</v>
      </c>
      <c r="N226">
        <f>IF(ISBLANK(A226),"",IF(H227=0,NETWORKDAYS($H$3,H226,holiday!$B$2:$B$10),IF(DAY(H226)&lt;DAY(H227),NETWORKDAYS($H$3,H226,holiday!$B$2:$B$10),0)))</f>
        <v>0</v>
      </c>
      <c r="O226">
        <f>IF(ISBLANK(A226),"",SUMIF($A$3:$A226,O$2,$B$3:$B226))</f>
        <v>600</v>
      </c>
      <c r="P226">
        <f>IF(ISBLANK(A226),"",SUMIF($A$3:$A226,P$2,$B$3:$B226))</f>
        <v>-2800</v>
      </c>
      <c r="Q226">
        <f>IF(ISBLANK(A226),"",SUMIF($A$3:$A226,Q$2,$B$3:$B226))</f>
        <v>-200</v>
      </c>
      <c r="R226">
        <f>IF(ISBLANK(A226),"",SUMIF($A$3:$A226,R$2,$B$3:$B226))</f>
        <v>200</v>
      </c>
      <c r="T226" s="2">
        <f t="shared" si="28"/>
        <v>47.6</v>
      </c>
      <c r="U226" s="2">
        <f t="shared" si="29"/>
        <v>22.64</v>
      </c>
      <c r="V226" s="2">
        <f t="shared" si="30"/>
        <v>51.94</v>
      </c>
      <c r="W226" s="2">
        <f t="shared" si="31"/>
        <v>26.04</v>
      </c>
    </row>
    <row r="227" spans="1:23" x14ac:dyDescent="0.3">
      <c r="A227">
        <v>8370</v>
      </c>
      <c r="B227">
        <v>100</v>
      </c>
      <c r="C227">
        <v>47.85</v>
      </c>
      <c r="D227" t="s">
        <v>232</v>
      </c>
      <c r="H227" s="12">
        <f t="shared" si="24"/>
        <v>38721.871041666665</v>
      </c>
      <c r="I227" s="2">
        <f t="shared" si="25"/>
        <v>-4785</v>
      </c>
      <c r="J227" s="2">
        <f>IF(ISBLANK(A227),"",-SUM(I$3:I227))</f>
        <v>-36841.257044181286</v>
      </c>
      <c r="K227" s="2">
        <f t="shared" si="26"/>
        <v>1764.2570441812859</v>
      </c>
      <c r="L227" s="7">
        <f t="shared" si="27"/>
        <v>2.9404284069688098E-2</v>
      </c>
      <c r="M227" s="7">
        <f>IF(ISBLANK(A227),"",K227/($M$1+SUM(K$3:K226)))</f>
        <v>7.5183245000177475E-3</v>
      </c>
      <c r="N227">
        <f>IF(ISBLANK(A227),"",IF(H228=0,NETWORKDAYS($H$3,H227,holiday!$B$2:$B$10),IF(DAY(H227)&lt;DAY(H228),NETWORKDAYS($H$3,H227,holiday!$B$2:$B$10),0)))</f>
        <v>0</v>
      </c>
      <c r="O227">
        <f>IF(ISBLANK(A227),"",SUMIF($A$3:$A227,O$2,$B$3:$B227))</f>
        <v>700</v>
      </c>
      <c r="P227">
        <f>IF(ISBLANK(A227),"",SUMIF($A$3:$A227,P$2,$B$3:$B227))</f>
        <v>-2800</v>
      </c>
      <c r="Q227">
        <f>IF(ISBLANK(A227),"",SUMIF($A$3:$A227,Q$2,$B$3:$B227))</f>
        <v>-200</v>
      </c>
      <c r="R227">
        <f>IF(ISBLANK(A227),"",SUMIF($A$3:$A227,R$2,$B$3:$B227))</f>
        <v>200</v>
      </c>
      <c r="T227" s="2">
        <f t="shared" si="28"/>
        <v>47.85</v>
      </c>
      <c r="U227" s="2">
        <f t="shared" si="29"/>
        <v>22.64</v>
      </c>
      <c r="V227" s="2">
        <f t="shared" si="30"/>
        <v>51.94</v>
      </c>
      <c r="W227" s="2">
        <f t="shared" si="31"/>
        <v>26.04</v>
      </c>
    </row>
    <row r="228" spans="1:23" x14ac:dyDescent="0.3">
      <c r="A228">
        <v>8370</v>
      </c>
      <c r="B228">
        <v>100</v>
      </c>
      <c r="C228">
        <v>47.9</v>
      </c>
      <c r="D228" t="s">
        <v>233</v>
      </c>
      <c r="H228" s="12">
        <f t="shared" si="24"/>
        <v>38721.871874999997</v>
      </c>
      <c r="I228" s="2">
        <f t="shared" si="25"/>
        <v>-4790</v>
      </c>
      <c r="J228" s="2">
        <f>IF(ISBLANK(A228),"",-SUM(I$3:I228))</f>
        <v>-32051.257044181286</v>
      </c>
      <c r="K228" s="2">
        <f t="shared" si="26"/>
        <v>1799.2570441812859</v>
      </c>
      <c r="L228" s="7">
        <f t="shared" si="27"/>
        <v>2.998761740302143E-2</v>
      </c>
      <c r="M228" s="7">
        <f>IF(ISBLANK(A228),"",K228/($M$1+SUM(K$3:K227)))</f>
        <v>7.6102594711046564E-3</v>
      </c>
      <c r="N228">
        <f>IF(ISBLANK(A228),"",IF(H229=0,NETWORKDAYS($H$3,H228,holiday!$B$2:$B$10),IF(DAY(H228)&lt;DAY(H229),NETWORKDAYS($H$3,H228,holiday!$B$2:$B$10),0)))</f>
        <v>0</v>
      </c>
      <c r="O228">
        <f>IF(ISBLANK(A228),"",SUMIF($A$3:$A228,O$2,$B$3:$B228))</f>
        <v>800</v>
      </c>
      <c r="P228">
        <f>IF(ISBLANK(A228),"",SUMIF($A$3:$A228,P$2,$B$3:$B228))</f>
        <v>-2800</v>
      </c>
      <c r="Q228">
        <f>IF(ISBLANK(A228),"",SUMIF($A$3:$A228,Q$2,$B$3:$B228))</f>
        <v>-200</v>
      </c>
      <c r="R228">
        <f>IF(ISBLANK(A228),"",SUMIF($A$3:$A228,R$2,$B$3:$B228))</f>
        <v>200</v>
      </c>
      <c r="T228" s="2">
        <f t="shared" si="28"/>
        <v>47.9</v>
      </c>
      <c r="U228" s="2">
        <f t="shared" si="29"/>
        <v>22.64</v>
      </c>
      <c r="V228" s="2">
        <f t="shared" si="30"/>
        <v>51.94</v>
      </c>
      <c r="W228" s="2">
        <f t="shared" si="31"/>
        <v>26.04</v>
      </c>
    </row>
    <row r="229" spans="1:23" x14ac:dyDescent="0.3">
      <c r="A229">
        <v>8370</v>
      </c>
      <c r="B229">
        <v>-100</v>
      </c>
      <c r="C229">
        <v>48.005000000000003</v>
      </c>
      <c r="D229" t="s">
        <v>234</v>
      </c>
      <c r="H229" s="12">
        <f t="shared" si="24"/>
        <v>38721.872256944444</v>
      </c>
      <c r="I229" s="2">
        <f t="shared" si="25"/>
        <v>4800.5</v>
      </c>
      <c r="J229" s="2">
        <f>IF(ISBLANK(A229),"",-SUM(I$3:I229))</f>
        <v>-36851.757044181286</v>
      </c>
      <c r="K229" s="2">
        <f t="shared" si="26"/>
        <v>1883.2570441812859</v>
      </c>
      <c r="L229" s="7">
        <f t="shared" si="27"/>
        <v>3.1387617403021428E-2</v>
      </c>
      <c r="M229" s="7">
        <f>IF(ISBLANK(A229),"",K229/($M$1+SUM(K$3:K228)))</f>
        <v>7.9053894957652696E-3</v>
      </c>
      <c r="N229">
        <f>IF(ISBLANK(A229),"",IF(H230=0,NETWORKDAYS($H$3,H229,holiday!$B$2:$B$10),IF(DAY(H229)&lt;DAY(H230),NETWORKDAYS($H$3,H229,holiday!$B$2:$B$10),0)))</f>
        <v>0</v>
      </c>
      <c r="O229">
        <f>IF(ISBLANK(A229),"",SUMIF($A$3:$A229,O$2,$B$3:$B229))</f>
        <v>700</v>
      </c>
      <c r="P229">
        <f>IF(ISBLANK(A229),"",SUMIF($A$3:$A229,P$2,$B$3:$B229))</f>
        <v>-2800</v>
      </c>
      <c r="Q229">
        <f>IF(ISBLANK(A229),"",SUMIF($A$3:$A229,Q$2,$B$3:$B229))</f>
        <v>-200</v>
      </c>
      <c r="R229">
        <f>IF(ISBLANK(A229),"",SUMIF($A$3:$A229,R$2,$B$3:$B229))</f>
        <v>200</v>
      </c>
      <c r="T229" s="2">
        <f t="shared" si="28"/>
        <v>48.005000000000003</v>
      </c>
      <c r="U229" s="2">
        <f t="shared" si="29"/>
        <v>22.64</v>
      </c>
      <c r="V229" s="2">
        <f t="shared" si="30"/>
        <v>51.94</v>
      </c>
      <c r="W229" s="2">
        <f t="shared" si="31"/>
        <v>26.04</v>
      </c>
    </row>
    <row r="230" spans="1:23" x14ac:dyDescent="0.3">
      <c r="A230">
        <v>8370</v>
      </c>
      <c r="B230">
        <v>-100</v>
      </c>
      <c r="C230">
        <v>48.13</v>
      </c>
      <c r="D230" t="s">
        <v>235</v>
      </c>
      <c r="H230" s="12">
        <f t="shared" si="24"/>
        <v>38721.87228009259</v>
      </c>
      <c r="I230" s="2">
        <f t="shared" si="25"/>
        <v>4813</v>
      </c>
      <c r="J230" s="2">
        <f>IF(ISBLANK(A230),"",-SUM(I$3:I230))</f>
        <v>-41664.757044181286</v>
      </c>
      <c r="K230" s="2">
        <f t="shared" si="26"/>
        <v>1970.7570441812859</v>
      </c>
      <c r="L230" s="7">
        <f t="shared" si="27"/>
        <v>3.2845950736354768E-2</v>
      </c>
      <c r="M230" s="7">
        <f>IF(ISBLANK(A230),"",K230/($M$1+SUM(K$3:K229)))</f>
        <v>8.2078042796243766E-3</v>
      </c>
      <c r="N230">
        <f>IF(ISBLANK(A230),"",IF(H231=0,NETWORKDAYS($H$3,H230,holiday!$B$2:$B$10),IF(DAY(H230)&lt;DAY(H231),NETWORKDAYS($H$3,H230,holiday!$B$2:$B$10),0)))</f>
        <v>0</v>
      </c>
      <c r="O230">
        <f>IF(ISBLANK(A230),"",SUMIF($A$3:$A230,O$2,$B$3:$B230))</f>
        <v>600</v>
      </c>
      <c r="P230">
        <f>IF(ISBLANK(A230),"",SUMIF($A$3:$A230,P$2,$B$3:$B230))</f>
        <v>-2800</v>
      </c>
      <c r="Q230">
        <f>IF(ISBLANK(A230),"",SUMIF($A$3:$A230,Q$2,$B$3:$B230))</f>
        <v>-200</v>
      </c>
      <c r="R230">
        <f>IF(ISBLANK(A230),"",SUMIF($A$3:$A230,R$2,$B$3:$B230))</f>
        <v>200</v>
      </c>
      <c r="T230" s="2">
        <f t="shared" si="28"/>
        <v>48.13</v>
      </c>
      <c r="U230" s="2">
        <f t="shared" si="29"/>
        <v>22.64</v>
      </c>
      <c r="V230" s="2">
        <f t="shared" si="30"/>
        <v>51.94</v>
      </c>
      <c r="W230" s="2">
        <f t="shared" si="31"/>
        <v>26.04</v>
      </c>
    </row>
    <row r="231" spans="1:23" x14ac:dyDescent="0.3">
      <c r="A231">
        <v>8370</v>
      </c>
      <c r="B231">
        <v>-100</v>
      </c>
      <c r="C231">
        <v>48.01</v>
      </c>
      <c r="D231" t="s">
        <v>236</v>
      </c>
      <c r="H231" s="12">
        <f t="shared" si="24"/>
        <v>38721.873715277776</v>
      </c>
      <c r="I231" s="2">
        <f t="shared" si="25"/>
        <v>4801</v>
      </c>
      <c r="J231" s="2">
        <f>IF(ISBLANK(A231),"",-SUM(I$3:I231))</f>
        <v>-46465.757044181286</v>
      </c>
      <c r="K231" s="2">
        <f t="shared" si="26"/>
        <v>1898.7570441812859</v>
      </c>
      <c r="L231" s="7">
        <f t="shared" si="27"/>
        <v>3.1645950736354768E-2</v>
      </c>
      <c r="M231" s="7">
        <f>IF(ISBLANK(A231),"",K231/($M$1+SUM(K$3:K230)))</f>
        <v>7.8435604408460726E-3</v>
      </c>
      <c r="N231">
        <f>IF(ISBLANK(A231),"",IF(H232=0,NETWORKDAYS($H$3,H231,holiday!$B$2:$B$10),IF(DAY(H231)&lt;DAY(H232),NETWORKDAYS($H$3,H231,holiday!$B$2:$B$10),0)))</f>
        <v>2</v>
      </c>
      <c r="O231">
        <f>IF(ISBLANK(A231),"",SUMIF($A$3:$A231,O$2,$B$3:$B231))</f>
        <v>500</v>
      </c>
      <c r="P231">
        <f>IF(ISBLANK(A231),"",SUMIF($A$3:$A231,P$2,$B$3:$B231))</f>
        <v>-2800</v>
      </c>
      <c r="Q231">
        <f>IF(ISBLANK(A231),"",SUMIF($A$3:$A231,Q$2,$B$3:$B231))</f>
        <v>-200</v>
      </c>
      <c r="R231">
        <f>IF(ISBLANK(A231),"",SUMIF($A$3:$A231,R$2,$B$3:$B231))</f>
        <v>200</v>
      </c>
      <c r="T231" s="2">
        <f t="shared" si="28"/>
        <v>48.01</v>
      </c>
      <c r="U231" s="2">
        <f t="shared" si="29"/>
        <v>22.64</v>
      </c>
      <c r="V231" s="2">
        <f t="shared" si="30"/>
        <v>51.94</v>
      </c>
      <c r="W231" s="2">
        <f t="shared" si="31"/>
        <v>26.04</v>
      </c>
    </row>
    <row r="232" spans="1:23" x14ac:dyDescent="0.3">
      <c r="A232">
        <v>980</v>
      </c>
      <c r="B232">
        <v>0</v>
      </c>
      <c r="C232">
        <v>22.5</v>
      </c>
      <c r="D232" t="s">
        <v>318</v>
      </c>
      <c r="H232" s="12">
        <f t="shared" si="24"/>
        <v>38722.88082175926</v>
      </c>
      <c r="I232" s="2">
        <f t="shared" si="25"/>
        <v>0</v>
      </c>
      <c r="J232" s="2">
        <f>IF(ISBLANK(A232),"",-SUM(I$3:I232))</f>
        <v>-46465.757044181286</v>
      </c>
      <c r="K232" s="2">
        <f t="shared" si="26"/>
        <v>2290.7570441812859</v>
      </c>
      <c r="L232" s="7">
        <f t="shared" si="27"/>
        <v>3.8179284069688096E-2</v>
      </c>
      <c r="M232" s="7">
        <f>IF(ISBLANK(A232),"",K232/($M$1+SUM(K$3:K231)))</f>
        <v>9.3892251820699713E-3</v>
      </c>
      <c r="N232">
        <f>IF(ISBLANK(A232),"",IF(H233=0,NETWORKDAYS($H$3,H232,holiday!$B$2:$B$10),IF(DAY(H232)&lt;DAY(H233),NETWORKDAYS($H$3,H232,holiday!$B$2:$B$10),0)))</f>
        <v>0</v>
      </c>
      <c r="O232">
        <f>IF(ISBLANK(A232),"",SUMIF($A$3:$A232,O$2,$B$3:$B232))</f>
        <v>500</v>
      </c>
      <c r="P232">
        <f>IF(ISBLANK(A232),"",SUMIF($A$3:$A232,P$2,$B$3:$B232))</f>
        <v>-2800</v>
      </c>
      <c r="Q232">
        <f>IF(ISBLANK(A232),"",SUMIF($A$3:$A232,Q$2,$B$3:$B232))</f>
        <v>-200</v>
      </c>
      <c r="R232">
        <f>IF(ISBLANK(A232),"",SUMIF($A$3:$A232,R$2,$B$3:$B232))</f>
        <v>200</v>
      </c>
      <c r="T232" s="2">
        <f t="shared" si="28"/>
        <v>48.01</v>
      </c>
      <c r="U232" s="2">
        <f t="shared" si="29"/>
        <v>22.5</v>
      </c>
      <c r="V232" s="2">
        <f t="shared" si="30"/>
        <v>51.94</v>
      </c>
      <c r="W232" s="2">
        <f t="shared" si="31"/>
        <v>26.04</v>
      </c>
    </row>
    <row r="233" spans="1:23" x14ac:dyDescent="0.3">
      <c r="A233">
        <v>8370</v>
      </c>
      <c r="B233">
        <v>0</v>
      </c>
      <c r="C233">
        <v>48.07</v>
      </c>
      <c r="D233" t="s">
        <v>319</v>
      </c>
      <c r="H233" s="12">
        <f t="shared" si="24"/>
        <v>38722.895694444444</v>
      </c>
      <c r="I233" s="2">
        <f t="shared" si="25"/>
        <v>0</v>
      </c>
      <c r="J233" s="2">
        <f>IF(ISBLANK(A233),"",-SUM(I$3:I233))</f>
        <v>-46465.757044181286</v>
      </c>
      <c r="K233" s="2">
        <f t="shared" si="26"/>
        <v>2320.7570441812859</v>
      </c>
      <c r="L233" s="7">
        <f t="shared" si="27"/>
        <v>3.8679284069688097E-2</v>
      </c>
      <c r="M233" s="7">
        <f>IF(ISBLANK(A233),"",K233/($M$1+SUM(K$3:K232)))</f>
        <v>9.4237061829170118E-3</v>
      </c>
      <c r="N233">
        <f>IF(ISBLANK(A233),"",IF(H234=0,NETWORKDAYS($H$3,H233,holiday!$B$2:$B$10),IF(DAY(H233)&lt;DAY(H234),NETWORKDAYS($H$3,H233,holiday!$B$2:$B$10),0)))</f>
        <v>0</v>
      </c>
      <c r="O233">
        <f>IF(ISBLANK(A233),"",SUMIF($A$3:$A233,O$2,$B$3:$B233))</f>
        <v>500</v>
      </c>
      <c r="P233">
        <f>IF(ISBLANK(A233),"",SUMIF($A$3:$A233,P$2,$B$3:$B233))</f>
        <v>-2800</v>
      </c>
      <c r="Q233">
        <f>IF(ISBLANK(A233),"",SUMIF($A$3:$A233,Q$2,$B$3:$B233))</f>
        <v>-200</v>
      </c>
      <c r="R233">
        <f>IF(ISBLANK(A233),"",SUMIF($A$3:$A233,R$2,$B$3:$B233))</f>
        <v>200</v>
      </c>
      <c r="T233" s="2">
        <f t="shared" si="28"/>
        <v>48.07</v>
      </c>
      <c r="U233" s="2">
        <f t="shared" si="29"/>
        <v>22.5</v>
      </c>
      <c r="V233" s="2">
        <f t="shared" si="30"/>
        <v>51.94</v>
      </c>
      <c r="W233" s="2">
        <f t="shared" si="31"/>
        <v>26.04</v>
      </c>
    </row>
    <row r="234" spans="1:23" x14ac:dyDescent="0.3">
      <c r="A234">
        <v>8370</v>
      </c>
      <c r="B234">
        <v>-100</v>
      </c>
      <c r="C234">
        <v>47.395000000000003</v>
      </c>
      <c r="D234" t="s">
        <v>237</v>
      </c>
      <c r="H234" s="12">
        <f t="shared" si="24"/>
        <v>38722.607025462959</v>
      </c>
      <c r="I234" s="2">
        <f t="shared" si="25"/>
        <v>4739.5</v>
      </c>
      <c r="J234" s="2">
        <f>IF(ISBLANK(A234),"",-SUM(I$3:I234))</f>
        <v>-51205.257044181286</v>
      </c>
      <c r="K234" s="2">
        <f t="shared" si="26"/>
        <v>1983.2570441812859</v>
      </c>
      <c r="L234" s="7">
        <f t="shared" si="27"/>
        <v>3.3054284069688099E-2</v>
      </c>
      <c r="M234" s="7">
        <f>IF(ISBLANK(A234),"",K234/($M$1+SUM(K$3:K233)))</f>
        <v>7.9780649074478686E-3</v>
      </c>
      <c r="N234">
        <f>IF(ISBLANK(A234),"",IF(H235=0,NETWORKDAYS($H$3,H234,holiday!$B$2:$B$10),IF(DAY(H234)&lt;DAY(H235),NETWORKDAYS($H$3,H234,holiday!$B$2:$B$10),0)))</f>
        <v>0</v>
      </c>
      <c r="O234">
        <f>IF(ISBLANK(A234),"",SUMIF($A$3:$A234,O$2,$B$3:$B234))</f>
        <v>400</v>
      </c>
      <c r="P234">
        <f>IF(ISBLANK(A234),"",SUMIF($A$3:$A234,P$2,$B$3:$B234))</f>
        <v>-2800</v>
      </c>
      <c r="Q234">
        <f>IF(ISBLANK(A234),"",SUMIF($A$3:$A234,Q$2,$B$3:$B234))</f>
        <v>-200</v>
      </c>
      <c r="R234">
        <f>IF(ISBLANK(A234),"",SUMIF($A$3:$A234,R$2,$B$3:$B234))</f>
        <v>200</v>
      </c>
      <c r="T234" s="2">
        <f t="shared" si="28"/>
        <v>47.395000000000003</v>
      </c>
      <c r="U234" s="2">
        <f t="shared" si="29"/>
        <v>22.5</v>
      </c>
      <c r="V234" s="2">
        <f t="shared" si="30"/>
        <v>51.94</v>
      </c>
      <c r="W234" s="2">
        <f t="shared" si="31"/>
        <v>26.04</v>
      </c>
    </row>
    <row r="235" spans="1:23" x14ac:dyDescent="0.3">
      <c r="A235">
        <v>679</v>
      </c>
      <c r="B235">
        <v>100</v>
      </c>
      <c r="C235">
        <v>52.25</v>
      </c>
      <c r="D235" t="s">
        <v>238</v>
      </c>
      <c r="H235" s="12">
        <f t="shared" si="24"/>
        <v>38722.609050925923</v>
      </c>
      <c r="I235" s="2">
        <f t="shared" si="25"/>
        <v>-5225</v>
      </c>
      <c r="J235" s="2">
        <f>IF(ISBLANK(A235),"",-SUM(I$3:I235))</f>
        <v>-45980.257044181286</v>
      </c>
      <c r="K235" s="2">
        <f t="shared" si="26"/>
        <v>1921.2570441812859</v>
      </c>
      <c r="L235" s="7">
        <f t="shared" si="27"/>
        <v>3.2020950736354768E-2</v>
      </c>
      <c r="M235" s="7">
        <f>IF(ISBLANK(A235),"",K235/($M$1+SUM(K$3:K234)))</f>
        <v>7.6674852870846138E-3</v>
      </c>
      <c r="N235">
        <f>IF(ISBLANK(A235),"",IF(H236=0,NETWORKDAYS($H$3,H235,holiday!$B$2:$B$10),IF(DAY(H235)&lt;DAY(H236),NETWORKDAYS($H$3,H235,holiday!$B$2:$B$10),0)))</f>
        <v>0</v>
      </c>
      <c r="O235">
        <f>IF(ISBLANK(A235),"",SUMIF($A$3:$A235,O$2,$B$3:$B235))</f>
        <v>400</v>
      </c>
      <c r="P235">
        <f>IF(ISBLANK(A235),"",SUMIF($A$3:$A235,P$2,$B$3:$B235))</f>
        <v>-2800</v>
      </c>
      <c r="Q235">
        <f>IF(ISBLANK(A235),"",SUMIF($A$3:$A235,Q$2,$B$3:$B235))</f>
        <v>-100</v>
      </c>
      <c r="R235">
        <f>IF(ISBLANK(A235),"",SUMIF($A$3:$A235,R$2,$B$3:$B235))</f>
        <v>200</v>
      </c>
      <c r="T235" s="2">
        <f t="shared" si="28"/>
        <v>47.395000000000003</v>
      </c>
      <c r="U235" s="2">
        <f t="shared" si="29"/>
        <v>22.5</v>
      </c>
      <c r="V235" s="2">
        <f t="shared" si="30"/>
        <v>52.25</v>
      </c>
      <c r="W235" s="2">
        <f t="shared" si="31"/>
        <v>26.04</v>
      </c>
    </row>
    <row r="236" spans="1:23" x14ac:dyDescent="0.3">
      <c r="A236">
        <v>679</v>
      </c>
      <c r="B236">
        <v>100</v>
      </c>
      <c r="C236">
        <v>52.2</v>
      </c>
      <c r="D236" t="s">
        <v>239</v>
      </c>
      <c r="H236" s="12">
        <f t="shared" si="24"/>
        <v>38722.609907407408</v>
      </c>
      <c r="I236" s="2">
        <f t="shared" si="25"/>
        <v>-5220</v>
      </c>
      <c r="J236" s="2">
        <f>IF(ISBLANK(A236),"",-SUM(I$3:I236))</f>
        <v>-40760.257044181286</v>
      </c>
      <c r="K236" s="2">
        <f t="shared" si="26"/>
        <v>1926.2570441812859</v>
      </c>
      <c r="L236" s="7">
        <f t="shared" si="27"/>
        <v>3.2104284069688099E-2</v>
      </c>
      <c r="M236" s="7">
        <f>IF(ISBLANK(A236),"",K236/($M$1+SUM(K$3:K235)))</f>
        <v>7.6289448102780108E-3</v>
      </c>
      <c r="N236">
        <f>IF(ISBLANK(A236),"",IF(H237=0,NETWORKDAYS($H$3,H236,holiday!$B$2:$B$10),IF(DAY(H236)&lt;DAY(H237),NETWORKDAYS($H$3,H236,holiday!$B$2:$B$10),0)))</f>
        <v>0</v>
      </c>
      <c r="O236">
        <f>IF(ISBLANK(A236),"",SUMIF($A$3:$A236,O$2,$B$3:$B236))</f>
        <v>400</v>
      </c>
      <c r="P236">
        <f>IF(ISBLANK(A236),"",SUMIF($A$3:$A236,P$2,$B$3:$B236))</f>
        <v>-2800</v>
      </c>
      <c r="Q236">
        <f>IF(ISBLANK(A236),"",SUMIF($A$3:$A236,Q$2,$B$3:$B236))</f>
        <v>0</v>
      </c>
      <c r="R236">
        <f>IF(ISBLANK(A236),"",SUMIF($A$3:$A236,R$2,$B$3:$B236))</f>
        <v>200</v>
      </c>
      <c r="T236" s="2">
        <f t="shared" si="28"/>
        <v>47.395000000000003</v>
      </c>
      <c r="U236" s="2">
        <f t="shared" si="29"/>
        <v>22.5</v>
      </c>
      <c r="V236" s="2">
        <f t="shared" si="30"/>
        <v>52.2</v>
      </c>
      <c r="W236" s="2">
        <f t="shared" si="31"/>
        <v>26.04</v>
      </c>
    </row>
    <row r="237" spans="1:23" x14ac:dyDescent="0.3">
      <c r="A237">
        <v>679</v>
      </c>
      <c r="B237">
        <v>100</v>
      </c>
      <c r="C237">
        <v>52.2</v>
      </c>
      <c r="D237" t="s">
        <v>240</v>
      </c>
      <c r="H237" s="12">
        <f t="shared" si="24"/>
        <v>38722.611157407409</v>
      </c>
      <c r="I237" s="2">
        <f t="shared" si="25"/>
        <v>-5220</v>
      </c>
      <c r="J237" s="2">
        <f>IF(ISBLANK(A237),"",-SUM(I$3:I237))</f>
        <v>-35540.257044181286</v>
      </c>
      <c r="K237" s="2">
        <f t="shared" si="26"/>
        <v>1926.2570441812859</v>
      </c>
      <c r="L237" s="7">
        <f t="shared" si="27"/>
        <v>3.2104284069688099E-2</v>
      </c>
      <c r="M237" s="7">
        <f>IF(ISBLANK(A237),"",K237/($M$1+SUM(K$3:K236)))</f>
        <v>7.5711846603557335E-3</v>
      </c>
      <c r="N237">
        <f>IF(ISBLANK(A237),"",IF(H238=0,NETWORKDAYS($H$3,H237,holiday!$B$2:$B$10),IF(DAY(H237)&lt;DAY(H238),NETWORKDAYS($H$3,H237,holiday!$B$2:$B$10),0)))</f>
        <v>0</v>
      </c>
      <c r="O237">
        <f>IF(ISBLANK(A237),"",SUMIF($A$3:$A237,O$2,$B$3:$B237))</f>
        <v>400</v>
      </c>
      <c r="P237">
        <f>IF(ISBLANK(A237),"",SUMIF($A$3:$A237,P$2,$B$3:$B237))</f>
        <v>-2800</v>
      </c>
      <c r="Q237">
        <f>IF(ISBLANK(A237),"",SUMIF($A$3:$A237,Q$2,$B$3:$B237))</f>
        <v>100</v>
      </c>
      <c r="R237">
        <f>IF(ISBLANK(A237),"",SUMIF($A$3:$A237,R$2,$B$3:$B237))</f>
        <v>200</v>
      </c>
      <c r="T237" s="2">
        <f t="shared" si="28"/>
        <v>47.395000000000003</v>
      </c>
      <c r="U237" s="2">
        <f t="shared" si="29"/>
        <v>22.5</v>
      </c>
      <c r="V237" s="2">
        <f t="shared" si="30"/>
        <v>52.2</v>
      </c>
      <c r="W237" s="2">
        <f t="shared" si="31"/>
        <v>26.04</v>
      </c>
    </row>
    <row r="238" spans="1:23" x14ac:dyDescent="0.3">
      <c r="A238">
        <v>980</v>
      </c>
      <c r="B238">
        <v>-100</v>
      </c>
      <c r="C238">
        <v>22.71</v>
      </c>
      <c r="D238" t="s">
        <v>241</v>
      </c>
      <c r="H238" s="12">
        <f t="shared" si="24"/>
        <v>38722.615543981483</v>
      </c>
      <c r="I238" s="2">
        <f t="shared" si="25"/>
        <v>2271</v>
      </c>
      <c r="J238" s="2">
        <f>IF(ISBLANK(A238),"",-SUM(I$3:I238))</f>
        <v>-37811.257044181286</v>
      </c>
      <c r="K238" s="2">
        <f t="shared" si="26"/>
        <v>1338.2570441812859</v>
      </c>
      <c r="L238" s="7">
        <f t="shared" si="27"/>
        <v>2.23042840696881E-2</v>
      </c>
      <c r="M238" s="7">
        <f>IF(ISBLANK(A238),"",K238/($M$1+SUM(K$3:K237)))</f>
        <v>5.2205156034976236E-3</v>
      </c>
      <c r="N238">
        <f>IF(ISBLANK(A238),"",IF(H239=0,NETWORKDAYS($H$3,H238,holiday!$B$2:$B$10),IF(DAY(H238)&lt;DAY(H239),NETWORKDAYS($H$3,H238,holiday!$B$2:$B$10),0)))</f>
        <v>0</v>
      </c>
      <c r="O238">
        <f>IF(ISBLANK(A238),"",SUMIF($A$3:$A238,O$2,$B$3:$B238))</f>
        <v>400</v>
      </c>
      <c r="P238">
        <f>IF(ISBLANK(A238),"",SUMIF($A$3:$A238,P$2,$B$3:$B238))</f>
        <v>-2900</v>
      </c>
      <c r="Q238">
        <f>IF(ISBLANK(A238),"",SUMIF($A$3:$A238,Q$2,$B$3:$B238))</f>
        <v>100</v>
      </c>
      <c r="R238">
        <f>IF(ISBLANK(A238),"",SUMIF($A$3:$A238,R$2,$B$3:$B238))</f>
        <v>200</v>
      </c>
      <c r="T238" s="2">
        <f t="shared" si="28"/>
        <v>47.395000000000003</v>
      </c>
      <c r="U238" s="2">
        <f t="shared" si="29"/>
        <v>22.71</v>
      </c>
      <c r="V238" s="2">
        <f t="shared" si="30"/>
        <v>52.2</v>
      </c>
      <c r="W238" s="2">
        <f t="shared" si="31"/>
        <v>26.04</v>
      </c>
    </row>
    <row r="239" spans="1:23" x14ac:dyDescent="0.3">
      <c r="A239">
        <v>980</v>
      </c>
      <c r="B239">
        <v>-100</v>
      </c>
      <c r="C239">
        <v>22.7597058823529</v>
      </c>
      <c r="D239" t="s">
        <v>242</v>
      </c>
      <c r="H239" s="12">
        <f t="shared" si="24"/>
        <v>38722.632002314815</v>
      </c>
      <c r="I239" s="2">
        <f t="shared" si="25"/>
        <v>2275.9705882352901</v>
      </c>
      <c r="J239" s="2">
        <f>IF(ISBLANK(A239),"",-SUM(I$3:I239))</f>
        <v>-40087.227632416572</v>
      </c>
      <c r="K239" s="2">
        <f t="shared" si="26"/>
        <v>1194.109985357878</v>
      </c>
      <c r="L239" s="7">
        <f t="shared" si="27"/>
        <v>1.9901833089297966E-2</v>
      </c>
      <c r="M239" s="7">
        <f>IF(ISBLANK(A239),"",K239/($M$1+SUM(K$3:K238)))</f>
        <v>4.6340087185748301E-3</v>
      </c>
      <c r="N239">
        <f>IF(ISBLANK(A239),"",IF(H240=0,NETWORKDAYS($H$3,H239,holiday!$B$2:$B$10),IF(DAY(H239)&lt;DAY(H240),NETWORKDAYS($H$3,H239,holiday!$B$2:$B$10),0)))</f>
        <v>0</v>
      </c>
      <c r="O239">
        <f>IF(ISBLANK(A239),"",SUMIF($A$3:$A239,O$2,$B$3:$B239))</f>
        <v>400</v>
      </c>
      <c r="P239">
        <f>IF(ISBLANK(A239),"",SUMIF($A$3:$A239,P$2,$B$3:$B239))</f>
        <v>-3000</v>
      </c>
      <c r="Q239">
        <f>IF(ISBLANK(A239),"",SUMIF($A$3:$A239,Q$2,$B$3:$B239))</f>
        <v>100</v>
      </c>
      <c r="R239">
        <f>IF(ISBLANK(A239),"",SUMIF($A$3:$A239,R$2,$B$3:$B239))</f>
        <v>200</v>
      </c>
      <c r="T239" s="2">
        <f t="shared" si="28"/>
        <v>47.395000000000003</v>
      </c>
      <c r="U239" s="2">
        <f t="shared" si="29"/>
        <v>22.7597058823529</v>
      </c>
      <c r="V239" s="2">
        <f t="shared" si="30"/>
        <v>52.2</v>
      </c>
      <c r="W239" s="2">
        <f t="shared" si="31"/>
        <v>26.04</v>
      </c>
    </row>
    <row r="240" spans="1:23" x14ac:dyDescent="0.3">
      <c r="A240">
        <v>8370</v>
      </c>
      <c r="B240">
        <v>100</v>
      </c>
      <c r="C240">
        <v>47.43</v>
      </c>
      <c r="D240" t="s">
        <v>243</v>
      </c>
      <c r="H240" s="12">
        <f t="shared" si="24"/>
        <v>38722.632418981484</v>
      </c>
      <c r="I240" s="2">
        <f t="shared" si="25"/>
        <v>-4743</v>
      </c>
      <c r="J240" s="2">
        <f>IF(ISBLANK(A240),"",-SUM(I$3:I240))</f>
        <v>-35344.227632416572</v>
      </c>
      <c r="K240" s="2">
        <f t="shared" si="26"/>
        <v>1208.109985357878</v>
      </c>
      <c r="L240" s="7">
        <f t="shared" si="27"/>
        <v>2.0135166422631301E-2</v>
      </c>
      <c r="M240" s="7">
        <f>IF(ISBLANK(A240),"",K240/($M$1+SUM(K$3:K239)))</f>
        <v>4.6667132347411149E-3</v>
      </c>
      <c r="N240">
        <f>IF(ISBLANK(A240),"",IF(H241=0,NETWORKDAYS($H$3,H240,holiday!$B$2:$B$10),IF(DAY(H240)&lt;DAY(H241),NETWORKDAYS($H$3,H240,holiday!$B$2:$B$10),0)))</f>
        <v>0</v>
      </c>
      <c r="O240">
        <f>IF(ISBLANK(A240),"",SUMIF($A$3:$A240,O$2,$B$3:$B240))</f>
        <v>500</v>
      </c>
      <c r="P240">
        <f>IF(ISBLANK(A240),"",SUMIF($A$3:$A240,P$2,$B$3:$B240))</f>
        <v>-3000</v>
      </c>
      <c r="Q240">
        <f>IF(ISBLANK(A240),"",SUMIF($A$3:$A240,Q$2,$B$3:$B240))</f>
        <v>100</v>
      </c>
      <c r="R240">
        <f>IF(ISBLANK(A240),"",SUMIF($A$3:$A240,R$2,$B$3:$B240))</f>
        <v>200</v>
      </c>
      <c r="T240" s="2">
        <f t="shared" si="28"/>
        <v>47.43</v>
      </c>
      <c r="U240" s="2">
        <f t="shared" si="29"/>
        <v>22.7597058823529</v>
      </c>
      <c r="V240" s="2">
        <f t="shared" si="30"/>
        <v>52.2</v>
      </c>
      <c r="W240" s="2">
        <f t="shared" si="31"/>
        <v>26.04</v>
      </c>
    </row>
    <row r="241" spans="1:23" x14ac:dyDescent="0.3">
      <c r="A241">
        <v>679</v>
      </c>
      <c r="B241">
        <v>-100</v>
      </c>
      <c r="C241">
        <v>52.32</v>
      </c>
      <c r="D241" t="s">
        <v>244</v>
      </c>
      <c r="H241" s="12">
        <f t="shared" si="24"/>
        <v>38722.635983796295</v>
      </c>
      <c r="I241" s="2">
        <f t="shared" si="25"/>
        <v>5232</v>
      </c>
      <c r="J241" s="2">
        <f>IF(ISBLANK(A241),"",-SUM(I$3:I241))</f>
        <v>-40576.227632416572</v>
      </c>
      <c r="K241" s="2">
        <f t="shared" si="26"/>
        <v>1220.109985357878</v>
      </c>
      <c r="L241" s="7">
        <f t="shared" si="27"/>
        <v>2.03351664226313E-2</v>
      </c>
      <c r="M241" s="7">
        <f>IF(ISBLANK(A241),"",K241/($M$1+SUM(K$3:K240)))</f>
        <v>4.6911747256511956E-3</v>
      </c>
      <c r="N241">
        <f>IF(ISBLANK(A241),"",IF(H242=0,NETWORKDAYS($H$3,H241,holiday!$B$2:$B$10),IF(DAY(H241)&lt;DAY(H242),NETWORKDAYS($H$3,H241,holiday!$B$2:$B$10),0)))</f>
        <v>0</v>
      </c>
      <c r="O241">
        <f>IF(ISBLANK(A241),"",SUMIF($A$3:$A241,O$2,$B$3:$B241))</f>
        <v>500</v>
      </c>
      <c r="P241">
        <f>IF(ISBLANK(A241),"",SUMIF($A$3:$A241,P$2,$B$3:$B241))</f>
        <v>-3000</v>
      </c>
      <c r="Q241">
        <f>IF(ISBLANK(A241),"",SUMIF($A$3:$A241,Q$2,$B$3:$B241))</f>
        <v>0</v>
      </c>
      <c r="R241">
        <f>IF(ISBLANK(A241),"",SUMIF($A$3:$A241,R$2,$B$3:$B241))</f>
        <v>200</v>
      </c>
      <c r="T241" s="2">
        <f t="shared" si="28"/>
        <v>47.43</v>
      </c>
      <c r="U241" s="2">
        <f t="shared" si="29"/>
        <v>22.7597058823529</v>
      </c>
      <c r="V241" s="2">
        <f t="shared" si="30"/>
        <v>52.32</v>
      </c>
      <c r="W241" s="2">
        <f t="shared" si="31"/>
        <v>26.04</v>
      </c>
    </row>
    <row r="242" spans="1:23" x14ac:dyDescent="0.3">
      <c r="A242">
        <v>8370</v>
      </c>
      <c r="B242">
        <v>-100</v>
      </c>
      <c r="C242">
        <v>47.37</v>
      </c>
      <c r="D242" t="s">
        <v>245</v>
      </c>
      <c r="H242" s="12">
        <f t="shared" si="24"/>
        <v>38722.637175925927</v>
      </c>
      <c r="I242" s="2">
        <f t="shared" si="25"/>
        <v>4737</v>
      </c>
      <c r="J242" s="2">
        <f>IF(ISBLANK(A242),"",-SUM(I$3:I242))</f>
        <v>-45313.227632416572</v>
      </c>
      <c r="K242" s="2">
        <f t="shared" si="26"/>
        <v>1190.109985357878</v>
      </c>
      <c r="L242" s="7">
        <f t="shared" si="27"/>
        <v>1.9835166422631299E-2</v>
      </c>
      <c r="M242" s="7">
        <f>IF(ISBLANK(A242),"",K242/($M$1+SUM(K$3:K241)))</f>
        <v>4.5544625890128936E-3</v>
      </c>
      <c r="N242">
        <f>IF(ISBLANK(A242),"",IF(H243=0,NETWORKDAYS($H$3,H242,holiday!$B$2:$B$10),IF(DAY(H242)&lt;DAY(H243),NETWORKDAYS($H$3,H242,holiday!$B$2:$B$10),0)))</f>
        <v>0</v>
      </c>
      <c r="O242">
        <f>IF(ISBLANK(A242),"",SUMIF($A$3:$A242,O$2,$B$3:$B242))</f>
        <v>400</v>
      </c>
      <c r="P242">
        <f>IF(ISBLANK(A242),"",SUMIF($A$3:$A242,P$2,$B$3:$B242))</f>
        <v>-3000</v>
      </c>
      <c r="Q242">
        <f>IF(ISBLANK(A242),"",SUMIF($A$3:$A242,Q$2,$B$3:$B242))</f>
        <v>0</v>
      </c>
      <c r="R242">
        <f>IF(ISBLANK(A242),"",SUMIF($A$3:$A242,R$2,$B$3:$B242))</f>
        <v>200</v>
      </c>
      <c r="T242" s="2">
        <f t="shared" si="28"/>
        <v>47.37</v>
      </c>
      <c r="U242" s="2">
        <f t="shared" si="29"/>
        <v>22.7597058823529</v>
      </c>
      <c r="V242" s="2">
        <f t="shared" si="30"/>
        <v>52.32</v>
      </c>
      <c r="W242" s="2">
        <f t="shared" si="31"/>
        <v>26.04</v>
      </c>
    </row>
    <row r="243" spans="1:23" x14ac:dyDescent="0.3">
      <c r="A243">
        <v>679</v>
      </c>
      <c r="B243">
        <v>-100</v>
      </c>
      <c r="C243">
        <v>52.33</v>
      </c>
      <c r="D243" t="s">
        <v>246</v>
      </c>
      <c r="H243" s="12">
        <f t="shared" si="24"/>
        <v>38722.637916666667</v>
      </c>
      <c r="I243" s="2">
        <f t="shared" si="25"/>
        <v>5233</v>
      </c>
      <c r="J243" s="2">
        <f>IF(ISBLANK(A243),"",-SUM(I$3:I243))</f>
        <v>-50546.227632416572</v>
      </c>
      <c r="K243" s="2">
        <f t="shared" si="26"/>
        <v>1190.109985357878</v>
      </c>
      <c r="L243" s="7">
        <f t="shared" si="27"/>
        <v>1.9835166422631299E-2</v>
      </c>
      <c r="M243" s="7">
        <f>IF(ISBLANK(A243),"",K243/($M$1+SUM(K$3:K242)))</f>
        <v>4.5338135050187241E-3</v>
      </c>
      <c r="N243">
        <f>IF(ISBLANK(A243),"",IF(H244=0,NETWORKDAYS($H$3,H243,holiday!$B$2:$B$10),IF(DAY(H243)&lt;DAY(H244),NETWORKDAYS($H$3,H243,holiday!$B$2:$B$10),0)))</f>
        <v>0</v>
      </c>
      <c r="O243">
        <f>IF(ISBLANK(A243),"",SUMIF($A$3:$A243,O$2,$B$3:$B243))</f>
        <v>400</v>
      </c>
      <c r="P243">
        <f>IF(ISBLANK(A243),"",SUMIF($A$3:$A243,P$2,$B$3:$B243))</f>
        <v>-3000</v>
      </c>
      <c r="Q243">
        <f>IF(ISBLANK(A243),"",SUMIF($A$3:$A243,Q$2,$B$3:$B243))</f>
        <v>-100</v>
      </c>
      <c r="R243">
        <f>IF(ISBLANK(A243),"",SUMIF($A$3:$A243,R$2,$B$3:$B243))</f>
        <v>200</v>
      </c>
      <c r="T243" s="2">
        <f t="shared" si="28"/>
        <v>47.37</v>
      </c>
      <c r="U243" s="2">
        <f t="shared" si="29"/>
        <v>22.7597058823529</v>
      </c>
      <c r="V243" s="2">
        <f t="shared" si="30"/>
        <v>52.33</v>
      </c>
      <c r="W243" s="2">
        <f t="shared" si="31"/>
        <v>26.04</v>
      </c>
    </row>
    <row r="244" spans="1:23" x14ac:dyDescent="0.3">
      <c r="A244">
        <v>8370</v>
      </c>
      <c r="B244">
        <v>-100</v>
      </c>
      <c r="C244">
        <v>47.493333333333297</v>
      </c>
      <c r="D244" t="s">
        <v>247</v>
      </c>
      <c r="H244" s="12">
        <f t="shared" si="24"/>
        <v>38722.640474537038</v>
      </c>
      <c r="I244" s="2">
        <f t="shared" si="25"/>
        <v>4749.3333333333294</v>
      </c>
      <c r="J244" s="2">
        <f>IF(ISBLANK(A244),"",-SUM(I$3:I244))</f>
        <v>-55295.560965749901</v>
      </c>
      <c r="K244" s="2">
        <f t="shared" si="26"/>
        <v>1239.443318691192</v>
      </c>
      <c r="L244" s="7">
        <f t="shared" si="27"/>
        <v>2.0657388644853201E-2</v>
      </c>
      <c r="M244" s="7">
        <f>IF(ISBLANK(A244),"",K244/($M$1+SUM(K$3:K243)))</f>
        <v>4.7004416233167512E-3</v>
      </c>
      <c r="N244">
        <f>IF(ISBLANK(A244),"",IF(H245=0,NETWORKDAYS($H$3,H244,holiday!$B$2:$B$10),IF(DAY(H244)&lt;DAY(H245),NETWORKDAYS($H$3,H244,holiday!$B$2:$B$10),0)))</f>
        <v>0</v>
      </c>
      <c r="O244">
        <f>IF(ISBLANK(A244),"",SUMIF($A$3:$A244,O$2,$B$3:$B244))</f>
        <v>300</v>
      </c>
      <c r="P244">
        <f>IF(ISBLANK(A244),"",SUMIF($A$3:$A244,P$2,$B$3:$B244))</f>
        <v>-3000</v>
      </c>
      <c r="Q244">
        <f>IF(ISBLANK(A244),"",SUMIF($A$3:$A244,Q$2,$B$3:$B244))</f>
        <v>-100</v>
      </c>
      <c r="R244">
        <f>IF(ISBLANK(A244),"",SUMIF($A$3:$A244,R$2,$B$3:$B244))</f>
        <v>200</v>
      </c>
      <c r="T244" s="2">
        <f t="shared" si="28"/>
        <v>47.493333333333297</v>
      </c>
      <c r="U244" s="2">
        <f t="shared" si="29"/>
        <v>22.7597058823529</v>
      </c>
      <c r="V244" s="2">
        <f t="shared" si="30"/>
        <v>52.33</v>
      </c>
      <c r="W244" s="2">
        <f t="shared" si="31"/>
        <v>26.04</v>
      </c>
    </row>
    <row r="245" spans="1:23" x14ac:dyDescent="0.3">
      <c r="A245">
        <v>679</v>
      </c>
      <c r="B245">
        <v>100</v>
      </c>
      <c r="C245">
        <v>52.14</v>
      </c>
      <c r="D245" t="s">
        <v>248</v>
      </c>
      <c r="H245" s="12">
        <f t="shared" si="24"/>
        <v>38722.641701388886</v>
      </c>
      <c r="I245" s="2">
        <f t="shared" si="25"/>
        <v>-5214</v>
      </c>
      <c r="J245" s="2">
        <f>IF(ISBLANK(A245),"",-SUM(I$3:I245))</f>
        <v>-50081.560965749901</v>
      </c>
      <c r="K245" s="2">
        <f t="shared" si="26"/>
        <v>1258.443318691192</v>
      </c>
      <c r="L245" s="7">
        <f t="shared" si="27"/>
        <v>2.0974055311519867E-2</v>
      </c>
      <c r="M245" s="7">
        <f>IF(ISBLANK(A245),"",K245/($M$1+SUM(K$3:K244)))</f>
        <v>4.7501689754199609E-3</v>
      </c>
      <c r="N245">
        <f>IF(ISBLANK(A245),"",IF(H246=0,NETWORKDAYS($H$3,H245,holiday!$B$2:$B$10),IF(DAY(H245)&lt;DAY(H246),NETWORKDAYS($H$3,H245,holiday!$B$2:$B$10),0)))</f>
        <v>0</v>
      </c>
      <c r="O245">
        <f>IF(ISBLANK(A245),"",SUMIF($A$3:$A245,O$2,$B$3:$B245))</f>
        <v>300</v>
      </c>
      <c r="P245">
        <f>IF(ISBLANK(A245),"",SUMIF($A$3:$A245,P$2,$B$3:$B245))</f>
        <v>-3000</v>
      </c>
      <c r="Q245">
        <f>IF(ISBLANK(A245),"",SUMIF($A$3:$A245,Q$2,$B$3:$B245))</f>
        <v>0</v>
      </c>
      <c r="R245">
        <f>IF(ISBLANK(A245),"",SUMIF($A$3:$A245,R$2,$B$3:$B245))</f>
        <v>200</v>
      </c>
      <c r="T245" s="2">
        <f t="shared" si="28"/>
        <v>47.493333333333297</v>
      </c>
      <c r="U245" s="2">
        <f t="shared" si="29"/>
        <v>22.7597058823529</v>
      </c>
      <c r="V245" s="2">
        <f t="shared" si="30"/>
        <v>52.14</v>
      </c>
      <c r="W245" s="2">
        <f t="shared" si="31"/>
        <v>26.04</v>
      </c>
    </row>
    <row r="246" spans="1:23" x14ac:dyDescent="0.3">
      <c r="A246">
        <v>679</v>
      </c>
      <c r="B246">
        <v>100</v>
      </c>
      <c r="C246">
        <v>52.37</v>
      </c>
      <c r="D246" t="s">
        <v>249</v>
      </c>
      <c r="H246" s="12">
        <f t="shared" si="24"/>
        <v>38722.647430555553</v>
      </c>
      <c r="I246" s="2">
        <f t="shared" si="25"/>
        <v>-5237</v>
      </c>
      <c r="J246" s="2">
        <f>IF(ISBLANK(A246),"",-SUM(I$3:I246))</f>
        <v>-44844.560965749901</v>
      </c>
      <c r="K246" s="2">
        <f t="shared" si="26"/>
        <v>1258.443318691192</v>
      </c>
      <c r="L246" s="7">
        <f t="shared" si="27"/>
        <v>2.0974055311519867E-2</v>
      </c>
      <c r="M246" s="7">
        <f>IF(ISBLANK(A246),"",K246/($M$1+SUM(K$3:K245)))</f>
        <v>4.727711546706064E-3</v>
      </c>
      <c r="N246">
        <f>IF(ISBLANK(A246),"",IF(H247=0,NETWORKDAYS($H$3,H246,holiday!$B$2:$B$10),IF(DAY(H246)&lt;DAY(H247),NETWORKDAYS($H$3,H246,holiday!$B$2:$B$10),0)))</f>
        <v>0</v>
      </c>
      <c r="O246">
        <f>IF(ISBLANK(A246),"",SUMIF($A$3:$A246,O$2,$B$3:$B246))</f>
        <v>300</v>
      </c>
      <c r="P246">
        <f>IF(ISBLANK(A246),"",SUMIF($A$3:$A246,P$2,$B$3:$B246))</f>
        <v>-3000</v>
      </c>
      <c r="Q246">
        <f>IF(ISBLANK(A246),"",SUMIF($A$3:$A246,Q$2,$B$3:$B246))</f>
        <v>100</v>
      </c>
      <c r="R246">
        <f>IF(ISBLANK(A246),"",SUMIF($A$3:$A246,R$2,$B$3:$B246))</f>
        <v>200</v>
      </c>
      <c r="T246" s="2">
        <f t="shared" si="28"/>
        <v>47.493333333333297</v>
      </c>
      <c r="U246" s="2">
        <f t="shared" si="29"/>
        <v>22.7597058823529</v>
      </c>
      <c r="V246" s="2">
        <f t="shared" si="30"/>
        <v>52.37</v>
      </c>
      <c r="W246" s="2">
        <f t="shared" si="31"/>
        <v>26.04</v>
      </c>
    </row>
    <row r="247" spans="1:23" x14ac:dyDescent="0.3">
      <c r="A247">
        <v>8370</v>
      </c>
      <c r="B247">
        <v>-100</v>
      </c>
      <c r="C247">
        <v>47.36</v>
      </c>
      <c r="D247" t="s">
        <v>250</v>
      </c>
      <c r="H247" s="12">
        <f t="shared" si="24"/>
        <v>38722.653344907405</v>
      </c>
      <c r="I247" s="2">
        <f t="shared" si="25"/>
        <v>4736</v>
      </c>
      <c r="J247" s="2">
        <f>IF(ISBLANK(A247),"",-SUM(I$3:I247))</f>
        <v>-49580.560965749901</v>
      </c>
      <c r="K247" s="2">
        <f t="shared" si="26"/>
        <v>1218.4433186912065</v>
      </c>
      <c r="L247" s="7">
        <f t="shared" si="27"/>
        <v>2.0307388644853441E-2</v>
      </c>
      <c r="M247" s="7">
        <f>IF(ISBLANK(A247),"",K247/($M$1+SUM(K$3:K246)))</f>
        <v>4.5559008259951289E-3</v>
      </c>
      <c r="N247">
        <f>IF(ISBLANK(A247),"",IF(H248=0,NETWORKDAYS($H$3,H247,holiday!$B$2:$B$10),IF(DAY(H247)&lt;DAY(H248),NETWORKDAYS($H$3,H247,holiday!$B$2:$B$10),0)))</f>
        <v>0</v>
      </c>
      <c r="O247">
        <f>IF(ISBLANK(A247),"",SUMIF($A$3:$A247,O$2,$B$3:$B247))</f>
        <v>200</v>
      </c>
      <c r="P247">
        <f>IF(ISBLANK(A247),"",SUMIF($A$3:$A247,P$2,$B$3:$B247))</f>
        <v>-3000</v>
      </c>
      <c r="Q247">
        <f>IF(ISBLANK(A247),"",SUMIF($A$3:$A247,Q$2,$B$3:$B247))</f>
        <v>100</v>
      </c>
      <c r="R247">
        <f>IF(ISBLANK(A247),"",SUMIF($A$3:$A247,R$2,$B$3:$B247))</f>
        <v>200</v>
      </c>
      <c r="T247" s="2">
        <f t="shared" si="28"/>
        <v>47.36</v>
      </c>
      <c r="U247" s="2">
        <f t="shared" si="29"/>
        <v>22.7597058823529</v>
      </c>
      <c r="V247" s="2">
        <f t="shared" si="30"/>
        <v>52.37</v>
      </c>
      <c r="W247" s="2">
        <f t="shared" si="31"/>
        <v>26.04</v>
      </c>
    </row>
    <row r="248" spans="1:23" x14ac:dyDescent="0.3">
      <c r="A248">
        <v>980</v>
      </c>
      <c r="B248">
        <v>-100</v>
      </c>
      <c r="C248">
        <v>22.66</v>
      </c>
      <c r="D248" t="s">
        <v>251</v>
      </c>
      <c r="H248" s="12">
        <f t="shared" si="24"/>
        <v>38722.654618055552</v>
      </c>
      <c r="I248" s="2">
        <f t="shared" si="25"/>
        <v>2266</v>
      </c>
      <c r="J248" s="2">
        <f>IF(ISBLANK(A248),"",-SUM(I$3:I248))</f>
        <v>-51846.560965749901</v>
      </c>
      <c r="K248" s="2">
        <f t="shared" si="26"/>
        <v>1517.5609657499008</v>
      </c>
      <c r="L248" s="7">
        <f t="shared" si="27"/>
        <v>2.5292682762498346E-2</v>
      </c>
      <c r="M248" s="7">
        <f>IF(ISBLANK(A248),"",K248/($M$1+SUM(K$3:K247)))</f>
        <v>5.6486019157267614E-3</v>
      </c>
      <c r="N248">
        <f>IF(ISBLANK(A248),"",IF(H249=0,NETWORKDAYS($H$3,H248,holiday!$B$2:$B$10),IF(DAY(H248)&lt;DAY(H249),NETWORKDAYS($H$3,H248,holiday!$B$2:$B$10),0)))</f>
        <v>0</v>
      </c>
      <c r="O248">
        <f>IF(ISBLANK(A248),"",SUMIF($A$3:$A248,O$2,$B$3:$B248))</f>
        <v>200</v>
      </c>
      <c r="P248">
        <f>IF(ISBLANK(A248),"",SUMIF($A$3:$A248,P$2,$B$3:$B248))</f>
        <v>-3100</v>
      </c>
      <c r="Q248">
        <f>IF(ISBLANK(A248),"",SUMIF($A$3:$A248,Q$2,$B$3:$B248))</f>
        <v>100</v>
      </c>
      <c r="R248">
        <f>IF(ISBLANK(A248),"",SUMIF($A$3:$A248,R$2,$B$3:$B248))</f>
        <v>200</v>
      </c>
      <c r="T248" s="2">
        <f t="shared" si="28"/>
        <v>47.36</v>
      </c>
      <c r="U248" s="2">
        <f t="shared" si="29"/>
        <v>22.66</v>
      </c>
      <c r="V248" s="2">
        <f t="shared" si="30"/>
        <v>52.37</v>
      </c>
      <c r="W248" s="2">
        <f t="shared" si="31"/>
        <v>26.04</v>
      </c>
    </row>
    <row r="249" spans="1:23" x14ac:dyDescent="0.3">
      <c r="A249">
        <v>980</v>
      </c>
      <c r="B249">
        <v>100</v>
      </c>
      <c r="C249">
        <v>22.64</v>
      </c>
      <c r="D249" t="s">
        <v>252</v>
      </c>
      <c r="H249" s="12">
        <f t="shared" si="24"/>
        <v>38722.655497685184</v>
      </c>
      <c r="I249" s="2">
        <f t="shared" si="25"/>
        <v>-2264</v>
      </c>
      <c r="J249" s="2">
        <f>IF(ISBLANK(A249),"",-SUM(I$3:I249))</f>
        <v>-49582.560965749901</v>
      </c>
      <c r="K249" s="2">
        <f t="shared" si="26"/>
        <v>1579.5609657499008</v>
      </c>
      <c r="L249" s="7">
        <f t="shared" si="27"/>
        <v>2.632601609583168E-2</v>
      </c>
      <c r="M249" s="7">
        <f>IF(ISBLANK(A249),"",K249/($M$1+SUM(K$3:K248)))</f>
        <v>5.8463520058431914E-3</v>
      </c>
      <c r="N249">
        <f>IF(ISBLANK(A249),"",IF(H250=0,NETWORKDAYS($H$3,H249,holiday!$B$2:$B$10),IF(DAY(H249)&lt;DAY(H250),NETWORKDAYS($H$3,H249,holiday!$B$2:$B$10),0)))</f>
        <v>0</v>
      </c>
      <c r="O249">
        <f>IF(ISBLANK(A249),"",SUMIF($A$3:$A249,O$2,$B$3:$B249))</f>
        <v>200</v>
      </c>
      <c r="P249">
        <f>IF(ISBLANK(A249),"",SUMIF($A$3:$A249,P$2,$B$3:$B249))</f>
        <v>-3000</v>
      </c>
      <c r="Q249">
        <f>IF(ISBLANK(A249),"",SUMIF($A$3:$A249,Q$2,$B$3:$B249))</f>
        <v>100</v>
      </c>
      <c r="R249">
        <f>IF(ISBLANK(A249),"",SUMIF($A$3:$A249,R$2,$B$3:$B249))</f>
        <v>200</v>
      </c>
      <c r="T249" s="2">
        <f t="shared" si="28"/>
        <v>47.36</v>
      </c>
      <c r="U249" s="2">
        <f t="shared" si="29"/>
        <v>22.64</v>
      </c>
      <c r="V249" s="2">
        <f t="shared" si="30"/>
        <v>52.37</v>
      </c>
      <c r="W249" s="2">
        <f t="shared" si="31"/>
        <v>26.04</v>
      </c>
    </row>
    <row r="250" spans="1:23" x14ac:dyDescent="0.3">
      <c r="A250">
        <v>8370</v>
      </c>
      <c r="B250">
        <v>100</v>
      </c>
      <c r="C250">
        <v>47.134999999999998</v>
      </c>
      <c r="D250" t="s">
        <v>253</v>
      </c>
      <c r="H250" s="12">
        <f t="shared" si="24"/>
        <v>38722.657129629632</v>
      </c>
      <c r="I250" s="2">
        <f t="shared" si="25"/>
        <v>-4713.5</v>
      </c>
      <c r="J250" s="2">
        <f>IF(ISBLANK(A250),"",-SUM(I$3:I250))</f>
        <v>-44869.060965749901</v>
      </c>
      <c r="K250" s="2">
        <f t="shared" si="26"/>
        <v>1534.5609657499008</v>
      </c>
      <c r="L250" s="7">
        <f t="shared" si="27"/>
        <v>2.5576016095831679E-2</v>
      </c>
      <c r="M250" s="7">
        <f>IF(ISBLANK(A250),"",K250/($M$1+SUM(K$3:K249)))</f>
        <v>5.646782620496428E-3</v>
      </c>
      <c r="N250">
        <f>IF(ISBLANK(A250),"",IF(H251=0,NETWORKDAYS($H$3,H250,holiday!$B$2:$B$10),IF(DAY(H250)&lt;DAY(H251),NETWORKDAYS($H$3,H250,holiday!$B$2:$B$10),0)))</f>
        <v>0</v>
      </c>
      <c r="O250">
        <f>IF(ISBLANK(A250),"",SUMIF($A$3:$A250,O$2,$B$3:$B250))</f>
        <v>300</v>
      </c>
      <c r="P250">
        <f>IF(ISBLANK(A250),"",SUMIF($A$3:$A250,P$2,$B$3:$B250))</f>
        <v>-3000</v>
      </c>
      <c r="Q250">
        <f>IF(ISBLANK(A250),"",SUMIF($A$3:$A250,Q$2,$B$3:$B250))</f>
        <v>100</v>
      </c>
      <c r="R250">
        <f>IF(ISBLANK(A250),"",SUMIF($A$3:$A250,R$2,$B$3:$B250))</f>
        <v>200</v>
      </c>
      <c r="T250" s="2">
        <f t="shared" si="28"/>
        <v>47.134999999999998</v>
      </c>
      <c r="U250" s="2">
        <f t="shared" si="29"/>
        <v>22.64</v>
      </c>
      <c r="V250" s="2">
        <f t="shared" si="30"/>
        <v>52.37</v>
      </c>
      <c r="W250" s="2">
        <f t="shared" si="31"/>
        <v>26.04</v>
      </c>
    </row>
    <row r="251" spans="1:23" x14ac:dyDescent="0.3">
      <c r="A251">
        <v>980</v>
      </c>
      <c r="B251">
        <v>100</v>
      </c>
      <c r="C251">
        <v>22.63</v>
      </c>
      <c r="D251" t="s">
        <v>254</v>
      </c>
      <c r="H251" s="12">
        <f t="shared" si="24"/>
        <v>38722.657141203701</v>
      </c>
      <c r="I251" s="2">
        <f t="shared" si="25"/>
        <v>-2263</v>
      </c>
      <c r="J251" s="2">
        <f>IF(ISBLANK(A251),"",-SUM(I$3:I251))</f>
        <v>-42606.060965749901</v>
      </c>
      <c r="K251" s="2">
        <f t="shared" si="26"/>
        <v>1564.5609657499008</v>
      </c>
      <c r="L251" s="7">
        <f t="shared" si="27"/>
        <v>2.607601609583168E-2</v>
      </c>
      <c r="M251" s="7">
        <f>IF(ISBLANK(A251),"",K251/($M$1+SUM(K$3:K250)))</f>
        <v>5.7248477957438119E-3</v>
      </c>
      <c r="N251">
        <f>IF(ISBLANK(A251),"",IF(H252=0,NETWORKDAYS($H$3,H251,holiday!$B$2:$B$10),IF(DAY(H251)&lt;DAY(H252),NETWORKDAYS($H$3,H251,holiday!$B$2:$B$10),0)))</f>
        <v>0</v>
      </c>
      <c r="O251">
        <f>IF(ISBLANK(A251),"",SUMIF($A$3:$A251,O$2,$B$3:$B251))</f>
        <v>300</v>
      </c>
      <c r="P251">
        <f>IF(ISBLANK(A251),"",SUMIF($A$3:$A251,P$2,$B$3:$B251))</f>
        <v>-2900</v>
      </c>
      <c r="Q251">
        <f>IF(ISBLANK(A251),"",SUMIF($A$3:$A251,Q$2,$B$3:$B251))</f>
        <v>100</v>
      </c>
      <c r="R251">
        <f>IF(ISBLANK(A251),"",SUMIF($A$3:$A251,R$2,$B$3:$B251))</f>
        <v>200</v>
      </c>
      <c r="T251" s="2">
        <f t="shared" si="28"/>
        <v>47.134999999999998</v>
      </c>
      <c r="U251" s="2">
        <f t="shared" si="29"/>
        <v>22.63</v>
      </c>
      <c r="V251" s="2">
        <f t="shared" si="30"/>
        <v>52.37</v>
      </c>
      <c r="W251" s="2">
        <f t="shared" si="31"/>
        <v>26.04</v>
      </c>
    </row>
    <row r="252" spans="1:23" x14ac:dyDescent="0.3">
      <c r="A252">
        <v>679</v>
      </c>
      <c r="B252">
        <v>100</v>
      </c>
      <c r="C252">
        <v>52.25</v>
      </c>
      <c r="D252" t="s">
        <v>255</v>
      </c>
      <c r="H252" s="12">
        <f t="shared" si="24"/>
        <v>38722.663761574076</v>
      </c>
      <c r="I252" s="2">
        <f t="shared" si="25"/>
        <v>-5225</v>
      </c>
      <c r="J252" s="2">
        <f>IF(ISBLANK(A252),"",-SUM(I$3:I252))</f>
        <v>-37381.060965749901</v>
      </c>
      <c r="K252" s="2">
        <f t="shared" si="26"/>
        <v>1552.5609657499008</v>
      </c>
      <c r="L252" s="7">
        <f t="shared" si="27"/>
        <v>2.5876016095831681E-2</v>
      </c>
      <c r="M252" s="7">
        <f>IF(ISBLANK(A252),"",K252/($M$1+SUM(K$3:K251)))</f>
        <v>5.6486014974925338E-3</v>
      </c>
      <c r="N252">
        <f>IF(ISBLANK(A252),"",IF(H253=0,NETWORKDAYS($H$3,H252,holiday!$B$2:$B$10),IF(DAY(H252)&lt;DAY(H253),NETWORKDAYS($H$3,H252,holiday!$B$2:$B$10),0)))</f>
        <v>0</v>
      </c>
      <c r="O252">
        <f>IF(ISBLANK(A252),"",SUMIF($A$3:$A252,O$2,$B$3:$B252))</f>
        <v>300</v>
      </c>
      <c r="P252">
        <f>IF(ISBLANK(A252),"",SUMIF($A$3:$A252,P$2,$B$3:$B252))</f>
        <v>-2900</v>
      </c>
      <c r="Q252">
        <f>IF(ISBLANK(A252),"",SUMIF($A$3:$A252,Q$2,$B$3:$B252))</f>
        <v>200</v>
      </c>
      <c r="R252">
        <f>IF(ISBLANK(A252),"",SUMIF($A$3:$A252,R$2,$B$3:$B252))</f>
        <v>200</v>
      </c>
      <c r="T252" s="2">
        <f t="shared" si="28"/>
        <v>47.134999999999998</v>
      </c>
      <c r="U252" s="2">
        <f t="shared" si="29"/>
        <v>22.63</v>
      </c>
      <c r="V252" s="2">
        <f t="shared" si="30"/>
        <v>52.25</v>
      </c>
      <c r="W252" s="2">
        <f t="shared" si="31"/>
        <v>26.04</v>
      </c>
    </row>
    <row r="253" spans="1:23" x14ac:dyDescent="0.3">
      <c r="A253">
        <v>679</v>
      </c>
      <c r="B253">
        <v>100</v>
      </c>
      <c r="C253">
        <v>52.21</v>
      </c>
      <c r="D253" t="s">
        <v>256</v>
      </c>
      <c r="H253" s="12">
        <f t="shared" si="24"/>
        <v>38722.665694444448</v>
      </c>
      <c r="I253" s="2">
        <f t="shared" si="25"/>
        <v>-5221</v>
      </c>
      <c r="J253" s="2">
        <f>IF(ISBLANK(A253),"",-SUM(I$3:I253))</f>
        <v>-32160.060965749901</v>
      </c>
      <c r="K253" s="2">
        <f t="shared" si="26"/>
        <v>1544.5609657499008</v>
      </c>
      <c r="L253" s="7">
        <f t="shared" si="27"/>
        <v>2.5742682762498345E-2</v>
      </c>
      <c r="M253" s="7">
        <f>IF(ISBLANK(A253),"",K253/($M$1+SUM(K$3:K252)))</f>
        <v>5.5879315168641877E-3</v>
      </c>
      <c r="N253">
        <f>IF(ISBLANK(A253),"",IF(H254=0,NETWORKDAYS($H$3,H253,holiday!$B$2:$B$10),IF(DAY(H253)&lt;DAY(H254),NETWORKDAYS($H$3,H253,holiday!$B$2:$B$10),0)))</f>
        <v>0</v>
      </c>
      <c r="O253">
        <f>IF(ISBLANK(A253),"",SUMIF($A$3:$A253,O$2,$B$3:$B253))</f>
        <v>300</v>
      </c>
      <c r="P253">
        <f>IF(ISBLANK(A253),"",SUMIF($A$3:$A253,P$2,$B$3:$B253))</f>
        <v>-2900</v>
      </c>
      <c r="Q253">
        <f>IF(ISBLANK(A253),"",SUMIF($A$3:$A253,Q$2,$B$3:$B253))</f>
        <v>300</v>
      </c>
      <c r="R253">
        <f>IF(ISBLANK(A253),"",SUMIF($A$3:$A253,R$2,$B$3:$B253))</f>
        <v>200</v>
      </c>
      <c r="T253" s="2">
        <f t="shared" si="28"/>
        <v>47.134999999999998</v>
      </c>
      <c r="U253" s="2">
        <f t="shared" si="29"/>
        <v>22.63</v>
      </c>
      <c r="V253" s="2">
        <f t="shared" si="30"/>
        <v>52.21</v>
      </c>
      <c r="W253" s="2">
        <f t="shared" si="31"/>
        <v>26.04</v>
      </c>
    </row>
    <row r="254" spans="1:23" x14ac:dyDescent="0.3">
      <c r="A254">
        <v>679</v>
      </c>
      <c r="B254">
        <v>100</v>
      </c>
      <c r="C254">
        <v>52.3</v>
      </c>
      <c r="D254" t="s">
        <v>257</v>
      </c>
      <c r="H254" s="12">
        <f t="shared" si="24"/>
        <v>38722.677314814813</v>
      </c>
      <c r="I254" s="2">
        <f t="shared" si="25"/>
        <v>-5230</v>
      </c>
      <c r="J254" s="2">
        <f>IF(ISBLANK(A254),"",-SUM(I$3:I254))</f>
        <v>-26930.060965749901</v>
      </c>
      <c r="K254" s="2">
        <f t="shared" si="26"/>
        <v>1571.5609657499008</v>
      </c>
      <c r="L254" s="7">
        <f t="shared" si="27"/>
        <v>2.6192682762498348E-2</v>
      </c>
      <c r="M254" s="7">
        <f>IF(ISBLANK(A254),"",K254/($M$1+SUM(K$3:K253)))</f>
        <v>5.6540181800768764E-3</v>
      </c>
      <c r="N254">
        <f>IF(ISBLANK(A254),"",IF(H255=0,NETWORKDAYS($H$3,H254,holiday!$B$2:$B$10),IF(DAY(H254)&lt;DAY(H255),NETWORKDAYS($H$3,H254,holiday!$B$2:$B$10),0)))</f>
        <v>0</v>
      </c>
      <c r="O254">
        <f>IF(ISBLANK(A254),"",SUMIF($A$3:$A254,O$2,$B$3:$B254))</f>
        <v>300</v>
      </c>
      <c r="P254">
        <f>IF(ISBLANK(A254),"",SUMIF($A$3:$A254,P$2,$B$3:$B254))</f>
        <v>-2900</v>
      </c>
      <c r="Q254">
        <f>IF(ISBLANK(A254),"",SUMIF($A$3:$A254,Q$2,$B$3:$B254))</f>
        <v>400</v>
      </c>
      <c r="R254">
        <f>IF(ISBLANK(A254),"",SUMIF($A$3:$A254,R$2,$B$3:$B254))</f>
        <v>200</v>
      </c>
      <c r="T254" s="2">
        <f t="shared" si="28"/>
        <v>47.134999999999998</v>
      </c>
      <c r="U254" s="2">
        <f t="shared" si="29"/>
        <v>22.63</v>
      </c>
      <c r="V254" s="2">
        <f t="shared" si="30"/>
        <v>52.3</v>
      </c>
      <c r="W254" s="2">
        <f t="shared" si="31"/>
        <v>26.04</v>
      </c>
    </row>
    <row r="255" spans="1:23" x14ac:dyDescent="0.3">
      <c r="A255">
        <v>679</v>
      </c>
      <c r="B255">
        <v>100</v>
      </c>
      <c r="C255">
        <v>52.31</v>
      </c>
      <c r="D255" t="s">
        <v>258</v>
      </c>
      <c r="H255" s="12">
        <f t="shared" si="24"/>
        <v>38722.680590277778</v>
      </c>
      <c r="I255" s="2">
        <f t="shared" si="25"/>
        <v>-5231</v>
      </c>
      <c r="J255" s="2">
        <f>IF(ISBLANK(A255),"",-SUM(I$3:I255))</f>
        <v>-21699.060965749901</v>
      </c>
      <c r="K255" s="2">
        <f t="shared" si="26"/>
        <v>1575.5609657499008</v>
      </c>
      <c r="L255" s="7">
        <f t="shared" si="27"/>
        <v>2.6259349429165014E-2</v>
      </c>
      <c r="M255" s="7">
        <f>IF(ISBLANK(A255),"",K255/($M$1+SUM(K$3:K254)))</f>
        <v>5.6365399147614856E-3</v>
      </c>
      <c r="N255">
        <f>IF(ISBLANK(A255),"",IF(H256=0,NETWORKDAYS($H$3,H255,holiday!$B$2:$B$10),IF(DAY(H255)&lt;DAY(H256),NETWORKDAYS($H$3,H255,holiday!$B$2:$B$10),0)))</f>
        <v>0</v>
      </c>
      <c r="O255">
        <f>IF(ISBLANK(A255),"",SUMIF($A$3:$A255,O$2,$B$3:$B255))</f>
        <v>300</v>
      </c>
      <c r="P255">
        <f>IF(ISBLANK(A255),"",SUMIF($A$3:$A255,P$2,$B$3:$B255))</f>
        <v>-2900</v>
      </c>
      <c r="Q255">
        <f>IF(ISBLANK(A255),"",SUMIF($A$3:$A255,Q$2,$B$3:$B255))</f>
        <v>500</v>
      </c>
      <c r="R255">
        <f>IF(ISBLANK(A255),"",SUMIF($A$3:$A255,R$2,$B$3:$B255))</f>
        <v>200</v>
      </c>
      <c r="T255" s="2">
        <f t="shared" si="28"/>
        <v>47.134999999999998</v>
      </c>
      <c r="U255" s="2">
        <f t="shared" si="29"/>
        <v>22.63</v>
      </c>
      <c r="V255" s="2">
        <f t="shared" si="30"/>
        <v>52.31</v>
      </c>
      <c r="W255" s="2">
        <f t="shared" si="31"/>
        <v>26.04</v>
      </c>
    </row>
    <row r="256" spans="1:23" x14ac:dyDescent="0.3">
      <c r="A256">
        <v>980</v>
      </c>
      <c r="B256">
        <v>-100</v>
      </c>
      <c r="C256">
        <v>22.77</v>
      </c>
      <c r="D256" t="s">
        <v>259</v>
      </c>
      <c r="H256" s="12">
        <f t="shared" si="24"/>
        <v>38722.683055555557</v>
      </c>
      <c r="I256" s="2">
        <f t="shared" si="25"/>
        <v>2277</v>
      </c>
      <c r="J256" s="2">
        <f>IF(ISBLANK(A256),"",-SUM(I$3:I256))</f>
        <v>-23976.060965749901</v>
      </c>
      <c r="K256" s="2">
        <f t="shared" si="26"/>
        <v>1169.5609657499008</v>
      </c>
      <c r="L256" s="7">
        <f t="shared" si="27"/>
        <v>1.9492682762498346E-2</v>
      </c>
      <c r="M256" s="7">
        <f>IF(ISBLANK(A256),"",K256/($M$1+SUM(K$3:K255)))</f>
        <v>4.1606309387343032E-3</v>
      </c>
      <c r="N256">
        <f>IF(ISBLANK(A256),"",IF(H257=0,NETWORKDAYS($H$3,H256,holiday!$B$2:$B$10),IF(DAY(H256)&lt;DAY(H257),NETWORKDAYS($H$3,H256,holiday!$B$2:$B$10),0)))</f>
        <v>0</v>
      </c>
      <c r="O256">
        <f>IF(ISBLANK(A256),"",SUMIF($A$3:$A256,O$2,$B$3:$B256))</f>
        <v>300</v>
      </c>
      <c r="P256">
        <f>IF(ISBLANK(A256),"",SUMIF($A$3:$A256,P$2,$B$3:$B256))</f>
        <v>-3000</v>
      </c>
      <c r="Q256">
        <f>IF(ISBLANK(A256),"",SUMIF($A$3:$A256,Q$2,$B$3:$B256))</f>
        <v>500</v>
      </c>
      <c r="R256">
        <f>IF(ISBLANK(A256),"",SUMIF($A$3:$A256,R$2,$B$3:$B256))</f>
        <v>200</v>
      </c>
      <c r="T256" s="2">
        <f t="shared" si="28"/>
        <v>47.134999999999998</v>
      </c>
      <c r="U256" s="2">
        <f t="shared" si="29"/>
        <v>22.77</v>
      </c>
      <c r="V256" s="2">
        <f t="shared" si="30"/>
        <v>52.31</v>
      </c>
      <c r="W256" s="2">
        <f t="shared" si="31"/>
        <v>26.04</v>
      </c>
    </row>
    <row r="257" spans="1:23" x14ac:dyDescent="0.3">
      <c r="A257">
        <v>8370</v>
      </c>
      <c r="B257">
        <v>100</v>
      </c>
      <c r="C257">
        <v>47.23</v>
      </c>
      <c r="D257" t="s">
        <v>260</v>
      </c>
      <c r="H257" s="12">
        <f t="shared" si="24"/>
        <v>38722.686388888891</v>
      </c>
      <c r="I257" s="2">
        <f t="shared" si="25"/>
        <v>-4723</v>
      </c>
      <c r="J257" s="2">
        <f>IF(ISBLANK(A257),"",-SUM(I$3:I257))</f>
        <v>-19253.060965749901</v>
      </c>
      <c r="K257" s="2">
        <f t="shared" si="26"/>
        <v>1198.0609657499008</v>
      </c>
      <c r="L257" s="7">
        <f t="shared" si="27"/>
        <v>1.9967682762498346E-2</v>
      </c>
      <c r="M257" s="7">
        <f>IF(ISBLANK(A257),"",K257/($M$1+SUM(K$3:K256)))</f>
        <v>4.2443584765573632E-3</v>
      </c>
      <c r="N257">
        <f>IF(ISBLANK(A257),"",IF(H258=0,NETWORKDAYS($H$3,H257,holiday!$B$2:$B$10),IF(DAY(H257)&lt;DAY(H258),NETWORKDAYS($H$3,H257,holiday!$B$2:$B$10),0)))</f>
        <v>0</v>
      </c>
      <c r="O257">
        <f>IF(ISBLANK(A257),"",SUMIF($A$3:$A257,O$2,$B$3:$B257))</f>
        <v>400</v>
      </c>
      <c r="P257">
        <f>IF(ISBLANK(A257),"",SUMIF($A$3:$A257,P$2,$B$3:$B257))</f>
        <v>-3000</v>
      </c>
      <c r="Q257">
        <f>IF(ISBLANK(A257),"",SUMIF($A$3:$A257,Q$2,$B$3:$B257))</f>
        <v>500</v>
      </c>
      <c r="R257">
        <f>IF(ISBLANK(A257),"",SUMIF($A$3:$A257,R$2,$B$3:$B257))</f>
        <v>200</v>
      </c>
      <c r="T257" s="2">
        <f t="shared" si="28"/>
        <v>47.23</v>
      </c>
      <c r="U257" s="2">
        <f t="shared" si="29"/>
        <v>22.77</v>
      </c>
      <c r="V257" s="2">
        <f t="shared" si="30"/>
        <v>52.31</v>
      </c>
      <c r="W257" s="2">
        <f t="shared" si="31"/>
        <v>26.04</v>
      </c>
    </row>
    <row r="258" spans="1:23" x14ac:dyDescent="0.3">
      <c r="A258">
        <v>8370</v>
      </c>
      <c r="B258">
        <v>-100</v>
      </c>
      <c r="C258">
        <v>47.3</v>
      </c>
      <c r="D258" t="s">
        <v>260</v>
      </c>
      <c r="H258" s="12">
        <f t="shared" si="24"/>
        <v>38722.686388888891</v>
      </c>
      <c r="I258" s="2">
        <f t="shared" si="25"/>
        <v>4730</v>
      </c>
      <c r="J258" s="2">
        <f>IF(ISBLANK(A258),"",-SUM(I$3:I258))</f>
        <v>-23983.060965749901</v>
      </c>
      <c r="K258" s="2">
        <f t="shared" si="26"/>
        <v>1226.0609657499008</v>
      </c>
      <c r="L258" s="7">
        <f t="shared" si="27"/>
        <v>2.0434349429165014E-2</v>
      </c>
      <c r="M258" s="7">
        <f>IF(ISBLANK(A258),"",K258/($M$1+SUM(K$3:K257)))</f>
        <v>4.3251961108322599E-3</v>
      </c>
      <c r="N258">
        <f>IF(ISBLANK(A258),"",IF(H259=0,NETWORKDAYS($H$3,H258,holiday!$B$2:$B$10),IF(DAY(H258)&lt;DAY(H259),NETWORKDAYS($H$3,H258,holiday!$B$2:$B$10),0)))</f>
        <v>0</v>
      </c>
      <c r="O258">
        <f>IF(ISBLANK(A258),"",SUMIF($A$3:$A258,O$2,$B$3:$B258))</f>
        <v>300</v>
      </c>
      <c r="P258">
        <f>IF(ISBLANK(A258),"",SUMIF($A$3:$A258,P$2,$B$3:$B258))</f>
        <v>-3000</v>
      </c>
      <c r="Q258">
        <f>IF(ISBLANK(A258),"",SUMIF($A$3:$A258,Q$2,$B$3:$B258))</f>
        <v>500</v>
      </c>
      <c r="R258">
        <f>IF(ISBLANK(A258),"",SUMIF($A$3:$A258,R$2,$B$3:$B258))</f>
        <v>200</v>
      </c>
      <c r="T258" s="2">
        <f t="shared" si="28"/>
        <v>47.3</v>
      </c>
      <c r="U258" s="2">
        <f t="shared" si="29"/>
        <v>22.77</v>
      </c>
      <c r="V258" s="2">
        <f t="shared" si="30"/>
        <v>52.31</v>
      </c>
      <c r="W258" s="2">
        <f t="shared" si="31"/>
        <v>26.04</v>
      </c>
    </row>
    <row r="259" spans="1:23" x14ac:dyDescent="0.3">
      <c r="A259">
        <v>8370</v>
      </c>
      <c r="B259">
        <v>100</v>
      </c>
      <c r="C259">
        <v>47.24</v>
      </c>
      <c r="D259" t="s">
        <v>261</v>
      </c>
      <c r="H259" s="12">
        <f t="shared" si="24"/>
        <v>38722.686550925922</v>
      </c>
      <c r="I259" s="2">
        <f t="shared" si="25"/>
        <v>-4724</v>
      </c>
      <c r="J259" s="2">
        <f>IF(ISBLANK(A259),"",-SUM(I$3:I259))</f>
        <v>-19259.060965749901</v>
      </c>
      <c r="K259" s="2">
        <f t="shared" si="26"/>
        <v>1208.0609657499008</v>
      </c>
      <c r="L259" s="7">
        <f t="shared" si="27"/>
        <v>2.0134349429165012E-2</v>
      </c>
      <c r="M259" s="7">
        <f>IF(ISBLANK(A259),"",K259/($M$1+SUM(K$3:K258)))</f>
        <v>4.243343910270491E-3</v>
      </c>
      <c r="N259">
        <f>IF(ISBLANK(A259),"",IF(H260=0,NETWORKDAYS($H$3,H259,holiday!$B$2:$B$10),IF(DAY(H259)&lt;DAY(H260),NETWORKDAYS($H$3,H259,holiday!$B$2:$B$10),0)))</f>
        <v>0</v>
      </c>
      <c r="O259">
        <f>IF(ISBLANK(A259),"",SUMIF($A$3:$A259,O$2,$B$3:$B259))</f>
        <v>400</v>
      </c>
      <c r="P259">
        <f>IF(ISBLANK(A259),"",SUMIF($A$3:$A259,P$2,$B$3:$B259))</f>
        <v>-3000</v>
      </c>
      <c r="Q259">
        <f>IF(ISBLANK(A259),"",SUMIF($A$3:$A259,Q$2,$B$3:$B259))</f>
        <v>500</v>
      </c>
      <c r="R259">
        <f>IF(ISBLANK(A259),"",SUMIF($A$3:$A259,R$2,$B$3:$B259))</f>
        <v>200</v>
      </c>
      <c r="T259" s="2">
        <f t="shared" si="28"/>
        <v>47.24</v>
      </c>
      <c r="U259" s="2">
        <f t="shared" si="29"/>
        <v>22.77</v>
      </c>
      <c r="V259" s="2">
        <f t="shared" si="30"/>
        <v>52.31</v>
      </c>
      <c r="W259" s="2">
        <f t="shared" si="31"/>
        <v>26.04</v>
      </c>
    </row>
    <row r="260" spans="1:23" x14ac:dyDescent="0.3">
      <c r="A260">
        <v>679</v>
      </c>
      <c r="B260">
        <v>-100</v>
      </c>
      <c r="C260">
        <v>52.33</v>
      </c>
      <c r="D260" t="s">
        <v>262</v>
      </c>
      <c r="H260" s="12">
        <f t="shared" ref="H260:H323" si="32">IF(ISBLANK(D260),,LEFT(D260,LEN(D260)-6)*1)</f>
        <v>38722.691678240742</v>
      </c>
      <c r="I260" s="2">
        <f t="shared" ref="I260:I323" si="33">IF(ISBLANK(A260),"",-B260*C260)</f>
        <v>5233</v>
      </c>
      <c r="J260" s="2">
        <f>IF(ISBLANK(A260),"",-SUM(I$3:I260))</f>
        <v>-24492.060965749901</v>
      </c>
      <c r="K260" s="2">
        <f t="shared" ref="K260:K323" si="34">IF(ISBLANK(A260),"",SUMPRODUCT(O260:R260,T260:W260)-J260)</f>
        <v>1218.0609657499008</v>
      </c>
      <c r="L260" s="7">
        <f t="shared" ref="L260:L323" si="35">IF(ISBLANK(A260),"",K260/$M$1)</f>
        <v>2.0301016095831681E-2</v>
      </c>
      <c r="M260" s="7">
        <f>IF(ISBLANK(A260),"",K260/($M$1+SUM(K$3:K259)))</f>
        <v>4.260390853100632E-3</v>
      </c>
      <c r="N260">
        <f>IF(ISBLANK(A260),"",IF(H261=0,NETWORKDAYS($H$3,H260,holiday!$B$2:$B$10),IF(DAY(H260)&lt;DAY(H261),NETWORKDAYS($H$3,H260,holiday!$B$2:$B$10),0)))</f>
        <v>0</v>
      </c>
      <c r="O260">
        <f>IF(ISBLANK(A260),"",SUMIF($A$3:$A260,O$2,$B$3:$B260))</f>
        <v>400</v>
      </c>
      <c r="P260">
        <f>IF(ISBLANK(A260),"",SUMIF($A$3:$A260,P$2,$B$3:$B260))</f>
        <v>-3000</v>
      </c>
      <c r="Q260">
        <f>IF(ISBLANK(A260),"",SUMIF($A$3:$A260,Q$2,$B$3:$B260))</f>
        <v>400</v>
      </c>
      <c r="R260">
        <f>IF(ISBLANK(A260),"",SUMIF($A$3:$A260,R$2,$B$3:$B260))</f>
        <v>200</v>
      </c>
      <c r="T260" s="2">
        <f t="shared" ref="T260:T323" si="36">IF(ISBLANK(A260),"",IF($A260=T$2,$C260,T259))</f>
        <v>47.24</v>
      </c>
      <c r="U260" s="2">
        <f t="shared" ref="U260:U323" si="37">IF(ISBLANK(A260),"",IF($A260=U$2,$C260,U259))</f>
        <v>22.77</v>
      </c>
      <c r="V260" s="2">
        <f t="shared" ref="V260:V323" si="38">IF(ISBLANK(A260),"",IF($A260=V$2,$C260,V259))</f>
        <v>52.33</v>
      </c>
      <c r="W260" s="2">
        <f t="shared" ref="W260:W323" si="39">IF(ISBLANK(A260),"",IF($A260=W$2,$C260,W259))</f>
        <v>26.04</v>
      </c>
    </row>
    <row r="261" spans="1:23" x14ac:dyDescent="0.3">
      <c r="A261">
        <v>980</v>
      </c>
      <c r="B261">
        <v>100</v>
      </c>
      <c r="C261">
        <v>22.76</v>
      </c>
      <c r="D261" t="s">
        <v>263</v>
      </c>
      <c r="H261" s="12">
        <f t="shared" si="32"/>
        <v>38722.692210648151</v>
      </c>
      <c r="I261" s="2">
        <f t="shared" si="33"/>
        <v>-2276</v>
      </c>
      <c r="J261" s="2">
        <f>IF(ISBLANK(A261),"",-SUM(I$3:I261))</f>
        <v>-22216.060965749901</v>
      </c>
      <c r="K261" s="2">
        <f t="shared" si="34"/>
        <v>1248.0609657499008</v>
      </c>
      <c r="L261" s="7">
        <f t="shared" si="35"/>
        <v>2.0801016095831681E-2</v>
      </c>
      <c r="M261" s="7">
        <f>IF(ISBLANK(A261),"",K261/($M$1+SUM(K$3:K260)))</f>
        <v>4.3468022596230439E-3</v>
      </c>
      <c r="N261">
        <f>IF(ISBLANK(A261),"",IF(H262=0,NETWORKDAYS($H$3,H261,holiday!$B$2:$B$10),IF(DAY(H261)&lt;DAY(H262),NETWORKDAYS($H$3,H261,holiday!$B$2:$B$10),0)))</f>
        <v>0</v>
      </c>
      <c r="O261">
        <f>IF(ISBLANK(A261),"",SUMIF($A$3:$A261,O$2,$B$3:$B261))</f>
        <v>400</v>
      </c>
      <c r="P261">
        <f>IF(ISBLANK(A261),"",SUMIF($A$3:$A261,P$2,$B$3:$B261))</f>
        <v>-2900</v>
      </c>
      <c r="Q261">
        <f>IF(ISBLANK(A261),"",SUMIF($A$3:$A261,Q$2,$B$3:$B261))</f>
        <v>400</v>
      </c>
      <c r="R261">
        <f>IF(ISBLANK(A261),"",SUMIF($A$3:$A261,R$2,$B$3:$B261))</f>
        <v>200</v>
      </c>
      <c r="T261" s="2">
        <f t="shared" si="36"/>
        <v>47.24</v>
      </c>
      <c r="U261" s="2">
        <f t="shared" si="37"/>
        <v>22.76</v>
      </c>
      <c r="V261" s="2">
        <f t="shared" si="38"/>
        <v>52.33</v>
      </c>
      <c r="W261" s="2">
        <f t="shared" si="39"/>
        <v>26.04</v>
      </c>
    </row>
    <row r="262" spans="1:23" x14ac:dyDescent="0.3">
      <c r="A262">
        <v>679</v>
      </c>
      <c r="B262">
        <v>100</v>
      </c>
      <c r="C262">
        <v>52.015000000000001</v>
      </c>
      <c r="D262" t="s">
        <v>264</v>
      </c>
      <c r="H262" s="12">
        <f t="shared" si="32"/>
        <v>38722.693854166668</v>
      </c>
      <c r="I262" s="2">
        <f t="shared" si="33"/>
        <v>-5201.5</v>
      </c>
      <c r="J262" s="2">
        <f>IF(ISBLANK(A262),"",-SUM(I$3:I262))</f>
        <v>-17014.560965749901</v>
      </c>
      <c r="K262" s="2">
        <f t="shared" si="34"/>
        <v>1122.0609657499008</v>
      </c>
      <c r="L262" s="7">
        <f t="shared" si="35"/>
        <v>1.870101609583168E-2</v>
      </c>
      <c r="M262" s="7">
        <f>IF(ISBLANK(A262),"",K262/($M$1+SUM(K$3:K261)))</f>
        <v>3.8910502277711735E-3</v>
      </c>
      <c r="N262">
        <f>IF(ISBLANK(A262),"",IF(H263=0,NETWORKDAYS($H$3,H262,holiday!$B$2:$B$10),IF(DAY(H262)&lt;DAY(H263),NETWORKDAYS($H$3,H262,holiday!$B$2:$B$10),0)))</f>
        <v>0</v>
      </c>
      <c r="O262">
        <f>IF(ISBLANK(A262),"",SUMIF($A$3:$A262,O$2,$B$3:$B262))</f>
        <v>400</v>
      </c>
      <c r="P262">
        <f>IF(ISBLANK(A262),"",SUMIF($A$3:$A262,P$2,$B$3:$B262))</f>
        <v>-2900</v>
      </c>
      <c r="Q262">
        <f>IF(ISBLANK(A262),"",SUMIF($A$3:$A262,Q$2,$B$3:$B262))</f>
        <v>500</v>
      </c>
      <c r="R262">
        <f>IF(ISBLANK(A262),"",SUMIF($A$3:$A262,R$2,$B$3:$B262))</f>
        <v>200</v>
      </c>
      <c r="T262" s="2">
        <f t="shared" si="36"/>
        <v>47.24</v>
      </c>
      <c r="U262" s="2">
        <f t="shared" si="37"/>
        <v>22.76</v>
      </c>
      <c r="V262" s="2">
        <f t="shared" si="38"/>
        <v>52.015000000000001</v>
      </c>
      <c r="W262" s="2">
        <f t="shared" si="39"/>
        <v>26.04</v>
      </c>
    </row>
    <row r="263" spans="1:23" x14ac:dyDescent="0.3">
      <c r="A263">
        <v>980</v>
      </c>
      <c r="B263">
        <v>100</v>
      </c>
      <c r="C263">
        <v>22.78</v>
      </c>
      <c r="D263" t="s">
        <v>265</v>
      </c>
      <c r="H263" s="12">
        <f t="shared" si="32"/>
        <v>38722.700150462966</v>
      </c>
      <c r="I263" s="2">
        <f t="shared" si="33"/>
        <v>-2278</v>
      </c>
      <c r="J263" s="2">
        <f>IF(ISBLANK(A263),"",-SUM(I$3:I263))</f>
        <v>-14736.560965749901</v>
      </c>
      <c r="K263" s="2">
        <f t="shared" si="34"/>
        <v>1064.0609657499008</v>
      </c>
      <c r="L263" s="7">
        <f t="shared" si="35"/>
        <v>1.7734349429165013E-2</v>
      </c>
      <c r="M263" s="7">
        <f>IF(ISBLANK(A263),"",K263/($M$1+SUM(K$3:K262)))</f>
        <v>3.6756175103166565E-3</v>
      </c>
      <c r="N263">
        <f>IF(ISBLANK(A263),"",IF(H264=0,NETWORKDAYS($H$3,H263,holiday!$B$2:$B$10),IF(DAY(H263)&lt;DAY(H264),NETWORKDAYS($H$3,H263,holiday!$B$2:$B$10),0)))</f>
        <v>0</v>
      </c>
      <c r="O263">
        <f>IF(ISBLANK(A263),"",SUMIF($A$3:$A263,O$2,$B$3:$B263))</f>
        <v>400</v>
      </c>
      <c r="P263">
        <f>IF(ISBLANK(A263),"",SUMIF($A$3:$A263,P$2,$B$3:$B263))</f>
        <v>-2800</v>
      </c>
      <c r="Q263">
        <f>IF(ISBLANK(A263),"",SUMIF($A$3:$A263,Q$2,$B$3:$B263))</f>
        <v>500</v>
      </c>
      <c r="R263">
        <f>IF(ISBLANK(A263),"",SUMIF($A$3:$A263,R$2,$B$3:$B263))</f>
        <v>200</v>
      </c>
      <c r="T263" s="2">
        <f t="shared" si="36"/>
        <v>47.24</v>
      </c>
      <c r="U263" s="2">
        <f t="shared" si="37"/>
        <v>22.78</v>
      </c>
      <c r="V263" s="2">
        <f t="shared" si="38"/>
        <v>52.015000000000001</v>
      </c>
      <c r="W263" s="2">
        <f t="shared" si="39"/>
        <v>26.04</v>
      </c>
    </row>
    <row r="264" spans="1:23" x14ac:dyDescent="0.3">
      <c r="A264">
        <v>27969</v>
      </c>
      <c r="B264">
        <v>100</v>
      </c>
      <c r="C264">
        <v>25.716666666666601</v>
      </c>
      <c r="D264" t="s">
        <v>266</v>
      </c>
      <c r="H264" s="12">
        <f t="shared" si="32"/>
        <v>38722.700254629628</v>
      </c>
      <c r="I264" s="2">
        <f t="shared" si="33"/>
        <v>-2571.6666666666601</v>
      </c>
      <c r="J264" s="2">
        <f>IF(ISBLANK(A264),"",-SUM(I$3:I264))</f>
        <v>-12164.89429908324</v>
      </c>
      <c r="K264" s="2">
        <f t="shared" si="34"/>
        <v>999.39429908322018</v>
      </c>
      <c r="L264" s="7">
        <f t="shared" si="35"/>
        <v>1.6656571651387002E-2</v>
      </c>
      <c r="M264" s="7">
        <f>IF(ISBLANK(A264),"",K264/($M$1+SUM(K$3:K263)))</f>
        <v>3.4395948809661466E-3</v>
      </c>
      <c r="N264">
        <f>IF(ISBLANK(A264),"",IF(H265=0,NETWORKDAYS($H$3,H264,holiday!$B$2:$B$10),IF(DAY(H264)&lt;DAY(H265),NETWORKDAYS($H$3,H264,holiday!$B$2:$B$10),0)))</f>
        <v>0</v>
      </c>
      <c r="O264">
        <f>IF(ISBLANK(A264),"",SUMIF($A$3:$A264,O$2,$B$3:$B264))</f>
        <v>400</v>
      </c>
      <c r="P264">
        <f>IF(ISBLANK(A264),"",SUMIF($A$3:$A264,P$2,$B$3:$B264))</f>
        <v>-2800</v>
      </c>
      <c r="Q264">
        <f>IF(ISBLANK(A264),"",SUMIF($A$3:$A264,Q$2,$B$3:$B264))</f>
        <v>500</v>
      </c>
      <c r="R264">
        <f>IF(ISBLANK(A264),"",SUMIF($A$3:$A264,R$2,$B$3:$B264))</f>
        <v>300</v>
      </c>
      <c r="T264" s="2">
        <f t="shared" si="36"/>
        <v>47.24</v>
      </c>
      <c r="U264" s="2">
        <f t="shared" si="37"/>
        <v>22.78</v>
      </c>
      <c r="V264" s="2">
        <f t="shared" si="38"/>
        <v>52.015000000000001</v>
      </c>
      <c r="W264" s="2">
        <f t="shared" si="39"/>
        <v>25.716666666666601</v>
      </c>
    </row>
    <row r="265" spans="1:23" x14ac:dyDescent="0.3">
      <c r="A265">
        <v>8370</v>
      </c>
      <c r="B265">
        <v>100</v>
      </c>
      <c r="C265">
        <v>47.28</v>
      </c>
      <c r="D265" t="s">
        <v>267</v>
      </c>
      <c r="H265" s="12">
        <f t="shared" si="32"/>
        <v>38722.701932870368</v>
      </c>
      <c r="I265" s="2">
        <f t="shared" si="33"/>
        <v>-4728</v>
      </c>
      <c r="J265" s="2">
        <f>IF(ISBLANK(A265),"",-SUM(I$3:I265))</f>
        <v>-7436.8942990832402</v>
      </c>
      <c r="K265" s="2">
        <f t="shared" si="34"/>
        <v>1015.3942990832202</v>
      </c>
      <c r="L265" s="7">
        <f t="shared" si="35"/>
        <v>1.692323831805367E-2</v>
      </c>
      <c r="M265" s="7">
        <f>IF(ISBLANK(A265),"",K265/($M$1+SUM(K$3:K264)))</f>
        <v>3.4826827354078127E-3</v>
      </c>
      <c r="N265">
        <f>IF(ISBLANK(A265),"",IF(H266=0,NETWORKDAYS($H$3,H265,holiday!$B$2:$B$10),IF(DAY(H265)&lt;DAY(H266),NETWORKDAYS($H$3,H265,holiday!$B$2:$B$10),0)))</f>
        <v>0</v>
      </c>
      <c r="O265">
        <f>IF(ISBLANK(A265),"",SUMIF($A$3:$A265,O$2,$B$3:$B265))</f>
        <v>500</v>
      </c>
      <c r="P265">
        <f>IF(ISBLANK(A265),"",SUMIF($A$3:$A265,P$2,$B$3:$B265))</f>
        <v>-2800</v>
      </c>
      <c r="Q265">
        <f>IF(ISBLANK(A265),"",SUMIF($A$3:$A265,Q$2,$B$3:$B265))</f>
        <v>500</v>
      </c>
      <c r="R265">
        <f>IF(ISBLANK(A265),"",SUMIF($A$3:$A265,R$2,$B$3:$B265))</f>
        <v>300</v>
      </c>
      <c r="T265" s="2">
        <f t="shared" si="36"/>
        <v>47.28</v>
      </c>
      <c r="U265" s="2">
        <f t="shared" si="37"/>
        <v>22.78</v>
      </c>
      <c r="V265" s="2">
        <f t="shared" si="38"/>
        <v>52.015000000000001</v>
      </c>
      <c r="W265" s="2">
        <f t="shared" si="39"/>
        <v>25.716666666666601</v>
      </c>
    </row>
    <row r="266" spans="1:23" x14ac:dyDescent="0.3">
      <c r="A266">
        <v>8370</v>
      </c>
      <c r="B266">
        <v>-100</v>
      </c>
      <c r="C266">
        <v>47.53</v>
      </c>
      <c r="D266" t="s">
        <v>268</v>
      </c>
      <c r="H266" s="12">
        <f t="shared" si="32"/>
        <v>38722.706342592595</v>
      </c>
      <c r="I266" s="2">
        <f t="shared" si="33"/>
        <v>4753</v>
      </c>
      <c r="J266" s="2">
        <f>IF(ISBLANK(A266),"",-SUM(I$3:I266))</f>
        <v>-12189.89429908324</v>
      </c>
      <c r="K266" s="2">
        <f t="shared" si="34"/>
        <v>1140.3942990832202</v>
      </c>
      <c r="L266" s="7">
        <f t="shared" si="35"/>
        <v>1.9006571651387003E-2</v>
      </c>
      <c r="M266" s="7">
        <f>IF(ISBLANK(A266),"",K266/($M$1+SUM(K$3:K265)))</f>
        <v>3.8978430477789087E-3</v>
      </c>
      <c r="N266">
        <f>IF(ISBLANK(A266),"",IF(H267=0,NETWORKDAYS($H$3,H266,holiday!$B$2:$B$10),IF(DAY(H266)&lt;DAY(H267),NETWORKDAYS($H$3,H266,holiday!$B$2:$B$10),0)))</f>
        <v>0</v>
      </c>
      <c r="O266">
        <f>IF(ISBLANK(A266),"",SUMIF($A$3:$A266,O$2,$B$3:$B266))</f>
        <v>400</v>
      </c>
      <c r="P266">
        <f>IF(ISBLANK(A266),"",SUMIF($A$3:$A266,P$2,$B$3:$B266))</f>
        <v>-2800</v>
      </c>
      <c r="Q266">
        <f>IF(ISBLANK(A266),"",SUMIF($A$3:$A266,Q$2,$B$3:$B266))</f>
        <v>500</v>
      </c>
      <c r="R266">
        <f>IF(ISBLANK(A266),"",SUMIF($A$3:$A266,R$2,$B$3:$B266))</f>
        <v>300</v>
      </c>
      <c r="T266" s="2">
        <f t="shared" si="36"/>
        <v>47.53</v>
      </c>
      <c r="U266" s="2">
        <f t="shared" si="37"/>
        <v>22.78</v>
      </c>
      <c r="V266" s="2">
        <f t="shared" si="38"/>
        <v>52.015000000000001</v>
      </c>
      <c r="W266" s="2">
        <f t="shared" si="39"/>
        <v>25.716666666666601</v>
      </c>
    </row>
    <row r="267" spans="1:23" x14ac:dyDescent="0.3">
      <c r="A267">
        <v>679</v>
      </c>
      <c r="B267">
        <v>100</v>
      </c>
      <c r="C267">
        <v>51.78</v>
      </c>
      <c r="D267" t="s">
        <v>269</v>
      </c>
      <c r="H267" s="12">
        <f t="shared" si="32"/>
        <v>38722.706886574073</v>
      </c>
      <c r="I267" s="2">
        <f t="shared" si="33"/>
        <v>-5178</v>
      </c>
      <c r="J267" s="2">
        <f>IF(ISBLANK(A267),"",-SUM(I$3:I267))</f>
        <v>-7011.8942990832402</v>
      </c>
      <c r="K267" s="2">
        <f t="shared" si="34"/>
        <v>1022.8942990832202</v>
      </c>
      <c r="L267" s="7">
        <f t="shared" si="35"/>
        <v>1.704823831805367E-2</v>
      </c>
      <c r="M267" s="7">
        <f>IF(ISBLANK(A267),"",K267/($M$1+SUM(K$3:K266)))</f>
        <v>3.4826557438002825E-3</v>
      </c>
      <c r="N267">
        <f>IF(ISBLANK(A267),"",IF(H268=0,NETWORKDAYS($H$3,H267,holiday!$B$2:$B$10),IF(DAY(H267)&lt;DAY(H268),NETWORKDAYS($H$3,H267,holiday!$B$2:$B$10),0)))</f>
        <v>0</v>
      </c>
      <c r="O267">
        <f>IF(ISBLANK(A267),"",SUMIF($A$3:$A267,O$2,$B$3:$B267))</f>
        <v>400</v>
      </c>
      <c r="P267">
        <f>IF(ISBLANK(A267),"",SUMIF($A$3:$A267,P$2,$B$3:$B267))</f>
        <v>-2800</v>
      </c>
      <c r="Q267">
        <f>IF(ISBLANK(A267),"",SUMIF($A$3:$A267,Q$2,$B$3:$B267))</f>
        <v>600</v>
      </c>
      <c r="R267">
        <f>IF(ISBLANK(A267),"",SUMIF($A$3:$A267,R$2,$B$3:$B267))</f>
        <v>300</v>
      </c>
      <c r="T267" s="2">
        <f t="shared" si="36"/>
        <v>47.53</v>
      </c>
      <c r="U267" s="2">
        <f t="shared" si="37"/>
        <v>22.78</v>
      </c>
      <c r="V267" s="2">
        <f t="shared" si="38"/>
        <v>51.78</v>
      </c>
      <c r="W267" s="2">
        <f t="shared" si="39"/>
        <v>25.716666666666601</v>
      </c>
    </row>
    <row r="268" spans="1:23" x14ac:dyDescent="0.3">
      <c r="A268">
        <v>8370</v>
      </c>
      <c r="B268">
        <v>100</v>
      </c>
      <c r="C268">
        <v>47.401249999999997</v>
      </c>
      <c r="D268" t="s">
        <v>270</v>
      </c>
      <c r="H268" s="12">
        <f t="shared" si="32"/>
        <v>38722.717013888891</v>
      </c>
      <c r="I268" s="2">
        <f t="shared" si="33"/>
        <v>-4740.125</v>
      </c>
      <c r="J268" s="2">
        <f>IF(ISBLANK(A268),"",-SUM(I$3:I268))</f>
        <v>-2271.7692990832402</v>
      </c>
      <c r="K268" s="2">
        <f t="shared" si="34"/>
        <v>971.39429908322018</v>
      </c>
      <c r="L268" s="7">
        <f t="shared" si="35"/>
        <v>1.6189904984720335E-2</v>
      </c>
      <c r="M268" s="7">
        <f>IF(ISBLANK(A268),"",K268/($M$1+SUM(K$3:K267)))</f>
        <v>3.295835056112677E-3</v>
      </c>
      <c r="N268">
        <f>IF(ISBLANK(A268),"",IF(H269=0,NETWORKDAYS($H$3,H268,holiday!$B$2:$B$10),IF(DAY(H268)&lt;DAY(H269),NETWORKDAYS($H$3,H268,holiday!$B$2:$B$10),0)))</f>
        <v>0</v>
      </c>
      <c r="O268">
        <f>IF(ISBLANK(A268),"",SUMIF($A$3:$A268,O$2,$B$3:$B268))</f>
        <v>500</v>
      </c>
      <c r="P268">
        <f>IF(ISBLANK(A268),"",SUMIF($A$3:$A268,P$2,$B$3:$B268))</f>
        <v>-2800</v>
      </c>
      <c r="Q268">
        <f>IF(ISBLANK(A268),"",SUMIF($A$3:$A268,Q$2,$B$3:$B268))</f>
        <v>600</v>
      </c>
      <c r="R268">
        <f>IF(ISBLANK(A268),"",SUMIF($A$3:$A268,R$2,$B$3:$B268))</f>
        <v>300</v>
      </c>
      <c r="T268" s="2">
        <f t="shared" si="36"/>
        <v>47.401249999999997</v>
      </c>
      <c r="U268" s="2">
        <f t="shared" si="37"/>
        <v>22.78</v>
      </c>
      <c r="V268" s="2">
        <f t="shared" si="38"/>
        <v>51.78</v>
      </c>
      <c r="W268" s="2">
        <f t="shared" si="39"/>
        <v>25.716666666666601</v>
      </c>
    </row>
    <row r="269" spans="1:23" x14ac:dyDescent="0.3">
      <c r="A269">
        <v>980</v>
      </c>
      <c r="B269">
        <v>-100</v>
      </c>
      <c r="C269">
        <v>22.82</v>
      </c>
      <c r="D269" t="s">
        <v>271</v>
      </c>
      <c r="H269" s="12">
        <f t="shared" si="32"/>
        <v>38722.718900462962</v>
      </c>
      <c r="I269" s="2">
        <f t="shared" si="33"/>
        <v>2282</v>
      </c>
      <c r="J269" s="2">
        <f>IF(ISBLANK(A269),"",-SUM(I$3:I269))</f>
        <v>-4553.7692990832402</v>
      </c>
      <c r="K269" s="2">
        <f t="shared" si="34"/>
        <v>859.39429908322018</v>
      </c>
      <c r="L269" s="7">
        <f t="shared" si="35"/>
        <v>1.4323238318053669E-2</v>
      </c>
      <c r="M269" s="7">
        <f>IF(ISBLANK(A269),"",K269/($M$1+SUM(K$3:K268)))</f>
        <v>2.9062527251253233E-3</v>
      </c>
      <c r="N269">
        <f>IF(ISBLANK(A269),"",IF(H270=0,NETWORKDAYS($H$3,H269,holiday!$B$2:$B$10),IF(DAY(H269)&lt;DAY(H270),NETWORKDAYS($H$3,H269,holiday!$B$2:$B$10),0)))</f>
        <v>0</v>
      </c>
      <c r="O269">
        <f>IF(ISBLANK(A269),"",SUMIF($A$3:$A269,O$2,$B$3:$B269))</f>
        <v>500</v>
      </c>
      <c r="P269">
        <f>IF(ISBLANK(A269),"",SUMIF($A$3:$A269,P$2,$B$3:$B269))</f>
        <v>-2900</v>
      </c>
      <c r="Q269">
        <f>IF(ISBLANK(A269),"",SUMIF($A$3:$A269,Q$2,$B$3:$B269))</f>
        <v>600</v>
      </c>
      <c r="R269">
        <f>IF(ISBLANK(A269),"",SUMIF($A$3:$A269,R$2,$B$3:$B269))</f>
        <v>300</v>
      </c>
      <c r="T269" s="2">
        <f t="shared" si="36"/>
        <v>47.401249999999997</v>
      </c>
      <c r="U269" s="2">
        <f t="shared" si="37"/>
        <v>22.82</v>
      </c>
      <c r="V269" s="2">
        <f t="shared" si="38"/>
        <v>51.78</v>
      </c>
      <c r="W269" s="2">
        <f t="shared" si="39"/>
        <v>25.716666666666601</v>
      </c>
    </row>
    <row r="270" spans="1:23" x14ac:dyDescent="0.3">
      <c r="A270">
        <v>8370</v>
      </c>
      <c r="B270">
        <v>-100</v>
      </c>
      <c r="C270">
        <v>47.55</v>
      </c>
      <c r="D270" t="s">
        <v>272</v>
      </c>
      <c r="H270" s="12">
        <f t="shared" si="32"/>
        <v>38722.719270833331</v>
      </c>
      <c r="I270" s="2">
        <f t="shared" si="33"/>
        <v>4755</v>
      </c>
      <c r="J270" s="2">
        <f>IF(ISBLANK(A270),"",-SUM(I$3:I270))</f>
        <v>-9308.7692990832402</v>
      </c>
      <c r="K270" s="2">
        <f t="shared" si="34"/>
        <v>933.76929908322018</v>
      </c>
      <c r="L270" s="7">
        <f t="shared" si="35"/>
        <v>1.5562821651387003E-2</v>
      </c>
      <c r="M270" s="7">
        <f>IF(ISBLANK(A270),"",K270/($M$1+SUM(K$3:K269)))</f>
        <v>3.1486193563073426E-3</v>
      </c>
      <c r="N270">
        <f>IF(ISBLANK(A270),"",IF(H271=0,NETWORKDAYS($H$3,H270,holiday!$B$2:$B$10),IF(DAY(H270)&lt;DAY(H271),NETWORKDAYS($H$3,H270,holiday!$B$2:$B$10),0)))</f>
        <v>0</v>
      </c>
      <c r="O270">
        <f>IF(ISBLANK(A270),"",SUMIF($A$3:$A270,O$2,$B$3:$B270))</f>
        <v>400</v>
      </c>
      <c r="P270">
        <f>IF(ISBLANK(A270),"",SUMIF($A$3:$A270,P$2,$B$3:$B270))</f>
        <v>-2900</v>
      </c>
      <c r="Q270">
        <f>IF(ISBLANK(A270),"",SUMIF($A$3:$A270,Q$2,$B$3:$B270))</f>
        <v>600</v>
      </c>
      <c r="R270">
        <f>IF(ISBLANK(A270),"",SUMIF($A$3:$A270,R$2,$B$3:$B270))</f>
        <v>300</v>
      </c>
      <c r="T270" s="2">
        <f t="shared" si="36"/>
        <v>47.55</v>
      </c>
      <c r="U270" s="2">
        <f t="shared" si="37"/>
        <v>22.82</v>
      </c>
      <c r="V270" s="2">
        <f t="shared" si="38"/>
        <v>51.78</v>
      </c>
      <c r="W270" s="2">
        <f t="shared" si="39"/>
        <v>25.716666666666601</v>
      </c>
    </row>
    <row r="271" spans="1:23" x14ac:dyDescent="0.3">
      <c r="A271">
        <v>679</v>
      </c>
      <c r="B271">
        <v>100</v>
      </c>
      <c r="C271">
        <v>52.41</v>
      </c>
      <c r="D271" t="s">
        <v>273</v>
      </c>
      <c r="H271" s="12">
        <f t="shared" si="32"/>
        <v>38722.721643518518</v>
      </c>
      <c r="I271" s="2">
        <f t="shared" si="33"/>
        <v>-5241</v>
      </c>
      <c r="J271" s="2">
        <f>IF(ISBLANK(A271),"",-SUM(I$3:I271))</f>
        <v>-4067.7692990832402</v>
      </c>
      <c r="K271" s="2">
        <f t="shared" si="34"/>
        <v>1311.7692990832202</v>
      </c>
      <c r="L271" s="7">
        <f t="shared" si="35"/>
        <v>2.1862821651387004E-2</v>
      </c>
      <c r="M271" s="7">
        <f>IF(ISBLANK(A271),"",K271/($M$1+SUM(K$3:K270)))</f>
        <v>4.4093315176516384E-3</v>
      </c>
      <c r="N271">
        <f>IF(ISBLANK(A271),"",IF(H272=0,NETWORKDAYS($H$3,H271,holiday!$B$2:$B$10),IF(DAY(H271)&lt;DAY(H272),NETWORKDAYS($H$3,H271,holiday!$B$2:$B$10),0)))</f>
        <v>0</v>
      </c>
      <c r="O271">
        <f>IF(ISBLANK(A271),"",SUMIF($A$3:$A271,O$2,$B$3:$B271))</f>
        <v>400</v>
      </c>
      <c r="P271">
        <f>IF(ISBLANK(A271),"",SUMIF($A$3:$A271,P$2,$B$3:$B271))</f>
        <v>-2900</v>
      </c>
      <c r="Q271">
        <f>IF(ISBLANK(A271),"",SUMIF($A$3:$A271,Q$2,$B$3:$B271))</f>
        <v>700</v>
      </c>
      <c r="R271">
        <f>IF(ISBLANK(A271),"",SUMIF($A$3:$A271,R$2,$B$3:$B271))</f>
        <v>300</v>
      </c>
      <c r="T271" s="2">
        <f t="shared" si="36"/>
        <v>47.55</v>
      </c>
      <c r="U271" s="2">
        <f t="shared" si="37"/>
        <v>22.82</v>
      </c>
      <c r="V271" s="2">
        <f t="shared" si="38"/>
        <v>52.41</v>
      </c>
      <c r="W271" s="2">
        <f t="shared" si="39"/>
        <v>25.716666666666601</v>
      </c>
    </row>
    <row r="272" spans="1:23" x14ac:dyDescent="0.3">
      <c r="A272">
        <v>679</v>
      </c>
      <c r="B272">
        <v>100</v>
      </c>
      <c r="C272">
        <v>52.43</v>
      </c>
      <c r="D272" t="s">
        <v>274</v>
      </c>
      <c r="H272" s="12">
        <f t="shared" si="32"/>
        <v>38722.723726851851</v>
      </c>
      <c r="I272" s="2">
        <f t="shared" si="33"/>
        <v>-5243</v>
      </c>
      <c r="J272" s="2">
        <f>IF(ISBLANK(A272),"",-SUM(I$3:I272))</f>
        <v>1175.2307009167598</v>
      </c>
      <c r="K272" s="2">
        <f t="shared" si="34"/>
        <v>1325.7692990832202</v>
      </c>
      <c r="L272" s="7">
        <f t="shared" si="35"/>
        <v>2.2096154984720336E-2</v>
      </c>
      <c r="M272" s="7">
        <f>IF(ISBLANK(A272),"",K272/($M$1+SUM(K$3:K271)))</f>
        <v>4.4368271443440627E-3</v>
      </c>
      <c r="N272">
        <f>IF(ISBLANK(A272),"",IF(H273=0,NETWORKDAYS($H$3,H272,holiday!$B$2:$B$10),IF(DAY(H272)&lt;DAY(H273),NETWORKDAYS($H$3,H272,holiday!$B$2:$B$10),0)))</f>
        <v>0</v>
      </c>
      <c r="O272">
        <f>IF(ISBLANK(A272),"",SUMIF($A$3:$A272,O$2,$B$3:$B272))</f>
        <v>400</v>
      </c>
      <c r="P272">
        <f>IF(ISBLANK(A272),"",SUMIF($A$3:$A272,P$2,$B$3:$B272))</f>
        <v>-2900</v>
      </c>
      <c r="Q272">
        <f>IF(ISBLANK(A272),"",SUMIF($A$3:$A272,Q$2,$B$3:$B272))</f>
        <v>800</v>
      </c>
      <c r="R272">
        <f>IF(ISBLANK(A272),"",SUMIF($A$3:$A272,R$2,$B$3:$B272))</f>
        <v>300</v>
      </c>
      <c r="T272" s="2">
        <f t="shared" si="36"/>
        <v>47.55</v>
      </c>
      <c r="U272" s="2">
        <f t="shared" si="37"/>
        <v>22.82</v>
      </c>
      <c r="V272" s="2">
        <f t="shared" si="38"/>
        <v>52.43</v>
      </c>
      <c r="W272" s="2">
        <f t="shared" si="39"/>
        <v>25.716666666666601</v>
      </c>
    </row>
    <row r="273" spans="1:23" x14ac:dyDescent="0.3">
      <c r="A273">
        <v>679</v>
      </c>
      <c r="B273">
        <v>100</v>
      </c>
      <c r="C273">
        <v>52.43</v>
      </c>
      <c r="D273" t="s">
        <v>275</v>
      </c>
      <c r="H273" s="12">
        <f t="shared" si="32"/>
        <v>38722.726203703707</v>
      </c>
      <c r="I273" s="2">
        <f t="shared" si="33"/>
        <v>-5243</v>
      </c>
      <c r="J273" s="2">
        <f>IF(ISBLANK(A273),"",-SUM(I$3:I273))</f>
        <v>6418.2307009167598</v>
      </c>
      <c r="K273" s="2">
        <f t="shared" si="34"/>
        <v>1325.7692990832202</v>
      </c>
      <c r="L273" s="7">
        <f t="shared" si="35"/>
        <v>2.2096154984720336E-2</v>
      </c>
      <c r="M273" s="7">
        <f>IF(ISBLANK(A273),"",K273/($M$1+SUM(K$3:K272)))</f>
        <v>4.4172286643035059E-3</v>
      </c>
      <c r="N273">
        <f>IF(ISBLANK(A273),"",IF(H274=0,NETWORKDAYS($H$3,H273,holiday!$B$2:$B$10),IF(DAY(H273)&lt;DAY(H274),NETWORKDAYS($H$3,H273,holiday!$B$2:$B$10),0)))</f>
        <v>0</v>
      </c>
      <c r="O273">
        <f>IF(ISBLANK(A273),"",SUMIF($A$3:$A273,O$2,$B$3:$B273))</f>
        <v>400</v>
      </c>
      <c r="P273">
        <f>IF(ISBLANK(A273),"",SUMIF($A$3:$A273,P$2,$B$3:$B273))</f>
        <v>-2900</v>
      </c>
      <c r="Q273">
        <f>IF(ISBLANK(A273),"",SUMIF($A$3:$A273,Q$2,$B$3:$B273))</f>
        <v>900</v>
      </c>
      <c r="R273">
        <f>IF(ISBLANK(A273),"",SUMIF($A$3:$A273,R$2,$B$3:$B273))</f>
        <v>300</v>
      </c>
      <c r="T273" s="2">
        <f t="shared" si="36"/>
        <v>47.55</v>
      </c>
      <c r="U273" s="2">
        <f t="shared" si="37"/>
        <v>22.82</v>
      </c>
      <c r="V273" s="2">
        <f t="shared" si="38"/>
        <v>52.43</v>
      </c>
      <c r="W273" s="2">
        <f t="shared" si="39"/>
        <v>25.716666666666601</v>
      </c>
    </row>
    <row r="274" spans="1:23" x14ac:dyDescent="0.3">
      <c r="A274">
        <v>679</v>
      </c>
      <c r="B274">
        <v>-100</v>
      </c>
      <c r="C274">
        <v>52.4</v>
      </c>
      <c r="D274" t="s">
        <v>276</v>
      </c>
      <c r="H274" s="12">
        <f t="shared" si="32"/>
        <v>38722.732546296298</v>
      </c>
      <c r="I274" s="2">
        <f t="shared" si="33"/>
        <v>5240</v>
      </c>
      <c r="J274" s="2">
        <f>IF(ISBLANK(A274),"",-SUM(I$3:I274))</f>
        <v>1178.2307009167598</v>
      </c>
      <c r="K274" s="2">
        <f t="shared" si="34"/>
        <v>1298.7692990832202</v>
      </c>
      <c r="L274" s="7">
        <f t="shared" si="35"/>
        <v>2.1646154984720337E-2</v>
      </c>
      <c r="M274" s="7">
        <f>IF(ISBLANK(A274),"",K274/($M$1+SUM(K$3:K273)))</f>
        <v>4.3082389662231048E-3</v>
      </c>
      <c r="N274">
        <f>IF(ISBLANK(A274),"",IF(H275=0,NETWORKDAYS($H$3,H274,holiday!$B$2:$B$10),IF(DAY(H274)&lt;DAY(H275),NETWORKDAYS($H$3,H274,holiday!$B$2:$B$10),0)))</f>
        <v>0</v>
      </c>
      <c r="O274">
        <f>IF(ISBLANK(A274),"",SUMIF($A$3:$A274,O$2,$B$3:$B274))</f>
        <v>400</v>
      </c>
      <c r="P274">
        <f>IF(ISBLANK(A274),"",SUMIF($A$3:$A274,P$2,$B$3:$B274))</f>
        <v>-2900</v>
      </c>
      <c r="Q274">
        <f>IF(ISBLANK(A274),"",SUMIF($A$3:$A274,Q$2,$B$3:$B274))</f>
        <v>800</v>
      </c>
      <c r="R274">
        <f>IF(ISBLANK(A274),"",SUMIF($A$3:$A274,R$2,$B$3:$B274))</f>
        <v>300</v>
      </c>
      <c r="T274" s="2">
        <f t="shared" si="36"/>
        <v>47.55</v>
      </c>
      <c r="U274" s="2">
        <f t="shared" si="37"/>
        <v>22.82</v>
      </c>
      <c r="V274" s="2">
        <f t="shared" si="38"/>
        <v>52.4</v>
      </c>
      <c r="W274" s="2">
        <f t="shared" si="39"/>
        <v>25.716666666666601</v>
      </c>
    </row>
    <row r="275" spans="1:23" x14ac:dyDescent="0.3">
      <c r="A275">
        <v>679</v>
      </c>
      <c r="B275">
        <v>-100</v>
      </c>
      <c r="C275">
        <v>52.4</v>
      </c>
      <c r="D275" t="s">
        <v>277</v>
      </c>
      <c r="H275" s="12">
        <f t="shared" si="32"/>
        <v>38722.732789351852</v>
      </c>
      <c r="I275" s="2">
        <f t="shared" si="33"/>
        <v>5240</v>
      </c>
      <c r="J275" s="2">
        <f>IF(ISBLANK(A275),"",-SUM(I$3:I275))</f>
        <v>-4061.7692990832402</v>
      </c>
      <c r="K275" s="2">
        <f t="shared" si="34"/>
        <v>1298.7692990832202</v>
      </c>
      <c r="L275" s="7">
        <f t="shared" si="35"/>
        <v>2.1646154984720337E-2</v>
      </c>
      <c r="M275" s="7">
        <f>IF(ISBLANK(A275),"",K275/($M$1+SUM(K$3:K274)))</f>
        <v>4.2897576650946893E-3</v>
      </c>
      <c r="N275">
        <f>IF(ISBLANK(A275),"",IF(H276=0,NETWORKDAYS($H$3,H275,holiday!$B$2:$B$10),IF(DAY(H275)&lt;DAY(H276),NETWORKDAYS($H$3,H275,holiday!$B$2:$B$10),0)))</f>
        <v>0</v>
      </c>
      <c r="O275">
        <f>IF(ISBLANK(A275),"",SUMIF($A$3:$A275,O$2,$B$3:$B275))</f>
        <v>400</v>
      </c>
      <c r="P275">
        <f>IF(ISBLANK(A275),"",SUMIF($A$3:$A275,P$2,$B$3:$B275))</f>
        <v>-2900</v>
      </c>
      <c r="Q275">
        <f>IF(ISBLANK(A275),"",SUMIF($A$3:$A275,Q$2,$B$3:$B275))</f>
        <v>700</v>
      </c>
      <c r="R275">
        <f>IF(ISBLANK(A275),"",SUMIF($A$3:$A275,R$2,$B$3:$B275))</f>
        <v>300</v>
      </c>
      <c r="T275" s="2">
        <f t="shared" si="36"/>
        <v>47.55</v>
      </c>
      <c r="U275" s="2">
        <f t="shared" si="37"/>
        <v>22.82</v>
      </c>
      <c r="V275" s="2">
        <f t="shared" si="38"/>
        <v>52.4</v>
      </c>
      <c r="W275" s="2">
        <f t="shared" si="39"/>
        <v>25.716666666666601</v>
      </c>
    </row>
    <row r="276" spans="1:23" x14ac:dyDescent="0.3">
      <c r="A276">
        <v>8370</v>
      </c>
      <c r="B276">
        <v>-100</v>
      </c>
      <c r="C276">
        <v>47.604999999999997</v>
      </c>
      <c r="D276" t="s">
        <v>278</v>
      </c>
      <c r="H276" s="12">
        <f t="shared" si="32"/>
        <v>38722.732974537037</v>
      </c>
      <c r="I276" s="2">
        <f t="shared" si="33"/>
        <v>4760.5</v>
      </c>
      <c r="J276" s="2">
        <f>IF(ISBLANK(A276),"",-SUM(I$3:I276))</f>
        <v>-8822.2692990832402</v>
      </c>
      <c r="K276" s="2">
        <f t="shared" si="34"/>
        <v>1320.7692990832202</v>
      </c>
      <c r="L276" s="7">
        <f t="shared" si="35"/>
        <v>2.2012821651387002E-2</v>
      </c>
      <c r="M276" s="7">
        <f>IF(ISBLANK(A276),"",K276/($M$1+SUM(K$3:K275)))</f>
        <v>4.3437885549477131E-3</v>
      </c>
      <c r="N276">
        <f>IF(ISBLANK(A276),"",IF(H277=0,NETWORKDAYS($H$3,H276,holiday!$B$2:$B$10),IF(DAY(H276)&lt;DAY(H277),NETWORKDAYS($H$3,H276,holiday!$B$2:$B$10),0)))</f>
        <v>0</v>
      </c>
      <c r="O276">
        <f>IF(ISBLANK(A276),"",SUMIF($A$3:$A276,O$2,$B$3:$B276))</f>
        <v>300</v>
      </c>
      <c r="P276">
        <f>IF(ISBLANK(A276),"",SUMIF($A$3:$A276,P$2,$B$3:$B276))</f>
        <v>-2900</v>
      </c>
      <c r="Q276">
        <f>IF(ISBLANK(A276),"",SUMIF($A$3:$A276,Q$2,$B$3:$B276))</f>
        <v>700</v>
      </c>
      <c r="R276">
        <f>IF(ISBLANK(A276),"",SUMIF($A$3:$A276,R$2,$B$3:$B276))</f>
        <v>300</v>
      </c>
      <c r="T276" s="2">
        <f t="shared" si="36"/>
        <v>47.604999999999997</v>
      </c>
      <c r="U276" s="2">
        <f t="shared" si="37"/>
        <v>22.82</v>
      </c>
      <c r="V276" s="2">
        <f t="shared" si="38"/>
        <v>52.4</v>
      </c>
      <c r="W276" s="2">
        <f t="shared" si="39"/>
        <v>25.716666666666601</v>
      </c>
    </row>
    <row r="277" spans="1:23" x14ac:dyDescent="0.3">
      <c r="A277">
        <v>980</v>
      </c>
      <c r="B277">
        <v>100</v>
      </c>
      <c r="C277">
        <v>22.78</v>
      </c>
      <c r="D277" t="s">
        <v>279</v>
      </c>
      <c r="H277" s="12">
        <f t="shared" si="32"/>
        <v>38722.735844907409</v>
      </c>
      <c r="I277" s="2">
        <f t="shared" si="33"/>
        <v>-2278</v>
      </c>
      <c r="J277" s="2">
        <f>IF(ISBLANK(A277),"",-SUM(I$3:I277))</f>
        <v>-6544.2692990832402</v>
      </c>
      <c r="K277" s="2">
        <f t="shared" si="34"/>
        <v>1436.7692990832202</v>
      </c>
      <c r="L277" s="7">
        <f t="shared" si="35"/>
        <v>2.3946154984720337E-2</v>
      </c>
      <c r="M277" s="7">
        <f>IF(ISBLANK(A277),"",K277/($M$1+SUM(K$3:K276)))</f>
        <v>4.7048561857738931E-3</v>
      </c>
      <c r="N277">
        <f>IF(ISBLANK(A277),"",IF(H278=0,NETWORKDAYS($H$3,H277,holiday!$B$2:$B$10),IF(DAY(H277)&lt;DAY(H278),NETWORKDAYS($H$3,H277,holiday!$B$2:$B$10),0)))</f>
        <v>0</v>
      </c>
      <c r="O277">
        <f>IF(ISBLANK(A277),"",SUMIF($A$3:$A277,O$2,$B$3:$B277))</f>
        <v>300</v>
      </c>
      <c r="P277">
        <f>IF(ISBLANK(A277),"",SUMIF($A$3:$A277,P$2,$B$3:$B277))</f>
        <v>-2800</v>
      </c>
      <c r="Q277">
        <f>IF(ISBLANK(A277),"",SUMIF($A$3:$A277,Q$2,$B$3:$B277))</f>
        <v>700</v>
      </c>
      <c r="R277">
        <f>IF(ISBLANK(A277),"",SUMIF($A$3:$A277,R$2,$B$3:$B277))</f>
        <v>300</v>
      </c>
      <c r="T277" s="2">
        <f t="shared" si="36"/>
        <v>47.604999999999997</v>
      </c>
      <c r="U277" s="2">
        <f t="shared" si="37"/>
        <v>22.78</v>
      </c>
      <c r="V277" s="2">
        <f t="shared" si="38"/>
        <v>52.4</v>
      </c>
      <c r="W277" s="2">
        <f t="shared" si="39"/>
        <v>25.716666666666601</v>
      </c>
    </row>
    <row r="278" spans="1:23" x14ac:dyDescent="0.3">
      <c r="A278">
        <v>8370</v>
      </c>
      <c r="B278">
        <v>100</v>
      </c>
      <c r="C278">
        <v>47.555</v>
      </c>
      <c r="D278" t="s">
        <v>280</v>
      </c>
      <c r="H278" s="12">
        <f t="shared" si="32"/>
        <v>38722.73982638889</v>
      </c>
      <c r="I278" s="2">
        <f t="shared" si="33"/>
        <v>-4755.5</v>
      </c>
      <c r="J278" s="2">
        <f>IF(ISBLANK(A278),"",-SUM(I$3:I278))</f>
        <v>-1788.7692990832402</v>
      </c>
      <c r="K278" s="2">
        <f t="shared" si="34"/>
        <v>1421.7692990832202</v>
      </c>
      <c r="L278" s="7">
        <f t="shared" si="35"/>
        <v>2.3696154984720337E-2</v>
      </c>
      <c r="M278" s="7">
        <f>IF(ISBLANK(A278),"",K278/($M$1+SUM(K$3:K277)))</f>
        <v>4.6339350682792838E-3</v>
      </c>
      <c r="N278">
        <f>IF(ISBLANK(A278),"",IF(H279=0,NETWORKDAYS($H$3,H278,holiday!$B$2:$B$10),IF(DAY(H278)&lt;DAY(H279),NETWORKDAYS($H$3,H278,holiday!$B$2:$B$10),0)))</f>
        <v>0</v>
      </c>
      <c r="O278">
        <f>IF(ISBLANK(A278),"",SUMIF($A$3:$A278,O$2,$B$3:$B278))</f>
        <v>400</v>
      </c>
      <c r="P278">
        <f>IF(ISBLANK(A278),"",SUMIF($A$3:$A278,P$2,$B$3:$B278))</f>
        <v>-2800</v>
      </c>
      <c r="Q278">
        <f>IF(ISBLANK(A278),"",SUMIF($A$3:$A278,Q$2,$B$3:$B278))</f>
        <v>700</v>
      </c>
      <c r="R278">
        <f>IF(ISBLANK(A278),"",SUMIF($A$3:$A278,R$2,$B$3:$B278))</f>
        <v>300</v>
      </c>
      <c r="T278" s="2">
        <f t="shared" si="36"/>
        <v>47.555</v>
      </c>
      <c r="U278" s="2">
        <f t="shared" si="37"/>
        <v>22.78</v>
      </c>
      <c r="V278" s="2">
        <f t="shared" si="38"/>
        <v>52.4</v>
      </c>
      <c r="W278" s="2">
        <f t="shared" si="39"/>
        <v>25.716666666666601</v>
      </c>
    </row>
    <row r="279" spans="1:23" x14ac:dyDescent="0.3">
      <c r="A279">
        <v>8370</v>
      </c>
      <c r="B279">
        <v>-100</v>
      </c>
      <c r="C279">
        <v>47.43</v>
      </c>
      <c r="D279" t="s">
        <v>281</v>
      </c>
      <c r="H279" s="12">
        <f t="shared" si="32"/>
        <v>38722.75922453704</v>
      </c>
      <c r="I279" s="2">
        <f t="shared" si="33"/>
        <v>4743</v>
      </c>
      <c r="J279" s="2">
        <f>IF(ISBLANK(A279),"",-SUM(I$3:I279))</f>
        <v>-6531.7692990832402</v>
      </c>
      <c r="K279" s="2">
        <f t="shared" si="34"/>
        <v>1371.7692990832202</v>
      </c>
      <c r="L279" s="7">
        <f t="shared" si="35"/>
        <v>2.2862821651387002E-2</v>
      </c>
      <c r="M279" s="7">
        <f>IF(ISBLANK(A279),"",K279/($M$1+SUM(K$3:K278)))</f>
        <v>4.4503487636625453E-3</v>
      </c>
      <c r="N279">
        <f>IF(ISBLANK(A279),"",IF(H280=0,NETWORKDAYS($H$3,H279,holiday!$B$2:$B$10),IF(DAY(H279)&lt;DAY(H280),NETWORKDAYS($H$3,H279,holiday!$B$2:$B$10),0)))</f>
        <v>0</v>
      </c>
      <c r="O279">
        <f>IF(ISBLANK(A279),"",SUMIF($A$3:$A279,O$2,$B$3:$B279))</f>
        <v>300</v>
      </c>
      <c r="P279">
        <f>IF(ISBLANK(A279),"",SUMIF($A$3:$A279,P$2,$B$3:$B279))</f>
        <v>-2800</v>
      </c>
      <c r="Q279">
        <f>IF(ISBLANK(A279),"",SUMIF($A$3:$A279,Q$2,$B$3:$B279))</f>
        <v>700</v>
      </c>
      <c r="R279">
        <f>IF(ISBLANK(A279),"",SUMIF($A$3:$A279,R$2,$B$3:$B279))</f>
        <v>300</v>
      </c>
      <c r="T279" s="2">
        <f t="shared" si="36"/>
        <v>47.43</v>
      </c>
      <c r="U279" s="2">
        <f t="shared" si="37"/>
        <v>22.78</v>
      </c>
      <c r="V279" s="2">
        <f t="shared" si="38"/>
        <v>52.4</v>
      </c>
      <c r="W279" s="2">
        <f t="shared" si="39"/>
        <v>25.716666666666601</v>
      </c>
    </row>
    <row r="280" spans="1:23" x14ac:dyDescent="0.3">
      <c r="A280">
        <v>8370</v>
      </c>
      <c r="B280">
        <v>-100</v>
      </c>
      <c r="C280">
        <v>47.24</v>
      </c>
      <c r="D280" t="s">
        <v>282</v>
      </c>
      <c r="H280" s="12">
        <f t="shared" si="32"/>
        <v>38722.759409722225</v>
      </c>
      <c r="I280" s="2">
        <f t="shared" si="33"/>
        <v>4724</v>
      </c>
      <c r="J280" s="2">
        <f>IF(ISBLANK(A280),"",-SUM(I$3:I280))</f>
        <v>-11255.76929908324</v>
      </c>
      <c r="K280" s="2">
        <f t="shared" si="34"/>
        <v>1314.7692990832202</v>
      </c>
      <c r="L280" s="7">
        <f t="shared" si="35"/>
        <v>2.1912821651387002E-2</v>
      </c>
      <c r="M280" s="7">
        <f>IF(ISBLANK(A280),"",K280/($M$1+SUM(K$3:K279)))</f>
        <v>4.2465285533573602E-3</v>
      </c>
      <c r="N280">
        <f>IF(ISBLANK(A280),"",IF(H281=0,NETWORKDAYS($H$3,H280,holiday!$B$2:$B$10),IF(DAY(H280)&lt;DAY(H281),NETWORKDAYS($H$3,H280,holiday!$B$2:$B$10),0)))</f>
        <v>0</v>
      </c>
      <c r="O280">
        <f>IF(ISBLANK(A280),"",SUMIF($A$3:$A280,O$2,$B$3:$B280))</f>
        <v>200</v>
      </c>
      <c r="P280">
        <f>IF(ISBLANK(A280),"",SUMIF($A$3:$A280,P$2,$B$3:$B280))</f>
        <v>-2800</v>
      </c>
      <c r="Q280">
        <f>IF(ISBLANK(A280),"",SUMIF($A$3:$A280,Q$2,$B$3:$B280))</f>
        <v>700</v>
      </c>
      <c r="R280">
        <f>IF(ISBLANK(A280),"",SUMIF($A$3:$A280,R$2,$B$3:$B280))</f>
        <v>300</v>
      </c>
      <c r="T280" s="2">
        <f t="shared" si="36"/>
        <v>47.24</v>
      </c>
      <c r="U280" s="2">
        <f t="shared" si="37"/>
        <v>22.78</v>
      </c>
      <c r="V280" s="2">
        <f t="shared" si="38"/>
        <v>52.4</v>
      </c>
      <c r="W280" s="2">
        <f t="shared" si="39"/>
        <v>25.716666666666601</v>
      </c>
    </row>
    <row r="281" spans="1:23" x14ac:dyDescent="0.3">
      <c r="A281">
        <v>980</v>
      </c>
      <c r="B281">
        <v>100</v>
      </c>
      <c r="C281">
        <v>22.69</v>
      </c>
      <c r="D281" t="s">
        <v>283</v>
      </c>
      <c r="H281" s="12">
        <f t="shared" si="32"/>
        <v>38722.761550925927</v>
      </c>
      <c r="I281" s="2">
        <f t="shared" si="33"/>
        <v>-2269</v>
      </c>
      <c r="J281" s="2">
        <f>IF(ISBLANK(A281),"",-SUM(I$3:I281))</f>
        <v>-8986.7692990832402</v>
      </c>
      <c r="K281" s="2">
        <f t="shared" si="34"/>
        <v>1566.7692990832202</v>
      </c>
      <c r="L281" s="7">
        <f t="shared" si="35"/>
        <v>2.6112821651387001E-2</v>
      </c>
      <c r="M281" s="7">
        <f>IF(ISBLANK(A281),"",K281/($M$1+SUM(K$3:K280)))</f>
        <v>5.0390562691723668E-3</v>
      </c>
      <c r="N281">
        <f>IF(ISBLANK(A281),"",IF(H282=0,NETWORKDAYS($H$3,H281,holiday!$B$2:$B$10),IF(DAY(H281)&lt;DAY(H282),NETWORKDAYS($H$3,H281,holiday!$B$2:$B$10),0)))</f>
        <v>0</v>
      </c>
      <c r="O281">
        <f>IF(ISBLANK(A281),"",SUMIF($A$3:$A281,O$2,$B$3:$B281))</f>
        <v>200</v>
      </c>
      <c r="P281">
        <f>IF(ISBLANK(A281),"",SUMIF($A$3:$A281,P$2,$B$3:$B281))</f>
        <v>-2700</v>
      </c>
      <c r="Q281">
        <f>IF(ISBLANK(A281),"",SUMIF($A$3:$A281,Q$2,$B$3:$B281))</f>
        <v>700</v>
      </c>
      <c r="R281">
        <f>IF(ISBLANK(A281),"",SUMIF($A$3:$A281,R$2,$B$3:$B281))</f>
        <v>300</v>
      </c>
      <c r="T281" s="2">
        <f t="shared" si="36"/>
        <v>47.24</v>
      </c>
      <c r="U281" s="2">
        <f t="shared" si="37"/>
        <v>22.69</v>
      </c>
      <c r="V281" s="2">
        <f t="shared" si="38"/>
        <v>52.4</v>
      </c>
      <c r="W281" s="2">
        <f t="shared" si="39"/>
        <v>25.716666666666601</v>
      </c>
    </row>
    <row r="282" spans="1:23" x14ac:dyDescent="0.3">
      <c r="A282">
        <v>980</v>
      </c>
      <c r="B282">
        <v>100</v>
      </c>
      <c r="C282">
        <v>22.69</v>
      </c>
      <c r="D282" t="s">
        <v>284</v>
      </c>
      <c r="H282" s="12">
        <f t="shared" si="32"/>
        <v>38722.762152777781</v>
      </c>
      <c r="I282" s="2">
        <f t="shared" si="33"/>
        <v>-2269</v>
      </c>
      <c r="J282" s="2">
        <f>IF(ISBLANK(A282),"",-SUM(I$3:I282))</f>
        <v>-6717.7692990832402</v>
      </c>
      <c r="K282" s="2">
        <f t="shared" si="34"/>
        <v>1566.7692990832202</v>
      </c>
      <c r="L282" s="7">
        <f t="shared" si="35"/>
        <v>2.6112821651387001E-2</v>
      </c>
      <c r="M282" s="7">
        <f>IF(ISBLANK(A282),"",K282/($M$1+SUM(K$3:K281)))</f>
        <v>5.0137914917236731E-3</v>
      </c>
      <c r="N282">
        <f>IF(ISBLANK(A282),"",IF(H283=0,NETWORKDAYS($H$3,H282,holiday!$B$2:$B$10),IF(DAY(H282)&lt;DAY(H283),NETWORKDAYS($H$3,H282,holiday!$B$2:$B$10),0)))</f>
        <v>0</v>
      </c>
      <c r="O282">
        <f>IF(ISBLANK(A282),"",SUMIF($A$3:$A282,O$2,$B$3:$B282))</f>
        <v>200</v>
      </c>
      <c r="P282">
        <f>IF(ISBLANK(A282),"",SUMIF($A$3:$A282,P$2,$B$3:$B282))</f>
        <v>-2600</v>
      </c>
      <c r="Q282">
        <f>IF(ISBLANK(A282),"",SUMIF($A$3:$A282,Q$2,$B$3:$B282))</f>
        <v>700</v>
      </c>
      <c r="R282">
        <f>IF(ISBLANK(A282),"",SUMIF($A$3:$A282,R$2,$B$3:$B282))</f>
        <v>300</v>
      </c>
      <c r="T282" s="2">
        <f t="shared" si="36"/>
        <v>47.24</v>
      </c>
      <c r="U282" s="2">
        <f t="shared" si="37"/>
        <v>22.69</v>
      </c>
      <c r="V282" s="2">
        <f t="shared" si="38"/>
        <v>52.4</v>
      </c>
      <c r="W282" s="2">
        <f t="shared" si="39"/>
        <v>25.716666666666601</v>
      </c>
    </row>
    <row r="283" spans="1:23" x14ac:dyDescent="0.3">
      <c r="A283">
        <v>679</v>
      </c>
      <c r="B283">
        <v>-100</v>
      </c>
      <c r="C283">
        <v>52.575000000000003</v>
      </c>
      <c r="D283" t="s">
        <v>285</v>
      </c>
      <c r="H283" s="12">
        <f t="shared" si="32"/>
        <v>38722.791689814818</v>
      </c>
      <c r="I283" s="2">
        <f t="shared" si="33"/>
        <v>5257.5</v>
      </c>
      <c r="J283" s="2">
        <f>IF(ISBLANK(A283),"",-SUM(I$3:I283))</f>
        <v>-11975.26929908324</v>
      </c>
      <c r="K283" s="2">
        <f t="shared" si="34"/>
        <v>1689.2692990832202</v>
      </c>
      <c r="L283" s="7">
        <f t="shared" si="35"/>
        <v>2.8154488318053669E-2</v>
      </c>
      <c r="M283" s="7">
        <f>IF(ISBLANK(A283),"",K283/($M$1+SUM(K$3:K282)))</f>
        <v>5.3788332866373124E-3</v>
      </c>
      <c r="N283">
        <f>IF(ISBLANK(A283),"",IF(H284=0,NETWORKDAYS($H$3,H283,holiday!$B$2:$B$10),IF(DAY(H283)&lt;DAY(H284),NETWORKDAYS($H$3,H283,holiday!$B$2:$B$10),0)))</f>
        <v>0</v>
      </c>
      <c r="O283">
        <f>IF(ISBLANK(A283),"",SUMIF($A$3:$A283,O$2,$B$3:$B283))</f>
        <v>200</v>
      </c>
      <c r="P283">
        <f>IF(ISBLANK(A283),"",SUMIF($A$3:$A283,P$2,$B$3:$B283))</f>
        <v>-2600</v>
      </c>
      <c r="Q283">
        <f>IF(ISBLANK(A283),"",SUMIF($A$3:$A283,Q$2,$B$3:$B283))</f>
        <v>600</v>
      </c>
      <c r="R283">
        <f>IF(ISBLANK(A283),"",SUMIF($A$3:$A283,R$2,$B$3:$B283))</f>
        <v>300</v>
      </c>
      <c r="T283" s="2">
        <f t="shared" si="36"/>
        <v>47.24</v>
      </c>
      <c r="U283" s="2">
        <f t="shared" si="37"/>
        <v>22.69</v>
      </c>
      <c r="V283" s="2">
        <f t="shared" si="38"/>
        <v>52.575000000000003</v>
      </c>
      <c r="W283" s="2">
        <f t="shared" si="39"/>
        <v>25.716666666666601</v>
      </c>
    </row>
    <row r="284" spans="1:23" x14ac:dyDescent="0.3">
      <c r="A284">
        <v>980</v>
      </c>
      <c r="B284">
        <v>100</v>
      </c>
      <c r="C284">
        <v>22.59</v>
      </c>
      <c r="D284" t="s">
        <v>286</v>
      </c>
      <c r="H284" s="12">
        <f t="shared" si="32"/>
        <v>38722.795428240737</v>
      </c>
      <c r="I284" s="2">
        <f t="shared" si="33"/>
        <v>-2259</v>
      </c>
      <c r="J284" s="2">
        <f>IF(ISBLANK(A284),"",-SUM(I$3:I284))</f>
        <v>-9716.2692990832402</v>
      </c>
      <c r="K284" s="2">
        <f t="shared" si="34"/>
        <v>1949.2692990832202</v>
      </c>
      <c r="L284" s="7">
        <f t="shared" si="35"/>
        <v>3.2487821651387E-2</v>
      </c>
      <c r="M284" s="7">
        <f>IF(ISBLANK(A284),"",K284/($M$1+SUM(K$3:K283)))</f>
        <v>6.1734978286825358E-3</v>
      </c>
      <c r="N284">
        <f>IF(ISBLANK(A284),"",IF(H285=0,NETWORKDAYS($H$3,H284,holiday!$B$2:$B$10),IF(DAY(H284)&lt;DAY(H285),NETWORKDAYS($H$3,H284,holiday!$B$2:$B$10),0)))</f>
        <v>0</v>
      </c>
      <c r="O284">
        <f>IF(ISBLANK(A284),"",SUMIF($A$3:$A284,O$2,$B$3:$B284))</f>
        <v>200</v>
      </c>
      <c r="P284">
        <f>IF(ISBLANK(A284),"",SUMIF($A$3:$A284,P$2,$B$3:$B284))</f>
        <v>-2500</v>
      </c>
      <c r="Q284">
        <f>IF(ISBLANK(A284),"",SUMIF($A$3:$A284,Q$2,$B$3:$B284))</f>
        <v>600</v>
      </c>
      <c r="R284">
        <f>IF(ISBLANK(A284),"",SUMIF($A$3:$A284,R$2,$B$3:$B284))</f>
        <v>300</v>
      </c>
      <c r="T284" s="2">
        <f t="shared" si="36"/>
        <v>47.24</v>
      </c>
      <c r="U284" s="2">
        <f t="shared" si="37"/>
        <v>22.59</v>
      </c>
      <c r="V284" s="2">
        <f t="shared" si="38"/>
        <v>52.575000000000003</v>
      </c>
      <c r="W284" s="2">
        <f t="shared" si="39"/>
        <v>25.716666666666601</v>
      </c>
    </row>
    <row r="285" spans="1:23" x14ac:dyDescent="0.3">
      <c r="A285">
        <v>980</v>
      </c>
      <c r="B285">
        <v>100</v>
      </c>
      <c r="C285">
        <v>22.6</v>
      </c>
      <c r="D285" t="s">
        <v>287</v>
      </c>
      <c r="H285" s="12">
        <f t="shared" si="32"/>
        <v>38722.796122685184</v>
      </c>
      <c r="I285" s="2">
        <f t="shared" si="33"/>
        <v>-2260</v>
      </c>
      <c r="J285" s="2">
        <f>IF(ISBLANK(A285),"",-SUM(I$3:I285))</f>
        <v>-7456.2692990832402</v>
      </c>
      <c r="K285" s="2">
        <f t="shared" si="34"/>
        <v>1924.2692990832202</v>
      </c>
      <c r="L285" s="7">
        <f t="shared" si="35"/>
        <v>3.2071154984720338E-2</v>
      </c>
      <c r="M285" s="7">
        <f>IF(ISBLANK(A285),"",K285/($M$1+SUM(K$3:K284)))</f>
        <v>6.056928317695557E-3</v>
      </c>
      <c r="N285">
        <f>IF(ISBLANK(A285),"",IF(H286=0,NETWORKDAYS($H$3,H285,holiday!$B$2:$B$10),IF(DAY(H285)&lt;DAY(H286),NETWORKDAYS($H$3,H285,holiday!$B$2:$B$10),0)))</f>
        <v>0</v>
      </c>
      <c r="O285">
        <f>IF(ISBLANK(A285),"",SUMIF($A$3:$A285,O$2,$B$3:$B285))</f>
        <v>200</v>
      </c>
      <c r="P285">
        <f>IF(ISBLANK(A285),"",SUMIF($A$3:$A285,P$2,$B$3:$B285))</f>
        <v>-2400</v>
      </c>
      <c r="Q285">
        <f>IF(ISBLANK(A285),"",SUMIF($A$3:$A285,Q$2,$B$3:$B285))</f>
        <v>600</v>
      </c>
      <c r="R285">
        <f>IF(ISBLANK(A285),"",SUMIF($A$3:$A285,R$2,$B$3:$B285))</f>
        <v>300</v>
      </c>
      <c r="T285" s="2">
        <f t="shared" si="36"/>
        <v>47.24</v>
      </c>
      <c r="U285" s="2">
        <f t="shared" si="37"/>
        <v>22.6</v>
      </c>
      <c r="V285" s="2">
        <f t="shared" si="38"/>
        <v>52.575000000000003</v>
      </c>
      <c r="W285" s="2">
        <f t="shared" si="39"/>
        <v>25.716666666666601</v>
      </c>
    </row>
    <row r="286" spans="1:23" x14ac:dyDescent="0.3">
      <c r="A286">
        <v>8370</v>
      </c>
      <c r="B286">
        <v>-100</v>
      </c>
      <c r="C286">
        <v>47.62</v>
      </c>
      <c r="D286" t="s">
        <v>288</v>
      </c>
      <c r="H286" s="12">
        <f t="shared" si="32"/>
        <v>38722.797743055555</v>
      </c>
      <c r="I286" s="2">
        <f t="shared" si="33"/>
        <v>4762</v>
      </c>
      <c r="J286" s="2">
        <f>IF(ISBLANK(A286),"",-SUM(I$3:I286))</f>
        <v>-12218.26929908324</v>
      </c>
      <c r="K286" s="2">
        <f t="shared" si="34"/>
        <v>2000.2692990832202</v>
      </c>
      <c r="L286" s="7">
        <f t="shared" si="35"/>
        <v>3.3337821651387003E-2</v>
      </c>
      <c r="M286" s="7">
        <f>IF(ISBLANK(A286),"",K286/($M$1+SUM(K$3:K285)))</f>
        <v>6.2582440633084475E-3</v>
      </c>
      <c r="N286">
        <f>IF(ISBLANK(A286),"",IF(H287=0,NETWORKDAYS($H$3,H286,holiday!$B$2:$B$10),IF(DAY(H286)&lt;DAY(H287),NETWORKDAYS($H$3,H286,holiday!$B$2:$B$10),0)))</f>
        <v>0</v>
      </c>
      <c r="O286">
        <f>IF(ISBLANK(A286),"",SUMIF($A$3:$A286,O$2,$B$3:$B286))</f>
        <v>100</v>
      </c>
      <c r="P286">
        <f>IF(ISBLANK(A286),"",SUMIF($A$3:$A286,P$2,$B$3:$B286))</f>
        <v>-2400</v>
      </c>
      <c r="Q286">
        <f>IF(ISBLANK(A286),"",SUMIF($A$3:$A286,Q$2,$B$3:$B286))</f>
        <v>600</v>
      </c>
      <c r="R286">
        <f>IF(ISBLANK(A286),"",SUMIF($A$3:$A286,R$2,$B$3:$B286))</f>
        <v>300</v>
      </c>
      <c r="T286" s="2">
        <f t="shared" si="36"/>
        <v>47.62</v>
      </c>
      <c r="U286" s="2">
        <f t="shared" si="37"/>
        <v>22.6</v>
      </c>
      <c r="V286" s="2">
        <f t="shared" si="38"/>
        <v>52.575000000000003</v>
      </c>
      <c r="W286" s="2">
        <f t="shared" si="39"/>
        <v>25.716666666666601</v>
      </c>
    </row>
    <row r="287" spans="1:23" x14ac:dyDescent="0.3">
      <c r="A287">
        <v>980</v>
      </c>
      <c r="B287">
        <v>100</v>
      </c>
      <c r="C287">
        <v>22.6</v>
      </c>
      <c r="D287" t="s">
        <v>289</v>
      </c>
      <c r="H287" s="12">
        <f t="shared" si="32"/>
        <v>38722.810011574074</v>
      </c>
      <c r="I287" s="2">
        <f t="shared" si="33"/>
        <v>-2260</v>
      </c>
      <c r="J287" s="2">
        <f>IF(ISBLANK(A287),"",-SUM(I$3:I287))</f>
        <v>-9958.2692990832402</v>
      </c>
      <c r="K287" s="2">
        <f t="shared" si="34"/>
        <v>2000.2692990832202</v>
      </c>
      <c r="L287" s="7">
        <f t="shared" si="35"/>
        <v>3.3337821651387003E-2</v>
      </c>
      <c r="M287" s="7">
        <f>IF(ISBLANK(A287),"",K287/($M$1+SUM(K$3:K286)))</f>
        <v>6.2193220281479868E-3</v>
      </c>
      <c r="N287">
        <f>IF(ISBLANK(A287),"",IF(H288=0,NETWORKDAYS($H$3,H287,holiday!$B$2:$B$10),IF(DAY(H287)&lt;DAY(H288),NETWORKDAYS($H$3,H287,holiday!$B$2:$B$10),0)))</f>
        <v>0</v>
      </c>
      <c r="O287">
        <f>IF(ISBLANK(A287),"",SUMIF($A$3:$A287,O$2,$B$3:$B287))</f>
        <v>100</v>
      </c>
      <c r="P287">
        <f>IF(ISBLANK(A287),"",SUMIF($A$3:$A287,P$2,$B$3:$B287))</f>
        <v>-2300</v>
      </c>
      <c r="Q287">
        <f>IF(ISBLANK(A287),"",SUMIF($A$3:$A287,Q$2,$B$3:$B287))</f>
        <v>600</v>
      </c>
      <c r="R287">
        <f>IF(ISBLANK(A287),"",SUMIF($A$3:$A287,R$2,$B$3:$B287))</f>
        <v>300</v>
      </c>
      <c r="T287" s="2">
        <f t="shared" si="36"/>
        <v>47.62</v>
      </c>
      <c r="U287" s="2">
        <f t="shared" si="37"/>
        <v>22.6</v>
      </c>
      <c r="V287" s="2">
        <f t="shared" si="38"/>
        <v>52.575000000000003</v>
      </c>
      <c r="W287" s="2">
        <f t="shared" si="39"/>
        <v>25.716666666666601</v>
      </c>
    </row>
    <row r="288" spans="1:23" x14ac:dyDescent="0.3">
      <c r="A288">
        <v>980</v>
      </c>
      <c r="B288">
        <v>100</v>
      </c>
      <c r="C288">
        <v>22.6</v>
      </c>
      <c r="D288" t="s">
        <v>290</v>
      </c>
      <c r="H288" s="12">
        <f t="shared" si="32"/>
        <v>38722.810682870368</v>
      </c>
      <c r="I288" s="2">
        <f t="shared" si="33"/>
        <v>-2260</v>
      </c>
      <c r="J288" s="2">
        <f>IF(ISBLANK(A288),"",-SUM(I$3:I288))</f>
        <v>-7698.2692990832402</v>
      </c>
      <c r="K288" s="2">
        <f t="shared" si="34"/>
        <v>2000.2692990832202</v>
      </c>
      <c r="L288" s="7">
        <f t="shared" si="35"/>
        <v>3.3337821651387003E-2</v>
      </c>
      <c r="M288" s="7">
        <f>IF(ISBLANK(A288),"",K288/($M$1+SUM(K$3:K287)))</f>
        <v>6.1808811379334729E-3</v>
      </c>
      <c r="N288">
        <f>IF(ISBLANK(A288),"",IF(H289=0,NETWORKDAYS($H$3,H288,holiday!$B$2:$B$10),IF(DAY(H288)&lt;DAY(H289),NETWORKDAYS($H$3,H288,holiday!$B$2:$B$10),0)))</f>
        <v>0</v>
      </c>
      <c r="O288">
        <f>IF(ISBLANK(A288),"",SUMIF($A$3:$A288,O$2,$B$3:$B288))</f>
        <v>100</v>
      </c>
      <c r="P288">
        <f>IF(ISBLANK(A288),"",SUMIF($A$3:$A288,P$2,$B$3:$B288))</f>
        <v>-2200</v>
      </c>
      <c r="Q288">
        <f>IF(ISBLANK(A288),"",SUMIF($A$3:$A288,Q$2,$B$3:$B288))</f>
        <v>600</v>
      </c>
      <c r="R288">
        <f>IF(ISBLANK(A288),"",SUMIF($A$3:$A288,R$2,$B$3:$B288))</f>
        <v>300</v>
      </c>
      <c r="T288" s="2">
        <f t="shared" si="36"/>
        <v>47.62</v>
      </c>
      <c r="U288" s="2">
        <f t="shared" si="37"/>
        <v>22.6</v>
      </c>
      <c r="V288" s="2">
        <f t="shared" si="38"/>
        <v>52.575000000000003</v>
      </c>
      <c r="W288" s="2">
        <f t="shared" si="39"/>
        <v>25.716666666666601</v>
      </c>
    </row>
    <row r="289" spans="1:23" x14ac:dyDescent="0.3">
      <c r="A289">
        <v>679</v>
      </c>
      <c r="B289">
        <v>-100</v>
      </c>
      <c r="C289">
        <v>52.28</v>
      </c>
      <c r="D289" t="s">
        <v>291</v>
      </c>
      <c r="H289" s="12">
        <f t="shared" si="32"/>
        <v>38722.821898148148</v>
      </c>
      <c r="I289" s="2">
        <f t="shared" si="33"/>
        <v>5228</v>
      </c>
      <c r="J289" s="2">
        <f>IF(ISBLANK(A289),"",-SUM(I$3:I289))</f>
        <v>-12926.26929908324</v>
      </c>
      <c r="K289" s="2">
        <f t="shared" si="34"/>
        <v>1823.2692990832202</v>
      </c>
      <c r="L289" s="7">
        <f t="shared" si="35"/>
        <v>3.0387821651387002E-2</v>
      </c>
      <c r="M289" s="7">
        <f>IF(ISBLANK(A289),"",K289/($M$1+SUM(K$3:K288)))</f>
        <v>5.5993379593064349E-3</v>
      </c>
      <c r="N289">
        <f>IF(ISBLANK(A289),"",IF(H290=0,NETWORKDAYS($H$3,H289,holiday!$B$2:$B$10),IF(DAY(H289)&lt;DAY(H290),NETWORKDAYS($H$3,H289,holiday!$B$2:$B$10),0)))</f>
        <v>0</v>
      </c>
      <c r="O289">
        <f>IF(ISBLANK(A289),"",SUMIF($A$3:$A289,O$2,$B$3:$B289))</f>
        <v>100</v>
      </c>
      <c r="P289">
        <f>IF(ISBLANK(A289),"",SUMIF($A$3:$A289,P$2,$B$3:$B289))</f>
        <v>-2200</v>
      </c>
      <c r="Q289">
        <f>IF(ISBLANK(A289),"",SUMIF($A$3:$A289,Q$2,$B$3:$B289))</f>
        <v>500</v>
      </c>
      <c r="R289">
        <f>IF(ISBLANK(A289),"",SUMIF($A$3:$A289,R$2,$B$3:$B289))</f>
        <v>300</v>
      </c>
      <c r="T289" s="2">
        <f t="shared" si="36"/>
        <v>47.62</v>
      </c>
      <c r="U289" s="2">
        <f t="shared" si="37"/>
        <v>22.6</v>
      </c>
      <c r="V289" s="2">
        <f t="shared" si="38"/>
        <v>52.28</v>
      </c>
      <c r="W289" s="2">
        <f t="shared" si="39"/>
        <v>25.716666666666601</v>
      </c>
    </row>
    <row r="290" spans="1:23" x14ac:dyDescent="0.3">
      <c r="A290">
        <v>27969</v>
      </c>
      <c r="B290">
        <v>100</v>
      </c>
      <c r="C290">
        <v>26.248571428571399</v>
      </c>
      <c r="D290" t="s">
        <v>292</v>
      </c>
      <c r="H290" s="12">
        <f t="shared" si="32"/>
        <v>38722.827222222222</v>
      </c>
      <c r="I290" s="2">
        <f t="shared" si="33"/>
        <v>-2624.8571428571399</v>
      </c>
      <c r="J290" s="2">
        <f>IF(ISBLANK(A290),"",-SUM(I$3:I290))</f>
        <v>-10301.412156226101</v>
      </c>
      <c r="K290" s="2">
        <f t="shared" si="34"/>
        <v>1982.8407276546604</v>
      </c>
      <c r="L290" s="7">
        <f t="shared" si="35"/>
        <v>3.304734546091101E-2</v>
      </c>
      <c r="M290" s="7">
        <f>IF(ISBLANK(A290),"",K290/($M$1+SUM(K$3:K289)))</f>
        <v>6.0554819479375528E-3</v>
      </c>
      <c r="N290">
        <f>IF(ISBLANK(A290),"",IF(H291=0,NETWORKDAYS($H$3,H290,holiday!$B$2:$B$10),IF(DAY(H290)&lt;DAY(H291),NETWORKDAYS($H$3,H290,holiday!$B$2:$B$10),0)))</f>
        <v>0</v>
      </c>
      <c r="O290">
        <f>IF(ISBLANK(A290),"",SUMIF($A$3:$A290,O$2,$B$3:$B290))</f>
        <v>100</v>
      </c>
      <c r="P290">
        <f>IF(ISBLANK(A290),"",SUMIF($A$3:$A290,P$2,$B$3:$B290))</f>
        <v>-2200</v>
      </c>
      <c r="Q290">
        <f>IF(ISBLANK(A290),"",SUMIF($A$3:$A290,Q$2,$B$3:$B290))</f>
        <v>500</v>
      </c>
      <c r="R290">
        <f>IF(ISBLANK(A290),"",SUMIF($A$3:$A290,R$2,$B$3:$B290))</f>
        <v>400</v>
      </c>
      <c r="T290" s="2">
        <f t="shared" si="36"/>
        <v>47.62</v>
      </c>
      <c r="U290" s="2">
        <f t="shared" si="37"/>
        <v>22.6</v>
      </c>
      <c r="V290" s="2">
        <f t="shared" si="38"/>
        <v>52.28</v>
      </c>
      <c r="W290" s="2">
        <f t="shared" si="39"/>
        <v>26.248571428571399</v>
      </c>
    </row>
    <row r="291" spans="1:23" x14ac:dyDescent="0.3">
      <c r="A291">
        <v>980</v>
      </c>
      <c r="B291">
        <v>100</v>
      </c>
      <c r="C291">
        <v>22.6</v>
      </c>
      <c r="D291" t="s">
        <v>293</v>
      </c>
      <c r="H291" s="12">
        <f t="shared" si="32"/>
        <v>38722.8284375</v>
      </c>
      <c r="I291" s="2">
        <f t="shared" si="33"/>
        <v>-2260</v>
      </c>
      <c r="J291" s="2">
        <f>IF(ISBLANK(A291),"",-SUM(I$3:I291))</f>
        <v>-8041.4121562261007</v>
      </c>
      <c r="K291" s="2">
        <f t="shared" si="34"/>
        <v>1982.8407276546604</v>
      </c>
      <c r="L291" s="7">
        <f t="shared" si="35"/>
        <v>3.304734546091101E-2</v>
      </c>
      <c r="M291" s="7">
        <f>IF(ISBLANK(A291),"",K291/($M$1+SUM(K$3:K290)))</f>
        <v>6.0190337974331707E-3</v>
      </c>
      <c r="N291">
        <f>IF(ISBLANK(A291),"",IF(H292=0,NETWORKDAYS($H$3,H291,holiday!$B$2:$B$10),IF(DAY(H291)&lt;DAY(H292),NETWORKDAYS($H$3,H291,holiday!$B$2:$B$10),0)))</f>
        <v>0</v>
      </c>
      <c r="O291">
        <f>IF(ISBLANK(A291),"",SUMIF($A$3:$A291,O$2,$B$3:$B291))</f>
        <v>100</v>
      </c>
      <c r="P291">
        <f>IF(ISBLANK(A291),"",SUMIF($A$3:$A291,P$2,$B$3:$B291))</f>
        <v>-2100</v>
      </c>
      <c r="Q291">
        <f>IF(ISBLANK(A291),"",SUMIF($A$3:$A291,Q$2,$B$3:$B291))</f>
        <v>500</v>
      </c>
      <c r="R291">
        <f>IF(ISBLANK(A291),"",SUMIF($A$3:$A291,R$2,$B$3:$B291))</f>
        <v>400</v>
      </c>
      <c r="T291" s="2">
        <f t="shared" si="36"/>
        <v>47.62</v>
      </c>
      <c r="U291" s="2">
        <f t="shared" si="37"/>
        <v>22.6</v>
      </c>
      <c r="V291" s="2">
        <f t="shared" si="38"/>
        <v>52.28</v>
      </c>
      <c r="W291" s="2">
        <f t="shared" si="39"/>
        <v>26.248571428571399</v>
      </c>
    </row>
    <row r="292" spans="1:23" x14ac:dyDescent="0.3">
      <c r="A292">
        <v>8370</v>
      </c>
      <c r="B292">
        <v>-100</v>
      </c>
      <c r="C292">
        <v>47.47</v>
      </c>
      <c r="D292" t="s">
        <v>294</v>
      </c>
      <c r="H292" s="12">
        <f t="shared" si="32"/>
        <v>38722.830937500003</v>
      </c>
      <c r="I292" s="2">
        <f t="shared" si="33"/>
        <v>4747</v>
      </c>
      <c r="J292" s="2">
        <f>IF(ISBLANK(A292),"",-SUM(I$3:I292))</f>
        <v>-12788.412156226101</v>
      </c>
      <c r="K292" s="2">
        <f t="shared" si="34"/>
        <v>1967.8407276546604</v>
      </c>
      <c r="L292" s="7">
        <f t="shared" si="35"/>
        <v>3.2797345460911009E-2</v>
      </c>
      <c r="M292" s="7">
        <f>IF(ISBLANK(A292),"",K292/($M$1+SUM(K$3:K291)))</f>
        <v>5.9377608008883863E-3</v>
      </c>
      <c r="N292">
        <f>IF(ISBLANK(A292),"",IF(H293=0,NETWORKDAYS($H$3,H292,holiday!$B$2:$B$10),IF(DAY(H292)&lt;DAY(H293),NETWORKDAYS($H$3,H292,holiday!$B$2:$B$10),0)))</f>
        <v>0</v>
      </c>
      <c r="O292">
        <f>IF(ISBLANK(A292),"",SUMIF($A$3:$A292,O$2,$B$3:$B292))</f>
        <v>0</v>
      </c>
      <c r="P292">
        <f>IF(ISBLANK(A292),"",SUMIF($A$3:$A292,P$2,$B$3:$B292))</f>
        <v>-2100</v>
      </c>
      <c r="Q292">
        <f>IF(ISBLANK(A292),"",SUMIF($A$3:$A292,Q$2,$B$3:$B292))</f>
        <v>500</v>
      </c>
      <c r="R292">
        <f>IF(ISBLANK(A292),"",SUMIF($A$3:$A292,R$2,$B$3:$B292))</f>
        <v>400</v>
      </c>
      <c r="T292" s="2">
        <f t="shared" si="36"/>
        <v>47.47</v>
      </c>
      <c r="U292" s="2">
        <f t="shared" si="37"/>
        <v>22.6</v>
      </c>
      <c r="V292" s="2">
        <f t="shared" si="38"/>
        <v>52.28</v>
      </c>
      <c r="W292" s="2">
        <f t="shared" si="39"/>
        <v>26.248571428571399</v>
      </c>
    </row>
    <row r="293" spans="1:23" x14ac:dyDescent="0.3">
      <c r="A293">
        <v>679</v>
      </c>
      <c r="B293">
        <v>100</v>
      </c>
      <c r="C293">
        <v>52.21</v>
      </c>
      <c r="D293" t="s">
        <v>295</v>
      </c>
      <c r="H293" s="12">
        <f t="shared" si="32"/>
        <v>38722.83525462963</v>
      </c>
      <c r="I293" s="2">
        <f t="shared" si="33"/>
        <v>-5221</v>
      </c>
      <c r="J293" s="2">
        <f>IF(ISBLANK(A293),"",-SUM(I$3:I293))</f>
        <v>-7567.4121562261007</v>
      </c>
      <c r="K293" s="2">
        <f t="shared" si="34"/>
        <v>1932.8407276546604</v>
      </c>
      <c r="L293" s="7">
        <f t="shared" si="35"/>
        <v>3.2214012127577671E-2</v>
      </c>
      <c r="M293" s="7">
        <f>IF(ISBLANK(A293),"",K293/($M$1+SUM(K$3:K292)))</f>
        <v>5.7977263210109596E-3</v>
      </c>
      <c r="N293">
        <f>IF(ISBLANK(A293),"",IF(H294=0,NETWORKDAYS($H$3,H293,holiday!$B$2:$B$10),IF(DAY(H293)&lt;DAY(H294),NETWORKDAYS($H$3,H293,holiday!$B$2:$B$10),0)))</f>
        <v>0</v>
      </c>
      <c r="O293">
        <f>IF(ISBLANK(A293),"",SUMIF($A$3:$A293,O$2,$B$3:$B293))</f>
        <v>0</v>
      </c>
      <c r="P293">
        <f>IF(ISBLANK(A293),"",SUMIF($A$3:$A293,P$2,$B$3:$B293))</f>
        <v>-2100</v>
      </c>
      <c r="Q293">
        <f>IF(ISBLANK(A293),"",SUMIF($A$3:$A293,Q$2,$B$3:$B293))</f>
        <v>600</v>
      </c>
      <c r="R293">
        <f>IF(ISBLANK(A293),"",SUMIF($A$3:$A293,R$2,$B$3:$B293))</f>
        <v>400</v>
      </c>
      <c r="T293" s="2">
        <f t="shared" si="36"/>
        <v>47.47</v>
      </c>
      <c r="U293" s="2">
        <f t="shared" si="37"/>
        <v>22.6</v>
      </c>
      <c r="V293" s="2">
        <f t="shared" si="38"/>
        <v>52.21</v>
      </c>
      <c r="W293" s="2">
        <f t="shared" si="39"/>
        <v>26.248571428571399</v>
      </c>
    </row>
    <row r="294" spans="1:23" x14ac:dyDescent="0.3">
      <c r="A294">
        <v>679</v>
      </c>
      <c r="B294">
        <v>-100</v>
      </c>
      <c r="C294">
        <v>52.32</v>
      </c>
      <c r="D294" t="s">
        <v>296</v>
      </c>
      <c r="H294" s="12">
        <f t="shared" si="32"/>
        <v>38722.844756944447</v>
      </c>
      <c r="I294" s="2">
        <f t="shared" si="33"/>
        <v>5232</v>
      </c>
      <c r="J294" s="2">
        <f>IF(ISBLANK(A294),"",-SUM(I$3:I294))</f>
        <v>-12799.412156226101</v>
      </c>
      <c r="K294" s="2">
        <f t="shared" si="34"/>
        <v>1998.8407276546604</v>
      </c>
      <c r="L294" s="7">
        <f t="shared" si="35"/>
        <v>3.3314012127577675E-2</v>
      </c>
      <c r="M294" s="7">
        <f>IF(ISBLANK(A294),"",K294/($M$1+SUM(K$3:K293)))</f>
        <v>5.9611380977536285E-3</v>
      </c>
      <c r="N294">
        <f>IF(ISBLANK(A294),"",IF(H295=0,NETWORKDAYS($H$3,H294,holiday!$B$2:$B$10),IF(DAY(H294)&lt;DAY(H295),NETWORKDAYS($H$3,H294,holiday!$B$2:$B$10),0)))</f>
        <v>0</v>
      </c>
      <c r="O294">
        <f>IF(ISBLANK(A294),"",SUMIF($A$3:$A294,O$2,$B$3:$B294))</f>
        <v>0</v>
      </c>
      <c r="P294">
        <f>IF(ISBLANK(A294),"",SUMIF($A$3:$A294,P$2,$B$3:$B294))</f>
        <v>-2100</v>
      </c>
      <c r="Q294">
        <f>IF(ISBLANK(A294),"",SUMIF($A$3:$A294,Q$2,$B$3:$B294))</f>
        <v>500</v>
      </c>
      <c r="R294">
        <f>IF(ISBLANK(A294),"",SUMIF($A$3:$A294,R$2,$B$3:$B294))</f>
        <v>400</v>
      </c>
      <c r="T294" s="2">
        <f t="shared" si="36"/>
        <v>47.47</v>
      </c>
      <c r="U294" s="2">
        <f t="shared" si="37"/>
        <v>22.6</v>
      </c>
      <c r="V294" s="2">
        <f t="shared" si="38"/>
        <v>52.32</v>
      </c>
      <c r="W294" s="2">
        <f t="shared" si="39"/>
        <v>26.248571428571399</v>
      </c>
    </row>
    <row r="295" spans="1:23" x14ac:dyDescent="0.3">
      <c r="A295">
        <v>679</v>
      </c>
      <c r="B295">
        <v>-100</v>
      </c>
      <c r="C295">
        <v>52.39</v>
      </c>
      <c r="D295" t="s">
        <v>297</v>
      </c>
      <c r="H295" s="12">
        <f t="shared" si="32"/>
        <v>38722.847118055557</v>
      </c>
      <c r="I295" s="2">
        <f t="shared" si="33"/>
        <v>5239</v>
      </c>
      <c r="J295" s="2">
        <f>IF(ISBLANK(A295),"",-SUM(I$3:I295))</f>
        <v>-18038.412156226099</v>
      </c>
      <c r="K295" s="2">
        <f t="shared" si="34"/>
        <v>2033.8407276546586</v>
      </c>
      <c r="L295" s="7">
        <f t="shared" si="35"/>
        <v>3.3897345460910978E-2</v>
      </c>
      <c r="M295" s="7">
        <f>IF(ISBLANK(A295),"",K295/($M$1+SUM(K$3:K294)))</f>
        <v>6.0295753855868026E-3</v>
      </c>
      <c r="N295">
        <f>IF(ISBLANK(A295),"",IF(H296=0,NETWORKDAYS($H$3,H295,holiday!$B$2:$B$10),IF(DAY(H295)&lt;DAY(H296),NETWORKDAYS($H$3,H295,holiday!$B$2:$B$10),0)))</f>
        <v>0</v>
      </c>
      <c r="O295">
        <f>IF(ISBLANK(A295),"",SUMIF($A$3:$A295,O$2,$B$3:$B295))</f>
        <v>0</v>
      </c>
      <c r="P295">
        <f>IF(ISBLANK(A295),"",SUMIF($A$3:$A295,P$2,$B$3:$B295))</f>
        <v>-2100</v>
      </c>
      <c r="Q295">
        <f>IF(ISBLANK(A295),"",SUMIF($A$3:$A295,Q$2,$B$3:$B295))</f>
        <v>400</v>
      </c>
      <c r="R295">
        <f>IF(ISBLANK(A295),"",SUMIF($A$3:$A295,R$2,$B$3:$B295))</f>
        <v>400</v>
      </c>
      <c r="T295" s="2">
        <f t="shared" si="36"/>
        <v>47.47</v>
      </c>
      <c r="U295" s="2">
        <f t="shared" si="37"/>
        <v>22.6</v>
      </c>
      <c r="V295" s="2">
        <f t="shared" si="38"/>
        <v>52.39</v>
      </c>
      <c r="W295" s="2">
        <f t="shared" si="39"/>
        <v>26.248571428571399</v>
      </c>
    </row>
    <row r="296" spans="1:23" x14ac:dyDescent="0.3">
      <c r="A296">
        <v>679</v>
      </c>
      <c r="B296">
        <v>100</v>
      </c>
      <c r="C296">
        <v>52.38</v>
      </c>
      <c r="D296" t="s">
        <v>298</v>
      </c>
      <c r="H296" s="12">
        <f t="shared" si="32"/>
        <v>38722.847268518519</v>
      </c>
      <c r="I296" s="2">
        <f t="shared" si="33"/>
        <v>-5238</v>
      </c>
      <c r="J296" s="2">
        <f>IF(ISBLANK(A296),"",-SUM(I$3:I296))</f>
        <v>-12800.412156226099</v>
      </c>
      <c r="K296" s="2">
        <f t="shared" si="34"/>
        <v>2029.8407276546586</v>
      </c>
      <c r="L296" s="7">
        <f t="shared" si="35"/>
        <v>3.3830678794244312E-2</v>
      </c>
      <c r="M296" s="7">
        <f>IF(ISBLANK(A296),"",K296/($M$1+SUM(K$3:K295)))</f>
        <v>5.9816500749038373E-3</v>
      </c>
      <c r="N296">
        <f>IF(ISBLANK(A296),"",IF(H297=0,NETWORKDAYS($H$3,H296,holiday!$B$2:$B$10),IF(DAY(H296)&lt;DAY(H297),NETWORKDAYS($H$3,H296,holiday!$B$2:$B$10),0)))</f>
        <v>0</v>
      </c>
      <c r="O296">
        <f>IF(ISBLANK(A296),"",SUMIF($A$3:$A296,O$2,$B$3:$B296))</f>
        <v>0</v>
      </c>
      <c r="P296">
        <f>IF(ISBLANK(A296),"",SUMIF($A$3:$A296,P$2,$B$3:$B296))</f>
        <v>-2100</v>
      </c>
      <c r="Q296">
        <f>IF(ISBLANK(A296),"",SUMIF($A$3:$A296,Q$2,$B$3:$B296))</f>
        <v>500</v>
      </c>
      <c r="R296">
        <f>IF(ISBLANK(A296),"",SUMIF($A$3:$A296,R$2,$B$3:$B296))</f>
        <v>400</v>
      </c>
      <c r="T296" s="2">
        <f t="shared" si="36"/>
        <v>47.47</v>
      </c>
      <c r="U296" s="2">
        <f t="shared" si="37"/>
        <v>22.6</v>
      </c>
      <c r="V296" s="2">
        <f t="shared" si="38"/>
        <v>52.38</v>
      </c>
      <c r="W296" s="2">
        <f t="shared" si="39"/>
        <v>26.248571428571399</v>
      </c>
    </row>
    <row r="297" spans="1:23" x14ac:dyDescent="0.3">
      <c r="A297">
        <v>980</v>
      </c>
      <c r="B297">
        <v>100</v>
      </c>
      <c r="C297">
        <v>22.58</v>
      </c>
      <c r="D297" t="s">
        <v>299</v>
      </c>
      <c r="H297" s="12">
        <f t="shared" si="32"/>
        <v>38722.850497685184</v>
      </c>
      <c r="I297" s="2">
        <f t="shared" si="33"/>
        <v>-2258</v>
      </c>
      <c r="J297" s="2">
        <f>IF(ISBLANK(A297),"",-SUM(I$3:I297))</f>
        <v>-10542.412156226099</v>
      </c>
      <c r="K297" s="2">
        <f t="shared" si="34"/>
        <v>2071.8407276546586</v>
      </c>
      <c r="L297" s="7">
        <f t="shared" si="35"/>
        <v>3.4530678794244311E-2</v>
      </c>
      <c r="M297" s="7">
        <f>IF(ISBLANK(A297),"",K297/($M$1+SUM(K$3:K296)))</f>
        <v>6.0691147424097669E-3</v>
      </c>
      <c r="N297">
        <f>IF(ISBLANK(A297),"",IF(H298=0,NETWORKDAYS($H$3,H297,holiday!$B$2:$B$10),IF(DAY(H297)&lt;DAY(H298),NETWORKDAYS($H$3,H297,holiday!$B$2:$B$10),0)))</f>
        <v>0</v>
      </c>
      <c r="O297">
        <f>IF(ISBLANK(A297),"",SUMIF($A$3:$A297,O$2,$B$3:$B297))</f>
        <v>0</v>
      </c>
      <c r="P297">
        <f>IF(ISBLANK(A297),"",SUMIF($A$3:$A297,P$2,$B$3:$B297))</f>
        <v>-2000</v>
      </c>
      <c r="Q297">
        <f>IF(ISBLANK(A297),"",SUMIF($A$3:$A297,Q$2,$B$3:$B297))</f>
        <v>500</v>
      </c>
      <c r="R297">
        <f>IF(ISBLANK(A297),"",SUMIF($A$3:$A297,R$2,$B$3:$B297))</f>
        <v>400</v>
      </c>
      <c r="T297" s="2">
        <f t="shared" si="36"/>
        <v>47.47</v>
      </c>
      <c r="U297" s="2">
        <f t="shared" si="37"/>
        <v>22.58</v>
      </c>
      <c r="V297" s="2">
        <f t="shared" si="38"/>
        <v>52.38</v>
      </c>
      <c r="W297" s="2">
        <f t="shared" si="39"/>
        <v>26.248571428571399</v>
      </c>
    </row>
    <row r="298" spans="1:23" x14ac:dyDescent="0.3">
      <c r="A298">
        <v>27969</v>
      </c>
      <c r="B298">
        <v>-100</v>
      </c>
      <c r="C298">
        <v>27.58</v>
      </c>
      <c r="D298" t="s">
        <v>300</v>
      </c>
      <c r="H298" s="12">
        <f t="shared" si="32"/>
        <v>38722.851527777777</v>
      </c>
      <c r="I298" s="2">
        <f t="shared" si="33"/>
        <v>2758</v>
      </c>
      <c r="J298" s="2">
        <f>IF(ISBLANK(A298),"",-SUM(I$3:I298))</f>
        <v>-13300.412156226099</v>
      </c>
      <c r="K298" s="2">
        <f t="shared" si="34"/>
        <v>2604.4121562260989</v>
      </c>
      <c r="L298" s="7">
        <f t="shared" si="35"/>
        <v>4.3406869270434981E-2</v>
      </c>
      <c r="M298" s="7">
        <f>IF(ISBLANK(A298),"",K298/($M$1+SUM(K$3:K297)))</f>
        <v>7.5831715204202638E-3</v>
      </c>
      <c r="N298">
        <f>IF(ISBLANK(A298),"",IF(H299=0,NETWORKDAYS($H$3,H298,holiday!$B$2:$B$10),IF(DAY(H298)&lt;DAY(H299),NETWORKDAYS($H$3,H298,holiday!$B$2:$B$10),0)))</f>
        <v>0</v>
      </c>
      <c r="O298">
        <f>IF(ISBLANK(A298),"",SUMIF($A$3:$A298,O$2,$B$3:$B298))</f>
        <v>0</v>
      </c>
      <c r="P298">
        <f>IF(ISBLANK(A298),"",SUMIF($A$3:$A298,P$2,$B$3:$B298))</f>
        <v>-2000</v>
      </c>
      <c r="Q298">
        <f>IF(ISBLANK(A298),"",SUMIF($A$3:$A298,Q$2,$B$3:$B298))</f>
        <v>500</v>
      </c>
      <c r="R298">
        <f>IF(ISBLANK(A298),"",SUMIF($A$3:$A298,R$2,$B$3:$B298))</f>
        <v>300</v>
      </c>
      <c r="T298" s="2">
        <f t="shared" si="36"/>
        <v>47.47</v>
      </c>
      <c r="U298" s="2">
        <f t="shared" si="37"/>
        <v>22.58</v>
      </c>
      <c r="V298" s="2">
        <f t="shared" si="38"/>
        <v>52.38</v>
      </c>
      <c r="W298" s="2">
        <f t="shared" si="39"/>
        <v>27.58</v>
      </c>
    </row>
    <row r="299" spans="1:23" x14ac:dyDescent="0.3">
      <c r="A299">
        <v>8370</v>
      </c>
      <c r="B299">
        <v>-100</v>
      </c>
      <c r="C299">
        <v>47.67</v>
      </c>
      <c r="D299" t="s">
        <v>301</v>
      </c>
      <c r="H299" s="12">
        <f t="shared" si="32"/>
        <v>38722.851585648146</v>
      </c>
      <c r="I299" s="2">
        <f t="shared" si="33"/>
        <v>4767</v>
      </c>
      <c r="J299" s="2">
        <f>IF(ISBLANK(A299),"",-SUM(I$3:I299))</f>
        <v>-18067.412156226099</v>
      </c>
      <c r="K299" s="2">
        <f t="shared" si="34"/>
        <v>2604.4121562260989</v>
      </c>
      <c r="L299" s="7">
        <f t="shared" si="35"/>
        <v>4.3406869270434981E-2</v>
      </c>
      <c r="M299" s="7">
        <f>IF(ISBLANK(A299),"",K299/($M$1+SUM(K$3:K298)))</f>
        <v>7.5260998146459996E-3</v>
      </c>
      <c r="N299">
        <f>IF(ISBLANK(A299),"",IF(H300=0,NETWORKDAYS($H$3,H299,holiday!$B$2:$B$10),IF(DAY(H299)&lt;DAY(H300),NETWORKDAYS($H$3,H299,holiday!$B$2:$B$10),0)))</f>
        <v>0</v>
      </c>
      <c r="O299">
        <f>IF(ISBLANK(A299),"",SUMIF($A$3:$A299,O$2,$B$3:$B299))</f>
        <v>-100</v>
      </c>
      <c r="P299">
        <f>IF(ISBLANK(A299),"",SUMIF($A$3:$A299,P$2,$B$3:$B299))</f>
        <v>-2000</v>
      </c>
      <c r="Q299">
        <f>IF(ISBLANK(A299),"",SUMIF($A$3:$A299,Q$2,$B$3:$B299))</f>
        <v>500</v>
      </c>
      <c r="R299">
        <f>IF(ISBLANK(A299),"",SUMIF($A$3:$A299,R$2,$B$3:$B299))</f>
        <v>300</v>
      </c>
      <c r="T299" s="2">
        <f t="shared" si="36"/>
        <v>47.67</v>
      </c>
      <c r="U299" s="2">
        <f t="shared" si="37"/>
        <v>22.58</v>
      </c>
      <c r="V299" s="2">
        <f t="shared" si="38"/>
        <v>52.38</v>
      </c>
      <c r="W299" s="2">
        <f t="shared" si="39"/>
        <v>27.58</v>
      </c>
    </row>
    <row r="300" spans="1:23" x14ac:dyDescent="0.3">
      <c r="A300">
        <v>980</v>
      </c>
      <c r="B300">
        <v>100</v>
      </c>
      <c r="C300">
        <v>22.6</v>
      </c>
      <c r="D300" t="s">
        <v>302</v>
      </c>
      <c r="H300" s="12">
        <f t="shared" si="32"/>
        <v>38722.853576388887</v>
      </c>
      <c r="I300" s="2">
        <f t="shared" si="33"/>
        <v>-2260</v>
      </c>
      <c r="J300" s="2">
        <f>IF(ISBLANK(A300),"",-SUM(I$3:I300))</f>
        <v>-15807.412156226099</v>
      </c>
      <c r="K300" s="2">
        <f t="shared" si="34"/>
        <v>2564.4121562260989</v>
      </c>
      <c r="L300" s="7">
        <f t="shared" si="35"/>
        <v>4.2740202603768318E-2</v>
      </c>
      <c r="M300" s="7">
        <f>IF(ISBLANK(A300),"",K300/($M$1+SUM(K$3:K299)))</f>
        <v>7.3551541933187577E-3</v>
      </c>
      <c r="N300">
        <f>IF(ISBLANK(A300),"",IF(H301=0,NETWORKDAYS($H$3,H300,holiday!$B$2:$B$10),IF(DAY(H300)&lt;DAY(H301),NETWORKDAYS($H$3,H300,holiday!$B$2:$B$10),0)))</f>
        <v>0</v>
      </c>
      <c r="O300">
        <f>IF(ISBLANK(A300),"",SUMIF($A$3:$A300,O$2,$B$3:$B300))</f>
        <v>-100</v>
      </c>
      <c r="P300">
        <f>IF(ISBLANK(A300),"",SUMIF($A$3:$A300,P$2,$B$3:$B300))</f>
        <v>-1900</v>
      </c>
      <c r="Q300">
        <f>IF(ISBLANK(A300),"",SUMIF($A$3:$A300,Q$2,$B$3:$B300))</f>
        <v>500</v>
      </c>
      <c r="R300">
        <f>IF(ISBLANK(A300),"",SUMIF($A$3:$A300,R$2,$B$3:$B300))</f>
        <v>300</v>
      </c>
      <c r="T300" s="2">
        <f t="shared" si="36"/>
        <v>47.67</v>
      </c>
      <c r="U300" s="2">
        <f t="shared" si="37"/>
        <v>22.6</v>
      </c>
      <c r="V300" s="2">
        <f t="shared" si="38"/>
        <v>52.38</v>
      </c>
      <c r="W300" s="2">
        <f t="shared" si="39"/>
        <v>27.58</v>
      </c>
    </row>
    <row r="301" spans="1:23" x14ac:dyDescent="0.3">
      <c r="A301">
        <v>980</v>
      </c>
      <c r="B301">
        <v>100</v>
      </c>
      <c r="C301">
        <v>22.6</v>
      </c>
      <c r="D301" t="s">
        <v>303</v>
      </c>
      <c r="H301" s="12">
        <f t="shared" si="32"/>
        <v>38722.854247685187</v>
      </c>
      <c r="I301" s="2">
        <f t="shared" si="33"/>
        <v>-2260</v>
      </c>
      <c r="J301" s="2">
        <f>IF(ISBLANK(A301),"",-SUM(I$3:I301))</f>
        <v>-13547.412156226099</v>
      </c>
      <c r="K301" s="2">
        <f t="shared" si="34"/>
        <v>2564.4121562260989</v>
      </c>
      <c r="L301" s="7">
        <f t="shared" si="35"/>
        <v>4.2740202603768318E-2</v>
      </c>
      <c r="M301" s="7">
        <f>IF(ISBLANK(A301),"",K301/($M$1+SUM(K$3:K300)))</f>
        <v>7.3014508961426828E-3</v>
      </c>
      <c r="N301">
        <f>IF(ISBLANK(A301),"",IF(H302=0,NETWORKDAYS($H$3,H301,holiday!$B$2:$B$10),IF(DAY(H301)&lt;DAY(H302),NETWORKDAYS($H$3,H301,holiday!$B$2:$B$10),0)))</f>
        <v>0</v>
      </c>
      <c r="O301">
        <f>IF(ISBLANK(A301),"",SUMIF($A$3:$A301,O$2,$B$3:$B301))</f>
        <v>-100</v>
      </c>
      <c r="P301">
        <f>IF(ISBLANK(A301),"",SUMIF($A$3:$A301,P$2,$B$3:$B301))</f>
        <v>-1800</v>
      </c>
      <c r="Q301">
        <f>IF(ISBLANK(A301),"",SUMIF($A$3:$A301,Q$2,$B$3:$B301))</f>
        <v>500</v>
      </c>
      <c r="R301">
        <f>IF(ISBLANK(A301),"",SUMIF($A$3:$A301,R$2,$B$3:$B301))</f>
        <v>300</v>
      </c>
      <c r="T301" s="2">
        <f t="shared" si="36"/>
        <v>47.67</v>
      </c>
      <c r="U301" s="2">
        <f t="shared" si="37"/>
        <v>22.6</v>
      </c>
      <c r="V301" s="2">
        <f t="shared" si="38"/>
        <v>52.38</v>
      </c>
      <c r="W301" s="2">
        <f t="shared" si="39"/>
        <v>27.58</v>
      </c>
    </row>
    <row r="302" spans="1:23" x14ac:dyDescent="0.3">
      <c r="A302">
        <v>980</v>
      </c>
      <c r="B302">
        <v>100</v>
      </c>
      <c r="C302">
        <v>22.6</v>
      </c>
      <c r="D302" t="s">
        <v>304</v>
      </c>
      <c r="H302" s="12">
        <f t="shared" si="32"/>
        <v>38722.855694444443</v>
      </c>
      <c r="I302" s="2">
        <f t="shared" si="33"/>
        <v>-2260</v>
      </c>
      <c r="J302" s="2">
        <f>IF(ISBLANK(A302),"",-SUM(I$3:I302))</f>
        <v>-11287.412156226099</v>
      </c>
      <c r="K302" s="2">
        <f t="shared" si="34"/>
        <v>2564.4121562260989</v>
      </c>
      <c r="L302" s="7">
        <f t="shared" si="35"/>
        <v>4.2740202603768318E-2</v>
      </c>
      <c r="M302" s="7">
        <f>IF(ISBLANK(A302),"",K302/($M$1+SUM(K$3:K301)))</f>
        <v>7.2485261384732129E-3</v>
      </c>
      <c r="N302">
        <f>IF(ISBLANK(A302),"",IF(H303=0,NETWORKDAYS($H$3,H302,holiday!$B$2:$B$10),IF(DAY(H302)&lt;DAY(H303),NETWORKDAYS($H$3,H302,holiday!$B$2:$B$10),0)))</f>
        <v>0</v>
      </c>
      <c r="O302">
        <f>IF(ISBLANK(A302),"",SUMIF($A$3:$A302,O$2,$B$3:$B302))</f>
        <v>-100</v>
      </c>
      <c r="P302">
        <f>IF(ISBLANK(A302),"",SUMIF($A$3:$A302,P$2,$B$3:$B302))</f>
        <v>-1700</v>
      </c>
      <c r="Q302">
        <f>IF(ISBLANK(A302),"",SUMIF($A$3:$A302,Q$2,$B$3:$B302))</f>
        <v>500</v>
      </c>
      <c r="R302">
        <f>IF(ISBLANK(A302),"",SUMIF($A$3:$A302,R$2,$B$3:$B302))</f>
        <v>300</v>
      </c>
      <c r="T302" s="2">
        <f t="shared" si="36"/>
        <v>47.67</v>
      </c>
      <c r="U302" s="2">
        <f t="shared" si="37"/>
        <v>22.6</v>
      </c>
      <c r="V302" s="2">
        <f t="shared" si="38"/>
        <v>52.38</v>
      </c>
      <c r="W302" s="2">
        <f t="shared" si="39"/>
        <v>27.58</v>
      </c>
    </row>
    <row r="303" spans="1:23" x14ac:dyDescent="0.3">
      <c r="A303">
        <v>980</v>
      </c>
      <c r="B303">
        <v>100</v>
      </c>
      <c r="C303">
        <v>22.6</v>
      </c>
      <c r="D303" t="s">
        <v>305</v>
      </c>
      <c r="H303" s="12">
        <f t="shared" si="32"/>
        <v>38722.85659722222</v>
      </c>
      <c r="I303" s="2">
        <f t="shared" si="33"/>
        <v>-2260</v>
      </c>
      <c r="J303" s="2">
        <f>IF(ISBLANK(A303),"",-SUM(I$3:I303))</f>
        <v>-9027.4121562260989</v>
      </c>
      <c r="K303" s="2">
        <f t="shared" si="34"/>
        <v>2564.4121562260989</v>
      </c>
      <c r="L303" s="7">
        <f t="shared" si="35"/>
        <v>4.2740202603768318E-2</v>
      </c>
      <c r="M303" s="7">
        <f>IF(ISBLANK(A303),"",K303/($M$1+SUM(K$3:K302)))</f>
        <v>7.1963631123513894E-3</v>
      </c>
      <c r="N303">
        <f>IF(ISBLANK(A303),"",IF(H304=0,NETWORKDAYS($H$3,H303,holiday!$B$2:$B$10),IF(DAY(H303)&lt;DAY(H304),NETWORKDAYS($H$3,H303,holiday!$B$2:$B$10),0)))</f>
        <v>0</v>
      </c>
      <c r="O303">
        <f>IF(ISBLANK(A303),"",SUMIF($A$3:$A303,O$2,$B$3:$B303))</f>
        <v>-100</v>
      </c>
      <c r="P303">
        <f>IF(ISBLANK(A303),"",SUMIF($A$3:$A303,P$2,$B$3:$B303))</f>
        <v>-1600</v>
      </c>
      <c r="Q303">
        <f>IF(ISBLANK(A303),"",SUMIF($A$3:$A303,Q$2,$B$3:$B303))</f>
        <v>500</v>
      </c>
      <c r="R303">
        <f>IF(ISBLANK(A303),"",SUMIF($A$3:$A303,R$2,$B$3:$B303))</f>
        <v>300</v>
      </c>
      <c r="T303" s="2">
        <f t="shared" si="36"/>
        <v>47.67</v>
      </c>
      <c r="U303" s="2">
        <f t="shared" si="37"/>
        <v>22.6</v>
      </c>
      <c r="V303" s="2">
        <f t="shared" si="38"/>
        <v>52.38</v>
      </c>
      <c r="W303" s="2">
        <f t="shared" si="39"/>
        <v>27.58</v>
      </c>
    </row>
    <row r="304" spans="1:23" x14ac:dyDescent="0.3">
      <c r="A304">
        <v>27969</v>
      </c>
      <c r="B304">
        <v>-100</v>
      </c>
      <c r="C304">
        <v>26.34</v>
      </c>
      <c r="D304" t="s">
        <v>306</v>
      </c>
      <c r="H304" s="12">
        <f t="shared" si="32"/>
        <v>38722.858310185184</v>
      </c>
      <c r="I304" s="2">
        <f t="shared" si="33"/>
        <v>2634</v>
      </c>
      <c r="J304" s="2">
        <f>IF(ISBLANK(A304),"",-SUM(I$3:I304))</f>
        <v>-11661.412156226099</v>
      </c>
      <c r="K304" s="2">
        <f t="shared" si="34"/>
        <v>2192.4121562260989</v>
      </c>
      <c r="L304" s="7">
        <f t="shared" si="35"/>
        <v>3.6540202603768314E-2</v>
      </c>
      <c r="M304" s="7">
        <f>IF(ISBLANK(A304),"",K304/($M$1+SUM(K$3:K303)))</f>
        <v>6.1084819420406866E-3</v>
      </c>
      <c r="N304">
        <f>IF(ISBLANK(A304),"",IF(H305=0,NETWORKDAYS($H$3,H304,holiday!$B$2:$B$10),IF(DAY(H304)&lt;DAY(H305),NETWORKDAYS($H$3,H304,holiday!$B$2:$B$10),0)))</f>
        <v>0</v>
      </c>
      <c r="O304">
        <f>IF(ISBLANK(A304),"",SUMIF($A$3:$A304,O$2,$B$3:$B304))</f>
        <v>-100</v>
      </c>
      <c r="P304">
        <f>IF(ISBLANK(A304),"",SUMIF($A$3:$A304,P$2,$B$3:$B304))</f>
        <v>-1600</v>
      </c>
      <c r="Q304">
        <f>IF(ISBLANK(A304),"",SUMIF($A$3:$A304,Q$2,$B$3:$B304))</f>
        <v>500</v>
      </c>
      <c r="R304">
        <f>IF(ISBLANK(A304),"",SUMIF($A$3:$A304,R$2,$B$3:$B304))</f>
        <v>200</v>
      </c>
      <c r="T304" s="2">
        <f t="shared" si="36"/>
        <v>47.67</v>
      </c>
      <c r="U304" s="2">
        <f t="shared" si="37"/>
        <v>22.6</v>
      </c>
      <c r="V304" s="2">
        <f t="shared" si="38"/>
        <v>52.38</v>
      </c>
      <c r="W304" s="2">
        <f t="shared" si="39"/>
        <v>26.34</v>
      </c>
    </row>
    <row r="305" spans="1:23" x14ac:dyDescent="0.3">
      <c r="A305">
        <v>980</v>
      </c>
      <c r="B305">
        <v>100</v>
      </c>
      <c r="C305">
        <v>22.6</v>
      </c>
      <c r="D305" t="s">
        <v>307</v>
      </c>
      <c r="H305" s="12">
        <f t="shared" si="32"/>
        <v>38722.864722222221</v>
      </c>
      <c r="I305" s="2">
        <f t="shared" si="33"/>
        <v>-2260</v>
      </c>
      <c r="J305" s="2">
        <f>IF(ISBLANK(A305),"",-SUM(I$3:I305))</f>
        <v>-9401.4121562260989</v>
      </c>
      <c r="K305" s="2">
        <f t="shared" si="34"/>
        <v>2192.4121562260989</v>
      </c>
      <c r="L305" s="7">
        <f t="shared" si="35"/>
        <v>3.6540202603768314E-2</v>
      </c>
      <c r="M305" s="7">
        <f>IF(ISBLANK(A305),"",K305/($M$1+SUM(K$3:K304)))</f>
        <v>6.0713949357128873E-3</v>
      </c>
      <c r="N305">
        <f>IF(ISBLANK(A305),"",IF(H306=0,NETWORKDAYS($H$3,H305,holiday!$B$2:$B$10),IF(DAY(H305)&lt;DAY(H306),NETWORKDAYS($H$3,H305,holiday!$B$2:$B$10),0)))</f>
        <v>0</v>
      </c>
      <c r="O305">
        <f>IF(ISBLANK(A305),"",SUMIF($A$3:$A305,O$2,$B$3:$B305))</f>
        <v>-100</v>
      </c>
      <c r="P305">
        <f>IF(ISBLANK(A305),"",SUMIF($A$3:$A305,P$2,$B$3:$B305))</f>
        <v>-1500</v>
      </c>
      <c r="Q305">
        <f>IF(ISBLANK(A305),"",SUMIF($A$3:$A305,Q$2,$B$3:$B305))</f>
        <v>500</v>
      </c>
      <c r="R305">
        <f>IF(ISBLANK(A305),"",SUMIF($A$3:$A305,R$2,$B$3:$B305))</f>
        <v>200</v>
      </c>
      <c r="T305" s="2">
        <f t="shared" si="36"/>
        <v>47.67</v>
      </c>
      <c r="U305" s="2">
        <f t="shared" si="37"/>
        <v>22.6</v>
      </c>
      <c r="V305" s="2">
        <f t="shared" si="38"/>
        <v>52.38</v>
      </c>
      <c r="W305" s="2">
        <f t="shared" si="39"/>
        <v>26.34</v>
      </c>
    </row>
    <row r="306" spans="1:23" x14ac:dyDescent="0.3">
      <c r="A306">
        <v>980</v>
      </c>
      <c r="B306">
        <v>100</v>
      </c>
      <c r="C306">
        <v>22.590294117647002</v>
      </c>
      <c r="D306" t="s">
        <v>308</v>
      </c>
      <c r="H306" s="12">
        <f t="shared" si="32"/>
        <v>38722.868263888886</v>
      </c>
      <c r="I306" s="2">
        <f t="shared" si="33"/>
        <v>-2259.0294117646999</v>
      </c>
      <c r="J306" s="2">
        <f>IF(ISBLANK(A306),"",-SUM(I$3:I306))</f>
        <v>-7142.3827444613989</v>
      </c>
      <c r="K306" s="2">
        <f t="shared" si="34"/>
        <v>2206.9709797555979</v>
      </c>
      <c r="L306" s="7">
        <f t="shared" si="35"/>
        <v>3.6782849662593299E-2</v>
      </c>
      <c r="M306" s="7">
        <f>IF(ISBLANK(A306),"",K306/($M$1+SUM(K$3:K305)))</f>
        <v>6.0748296501092862E-3</v>
      </c>
      <c r="N306">
        <f>IF(ISBLANK(A306),"",IF(H307=0,NETWORKDAYS($H$3,H306,holiday!$B$2:$B$10),IF(DAY(H306)&lt;DAY(H307),NETWORKDAYS($H$3,H306,holiday!$B$2:$B$10),0)))</f>
        <v>0</v>
      </c>
      <c r="O306">
        <f>IF(ISBLANK(A306),"",SUMIF($A$3:$A306,O$2,$B$3:$B306))</f>
        <v>-100</v>
      </c>
      <c r="P306">
        <f>IF(ISBLANK(A306),"",SUMIF($A$3:$A306,P$2,$B$3:$B306))</f>
        <v>-1400</v>
      </c>
      <c r="Q306">
        <f>IF(ISBLANK(A306),"",SUMIF($A$3:$A306,Q$2,$B$3:$B306))</f>
        <v>500</v>
      </c>
      <c r="R306">
        <f>IF(ISBLANK(A306),"",SUMIF($A$3:$A306,R$2,$B$3:$B306))</f>
        <v>200</v>
      </c>
      <c r="T306" s="2">
        <f t="shared" si="36"/>
        <v>47.67</v>
      </c>
      <c r="U306" s="2">
        <f t="shared" si="37"/>
        <v>22.590294117647002</v>
      </c>
      <c r="V306" s="2">
        <f t="shared" si="38"/>
        <v>52.38</v>
      </c>
      <c r="W306" s="2">
        <f t="shared" si="39"/>
        <v>26.34</v>
      </c>
    </row>
    <row r="307" spans="1:23" x14ac:dyDescent="0.3">
      <c r="A307">
        <v>8370</v>
      </c>
      <c r="B307">
        <v>100</v>
      </c>
      <c r="C307">
        <v>47.4</v>
      </c>
      <c r="D307" t="s">
        <v>309</v>
      </c>
      <c r="H307" s="12">
        <f t="shared" si="32"/>
        <v>38722.87431712963</v>
      </c>
      <c r="I307" s="2">
        <f t="shared" si="33"/>
        <v>-4740</v>
      </c>
      <c r="J307" s="2">
        <f>IF(ISBLANK(A307),"",-SUM(I$3:I307))</f>
        <v>-2402.3827444613989</v>
      </c>
      <c r="K307" s="2">
        <f t="shared" si="34"/>
        <v>2233.9709797555979</v>
      </c>
      <c r="L307" s="7">
        <f t="shared" si="35"/>
        <v>3.7232849662593298E-2</v>
      </c>
      <c r="M307" s="7">
        <f>IF(ISBLANK(A307),"",K307/($M$1+SUM(K$3:K306)))</f>
        <v>6.1120194109389459E-3</v>
      </c>
      <c r="N307">
        <f>IF(ISBLANK(A307),"",IF(H308=0,NETWORKDAYS($H$3,H307,holiday!$B$2:$B$10),IF(DAY(H307)&lt;DAY(H308),NETWORKDAYS($H$3,H307,holiday!$B$2:$B$10),0)))</f>
        <v>0</v>
      </c>
      <c r="O307">
        <f>IF(ISBLANK(A307),"",SUMIF($A$3:$A307,O$2,$B$3:$B307))</f>
        <v>0</v>
      </c>
      <c r="P307">
        <f>IF(ISBLANK(A307),"",SUMIF($A$3:$A307,P$2,$B$3:$B307))</f>
        <v>-1400</v>
      </c>
      <c r="Q307">
        <f>IF(ISBLANK(A307),"",SUMIF($A$3:$A307,Q$2,$B$3:$B307))</f>
        <v>500</v>
      </c>
      <c r="R307">
        <f>IF(ISBLANK(A307),"",SUMIF($A$3:$A307,R$2,$B$3:$B307))</f>
        <v>200</v>
      </c>
      <c r="T307" s="2">
        <f t="shared" si="36"/>
        <v>47.4</v>
      </c>
      <c r="U307" s="2">
        <f t="shared" si="37"/>
        <v>22.590294117647002</v>
      </c>
      <c r="V307" s="2">
        <f t="shared" si="38"/>
        <v>52.38</v>
      </c>
      <c r="W307" s="2">
        <f t="shared" si="39"/>
        <v>26.34</v>
      </c>
    </row>
    <row r="308" spans="1:23" x14ac:dyDescent="0.3">
      <c r="A308">
        <v>8370</v>
      </c>
      <c r="B308">
        <v>100</v>
      </c>
      <c r="C308">
        <v>47.41</v>
      </c>
      <c r="D308" t="s">
        <v>310</v>
      </c>
      <c r="H308" s="12">
        <f t="shared" si="32"/>
        <v>38722.874351851853</v>
      </c>
      <c r="I308" s="2">
        <f t="shared" si="33"/>
        <v>-4741</v>
      </c>
      <c r="J308" s="2">
        <f>IF(ISBLANK(A308),"",-SUM(I$3:I308))</f>
        <v>2338.6172555386011</v>
      </c>
      <c r="K308" s="2">
        <f t="shared" si="34"/>
        <v>2233.9709797555979</v>
      </c>
      <c r="L308" s="7">
        <f t="shared" si="35"/>
        <v>3.7232849662593298E-2</v>
      </c>
      <c r="M308" s="7">
        <f>IF(ISBLANK(A308),"",K308/($M$1+SUM(K$3:K307)))</f>
        <v>6.0748895679801412E-3</v>
      </c>
      <c r="N308">
        <f>IF(ISBLANK(A308),"",IF(H309=0,NETWORKDAYS($H$3,H308,holiday!$B$2:$B$10),IF(DAY(H308)&lt;DAY(H309),NETWORKDAYS($H$3,H308,holiday!$B$2:$B$10),0)))</f>
        <v>0</v>
      </c>
      <c r="O308">
        <f>IF(ISBLANK(A308),"",SUMIF($A$3:$A308,O$2,$B$3:$B308))</f>
        <v>100</v>
      </c>
      <c r="P308">
        <f>IF(ISBLANK(A308),"",SUMIF($A$3:$A308,P$2,$B$3:$B308))</f>
        <v>-1400</v>
      </c>
      <c r="Q308">
        <f>IF(ISBLANK(A308),"",SUMIF($A$3:$A308,Q$2,$B$3:$B308))</f>
        <v>500</v>
      </c>
      <c r="R308">
        <f>IF(ISBLANK(A308),"",SUMIF($A$3:$A308,R$2,$B$3:$B308))</f>
        <v>200</v>
      </c>
      <c r="T308" s="2">
        <f t="shared" si="36"/>
        <v>47.41</v>
      </c>
      <c r="U308" s="2">
        <f t="shared" si="37"/>
        <v>22.590294117647002</v>
      </c>
      <c r="V308" s="2">
        <f t="shared" si="38"/>
        <v>52.38</v>
      </c>
      <c r="W308" s="2">
        <f t="shared" si="39"/>
        <v>26.34</v>
      </c>
    </row>
    <row r="309" spans="1:23" x14ac:dyDescent="0.3">
      <c r="A309">
        <v>679</v>
      </c>
      <c r="B309">
        <v>-100</v>
      </c>
      <c r="C309">
        <v>53.3</v>
      </c>
      <c r="D309" t="s">
        <v>311</v>
      </c>
      <c r="H309" s="12">
        <f t="shared" si="32"/>
        <v>38722.879374999997</v>
      </c>
      <c r="I309" s="2">
        <f t="shared" si="33"/>
        <v>5330</v>
      </c>
      <c r="J309" s="2">
        <f>IF(ISBLANK(A309),"",-SUM(I$3:I309))</f>
        <v>-2991.3827444613989</v>
      </c>
      <c r="K309" s="2">
        <f t="shared" si="34"/>
        <v>2693.9709797555979</v>
      </c>
      <c r="L309" s="7">
        <f t="shared" si="35"/>
        <v>4.4899516329259967E-2</v>
      </c>
      <c r="M309" s="7">
        <f>IF(ISBLANK(A309),"",K309/($M$1+SUM(K$3:K308)))</f>
        <v>7.2815437593657106E-3</v>
      </c>
      <c r="N309">
        <f>IF(ISBLANK(A309),"",IF(H310=0,NETWORKDAYS($H$3,H309,holiday!$B$2:$B$10),IF(DAY(H309)&lt;DAY(H310),NETWORKDAYS($H$3,H309,holiday!$B$2:$B$10),0)))</f>
        <v>0</v>
      </c>
      <c r="O309">
        <f>IF(ISBLANK(A309),"",SUMIF($A$3:$A309,O$2,$B$3:$B309))</f>
        <v>100</v>
      </c>
      <c r="P309">
        <f>IF(ISBLANK(A309),"",SUMIF($A$3:$A309,P$2,$B$3:$B309))</f>
        <v>-1400</v>
      </c>
      <c r="Q309">
        <f>IF(ISBLANK(A309),"",SUMIF($A$3:$A309,Q$2,$B$3:$B309))</f>
        <v>400</v>
      </c>
      <c r="R309">
        <f>IF(ISBLANK(A309),"",SUMIF($A$3:$A309,R$2,$B$3:$B309))</f>
        <v>200</v>
      </c>
      <c r="T309" s="2">
        <f t="shared" si="36"/>
        <v>47.41</v>
      </c>
      <c r="U309" s="2">
        <f t="shared" si="37"/>
        <v>22.590294117647002</v>
      </c>
      <c r="V309" s="2">
        <f t="shared" si="38"/>
        <v>53.3</v>
      </c>
      <c r="W309" s="2">
        <f t="shared" si="39"/>
        <v>26.34</v>
      </c>
    </row>
    <row r="310" spans="1:23" x14ac:dyDescent="0.3">
      <c r="A310">
        <v>679</v>
      </c>
      <c r="B310">
        <v>-100</v>
      </c>
      <c r="C310">
        <v>52.74</v>
      </c>
      <c r="D310" t="s">
        <v>312</v>
      </c>
      <c r="H310" s="12">
        <f t="shared" si="32"/>
        <v>38722.887291666666</v>
      </c>
      <c r="I310" s="2">
        <f t="shared" si="33"/>
        <v>5274</v>
      </c>
      <c r="J310" s="2">
        <f>IF(ISBLANK(A310),"",-SUM(I$3:I310))</f>
        <v>-8265.3827444613999</v>
      </c>
      <c r="K310" s="2">
        <f t="shared" si="34"/>
        <v>2469.9709797555988</v>
      </c>
      <c r="L310" s="7">
        <f t="shared" si="35"/>
        <v>4.1166182995926649E-2</v>
      </c>
      <c r="M310" s="7">
        <f>IF(ISBLANK(A310),"",K310/($M$1+SUM(K$3:K309)))</f>
        <v>6.6278325088469092E-3</v>
      </c>
      <c r="N310">
        <f>IF(ISBLANK(A310),"",IF(H311=0,NETWORKDAYS($H$3,H310,holiday!$B$2:$B$10),IF(DAY(H310)&lt;DAY(H311),NETWORKDAYS($H$3,H310,holiday!$B$2:$B$10),0)))</f>
        <v>0</v>
      </c>
      <c r="O310">
        <f>IF(ISBLANK(A310),"",SUMIF($A$3:$A310,O$2,$B$3:$B310))</f>
        <v>100</v>
      </c>
      <c r="P310">
        <f>IF(ISBLANK(A310),"",SUMIF($A$3:$A310,P$2,$B$3:$B310))</f>
        <v>-1400</v>
      </c>
      <c r="Q310">
        <f>IF(ISBLANK(A310),"",SUMIF($A$3:$A310,Q$2,$B$3:$B310))</f>
        <v>300</v>
      </c>
      <c r="R310">
        <f>IF(ISBLANK(A310),"",SUMIF($A$3:$A310,R$2,$B$3:$B310))</f>
        <v>200</v>
      </c>
      <c r="T310" s="2">
        <f t="shared" si="36"/>
        <v>47.41</v>
      </c>
      <c r="U310" s="2">
        <f t="shared" si="37"/>
        <v>22.590294117647002</v>
      </c>
      <c r="V310" s="2">
        <f t="shared" si="38"/>
        <v>52.74</v>
      </c>
      <c r="W310" s="2">
        <f t="shared" si="39"/>
        <v>26.34</v>
      </c>
    </row>
    <row r="311" spans="1:23" x14ac:dyDescent="0.3">
      <c r="A311">
        <v>980</v>
      </c>
      <c r="B311">
        <v>-100</v>
      </c>
      <c r="C311">
        <v>23</v>
      </c>
      <c r="D311" t="s">
        <v>313</v>
      </c>
      <c r="H311" s="12">
        <f t="shared" si="32"/>
        <v>38722.891967592594</v>
      </c>
      <c r="I311" s="2">
        <f t="shared" si="33"/>
        <v>2300</v>
      </c>
      <c r="J311" s="2">
        <f>IF(ISBLANK(A311),"",-SUM(I$3:I311))</f>
        <v>-10565.3827444614</v>
      </c>
      <c r="K311" s="2">
        <f t="shared" si="34"/>
        <v>1896.3827444613999</v>
      </c>
      <c r="L311" s="7">
        <f t="shared" si="35"/>
        <v>3.1606379074356664E-2</v>
      </c>
      <c r="M311" s="7">
        <f>IF(ISBLANK(A311),"",K311/($M$1+SUM(K$3:K310)))</f>
        <v>5.0551812904790858E-3</v>
      </c>
      <c r="N311">
        <f>IF(ISBLANK(A311),"",IF(H312=0,NETWORKDAYS($H$3,H311,holiday!$B$2:$B$10),IF(DAY(H311)&lt;DAY(H312),NETWORKDAYS($H$3,H311,holiday!$B$2:$B$10),0)))</f>
        <v>0</v>
      </c>
      <c r="O311">
        <f>IF(ISBLANK(A311),"",SUMIF($A$3:$A311,O$2,$B$3:$B311))</f>
        <v>100</v>
      </c>
      <c r="P311">
        <f>IF(ISBLANK(A311),"",SUMIF($A$3:$A311,P$2,$B$3:$B311))</f>
        <v>-1500</v>
      </c>
      <c r="Q311">
        <f>IF(ISBLANK(A311),"",SUMIF($A$3:$A311,Q$2,$B$3:$B311))</f>
        <v>300</v>
      </c>
      <c r="R311">
        <f>IF(ISBLANK(A311),"",SUMIF($A$3:$A311,R$2,$B$3:$B311))</f>
        <v>200</v>
      </c>
      <c r="T311" s="2">
        <f t="shared" si="36"/>
        <v>47.41</v>
      </c>
      <c r="U311" s="2">
        <f t="shared" si="37"/>
        <v>23</v>
      </c>
      <c r="V311" s="2">
        <f t="shared" si="38"/>
        <v>52.74</v>
      </c>
      <c r="W311" s="2">
        <f t="shared" si="39"/>
        <v>26.34</v>
      </c>
    </row>
    <row r="312" spans="1:23" x14ac:dyDescent="0.3">
      <c r="A312">
        <v>679</v>
      </c>
      <c r="B312">
        <v>100</v>
      </c>
      <c r="C312">
        <v>52</v>
      </c>
      <c r="D312" t="s">
        <v>314</v>
      </c>
      <c r="H312" s="12">
        <f t="shared" si="32"/>
        <v>38722.954965277779</v>
      </c>
      <c r="I312" s="2">
        <f t="shared" si="33"/>
        <v>-5200</v>
      </c>
      <c r="J312" s="2">
        <f>IF(ISBLANK(A312),"",-SUM(I$3:I312))</f>
        <v>-5365.3827444613999</v>
      </c>
      <c r="K312" s="2">
        <f t="shared" si="34"/>
        <v>1674.3827444613999</v>
      </c>
      <c r="L312" s="7">
        <f t="shared" si="35"/>
        <v>2.7906379074356665E-2</v>
      </c>
      <c r="M312" s="7">
        <f>IF(ISBLANK(A312),"",K312/($M$1+SUM(K$3:K311)))</f>
        <v>4.4409468239822759E-3</v>
      </c>
      <c r="N312">
        <f>IF(ISBLANK(A312),"",IF(H313=0,NETWORKDAYS($H$3,H312,holiday!$B$2:$B$10),IF(DAY(H312)&lt;DAY(H313),NETWORKDAYS($H$3,H312,holiday!$B$2:$B$10),0)))</f>
        <v>3</v>
      </c>
      <c r="O312">
        <f>IF(ISBLANK(A312),"",SUMIF($A$3:$A312,O$2,$B$3:$B312))</f>
        <v>100</v>
      </c>
      <c r="P312">
        <f>IF(ISBLANK(A312),"",SUMIF($A$3:$A312,P$2,$B$3:$B312))</f>
        <v>-1500</v>
      </c>
      <c r="Q312">
        <f>IF(ISBLANK(A312),"",SUMIF($A$3:$A312,Q$2,$B$3:$B312))</f>
        <v>400</v>
      </c>
      <c r="R312">
        <f>IF(ISBLANK(A312),"",SUMIF($A$3:$A312,R$2,$B$3:$B312))</f>
        <v>200</v>
      </c>
      <c r="T312" s="2">
        <f t="shared" si="36"/>
        <v>47.41</v>
      </c>
      <c r="U312" s="2">
        <f t="shared" si="37"/>
        <v>23</v>
      </c>
      <c r="V312" s="2">
        <f t="shared" si="38"/>
        <v>52</v>
      </c>
      <c r="W312" s="2">
        <f t="shared" si="39"/>
        <v>26.34</v>
      </c>
    </row>
    <row r="313" spans="1:23" x14ac:dyDescent="0.3">
      <c r="H313" s="12">
        <f t="shared" si="32"/>
        <v>0</v>
      </c>
      <c r="I313" s="2" t="str">
        <f t="shared" si="33"/>
        <v/>
      </c>
      <c r="J313" s="2" t="str">
        <f>IF(ISBLANK(A313),"",-SUM(I$3:I313))</f>
        <v/>
      </c>
      <c r="K313" s="2" t="str">
        <f t="shared" si="34"/>
        <v/>
      </c>
      <c r="L313" s="7" t="str">
        <f t="shared" si="35"/>
        <v/>
      </c>
      <c r="M313" s="7" t="str">
        <f>IF(ISBLANK(A313),"",K313/($M$1+SUM(K$3:K312)))</f>
        <v/>
      </c>
      <c r="N313" t="str">
        <f>IF(ISBLANK(A313),"",IF(H314=0,NETWORKDAYS($H$3,H313,holiday!$B$2:$B$10),IF(DAY(H313)&lt;DAY(H314),NETWORKDAYS($H$3,H313,holiday!$B$2:$B$10),0)))</f>
        <v/>
      </c>
      <c r="O313" t="str">
        <f>IF(ISBLANK(A313),"",SUMIF($A$3:$A313,O$2,$B$3:$B313))</f>
        <v/>
      </c>
      <c r="P313" t="str">
        <f>IF(ISBLANK(A313),"",SUMIF($A$3:$A313,P$2,$B$3:$B313))</f>
        <v/>
      </c>
      <c r="Q313" t="str">
        <f>IF(ISBLANK(A313),"",SUMIF($A$3:$A313,Q$2,$B$3:$B313))</f>
        <v/>
      </c>
      <c r="R313" t="str">
        <f>IF(ISBLANK(A313),"",SUMIF($A$3:$A313,R$2,$B$3:$B313))</f>
        <v/>
      </c>
      <c r="T313" s="2" t="str">
        <f t="shared" si="36"/>
        <v/>
      </c>
      <c r="U313" s="2" t="str">
        <f t="shared" si="37"/>
        <v/>
      </c>
      <c r="V313" s="2" t="str">
        <f t="shared" si="38"/>
        <v/>
      </c>
      <c r="W313" s="2" t="str">
        <f t="shared" si="39"/>
        <v/>
      </c>
    </row>
    <row r="314" spans="1:23" x14ac:dyDescent="0.3">
      <c r="H314" s="12">
        <f t="shared" si="32"/>
        <v>0</v>
      </c>
      <c r="I314" s="2" t="str">
        <f t="shared" si="33"/>
        <v/>
      </c>
      <c r="J314" s="2" t="str">
        <f>IF(ISBLANK(A314),"",-SUM(I$3:I314))</f>
        <v/>
      </c>
      <c r="K314" s="2" t="str">
        <f t="shared" si="34"/>
        <v/>
      </c>
      <c r="L314" s="7" t="str">
        <f t="shared" si="35"/>
        <v/>
      </c>
      <c r="M314" s="7" t="str">
        <f>IF(ISBLANK(A314),"",K314/($M$1+SUM(K$3:K313)))</f>
        <v/>
      </c>
      <c r="N314" t="str">
        <f>IF(ISBLANK(A314),"",IF(H315=0,NETWORKDAYS($H$3,H314,holiday!$B$2:$B$10),IF(DAY(H314)&lt;DAY(H315),NETWORKDAYS($H$3,H314,holiday!$B$2:$B$10),0)))</f>
        <v/>
      </c>
      <c r="O314" t="str">
        <f>IF(ISBLANK(A314),"",SUMIF($A$3:$A314,O$2,$B$3:$B314))</f>
        <v/>
      </c>
      <c r="P314" t="str">
        <f>IF(ISBLANK(A314),"",SUMIF($A$3:$A314,P$2,$B$3:$B314))</f>
        <v/>
      </c>
      <c r="Q314" t="str">
        <f>IF(ISBLANK(A314),"",SUMIF($A$3:$A314,Q$2,$B$3:$B314))</f>
        <v/>
      </c>
      <c r="R314" t="str">
        <f>IF(ISBLANK(A314),"",SUMIF($A$3:$A314,R$2,$B$3:$B314))</f>
        <v/>
      </c>
      <c r="T314" s="2" t="str">
        <f t="shared" si="36"/>
        <v/>
      </c>
      <c r="U314" s="2" t="str">
        <f t="shared" si="37"/>
        <v/>
      </c>
      <c r="V314" s="2" t="str">
        <f t="shared" si="38"/>
        <v/>
      </c>
      <c r="W314" s="2" t="str">
        <f t="shared" si="39"/>
        <v/>
      </c>
    </row>
    <row r="315" spans="1:23" x14ac:dyDescent="0.3">
      <c r="H315" s="12">
        <f t="shared" si="32"/>
        <v>0</v>
      </c>
      <c r="I315" s="2" t="str">
        <f t="shared" si="33"/>
        <v/>
      </c>
      <c r="J315" s="2" t="str">
        <f>IF(ISBLANK(A315),"",-SUM(I$3:I315))</f>
        <v/>
      </c>
      <c r="K315" s="2" t="str">
        <f t="shared" si="34"/>
        <v/>
      </c>
      <c r="L315" s="7" t="str">
        <f t="shared" si="35"/>
        <v/>
      </c>
      <c r="M315" s="7" t="str">
        <f>IF(ISBLANK(A315),"",K315/($M$1+SUM(K$3:K314)))</f>
        <v/>
      </c>
      <c r="N315" t="str">
        <f>IF(ISBLANK(A315),"",IF(H316=0,NETWORKDAYS($H$3,H315,holiday!$B$2:$B$10),IF(DAY(H315)&lt;DAY(H316),NETWORKDAYS($H$3,H315,holiday!$B$2:$B$10),0)))</f>
        <v/>
      </c>
      <c r="O315" t="str">
        <f>IF(ISBLANK(A315),"",SUMIF($A$3:$A315,O$2,$B$3:$B315))</f>
        <v/>
      </c>
      <c r="P315" t="str">
        <f>IF(ISBLANK(A315),"",SUMIF($A$3:$A315,P$2,$B$3:$B315))</f>
        <v/>
      </c>
      <c r="Q315" t="str">
        <f>IF(ISBLANK(A315),"",SUMIF($A$3:$A315,Q$2,$B$3:$B315))</f>
        <v/>
      </c>
      <c r="R315" t="str">
        <f>IF(ISBLANK(A315),"",SUMIF($A$3:$A315,R$2,$B$3:$B315))</f>
        <v/>
      </c>
      <c r="T315" s="2" t="str">
        <f t="shared" si="36"/>
        <v/>
      </c>
      <c r="U315" s="2" t="str">
        <f t="shared" si="37"/>
        <v/>
      </c>
      <c r="V315" s="2" t="str">
        <f t="shared" si="38"/>
        <v/>
      </c>
      <c r="W315" s="2" t="str">
        <f t="shared" si="39"/>
        <v/>
      </c>
    </row>
    <row r="316" spans="1:23" x14ac:dyDescent="0.3">
      <c r="H316" s="12">
        <f t="shared" si="32"/>
        <v>0</v>
      </c>
      <c r="I316" s="2" t="str">
        <f t="shared" si="33"/>
        <v/>
      </c>
      <c r="J316" s="2" t="str">
        <f>IF(ISBLANK(A316),"",-SUM(I$3:I316))</f>
        <v/>
      </c>
      <c r="K316" s="2" t="str">
        <f t="shared" si="34"/>
        <v/>
      </c>
      <c r="L316" s="7" t="str">
        <f t="shared" si="35"/>
        <v/>
      </c>
      <c r="M316" s="7" t="str">
        <f>IF(ISBLANK(A316),"",K316/($M$1+SUM(K$3:K315)))</f>
        <v/>
      </c>
      <c r="N316" t="str">
        <f>IF(ISBLANK(A316),"",IF(H317=0,NETWORKDAYS($H$3,H316,holiday!$B$2:$B$10),IF(DAY(H316)&lt;DAY(H317),NETWORKDAYS($H$3,H316,holiday!$B$2:$B$10),0)))</f>
        <v/>
      </c>
      <c r="O316" t="str">
        <f>IF(ISBLANK(A316),"",SUMIF($A$3:$A316,O$2,$B$3:$B316))</f>
        <v/>
      </c>
      <c r="P316" t="str">
        <f>IF(ISBLANK(A316),"",SUMIF($A$3:$A316,P$2,$B$3:$B316))</f>
        <v/>
      </c>
      <c r="Q316" t="str">
        <f>IF(ISBLANK(A316),"",SUMIF($A$3:$A316,Q$2,$B$3:$B316))</f>
        <v/>
      </c>
      <c r="R316" t="str">
        <f>IF(ISBLANK(A316),"",SUMIF($A$3:$A316,R$2,$B$3:$B316))</f>
        <v/>
      </c>
      <c r="T316" s="2" t="str">
        <f t="shared" si="36"/>
        <v/>
      </c>
      <c r="U316" s="2" t="str">
        <f t="shared" si="37"/>
        <v/>
      </c>
      <c r="V316" s="2" t="str">
        <f t="shared" si="38"/>
        <v/>
      </c>
      <c r="W316" s="2" t="str">
        <f t="shared" si="39"/>
        <v/>
      </c>
    </row>
    <row r="317" spans="1:23" x14ac:dyDescent="0.3">
      <c r="H317" s="12">
        <f t="shared" si="32"/>
        <v>0</v>
      </c>
      <c r="I317" s="2" t="str">
        <f t="shared" si="33"/>
        <v/>
      </c>
      <c r="J317" s="2" t="str">
        <f>IF(ISBLANK(A317),"",-SUM(I$3:I317))</f>
        <v/>
      </c>
      <c r="K317" s="2" t="str">
        <f t="shared" si="34"/>
        <v/>
      </c>
      <c r="L317" s="7" t="str">
        <f t="shared" si="35"/>
        <v/>
      </c>
      <c r="M317" s="7" t="str">
        <f>IF(ISBLANK(A317),"",K317/($M$1+SUM(K$3:K316)))</f>
        <v/>
      </c>
      <c r="N317" t="str">
        <f>IF(ISBLANK(A317),"",IF(H318=0,NETWORKDAYS($H$3,H317,holiday!$B$2:$B$10),IF(DAY(H317)&lt;DAY(H318),NETWORKDAYS($H$3,H317,holiday!$B$2:$B$10),0)))</f>
        <v/>
      </c>
      <c r="O317" t="str">
        <f>IF(ISBLANK(A317),"",SUMIF($A$3:$A317,O$2,$B$3:$B317))</f>
        <v/>
      </c>
      <c r="P317" t="str">
        <f>IF(ISBLANK(A317),"",SUMIF($A$3:$A317,P$2,$B$3:$B317))</f>
        <v/>
      </c>
      <c r="Q317" t="str">
        <f>IF(ISBLANK(A317),"",SUMIF($A$3:$A317,Q$2,$B$3:$B317))</f>
        <v/>
      </c>
      <c r="R317" t="str">
        <f>IF(ISBLANK(A317),"",SUMIF($A$3:$A317,R$2,$B$3:$B317))</f>
        <v/>
      </c>
      <c r="T317" s="2" t="str">
        <f t="shared" si="36"/>
        <v/>
      </c>
      <c r="U317" s="2" t="str">
        <f t="shared" si="37"/>
        <v/>
      </c>
      <c r="V317" s="2" t="str">
        <f t="shared" si="38"/>
        <v/>
      </c>
      <c r="W317" s="2" t="str">
        <f t="shared" si="39"/>
        <v/>
      </c>
    </row>
    <row r="318" spans="1:23" x14ac:dyDescent="0.3">
      <c r="H318" s="12">
        <f t="shared" si="32"/>
        <v>0</v>
      </c>
      <c r="I318" s="2" t="str">
        <f t="shared" si="33"/>
        <v/>
      </c>
      <c r="J318" s="2" t="str">
        <f>IF(ISBLANK(A318),"",-SUM(I$3:I318))</f>
        <v/>
      </c>
      <c r="K318" s="2" t="str">
        <f t="shared" si="34"/>
        <v/>
      </c>
      <c r="L318" s="7" t="str">
        <f t="shared" si="35"/>
        <v/>
      </c>
      <c r="M318" s="7" t="str">
        <f>IF(ISBLANK(A318),"",K318/($M$1+SUM(K$3:K317)))</f>
        <v/>
      </c>
      <c r="N318" t="str">
        <f>IF(ISBLANK(A318),"",IF(H319=0,NETWORKDAYS($H$3,H318,holiday!$B$2:$B$10),IF(DAY(H318)&lt;DAY(H319),NETWORKDAYS($H$3,H318,holiday!$B$2:$B$10),0)))</f>
        <v/>
      </c>
      <c r="O318" t="str">
        <f>IF(ISBLANK(A318),"",SUMIF($A$3:$A318,O$2,$B$3:$B318))</f>
        <v/>
      </c>
      <c r="P318" t="str">
        <f>IF(ISBLANK(A318),"",SUMIF($A$3:$A318,P$2,$B$3:$B318))</f>
        <v/>
      </c>
      <c r="Q318" t="str">
        <f>IF(ISBLANK(A318),"",SUMIF($A$3:$A318,Q$2,$B$3:$B318))</f>
        <v/>
      </c>
      <c r="R318" t="str">
        <f>IF(ISBLANK(A318),"",SUMIF($A$3:$A318,R$2,$B$3:$B318))</f>
        <v/>
      </c>
      <c r="T318" s="2" t="str">
        <f t="shared" si="36"/>
        <v/>
      </c>
      <c r="U318" s="2" t="str">
        <f t="shared" si="37"/>
        <v/>
      </c>
      <c r="V318" s="2" t="str">
        <f t="shared" si="38"/>
        <v/>
      </c>
      <c r="W318" s="2" t="str">
        <f t="shared" si="39"/>
        <v/>
      </c>
    </row>
    <row r="319" spans="1:23" x14ac:dyDescent="0.3">
      <c r="H319" s="12">
        <f t="shared" si="32"/>
        <v>0</v>
      </c>
      <c r="I319" s="2" t="str">
        <f t="shared" si="33"/>
        <v/>
      </c>
      <c r="J319" s="2" t="str">
        <f>IF(ISBLANK(A319),"",-SUM(I$3:I319))</f>
        <v/>
      </c>
      <c r="K319" s="2" t="str">
        <f t="shared" si="34"/>
        <v/>
      </c>
      <c r="L319" s="7" t="str">
        <f t="shared" si="35"/>
        <v/>
      </c>
      <c r="M319" s="7" t="str">
        <f>IF(ISBLANK(A319),"",K319/($M$1+SUM(K$3:K318)))</f>
        <v/>
      </c>
      <c r="N319" t="str">
        <f>IF(ISBLANK(A319),"",IF(H320=0,NETWORKDAYS($H$3,H319,holiday!$B$2:$B$10),IF(DAY(H319)&lt;DAY(H320),NETWORKDAYS($H$3,H319,holiday!$B$2:$B$10),0)))</f>
        <v/>
      </c>
      <c r="O319" t="str">
        <f>IF(ISBLANK(A319),"",SUMIF($A$3:$A319,O$2,$B$3:$B319))</f>
        <v/>
      </c>
      <c r="P319" t="str">
        <f>IF(ISBLANK(A319),"",SUMIF($A$3:$A319,P$2,$B$3:$B319))</f>
        <v/>
      </c>
      <c r="Q319" t="str">
        <f>IF(ISBLANK(A319),"",SUMIF($A$3:$A319,Q$2,$B$3:$B319))</f>
        <v/>
      </c>
      <c r="R319" t="str">
        <f>IF(ISBLANK(A319),"",SUMIF($A$3:$A319,R$2,$B$3:$B319))</f>
        <v/>
      </c>
      <c r="T319" s="2" t="str">
        <f t="shared" si="36"/>
        <v/>
      </c>
      <c r="U319" s="2" t="str">
        <f t="shared" si="37"/>
        <v/>
      </c>
      <c r="V319" s="2" t="str">
        <f t="shared" si="38"/>
        <v/>
      </c>
      <c r="W319" s="2" t="str">
        <f t="shared" si="39"/>
        <v/>
      </c>
    </row>
    <row r="320" spans="1:23" x14ac:dyDescent="0.3">
      <c r="H320" s="12">
        <f t="shared" si="32"/>
        <v>0</v>
      </c>
      <c r="I320" s="2" t="str">
        <f t="shared" si="33"/>
        <v/>
      </c>
      <c r="J320" s="2" t="str">
        <f>IF(ISBLANK(A320),"",-SUM(I$3:I320))</f>
        <v/>
      </c>
      <c r="K320" s="2" t="str">
        <f t="shared" si="34"/>
        <v/>
      </c>
      <c r="L320" s="7" t="str">
        <f t="shared" si="35"/>
        <v/>
      </c>
      <c r="M320" s="7" t="str">
        <f>IF(ISBLANK(A320),"",K320/($M$1+SUM(K$3:K319)))</f>
        <v/>
      </c>
      <c r="N320" t="str">
        <f>IF(ISBLANK(A320),"",IF(H321=0,NETWORKDAYS($H$3,H320,holiday!$B$2:$B$10),IF(DAY(H320)&lt;DAY(H321),NETWORKDAYS($H$3,H320,holiday!$B$2:$B$10),0)))</f>
        <v/>
      </c>
      <c r="O320" t="str">
        <f>IF(ISBLANK(A320),"",SUMIF($A$3:$A320,O$2,$B$3:$B320))</f>
        <v/>
      </c>
      <c r="P320" t="str">
        <f>IF(ISBLANK(A320),"",SUMIF($A$3:$A320,P$2,$B$3:$B320))</f>
        <v/>
      </c>
      <c r="Q320" t="str">
        <f>IF(ISBLANK(A320),"",SUMIF($A$3:$A320,Q$2,$B$3:$B320))</f>
        <v/>
      </c>
      <c r="R320" t="str">
        <f>IF(ISBLANK(A320),"",SUMIF($A$3:$A320,R$2,$B$3:$B320))</f>
        <v/>
      </c>
      <c r="T320" s="2" t="str">
        <f t="shared" si="36"/>
        <v/>
      </c>
      <c r="U320" s="2" t="str">
        <f t="shared" si="37"/>
        <v/>
      </c>
      <c r="V320" s="2" t="str">
        <f t="shared" si="38"/>
        <v/>
      </c>
      <c r="W320" s="2" t="str">
        <f t="shared" si="39"/>
        <v/>
      </c>
    </row>
    <row r="321" spans="8:23" x14ac:dyDescent="0.3">
      <c r="H321" s="12">
        <f t="shared" si="32"/>
        <v>0</v>
      </c>
      <c r="I321" s="2" t="str">
        <f t="shared" si="33"/>
        <v/>
      </c>
      <c r="J321" s="2" t="str">
        <f>IF(ISBLANK(A321),"",-SUM(I$3:I321))</f>
        <v/>
      </c>
      <c r="K321" s="2" t="str">
        <f t="shared" si="34"/>
        <v/>
      </c>
      <c r="L321" s="7" t="str">
        <f t="shared" si="35"/>
        <v/>
      </c>
      <c r="M321" s="7" t="str">
        <f>IF(ISBLANK(A321),"",K321/($M$1+SUM(K$3:K320)))</f>
        <v/>
      </c>
      <c r="N321" t="str">
        <f>IF(ISBLANK(A321),"",IF(H322=0,NETWORKDAYS($H$3,H321,holiday!$B$2:$B$10),IF(DAY(H321)&lt;DAY(H322),NETWORKDAYS($H$3,H321,holiday!$B$2:$B$10),0)))</f>
        <v/>
      </c>
      <c r="O321" t="str">
        <f>IF(ISBLANK(A321),"",SUMIF($A$3:$A321,O$2,$B$3:$B321))</f>
        <v/>
      </c>
      <c r="P321" t="str">
        <f>IF(ISBLANK(A321),"",SUMIF($A$3:$A321,P$2,$B$3:$B321))</f>
        <v/>
      </c>
      <c r="Q321" t="str">
        <f>IF(ISBLANK(A321),"",SUMIF($A$3:$A321,Q$2,$B$3:$B321))</f>
        <v/>
      </c>
      <c r="R321" t="str">
        <f>IF(ISBLANK(A321),"",SUMIF($A$3:$A321,R$2,$B$3:$B321))</f>
        <v/>
      </c>
      <c r="T321" s="2" t="str">
        <f t="shared" si="36"/>
        <v/>
      </c>
      <c r="U321" s="2" t="str">
        <f t="shared" si="37"/>
        <v/>
      </c>
      <c r="V321" s="2" t="str">
        <f t="shared" si="38"/>
        <v/>
      </c>
      <c r="W321" s="2" t="str">
        <f t="shared" si="39"/>
        <v/>
      </c>
    </row>
    <row r="322" spans="8:23" x14ac:dyDescent="0.3">
      <c r="H322" s="12">
        <f t="shared" si="32"/>
        <v>0</v>
      </c>
      <c r="I322" s="2" t="str">
        <f t="shared" si="33"/>
        <v/>
      </c>
      <c r="J322" s="2" t="str">
        <f>IF(ISBLANK(A322),"",-SUM(I$3:I322))</f>
        <v/>
      </c>
      <c r="K322" s="2" t="str">
        <f t="shared" si="34"/>
        <v/>
      </c>
      <c r="L322" s="7" t="str">
        <f t="shared" si="35"/>
        <v/>
      </c>
      <c r="M322" s="7" t="str">
        <f>IF(ISBLANK(A322),"",K322/($M$1+SUM(K$3:K321)))</f>
        <v/>
      </c>
      <c r="N322" t="str">
        <f>IF(ISBLANK(A322),"",IF(H323=0,NETWORKDAYS($H$3,H322,holiday!$B$2:$B$10),IF(DAY(H322)&lt;DAY(H323),NETWORKDAYS($H$3,H322,holiday!$B$2:$B$10),0)))</f>
        <v/>
      </c>
      <c r="O322" t="str">
        <f>IF(ISBLANK(A322),"",SUMIF($A$3:$A322,O$2,$B$3:$B322))</f>
        <v/>
      </c>
      <c r="P322" t="str">
        <f>IF(ISBLANK(A322),"",SUMIF($A$3:$A322,P$2,$B$3:$B322))</f>
        <v/>
      </c>
      <c r="Q322" t="str">
        <f>IF(ISBLANK(A322),"",SUMIF($A$3:$A322,Q$2,$B$3:$B322))</f>
        <v/>
      </c>
      <c r="R322" t="str">
        <f>IF(ISBLANK(A322),"",SUMIF($A$3:$A322,R$2,$B$3:$B322))</f>
        <v/>
      </c>
      <c r="T322" s="2" t="str">
        <f t="shared" si="36"/>
        <v/>
      </c>
      <c r="U322" s="2" t="str">
        <f t="shared" si="37"/>
        <v/>
      </c>
      <c r="V322" s="2" t="str">
        <f t="shared" si="38"/>
        <v/>
      </c>
      <c r="W322" s="2" t="str">
        <f t="shared" si="39"/>
        <v/>
      </c>
    </row>
    <row r="323" spans="8:23" x14ac:dyDescent="0.3">
      <c r="H323" s="12">
        <f t="shared" si="32"/>
        <v>0</v>
      </c>
      <c r="I323" s="2" t="str">
        <f t="shared" si="33"/>
        <v/>
      </c>
      <c r="J323" s="2" t="str">
        <f>IF(ISBLANK(A323),"",-SUM(I$3:I323))</f>
        <v/>
      </c>
      <c r="K323" s="2" t="str">
        <f t="shared" si="34"/>
        <v/>
      </c>
      <c r="L323" s="7" t="str">
        <f t="shared" si="35"/>
        <v/>
      </c>
      <c r="M323" s="7" t="str">
        <f>IF(ISBLANK(A323),"",K323/($M$1+SUM(K$3:K322)))</f>
        <v/>
      </c>
      <c r="N323" t="str">
        <f>IF(ISBLANK(A323),"",IF(H324=0,NETWORKDAYS($H$3,H323,holiday!$B$2:$B$10),IF(DAY(H323)&lt;DAY(H324),NETWORKDAYS($H$3,H323,holiday!$B$2:$B$10),0)))</f>
        <v/>
      </c>
      <c r="O323" t="str">
        <f>IF(ISBLANK(A323),"",SUMIF($A$3:$A323,O$2,$B$3:$B323))</f>
        <v/>
      </c>
      <c r="P323" t="str">
        <f>IF(ISBLANK(A323),"",SUMIF($A$3:$A323,P$2,$B$3:$B323))</f>
        <v/>
      </c>
      <c r="Q323" t="str">
        <f>IF(ISBLANK(A323),"",SUMIF($A$3:$A323,Q$2,$B$3:$B323))</f>
        <v/>
      </c>
      <c r="R323" t="str">
        <f>IF(ISBLANK(A323),"",SUMIF($A$3:$A323,R$2,$B$3:$B323))</f>
        <v/>
      </c>
      <c r="T323" s="2" t="str">
        <f t="shared" si="36"/>
        <v/>
      </c>
      <c r="U323" s="2" t="str">
        <f t="shared" si="37"/>
        <v/>
      </c>
      <c r="V323" s="2" t="str">
        <f t="shared" si="38"/>
        <v/>
      </c>
      <c r="W323" s="2" t="str">
        <f t="shared" si="39"/>
        <v/>
      </c>
    </row>
    <row r="324" spans="8:23" x14ac:dyDescent="0.3">
      <c r="H324" s="12">
        <f t="shared" ref="H324:H387" si="40">IF(ISBLANK(D324),,LEFT(D324,LEN(D324)-6)*1)</f>
        <v>0</v>
      </c>
      <c r="I324" s="2" t="str">
        <f t="shared" ref="I324:I387" si="41">IF(ISBLANK(A324),"",-B324*C324)</f>
        <v/>
      </c>
      <c r="J324" s="2" t="str">
        <f>IF(ISBLANK(A324),"",-SUM(I$3:I324))</f>
        <v/>
      </c>
      <c r="K324" s="2" t="str">
        <f t="shared" ref="K324:K387" si="42">IF(ISBLANK(A324),"",SUMPRODUCT(O324:R324,T324:W324)-J324)</f>
        <v/>
      </c>
      <c r="L324" s="7" t="str">
        <f t="shared" ref="L324:L387" si="43">IF(ISBLANK(A324),"",K324/$M$1)</f>
        <v/>
      </c>
      <c r="M324" s="7" t="str">
        <f>IF(ISBLANK(A324),"",K324/($M$1+SUM(K$3:K323)))</f>
        <v/>
      </c>
      <c r="N324" t="str">
        <f>IF(ISBLANK(A324),"",IF(H325=0,NETWORKDAYS($H$3,H324,holiday!$B$2:$B$10),IF(DAY(H324)&lt;DAY(H325),NETWORKDAYS($H$3,H324,holiday!$B$2:$B$10),0)))</f>
        <v/>
      </c>
      <c r="O324" t="str">
        <f>IF(ISBLANK(A324),"",SUMIF($A$3:$A324,O$2,$B$3:$B324))</f>
        <v/>
      </c>
      <c r="P324" t="str">
        <f>IF(ISBLANK(A324),"",SUMIF($A$3:$A324,P$2,$B$3:$B324))</f>
        <v/>
      </c>
      <c r="Q324" t="str">
        <f>IF(ISBLANK(A324),"",SUMIF($A$3:$A324,Q$2,$B$3:$B324))</f>
        <v/>
      </c>
      <c r="R324" t="str">
        <f>IF(ISBLANK(A324),"",SUMIF($A$3:$A324,R$2,$B$3:$B324))</f>
        <v/>
      </c>
      <c r="T324" s="2" t="str">
        <f t="shared" ref="T324:T387" si="44">IF(ISBLANK(A324),"",IF($A324=T$2,$C324,T323))</f>
        <v/>
      </c>
      <c r="U324" s="2" t="str">
        <f t="shared" ref="U324:U387" si="45">IF(ISBLANK(A324),"",IF($A324=U$2,$C324,U323))</f>
        <v/>
      </c>
      <c r="V324" s="2" t="str">
        <f t="shared" ref="V324:V387" si="46">IF(ISBLANK(A324),"",IF($A324=V$2,$C324,V323))</f>
        <v/>
      </c>
      <c r="W324" s="2" t="str">
        <f t="shared" ref="W324:W387" si="47">IF(ISBLANK(A324),"",IF($A324=W$2,$C324,W323))</f>
        <v/>
      </c>
    </row>
    <row r="325" spans="8:23" x14ac:dyDescent="0.3">
      <c r="H325" s="12">
        <f t="shared" si="40"/>
        <v>0</v>
      </c>
      <c r="I325" s="2" t="str">
        <f t="shared" si="41"/>
        <v/>
      </c>
      <c r="J325" s="2" t="str">
        <f>IF(ISBLANK(A325),"",-SUM(I$3:I325))</f>
        <v/>
      </c>
      <c r="K325" s="2" t="str">
        <f t="shared" si="42"/>
        <v/>
      </c>
      <c r="L325" s="7" t="str">
        <f t="shared" si="43"/>
        <v/>
      </c>
      <c r="M325" s="7" t="str">
        <f>IF(ISBLANK(A325),"",K325/($M$1+SUM(K$3:K324)))</f>
        <v/>
      </c>
      <c r="N325" t="str">
        <f>IF(ISBLANK(A325),"",IF(H326=0,NETWORKDAYS($H$3,H325,holiday!$B$2:$B$10),IF(DAY(H325)&lt;DAY(H326),NETWORKDAYS($H$3,H325,holiday!$B$2:$B$10),0)))</f>
        <v/>
      </c>
      <c r="O325" t="str">
        <f>IF(ISBLANK(A325),"",SUMIF($A$3:$A325,O$2,$B$3:$B325))</f>
        <v/>
      </c>
      <c r="P325" t="str">
        <f>IF(ISBLANK(A325),"",SUMIF($A$3:$A325,P$2,$B$3:$B325))</f>
        <v/>
      </c>
      <c r="Q325" t="str">
        <f>IF(ISBLANK(A325),"",SUMIF($A$3:$A325,Q$2,$B$3:$B325))</f>
        <v/>
      </c>
      <c r="R325" t="str">
        <f>IF(ISBLANK(A325),"",SUMIF($A$3:$A325,R$2,$B$3:$B325))</f>
        <v/>
      </c>
      <c r="T325" s="2" t="str">
        <f t="shared" si="44"/>
        <v/>
      </c>
      <c r="U325" s="2" t="str">
        <f t="shared" si="45"/>
        <v/>
      </c>
      <c r="V325" s="2" t="str">
        <f t="shared" si="46"/>
        <v/>
      </c>
      <c r="W325" s="2" t="str">
        <f t="shared" si="47"/>
        <v/>
      </c>
    </row>
    <row r="326" spans="8:23" x14ac:dyDescent="0.3">
      <c r="H326" s="12">
        <f t="shared" si="40"/>
        <v>0</v>
      </c>
      <c r="I326" s="2" t="str">
        <f t="shared" si="41"/>
        <v/>
      </c>
      <c r="J326" s="2" t="str">
        <f>IF(ISBLANK(A326),"",-SUM(I$3:I326))</f>
        <v/>
      </c>
      <c r="K326" s="2" t="str">
        <f t="shared" si="42"/>
        <v/>
      </c>
      <c r="L326" s="7" t="str">
        <f t="shared" si="43"/>
        <v/>
      </c>
      <c r="M326" s="7" t="str">
        <f>IF(ISBLANK(A326),"",K326/($M$1+SUM(K$3:K325)))</f>
        <v/>
      </c>
      <c r="N326" t="str">
        <f>IF(ISBLANK(A326),"",IF(H327=0,NETWORKDAYS($H$3,H326,holiday!$B$2:$B$10),IF(DAY(H326)&lt;DAY(H327),NETWORKDAYS($H$3,H326,holiday!$B$2:$B$10),0)))</f>
        <v/>
      </c>
      <c r="O326" t="str">
        <f>IF(ISBLANK(A326),"",SUMIF($A$3:$A326,O$2,$B$3:$B326))</f>
        <v/>
      </c>
      <c r="P326" t="str">
        <f>IF(ISBLANK(A326),"",SUMIF($A$3:$A326,P$2,$B$3:$B326))</f>
        <v/>
      </c>
      <c r="Q326" t="str">
        <f>IF(ISBLANK(A326),"",SUMIF($A$3:$A326,Q$2,$B$3:$B326))</f>
        <v/>
      </c>
      <c r="R326" t="str">
        <f>IF(ISBLANK(A326),"",SUMIF($A$3:$A326,R$2,$B$3:$B326))</f>
        <v/>
      </c>
      <c r="T326" s="2" t="str">
        <f t="shared" si="44"/>
        <v/>
      </c>
      <c r="U326" s="2" t="str">
        <f t="shared" si="45"/>
        <v/>
      </c>
      <c r="V326" s="2" t="str">
        <f t="shared" si="46"/>
        <v/>
      </c>
      <c r="W326" s="2" t="str">
        <f t="shared" si="47"/>
        <v/>
      </c>
    </row>
    <row r="327" spans="8:23" x14ac:dyDescent="0.3">
      <c r="H327" s="12">
        <f t="shared" si="40"/>
        <v>0</v>
      </c>
      <c r="I327" s="2" t="str">
        <f t="shared" si="41"/>
        <v/>
      </c>
      <c r="J327" s="2" t="str">
        <f>IF(ISBLANK(A327),"",-SUM(I$3:I327))</f>
        <v/>
      </c>
      <c r="K327" s="2" t="str">
        <f t="shared" si="42"/>
        <v/>
      </c>
      <c r="L327" s="7" t="str">
        <f t="shared" si="43"/>
        <v/>
      </c>
      <c r="M327" s="7" t="str">
        <f>IF(ISBLANK(A327),"",K327/($M$1+SUM(K$3:K326)))</f>
        <v/>
      </c>
      <c r="N327" t="str">
        <f>IF(ISBLANK(A327),"",IF(H328=0,NETWORKDAYS($H$3,H327,holiday!$B$2:$B$10),IF(DAY(H327)&lt;DAY(H328),NETWORKDAYS($H$3,H327,holiday!$B$2:$B$10),0)))</f>
        <v/>
      </c>
      <c r="O327" t="str">
        <f>IF(ISBLANK(A327),"",SUMIF($A$3:$A327,O$2,$B$3:$B327))</f>
        <v/>
      </c>
      <c r="P327" t="str">
        <f>IF(ISBLANK(A327),"",SUMIF($A$3:$A327,P$2,$B$3:$B327))</f>
        <v/>
      </c>
      <c r="Q327" t="str">
        <f>IF(ISBLANK(A327),"",SUMIF($A$3:$A327,Q$2,$B$3:$B327))</f>
        <v/>
      </c>
      <c r="R327" t="str">
        <f>IF(ISBLANK(A327),"",SUMIF($A$3:$A327,R$2,$B$3:$B327))</f>
        <v/>
      </c>
      <c r="T327" s="2" t="str">
        <f t="shared" si="44"/>
        <v/>
      </c>
      <c r="U327" s="2" t="str">
        <f t="shared" si="45"/>
        <v/>
      </c>
      <c r="V327" s="2" t="str">
        <f t="shared" si="46"/>
        <v/>
      </c>
      <c r="W327" s="2" t="str">
        <f t="shared" si="47"/>
        <v/>
      </c>
    </row>
    <row r="328" spans="8:23" x14ac:dyDescent="0.3">
      <c r="H328" s="12">
        <f t="shared" si="40"/>
        <v>0</v>
      </c>
      <c r="I328" s="2" t="str">
        <f t="shared" si="41"/>
        <v/>
      </c>
      <c r="J328" s="2" t="str">
        <f>IF(ISBLANK(A328),"",-SUM(I$3:I328))</f>
        <v/>
      </c>
      <c r="K328" s="2" t="str">
        <f t="shared" si="42"/>
        <v/>
      </c>
      <c r="L328" s="7" t="str">
        <f t="shared" si="43"/>
        <v/>
      </c>
      <c r="M328" s="7" t="str">
        <f>IF(ISBLANK(A328),"",K328/($M$1+SUM(K$3:K327)))</f>
        <v/>
      </c>
      <c r="N328" t="str">
        <f>IF(ISBLANK(A328),"",IF(H329=0,NETWORKDAYS($H$3,H328,holiday!$B$2:$B$10),IF(DAY(H328)&lt;DAY(H329),NETWORKDAYS($H$3,H328,holiday!$B$2:$B$10),0)))</f>
        <v/>
      </c>
      <c r="O328" t="str">
        <f>IF(ISBLANK(A328),"",SUMIF($A$3:$A328,O$2,$B$3:$B328))</f>
        <v/>
      </c>
      <c r="P328" t="str">
        <f>IF(ISBLANK(A328),"",SUMIF($A$3:$A328,P$2,$B$3:$B328))</f>
        <v/>
      </c>
      <c r="Q328" t="str">
        <f>IF(ISBLANK(A328),"",SUMIF($A$3:$A328,Q$2,$B$3:$B328))</f>
        <v/>
      </c>
      <c r="R328" t="str">
        <f>IF(ISBLANK(A328),"",SUMIF($A$3:$A328,R$2,$B$3:$B328))</f>
        <v/>
      </c>
      <c r="T328" s="2" t="str">
        <f t="shared" si="44"/>
        <v/>
      </c>
      <c r="U328" s="2" t="str">
        <f t="shared" si="45"/>
        <v/>
      </c>
      <c r="V328" s="2" t="str">
        <f t="shared" si="46"/>
        <v/>
      </c>
      <c r="W328" s="2" t="str">
        <f t="shared" si="47"/>
        <v/>
      </c>
    </row>
    <row r="329" spans="8:23" x14ac:dyDescent="0.3">
      <c r="H329" s="12">
        <f t="shared" si="40"/>
        <v>0</v>
      </c>
      <c r="I329" s="2" t="str">
        <f t="shared" si="41"/>
        <v/>
      </c>
      <c r="J329" s="2" t="str">
        <f>IF(ISBLANK(A329),"",-SUM(I$3:I329))</f>
        <v/>
      </c>
      <c r="K329" s="2" t="str">
        <f t="shared" si="42"/>
        <v/>
      </c>
      <c r="L329" s="7" t="str">
        <f t="shared" si="43"/>
        <v/>
      </c>
      <c r="M329" s="7" t="str">
        <f>IF(ISBLANK(A329),"",K329/($M$1+SUM(K$3:K328)))</f>
        <v/>
      </c>
      <c r="N329" t="str">
        <f>IF(ISBLANK(A329),"",IF(H330=0,NETWORKDAYS($H$3,H329,holiday!$B$2:$B$10),IF(DAY(H329)&lt;DAY(H330),NETWORKDAYS($H$3,H329,holiday!$B$2:$B$10),0)))</f>
        <v/>
      </c>
      <c r="O329" t="str">
        <f>IF(ISBLANK(A329),"",SUMIF($A$3:$A329,O$2,$B$3:$B329))</f>
        <v/>
      </c>
      <c r="P329" t="str">
        <f>IF(ISBLANK(A329),"",SUMIF($A$3:$A329,P$2,$B$3:$B329))</f>
        <v/>
      </c>
      <c r="Q329" t="str">
        <f>IF(ISBLANK(A329),"",SUMIF($A$3:$A329,Q$2,$B$3:$B329))</f>
        <v/>
      </c>
      <c r="R329" t="str">
        <f>IF(ISBLANK(A329),"",SUMIF($A$3:$A329,R$2,$B$3:$B329))</f>
        <v/>
      </c>
      <c r="T329" s="2" t="str">
        <f t="shared" si="44"/>
        <v/>
      </c>
      <c r="U329" s="2" t="str">
        <f t="shared" si="45"/>
        <v/>
      </c>
      <c r="V329" s="2" t="str">
        <f t="shared" si="46"/>
        <v/>
      </c>
      <c r="W329" s="2" t="str">
        <f t="shared" si="47"/>
        <v/>
      </c>
    </row>
    <row r="330" spans="8:23" x14ac:dyDescent="0.3">
      <c r="H330" s="12">
        <f t="shared" si="40"/>
        <v>0</v>
      </c>
      <c r="I330" s="2" t="str">
        <f t="shared" si="41"/>
        <v/>
      </c>
      <c r="J330" s="2" t="str">
        <f>IF(ISBLANK(A330),"",-SUM(I$3:I330))</f>
        <v/>
      </c>
      <c r="K330" s="2" t="str">
        <f t="shared" si="42"/>
        <v/>
      </c>
      <c r="L330" s="7" t="str">
        <f t="shared" si="43"/>
        <v/>
      </c>
      <c r="M330" s="7" t="str">
        <f>IF(ISBLANK(A330),"",K330/($M$1+SUM(K$3:K329)))</f>
        <v/>
      </c>
      <c r="N330" t="str">
        <f>IF(ISBLANK(A330),"",IF(H331=0,NETWORKDAYS($H$3,H330,holiday!$B$2:$B$10),IF(DAY(H330)&lt;DAY(H331),NETWORKDAYS($H$3,H330,holiday!$B$2:$B$10),0)))</f>
        <v/>
      </c>
      <c r="O330" t="str">
        <f>IF(ISBLANK(A330),"",SUMIF($A$3:$A330,O$2,$B$3:$B330))</f>
        <v/>
      </c>
      <c r="P330" t="str">
        <f>IF(ISBLANK(A330),"",SUMIF($A$3:$A330,P$2,$B$3:$B330))</f>
        <v/>
      </c>
      <c r="Q330" t="str">
        <f>IF(ISBLANK(A330),"",SUMIF($A$3:$A330,Q$2,$B$3:$B330))</f>
        <v/>
      </c>
      <c r="R330" t="str">
        <f>IF(ISBLANK(A330),"",SUMIF($A$3:$A330,R$2,$B$3:$B330))</f>
        <v/>
      </c>
      <c r="T330" s="2" t="str">
        <f t="shared" si="44"/>
        <v/>
      </c>
      <c r="U330" s="2" t="str">
        <f t="shared" si="45"/>
        <v/>
      </c>
      <c r="V330" s="2" t="str">
        <f t="shared" si="46"/>
        <v/>
      </c>
      <c r="W330" s="2" t="str">
        <f t="shared" si="47"/>
        <v/>
      </c>
    </row>
    <row r="331" spans="8:23" x14ac:dyDescent="0.3">
      <c r="H331" s="12">
        <f t="shared" si="40"/>
        <v>0</v>
      </c>
      <c r="I331" s="2" t="str">
        <f t="shared" si="41"/>
        <v/>
      </c>
      <c r="J331" s="2" t="str">
        <f>IF(ISBLANK(A331),"",-SUM(I$3:I331))</f>
        <v/>
      </c>
      <c r="K331" s="2" t="str">
        <f t="shared" si="42"/>
        <v/>
      </c>
      <c r="L331" s="7" t="str">
        <f t="shared" si="43"/>
        <v/>
      </c>
      <c r="M331" s="7" t="str">
        <f>IF(ISBLANK(A331),"",K331/($M$1+SUM(K$3:K330)))</f>
        <v/>
      </c>
      <c r="N331" t="str">
        <f>IF(ISBLANK(A331),"",IF(H332=0,NETWORKDAYS($H$3,H331,holiday!$B$2:$B$10),IF(DAY(H331)&lt;DAY(H332),NETWORKDAYS($H$3,H331,holiday!$B$2:$B$10),0)))</f>
        <v/>
      </c>
      <c r="O331" t="str">
        <f>IF(ISBLANK(A331),"",SUMIF($A$3:$A331,O$2,$B$3:$B331))</f>
        <v/>
      </c>
      <c r="P331" t="str">
        <f>IF(ISBLANK(A331),"",SUMIF($A$3:$A331,P$2,$B$3:$B331))</f>
        <v/>
      </c>
      <c r="Q331" t="str">
        <f>IF(ISBLANK(A331),"",SUMIF($A$3:$A331,Q$2,$B$3:$B331))</f>
        <v/>
      </c>
      <c r="R331" t="str">
        <f>IF(ISBLANK(A331),"",SUMIF($A$3:$A331,R$2,$B$3:$B331))</f>
        <v/>
      </c>
      <c r="T331" s="2" t="str">
        <f t="shared" si="44"/>
        <v/>
      </c>
      <c r="U331" s="2" t="str">
        <f t="shared" si="45"/>
        <v/>
      </c>
      <c r="V331" s="2" t="str">
        <f t="shared" si="46"/>
        <v/>
      </c>
      <c r="W331" s="2" t="str">
        <f t="shared" si="47"/>
        <v/>
      </c>
    </row>
    <row r="332" spans="8:23" x14ac:dyDescent="0.3">
      <c r="H332" s="12">
        <f t="shared" si="40"/>
        <v>0</v>
      </c>
      <c r="I332" s="2" t="str">
        <f t="shared" si="41"/>
        <v/>
      </c>
      <c r="J332" s="2" t="str">
        <f>IF(ISBLANK(A332),"",-SUM(I$3:I332))</f>
        <v/>
      </c>
      <c r="K332" s="2" t="str">
        <f t="shared" si="42"/>
        <v/>
      </c>
      <c r="L332" s="7" t="str">
        <f t="shared" si="43"/>
        <v/>
      </c>
      <c r="M332" s="7" t="str">
        <f>IF(ISBLANK(A332),"",K332/($M$1+SUM(K$3:K331)))</f>
        <v/>
      </c>
      <c r="N332" t="str">
        <f>IF(ISBLANK(A332),"",IF(H333=0,NETWORKDAYS($H$3,H332,holiday!$B$2:$B$10),IF(DAY(H332)&lt;DAY(H333),NETWORKDAYS($H$3,H332,holiday!$B$2:$B$10),0)))</f>
        <v/>
      </c>
      <c r="O332" t="str">
        <f>IF(ISBLANK(A332),"",SUMIF($A$3:$A332,O$2,$B$3:$B332))</f>
        <v/>
      </c>
      <c r="P332" t="str">
        <f>IF(ISBLANK(A332),"",SUMIF($A$3:$A332,P$2,$B$3:$B332))</f>
        <v/>
      </c>
      <c r="Q332" t="str">
        <f>IF(ISBLANK(A332),"",SUMIF($A$3:$A332,Q$2,$B$3:$B332))</f>
        <v/>
      </c>
      <c r="R332" t="str">
        <f>IF(ISBLANK(A332),"",SUMIF($A$3:$A332,R$2,$B$3:$B332))</f>
        <v/>
      </c>
      <c r="T332" s="2" t="str">
        <f t="shared" si="44"/>
        <v/>
      </c>
      <c r="U332" s="2" t="str">
        <f t="shared" si="45"/>
        <v/>
      </c>
      <c r="V332" s="2" t="str">
        <f t="shared" si="46"/>
        <v/>
      </c>
      <c r="W332" s="2" t="str">
        <f t="shared" si="47"/>
        <v/>
      </c>
    </row>
    <row r="333" spans="8:23" x14ac:dyDescent="0.3">
      <c r="H333" s="12">
        <f t="shared" si="40"/>
        <v>0</v>
      </c>
      <c r="I333" s="2" t="str">
        <f t="shared" si="41"/>
        <v/>
      </c>
      <c r="J333" s="2" t="str">
        <f>IF(ISBLANK(A333),"",-SUM(I$3:I333))</f>
        <v/>
      </c>
      <c r="K333" s="2" t="str">
        <f t="shared" si="42"/>
        <v/>
      </c>
      <c r="L333" s="7" t="str">
        <f t="shared" si="43"/>
        <v/>
      </c>
      <c r="M333" s="7" t="str">
        <f>IF(ISBLANK(A333),"",K333/($M$1+SUM(K$3:K332)))</f>
        <v/>
      </c>
      <c r="N333" t="str">
        <f>IF(ISBLANK(A333),"",IF(H334=0,NETWORKDAYS($H$3,H333,holiday!$B$2:$B$10),IF(DAY(H333)&lt;DAY(H334),NETWORKDAYS($H$3,H333,holiday!$B$2:$B$10),0)))</f>
        <v/>
      </c>
      <c r="O333" t="str">
        <f>IF(ISBLANK(A333),"",SUMIF($A$3:$A333,O$2,$B$3:$B333))</f>
        <v/>
      </c>
      <c r="P333" t="str">
        <f>IF(ISBLANK(A333),"",SUMIF($A$3:$A333,P$2,$B$3:$B333))</f>
        <v/>
      </c>
      <c r="Q333" t="str">
        <f>IF(ISBLANK(A333),"",SUMIF($A$3:$A333,Q$2,$B$3:$B333))</f>
        <v/>
      </c>
      <c r="R333" t="str">
        <f>IF(ISBLANK(A333),"",SUMIF($A$3:$A333,R$2,$B$3:$B333))</f>
        <v/>
      </c>
      <c r="T333" s="2" t="str">
        <f t="shared" si="44"/>
        <v/>
      </c>
      <c r="U333" s="2" t="str">
        <f t="shared" si="45"/>
        <v/>
      </c>
      <c r="V333" s="2" t="str">
        <f t="shared" si="46"/>
        <v/>
      </c>
      <c r="W333" s="2" t="str">
        <f t="shared" si="47"/>
        <v/>
      </c>
    </row>
    <row r="334" spans="8:23" x14ac:dyDescent="0.3">
      <c r="H334" s="12">
        <f t="shared" si="40"/>
        <v>0</v>
      </c>
      <c r="I334" s="2" t="str">
        <f t="shared" si="41"/>
        <v/>
      </c>
      <c r="J334" s="2" t="str">
        <f>IF(ISBLANK(A334),"",-SUM(I$3:I334))</f>
        <v/>
      </c>
      <c r="K334" s="2" t="str">
        <f t="shared" si="42"/>
        <v/>
      </c>
      <c r="L334" s="7" t="str">
        <f t="shared" si="43"/>
        <v/>
      </c>
      <c r="M334" s="7" t="str">
        <f>IF(ISBLANK(A334),"",K334/($M$1+SUM(K$3:K333)))</f>
        <v/>
      </c>
      <c r="N334" t="str">
        <f>IF(ISBLANK(A334),"",IF(H335=0,NETWORKDAYS($H$3,H334,holiday!$B$2:$B$10),IF(DAY(H334)&lt;DAY(H335),NETWORKDAYS($H$3,H334,holiday!$B$2:$B$10),0)))</f>
        <v/>
      </c>
      <c r="O334" t="str">
        <f>IF(ISBLANK(A334),"",SUMIF($A$3:$A334,O$2,$B$3:$B334))</f>
        <v/>
      </c>
      <c r="P334" t="str">
        <f>IF(ISBLANK(A334),"",SUMIF($A$3:$A334,P$2,$B$3:$B334))</f>
        <v/>
      </c>
      <c r="Q334" t="str">
        <f>IF(ISBLANK(A334),"",SUMIF($A$3:$A334,Q$2,$B$3:$B334))</f>
        <v/>
      </c>
      <c r="R334" t="str">
        <f>IF(ISBLANK(A334),"",SUMIF($A$3:$A334,R$2,$B$3:$B334))</f>
        <v/>
      </c>
      <c r="T334" s="2" t="str">
        <f t="shared" si="44"/>
        <v/>
      </c>
      <c r="U334" s="2" t="str">
        <f t="shared" si="45"/>
        <v/>
      </c>
      <c r="V334" s="2" t="str">
        <f t="shared" si="46"/>
        <v/>
      </c>
      <c r="W334" s="2" t="str">
        <f t="shared" si="47"/>
        <v/>
      </c>
    </row>
    <row r="335" spans="8:23" x14ac:dyDescent="0.3">
      <c r="H335" s="12">
        <f t="shared" si="40"/>
        <v>0</v>
      </c>
      <c r="I335" s="2" t="str">
        <f t="shared" si="41"/>
        <v/>
      </c>
      <c r="J335" s="2" t="str">
        <f>IF(ISBLANK(A335),"",-SUM(I$3:I335))</f>
        <v/>
      </c>
      <c r="K335" s="2" t="str">
        <f t="shared" si="42"/>
        <v/>
      </c>
      <c r="L335" s="7" t="str">
        <f t="shared" si="43"/>
        <v/>
      </c>
      <c r="M335" s="7" t="str">
        <f>IF(ISBLANK(A335),"",K335/($M$1+SUM(K$3:K334)))</f>
        <v/>
      </c>
      <c r="N335" t="str">
        <f>IF(ISBLANK(A335),"",IF(H336=0,NETWORKDAYS($H$3,H335,holiday!$B$2:$B$10),IF(DAY(H335)&lt;DAY(H336),NETWORKDAYS($H$3,H335,holiday!$B$2:$B$10),0)))</f>
        <v/>
      </c>
      <c r="O335" t="str">
        <f>IF(ISBLANK(A335),"",SUMIF($A$3:$A335,O$2,$B$3:$B335))</f>
        <v/>
      </c>
      <c r="P335" t="str">
        <f>IF(ISBLANK(A335),"",SUMIF($A$3:$A335,P$2,$B$3:$B335))</f>
        <v/>
      </c>
      <c r="Q335" t="str">
        <f>IF(ISBLANK(A335),"",SUMIF($A$3:$A335,Q$2,$B$3:$B335))</f>
        <v/>
      </c>
      <c r="R335" t="str">
        <f>IF(ISBLANK(A335),"",SUMIF($A$3:$A335,R$2,$B$3:$B335))</f>
        <v/>
      </c>
      <c r="T335" s="2" t="str">
        <f t="shared" si="44"/>
        <v/>
      </c>
      <c r="U335" s="2" t="str">
        <f t="shared" si="45"/>
        <v/>
      </c>
      <c r="V335" s="2" t="str">
        <f t="shared" si="46"/>
        <v/>
      </c>
      <c r="W335" s="2" t="str">
        <f t="shared" si="47"/>
        <v/>
      </c>
    </row>
    <row r="336" spans="8:23" x14ac:dyDescent="0.3">
      <c r="H336" s="12">
        <f t="shared" si="40"/>
        <v>0</v>
      </c>
      <c r="I336" s="2" t="str">
        <f t="shared" si="41"/>
        <v/>
      </c>
      <c r="J336" s="2" t="str">
        <f>IF(ISBLANK(A336),"",-SUM(I$3:I336))</f>
        <v/>
      </c>
      <c r="K336" s="2" t="str">
        <f t="shared" si="42"/>
        <v/>
      </c>
      <c r="L336" s="7" t="str">
        <f t="shared" si="43"/>
        <v/>
      </c>
      <c r="M336" s="7" t="str">
        <f>IF(ISBLANK(A336),"",K336/($M$1+SUM(K$3:K335)))</f>
        <v/>
      </c>
      <c r="N336" t="str">
        <f>IF(ISBLANK(A336),"",IF(H337=0,NETWORKDAYS($H$3,H336,holiday!$B$2:$B$10),IF(DAY(H336)&lt;DAY(H337),NETWORKDAYS($H$3,H336,holiday!$B$2:$B$10),0)))</f>
        <v/>
      </c>
      <c r="O336" t="str">
        <f>IF(ISBLANK(A336),"",SUMIF($A$3:$A336,O$2,$B$3:$B336))</f>
        <v/>
      </c>
      <c r="P336" t="str">
        <f>IF(ISBLANK(A336),"",SUMIF($A$3:$A336,P$2,$B$3:$B336))</f>
        <v/>
      </c>
      <c r="Q336" t="str">
        <f>IF(ISBLANK(A336),"",SUMIF($A$3:$A336,Q$2,$B$3:$B336))</f>
        <v/>
      </c>
      <c r="R336" t="str">
        <f>IF(ISBLANK(A336),"",SUMIF($A$3:$A336,R$2,$B$3:$B336))</f>
        <v/>
      </c>
      <c r="T336" s="2" t="str">
        <f t="shared" si="44"/>
        <v/>
      </c>
      <c r="U336" s="2" t="str">
        <f t="shared" si="45"/>
        <v/>
      </c>
      <c r="V336" s="2" t="str">
        <f t="shared" si="46"/>
        <v/>
      </c>
      <c r="W336" s="2" t="str">
        <f t="shared" si="47"/>
        <v/>
      </c>
    </row>
    <row r="337" spans="8:23" x14ac:dyDescent="0.3">
      <c r="H337" s="12">
        <f t="shared" si="40"/>
        <v>0</v>
      </c>
      <c r="I337" s="2" t="str">
        <f t="shared" si="41"/>
        <v/>
      </c>
      <c r="J337" s="2" t="str">
        <f>IF(ISBLANK(A337),"",-SUM(I$3:I337))</f>
        <v/>
      </c>
      <c r="K337" s="2" t="str">
        <f t="shared" si="42"/>
        <v/>
      </c>
      <c r="L337" s="7" t="str">
        <f t="shared" si="43"/>
        <v/>
      </c>
      <c r="M337" s="7" t="str">
        <f>IF(ISBLANK(A337),"",K337/($M$1+SUM(K$3:K336)))</f>
        <v/>
      </c>
      <c r="N337" t="str">
        <f>IF(ISBLANK(A337),"",IF(H338=0,NETWORKDAYS($H$3,H337,holiday!$B$2:$B$10),IF(DAY(H337)&lt;DAY(H338),NETWORKDAYS($H$3,H337,holiday!$B$2:$B$10),0)))</f>
        <v/>
      </c>
      <c r="O337" t="str">
        <f>IF(ISBLANK(A337),"",SUMIF($A$3:$A337,O$2,$B$3:$B337))</f>
        <v/>
      </c>
      <c r="P337" t="str">
        <f>IF(ISBLANK(A337),"",SUMIF($A$3:$A337,P$2,$B$3:$B337))</f>
        <v/>
      </c>
      <c r="Q337" t="str">
        <f>IF(ISBLANK(A337),"",SUMIF($A$3:$A337,Q$2,$B$3:$B337))</f>
        <v/>
      </c>
      <c r="R337" t="str">
        <f>IF(ISBLANK(A337),"",SUMIF($A$3:$A337,R$2,$B$3:$B337))</f>
        <v/>
      </c>
      <c r="T337" s="2" t="str">
        <f t="shared" si="44"/>
        <v/>
      </c>
      <c r="U337" s="2" t="str">
        <f t="shared" si="45"/>
        <v/>
      </c>
      <c r="V337" s="2" t="str">
        <f t="shared" si="46"/>
        <v/>
      </c>
      <c r="W337" s="2" t="str">
        <f t="shared" si="47"/>
        <v/>
      </c>
    </row>
    <row r="338" spans="8:23" x14ac:dyDescent="0.3">
      <c r="H338" s="12">
        <f t="shared" si="40"/>
        <v>0</v>
      </c>
      <c r="I338" s="2" t="str">
        <f t="shared" si="41"/>
        <v/>
      </c>
      <c r="J338" s="2" t="str">
        <f>IF(ISBLANK(A338),"",-SUM(I$3:I338))</f>
        <v/>
      </c>
      <c r="K338" s="2" t="str">
        <f t="shared" si="42"/>
        <v/>
      </c>
      <c r="L338" s="7" t="str">
        <f t="shared" si="43"/>
        <v/>
      </c>
      <c r="M338" s="7" t="str">
        <f>IF(ISBLANK(A338),"",K338/($M$1+SUM(K$3:K337)))</f>
        <v/>
      </c>
      <c r="N338" t="str">
        <f>IF(ISBLANK(A338),"",IF(H339=0,NETWORKDAYS($H$3,H338,holiday!$B$2:$B$10),IF(DAY(H338)&lt;DAY(H339),NETWORKDAYS($H$3,H338,holiday!$B$2:$B$10),0)))</f>
        <v/>
      </c>
      <c r="O338" t="str">
        <f>IF(ISBLANK(A338),"",SUMIF($A$3:$A338,O$2,$B$3:$B338))</f>
        <v/>
      </c>
      <c r="P338" t="str">
        <f>IF(ISBLANK(A338),"",SUMIF($A$3:$A338,P$2,$B$3:$B338))</f>
        <v/>
      </c>
      <c r="Q338" t="str">
        <f>IF(ISBLANK(A338),"",SUMIF($A$3:$A338,Q$2,$B$3:$B338))</f>
        <v/>
      </c>
      <c r="R338" t="str">
        <f>IF(ISBLANK(A338),"",SUMIF($A$3:$A338,R$2,$B$3:$B338))</f>
        <v/>
      </c>
      <c r="T338" s="2" t="str">
        <f t="shared" si="44"/>
        <v/>
      </c>
      <c r="U338" s="2" t="str">
        <f t="shared" si="45"/>
        <v/>
      </c>
      <c r="V338" s="2" t="str">
        <f t="shared" si="46"/>
        <v/>
      </c>
      <c r="W338" s="2" t="str">
        <f t="shared" si="47"/>
        <v/>
      </c>
    </row>
    <row r="339" spans="8:23" x14ac:dyDescent="0.3">
      <c r="H339" s="12">
        <f t="shared" si="40"/>
        <v>0</v>
      </c>
      <c r="I339" s="2" t="str">
        <f t="shared" si="41"/>
        <v/>
      </c>
      <c r="J339" s="2" t="str">
        <f>IF(ISBLANK(A339),"",-SUM(I$3:I339))</f>
        <v/>
      </c>
      <c r="K339" s="2" t="str">
        <f t="shared" si="42"/>
        <v/>
      </c>
      <c r="L339" s="7" t="str">
        <f t="shared" si="43"/>
        <v/>
      </c>
      <c r="M339" s="7" t="str">
        <f>IF(ISBLANK(A339),"",K339/($M$1+SUM(K$3:K338)))</f>
        <v/>
      </c>
      <c r="N339" t="str">
        <f>IF(ISBLANK(A339),"",IF(H340=0,NETWORKDAYS($H$3,H339,holiday!$B$2:$B$10),IF(DAY(H339)&lt;DAY(H340),NETWORKDAYS($H$3,H339,holiday!$B$2:$B$10),0)))</f>
        <v/>
      </c>
      <c r="O339" t="str">
        <f>IF(ISBLANK(A339),"",SUMIF($A$3:$A339,O$2,$B$3:$B339))</f>
        <v/>
      </c>
      <c r="P339" t="str">
        <f>IF(ISBLANK(A339),"",SUMIF($A$3:$A339,P$2,$B$3:$B339))</f>
        <v/>
      </c>
      <c r="Q339" t="str">
        <f>IF(ISBLANK(A339),"",SUMIF($A$3:$A339,Q$2,$B$3:$B339))</f>
        <v/>
      </c>
      <c r="R339" t="str">
        <f>IF(ISBLANK(A339),"",SUMIF($A$3:$A339,R$2,$B$3:$B339))</f>
        <v/>
      </c>
      <c r="T339" s="2" t="str">
        <f t="shared" si="44"/>
        <v/>
      </c>
      <c r="U339" s="2" t="str">
        <f t="shared" si="45"/>
        <v/>
      </c>
      <c r="V339" s="2" t="str">
        <f t="shared" si="46"/>
        <v/>
      </c>
      <c r="W339" s="2" t="str">
        <f t="shared" si="47"/>
        <v/>
      </c>
    </row>
    <row r="340" spans="8:23" x14ac:dyDescent="0.3">
      <c r="H340" s="12">
        <f t="shared" si="40"/>
        <v>0</v>
      </c>
      <c r="I340" s="2" t="str">
        <f t="shared" si="41"/>
        <v/>
      </c>
      <c r="J340" s="2" t="str">
        <f>IF(ISBLANK(A340),"",-SUM(I$3:I340))</f>
        <v/>
      </c>
      <c r="K340" s="2" t="str">
        <f t="shared" si="42"/>
        <v/>
      </c>
      <c r="L340" s="7" t="str">
        <f t="shared" si="43"/>
        <v/>
      </c>
      <c r="M340" s="7" t="str">
        <f>IF(ISBLANK(A340),"",K340/($M$1+SUM(K$3:K339)))</f>
        <v/>
      </c>
      <c r="N340" t="str">
        <f>IF(ISBLANK(A340),"",IF(H341=0,NETWORKDAYS($H$3,H340,holiday!$B$2:$B$10),IF(DAY(H340)&lt;DAY(H341),NETWORKDAYS($H$3,H340,holiday!$B$2:$B$10),0)))</f>
        <v/>
      </c>
      <c r="O340" t="str">
        <f>IF(ISBLANK(A340),"",SUMIF($A$3:$A340,O$2,$B$3:$B340))</f>
        <v/>
      </c>
      <c r="P340" t="str">
        <f>IF(ISBLANK(A340),"",SUMIF($A$3:$A340,P$2,$B$3:$B340))</f>
        <v/>
      </c>
      <c r="Q340" t="str">
        <f>IF(ISBLANK(A340),"",SUMIF($A$3:$A340,Q$2,$B$3:$B340))</f>
        <v/>
      </c>
      <c r="R340" t="str">
        <f>IF(ISBLANK(A340),"",SUMIF($A$3:$A340,R$2,$B$3:$B340))</f>
        <v/>
      </c>
      <c r="T340" s="2" t="str">
        <f t="shared" si="44"/>
        <v/>
      </c>
      <c r="U340" s="2" t="str">
        <f t="shared" si="45"/>
        <v/>
      </c>
      <c r="V340" s="2" t="str">
        <f t="shared" si="46"/>
        <v/>
      </c>
      <c r="W340" s="2" t="str">
        <f t="shared" si="47"/>
        <v/>
      </c>
    </row>
    <row r="341" spans="8:23" x14ac:dyDescent="0.3">
      <c r="H341" s="12">
        <f t="shared" si="40"/>
        <v>0</v>
      </c>
      <c r="I341" s="2" t="str">
        <f t="shared" si="41"/>
        <v/>
      </c>
      <c r="J341" s="2" t="str">
        <f>IF(ISBLANK(A341),"",-SUM(I$3:I341))</f>
        <v/>
      </c>
      <c r="K341" s="2" t="str">
        <f t="shared" si="42"/>
        <v/>
      </c>
      <c r="L341" s="7" t="str">
        <f t="shared" si="43"/>
        <v/>
      </c>
      <c r="M341" s="7" t="str">
        <f>IF(ISBLANK(A341),"",K341/($M$1+SUM(K$3:K340)))</f>
        <v/>
      </c>
      <c r="N341" t="str">
        <f>IF(ISBLANK(A341),"",IF(H342=0,NETWORKDAYS($H$3,H341,holiday!$B$2:$B$10),IF(DAY(H341)&lt;DAY(H342),NETWORKDAYS($H$3,H341,holiday!$B$2:$B$10),0)))</f>
        <v/>
      </c>
      <c r="O341" t="str">
        <f>IF(ISBLANK(A341),"",SUMIF($A$3:$A341,O$2,$B$3:$B341))</f>
        <v/>
      </c>
      <c r="P341" t="str">
        <f>IF(ISBLANK(A341),"",SUMIF($A$3:$A341,P$2,$B$3:$B341))</f>
        <v/>
      </c>
      <c r="Q341" t="str">
        <f>IF(ISBLANK(A341),"",SUMIF($A$3:$A341,Q$2,$B$3:$B341))</f>
        <v/>
      </c>
      <c r="R341" t="str">
        <f>IF(ISBLANK(A341),"",SUMIF($A$3:$A341,R$2,$B$3:$B341))</f>
        <v/>
      </c>
      <c r="T341" s="2" t="str">
        <f t="shared" si="44"/>
        <v/>
      </c>
      <c r="U341" s="2" t="str">
        <f t="shared" si="45"/>
        <v/>
      </c>
      <c r="V341" s="2" t="str">
        <f t="shared" si="46"/>
        <v/>
      </c>
      <c r="W341" s="2" t="str">
        <f t="shared" si="47"/>
        <v/>
      </c>
    </row>
    <row r="342" spans="8:23" x14ac:dyDescent="0.3">
      <c r="H342" s="12">
        <f t="shared" si="40"/>
        <v>0</v>
      </c>
      <c r="I342" s="2" t="str">
        <f t="shared" si="41"/>
        <v/>
      </c>
      <c r="J342" s="2" t="str">
        <f>IF(ISBLANK(A342),"",-SUM(I$3:I342))</f>
        <v/>
      </c>
      <c r="K342" s="2" t="str">
        <f t="shared" si="42"/>
        <v/>
      </c>
      <c r="L342" s="7" t="str">
        <f t="shared" si="43"/>
        <v/>
      </c>
      <c r="M342" s="7" t="str">
        <f>IF(ISBLANK(A342),"",K342/($M$1+SUM(K$3:K341)))</f>
        <v/>
      </c>
      <c r="N342" t="str">
        <f>IF(ISBLANK(A342),"",IF(H343=0,NETWORKDAYS($H$3,H342,holiday!$B$2:$B$10),IF(DAY(H342)&lt;DAY(H343),NETWORKDAYS($H$3,H342,holiday!$B$2:$B$10),0)))</f>
        <v/>
      </c>
      <c r="O342" t="str">
        <f>IF(ISBLANK(A342),"",SUMIF($A$3:$A342,O$2,$B$3:$B342))</f>
        <v/>
      </c>
      <c r="P342" t="str">
        <f>IF(ISBLANK(A342),"",SUMIF($A$3:$A342,P$2,$B$3:$B342))</f>
        <v/>
      </c>
      <c r="Q342" t="str">
        <f>IF(ISBLANK(A342),"",SUMIF($A$3:$A342,Q$2,$B$3:$B342))</f>
        <v/>
      </c>
      <c r="R342" t="str">
        <f>IF(ISBLANK(A342),"",SUMIF($A$3:$A342,R$2,$B$3:$B342))</f>
        <v/>
      </c>
      <c r="T342" s="2" t="str">
        <f t="shared" si="44"/>
        <v/>
      </c>
      <c r="U342" s="2" t="str">
        <f t="shared" si="45"/>
        <v/>
      </c>
      <c r="V342" s="2" t="str">
        <f t="shared" si="46"/>
        <v/>
      </c>
      <c r="W342" s="2" t="str">
        <f t="shared" si="47"/>
        <v/>
      </c>
    </row>
    <row r="343" spans="8:23" x14ac:dyDescent="0.3">
      <c r="H343" s="12">
        <f t="shared" si="40"/>
        <v>0</v>
      </c>
      <c r="I343" s="2" t="str">
        <f t="shared" si="41"/>
        <v/>
      </c>
      <c r="J343" s="2" t="str">
        <f>IF(ISBLANK(A343),"",-SUM(I$3:I343))</f>
        <v/>
      </c>
      <c r="K343" s="2" t="str">
        <f t="shared" si="42"/>
        <v/>
      </c>
      <c r="L343" s="7" t="str">
        <f t="shared" si="43"/>
        <v/>
      </c>
      <c r="M343" s="7" t="str">
        <f>IF(ISBLANK(A343),"",K343/($M$1+SUM(K$3:K342)))</f>
        <v/>
      </c>
      <c r="N343" t="str">
        <f>IF(ISBLANK(A343),"",IF(H344=0,NETWORKDAYS($H$3,H343,holiday!$B$2:$B$10),IF(DAY(H343)&lt;DAY(H344),NETWORKDAYS($H$3,H343,holiday!$B$2:$B$10),0)))</f>
        <v/>
      </c>
      <c r="O343" t="str">
        <f>IF(ISBLANK(A343),"",SUMIF($A$3:$A343,O$2,$B$3:$B343))</f>
        <v/>
      </c>
      <c r="P343" t="str">
        <f>IF(ISBLANK(A343),"",SUMIF($A$3:$A343,P$2,$B$3:$B343))</f>
        <v/>
      </c>
      <c r="Q343" t="str">
        <f>IF(ISBLANK(A343),"",SUMIF($A$3:$A343,Q$2,$B$3:$B343))</f>
        <v/>
      </c>
      <c r="R343" t="str">
        <f>IF(ISBLANK(A343),"",SUMIF($A$3:$A343,R$2,$B$3:$B343))</f>
        <v/>
      </c>
      <c r="T343" s="2" t="str">
        <f t="shared" si="44"/>
        <v/>
      </c>
      <c r="U343" s="2" t="str">
        <f t="shared" si="45"/>
        <v/>
      </c>
      <c r="V343" s="2" t="str">
        <f t="shared" si="46"/>
        <v/>
      </c>
      <c r="W343" s="2" t="str">
        <f t="shared" si="47"/>
        <v/>
      </c>
    </row>
    <row r="344" spans="8:23" x14ac:dyDescent="0.3">
      <c r="H344" s="12">
        <f t="shared" si="40"/>
        <v>0</v>
      </c>
      <c r="I344" s="2" t="str">
        <f t="shared" si="41"/>
        <v/>
      </c>
      <c r="J344" s="2" t="str">
        <f>IF(ISBLANK(A344),"",-SUM(I$3:I344))</f>
        <v/>
      </c>
      <c r="K344" s="2" t="str">
        <f t="shared" si="42"/>
        <v/>
      </c>
      <c r="L344" s="7" t="str">
        <f t="shared" si="43"/>
        <v/>
      </c>
      <c r="M344" s="7" t="str">
        <f>IF(ISBLANK(A344),"",K344/($M$1+SUM(K$3:K343)))</f>
        <v/>
      </c>
      <c r="N344" t="str">
        <f>IF(ISBLANK(A344),"",IF(H345=0,NETWORKDAYS($H$3,H344,holiday!$B$2:$B$10),IF(DAY(H344)&lt;DAY(H345),NETWORKDAYS($H$3,H344,holiday!$B$2:$B$10),0)))</f>
        <v/>
      </c>
      <c r="O344" t="str">
        <f>IF(ISBLANK(A344),"",SUMIF($A$3:$A344,O$2,$B$3:$B344))</f>
        <v/>
      </c>
      <c r="P344" t="str">
        <f>IF(ISBLANK(A344),"",SUMIF($A$3:$A344,P$2,$B$3:$B344))</f>
        <v/>
      </c>
      <c r="Q344" t="str">
        <f>IF(ISBLANK(A344),"",SUMIF($A$3:$A344,Q$2,$B$3:$B344))</f>
        <v/>
      </c>
      <c r="R344" t="str">
        <f>IF(ISBLANK(A344),"",SUMIF($A$3:$A344,R$2,$B$3:$B344))</f>
        <v/>
      </c>
      <c r="T344" s="2" t="str">
        <f t="shared" si="44"/>
        <v/>
      </c>
      <c r="U344" s="2" t="str">
        <f t="shared" si="45"/>
        <v/>
      </c>
      <c r="V344" s="2" t="str">
        <f t="shared" si="46"/>
        <v/>
      </c>
      <c r="W344" s="2" t="str">
        <f t="shared" si="47"/>
        <v/>
      </c>
    </row>
    <row r="345" spans="8:23" x14ac:dyDescent="0.3">
      <c r="H345" s="12">
        <f t="shared" si="40"/>
        <v>0</v>
      </c>
      <c r="I345" s="2" t="str">
        <f t="shared" si="41"/>
        <v/>
      </c>
      <c r="J345" s="2" t="str">
        <f>IF(ISBLANK(A345),"",-SUM(I$3:I345))</f>
        <v/>
      </c>
      <c r="K345" s="2" t="str">
        <f t="shared" si="42"/>
        <v/>
      </c>
      <c r="L345" s="7" t="str">
        <f t="shared" si="43"/>
        <v/>
      </c>
      <c r="M345" s="7" t="str">
        <f>IF(ISBLANK(A345),"",K345/($M$1+SUM(K$3:K344)))</f>
        <v/>
      </c>
      <c r="N345" t="str">
        <f>IF(ISBLANK(A345),"",IF(H346=0,NETWORKDAYS($H$3,H345,holiday!$B$2:$B$10),IF(DAY(H345)&lt;DAY(H346),NETWORKDAYS($H$3,H345,holiday!$B$2:$B$10),0)))</f>
        <v/>
      </c>
      <c r="O345" t="str">
        <f>IF(ISBLANK(A345),"",SUMIF($A$3:$A345,O$2,$B$3:$B345))</f>
        <v/>
      </c>
      <c r="P345" t="str">
        <f>IF(ISBLANK(A345),"",SUMIF($A$3:$A345,P$2,$B$3:$B345))</f>
        <v/>
      </c>
      <c r="Q345" t="str">
        <f>IF(ISBLANK(A345),"",SUMIF($A$3:$A345,Q$2,$B$3:$B345))</f>
        <v/>
      </c>
      <c r="R345" t="str">
        <f>IF(ISBLANK(A345),"",SUMIF($A$3:$A345,R$2,$B$3:$B345))</f>
        <v/>
      </c>
      <c r="T345" s="2" t="str">
        <f t="shared" si="44"/>
        <v/>
      </c>
      <c r="U345" s="2" t="str">
        <f t="shared" si="45"/>
        <v/>
      </c>
      <c r="V345" s="2" t="str">
        <f t="shared" si="46"/>
        <v/>
      </c>
      <c r="W345" s="2" t="str">
        <f t="shared" si="47"/>
        <v/>
      </c>
    </row>
    <row r="346" spans="8:23" x14ac:dyDescent="0.3">
      <c r="H346" s="12">
        <f t="shared" si="40"/>
        <v>0</v>
      </c>
      <c r="I346" s="2" t="str">
        <f t="shared" si="41"/>
        <v/>
      </c>
      <c r="J346" s="2" t="str">
        <f>IF(ISBLANK(A346),"",-SUM(I$3:I346))</f>
        <v/>
      </c>
      <c r="K346" s="2" t="str">
        <f t="shared" si="42"/>
        <v/>
      </c>
      <c r="L346" s="7" t="str">
        <f t="shared" si="43"/>
        <v/>
      </c>
      <c r="M346" s="7" t="str">
        <f>IF(ISBLANK(A346),"",K346/($M$1+SUM(K$3:K345)))</f>
        <v/>
      </c>
      <c r="N346" t="str">
        <f>IF(ISBLANK(A346),"",IF(H347=0,NETWORKDAYS($H$3,H346,holiday!$B$2:$B$10),IF(DAY(H346)&lt;DAY(H347),NETWORKDAYS($H$3,H346,holiday!$B$2:$B$10),0)))</f>
        <v/>
      </c>
      <c r="O346" t="str">
        <f>IF(ISBLANK(A346),"",SUMIF($A$3:$A346,O$2,$B$3:$B346))</f>
        <v/>
      </c>
      <c r="P346" t="str">
        <f>IF(ISBLANK(A346),"",SUMIF($A$3:$A346,P$2,$B$3:$B346))</f>
        <v/>
      </c>
      <c r="Q346" t="str">
        <f>IF(ISBLANK(A346),"",SUMIF($A$3:$A346,Q$2,$B$3:$B346))</f>
        <v/>
      </c>
      <c r="R346" t="str">
        <f>IF(ISBLANK(A346),"",SUMIF($A$3:$A346,R$2,$B$3:$B346))</f>
        <v/>
      </c>
      <c r="T346" s="2" t="str">
        <f t="shared" si="44"/>
        <v/>
      </c>
      <c r="U346" s="2" t="str">
        <f t="shared" si="45"/>
        <v/>
      </c>
      <c r="V346" s="2" t="str">
        <f t="shared" si="46"/>
        <v/>
      </c>
      <c r="W346" s="2" t="str">
        <f t="shared" si="47"/>
        <v/>
      </c>
    </row>
    <row r="347" spans="8:23" x14ac:dyDescent="0.3">
      <c r="H347" s="12">
        <f t="shared" si="40"/>
        <v>0</v>
      </c>
      <c r="I347" s="2" t="str">
        <f t="shared" si="41"/>
        <v/>
      </c>
      <c r="J347" s="2" t="str">
        <f>IF(ISBLANK(A347),"",-SUM(I$3:I347))</f>
        <v/>
      </c>
      <c r="K347" s="2" t="str">
        <f t="shared" si="42"/>
        <v/>
      </c>
      <c r="L347" s="7" t="str">
        <f t="shared" si="43"/>
        <v/>
      </c>
      <c r="M347" s="7" t="str">
        <f>IF(ISBLANK(A347),"",K347/($M$1+SUM(K$3:K346)))</f>
        <v/>
      </c>
      <c r="N347" t="str">
        <f>IF(ISBLANK(A347),"",IF(H348=0,NETWORKDAYS($H$3,H347,holiday!$B$2:$B$10),IF(DAY(H347)&lt;DAY(H348),NETWORKDAYS($H$3,H347,holiday!$B$2:$B$10),0)))</f>
        <v/>
      </c>
      <c r="O347" t="str">
        <f>IF(ISBLANK(A347),"",SUMIF($A$3:$A347,O$2,$B$3:$B347))</f>
        <v/>
      </c>
      <c r="P347" t="str">
        <f>IF(ISBLANK(A347),"",SUMIF($A$3:$A347,P$2,$B$3:$B347))</f>
        <v/>
      </c>
      <c r="Q347" t="str">
        <f>IF(ISBLANK(A347),"",SUMIF($A$3:$A347,Q$2,$B$3:$B347))</f>
        <v/>
      </c>
      <c r="R347" t="str">
        <f>IF(ISBLANK(A347),"",SUMIF($A$3:$A347,R$2,$B$3:$B347))</f>
        <v/>
      </c>
      <c r="T347" s="2" t="str">
        <f t="shared" si="44"/>
        <v/>
      </c>
      <c r="U347" s="2" t="str">
        <f t="shared" si="45"/>
        <v/>
      </c>
      <c r="V347" s="2" t="str">
        <f t="shared" si="46"/>
        <v/>
      </c>
      <c r="W347" s="2" t="str">
        <f t="shared" si="47"/>
        <v/>
      </c>
    </row>
    <row r="348" spans="8:23" x14ac:dyDescent="0.3">
      <c r="H348" s="12">
        <f t="shared" si="40"/>
        <v>0</v>
      </c>
      <c r="I348" s="2" t="str">
        <f t="shared" si="41"/>
        <v/>
      </c>
      <c r="J348" s="2" t="str">
        <f>IF(ISBLANK(A348),"",-SUM(I$3:I348))</f>
        <v/>
      </c>
      <c r="K348" s="2" t="str">
        <f t="shared" si="42"/>
        <v/>
      </c>
      <c r="L348" s="7" t="str">
        <f t="shared" si="43"/>
        <v/>
      </c>
      <c r="M348" s="7" t="str">
        <f>IF(ISBLANK(A348),"",K348/($M$1+SUM(K$3:K347)))</f>
        <v/>
      </c>
      <c r="N348" t="str">
        <f>IF(ISBLANK(A348),"",IF(H349=0,NETWORKDAYS($H$3,H348,holiday!$B$2:$B$10),IF(DAY(H348)&lt;DAY(H349),NETWORKDAYS($H$3,H348,holiday!$B$2:$B$10),0)))</f>
        <v/>
      </c>
      <c r="O348" t="str">
        <f>IF(ISBLANK(A348),"",SUMIF($A$3:$A348,O$2,$B$3:$B348))</f>
        <v/>
      </c>
      <c r="P348" t="str">
        <f>IF(ISBLANK(A348),"",SUMIF($A$3:$A348,P$2,$B$3:$B348))</f>
        <v/>
      </c>
      <c r="Q348" t="str">
        <f>IF(ISBLANK(A348),"",SUMIF($A$3:$A348,Q$2,$B$3:$B348))</f>
        <v/>
      </c>
      <c r="R348" t="str">
        <f>IF(ISBLANK(A348),"",SUMIF($A$3:$A348,R$2,$B$3:$B348))</f>
        <v/>
      </c>
      <c r="T348" s="2" t="str">
        <f t="shared" si="44"/>
        <v/>
      </c>
      <c r="U348" s="2" t="str">
        <f t="shared" si="45"/>
        <v/>
      </c>
      <c r="V348" s="2" t="str">
        <f t="shared" si="46"/>
        <v/>
      </c>
      <c r="W348" s="2" t="str">
        <f t="shared" si="47"/>
        <v/>
      </c>
    </row>
    <row r="349" spans="8:23" x14ac:dyDescent="0.3">
      <c r="H349" s="12">
        <f t="shared" si="40"/>
        <v>0</v>
      </c>
      <c r="I349" s="2" t="str">
        <f t="shared" si="41"/>
        <v/>
      </c>
      <c r="J349" s="2" t="str">
        <f>IF(ISBLANK(A349),"",-SUM(I$3:I349))</f>
        <v/>
      </c>
      <c r="K349" s="2" t="str">
        <f t="shared" si="42"/>
        <v/>
      </c>
      <c r="L349" s="7" t="str">
        <f t="shared" si="43"/>
        <v/>
      </c>
      <c r="M349" s="7" t="str">
        <f>IF(ISBLANK(A349),"",K349/($M$1+SUM(K$3:K348)))</f>
        <v/>
      </c>
      <c r="N349" t="str">
        <f>IF(ISBLANK(A349),"",IF(H350=0,NETWORKDAYS($H$3,H349,holiday!$B$2:$B$10),IF(DAY(H349)&lt;DAY(H350),NETWORKDAYS($H$3,H349,holiday!$B$2:$B$10),0)))</f>
        <v/>
      </c>
      <c r="O349" t="str">
        <f>IF(ISBLANK(A349),"",SUMIF($A$3:$A349,O$2,$B$3:$B349))</f>
        <v/>
      </c>
      <c r="P349" t="str">
        <f>IF(ISBLANK(A349),"",SUMIF($A$3:$A349,P$2,$B$3:$B349))</f>
        <v/>
      </c>
      <c r="Q349" t="str">
        <f>IF(ISBLANK(A349),"",SUMIF($A$3:$A349,Q$2,$B$3:$B349))</f>
        <v/>
      </c>
      <c r="R349" t="str">
        <f>IF(ISBLANK(A349),"",SUMIF($A$3:$A349,R$2,$B$3:$B349))</f>
        <v/>
      </c>
      <c r="T349" s="2" t="str">
        <f t="shared" si="44"/>
        <v/>
      </c>
      <c r="U349" s="2" t="str">
        <f t="shared" si="45"/>
        <v/>
      </c>
      <c r="V349" s="2" t="str">
        <f t="shared" si="46"/>
        <v/>
      </c>
      <c r="W349" s="2" t="str">
        <f t="shared" si="47"/>
        <v/>
      </c>
    </row>
    <row r="350" spans="8:23" x14ac:dyDescent="0.3">
      <c r="H350" s="12">
        <f t="shared" si="40"/>
        <v>0</v>
      </c>
      <c r="I350" s="2" t="str">
        <f t="shared" si="41"/>
        <v/>
      </c>
      <c r="J350" s="2" t="str">
        <f>IF(ISBLANK(A350),"",-SUM(I$3:I350))</f>
        <v/>
      </c>
      <c r="K350" s="2" t="str">
        <f t="shared" si="42"/>
        <v/>
      </c>
      <c r="L350" s="7" t="str">
        <f t="shared" si="43"/>
        <v/>
      </c>
      <c r="M350" s="7" t="str">
        <f>IF(ISBLANK(A350),"",K350/($M$1+SUM(K$3:K349)))</f>
        <v/>
      </c>
      <c r="N350" t="str">
        <f>IF(ISBLANK(A350),"",IF(H351=0,NETWORKDAYS($H$3,H350,holiday!$B$2:$B$10),IF(DAY(H350)&lt;DAY(H351),NETWORKDAYS($H$3,H350,holiday!$B$2:$B$10),0)))</f>
        <v/>
      </c>
      <c r="O350" t="str">
        <f>IF(ISBLANK(A350),"",SUMIF($A$3:$A350,O$2,$B$3:$B350))</f>
        <v/>
      </c>
      <c r="P350" t="str">
        <f>IF(ISBLANK(A350),"",SUMIF($A$3:$A350,P$2,$B$3:$B350))</f>
        <v/>
      </c>
      <c r="Q350" t="str">
        <f>IF(ISBLANK(A350),"",SUMIF($A$3:$A350,Q$2,$B$3:$B350))</f>
        <v/>
      </c>
      <c r="R350" t="str">
        <f>IF(ISBLANK(A350),"",SUMIF($A$3:$A350,R$2,$B$3:$B350))</f>
        <v/>
      </c>
      <c r="T350" s="2" t="str">
        <f t="shared" si="44"/>
        <v/>
      </c>
      <c r="U350" s="2" t="str">
        <f t="shared" si="45"/>
        <v/>
      </c>
      <c r="V350" s="2" t="str">
        <f t="shared" si="46"/>
        <v/>
      </c>
      <c r="W350" s="2" t="str">
        <f t="shared" si="47"/>
        <v/>
      </c>
    </row>
    <row r="351" spans="8:23" x14ac:dyDescent="0.3">
      <c r="H351" s="12">
        <f t="shared" si="40"/>
        <v>0</v>
      </c>
      <c r="I351" s="2" t="str">
        <f t="shared" si="41"/>
        <v/>
      </c>
      <c r="J351" s="2" t="str">
        <f>IF(ISBLANK(A351),"",-SUM(I$3:I351))</f>
        <v/>
      </c>
      <c r="K351" s="2" t="str">
        <f t="shared" si="42"/>
        <v/>
      </c>
      <c r="L351" s="7" t="str">
        <f t="shared" si="43"/>
        <v/>
      </c>
      <c r="M351" s="7" t="str">
        <f>IF(ISBLANK(A351),"",K351/($M$1+SUM(K$3:K350)))</f>
        <v/>
      </c>
      <c r="N351" t="str">
        <f>IF(ISBLANK(A351),"",IF(H352=0,NETWORKDAYS($H$3,H351,holiday!$B$2:$B$10),IF(DAY(H351)&lt;DAY(H352),NETWORKDAYS($H$3,H351,holiday!$B$2:$B$10),0)))</f>
        <v/>
      </c>
      <c r="O351" t="str">
        <f>IF(ISBLANK(A351),"",SUMIF($A$3:$A351,O$2,$B$3:$B351))</f>
        <v/>
      </c>
      <c r="P351" t="str">
        <f>IF(ISBLANK(A351),"",SUMIF($A$3:$A351,P$2,$B$3:$B351))</f>
        <v/>
      </c>
      <c r="Q351" t="str">
        <f>IF(ISBLANK(A351),"",SUMIF($A$3:$A351,Q$2,$B$3:$B351))</f>
        <v/>
      </c>
      <c r="R351" t="str">
        <f>IF(ISBLANK(A351),"",SUMIF($A$3:$A351,R$2,$B$3:$B351))</f>
        <v/>
      </c>
      <c r="T351" s="2" t="str">
        <f t="shared" si="44"/>
        <v/>
      </c>
      <c r="U351" s="2" t="str">
        <f t="shared" si="45"/>
        <v/>
      </c>
      <c r="V351" s="2" t="str">
        <f t="shared" si="46"/>
        <v/>
      </c>
      <c r="W351" s="2" t="str">
        <f t="shared" si="47"/>
        <v/>
      </c>
    </row>
    <row r="352" spans="8:23" x14ac:dyDescent="0.3">
      <c r="H352" s="12">
        <f t="shared" si="40"/>
        <v>0</v>
      </c>
      <c r="I352" s="2" t="str">
        <f t="shared" si="41"/>
        <v/>
      </c>
      <c r="J352" s="2" t="str">
        <f>IF(ISBLANK(A352),"",-SUM(I$3:I352))</f>
        <v/>
      </c>
      <c r="K352" s="2" t="str">
        <f t="shared" si="42"/>
        <v/>
      </c>
      <c r="L352" s="7" t="str">
        <f t="shared" si="43"/>
        <v/>
      </c>
      <c r="M352" s="7" t="str">
        <f>IF(ISBLANK(A352),"",K352/($M$1+SUM(K$3:K351)))</f>
        <v/>
      </c>
      <c r="N352" t="str">
        <f>IF(ISBLANK(A352),"",IF(H353=0,NETWORKDAYS($H$3,H352,holiday!$B$2:$B$10),IF(DAY(H352)&lt;DAY(H353),NETWORKDAYS($H$3,H352,holiday!$B$2:$B$10),0)))</f>
        <v/>
      </c>
      <c r="O352" t="str">
        <f>IF(ISBLANK(A352),"",SUMIF($A$3:$A352,O$2,$B$3:$B352))</f>
        <v/>
      </c>
      <c r="P352" t="str">
        <f>IF(ISBLANK(A352),"",SUMIF($A$3:$A352,P$2,$B$3:$B352))</f>
        <v/>
      </c>
      <c r="Q352" t="str">
        <f>IF(ISBLANK(A352),"",SUMIF($A$3:$A352,Q$2,$B$3:$B352))</f>
        <v/>
      </c>
      <c r="R352" t="str">
        <f>IF(ISBLANK(A352),"",SUMIF($A$3:$A352,R$2,$B$3:$B352))</f>
        <v/>
      </c>
      <c r="T352" s="2" t="str">
        <f t="shared" si="44"/>
        <v/>
      </c>
      <c r="U352" s="2" t="str">
        <f t="shared" si="45"/>
        <v/>
      </c>
      <c r="V352" s="2" t="str">
        <f t="shared" si="46"/>
        <v/>
      </c>
      <c r="W352" s="2" t="str">
        <f t="shared" si="47"/>
        <v/>
      </c>
    </row>
    <row r="353" spans="8:23" x14ac:dyDescent="0.3">
      <c r="H353" s="12">
        <f t="shared" si="40"/>
        <v>0</v>
      </c>
      <c r="I353" s="2" t="str">
        <f t="shared" si="41"/>
        <v/>
      </c>
      <c r="J353" s="2" t="str">
        <f>IF(ISBLANK(A353),"",-SUM(I$3:I353))</f>
        <v/>
      </c>
      <c r="K353" s="2" t="str">
        <f t="shared" si="42"/>
        <v/>
      </c>
      <c r="L353" s="7" t="str">
        <f t="shared" si="43"/>
        <v/>
      </c>
      <c r="M353" s="7" t="str">
        <f>IF(ISBLANK(A353),"",K353/($M$1+SUM(K$3:K352)))</f>
        <v/>
      </c>
      <c r="N353" t="str">
        <f>IF(ISBLANK(A353),"",IF(H354=0,NETWORKDAYS($H$3,H353,holiday!$B$2:$B$10),IF(DAY(H353)&lt;DAY(H354),NETWORKDAYS($H$3,H353,holiday!$B$2:$B$10),0)))</f>
        <v/>
      </c>
      <c r="O353" t="str">
        <f>IF(ISBLANK(A353),"",SUMIF($A$3:$A353,O$2,$B$3:$B353))</f>
        <v/>
      </c>
      <c r="P353" t="str">
        <f>IF(ISBLANK(A353),"",SUMIF($A$3:$A353,P$2,$B$3:$B353))</f>
        <v/>
      </c>
      <c r="Q353" t="str">
        <f>IF(ISBLANK(A353),"",SUMIF($A$3:$A353,Q$2,$B$3:$B353))</f>
        <v/>
      </c>
      <c r="R353" t="str">
        <f>IF(ISBLANK(A353),"",SUMIF($A$3:$A353,R$2,$B$3:$B353))</f>
        <v/>
      </c>
      <c r="T353" s="2" t="str">
        <f t="shared" si="44"/>
        <v/>
      </c>
      <c r="U353" s="2" t="str">
        <f t="shared" si="45"/>
        <v/>
      </c>
      <c r="V353" s="2" t="str">
        <f t="shared" si="46"/>
        <v/>
      </c>
      <c r="W353" s="2" t="str">
        <f t="shared" si="47"/>
        <v/>
      </c>
    </row>
    <row r="354" spans="8:23" x14ac:dyDescent="0.3">
      <c r="H354" s="12">
        <f t="shared" si="40"/>
        <v>0</v>
      </c>
      <c r="I354" s="2" t="str">
        <f t="shared" si="41"/>
        <v/>
      </c>
      <c r="J354" s="2" t="str">
        <f>IF(ISBLANK(A354),"",-SUM(I$3:I354))</f>
        <v/>
      </c>
      <c r="K354" s="2" t="str">
        <f t="shared" si="42"/>
        <v/>
      </c>
      <c r="L354" s="7" t="str">
        <f t="shared" si="43"/>
        <v/>
      </c>
      <c r="M354" s="7" t="str">
        <f>IF(ISBLANK(A354),"",K354/($M$1+SUM(K$3:K353)))</f>
        <v/>
      </c>
      <c r="N354" t="str">
        <f>IF(ISBLANK(A354),"",IF(H355=0,NETWORKDAYS($H$3,H354,holiday!$B$2:$B$10),IF(DAY(H354)&lt;DAY(H355),NETWORKDAYS($H$3,H354,holiday!$B$2:$B$10),0)))</f>
        <v/>
      </c>
      <c r="O354" t="str">
        <f>IF(ISBLANK(A354),"",SUMIF($A$3:$A354,O$2,$B$3:$B354))</f>
        <v/>
      </c>
      <c r="P354" t="str">
        <f>IF(ISBLANK(A354),"",SUMIF($A$3:$A354,P$2,$B$3:$B354))</f>
        <v/>
      </c>
      <c r="Q354" t="str">
        <f>IF(ISBLANK(A354),"",SUMIF($A$3:$A354,Q$2,$B$3:$B354))</f>
        <v/>
      </c>
      <c r="R354" t="str">
        <f>IF(ISBLANK(A354),"",SUMIF($A$3:$A354,R$2,$B$3:$B354))</f>
        <v/>
      </c>
      <c r="T354" s="2" t="str">
        <f t="shared" si="44"/>
        <v/>
      </c>
      <c r="U354" s="2" t="str">
        <f t="shared" si="45"/>
        <v/>
      </c>
      <c r="V354" s="2" t="str">
        <f t="shared" si="46"/>
        <v/>
      </c>
      <c r="W354" s="2" t="str">
        <f t="shared" si="47"/>
        <v/>
      </c>
    </row>
    <row r="355" spans="8:23" x14ac:dyDescent="0.3">
      <c r="H355" s="12">
        <f t="shared" si="40"/>
        <v>0</v>
      </c>
      <c r="I355" s="2" t="str">
        <f t="shared" si="41"/>
        <v/>
      </c>
      <c r="J355" s="2" t="str">
        <f>IF(ISBLANK(A355),"",-SUM(I$3:I355))</f>
        <v/>
      </c>
      <c r="K355" s="2" t="str">
        <f t="shared" si="42"/>
        <v/>
      </c>
      <c r="L355" s="7" t="str">
        <f t="shared" si="43"/>
        <v/>
      </c>
      <c r="M355" s="7" t="str">
        <f>IF(ISBLANK(A355),"",K355/($M$1+SUM(K$3:K354)))</f>
        <v/>
      </c>
      <c r="N355" t="str">
        <f>IF(ISBLANK(A355),"",IF(H356=0,NETWORKDAYS($H$3,H355,holiday!$B$2:$B$10),IF(DAY(H355)&lt;DAY(H356),NETWORKDAYS($H$3,H355,holiday!$B$2:$B$10),0)))</f>
        <v/>
      </c>
      <c r="O355" t="str">
        <f>IF(ISBLANK(A355),"",SUMIF($A$3:$A355,O$2,$B$3:$B355))</f>
        <v/>
      </c>
      <c r="P355" t="str">
        <f>IF(ISBLANK(A355),"",SUMIF($A$3:$A355,P$2,$B$3:$B355))</f>
        <v/>
      </c>
      <c r="Q355" t="str">
        <f>IF(ISBLANK(A355),"",SUMIF($A$3:$A355,Q$2,$B$3:$B355))</f>
        <v/>
      </c>
      <c r="R355" t="str">
        <f>IF(ISBLANK(A355),"",SUMIF($A$3:$A355,R$2,$B$3:$B355))</f>
        <v/>
      </c>
      <c r="T355" s="2" t="str">
        <f t="shared" si="44"/>
        <v/>
      </c>
      <c r="U355" s="2" t="str">
        <f t="shared" si="45"/>
        <v/>
      </c>
      <c r="V355" s="2" t="str">
        <f t="shared" si="46"/>
        <v/>
      </c>
      <c r="W355" s="2" t="str">
        <f t="shared" si="47"/>
        <v/>
      </c>
    </row>
    <row r="356" spans="8:23" x14ac:dyDescent="0.3">
      <c r="H356" s="12">
        <f t="shared" si="40"/>
        <v>0</v>
      </c>
      <c r="I356" s="2" t="str">
        <f t="shared" si="41"/>
        <v/>
      </c>
      <c r="J356" s="2" t="str">
        <f>IF(ISBLANK(A356),"",-SUM(I$3:I356))</f>
        <v/>
      </c>
      <c r="K356" s="2" t="str">
        <f t="shared" si="42"/>
        <v/>
      </c>
      <c r="L356" s="7" t="str">
        <f t="shared" si="43"/>
        <v/>
      </c>
      <c r="M356" s="7" t="str">
        <f>IF(ISBLANK(A356),"",K356/($M$1+SUM(K$3:K355)))</f>
        <v/>
      </c>
      <c r="N356" t="str">
        <f>IF(ISBLANK(A356),"",IF(H357=0,NETWORKDAYS($H$3,H356,holiday!$B$2:$B$10),IF(DAY(H356)&lt;DAY(H357),NETWORKDAYS($H$3,H356,holiday!$B$2:$B$10),0)))</f>
        <v/>
      </c>
      <c r="O356" t="str">
        <f>IF(ISBLANK(A356),"",SUMIF($A$3:$A356,O$2,$B$3:$B356))</f>
        <v/>
      </c>
      <c r="P356" t="str">
        <f>IF(ISBLANK(A356),"",SUMIF($A$3:$A356,P$2,$B$3:$B356))</f>
        <v/>
      </c>
      <c r="Q356" t="str">
        <f>IF(ISBLANK(A356),"",SUMIF($A$3:$A356,Q$2,$B$3:$B356))</f>
        <v/>
      </c>
      <c r="R356" t="str">
        <f>IF(ISBLANK(A356),"",SUMIF($A$3:$A356,R$2,$B$3:$B356))</f>
        <v/>
      </c>
      <c r="T356" s="2" t="str">
        <f t="shared" si="44"/>
        <v/>
      </c>
      <c r="U356" s="2" t="str">
        <f t="shared" si="45"/>
        <v/>
      </c>
      <c r="V356" s="2" t="str">
        <f t="shared" si="46"/>
        <v/>
      </c>
      <c r="W356" s="2" t="str">
        <f t="shared" si="47"/>
        <v/>
      </c>
    </row>
    <row r="357" spans="8:23" x14ac:dyDescent="0.3">
      <c r="H357" s="12">
        <f t="shared" si="40"/>
        <v>0</v>
      </c>
      <c r="I357" s="2" t="str">
        <f t="shared" si="41"/>
        <v/>
      </c>
      <c r="J357" s="2" t="str">
        <f>IF(ISBLANK(A357),"",-SUM(I$3:I357))</f>
        <v/>
      </c>
      <c r="K357" s="2" t="str">
        <f t="shared" si="42"/>
        <v/>
      </c>
      <c r="L357" s="7" t="str">
        <f t="shared" si="43"/>
        <v/>
      </c>
      <c r="M357" s="7" t="str">
        <f>IF(ISBLANK(A357),"",K357/($M$1+SUM(K$3:K356)))</f>
        <v/>
      </c>
      <c r="N357" t="str">
        <f>IF(ISBLANK(A357),"",IF(H358=0,NETWORKDAYS($H$3,H357,holiday!$B$2:$B$10),IF(DAY(H357)&lt;DAY(H358),NETWORKDAYS($H$3,H357,holiday!$B$2:$B$10),0)))</f>
        <v/>
      </c>
      <c r="O357" t="str">
        <f>IF(ISBLANK(A357),"",SUMIF($A$3:$A357,O$2,$B$3:$B357))</f>
        <v/>
      </c>
      <c r="P357" t="str">
        <f>IF(ISBLANK(A357),"",SUMIF($A$3:$A357,P$2,$B$3:$B357))</f>
        <v/>
      </c>
      <c r="Q357" t="str">
        <f>IF(ISBLANK(A357),"",SUMIF($A$3:$A357,Q$2,$B$3:$B357))</f>
        <v/>
      </c>
      <c r="R357" t="str">
        <f>IF(ISBLANK(A357),"",SUMIF($A$3:$A357,R$2,$B$3:$B357))</f>
        <v/>
      </c>
      <c r="T357" s="2" t="str">
        <f t="shared" si="44"/>
        <v/>
      </c>
      <c r="U357" s="2" t="str">
        <f t="shared" si="45"/>
        <v/>
      </c>
      <c r="V357" s="2" t="str">
        <f t="shared" si="46"/>
        <v/>
      </c>
      <c r="W357" s="2" t="str">
        <f t="shared" si="47"/>
        <v/>
      </c>
    </row>
    <row r="358" spans="8:23" x14ac:dyDescent="0.3">
      <c r="H358" s="12">
        <f t="shared" si="40"/>
        <v>0</v>
      </c>
      <c r="I358" s="2" t="str">
        <f t="shared" si="41"/>
        <v/>
      </c>
      <c r="J358" s="2" t="str">
        <f>IF(ISBLANK(A358),"",-SUM(I$3:I358))</f>
        <v/>
      </c>
      <c r="K358" s="2" t="str">
        <f t="shared" si="42"/>
        <v/>
      </c>
      <c r="L358" s="7" t="str">
        <f t="shared" si="43"/>
        <v/>
      </c>
      <c r="M358" s="7" t="str">
        <f>IF(ISBLANK(A358),"",K358/($M$1+SUM(K$3:K357)))</f>
        <v/>
      </c>
      <c r="N358" t="str">
        <f>IF(ISBLANK(A358),"",IF(H359=0,NETWORKDAYS($H$3,H358,holiday!$B$2:$B$10),IF(DAY(H358)&lt;DAY(H359),NETWORKDAYS($H$3,H358,holiday!$B$2:$B$10),0)))</f>
        <v/>
      </c>
      <c r="O358" t="str">
        <f>IF(ISBLANK(A358),"",SUMIF($A$3:$A358,O$2,$B$3:$B358))</f>
        <v/>
      </c>
      <c r="P358" t="str">
        <f>IF(ISBLANK(A358),"",SUMIF($A$3:$A358,P$2,$B$3:$B358))</f>
        <v/>
      </c>
      <c r="Q358" t="str">
        <f>IF(ISBLANK(A358),"",SUMIF($A$3:$A358,Q$2,$B$3:$B358))</f>
        <v/>
      </c>
      <c r="R358" t="str">
        <f>IF(ISBLANK(A358),"",SUMIF($A$3:$A358,R$2,$B$3:$B358))</f>
        <v/>
      </c>
      <c r="T358" s="2" t="str">
        <f t="shared" si="44"/>
        <v/>
      </c>
      <c r="U358" s="2" t="str">
        <f t="shared" si="45"/>
        <v/>
      </c>
      <c r="V358" s="2" t="str">
        <f t="shared" si="46"/>
        <v/>
      </c>
      <c r="W358" s="2" t="str">
        <f t="shared" si="47"/>
        <v/>
      </c>
    </row>
    <row r="359" spans="8:23" x14ac:dyDescent="0.3">
      <c r="H359" s="12">
        <f t="shared" si="40"/>
        <v>0</v>
      </c>
      <c r="I359" s="2" t="str">
        <f t="shared" si="41"/>
        <v/>
      </c>
      <c r="J359" s="2" t="str">
        <f>IF(ISBLANK(A359),"",-SUM(I$3:I359))</f>
        <v/>
      </c>
      <c r="K359" s="2" t="str">
        <f t="shared" si="42"/>
        <v/>
      </c>
      <c r="L359" s="7" t="str">
        <f t="shared" si="43"/>
        <v/>
      </c>
      <c r="M359" s="7" t="str">
        <f>IF(ISBLANK(A359),"",K359/($M$1+SUM(K$3:K358)))</f>
        <v/>
      </c>
      <c r="N359" t="str">
        <f>IF(ISBLANK(A359),"",IF(H360=0,NETWORKDAYS($H$3,H359,holiday!$B$2:$B$10),IF(DAY(H359)&lt;DAY(H360),NETWORKDAYS($H$3,H359,holiday!$B$2:$B$10),0)))</f>
        <v/>
      </c>
      <c r="O359" t="str">
        <f>IF(ISBLANK(A359),"",SUMIF($A$3:$A359,O$2,$B$3:$B359))</f>
        <v/>
      </c>
      <c r="P359" t="str">
        <f>IF(ISBLANK(A359),"",SUMIF($A$3:$A359,P$2,$B$3:$B359))</f>
        <v/>
      </c>
      <c r="Q359" t="str">
        <f>IF(ISBLANK(A359),"",SUMIF($A$3:$A359,Q$2,$B$3:$B359))</f>
        <v/>
      </c>
      <c r="R359" t="str">
        <f>IF(ISBLANK(A359),"",SUMIF($A$3:$A359,R$2,$B$3:$B359))</f>
        <v/>
      </c>
      <c r="T359" s="2" t="str">
        <f t="shared" si="44"/>
        <v/>
      </c>
      <c r="U359" s="2" t="str">
        <f t="shared" si="45"/>
        <v/>
      </c>
      <c r="V359" s="2" t="str">
        <f t="shared" si="46"/>
        <v/>
      </c>
      <c r="W359" s="2" t="str">
        <f t="shared" si="47"/>
        <v/>
      </c>
    </row>
    <row r="360" spans="8:23" x14ac:dyDescent="0.3">
      <c r="H360" s="12">
        <f t="shared" si="40"/>
        <v>0</v>
      </c>
      <c r="I360" s="2" t="str">
        <f t="shared" si="41"/>
        <v/>
      </c>
      <c r="J360" s="2" t="str">
        <f>IF(ISBLANK(A360),"",-SUM(I$3:I360))</f>
        <v/>
      </c>
      <c r="K360" s="2" t="str">
        <f t="shared" si="42"/>
        <v/>
      </c>
      <c r="L360" s="7" t="str">
        <f t="shared" si="43"/>
        <v/>
      </c>
      <c r="M360" s="7" t="str">
        <f>IF(ISBLANK(A360),"",K360/($M$1+SUM(K$3:K359)))</f>
        <v/>
      </c>
      <c r="N360" t="str">
        <f>IF(ISBLANK(A360),"",IF(H361=0,NETWORKDAYS($H$3,H360,holiday!$B$2:$B$10),IF(DAY(H360)&lt;DAY(H361),NETWORKDAYS($H$3,H360,holiday!$B$2:$B$10),0)))</f>
        <v/>
      </c>
      <c r="O360" t="str">
        <f>IF(ISBLANK(A360),"",SUMIF($A$3:$A360,O$2,$B$3:$B360))</f>
        <v/>
      </c>
      <c r="P360" t="str">
        <f>IF(ISBLANK(A360),"",SUMIF($A$3:$A360,P$2,$B$3:$B360))</f>
        <v/>
      </c>
      <c r="Q360" t="str">
        <f>IF(ISBLANK(A360),"",SUMIF($A$3:$A360,Q$2,$B$3:$B360))</f>
        <v/>
      </c>
      <c r="R360" t="str">
        <f>IF(ISBLANK(A360),"",SUMIF($A$3:$A360,R$2,$B$3:$B360))</f>
        <v/>
      </c>
      <c r="T360" s="2" t="str">
        <f t="shared" si="44"/>
        <v/>
      </c>
      <c r="U360" s="2" t="str">
        <f t="shared" si="45"/>
        <v/>
      </c>
      <c r="V360" s="2" t="str">
        <f t="shared" si="46"/>
        <v/>
      </c>
      <c r="W360" s="2" t="str">
        <f t="shared" si="47"/>
        <v/>
      </c>
    </row>
    <row r="361" spans="8:23" x14ac:dyDescent="0.3">
      <c r="H361" s="12">
        <f t="shared" si="40"/>
        <v>0</v>
      </c>
      <c r="I361" s="2" t="str">
        <f t="shared" si="41"/>
        <v/>
      </c>
      <c r="J361" s="2" t="str">
        <f>IF(ISBLANK(A361),"",-SUM(I$3:I361))</f>
        <v/>
      </c>
      <c r="K361" s="2" t="str">
        <f t="shared" si="42"/>
        <v/>
      </c>
      <c r="L361" s="7" t="str">
        <f t="shared" si="43"/>
        <v/>
      </c>
      <c r="M361" s="7" t="str">
        <f>IF(ISBLANK(A361),"",K361/($M$1+SUM(K$3:K360)))</f>
        <v/>
      </c>
      <c r="N361" t="str">
        <f>IF(ISBLANK(A361),"",IF(H362=0,NETWORKDAYS($H$3,H361,holiday!$B$2:$B$10),IF(DAY(H361)&lt;DAY(H362),NETWORKDAYS($H$3,H361,holiday!$B$2:$B$10),0)))</f>
        <v/>
      </c>
      <c r="O361" t="str">
        <f>IF(ISBLANK(A361),"",SUMIF($A$3:$A361,O$2,$B$3:$B361))</f>
        <v/>
      </c>
      <c r="P361" t="str">
        <f>IF(ISBLANK(A361),"",SUMIF($A$3:$A361,P$2,$B$3:$B361))</f>
        <v/>
      </c>
      <c r="Q361" t="str">
        <f>IF(ISBLANK(A361),"",SUMIF($A$3:$A361,Q$2,$B$3:$B361))</f>
        <v/>
      </c>
      <c r="R361" t="str">
        <f>IF(ISBLANK(A361),"",SUMIF($A$3:$A361,R$2,$B$3:$B361))</f>
        <v/>
      </c>
      <c r="T361" s="2" t="str">
        <f t="shared" si="44"/>
        <v/>
      </c>
      <c r="U361" s="2" t="str">
        <f t="shared" si="45"/>
        <v/>
      </c>
      <c r="V361" s="2" t="str">
        <f t="shared" si="46"/>
        <v/>
      </c>
      <c r="W361" s="2" t="str">
        <f t="shared" si="47"/>
        <v/>
      </c>
    </row>
    <row r="362" spans="8:23" x14ac:dyDescent="0.3">
      <c r="H362" s="12">
        <f t="shared" si="40"/>
        <v>0</v>
      </c>
      <c r="I362" s="2" t="str">
        <f t="shared" si="41"/>
        <v/>
      </c>
      <c r="J362" s="2" t="str">
        <f>IF(ISBLANK(A362),"",-SUM(I$3:I362))</f>
        <v/>
      </c>
      <c r="K362" s="2" t="str">
        <f t="shared" si="42"/>
        <v/>
      </c>
      <c r="L362" s="7" t="str">
        <f t="shared" si="43"/>
        <v/>
      </c>
      <c r="M362" s="7" t="str">
        <f>IF(ISBLANK(A362),"",K362/($M$1+SUM(K$3:K361)))</f>
        <v/>
      </c>
      <c r="N362" t="str">
        <f>IF(ISBLANK(A362),"",IF(H363=0,NETWORKDAYS($H$3,H362,holiday!$B$2:$B$10),IF(DAY(H362)&lt;DAY(H363),NETWORKDAYS($H$3,H362,holiday!$B$2:$B$10),0)))</f>
        <v/>
      </c>
      <c r="O362" t="str">
        <f>IF(ISBLANK(A362),"",SUMIF($A$3:$A362,O$2,$B$3:$B362))</f>
        <v/>
      </c>
      <c r="P362" t="str">
        <f>IF(ISBLANK(A362),"",SUMIF($A$3:$A362,P$2,$B$3:$B362))</f>
        <v/>
      </c>
      <c r="Q362" t="str">
        <f>IF(ISBLANK(A362),"",SUMIF($A$3:$A362,Q$2,$B$3:$B362))</f>
        <v/>
      </c>
      <c r="R362" t="str">
        <f>IF(ISBLANK(A362),"",SUMIF($A$3:$A362,R$2,$B$3:$B362))</f>
        <v/>
      </c>
      <c r="T362" s="2" t="str">
        <f t="shared" si="44"/>
        <v/>
      </c>
      <c r="U362" s="2" t="str">
        <f t="shared" si="45"/>
        <v/>
      </c>
      <c r="V362" s="2" t="str">
        <f t="shared" si="46"/>
        <v/>
      </c>
      <c r="W362" s="2" t="str">
        <f t="shared" si="47"/>
        <v/>
      </c>
    </row>
    <row r="363" spans="8:23" x14ac:dyDescent="0.3">
      <c r="H363" s="12">
        <f t="shared" si="40"/>
        <v>0</v>
      </c>
      <c r="I363" s="2" t="str">
        <f t="shared" si="41"/>
        <v/>
      </c>
      <c r="J363" s="2" t="str">
        <f>IF(ISBLANK(A363),"",-SUM(I$3:I363))</f>
        <v/>
      </c>
      <c r="K363" s="2" t="str">
        <f t="shared" si="42"/>
        <v/>
      </c>
      <c r="L363" s="7" t="str">
        <f t="shared" si="43"/>
        <v/>
      </c>
      <c r="M363" s="7" t="str">
        <f>IF(ISBLANK(A363),"",K363/($M$1+SUM(K$3:K362)))</f>
        <v/>
      </c>
      <c r="N363" t="str">
        <f>IF(ISBLANK(A363),"",IF(H364=0,NETWORKDAYS($H$3,H363,holiday!$B$2:$B$10),IF(DAY(H363)&lt;DAY(H364),NETWORKDAYS($H$3,H363,holiday!$B$2:$B$10),0)))</f>
        <v/>
      </c>
      <c r="O363" t="str">
        <f>IF(ISBLANK(A363),"",SUMIF($A$3:$A363,O$2,$B$3:$B363))</f>
        <v/>
      </c>
      <c r="P363" t="str">
        <f>IF(ISBLANK(A363),"",SUMIF($A$3:$A363,P$2,$B$3:$B363))</f>
        <v/>
      </c>
      <c r="Q363" t="str">
        <f>IF(ISBLANK(A363),"",SUMIF($A$3:$A363,Q$2,$B$3:$B363))</f>
        <v/>
      </c>
      <c r="R363" t="str">
        <f>IF(ISBLANK(A363),"",SUMIF($A$3:$A363,R$2,$B$3:$B363))</f>
        <v/>
      </c>
      <c r="T363" s="2" t="str">
        <f t="shared" si="44"/>
        <v/>
      </c>
      <c r="U363" s="2" t="str">
        <f t="shared" si="45"/>
        <v/>
      </c>
      <c r="V363" s="2" t="str">
        <f t="shared" si="46"/>
        <v/>
      </c>
      <c r="W363" s="2" t="str">
        <f t="shared" si="47"/>
        <v/>
      </c>
    </row>
    <row r="364" spans="8:23" x14ac:dyDescent="0.3">
      <c r="H364" s="12">
        <f t="shared" si="40"/>
        <v>0</v>
      </c>
      <c r="I364" s="2" t="str">
        <f t="shared" si="41"/>
        <v/>
      </c>
      <c r="J364" s="2" t="str">
        <f>IF(ISBLANK(A364),"",-SUM(I$3:I364))</f>
        <v/>
      </c>
      <c r="K364" s="2" t="str">
        <f t="shared" si="42"/>
        <v/>
      </c>
      <c r="L364" s="7" t="str">
        <f t="shared" si="43"/>
        <v/>
      </c>
      <c r="M364" s="7" t="str">
        <f>IF(ISBLANK(A364),"",K364/($M$1+SUM(K$3:K363)))</f>
        <v/>
      </c>
      <c r="N364" t="str">
        <f>IF(ISBLANK(A364),"",IF(H365=0,NETWORKDAYS($H$3,H364,holiday!$B$2:$B$10),IF(DAY(H364)&lt;DAY(H365),NETWORKDAYS($H$3,H364,holiday!$B$2:$B$10),0)))</f>
        <v/>
      </c>
      <c r="O364" t="str">
        <f>IF(ISBLANK(A364),"",SUMIF($A$3:$A364,O$2,$B$3:$B364))</f>
        <v/>
      </c>
      <c r="P364" t="str">
        <f>IF(ISBLANK(A364),"",SUMIF($A$3:$A364,P$2,$B$3:$B364))</f>
        <v/>
      </c>
      <c r="Q364" t="str">
        <f>IF(ISBLANK(A364),"",SUMIF($A$3:$A364,Q$2,$B$3:$B364))</f>
        <v/>
      </c>
      <c r="R364" t="str">
        <f>IF(ISBLANK(A364),"",SUMIF($A$3:$A364,R$2,$B$3:$B364))</f>
        <v/>
      </c>
      <c r="T364" s="2" t="str">
        <f t="shared" si="44"/>
        <v/>
      </c>
      <c r="U364" s="2" t="str">
        <f t="shared" si="45"/>
        <v/>
      </c>
      <c r="V364" s="2" t="str">
        <f t="shared" si="46"/>
        <v/>
      </c>
      <c r="W364" s="2" t="str">
        <f t="shared" si="47"/>
        <v/>
      </c>
    </row>
    <row r="365" spans="8:23" x14ac:dyDescent="0.3">
      <c r="H365" s="12">
        <f t="shared" si="40"/>
        <v>0</v>
      </c>
      <c r="I365" s="2" t="str">
        <f t="shared" si="41"/>
        <v/>
      </c>
      <c r="J365" s="2" t="str">
        <f>IF(ISBLANK(A365),"",-SUM(I$3:I365))</f>
        <v/>
      </c>
      <c r="K365" s="2" t="str">
        <f t="shared" si="42"/>
        <v/>
      </c>
      <c r="L365" s="7" t="str">
        <f t="shared" si="43"/>
        <v/>
      </c>
      <c r="M365" s="7" t="str">
        <f>IF(ISBLANK(A365),"",K365/($M$1+SUM(K$3:K364)))</f>
        <v/>
      </c>
      <c r="N365" t="str">
        <f>IF(ISBLANK(A365),"",IF(H366=0,NETWORKDAYS($H$3,H365,holiday!$B$2:$B$10),IF(DAY(H365)&lt;DAY(H366),NETWORKDAYS($H$3,H365,holiday!$B$2:$B$10),0)))</f>
        <v/>
      </c>
      <c r="O365" t="str">
        <f>IF(ISBLANK(A365),"",SUMIF($A$3:$A365,O$2,$B$3:$B365))</f>
        <v/>
      </c>
      <c r="P365" t="str">
        <f>IF(ISBLANK(A365),"",SUMIF($A$3:$A365,P$2,$B$3:$B365))</f>
        <v/>
      </c>
      <c r="Q365" t="str">
        <f>IF(ISBLANK(A365),"",SUMIF($A$3:$A365,Q$2,$B$3:$B365))</f>
        <v/>
      </c>
      <c r="R365" t="str">
        <f>IF(ISBLANK(A365),"",SUMIF($A$3:$A365,R$2,$B$3:$B365))</f>
        <v/>
      </c>
      <c r="T365" s="2" t="str">
        <f t="shared" si="44"/>
        <v/>
      </c>
      <c r="U365" s="2" t="str">
        <f t="shared" si="45"/>
        <v/>
      </c>
      <c r="V365" s="2" t="str">
        <f t="shared" si="46"/>
        <v/>
      </c>
      <c r="W365" s="2" t="str">
        <f t="shared" si="47"/>
        <v/>
      </c>
    </row>
    <row r="366" spans="8:23" x14ac:dyDescent="0.3">
      <c r="H366" s="12">
        <f t="shared" si="40"/>
        <v>0</v>
      </c>
      <c r="I366" s="2" t="str">
        <f t="shared" si="41"/>
        <v/>
      </c>
      <c r="J366" s="2" t="str">
        <f>IF(ISBLANK(A366),"",-SUM(I$3:I366))</f>
        <v/>
      </c>
      <c r="K366" s="2" t="str">
        <f t="shared" si="42"/>
        <v/>
      </c>
      <c r="L366" s="7" t="str">
        <f t="shared" si="43"/>
        <v/>
      </c>
      <c r="M366" s="7" t="str">
        <f>IF(ISBLANK(A366),"",K366/($M$1+SUM(K$3:K365)))</f>
        <v/>
      </c>
      <c r="N366" t="str">
        <f>IF(ISBLANK(A366),"",IF(H367=0,NETWORKDAYS($H$3,H366,holiday!$B$2:$B$10),IF(DAY(H366)&lt;DAY(H367),NETWORKDAYS($H$3,H366,holiday!$B$2:$B$10),0)))</f>
        <v/>
      </c>
      <c r="O366" t="str">
        <f>IF(ISBLANK(A366),"",SUMIF($A$3:$A366,O$2,$B$3:$B366))</f>
        <v/>
      </c>
      <c r="P366" t="str">
        <f>IF(ISBLANK(A366),"",SUMIF($A$3:$A366,P$2,$B$3:$B366))</f>
        <v/>
      </c>
      <c r="Q366" t="str">
        <f>IF(ISBLANK(A366),"",SUMIF($A$3:$A366,Q$2,$B$3:$B366))</f>
        <v/>
      </c>
      <c r="R366" t="str">
        <f>IF(ISBLANK(A366),"",SUMIF($A$3:$A366,R$2,$B$3:$B366))</f>
        <v/>
      </c>
      <c r="T366" s="2" t="str">
        <f t="shared" si="44"/>
        <v/>
      </c>
      <c r="U366" s="2" t="str">
        <f t="shared" si="45"/>
        <v/>
      </c>
      <c r="V366" s="2" t="str">
        <f t="shared" si="46"/>
        <v/>
      </c>
      <c r="W366" s="2" t="str">
        <f t="shared" si="47"/>
        <v/>
      </c>
    </row>
    <row r="367" spans="8:23" x14ac:dyDescent="0.3">
      <c r="H367" s="12">
        <f t="shared" si="40"/>
        <v>0</v>
      </c>
      <c r="I367" s="2" t="str">
        <f t="shared" si="41"/>
        <v/>
      </c>
      <c r="J367" s="2" t="str">
        <f>IF(ISBLANK(A367),"",-SUM(I$3:I367))</f>
        <v/>
      </c>
      <c r="K367" s="2" t="str">
        <f t="shared" si="42"/>
        <v/>
      </c>
      <c r="L367" s="7" t="str">
        <f t="shared" si="43"/>
        <v/>
      </c>
      <c r="M367" s="7" t="str">
        <f>IF(ISBLANK(A367),"",K367/($M$1+SUM(K$3:K366)))</f>
        <v/>
      </c>
      <c r="N367" t="str">
        <f>IF(ISBLANK(A367),"",IF(H368=0,NETWORKDAYS($H$3,H367,holiday!$B$2:$B$10),IF(DAY(H367)&lt;DAY(H368),NETWORKDAYS($H$3,H367,holiday!$B$2:$B$10),0)))</f>
        <v/>
      </c>
      <c r="O367" t="str">
        <f>IF(ISBLANK(A367),"",SUMIF($A$3:$A367,O$2,$B$3:$B367))</f>
        <v/>
      </c>
      <c r="P367" t="str">
        <f>IF(ISBLANK(A367),"",SUMIF($A$3:$A367,P$2,$B$3:$B367))</f>
        <v/>
      </c>
      <c r="Q367" t="str">
        <f>IF(ISBLANK(A367),"",SUMIF($A$3:$A367,Q$2,$B$3:$B367))</f>
        <v/>
      </c>
      <c r="R367" t="str">
        <f>IF(ISBLANK(A367),"",SUMIF($A$3:$A367,R$2,$B$3:$B367))</f>
        <v/>
      </c>
      <c r="T367" s="2" t="str">
        <f t="shared" si="44"/>
        <v/>
      </c>
      <c r="U367" s="2" t="str">
        <f t="shared" si="45"/>
        <v/>
      </c>
      <c r="V367" s="2" t="str">
        <f t="shared" si="46"/>
        <v/>
      </c>
      <c r="W367" s="2" t="str">
        <f t="shared" si="47"/>
        <v/>
      </c>
    </row>
    <row r="368" spans="8:23" x14ac:dyDescent="0.3">
      <c r="H368" s="12">
        <f t="shared" si="40"/>
        <v>0</v>
      </c>
      <c r="I368" s="2" t="str">
        <f t="shared" si="41"/>
        <v/>
      </c>
      <c r="J368" s="2" t="str">
        <f>IF(ISBLANK(A368),"",-SUM(I$3:I368))</f>
        <v/>
      </c>
      <c r="K368" s="2" t="str">
        <f t="shared" si="42"/>
        <v/>
      </c>
      <c r="L368" s="7" t="str">
        <f t="shared" si="43"/>
        <v/>
      </c>
      <c r="M368" s="7" t="str">
        <f>IF(ISBLANK(A368),"",K368/($M$1+SUM(K$3:K367)))</f>
        <v/>
      </c>
      <c r="N368" t="str">
        <f>IF(ISBLANK(A368),"",IF(H369=0,NETWORKDAYS($H$3,H368,holiday!$B$2:$B$10),IF(DAY(H368)&lt;DAY(H369),NETWORKDAYS($H$3,H368,holiday!$B$2:$B$10),0)))</f>
        <v/>
      </c>
      <c r="O368" t="str">
        <f>IF(ISBLANK(A368),"",SUMIF($A$3:$A368,O$2,$B$3:$B368))</f>
        <v/>
      </c>
      <c r="P368" t="str">
        <f>IF(ISBLANK(A368),"",SUMIF($A$3:$A368,P$2,$B$3:$B368))</f>
        <v/>
      </c>
      <c r="Q368" t="str">
        <f>IF(ISBLANK(A368),"",SUMIF($A$3:$A368,Q$2,$B$3:$B368))</f>
        <v/>
      </c>
      <c r="R368" t="str">
        <f>IF(ISBLANK(A368),"",SUMIF($A$3:$A368,R$2,$B$3:$B368))</f>
        <v/>
      </c>
      <c r="T368" s="2" t="str">
        <f t="shared" si="44"/>
        <v/>
      </c>
      <c r="U368" s="2" t="str">
        <f t="shared" si="45"/>
        <v/>
      </c>
      <c r="V368" s="2" t="str">
        <f t="shared" si="46"/>
        <v/>
      </c>
      <c r="W368" s="2" t="str">
        <f t="shared" si="47"/>
        <v/>
      </c>
    </row>
    <row r="369" spans="8:23" x14ac:dyDescent="0.3">
      <c r="H369" s="12">
        <f t="shared" si="40"/>
        <v>0</v>
      </c>
      <c r="I369" s="2" t="str">
        <f t="shared" si="41"/>
        <v/>
      </c>
      <c r="J369" s="2" t="str">
        <f>IF(ISBLANK(A369),"",-SUM(I$3:I369))</f>
        <v/>
      </c>
      <c r="K369" s="2" t="str">
        <f t="shared" si="42"/>
        <v/>
      </c>
      <c r="L369" s="7" t="str">
        <f t="shared" si="43"/>
        <v/>
      </c>
      <c r="M369" s="7" t="str">
        <f>IF(ISBLANK(A369),"",K369/($M$1+SUM(K$3:K368)))</f>
        <v/>
      </c>
      <c r="N369" t="str">
        <f>IF(ISBLANK(A369),"",IF(H370=0,NETWORKDAYS($H$3,H369,holiday!$B$2:$B$10),IF(DAY(H369)&lt;DAY(H370),NETWORKDAYS($H$3,H369,holiday!$B$2:$B$10),0)))</f>
        <v/>
      </c>
      <c r="O369" t="str">
        <f>IF(ISBLANK(A369),"",SUMIF($A$3:$A369,O$2,$B$3:$B369))</f>
        <v/>
      </c>
      <c r="P369" t="str">
        <f>IF(ISBLANK(A369),"",SUMIF($A$3:$A369,P$2,$B$3:$B369))</f>
        <v/>
      </c>
      <c r="Q369" t="str">
        <f>IF(ISBLANK(A369),"",SUMIF($A$3:$A369,Q$2,$B$3:$B369))</f>
        <v/>
      </c>
      <c r="R369" t="str">
        <f>IF(ISBLANK(A369),"",SUMIF($A$3:$A369,R$2,$B$3:$B369))</f>
        <v/>
      </c>
      <c r="T369" s="2" t="str">
        <f t="shared" si="44"/>
        <v/>
      </c>
      <c r="U369" s="2" t="str">
        <f t="shared" si="45"/>
        <v/>
      </c>
      <c r="V369" s="2" t="str">
        <f t="shared" si="46"/>
        <v/>
      </c>
      <c r="W369" s="2" t="str">
        <f t="shared" si="47"/>
        <v/>
      </c>
    </row>
    <row r="370" spans="8:23" x14ac:dyDescent="0.3">
      <c r="H370" s="12">
        <f t="shared" si="40"/>
        <v>0</v>
      </c>
      <c r="I370" s="2" t="str">
        <f t="shared" si="41"/>
        <v/>
      </c>
      <c r="J370" s="2" t="str">
        <f>IF(ISBLANK(A370),"",-SUM(I$3:I370))</f>
        <v/>
      </c>
      <c r="K370" s="2" t="str">
        <f t="shared" si="42"/>
        <v/>
      </c>
      <c r="L370" s="7" t="str">
        <f t="shared" si="43"/>
        <v/>
      </c>
      <c r="M370" s="7" t="str">
        <f>IF(ISBLANK(A370),"",K370/($M$1+SUM(K$3:K369)))</f>
        <v/>
      </c>
      <c r="N370" t="str">
        <f>IF(ISBLANK(A370),"",IF(H371=0,NETWORKDAYS($H$3,H370,holiday!$B$2:$B$10),IF(DAY(H370)&lt;DAY(H371),NETWORKDAYS($H$3,H370,holiday!$B$2:$B$10),0)))</f>
        <v/>
      </c>
      <c r="O370" t="str">
        <f>IF(ISBLANK(A370),"",SUMIF($A$3:$A370,O$2,$B$3:$B370))</f>
        <v/>
      </c>
      <c r="P370" t="str">
        <f>IF(ISBLANK(A370),"",SUMIF($A$3:$A370,P$2,$B$3:$B370))</f>
        <v/>
      </c>
      <c r="Q370" t="str">
        <f>IF(ISBLANK(A370),"",SUMIF($A$3:$A370,Q$2,$B$3:$B370))</f>
        <v/>
      </c>
      <c r="R370" t="str">
        <f>IF(ISBLANK(A370),"",SUMIF($A$3:$A370,R$2,$B$3:$B370))</f>
        <v/>
      </c>
      <c r="T370" s="2" t="str">
        <f t="shared" si="44"/>
        <v/>
      </c>
      <c r="U370" s="2" t="str">
        <f t="shared" si="45"/>
        <v/>
      </c>
      <c r="V370" s="2" t="str">
        <f t="shared" si="46"/>
        <v/>
      </c>
      <c r="W370" s="2" t="str">
        <f t="shared" si="47"/>
        <v/>
      </c>
    </row>
    <row r="371" spans="8:23" x14ac:dyDescent="0.3">
      <c r="H371" s="12">
        <f t="shared" si="40"/>
        <v>0</v>
      </c>
      <c r="I371" s="2" t="str">
        <f t="shared" si="41"/>
        <v/>
      </c>
      <c r="J371" s="2" t="str">
        <f>IF(ISBLANK(A371),"",-SUM(I$3:I371))</f>
        <v/>
      </c>
      <c r="K371" s="2" t="str">
        <f t="shared" si="42"/>
        <v/>
      </c>
      <c r="L371" s="7" t="str">
        <f t="shared" si="43"/>
        <v/>
      </c>
      <c r="M371" s="7" t="str">
        <f>IF(ISBLANK(A371),"",K371/($M$1+SUM(K$3:K370)))</f>
        <v/>
      </c>
      <c r="N371" t="str">
        <f>IF(ISBLANK(A371),"",IF(H372=0,NETWORKDAYS($H$3,H371,holiday!$B$2:$B$10),IF(DAY(H371)&lt;DAY(H372),NETWORKDAYS($H$3,H371,holiday!$B$2:$B$10),0)))</f>
        <v/>
      </c>
      <c r="O371" t="str">
        <f>IF(ISBLANK(A371),"",SUMIF($A$3:$A371,O$2,$B$3:$B371))</f>
        <v/>
      </c>
      <c r="P371" t="str">
        <f>IF(ISBLANK(A371),"",SUMIF($A$3:$A371,P$2,$B$3:$B371))</f>
        <v/>
      </c>
      <c r="Q371" t="str">
        <f>IF(ISBLANK(A371),"",SUMIF($A$3:$A371,Q$2,$B$3:$B371))</f>
        <v/>
      </c>
      <c r="R371" t="str">
        <f>IF(ISBLANK(A371),"",SUMIF($A$3:$A371,R$2,$B$3:$B371))</f>
        <v/>
      </c>
      <c r="T371" s="2" t="str">
        <f t="shared" si="44"/>
        <v/>
      </c>
      <c r="U371" s="2" t="str">
        <f t="shared" si="45"/>
        <v/>
      </c>
      <c r="V371" s="2" t="str">
        <f t="shared" si="46"/>
        <v/>
      </c>
      <c r="W371" s="2" t="str">
        <f t="shared" si="47"/>
        <v/>
      </c>
    </row>
    <row r="372" spans="8:23" x14ac:dyDescent="0.3">
      <c r="H372" s="12">
        <f t="shared" si="40"/>
        <v>0</v>
      </c>
      <c r="I372" s="2" t="str">
        <f t="shared" si="41"/>
        <v/>
      </c>
      <c r="J372" s="2" t="str">
        <f>IF(ISBLANK(A372),"",-SUM(I$3:I372))</f>
        <v/>
      </c>
      <c r="K372" s="2" t="str">
        <f t="shared" si="42"/>
        <v/>
      </c>
      <c r="L372" s="7" t="str">
        <f t="shared" si="43"/>
        <v/>
      </c>
      <c r="M372" s="7" t="str">
        <f>IF(ISBLANK(A372),"",K372/($M$1+SUM(K$3:K371)))</f>
        <v/>
      </c>
      <c r="N372" t="str">
        <f>IF(ISBLANK(A372),"",IF(H373=0,NETWORKDAYS($H$3,H372,holiday!$B$2:$B$10),IF(DAY(H372)&lt;DAY(H373),NETWORKDAYS($H$3,H372,holiday!$B$2:$B$10),0)))</f>
        <v/>
      </c>
      <c r="O372" t="str">
        <f>IF(ISBLANK(A372),"",SUMIF($A$3:$A372,O$2,$B$3:$B372))</f>
        <v/>
      </c>
      <c r="P372" t="str">
        <f>IF(ISBLANK(A372),"",SUMIF($A$3:$A372,P$2,$B$3:$B372))</f>
        <v/>
      </c>
      <c r="Q372" t="str">
        <f>IF(ISBLANK(A372),"",SUMIF($A$3:$A372,Q$2,$B$3:$B372))</f>
        <v/>
      </c>
      <c r="R372" t="str">
        <f>IF(ISBLANK(A372),"",SUMIF($A$3:$A372,R$2,$B$3:$B372))</f>
        <v/>
      </c>
      <c r="T372" s="2" t="str">
        <f t="shared" si="44"/>
        <v/>
      </c>
      <c r="U372" s="2" t="str">
        <f t="shared" si="45"/>
        <v/>
      </c>
      <c r="V372" s="2" t="str">
        <f t="shared" si="46"/>
        <v/>
      </c>
      <c r="W372" s="2" t="str">
        <f t="shared" si="47"/>
        <v/>
      </c>
    </row>
    <row r="373" spans="8:23" x14ac:dyDescent="0.3">
      <c r="H373" s="12">
        <f t="shared" si="40"/>
        <v>0</v>
      </c>
      <c r="I373" s="2" t="str">
        <f t="shared" si="41"/>
        <v/>
      </c>
      <c r="J373" s="2" t="str">
        <f>IF(ISBLANK(A373),"",-SUM(I$3:I373))</f>
        <v/>
      </c>
      <c r="K373" s="2" t="str">
        <f t="shared" si="42"/>
        <v/>
      </c>
      <c r="L373" s="7" t="str">
        <f t="shared" si="43"/>
        <v/>
      </c>
      <c r="M373" s="7" t="str">
        <f>IF(ISBLANK(A373),"",K373/($M$1+SUM(K$3:K372)))</f>
        <v/>
      </c>
      <c r="N373" t="str">
        <f>IF(ISBLANK(A373),"",IF(H374=0,NETWORKDAYS($H$3,H373,holiday!$B$2:$B$10),IF(DAY(H373)&lt;DAY(H374),NETWORKDAYS($H$3,H373,holiday!$B$2:$B$10),0)))</f>
        <v/>
      </c>
      <c r="O373" t="str">
        <f>IF(ISBLANK(A373),"",SUMIF($A$3:$A373,O$2,$B$3:$B373))</f>
        <v/>
      </c>
      <c r="P373" t="str">
        <f>IF(ISBLANK(A373),"",SUMIF($A$3:$A373,P$2,$B$3:$B373))</f>
        <v/>
      </c>
      <c r="Q373" t="str">
        <f>IF(ISBLANK(A373),"",SUMIF($A$3:$A373,Q$2,$B$3:$B373))</f>
        <v/>
      </c>
      <c r="R373" t="str">
        <f>IF(ISBLANK(A373),"",SUMIF($A$3:$A373,R$2,$B$3:$B373))</f>
        <v/>
      </c>
      <c r="T373" s="2" t="str">
        <f t="shared" si="44"/>
        <v/>
      </c>
      <c r="U373" s="2" t="str">
        <f t="shared" si="45"/>
        <v/>
      </c>
      <c r="V373" s="2" t="str">
        <f t="shared" si="46"/>
        <v/>
      </c>
      <c r="W373" s="2" t="str">
        <f t="shared" si="47"/>
        <v/>
      </c>
    </row>
    <row r="374" spans="8:23" x14ac:dyDescent="0.3">
      <c r="H374" s="12">
        <f t="shared" si="40"/>
        <v>0</v>
      </c>
      <c r="I374" s="2" t="str">
        <f t="shared" si="41"/>
        <v/>
      </c>
      <c r="J374" s="2" t="str">
        <f>IF(ISBLANK(A374),"",-SUM(I$3:I374))</f>
        <v/>
      </c>
      <c r="K374" s="2" t="str">
        <f t="shared" si="42"/>
        <v/>
      </c>
      <c r="L374" s="7" t="str">
        <f t="shared" si="43"/>
        <v/>
      </c>
      <c r="M374" s="7" t="str">
        <f>IF(ISBLANK(A374),"",K374/($M$1+SUM(K$3:K373)))</f>
        <v/>
      </c>
      <c r="N374" t="str">
        <f>IF(ISBLANK(A374),"",IF(H375=0,NETWORKDAYS($H$3,H374,holiday!$B$2:$B$10),IF(DAY(H374)&lt;DAY(H375),NETWORKDAYS($H$3,H374,holiday!$B$2:$B$10),0)))</f>
        <v/>
      </c>
      <c r="O374" t="str">
        <f>IF(ISBLANK(A374),"",SUMIF($A$3:$A374,O$2,$B$3:$B374))</f>
        <v/>
      </c>
      <c r="P374" t="str">
        <f>IF(ISBLANK(A374),"",SUMIF($A$3:$A374,P$2,$B$3:$B374))</f>
        <v/>
      </c>
      <c r="Q374" t="str">
        <f>IF(ISBLANK(A374),"",SUMIF($A$3:$A374,Q$2,$B$3:$B374))</f>
        <v/>
      </c>
      <c r="R374" t="str">
        <f>IF(ISBLANK(A374),"",SUMIF($A$3:$A374,R$2,$B$3:$B374))</f>
        <v/>
      </c>
      <c r="T374" s="2" t="str">
        <f t="shared" si="44"/>
        <v/>
      </c>
      <c r="U374" s="2" t="str">
        <f t="shared" si="45"/>
        <v/>
      </c>
      <c r="V374" s="2" t="str">
        <f t="shared" si="46"/>
        <v/>
      </c>
      <c r="W374" s="2" t="str">
        <f t="shared" si="47"/>
        <v/>
      </c>
    </row>
    <row r="375" spans="8:23" x14ac:dyDescent="0.3">
      <c r="H375" s="12">
        <f t="shared" si="40"/>
        <v>0</v>
      </c>
      <c r="I375" s="2" t="str">
        <f t="shared" si="41"/>
        <v/>
      </c>
      <c r="J375" s="2" t="str">
        <f>IF(ISBLANK(A375),"",-SUM(I$3:I375))</f>
        <v/>
      </c>
      <c r="K375" s="2" t="str">
        <f t="shared" si="42"/>
        <v/>
      </c>
      <c r="L375" s="7" t="str">
        <f t="shared" si="43"/>
        <v/>
      </c>
      <c r="M375" s="7" t="str">
        <f>IF(ISBLANK(A375),"",K375/($M$1+SUM(K$3:K374)))</f>
        <v/>
      </c>
      <c r="N375" t="str">
        <f>IF(ISBLANK(A375),"",IF(H376=0,NETWORKDAYS($H$3,H375,holiday!$B$2:$B$10),IF(DAY(H375)&lt;DAY(H376),NETWORKDAYS($H$3,H375,holiday!$B$2:$B$10),0)))</f>
        <v/>
      </c>
      <c r="O375" t="str">
        <f>IF(ISBLANK(A375),"",SUMIF($A$3:$A375,O$2,$B$3:$B375))</f>
        <v/>
      </c>
      <c r="P375" t="str">
        <f>IF(ISBLANK(A375),"",SUMIF($A$3:$A375,P$2,$B$3:$B375))</f>
        <v/>
      </c>
      <c r="Q375" t="str">
        <f>IF(ISBLANK(A375),"",SUMIF($A$3:$A375,Q$2,$B$3:$B375))</f>
        <v/>
      </c>
      <c r="R375" t="str">
        <f>IF(ISBLANK(A375),"",SUMIF($A$3:$A375,R$2,$B$3:$B375))</f>
        <v/>
      </c>
      <c r="T375" s="2" t="str">
        <f t="shared" si="44"/>
        <v/>
      </c>
      <c r="U375" s="2" t="str">
        <f t="shared" si="45"/>
        <v/>
      </c>
      <c r="V375" s="2" t="str">
        <f t="shared" si="46"/>
        <v/>
      </c>
      <c r="W375" s="2" t="str">
        <f t="shared" si="47"/>
        <v/>
      </c>
    </row>
    <row r="376" spans="8:23" x14ac:dyDescent="0.3">
      <c r="H376" s="12">
        <f t="shared" si="40"/>
        <v>0</v>
      </c>
      <c r="I376" s="2" t="str">
        <f t="shared" si="41"/>
        <v/>
      </c>
      <c r="J376" s="2" t="str">
        <f>IF(ISBLANK(A376),"",-SUM(I$3:I376))</f>
        <v/>
      </c>
      <c r="K376" s="2" t="str">
        <f t="shared" si="42"/>
        <v/>
      </c>
      <c r="L376" s="7" t="str">
        <f t="shared" si="43"/>
        <v/>
      </c>
      <c r="M376" s="7" t="str">
        <f>IF(ISBLANK(A376),"",K376/($M$1+SUM(K$3:K375)))</f>
        <v/>
      </c>
      <c r="N376" t="str">
        <f>IF(ISBLANK(A376),"",IF(H377=0,NETWORKDAYS($H$3,H376,holiday!$B$2:$B$10),IF(DAY(H376)&lt;DAY(H377),NETWORKDAYS($H$3,H376,holiday!$B$2:$B$10),0)))</f>
        <v/>
      </c>
      <c r="O376" t="str">
        <f>IF(ISBLANK(A376),"",SUMIF($A$3:$A376,O$2,$B$3:$B376))</f>
        <v/>
      </c>
      <c r="P376" t="str">
        <f>IF(ISBLANK(A376),"",SUMIF($A$3:$A376,P$2,$B$3:$B376))</f>
        <v/>
      </c>
      <c r="Q376" t="str">
        <f>IF(ISBLANK(A376),"",SUMIF($A$3:$A376,Q$2,$B$3:$B376))</f>
        <v/>
      </c>
      <c r="R376" t="str">
        <f>IF(ISBLANK(A376),"",SUMIF($A$3:$A376,R$2,$B$3:$B376))</f>
        <v/>
      </c>
      <c r="T376" s="2" t="str">
        <f t="shared" si="44"/>
        <v/>
      </c>
      <c r="U376" s="2" t="str">
        <f t="shared" si="45"/>
        <v/>
      </c>
      <c r="V376" s="2" t="str">
        <f t="shared" si="46"/>
        <v/>
      </c>
      <c r="W376" s="2" t="str">
        <f t="shared" si="47"/>
        <v/>
      </c>
    </row>
    <row r="377" spans="8:23" x14ac:dyDescent="0.3">
      <c r="H377" s="12">
        <f t="shared" si="40"/>
        <v>0</v>
      </c>
      <c r="I377" s="2" t="str">
        <f t="shared" si="41"/>
        <v/>
      </c>
      <c r="J377" s="2" t="str">
        <f>IF(ISBLANK(A377),"",-SUM(I$3:I377))</f>
        <v/>
      </c>
      <c r="K377" s="2" t="str">
        <f t="shared" si="42"/>
        <v/>
      </c>
      <c r="L377" s="7" t="str">
        <f t="shared" si="43"/>
        <v/>
      </c>
      <c r="M377" s="7" t="str">
        <f>IF(ISBLANK(A377),"",K377/($M$1+SUM(K$3:K376)))</f>
        <v/>
      </c>
      <c r="N377" t="str">
        <f>IF(ISBLANK(A377),"",IF(H378=0,NETWORKDAYS($H$3,H377,holiday!$B$2:$B$10),IF(DAY(H377)&lt;DAY(H378),NETWORKDAYS($H$3,H377,holiday!$B$2:$B$10),0)))</f>
        <v/>
      </c>
      <c r="O377" t="str">
        <f>IF(ISBLANK(A377),"",SUMIF($A$3:$A377,O$2,$B$3:$B377))</f>
        <v/>
      </c>
      <c r="P377" t="str">
        <f>IF(ISBLANK(A377),"",SUMIF($A$3:$A377,P$2,$B$3:$B377))</f>
        <v/>
      </c>
      <c r="Q377" t="str">
        <f>IF(ISBLANK(A377),"",SUMIF($A$3:$A377,Q$2,$B$3:$B377))</f>
        <v/>
      </c>
      <c r="R377" t="str">
        <f>IF(ISBLANK(A377),"",SUMIF($A$3:$A377,R$2,$B$3:$B377))</f>
        <v/>
      </c>
      <c r="T377" s="2" t="str">
        <f t="shared" si="44"/>
        <v/>
      </c>
      <c r="U377" s="2" t="str">
        <f t="shared" si="45"/>
        <v/>
      </c>
      <c r="V377" s="2" t="str">
        <f t="shared" si="46"/>
        <v/>
      </c>
      <c r="W377" s="2" t="str">
        <f t="shared" si="47"/>
        <v/>
      </c>
    </row>
    <row r="378" spans="8:23" x14ac:dyDescent="0.3">
      <c r="H378" s="12">
        <f t="shared" si="40"/>
        <v>0</v>
      </c>
      <c r="I378" s="2" t="str">
        <f t="shared" si="41"/>
        <v/>
      </c>
      <c r="J378" s="2" t="str">
        <f>IF(ISBLANK(A378),"",-SUM(I$3:I378))</f>
        <v/>
      </c>
      <c r="K378" s="2" t="str">
        <f t="shared" si="42"/>
        <v/>
      </c>
      <c r="L378" s="7" t="str">
        <f t="shared" si="43"/>
        <v/>
      </c>
      <c r="M378" s="7" t="str">
        <f>IF(ISBLANK(A378),"",K378/($M$1+SUM(K$3:K377)))</f>
        <v/>
      </c>
      <c r="N378" t="str">
        <f>IF(ISBLANK(A378),"",IF(H379=0,NETWORKDAYS($H$3,H378,holiday!$B$2:$B$10),IF(DAY(H378)&lt;DAY(H379),NETWORKDAYS($H$3,H378,holiday!$B$2:$B$10),0)))</f>
        <v/>
      </c>
      <c r="O378" t="str">
        <f>IF(ISBLANK(A378),"",SUMIF($A$3:$A378,O$2,$B$3:$B378))</f>
        <v/>
      </c>
      <c r="P378" t="str">
        <f>IF(ISBLANK(A378),"",SUMIF($A$3:$A378,P$2,$B$3:$B378))</f>
        <v/>
      </c>
      <c r="Q378" t="str">
        <f>IF(ISBLANK(A378),"",SUMIF($A$3:$A378,Q$2,$B$3:$B378))</f>
        <v/>
      </c>
      <c r="R378" t="str">
        <f>IF(ISBLANK(A378),"",SUMIF($A$3:$A378,R$2,$B$3:$B378))</f>
        <v/>
      </c>
      <c r="T378" s="2" t="str">
        <f t="shared" si="44"/>
        <v/>
      </c>
      <c r="U378" s="2" t="str">
        <f t="shared" si="45"/>
        <v/>
      </c>
      <c r="V378" s="2" t="str">
        <f t="shared" si="46"/>
        <v/>
      </c>
      <c r="W378" s="2" t="str">
        <f t="shared" si="47"/>
        <v/>
      </c>
    </row>
    <row r="379" spans="8:23" x14ac:dyDescent="0.3">
      <c r="H379" s="12">
        <f t="shared" si="40"/>
        <v>0</v>
      </c>
      <c r="I379" s="2" t="str">
        <f t="shared" si="41"/>
        <v/>
      </c>
      <c r="J379" s="2" t="str">
        <f>IF(ISBLANK(A379),"",-SUM(I$3:I379))</f>
        <v/>
      </c>
      <c r="K379" s="2" t="str">
        <f t="shared" si="42"/>
        <v/>
      </c>
      <c r="L379" s="7" t="str">
        <f t="shared" si="43"/>
        <v/>
      </c>
      <c r="M379" s="7" t="str">
        <f>IF(ISBLANK(A379),"",K379/($M$1+SUM(K$3:K378)))</f>
        <v/>
      </c>
      <c r="N379" t="str">
        <f>IF(ISBLANK(A379),"",IF(H380=0,NETWORKDAYS($H$3,H379,holiday!$B$2:$B$10),IF(DAY(H379)&lt;DAY(H380),NETWORKDAYS($H$3,H379,holiday!$B$2:$B$10),0)))</f>
        <v/>
      </c>
      <c r="O379" t="str">
        <f>IF(ISBLANK(A379),"",SUMIF($A$3:$A379,O$2,$B$3:$B379))</f>
        <v/>
      </c>
      <c r="P379" t="str">
        <f>IF(ISBLANK(A379),"",SUMIF($A$3:$A379,P$2,$B$3:$B379))</f>
        <v/>
      </c>
      <c r="Q379" t="str">
        <f>IF(ISBLANK(A379),"",SUMIF($A$3:$A379,Q$2,$B$3:$B379))</f>
        <v/>
      </c>
      <c r="R379" t="str">
        <f>IF(ISBLANK(A379),"",SUMIF($A$3:$A379,R$2,$B$3:$B379))</f>
        <v/>
      </c>
      <c r="T379" s="2" t="str">
        <f t="shared" si="44"/>
        <v/>
      </c>
      <c r="U379" s="2" t="str">
        <f t="shared" si="45"/>
        <v/>
      </c>
      <c r="V379" s="2" t="str">
        <f t="shared" si="46"/>
        <v/>
      </c>
      <c r="W379" s="2" t="str">
        <f t="shared" si="47"/>
        <v/>
      </c>
    </row>
    <row r="380" spans="8:23" x14ac:dyDescent="0.3">
      <c r="H380" s="12">
        <f t="shared" si="40"/>
        <v>0</v>
      </c>
      <c r="I380" s="2" t="str">
        <f t="shared" si="41"/>
        <v/>
      </c>
      <c r="J380" s="2" t="str">
        <f>IF(ISBLANK(A380),"",-SUM(I$3:I380))</f>
        <v/>
      </c>
      <c r="K380" s="2" t="str">
        <f t="shared" si="42"/>
        <v/>
      </c>
      <c r="L380" s="7" t="str">
        <f t="shared" si="43"/>
        <v/>
      </c>
      <c r="M380" s="7" t="str">
        <f>IF(ISBLANK(A380),"",K380/($M$1+SUM(K$3:K379)))</f>
        <v/>
      </c>
      <c r="N380" t="str">
        <f>IF(ISBLANK(A380),"",IF(H381=0,NETWORKDAYS($H$3,H380,holiday!$B$2:$B$10),IF(DAY(H380)&lt;DAY(H381),NETWORKDAYS($H$3,H380,holiday!$B$2:$B$10),0)))</f>
        <v/>
      </c>
      <c r="O380" t="str">
        <f>IF(ISBLANK(A380),"",SUMIF($A$3:$A380,O$2,$B$3:$B380))</f>
        <v/>
      </c>
      <c r="P380" t="str">
        <f>IF(ISBLANK(A380),"",SUMIF($A$3:$A380,P$2,$B$3:$B380))</f>
        <v/>
      </c>
      <c r="Q380" t="str">
        <f>IF(ISBLANK(A380),"",SUMIF($A$3:$A380,Q$2,$B$3:$B380))</f>
        <v/>
      </c>
      <c r="R380" t="str">
        <f>IF(ISBLANK(A380),"",SUMIF($A$3:$A380,R$2,$B$3:$B380))</f>
        <v/>
      </c>
      <c r="T380" s="2" t="str">
        <f t="shared" si="44"/>
        <v/>
      </c>
      <c r="U380" s="2" t="str">
        <f t="shared" si="45"/>
        <v/>
      </c>
      <c r="V380" s="2" t="str">
        <f t="shared" si="46"/>
        <v/>
      </c>
      <c r="W380" s="2" t="str">
        <f t="shared" si="47"/>
        <v/>
      </c>
    </row>
    <row r="381" spans="8:23" x14ac:dyDescent="0.3">
      <c r="H381" s="12">
        <f t="shared" si="40"/>
        <v>0</v>
      </c>
      <c r="I381" s="2" t="str">
        <f t="shared" si="41"/>
        <v/>
      </c>
      <c r="J381" s="2" t="str">
        <f>IF(ISBLANK(A381),"",-SUM(I$3:I381))</f>
        <v/>
      </c>
      <c r="K381" s="2" t="str">
        <f t="shared" si="42"/>
        <v/>
      </c>
      <c r="L381" s="7" t="str">
        <f t="shared" si="43"/>
        <v/>
      </c>
      <c r="M381" s="7" t="str">
        <f>IF(ISBLANK(A381),"",K381/($M$1+SUM(K$3:K380)))</f>
        <v/>
      </c>
      <c r="N381" t="str">
        <f>IF(ISBLANK(A381),"",IF(H382=0,NETWORKDAYS($H$3,H381,holiday!$B$2:$B$10),IF(DAY(H381)&lt;DAY(H382),NETWORKDAYS($H$3,H381,holiday!$B$2:$B$10),0)))</f>
        <v/>
      </c>
      <c r="O381" t="str">
        <f>IF(ISBLANK(A381),"",SUMIF($A$3:$A381,O$2,$B$3:$B381))</f>
        <v/>
      </c>
      <c r="P381" t="str">
        <f>IF(ISBLANK(A381),"",SUMIF($A$3:$A381,P$2,$B$3:$B381))</f>
        <v/>
      </c>
      <c r="Q381" t="str">
        <f>IF(ISBLANK(A381),"",SUMIF($A$3:$A381,Q$2,$B$3:$B381))</f>
        <v/>
      </c>
      <c r="R381" t="str">
        <f>IF(ISBLANK(A381),"",SUMIF($A$3:$A381,R$2,$B$3:$B381))</f>
        <v/>
      </c>
      <c r="T381" s="2" t="str">
        <f t="shared" si="44"/>
        <v/>
      </c>
      <c r="U381" s="2" t="str">
        <f t="shared" si="45"/>
        <v/>
      </c>
      <c r="V381" s="2" t="str">
        <f t="shared" si="46"/>
        <v/>
      </c>
      <c r="W381" s="2" t="str">
        <f t="shared" si="47"/>
        <v/>
      </c>
    </row>
    <row r="382" spans="8:23" x14ac:dyDescent="0.3">
      <c r="H382" s="12">
        <f t="shared" si="40"/>
        <v>0</v>
      </c>
      <c r="I382" s="2" t="str">
        <f t="shared" si="41"/>
        <v/>
      </c>
      <c r="J382" s="2" t="str">
        <f>IF(ISBLANK(A382),"",-SUM(I$3:I382))</f>
        <v/>
      </c>
      <c r="K382" s="2" t="str">
        <f t="shared" si="42"/>
        <v/>
      </c>
      <c r="L382" s="7" t="str">
        <f t="shared" si="43"/>
        <v/>
      </c>
      <c r="M382" s="7" t="str">
        <f>IF(ISBLANK(A382),"",K382/($M$1+SUM(K$3:K381)))</f>
        <v/>
      </c>
      <c r="N382" t="str">
        <f>IF(ISBLANK(A382),"",IF(H383=0,NETWORKDAYS($H$3,H382,holiday!$B$2:$B$10),IF(DAY(H382)&lt;DAY(H383),NETWORKDAYS($H$3,H382,holiday!$B$2:$B$10),0)))</f>
        <v/>
      </c>
      <c r="O382" t="str">
        <f>IF(ISBLANK(A382),"",SUMIF($A$3:$A382,O$2,$B$3:$B382))</f>
        <v/>
      </c>
      <c r="P382" t="str">
        <f>IF(ISBLANK(A382),"",SUMIF($A$3:$A382,P$2,$B$3:$B382))</f>
        <v/>
      </c>
      <c r="Q382" t="str">
        <f>IF(ISBLANK(A382),"",SUMIF($A$3:$A382,Q$2,$B$3:$B382))</f>
        <v/>
      </c>
      <c r="R382" t="str">
        <f>IF(ISBLANK(A382),"",SUMIF($A$3:$A382,R$2,$B$3:$B382))</f>
        <v/>
      </c>
      <c r="T382" s="2" t="str">
        <f t="shared" si="44"/>
        <v/>
      </c>
      <c r="U382" s="2" t="str">
        <f t="shared" si="45"/>
        <v/>
      </c>
      <c r="V382" s="2" t="str">
        <f t="shared" si="46"/>
        <v/>
      </c>
      <c r="W382" s="2" t="str">
        <f t="shared" si="47"/>
        <v/>
      </c>
    </row>
    <row r="383" spans="8:23" x14ac:dyDescent="0.3">
      <c r="H383" s="12">
        <f t="shared" si="40"/>
        <v>0</v>
      </c>
      <c r="I383" s="2" t="str">
        <f t="shared" si="41"/>
        <v/>
      </c>
      <c r="J383" s="2" t="str">
        <f>IF(ISBLANK(A383),"",-SUM(I$3:I383))</f>
        <v/>
      </c>
      <c r="K383" s="2" t="str">
        <f t="shared" si="42"/>
        <v/>
      </c>
      <c r="L383" s="7" t="str">
        <f t="shared" si="43"/>
        <v/>
      </c>
      <c r="M383" s="7" t="str">
        <f>IF(ISBLANK(A383),"",K383/($M$1+SUM(K$3:K382)))</f>
        <v/>
      </c>
      <c r="N383" t="str">
        <f>IF(ISBLANK(A383),"",IF(H384=0,NETWORKDAYS($H$3,H383,holiday!$B$2:$B$10),IF(DAY(H383)&lt;DAY(H384),NETWORKDAYS($H$3,H383,holiday!$B$2:$B$10),0)))</f>
        <v/>
      </c>
      <c r="O383" t="str">
        <f>IF(ISBLANK(A383),"",SUMIF($A$3:$A383,O$2,$B$3:$B383))</f>
        <v/>
      </c>
      <c r="P383" t="str">
        <f>IF(ISBLANK(A383),"",SUMIF($A$3:$A383,P$2,$B$3:$B383))</f>
        <v/>
      </c>
      <c r="Q383" t="str">
        <f>IF(ISBLANK(A383),"",SUMIF($A$3:$A383,Q$2,$B$3:$B383))</f>
        <v/>
      </c>
      <c r="R383" t="str">
        <f>IF(ISBLANK(A383),"",SUMIF($A$3:$A383,R$2,$B$3:$B383))</f>
        <v/>
      </c>
      <c r="T383" s="2" t="str">
        <f t="shared" si="44"/>
        <v/>
      </c>
      <c r="U383" s="2" t="str">
        <f t="shared" si="45"/>
        <v/>
      </c>
      <c r="V383" s="2" t="str">
        <f t="shared" si="46"/>
        <v/>
      </c>
      <c r="W383" s="2" t="str">
        <f t="shared" si="47"/>
        <v/>
      </c>
    </row>
    <row r="384" spans="8:23" x14ac:dyDescent="0.3">
      <c r="H384" s="12">
        <f t="shared" si="40"/>
        <v>0</v>
      </c>
      <c r="I384" s="2" t="str">
        <f t="shared" si="41"/>
        <v/>
      </c>
      <c r="J384" s="2" t="str">
        <f>IF(ISBLANK(A384),"",-SUM(I$3:I384))</f>
        <v/>
      </c>
      <c r="K384" s="2" t="str">
        <f t="shared" si="42"/>
        <v/>
      </c>
      <c r="L384" s="7" t="str">
        <f t="shared" si="43"/>
        <v/>
      </c>
      <c r="M384" s="7" t="str">
        <f>IF(ISBLANK(A384),"",K384/($M$1+SUM(K$3:K383)))</f>
        <v/>
      </c>
      <c r="N384" t="str">
        <f>IF(ISBLANK(A384),"",IF(H385=0,NETWORKDAYS($H$3,H384,holiday!$B$2:$B$10),IF(DAY(H384)&lt;DAY(H385),NETWORKDAYS($H$3,H384,holiday!$B$2:$B$10),0)))</f>
        <v/>
      </c>
      <c r="O384" t="str">
        <f>IF(ISBLANK(A384),"",SUMIF($A$3:$A384,O$2,$B$3:$B384))</f>
        <v/>
      </c>
      <c r="P384" t="str">
        <f>IF(ISBLANK(A384),"",SUMIF($A$3:$A384,P$2,$B$3:$B384))</f>
        <v/>
      </c>
      <c r="Q384" t="str">
        <f>IF(ISBLANK(A384),"",SUMIF($A$3:$A384,Q$2,$B$3:$B384))</f>
        <v/>
      </c>
      <c r="R384" t="str">
        <f>IF(ISBLANK(A384),"",SUMIF($A$3:$A384,R$2,$B$3:$B384))</f>
        <v/>
      </c>
      <c r="T384" s="2" t="str">
        <f t="shared" si="44"/>
        <v/>
      </c>
      <c r="U384" s="2" t="str">
        <f t="shared" si="45"/>
        <v/>
      </c>
      <c r="V384" s="2" t="str">
        <f t="shared" si="46"/>
        <v/>
      </c>
      <c r="W384" s="2" t="str">
        <f t="shared" si="47"/>
        <v/>
      </c>
    </row>
    <row r="385" spans="8:23" x14ac:dyDescent="0.3">
      <c r="H385" s="12">
        <f t="shared" si="40"/>
        <v>0</v>
      </c>
      <c r="I385" s="2" t="str">
        <f t="shared" si="41"/>
        <v/>
      </c>
      <c r="J385" s="2" t="str">
        <f>IF(ISBLANK(A385),"",-SUM(I$3:I385))</f>
        <v/>
      </c>
      <c r="K385" s="2" t="str">
        <f t="shared" si="42"/>
        <v/>
      </c>
      <c r="L385" s="7" t="str">
        <f t="shared" si="43"/>
        <v/>
      </c>
      <c r="M385" s="7" t="str">
        <f>IF(ISBLANK(A385),"",K385/($M$1+SUM(K$3:K384)))</f>
        <v/>
      </c>
      <c r="N385" t="str">
        <f>IF(ISBLANK(A385),"",IF(H386=0,NETWORKDAYS($H$3,H385,holiday!$B$2:$B$10),IF(DAY(H385)&lt;DAY(H386),NETWORKDAYS($H$3,H385,holiday!$B$2:$B$10),0)))</f>
        <v/>
      </c>
      <c r="O385" t="str">
        <f>IF(ISBLANK(A385),"",SUMIF($A$3:$A385,O$2,$B$3:$B385))</f>
        <v/>
      </c>
      <c r="P385" t="str">
        <f>IF(ISBLANK(A385),"",SUMIF($A$3:$A385,P$2,$B$3:$B385))</f>
        <v/>
      </c>
      <c r="Q385" t="str">
        <f>IF(ISBLANK(A385),"",SUMIF($A$3:$A385,Q$2,$B$3:$B385))</f>
        <v/>
      </c>
      <c r="R385" t="str">
        <f>IF(ISBLANK(A385),"",SUMIF($A$3:$A385,R$2,$B$3:$B385))</f>
        <v/>
      </c>
      <c r="T385" s="2" t="str">
        <f t="shared" si="44"/>
        <v/>
      </c>
      <c r="U385" s="2" t="str">
        <f t="shared" si="45"/>
        <v/>
      </c>
      <c r="V385" s="2" t="str">
        <f t="shared" si="46"/>
        <v/>
      </c>
      <c r="W385" s="2" t="str">
        <f t="shared" si="47"/>
        <v/>
      </c>
    </row>
    <row r="386" spans="8:23" x14ac:dyDescent="0.3">
      <c r="H386" s="12">
        <f t="shared" si="40"/>
        <v>0</v>
      </c>
      <c r="I386" s="2" t="str">
        <f t="shared" si="41"/>
        <v/>
      </c>
      <c r="J386" s="2" t="str">
        <f>IF(ISBLANK(A386),"",-SUM(I$3:I386))</f>
        <v/>
      </c>
      <c r="K386" s="2" t="str">
        <f t="shared" si="42"/>
        <v/>
      </c>
      <c r="L386" s="7" t="str">
        <f t="shared" si="43"/>
        <v/>
      </c>
      <c r="M386" s="7" t="str">
        <f>IF(ISBLANK(A386),"",K386/($M$1+SUM(K$3:K385)))</f>
        <v/>
      </c>
      <c r="N386" t="str">
        <f>IF(ISBLANK(A386),"",IF(H387=0,NETWORKDAYS($H$3,H386,holiday!$B$2:$B$10),IF(DAY(H386)&lt;DAY(H387),NETWORKDAYS($H$3,H386,holiday!$B$2:$B$10),0)))</f>
        <v/>
      </c>
      <c r="O386" t="str">
        <f>IF(ISBLANK(A386),"",SUMIF($A$3:$A386,O$2,$B$3:$B386))</f>
        <v/>
      </c>
      <c r="P386" t="str">
        <f>IF(ISBLANK(A386),"",SUMIF($A$3:$A386,P$2,$B$3:$B386))</f>
        <v/>
      </c>
      <c r="Q386" t="str">
        <f>IF(ISBLANK(A386),"",SUMIF($A$3:$A386,Q$2,$B$3:$B386))</f>
        <v/>
      </c>
      <c r="R386" t="str">
        <f>IF(ISBLANK(A386),"",SUMIF($A$3:$A386,R$2,$B$3:$B386))</f>
        <v/>
      </c>
      <c r="T386" s="2" t="str">
        <f t="shared" si="44"/>
        <v/>
      </c>
      <c r="U386" s="2" t="str">
        <f t="shared" si="45"/>
        <v/>
      </c>
      <c r="V386" s="2" t="str">
        <f t="shared" si="46"/>
        <v/>
      </c>
      <c r="W386" s="2" t="str">
        <f t="shared" si="47"/>
        <v/>
      </c>
    </row>
    <row r="387" spans="8:23" x14ac:dyDescent="0.3">
      <c r="H387" s="12">
        <f t="shared" si="40"/>
        <v>0</v>
      </c>
      <c r="I387" s="2" t="str">
        <f t="shared" si="41"/>
        <v/>
      </c>
      <c r="J387" s="2" t="str">
        <f>IF(ISBLANK(A387),"",-SUM(I$3:I387))</f>
        <v/>
      </c>
      <c r="K387" s="2" t="str">
        <f t="shared" si="42"/>
        <v/>
      </c>
      <c r="L387" s="7" t="str">
        <f t="shared" si="43"/>
        <v/>
      </c>
      <c r="M387" s="7" t="str">
        <f>IF(ISBLANK(A387),"",K387/($M$1+SUM(K$3:K386)))</f>
        <v/>
      </c>
      <c r="N387" t="str">
        <f>IF(ISBLANK(A387),"",IF(H388=0,NETWORKDAYS($H$3,H387,holiday!$B$2:$B$10),IF(DAY(H387)&lt;DAY(H388),NETWORKDAYS($H$3,H387,holiday!$B$2:$B$10),0)))</f>
        <v/>
      </c>
      <c r="O387" t="str">
        <f>IF(ISBLANK(A387),"",SUMIF($A$3:$A387,O$2,$B$3:$B387))</f>
        <v/>
      </c>
      <c r="P387" t="str">
        <f>IF(ISBLANK(A387),"",SUMIF($A$3:$A387,P$2,$B$3:$B387))</f>
        <v/>
      </c>
      <c r="Q387" t="str">
        <f>IF(ISBLANK(A387),"",SUMIF($A$3:$A387,Q$2,$B$3:$B387))</f>
        <v/>
      </c>
      <c r="R387" t="str">
        <f>IF(ISBLANK(A387),"",SUMIF($A$3:$A387,R$2,$B$3:$B387))</f>
        <v/>
      </c>
      <c r="T387" s="2" t="str">
        <f t="shared" si="44"/>
        <v/>
      </c>
      <c r="U387" s="2" t="str">
        <f t="shared" si="45"/>
        <v/>
      </c>
      <c r="V387" s="2" t="str">
        <f t="shared" si="46"/>
        <v/>
      </c>
      <c r="W387" s="2" t="str">
        <f t="shared" si="47"/>
        <v/>
      </c>
    </row>
    <row r="388" spans="8:23" x14ac:dyDescent="0.3">
      <c r="H388" s="12">
        <f t="shared" ref="H388:H451" si="48">IF(ISBLANK(D388),,LEFT(D388,LEN(D388)-6)*1)</f>
        <v>0</v>
      </c>
      <c r="I388" s="2" t="str">
        <f t="shared" ref="I388:I451" si="49">IF(ISBLANK(A388),"",-B388*C388)</f>
        <v/>
      </c>
      <c r="J388" s="2" t="str">
        <f>IF(ISBLANK(A388),"",-SUM(I$3:I388))</f>
        <v/>
      </c>
      <c r="K388" s="2" t="str">
        <f t="shared" ref="K388:K451" si="50">IF(ISBLANK(A388),"",SUMPRODUCT(O388:R388,T388:W388)-J388)</f>
        <v/>
      </c>
      <c r="L388" s="7" t="str">
        <f t="shared" ref="L388:L451" si="51">IF(ISBLANK(A388),"",K388/$M$1)</f>
        <v/>
      </c>
      <c r="M388" s="7" t="str">
        <f>IF(ISBLANK(A388),"",K388/($M$1+SUM(K$3:K387)))</f>
        <v/>
      </c>
      <c r="N388" t="str">
        <f>IF(ISBLANK(A388),"",IF(H389=0,NETWORKDAYS($H$3,H388,holiday!$B$2:$B$10),IF(DAY(H388)&lt;DAY(H389),NETWORKDAYS($H$3,H388,holiday!$B$2:$B$10),0)))</f>
        <v/>
      </c>
      <c r="O388" t="str">
        <f>IF(ISBLANK(A388),"",SUMIF($A$3:$A388,O$2,$B$3:$B388))</f>
        <v/>
      </c>
      <c r="P388" t="str">
        <f>IF(ISBLANK(A388),"",SUMIF($A$3:$A388,P$2,$B$3:$B388))</f>
        <v/>
      </c>
      <c r="Q388" t="str">
        <f>IF(ISBLANK(A388),"",SUMIF($A$3:$A388,Q$2,$B$3:$B388))</f>
        <v/>
      </c>
      <c r="R388" t="str">
        <f>IF(ISBLANK(A388),"",SUMIF($A$3:$A388,R$2,$B$3:$B388))</f>
        <v/>
      </c>
      <c r="T388" s="2" t="str">
        <f t="shared" ref="T388:T451" si="52">IF(ISBLANK(A388),"",IF($A388=T$2,$C388,T387))</f>
        <v/>
      </c>
      <c r="U388" s="2" t="str">
        <f t="shared" ref="U388:U451" si="53">IF(ISBLANK(A388),"",IF($A388=U$2,$C388,U387))</f>
        <v/>
      </c>
      <c r="V388" s="2" t="str">
        <f t="shared" ref="V388:V451" si="54">IF(ISBLANK(A388),"",IF($A388=V$2,$C388,V387))</f>
        <v/>
      </c>
      <c r="W388" s="2" t="str">
        <f t="shared" ref="W388:W451" si="55">IF(ISBLANK(A388),"",IF($A388=W$2,$C388,W387))</f>
        <v/>
      </c>
    </row>
    <row r="389" spans="8:23" x14ac:dyDescent="0.3">
      <c r="H389" s="12">
        <f t="shared" si="48"/>
        <v>0</v>
      </c>
      <c r="I389" s="2" t="str">
        <f t="shared" si="49"/>
        <v/>
      </c>
      <c r="J389" s="2" t="str">
        <f>IF(ISBLANK(A389),"",-SUM(I$3:I389))</f>
        <v/>
      </c>
      <c r="K389" s="2" t="str">
        <f t="shared" si="50"/>
        <v/>
      </c>
      <c r="L389" s="7" t="str">
        <f t="shared" si="51"/>
        <v/>
      </c>
      <c r="M389" s="7" t="str">
        <f>IF(ISBLANK(A389),"",K389/($M$1+SUM(K$3:K388)))</f>
        <v/>
      </c>
      <c r="N389" t="str">
        <f>IF(ISBLANK(A389),"",IF(H390=0,NETWORKDAYS($H$3,H389,holiday!$B$2:$B$10),IF(DAY(H389)&lt;DAY(H390),NETWORKDAYS($H$3,H389,holiday!$B$2:$B$10),0)))</f>
        <v/>
      </c>
      <c r="O389" t="str">
        <f>IF(ISBLANK(A389),"",SUMIF($A$3:$A389,O$2,$B$3:$B389))</f>
        <v/>
      </c>
      <c r="P389" t="str">
        <f>IF(ISBLANK(A389),"",SUMIF($A$3:$A389,P$2,$B$3:$B389))</f>
        <v/>
      </c>
      <c r="Q389" t="str">
        <f>IF(ISBLANK(A389),"",SUMIF($A$3:$A389,Q$2,$B$3:$B389))</f>
        <v/>
      </c>
      <c r="R389" t="str">
        <f>IF(ISBLANK(A389),"",SUMIF($A$3:$A389,R$2,$B$3:$B389))</f>
        <v/>
      </c>
      <c r="T389" s="2" t="str">
        <f t="shared" si="52"/>
        <v/>
      </c>
      <c r="U389" s="2" t="str">
        <f t="shared" si="53"/>
        <v/>
      </c>
      <c r="V389" s="2" t="str">
        <f t="shared" si="54"/>
        <v/>
      </c>
      <c r="W389" s="2" t="str">
        <f t="shared" si="55"/>
        <v/>
      </c>
    </row>
    <row r="390" spans="8:23" x14ac:dyDescent="0.3">
      <c r="H390" s="12">
        <f t="shared" si="48"/>
        <v>0</v>
      </c>
      <c r="I390" s="2" t="str">
        <f t="shared" si="49"/>
        <v/>
      </c>
      <c r="J390" s="2" t="str">
        <f>IF(ISBLANK(A390),"",-SUM(I$3:I390))</f>
        <v/>
      </c>
      <c r="K390" s="2" t="str">
        <f t="shared" si="50"/>
        <v/>
      </c>
      <c r="L390" s="7" t="str">
        <f t="shared" si="51"/>
        <v/>
      </c>
      <c r="M390" s="7" t="str">
        <f>IF(ISBLANK(A390),"",K390/($M$1+SUM(K$3:K389)))</f>
        <v/>
      </c>
      <c r="N390" t="str">
        <f>IF(ISBLANK(A390),"",IF(H391=0,NETWORKDAYS($H$3,H390,holiday!$B$2:$B$10),IF(DAY(H390)&lt;DAY(H391),NETWORKDAYS($H$3,H390,holiday!$B$2:$B$10),0)))</f>
        <v/>
      </c>
      <c r="O390" t="str">
        <f>IF(ISBLANK(A390),"",SUMIF($A$3:$A390,O$2,$B$3:$B390))</f>
        <v/>
      </c>
      <c r="P390" t="str">
        <f>IF(ISBLANK(A390),"",SUMIF($A$3:$A390,P$2,$B$3:$B390))</f>
        <v/>
      </c>
      <c r="Q390" t="str">
        <f>IF(ISBLANK(A390),"",SUMIF($A$3:$A390,Q$2,$B$3:$B390))</f>
        <v/>
      </c>
      <c r="R390" t="str">
        <f>IF(ISBLANK(A390),"",SUMIF($A$3:$A390,R$2,$B$3:$B390))</f>
        <v/>
      </c>
      <c r="T390" s="2" t="str">
        <f t="shared" si="52"/>
        <v/>
      </c>
      <c r="U390" s="2" t="str">
        <f t="shared" si="53"/>
        <v/>
      </c>
      <c r="V390" s="2" t="str">
        <f t="shared" si="54"/>
        <v/>
      </c>
      <c r="W390" s="2" t="str">
        <f t="shared" si="55"/>
        <v/>
      </c>
    </row>
    <row r="391" spans="8:23" x14ac:dyDescent="0.3">
      <c r="H391" s="12">
        <f t="shared" si="48"/>
        <v>0</v>
      </c>
      <c r="I391" s="2" t="str">
        <f t="shared" si="49"/>
        <v/>
      </c>
      <c r="J391" s="2" t="str">
        <f>IF(ISBLANK(A391),"",-SUM(I$3:I391))</f>
        <v/>
      </c>
      <c r="K391" s="2" t="str">
        <f t="shared" si="50"/>
        <v/>
      </c>
      <c r="L391" s="7" t="str">
        <f t="shared" si="51"/>
        <v/>
      </c>
      <c r="M391" s="7" t="str">
        <f>IF(ISBLANK(A391),"",K391/($M$1+SUM(K$3:K390)))</f>
        <v/>
      </c>
      <c r="N391" t="str">
        <f>IF(ISBLANK(A391),"",IF(H392=0,NETWORKDAYS($H$3,H391,holiday!$B$2:$B$10),IF(DAY(H391)&lt;DAY(H392),NETWORKDAYS($H$3,H391,holiday!$B$2:$B$10),0)))</f>
        <v/>
      </c>
      <c r="O391" t="str">
        <f>IF(ISBLANK(A391),"",SUMIF($A$3:$A391,O$2,$B$3:$B391))</f>
        <v/>
      </c>
      <c r="P391" t="str">
        <f>IF(ISBLANK(A391),"",SUMIF($A$3:$A391,P$2,$B$3:$B391))</f>
        <v/>
      </c>
      <c r="Q391" t="str">
        <f>IF(ISBLANK(A391),"",SUMIF($A$3:$A391,Q$2,$B$3:$B391))</f>
        <v/>
      </c>
      <c r="R391" t="str">
        <f>IF(ISBLANK(A391),"",SUMIF($A$3:$A391,R$2,$B$3:$B391))</f>
        <v/>
      </c>
      <c r="T391" s="2" t="str">
        <f t="shared" si="52"/>
        <v/>
      </c>
      <c r="U391" s="2" t="str">
        <f t="shared" si="53"/>
        <v/>
      </c>
      <c r="V391" s="2" t="str">
        <f t="shared" si="54"/>
        <v/>
      </c>
      <c r="W391" s="2" t="str">
        <f t="shared" si="55"/>
        <v/>
      </c>
    </row>
    <row r="392" spans="8:23" x14ac:dyDescent="0.3">
      <c r="H392" s="12">
        <f t="shared" si="48"/>
        <v>0</v>
      </c>
      <c r="I392" s="2" t="str">
        <f t="shared" si="49"/>
        <v/>
      </c>
      <c r="J392" s="2" t="str">
        <f>IF(ISBLANK(A392),"",-SUM(I$3:I392))</f>
        <v/>
      </c>
      <c r="K392" s="2" t="str">
        <f t="shared" si="50"/>
        <v/>
      </c>
      <c r="L392" s="7" t="str">
        <f t="shared" si="51"/>
        <v/>
      </c>
      <c r="M392" s="7" t="str">
        <f>IF(ISBLANK(A392),"",K392/($M$1+SUM(K$3:K391)))</f>
        <v/>
      </c>
      <c r="N392" t="str">
        <f>IF(ISBLANK(A392),"",IF(H393=0,NETWORKDAYS($H$3,H392,holiday!$B$2:$B$10),IF(DAY(H392)&lt;DAY(H393),NETWORKDAYS($H$3,H392,holiday!$B$2:$B$10),0)))</f>
        <v/>
      </c>
      <c r="O392" t="str">
        <f>IF(ISBLANK(A392),"",SUMIF($A$3:$A392,O$2,$B$3:$B392))</f>
        <v/>
      </c>
      <c r="P392" t="str">
        <f>IF(ISBLANK(A392),"",SUMIF($A$3:$A392,P$2,$B$3:$B392))</f>
        <v/>
      </c>
      <c r="Q392" t="str">
        <f>IF(ISBLANK(A392),"",SUMIF($A$3:$A392,Q$2,$B$3:$B392))</f>
        <v/>
      </c>
      <c r="R392" t="str">
        <f>IF(ISBLANK(A392),"",SUMIF($A$3:$A392,R$2,$B$3:$B392))</f>
        <v/>
      </c>
      <c r="T392" s="2" t="str">
        <f t="shared" si="52"/>
        <v/>
      </c>
      <c r="U392" s="2" t="str">
        <f t="shared" si="53"/>
        <v/>
      </c>
      <c r="V392" s="2" t="str">
        <f t="shared" si="54"/>
        <v/>
      </c>
      <c r="W392" s="2" t="str">
        <f t="shared" si="55"/>
        <v/>
      </c>
    </row>
    <row r="393" spans="8:23" x14ac:dyDescent="0.3">
      <c r="H393" s="12">
        <f t="shared" si="48"/>
        <v>0</v>
      </c>
      <c r="I393" s="2" t="str">
        <f t="shared" si="49"/>
        <v/>
      </c>
      <c r="J393" s="2" t="str">
        <f>IF(ISBLANK(A393),"",-SUM(I$3:I393))</f>
        <v/>
      </c>
      <c r="K393" s="2" t="str">
        <f t="shared" si="50"/>
        <v/>
      </c>
      <c r="L393" s="7" t="str">
        <f t="shared" si="51"/>
        <v/>
      </c>
      <c r="M393" s="7" t="str">
        <f>IF(ISBLANK(A393),"",K393/($M$1+SUM(K$3:K392)))</f>
        <v/>
      </c>
      <c r="N393" t="str">
        <f>IF(ISBLANK(A393),"",IF(H394=0,NETWORKDAYS($H$3,H393,holiday!$B$2:$B$10),IF(DAY(H393)&lt;DAY(H394),NETWORKDAYS($H$3,H393,holiday!$B$2:$B$10),0)))</f>
        <v/>
      </c>
      <c r="O393" t="str">
        <f>IF(ISBLANK(A393),"",SUMIF($A$3:$A393,O$2,$B$3:$B393))</f>
        <v/>
      </c>
      <c r="P393" t="str">
        <f>IF(ISBLANK(A393),"",SUMIF($A$3:$A393,P$2,$B$3:$B393))</f>
        <v/>
      </c>
      <c r="Q393" t="str">
        <f>IF(ISBLANK(A393),"",SUMIF($A$3:$A393,Q$2,$B$3:$B393))</f>
        <v/>
      </c>
      <c r="R393" t="str">
        <f>IF(ISBLANK(A393),"",SUMIF($A$3:$A393,R$2,$B$3:$B393))</f>
        <v/>
      </c>
      <c r="T393" s="2" t="str">
        <f t="shared" si="52"/>
        <v/>
      </c>
      <c r="U393" s="2" t="str">
        <f t="shared" si="53"/>
        <v/>
      </c>
      <c r="V393" s="2" t="str">
        <f t="shared" si="54"/>
        <v/>
      </c>
      <c r="W393" s="2" t="str">
        <f t="shared" si="55"/>
        <v/>
      </c>
    </row>
    <row r="394" spans="8:23" x14ac:dyDescent="0.3">
      <c r="H394" s="12">
        <f t="shared" si="48"/>
        <v>0</v>
      </c>
      <c r="I394" s="2" t="str">
        <f t="shared" si="49"/>
        <v/>
      </c>
      <c r="J394" s="2" t="str">
        <f>IF(ISBLANK(A394),"",-SUM(I$3:I394))</f>
        <v/>
      </c>
      <c r="K394" s="2" t="str">
        <f t="shared" si="50"/>
        <v/>
      </c>
      <c r="L394" s="7" t="str">
        <f t="shared" si="51"/>
        <v/>
      </c>
      <c r="M394" s="7" t="str">
        <f>IF(ISBLANK(A394),"",K394/($M$1+SUM(K$3:K393)))</f>
        <v/>
      </c>
      <c r="N394" t="str">
        <f>IF(ISBLANK(A394),"",IF(H395=0,NETWORKDAYS($H$3,H394,holiday!$B$2:$B$10),IF(DAY(H394)&lt;DAY(H395),NETWORKDAYS($H$3,H394,holiday!$B$2:$B$10),0)))</f>
        <v/>
      </c>
      <c r="O394" t="str">
        <f>IF(ISBLANK(A394),"",SUMIF($A$3:$A394,O$2,$B$3:$B394))</f>
        <v/>
      </c>
      <c r="P394" t="str">
        <f>IF(ISBLANK(A394),"",SUMIF($A$3:$A394,P$2,$B$3:$B394))</f>
        <v/>
      </c>
      <c r="Q394" t="str">
        <f>IF(ISBLANK(A394),"",SUMIF($A$3:$A394,Q$2,$B$3:$B394))</f>
        <v/>
      </c>
      <c r="R394" t="str">
        <f>IF(ISBLANK(A394),"",SUMIF($A$3:$A394,R$2,$B$3:$B394))</f>
        <v/>
      </c>
      <c r="T394" s="2" t="str">
        <f t="shared" si="52"/>
        <v/>
      </c>
      <c r="U394" s="2" t="str">
        <f t="shared" si="53"/>
        <v/>
      </c>
      <c r="V394" s="2" t="str">
        <f t="shared" si="54"/>
        <v/>
      </c>
      <c r="W394" s="2" t="str">
        <f t="shared" si="55"/>
        <v/>
      </c>
    </row>
    <row r="395" spans="8:23" x14ac:dyDescent="0.3">
      <c r="H395" s="12">
        <f t="shared" si="48"/>
        <v>0</v>
      </c>
      <c r="I395" s="2" t="str">
        <f t="shared" si="49"/>
        <v/>
      </c>
      <c r="J395" s="2" t="str">
        <f>IF(ISBLANK(A395),"",-SUM(I$3:I395))</f>
        <v/>
      </c>
      <c r="K395" s="2" t="str">
        <f t="shared" si="50"/>
        <v/>
      </c>
      <c r="L395" s="7" t="str">
        <f t="shared" si="51"/>
        <v/>
      </c>
      <c r="M395" s="7" t="str">
        <f>IF(ISBLANK(A395),"",K395/($M$1+SUM(K$3:K394)))</f>
        <v/>
      </c>
      <c r="N395" t="str">
        <f>IF(ISBLANK(A395),"",IF(H396=0,NETWORKDAYS($H$3,H395,holiday!$B$2:$B$10),IF(DAY(H395)&lt;DAY(H396),NETWORKDAYS($H$3,H395,holiday!$B$2:$B$10),0)))</f>
        <v/>
      </c>
      <c r="O395" t="str">
        <f>IF(ISBLANK(A395),"",SUMIF($A$3:$A395,O$2,$B$3:$B395))</f>
        <v/>
      </c>
      <c r="P395" t="str">
        <f>IF(ISBLANK(A395),"",SUMIF($A$3:$A395,P$2,$B$3:$B395))</f>
        <v/>
      </c>
      <c r="Q395" t="str">
        <f>IF(ISBLANK(A395),"",SUMIF($A$3:$A395,Q$2,$B$3:$B395))</f>
        <v/>
      </c>
      <c r="R395" t="str">
        <f>IF(ISBLANK(A395),"",SUMIF($A$3:$A395,R$2,$B$3:$B395))</f>
        <v/>
      </c>
      <c r="T395" s="2" t="str">
        <f t="shared" si="52"/>
        <v/>
      </c>
      <c r="U395" s="2" t="str">
        <f t="shared" si="53"/>
        <v/>
      </c>
      <c r="V395" s="2" t="str">
        <f t="shared" si="54"/>
        <v/>
      </c>
      <c r="W395" s="2" t="str">
        <f t="shared" si="55"/>
        <v/>
      </c>
    </row>
    <row r="396" spans="8:23" x14ac:dyDescent="0.3">
      <c r="H396" s="12">
        <f t="shared" si="48"/>
        <v>0</v>
      </c>
      <c r="I396" s="2" t="str">
        <f t="shared" si="49"/>
        <v/>
      </c>
      <c r="J396" s="2" t="str">
        <f>IF(ISBLANK(A396),"",-SUM(I$3:I396))</f>
        <v/>
      </c>
      <c r="K396" s="2" t="str">
        <f t="shared" si="50"/>
        <v/>
      </c>
      <c r="L396" s="7" t="str">
        <f t="shared" si="51"/>
        <v/>
      </c>
      <c r="M396" s="7" t="str">
        <f>IF(ISBLANK(A396),"",K396/($M$1+SUM(K$3:K395)))</f>
        <v/>
      </c>
      <c r="N396" t="str">
        <f>IF(ISBLANK(A396),"",IF(H397=0,NETWORKDAYS($H$3,H396,holiday!$B$2:$B$10),IF(DAY(H396)&lt;DAY(H397),NETWORKDAYS($H$3,H396,holiday!$B$2:$B$10),0)))</f>
        <v/>
      </c>
      <c r="O396" t="str">
        <f>IF(ISBLANK(A396),"",SUMIF($A$3:$A396,O$2,$B$3:$B396))</f>
        <v/>
      </c>
      <c r="P396" t="str">
        <f>IF(ISBLANK(A396),"",SUMIF($A$3:$A396,P$2,$B$3:$B396))</f>
        <v/>
      </c>
      <c r="Q396" t="str">
        <f>IF(ISBLANK(A396),"",SUMIF($A$3:$A396,Q$2,$B$3:$B396))</f>
        <v/>
      </c>
      <c r="R396" t="str">
        <f>IF(ISBLANK(A396),"",SUMIF($A$3:$A396,R$2,$B$3:$B396))</f>
        <v/>
      </c>
      <c r="T396" s="2" t="str">
        <f t="shared" si="52"/>
        <v/>
      </c>
      <c r="U396" s="2" t="str">
        <f t="shared" si="53"/>
        <v/>
      </c>
      <c r="V396" s="2" t="str">
        <f t="shared" si="54"/>
        <v/>
      </c>
      <c r="W396" s="2" t="str">
        <f t="shared" si="55"/>
        <v/>
      </c>
    </row>
    <row r="397" spans="8:23" x14ac:dyDescent="0.3">
      <c r="H397" s="12">
        <f t="shared" si="48"/>
        <v>0</v>
      </c>
      <c r="I397" s="2" t="str">
        <f t="shared" si="49"/>
        <v/>
      </c>
      <c r="J397" s="2" t="str">
        <f>IF(ISBLANK(A397),"",-SUM(I$3:I397))</f>
        <v/>
      </c>
      <c r="K397" s="2" t="str">
        <f t="shared" si="50"/>
        <v/>
      </c>
      <c r="L397" s="7" t="str">
        <f t="shared" si="51"/>
        <v/>
      </c>
      <c r="M397" s="7" t="str">
        <f>IF(ISBLANK(A397),"",K397/($M$1+SUM(K$3:K396)))</f>
        <v/>
      </c>
      <c r="N397" t="str">
        <f>IF(ISBLANK(A397),"",IF(H398=0,NETWORKDAYS($H$3,H397,holiday!$B$2:$B$10),IF(DAY(H397)&lt;DAY(H398),NETWORKDAYS($H$3,H397,holiday!$B$2:$B$10),0)))</f>
        <v/>
      </c>
      <c r="O397" t="str">
        <f>IF(ISBLANK(A397),"",SUMIF($A$3:$A397,O$2,$B$3:$B397))</f>
        <v/>
      </c>
      <c r="P397" t="str">
        <f>IF(ISBLANK(A397),"",SUMIF($A$3:$A397,P$2,$B$3:$B397))</f>
        <v/>
      </c>
      <c r="Q397" t="str">
        <f>IF(ISBLANK(A397),"",SUMIF($A$3:$A397,Q$2,$B$3:$B397))</f>
        <v/>
      </c>
      <c r="R397" t="str">
        <f>IF(ISBLANK(A397),"",SUMIF($A$3:$A397,R$2,$B$3:$B397))</f>
        <v/>
      </c>
      <c r="T397" s="2" t="str">
        <f t="shared" si="52"/>
        <v/>
      </c>
      <c r="U397" s="2" t="str">
        <f t="shared" si="53"/>
        <v/>
      </c>
      <c r="V397" s="2" t="str">
        <f t="shared" si="54"/>
        <v/>
      </c>
      <c r="W397" s="2" t="str">
        <f t="shared" si="55"/>
        <v/>
      </c>
    </row>
    <row r="398" spans="8:23" x14ac:dyDescent="0.3">
      <c r="H398" s="12">
        <f t="shared" si="48"/>
        <v>0</v>
      </c>
      <c r="I398" s="2" t="str">
        <f t="shared" si="49"/>
        <v/>
      </c>
      <c r="J398" s="2" t="str">
        <f>IF(ISBLANK(A398),"",-SUM(I$3:I398))</f>
        <v/>
      </c>
      <c r="K398" s="2" t="str">
        <f t="shared" si="50"/>
        <v/>
      </c>
      <c r="L398" s="7" t="str">
        <f t="shared" si="51"/>
        <v/>
      </c>
      <c r="M398" s="7" t="str">
        <f>IF(ISBLANK(A398),"",K398/($M$1+SUM(K$3:K397)))</f>
        <v/>
      </c>
      <c r="N398" t="str">
        <f>IF(ISBLANK(A398),"",IF(H399=0,NETWORKDAYS($H$3,H398,holiday!$B$2:$B$10),IF(DAY(H398)&lt;DAY(H399),NETWORKDAYS($H$3,H398,holiday!$B$2:$B$10),0)))</f>
        <v/>
      </c>
      <c r="O398" t="str">
        <f>IF(ISBLANK(A398),"",SUMIF($A$3:$A398,O$2,$B$3:$B398))</f>
        <v/>
      </c>
      <c r="P398" t="str">
        <f>IF(ISBLANK(A398),"",SUMIF($A$3:$A398,P$2,$B$3:$B398))</f>
        <v/>
      </c>
      <c r="Q398" t="str">
        <f>IF(ISBLANK(A398),"",SUMIF($A$3:$A398,Q$2,$B$3:$B398))</f>
        <v/>
      </c>
      <c r="R398" t="str">
        <f>IF(ISBLANK(A398),"",SUMIF($A$3:$A398,R$2,$B$3:$B398))</f>
        <v/>
      </c>
      <c r="T398" s="2" t="str">
        <f t="shared" si="52"/>
        <v/>
      </c>
      <c r="U398" s="2" t="str">
        <f t="shared" si="53"/>
        <v/>
      </c>
      <c r="V398" s="2" t="str">
        <f t="shared" si="54"/>
        <v/>
      </c>
      <c r="W398" s="2" t="str">
        <f t="shared" si="55"/>
        <v/>
      </c>
    </row>
    <row r="399" spans="8:23" x14ac:dyDescent="0.3">
      <c r="H399" s="12">
        <f t="shared" si="48"/>
        <v>0</v>
      </c>
      <c r="I399" s="2" t="str">
        <f t="shared" si="49"/>
        <v/>
      </c>
      <c r="J399" s="2" t="str">
        <f>IF(ISBLANK(A399),"",-SUM(I$3:I399))</f>
        <v/>
      </c>
      <c r="K399" s="2" t="str">
        <f t="shared" si="50"/>
        <v/>
      </c>
      <c r="L399" s="7" t="str">
        <f t="shared" si="51"/>
        <v/>
      </c>
      <c r="M399" s="7" t="str">
        <f>IF(ISBLANK(A399),"",K399/($M$1+SUM(K$3:K398)))</f>
        <v/>
      </c>
      <c r="N399" t="str">
        <f>IF(ISBLANK(A399),"",IF(H400=0,NETWORKDAYS($H$3,H399,holiday!$B$2:$B$10),IF(DAY(H399)&lt;DAY(H400),NETWORKDAYS($H$3,H399,holiday!$B$2:$B$10),0)))</f>
        <v/>
      </c>
      <c r="O399" t="str">
        <f>IF(ISBLANK(A399),"",SUMIF($A$3:$A399,O$2,$B$3:$B399))</f>
        <v/>
      </c>
      <c r="P399" t="str">
        <f>IF(ISBLANK(A399),"",SUMIF($A$3:$A399,P$2,$B$3:$B399))</f>
        <v/>
      </c>
      <c r="Q399" t="str">
        <f>IF(ISBLANK(A399),"",SUMIF($A$3:$A399,Q$2,$B$3:$B399))</f>
        <v/>
      </c>
      <c r="R399" t="str">
        <f>IF(ISBLANK(A399),"",SUMIF($A$3:$A399,R$2,$B$3:$B399))</f>
        <v/>
      </c>
      <c r="T399" s="2" t="str">
        <f t="shared" si="52"/>
        <v/>
      </c>
      <c r="U399" s="2" t="str">
        <f t="shared" si="53"/>
        <v/>
      </c>
      <c r="V399" s="2" t="str">
        <f t="shared" si="54"/>
        <v/>
      </c>
      <c r="W399" s="2" t="str">
        <f t="shared" si="55"/>
        <v/>
      </c>
    </row>
    <row r="400" spans="8:23" x14ac:dyDescent="0.3">
      <c r="H400" s="12">
        <f t="shared" si="48"/>
        <v>0</v>
      </c>
      <c r="I400" s="2" t="str">
        <f t="shared" si="49"/>
        <v/>
      </c>
      <c r="J400" s="2" t="str">
        <f>IF(ISBLANK(A400),"",-SUM(I$3:I400))</f>
        <v/>
      </c>
      <c r="K400" s="2" t="str">
        <f t="shared" si="50"/>
        <v/>
      </c>
      <c r="L400" s="7" t="str">
        <f t="shared" si="51"/>
        <v/>
      </c>
      <c r="M400" s="7" t="str">
        <f>IF(ISBLANK(A400),"",K400/($M$1+SUM(K$3:K399)))</f>
        <v/>
      </c>
      <c r="N400" t="str">
        <f>IF(ISBLANK(A400),"",IF(H401=0,NETWORKDAYS($H$3,H400,holiday!$B$2:$B$10),IF(DAY(H400)&lt;DAY(H401),NETWORKDAYS($H$3,H400,holiday!$B$2:$B$10),0)))</f>
        <v/>
      </c>
      <c r="O400" t="str">
        <f>IF(ISBLANK(A400),"",SUMIF($A$3:$A400,O$2,$B$3:$B400))</f>
        <v/>
      </c>
      <c r="P400" t="str">
        <f>IF(ISBLANK(A400),"",SUMIF($A$3:$A400,P$2,$B$3:$B400))</f>
        <v/>
      </c>
      <c r="Q400" t="str">
        <f>IF(ISBLANK(A400),"",SUMIF($A$3:$A400,Q$2,$B$3:$B400))</f>
        <v/>
      </c>
      <c r="R400" t="str">
        <f>IF(ISBLANK(A400),"",SUMIF($A$3:$A400,R$2,$B$3:$B400))</f>
        <v/>
      </c>
      <c r="T400" s="2" t="str">
        <f t="shared" si="52"/>
        <v/>
      </c>
      <c r="U400" s="2" t="str">
        <f t="shared" si="53"/>
        <v/>
      </c>
      <c r="V400" s="2" t="str">
        <f t="shared" si="54"/>
        <v/>
      </c>
      <c r="W400" s="2" t="str">
        <f t="shared" si="55"/>
        <v/>
      </c>
    </row>
    <row r="401" spans="8:23" x14ac:dyDescent="0.3">
      <c r="H401" s="12">
        <f t="shared" si="48"/>
        <v>0</v>
      </c>
      <c r="I401" s="2" t="str">
        <f t="shared" si="49"/>
        <v/>
      </c>
      <c r="J401" s="2" t="str">
        <f>IF(ISBLANK(A401),"",-SUM(I$3:I401))</f>
        <v/>
      </c>
      <c r="K401" s="2" t="str">
        <f t="shared" si="50"/>
        <v/>
      </c>
      <c r="L401" s="7" t="str">
        <f t="shared" si="51"/>
        <v/>
      </c>
      <c r="M401" s="7" t="str">
        <f>IF(ISBLANK(A401),"",K401/($M$1+SUM(K$3:K400)))</f>
        <v/>
      </c>
      <c r="N401" t="str">
        <f>IF(ISBLANK(A401),"",IF(H402=0,NETWORKDAYS($H$3,H401,holiday!$B$2:$B$10),IF(DAY(H401)&lt;DAY(H402),NETWORKDAYS($H$3,H401,holiday!$B$2:$B$10),0)))</f>
        <v/>
      </c>
      <c r="O401" t="str">
        <f>IF(ISBLANK(A401),"",SUMIF($A$3:$A401,O$2,$B$3:$B401))</f>
        <v/>
      </c>
      <c r="P401" t="str">
        <f>IF(ISBLANK(A401),"",SUMIF($A$3:$A401,P$2,$B$3:$B401))</f>
        <v/>
      </c>
      <c r="Q401" t="str">
        <f>IF(ISBLANK(A401),"",SUMIF($A$3:$A401,Q$2,$B$3:$B401))</f>
        <v/>
      </c>
      <c r="R401" t="str">
        <f>IF(ISBLANK(A401),"",SUMIF($A$3:$A401,R$2,$B$3:$B401))</f>
        <v/>
      </c>
      <c r="T401" s="2" t="str">
        <f t="shared" si="52"/>
        <v/>
      </c>
      <c r="U401" s="2" t="str">
        <f t="shared" si="53"/>
        <v/>
      </c>
      <c r="V401" s="2" t="str">
        <f t="shared" si="54"/>
        <v/>
      </c>
      <c r="W401" s="2" t="str">
        <f t="shared" si="55"/>
        <v/>
      </c>
    </row>
    <row r="402" spans="8:23" x14ac:dyDescent="0.3">
      <c r="H402" s="12">
        <f t="shared" si="48"/>
        <v>0</v>
      </c>
      <c r="I402" s="2" t="str">
        <f t="shared" si="49"/>
        <v/>
      </c>
      <c r="J402" s="2" t="str">
        <f>IF(ISBLANK(A402),"",-SUM(I$3:I402))</f>
        <v/>
      </c>
      <c r="K402" s="2" t="str">
        <f t="shared" si="50"/>
        <v/>
      </c>
      <c r="L402" s="7" t="str">
        <f t="shared" si="51"/>
        <v/>
      </c>
      <c r="M402" s="7" t="str">
        <f>IF(ISBLANK(A402),"",K402/($M$1+SUM(K$3:K401)))</f>
        <v/>
      </c>
      <c r="N402" t="str">
        <f>IF(ISBLANK(A402),"",IF(H403=0,NETWORKDAYS($H$3,H402,holiday!$B$2:$B$10),IF(DAY(H402)&lt;DAY(H403),NETWORKDAYS($H$3,H402,holiday!$B$2:$B$10),0)))</f>
        <v/>
      </c>
      <c r="O402" t="str">
        <f>IF(ISBLANK(A402),"",SUMIF($A$3:$A402,O$2,$B$3:$B402))</f>
        <v/>
      </c>
      <c r="P402" t="str">
        <f>IF(ISBLANK(A402),"",SUMIF($A$3:$A402,P$2,$B$3:$B402))</f>
        <v/>
      </c>
      <c r="Q402" t="str">
        <f>IF(ISBLANK(A402),"",SUMIF($A$3:$A402,Q$2,$B$3:$B402))</f>
        <v/>
      </c>
      <c r="R402" t="str">
        <f>IF(ISBLANK(A402),"",SUMIF($A$3:$A402,R$2,$B$3:$B402))</f>
        <v/>
      </c>
      <c r="T402" s="2" t="str">
        <f t="shared" si="52"/>
        <v/>
      </c>
      <c r="U402" s="2" t="str">
        <f t="shared" si="53"/>
        <v/>
      </c>
      <c r="V402" s="2" t="str">
        <f t="shared" si="54"/>
        <v/>
      </c>
      <c r="W402" s="2" t="str">
        <f t="shared" si="55"/>
        <v/>
      </c>
    </row>
    <row r="403" spans="8:23" x14ac:dyDescent="0.3">
      <c r="H403" s="12">
        <f t="shared" si="48"/>
        <v>0</v>
      </c>
      <c r="I403" s="2" t="str">
        <f t="shared" si="49"/>
        <v/>
      </c>
      <c r="J403" s="2" t="str">
        <f>IF(ISBLANK(A403),"",-SUM(I$3:I403))</f>
        <v/>
      </c>
      <c r="K403" s="2" t="str">
        <f t="shared" si="50"/>
        <v/>
      </c>
      <c r="L403" s="7" t="str">
        <f t="shared" si="51"/>
        <v/>
      </c>
      <c r="M403" s="7" t="str">
        <f>IF(ISBLANK(A403),"",K403/($M$1+SUM(K$3:K402)))</f>
        <v/>
      </c>
      <c r="N403" t="str">
        <f>IF(ISBLANK(A403),"",IF(H404=0,NETWORKDAYS($H$3,H403,holiday!$B$2:$B$10),IF(DAY(H403)&lt;DAY(H404),NETWORKDAYS($H$3,H403,holiday!$B$2:$B$10),0)))</f>
        <v/>
      </c>
      <c r="O403" t="str">
        <f>IF(ISBLANK(A403),"",SUMIF($A$3:$A403,O$2,$B$3:$B403))</f>
        <v/>
      </c>
      <c r="P403" t="str">
        <f>IF(ISBLANK(A403),"",SUMIF($A$3:$A403,P$2,$B$3:$B403))</f>
        <v/>
      </c>
      <c r="Q403" t="str">
        <f>IF(ISBLANK(A403),"",SUMIF($A$3:$A403,Q$2,$B$3:$B403))</f>
        <v/>
      </c>
      <c r="R403" t="str">
        <f>IF(ISBLANK(A403),"",SUMIF($A$3:$A403,R$2,$B$3:$B403))</f>
        <v/>
      </c>
      <c r="T403" s="2" t="str">
        <f t="shared" si="52"/>
        <v/>
      </c>
      <c r="U403" s="2" t="str">
        <f t="shared" si="53"/>
        <v/>
      </c>
      <c r="V403" s="2" t="str">
        <f t="shared" si="54"/>
        <v/>
      </c>
      <c r="W403" s="2" t="str">
        <f t="shared" si="55"/>
        <v/>
      </c>
    </row>
    <row r="404" spans="8:23" x14ac:dyDescent="0.3">
      <c r="H404" s="12">
        <f t="shared" si="48"/>
        <v>0</v>
      </c>
      <c r="I404" s="2" t="str">
        <f t="shared" si="49"/>
        <v/>
      </c>
      <c r="J404" s="2" t="str">
        <f>IF(ISBLANK(A404),"",-SUM(I$3:I404))</f>
        <v/>
      </c>
      <c r="K404" s="2" t="str">
        <f t="shared" si="50"/>
        <v/>
      </c>
      <c r="L404" s="7" t="str">
        <f t="shared" si="51"/>
        <v/>
      </c>
      <c r="M404" s="7" t="str">
        <f>IF(ISBLANK(A404),"",K404/($M$1+SUM(K$3:K403)))</f>
        <v/>
      </c>
      <c r="N404" t="str">
        <f>IF(ISBLANK(A404),"",IF(H405=0,NETWORKDAYS($H$3,H404,holiday!$B$2:$B$10),IF(DAY(H404)&lt;DAY(H405),NETWORKDAYS($H$3,H404,holiday!$B$2:$B$10),0)))</f>
        <v/>
      </c>
      <c r="O404" t="str">
        <f>IF(ISBLANK(A404),"",SUMIF($A$3:$A404,O$2,$B$3:$B404))</f>
        <v/>
      </c>
      <c r="P404" t="str">
        <f>IF(ISBLANK(A404),"",SUMIF($A$3:$A404,P$2,$B$3:$B404))</f>
        <v/>
      </c>
      <c r="Q404" t="str">
        <f>IF(ISBLANK(A404),"",SUMIF($A$3:$A404,Q$2,$B$3:$B404))</f>
        <v/>
      </c>
      <c r="R404" t="str">
        <f>IF(ISBLANK(A404),"",SUMIF($A$3:$A404,R$2,$B$3:$B404))</f>
        <v/>
      </c>
      <c r="T404" s="2" t="str">
        <f t="shared" si="52"/>
        <v/>
      </c>
      <c r="U404" s="2" t="str">
        <f t="shared" si="53"/>
        <v/>
      </c>
      <c r="V404" s="2" t="str">
        <f t="shared" si="54"/>
        <v/>
      </c>
      <c r="W404" s="2" t="str">
        <f t="shared" si="55"/>
        <v/>
      </c>
    </row>
    <row r="405" spans="8:23" x14ac:dyDescent="0.3">
      <c r="H405" s="12">
        <f t="shared" si="48"/>
        <v>0</v>
      </c>
      <c r="I405" s="2" t="str">
        <f t="shared" si="49"/>
        <v/>
      </c>
      <c r="J405" s="2" t="str">
        <f>IF(ISBLANK(A405),"",-SUM(I$3:I405))</f>
        <v/>
      </c>
      <c r="K405" s="2" t="str">
        <f t="shared" si="50"/>
        <v/>
      </c>
      <c r="L405" s="7" t="str">
        <f t="shared" si="51"/>
        <v/>
      </c>
      <c r="M405" s="7" t="str">
        <f>IF(ISBLANK(A405),"",K405/($M$1+SUM(K$3:K404)))</f>
        <v/>
      </c>
      <c r="N405" t="str">
        <f>IF(ISBLANK(A405),"",IF(H406=0,NETWORKDAYS($H$3,H405,holiday!$B$2:$B$10),IF(DAY(H405)&lt;DAY(H406),NETWORKDAYS($H$3,H405,holiday!$B$2:$B$10),0)))</f>
        <v/>
      </c>
      <c r="O405" t="str">
        <f>IF(ISBLANK(A405),"",SUMIF($A$3:$A405,O$2,$B$3:$B405))</f>
        <v/>
      </c>
      <c r="P405" t="str">
        <f>IF(ISBLANK(A405),"",SUMIF($A$3:$A405,P$2,$B$3:$B405))</f>
        <v/>
      </c>
      <c r="Q405" t="str">
        <f>IF(ISBLANK(A405),"",SUMIF($A$3:$A405,Q$2,$B$3:$B405))</f>
        <v/>
      </c>
      <c r="R405" t="str">
        <f>IF(ISBLANK(A405),"",SUMIF($A$3:$A405,R$2,$B$3:$B405))</f>
        <v/>
      </c>
      <c r="T405" s="2" t="str">
        <f t="shared" si="52"/>
        <v/>
      </c>
      <c r="U405" s="2" t="str">
        <f t="shared" si="53"/>
        <v/>
      </c>
      <c r="V405" s="2" t="str">
        <f t="shared" si="54"/>
        <v/>
      </c>
      <c r="W405" s="2" t="str">
        <f t="shared" si="55"/>
        <v/>
      </c>
    </row>
    <row r="406" spans="8:23" x14ac:dyDescent="0.3">
      <c r="H406" s="12">
        <f t="shared" si="48"/>
        <v>0</v>
      </c>
      <c r="I406" s="2" t="str">
        <f t="shared" si="49"/>
        <v/>
      </c>
      <c r="J406" s="2" t="str">
        <f>IF(ISBLANK(A406),"",-SUM(I$3:I406))</f>
        <v/>
      </c>
      <c r="K406" s="2" t="str">
        <f t="shared" si="50"/>
        <v/>
      </c>
      <c r="L406" s="7" t="str">
        <f t="shared" si="51"/>
        <v/>
      </c>
      <c r="M406" s="7" t="str">
        <f>IF(ISBLANK(A406),"",K406/($M$1+SUM(K$3:K405)))</f>
        <v/>
      </c>
      <c r="N406" t="str">
        <f>IF(ISBLANK(A406),"",IF(H407=0,NETWORKDAYS($H$3,H406,holiday!$B$2:$B$10),IF(DAY(H406)&lt;DAY(H407),NETWORKDAYS($H$3,H406,holiday!$B$2:$B$10),0)))</f>
        <v/>
      </c>
      <c r="O406" t="str">
        <f>IF(ISBLANK(A406),"",SUMIF($A$3:$A406,O$2,$B$3:$B406))</f>
        <v/>
      </c>
      <c r="P406" t="str">
        <f>IF(ISBLANK(A406),"",SUMIF($A$3:$A406,P$2,$B$3:$B406))</f>
        <v/>
      </c>
      <c r="Q406" t="str">
        <f>IF(ISBLANK(A406),"",SUMIF($A$3:$A406,Q$2,$B$3:$B406))</f>
        <v/>
      </c>
      <c r="R406" t="str">
        <f>IF(ISBLANK(A406),"",SUMIF($A$3:$A406,R$2,$B$3:$B406))</f>
        <v/>
      </c>
      <c r="T406" s="2" t="str">
        <f t="shared" si="52"/>
        <v/>
      </c>
      <c r="U406" s="2" t="str">
        <f t="shared" si="53"/>
        <v/>
      </c>
      <c r="V406" s="2" t="str">
        <f t="shared" si="54"/>
        <v/>
      </c>
      <c r="W406" s="2" t="str">
        <f t="shared" si="55"/>
        <v/>
      </c>
    </row>
    <row r="407" spans="8:23" x14ac:dyDescent="0.3">
      <c r="H407" s="12">
        <f t="shared" si="48"/>
        <v>0</v>
      </c>
      <c r="I407" s="2" t="str">
        <f t="shared" si="49"/>
        <v/>
      </c>
      <c r="J407" s="2" t="str">
        <f>IF(ISBLANK(A407),"",-SUM(I$3:I407))</f>
        <v/>
      </c>
      <c r="K407" s="2" t="str">
        <f t="shared" si="50"/>
        <v/>
      </c>
      <c r="L407" s="7" t="str">
        <f t="shared" si="51"/>
        <v/>
      </c>
      <c r="M407" s="7" t="str">
        <f>IF(ISBLANK(A407),"",K407/($M$1+SUM(K$3:K406)))</f>
        <v/>
      </c>
      <c r="N407" t="str">
        <f>IF(ISBLANK(A407),"",IF(H408=0,NETWORKDAYS($H$3,H407,holiday!$B$2:$B$10),IF(DAY(H407)&lt;DAY(H408),NETWORKDAYS($H$3,H407,holiday!$B$2:$B$10),0)))</f>
        <v/>
      </c>
      <c r="O407" t="str">
        <f>IF(ISBLANK(A407),"",SUMIF($A$3:$A407,O$2,$B$3:$B407))</f>
        <v/>
      </c>
      <c r="P407" t="str">
        <f>IF(ISBLANK(A407),"",SUMIF($A$3:$A407,P$2,$B$3:$B407))</f>
        <v/>
      </c>
      <c r="Q407" t="str">
        <f>IF(ISBLANK(A407),"",SUMIF($A$3:$A407,Q$2,$B$3:$B407))</f>
        <v/>
      </c>
      <c r="R407" t="str">
        <f>IF(ISBLANK(A407),"",SUMIF($A$3:$A407,R$2,$B$3:$B407))</f>
        <v/>
      </c>
      <c r="T407" s="2" t="str">
        <f t="shared" si="52"/>
        <v/>
      </c>
      <c r="U407" s="2" t="str">
        <f t="shared" si="53"/>
        <v/>
      </c>
      <c r="V407" s="2" t="str">
        <f t="shared" si="54"/>
        <v/>
      </c>
      <c r="W407" s="2" t="str">
        <f t="shared" si="55"/>
        <v/>
      </c>
    </row>
    <row r="408" spans="8:23" x14ac:dyDescent="0.3">
      <c r="H408" s="12">
        <f t="shared" si="48"/>
        <v>0</v>
      </c>
      <c r="I408" s="2" t="str">
        <f t="shared" si="49"/>
        <v/>
      </c>
      <c r="J408" s="2" t="str">
        <f>IF(ISBLANK(A408),"",-SUM(I$3:I408))</f>
        <v/>
      </c>
      <c r="K408" s="2" t="str">
        <f t="shared" si="50"/>
        <v/>
      </c>
      <c r="L408" s="7" t="str">
        <f t="shared" si="51"/>
        <v/>
      </c>
      <c r="M408" s="7" t="str">
        <f>IF(ISBLANK(A408),"",K408/($M$1+SUM(K$3:K407)))</f>
        <v/>
      </c>
      <c r="N408" t="str">
        <f>IF(ISBLANK(A408),"",IF(H409=0,NETWORKDAYS($H$3,H408,holiday!$B$2:$B$10),IF(DAY(H408)&lt;DAY(H409),NETWORKDAYS($H$3,H408,holiday!$B$2:$B$10),0)))</f>
        <v/>
      </c>
      <c r="O408" t="str">
        <f>IF(ISBLANK(A408),"",SUMIF($A$3:$A408,O$2,$B$3:$B408))</f>
        <v/>
      </c>
      <c r="P408" t="str">
        <f>IF(ISBLANK(A408),"",SUMIF($A$3:$A408,P$2,$B$3:$B408))</f>
        <v/>
      </c>
      <c r="Q408" t="str">
        <f>IF(ISBLANK(A408),"",SUMIF($A$3:$A408,Q$2,$B$3:$B408))</f>
        <v/>
      </c>
      <c r="R408" t="str">
        <f>IF(ISBLANK(A408),"",SUMIF($A$3:$A408,R$2,$B$3:$B408))</f>
        <v/>
      </c>
      <c r="T408" s="2" t="str">
        <f t="shared" si="52"/>
        <v/>
      </c>
      <c r="U408" s="2" t="str">
        <f t="shared" si="53"/>
        <v/>
      </c>
      <c r="V408" s="2" t="str">
        <f t="shared" si="54"/>
        <v/>
      </c>
      <c r="W408" s="2" t="str">
        <f t="shared" si="55"/>
        <v/>
      </c>
    </row>
    <row r="409" spans="8:23" x14ac:dyDescent="0.3">
      <c r="H409" s="12">
        <f t="shared" si="48"/>
        <v>0</v>
      </c>
      <c r="I409" s="2" t="str">
        <f t="shared" si="49"/>
        <v/>
      </c>
      <c r="J409" s="2" t="str">
        <f>IF(ISBLANK(A409),"",-SUM(I$3:I409))</f>
        <v/>
      </c>
      <c r="K409" s="2" t="str">
        <f t="shared" si="50"/>
        <v/>
      </c>
      <c r="L409" s="7" t="str">
        <f t="shared" si="51"/>
        <v/>
      </c>
      <c r="M409" s="7" t="str">
        <f>IF(ISBLANK(A409),"",K409/($M$1+SUM(K$3:K408)))</f>
        <v/>
      </c>
      <c r="N409" t="str">
        <f>IF(ISBLANK(A409),"",IF(H410=0,NETWORKDAYS($H$3,H409,holiday!$B$2:$B$10),IF(DAY(H409)&lt;DAY(H410),NETWORKDAYS($H$3,H409,holiday!$B$2:$B$10),0)))</f>
        <v/>
      </c>
      <c r="O409" t="str">
        <f>IF(ISBLANK(A409),"",SUMIF($A$3:$A409,O$2,$B$3:$B409))</f>
        <v/>
      </c>
      <c r="P409" t="str">
        <f>IF(ISBLANK(A409),"",SUMIF($A$3:$A409,P$2,$B$3:$B409))</f>
        <v/>
      </c>
      <c r="Q409" t="str">
        <f>IF(ISBLANK(A409),"",SUMIF($A$3:$A409,Q$2,$B$3:$B409))</f>
        <v/>
      </c>
      <c r="R409" t="str">
        <f>IF(ISBLANK(A409),"",SUMIF($A$3:$A409,R$2,$B$3:$B409))</f>
        <v/>
      </c>
      <c r="T409" s="2" t="str">
        <f t="shared" si="52"/>
        <v/>
      </c>
      <c r="U409" s="2" t="str">
        <f t="shared" si="53"/>
        <v/>
      </c>
      <c r="V409" s="2" t="str">
        <f t="shared" si="54"/>
        <v/>
      </c>
      <c r="W409" s="2" t="str">
        <f t="shared" si="55"/>
        <v/>
      </c>
    </row>
    <row r="410" spans="8:23" x14ac:dyDescent="0.3">
      <c r="H410" s="12">
        <f t="shared" si="48"/>
        <v>0</v>
      </c>
      <c r="I410" s="2" t="str">
        <f t="shared" si="49"/>
        <v/>
      </c>
      <c r="J410" s="2" t="str">
        <f>IF(ISBLANK(A410),"",-SUM(I$3:I410))</f>
        <v/>
      </c>
      <c r="K410" s="2" t="str">
        <f t="shared" si="50"/>
        <v/>
      </c>
      <c r="L410" s="7" t="str">
        <f t="shared" si="51"/>
        <v/>
      </c>
      <c r="M410" s="7" t="str">
        <f>IF(ISBLANK(A410),"",K410/($M$1+SUM(K$3:K409)))</f>
        <v/>
      </c>
      <c r="N410" t="str">
        <f>IF(ISBLANK(A410),"",IF(H411=0,NETWORKDAYS($H$3,H410,holiday!$B$2:$B$10),IF(DAY(H410)&lt;DAY(H411),NETWORKDAYS($H$3,H410,holiday!$B$2:$B$10),0)))</f>
        <v/>
      </c>
      <c r="O410" t="str">
        <f>IF(ISBLANK(A410),"",SUMIF($A$3:$A410,O$2,$B$3:$B410))</f>
        <v/>
      </c>
      <c r="P410" t="str">
        <f>IF(ISBLANK(A410),"",SUMIF($A$3:$A410,P$2,$B$3:$B410))</f>
        <v/>
      </c>
      <c r="Q410" t="str">
        <f>IF(ISBLANK(A410),"",SUMIF($A$3:$A410,Q$2,$B$3:$B410))</f>
        <v/>
      </c>
      <c r="R410" t="str">
        <f>IF(ISBLANK(A410),"",SUMIF($A$3:$A410,R$2,$B$3:$B410))</f>
        <v/>
      </c>
      <c r="T410" s="2" t="str">
        <f t="shared" si="52"/>
        <v/>
      </c>
      <c r="U410" s="2" t="str">
        <f t="shared" si="53"/>
        <v/>
      </c>
      <c r="V410" s="2" t="str">
        <f t="shared" si="54"/>
        <v/>
      </c>
      <c r="W410" s="2" t="str">
        <f t="shared" si="55"/>
        <v/>
      </c>
    </row>
    <row r="411" spans="8:23" x14ac:dyDescent="0.3">
      <c r="H411" s="12">
        <f t="shared" si="48"/>
        <v>0</v>
      </c>
      <c r="I411" s="2" t="str">
        <f t="shared" si="49"/>
        <v/>
      </c>
      <c r="J411" s="2" t="str">
        <f>IF(ISBLANK(A411),"",-SUM(I$3:I411))</f>
        <v/>
      </c>
      <c r="K411" s="2" t="str">
        <f t="shared" si="50"/>
        <v/>
      </c>
      <c r="L411" s="7" t="str">
        <f t="shared" si="51"/>
        <v/>
      </c>
      <c r="M411" s="7" t="str">
        <f>IF(ISBLANK(A411),"",K411/($M$1+SUM(K$3:K410)))</f>
        <v/>
      </c>
      <c r="N411" t="str">
        <f>IF(ISBLANK(A411),"",IF(H412=0,NETWORKDAYS($H$3,H411,holiday!$B$2:$B$10),IF(DAY(H411)&lt;DAY(H412),NETWORKDAYS($H$3,H411,holiday!$B$2:$B$10),0)))</f>
        <v/>
      </c>
      <c r="O411" t="str">
        <f>IF(ISBLANK(A411),"",SUMIF($A$3:$A411,O$2,$B$3:$B411))</f>
        <v/>
      </c>
      <c r="P411" t="str">
        <f>IF(ISBLANK(A411),"",SUMIF($A$3:$A411,P$2,$B$3:$B411))</f>
        <v/>
      </c>
      <c r="Q411" t="str">
        <f>IF(ISBLANK(A411),"",SUMIF($A$3:$A411,Q$2,$B$3:$B411))</f>
        <v/>
      </c>
      <c r="R411" t="str">
        <f>IF(ISBLANK(A411),"",SUMIF($A$3:$A411,R$2,$B$3:$B411))</f>
        <v/>
      </c>
      <c r="T411" s="2" t="str">
        <f t="shared" si="52"/>
        <v/>
      </c>
      <c r="U411" s="2" t="str">
        <f t="shared" si="53"/>
        <v/>
      </c>
      <c r="V411" s="2" t="str">
        <f t="shared" si="54"/>
        <v/>
      </c>
      <c r="W411" s="2" t="str">
        <f t="shared" si="55"/>
        <v/>
      </c>
    </row>
    <row r="412" spans="8:23" x14ac:dyDescent="0.3">
      <c r="H412" s="12">
        <f t="shared" si="48"/>
        <v>0</v>
      </c>
      <c r="I412" s="2" t="str">
        <f t="shared" si="49"/>
        <v/>
      </c>
      <c r="J412" s="2" t="str">
        <f>IF(ISBLANK(A412),"",-SUM(I$3:I412))</f>
        <v/>
      </c>
      <c r="K412" s="2" t="str">
        <f t="shared" si="50"/>
        <v/>
      </c>
      <c r="L412" s="7" t="str">
        <f t="shared" si="51"/>
        <v/>
      </c>
      <c r="M412" s="7" t="str">
        <f>IF(ISBLANK(A412),"",K412/($M$1+SUM(K$3:K411)))</f>
        <v/>
      </c>
      <c r="N412" t="str">
        <f>IF(ISBLANK(A412),"",IF(H413=0,NETWORKDAYS($H$3,H412,holiday!$B$2:$B$10),IF(DAY(H412)&lt;DAY(H413),NETWORKDAYS($H$3,H412,holiday!$B$2:$B$10),0)))</f>
        <v/>
      </c>
      <c r="O412" t="str">
        <f>IF(ISBLANK(A412),"",SUMIF($A$3:$A412,O$2,$B$3:$B412))</f>
        <v/>
      </c>
      <c r="P412" t="str">
        <f>IF(ISBLANK(A412),"",SUMIF($A$3:$A412,P$2,$B$3:$B412))</f>
        <v/>
      </c>
      <c r="Q412" t="str">
        <f>IF(ISBLANK(A412),"",SUMIF($A$3:$A412,Q$2,$B$3:$B412))</f>
        <v/>
      </c>
      <c r="R412" t="str">
        <f>IF(ISBLANK(A412),"",SUMIF($A$3:$A412,R$2,$B$3:$B412))</f>
        <v/>
      </c>
      <c r="T412" s="2" t="str">
        <f t="shared" si="52"/>
        <v/>
      </c>
      <c r="U412" s="2" t="str">
        <f t="shared" si="53"/>
        <v/>
      </c>
      <c r="V412" s="2" t="str">
        <f t="shared" si="54"/>
        <v/>
      </c>
      <c r="W412" s="2" t="str">
        <f t="shared" si="55"/>
        <v/>
      </c>
    </row>
    <row r="413" spans="8:23" x14ac:dyDescent="0.3">
      <c r="H413" s="12">
        <f t="shared" si="48"/>
        <v>0</v>
      </c>
      <c r="I413" s="2" t="str">
        <f t="shared" si="49"/>
        <v/>
      </c>
      <c r="J413" s="2" t="str">
        <f>IF(ISBLANK(A413),"",-SUM(I$3:I413))</f>
        <v/>
      </c>
      <c r="K413" s="2" t="str">
        <f t="shared" si="50"/>
        <v/>
      </c>
      <c r="L413" s="7" t="str">
        <f t="shared" si="51"/>
        <v/>
      </c>
      <c r="M413" s="7" t="str">
        <f>IF(ISBLANK(A413),"",K413/($M$1+SUM(K$3:K412)))</f>
        <v/>
      </c>
      <c r="N413" t="str">
        <f>IF(ISBLANK(A413),"",IF(H414=0,NETWORKDAYS($H$3,H413,holiday!$B$2:$B$10),IF(DAY(H413)&lt;DAY(H414),NETWORKDAYS($H$3,H413,holiday!$B$2:$B$10),0)))</f>
        <v/>
      </c>
      <c r="O413" t="str">
        <f>IF(ISBLANK(A413),"",SUMIF($A$3:$A413,O$2,$B$3:$B413))</f>
        <v/>
      </c>
      <c r="P413" t="str">
        <f>IF(ISBLANK(A413),"",SUMIF($A$3:$A413,P$2,$B$3:$B413))</f>
        <v/>
      </c>
      <c r="Q413" t="str">
        <f>IF(ISBLANK(A413),"",SUMIF($A$3:$A413,Q$2,$B$3:$B413))</f>
        <v/>
      </c>
      <c r="R413" t="str">
        <f>IF(ISBLANK(A413),"",SUMIF($A$3:$A413,R$2,$B$3:$B413))</f>
        <v/>
      </c>
      <c r="T413" s="2" t="str">
        <f t="shared" si="52"/>
        <v/>
      </c>
      <c r="U413" s="2" t="str">
        <f t="shared" si="53"/>
        <v/>
      </c>
      <c r="V413" s="2" t="str">
        <f t="shared" si="54"/>
        <v/>
      </c>
      <c r="W413" s="2" t="str">
        <f t="shared" si="55"/>
        <v/>
      </c>
    </row>
    <row r="414" spans="8:23" x14ac:dyDescent="0.3">
      <c r="H414" s="12">
        <f t="shared" si="48"/>
        <v>0</v>
      </c>
      <c r="I414" s="2" t="str">
        <f t="shared" si="49"/>
        <v/>
      </c>
      <c r="J414" s="2" t="str">
        <f>IF(ISBLANK(A414),"",-SUM(I$3:I414))</f>
        <v/>
      </c>
      <c r="K414" s="2" t="str">
        <f t="shared" si="50"/>
        <v/>
      </c>
      <c r="L414" s="7" t="str">
        <f t="shared" si="51"/>
        <v/>
      </c>
      <c r="M414" s="7" t="str">
        <f>IF(ISBLANK(A414),"",K414/($M$1+SUM(K$3:K413)))</f>
        <v/>
      </c>
      <c r="N414" t="str">
        <f>IF(ISBLANK(A414),"",IF(H415=0,NETWORKDAYS($H$3,H414,holiday!$B$2:$B$10),IF(DAY(H414)&lt;DAY(H415),NETWORKDAYS($H$3,H414,holiday!$B$2:$B$10),0)))</f>
        <v/>
      </c>
      <c r="O414" t="str">
        <f>IF(ISBLANK(A414),"",SUMIF($A$3:$A414,O$2,$B$3:$B414))</f>
        <v/>
      </c>
      <c r="P414" t="str">
        <f>IF(ISBLANK(A414),"",SUMIF($A$3:$A414,P$2,$B$3:$B414))</f>
        <v/>
      </c>
      <c r="Q414" t="str">
        <f>IF(ISBLANK(A414),"",SUMIF($A$3:$A414,Q$2,$B$3:$B414))</f>
        <v/>
      </c>
      <c r="R414" t="str">
        <f>IF(ISBLANK(A414),"",SUMIF($A$3:$A414,R$2,$B$3:$B414))</f>
        <v/>
      </c>
      <c r="T414" s="2" t="str">
        <f t="shared" si="52"/>
        <v/>
      </c>
      <c r="U414" s="2" t="str">
        <f t="shared" si="53"/>
        <v/>
      </c>
      <c r="V414" s="2" t="str">
        <f t="shared" si="54"/>
        <v/>
      </c>
      <c r="W414" s="2" t="str">
        <f t="shared" si="55"/>
        <v/>
      </c>
    </row>
    <row r="415" spans="8:23" x14ac:dyDescent="0.3">
      <c r="H415" s="12">
        <f t="shared" si="48"/>
        <v>0</v>
      </c>
      <c r="I415" s="2" t="str">
        <f t="shared" si="49"/>
        <v/>
      </c>
      <c r="J415" s="2" t="str">
        <f>IF(ISBLANK(A415),"",-SUM(I$3:I415))</f>
        <v/>
      </c>
      <c r="K415" s="2" t="str">
        <f t="shared" si="50"/>
        <v/>
      </c>
      <c r="L415" s="7" t="str">
        <f t="shared" si="51"/>
        <v/>
      </c>
      <c r="M415" s="7" t="str">
        <f>IF(ISBLANK(A415),"",K415/($M$1+SUM(K$3:K414)))</f>
        <v/>
      </c>
      <c r="N415" t="str">
        <f>IF(ISBLANK(A415),"",IF(H416=0,NETWORKDAYS($H$3,H415,holiday!$B$2:$B$10),IF(DAY(H415)&lt;DAY(H416),NETWORKDAYS($H$3,H415,holiday!$B$2:$B$10),0)))</f>
        <v/>
      </c>
      <c r="O415" t="str">
        <f>IF(ISBLANK(A415),"",SUMIF($A$3:$A415,O$2,$B$3:$B415))</f>
        <v/>
      </c>
      <c r="P415" t="str">
        <f>IF(ISBLANK(A415),"",SUMIF($A$3:$A415,P$2,$B$3:$B415))</f>
        <v/>
      </c>
      <c r="Q415" t="str">
        <f>IF(ISBLANK(A415),"",SUMIF($A$3:$A415,Q$2,$B$3:$B415))</f>
        <v/>
      </c>
      <c r="R415" t="str">
        <f>IF(ISBLANK(A415),"",SUMIF($A$3:$A415,R$2,$B$3:$B415))</f>
        <v/>
      </c>
      <c r="T415" s="2" t="str">
        <f t="shared" si="52"/>
        <v/>
      </c>
      <c r="U415" s="2" t="str">
        <f t="shared" si="53"/>
        <v/>
      </c>
      <c r="V415" s="2" t="str">
        <f t="shared" si="54"/>
        <v/>
      </c>
      <c r="W415" s="2" t="str">
        <f t="shared" si="55"/>
        <v/>
      </c>
    </row>
    <row r="416" spans="8:23" x14ac:dyDescent="0.3">
      <c r="H416" s="12">
        <f t="shared" si="48"/>
        <v>0</v>
      </c>
      <c r="I416" s="2" t="str">
        <f t="shared" si="49"/>
        <v/>
      </c>
      <c r="J416" s="2" t="str">
        <f>IF(ISBLANK(A416),"",-SUM(I$3:I416))</f>
        <v/>
      </c>
      <c r="K416" s="2" t="str">
        <f t="shared" si="50"/>
        <v/>
      </c>
      <c r="L416" s="7" t="str">
        <f t="shared" si="51"/>
        <v/>
      </c>
      <c r="M416" s="7" t="str">
        <f>IF(ISBLANK(A416),"",K416/($M$1+SUM(K$3:K415)))</f>
        <v/>
      </c>
      <c r="N416" t="str">
        <f>IF(ISBLANK(A416),"",IF(H417=0,NETWORKDAYS($H$3,H416,holiday!$B$2:$B$10),IF(DAY(H416)&lt;DAY(H417),NETWORKDAYS($H$3,H416,holiday!$B$2:$B$10),0)))</f>
        <v/>
      </c>
      <c r="O416" t="str">
        <f>IF(ISBLANK(A416),"",SUMIF($A$3:$A416,O$2,$B$3:$B416))</f>
        <v/>
      </c>
      <c r="P416" t="str">
        <f>IF(ISBLANK(A416),"",SUMIF($A$3:$A416,P$2,$B$3:$B416))</f>
        <v/>
      </c>
      <c r="Q416" t="str">
        <f>IF(ISBLANK(A416),"",SUMIF($A$3:$A416,Q$2,$B$3:$B416))</f>
        <v/>
      </c>
      <c r="R416" t="str">
        <f>IF(ISBLANK(A416),"",SUMIF($A$3:$A416,R$2,$B$3:$B416))</f>
        <v/>
      </c>
      <c r="T416" s="2" t="str">
        <f t="shared" si="52"/>
        <v/>
      </c>
      <c r="U416" s="2" t="str">
        <f t="shared" si="53"/>
        <v/>
      </c>
      <c r="V416" s="2" t="str">
        <f t="shared" si="54"/>
        <v/>
      </c>
      <c r="W416" s="2" t="str">
        <f t="shared" si="55"/>
        <v/>
      </c>
    </row>
    <row r="417" spans="8:23" x14ac:dyDescent="0.3">
      <c r="H417" s="12">
        <f t="shared" si="48"/>
        <v>0</v>
      </c>
      <c r="I417" s="2" t="str">
        <f t="shared" si="49"/>
        <v/>
      </c>
      <c r="J417" s="2" t="str">
        <f>IF(ISBLANK(A417),"",-SUM(I$3:I417))</f>
        <v/>
      </c>
      <c r="K417" s="2" t="str">
        <f t="shared" si="50"/>
        <v/>
      </c>
      <c r="L417" s="7" t="str">
        <f t="shared" si="51"/>
        <v/>
      </c>
      <c r="M417" s="7" t="str">
        <f>IF(ISBLANK(A417),"",K417/($M$1+SUM(K$3:K416)))</f>
        <v/>
      </c>
      <c r="N417" t="str">
        <f>IF(ISBLANK(A417),"",IF(H418=0,NETWORKDAYS($H$3,H417,holiday!$B$2:$B$10),IF(DAY(H417)&lt;DAY(H418),NETWORKDAYS($H$3,H417,holiday!$B$2:$B$10),0)))</f>
        <v/>
      </c>
      <c r="O417" t="str">
        <f>IF(ISBLANK(A417),"",SUMIF($A$3:$A417,O$2,$B$3:$B417))</f>
        <v/>
      </c>
      <c r="P417" t="str">
        <f>IF(ISBLANK(A417),"",SUMIF($A$3:$A417,P$2,$B$3:$B417))</f>
        <v/>
      </c>
      <c r="Q417" t="str">
        <f>IF(ISBLANK(A417),"",SUMIF($A$3:$A417,Q$2,$B$3:$B417))</f>
        <v/>
      </c>
      <c r="R417" t="str">
        <f>IF(ISBLANK(A417),"",SUMIF($A$3:$A417,R$2,$B$3:$B417))</f>
        <v/>
      </c>
      <c r="T417" s="2" t="str">
        <f t="shared" si="52"/>
        <v/>
      </c>
      <c r="U417" s="2" t="str">
        <f t="shared" si="53"/>
        <v/>
      </c>
      <c r="V417" s="2" t="str">
        <f t="shared" si="54"/>
        <v/>
      </c>
      <c r="W417" s="2" t="str">
        <f t="shared" si="55"/>
        <v/>
      </c>
    </row>
    <row r="418" spans="8:23" x14ac:dyDescent="0.3">
      <c r="H418" s="12">
        <f t="shared" si="48"/>
        <v>0</v>
      </c>
      <c r="I418" s="2" t="str">
        <f t="shared" si="49"/>
        <v/>
      </c>
      <c r="J418" s="2" t="str">
        <f>IF(ISBLANK(A418),"",-SUM(I$3:I418))</f>
        <v/>
      </c>
      <c r="K418" s="2" t="str">
        <f t="shared" si="50"/>
        <v/>
      </c>
      <c r="L418" s="7" t="str">
        <f t="shared" si="51"/>
        <v/>
      </c>
      <c r="M418" s="7" t="str">
        <f>IF(ISBLANK(A418),"",K418/($M$1+SUM(K$3:K417)))</f>
        <v/>
      </c>
      <c r="N418" t="str">
        <f>IF(ISBLANK(A418),"",IF(H419=0,NETWORKDAYS($H$3,H418,holiday!$B$2:$B$10),IF(DAY(H418)&lt;DAY(H419),NETWORKDAYS($H$3,H418,holiday!$B$2:$B$10),0)))</f>
        <v/>
      </c>
      <c r="O418" t="str">
        <f>IF(ISBLANK(A418),"",SUMIF($A$3:$A418,O$2,$B$3:$B418))</f>
        <v/>
      </c>
      <c r="P418" t="str">
        <f>IF(ISBLANK(A418),"",SUMIF($A$3:$A418,P$2,$B$3:$B418))</f>
        <v/>
      </c>
      <c r="Q418" t="str">
        <f>IF(ISBLANK(A418),"",SUMIF($A$3:$A418,Q$2,$B$3:$B418))</f>
        <v/>
      </c>
      <c r="R418" t="str">
        <f>IF(ISBLANK(A418),"",SUMIF($A$3:$A418,R$2,$B$3:$B418))</f>
        <v/>
      </c>
      <c r="T418" s="2" t="str">
        <f t="shared" si="52"/>
        <v/>
      </c>
      <c r="U418" s="2" t="str">
        <f t="shared" si="53"/>
        <v/>
      </c>
      <c r="V418" s="2" t="str">
        <f t="shared" si="54"/>
        <v/>
      </c>
      <c r="W418" s="2" t="str">
        <f t="shared" si="55"/>
        <v/>
      </c>
    </row>
    <row r="419" spans="8:23" x14ac:dyDescent="0.3">
      <c r="H419" s="12">
        <f t="shared" si="48"/>
        <v>0</v>
      </c>
      <c r="I419" s="2" t="str">
        <f t="shared" si="49"/>
        <v/>
      </c>
      <c r="J419" s="2" t="str">
        <f>IF(ISBLANK(A419),"",-SUM(I$3:I419))</f>
        <v/>
      </c>
      <c r="K419" s="2" t="str">
        <f t="shared" si="50"/>
        <v/>
      </c>
      <c r="L419" s="7" t="str">
        <f t="shared" si="51"/>
        <v/>
      </c>
      <c r="M419" s="7" t="str">
        <f>IF(ISBLANK(A419),"",K419/($M$1+SUM(K$3:K418)))</f>
        <v/>
      </c>
      <c r="N419" t="str">
        <f>IF(ISBLANK(A419),"",IF(H420=0,NETWORKDAYS($H$3,H419,holiday!$B$2:$B$10),IF(DAY(H419)&lt;DAY(H420),NETWORKDAYS($H$3,H419,holiday!$B$2:$B$10),0)))</f>
        <v/>
      </c>
      <c r="O419" t="str">
        <f>IF(ISBLANK(A419),"",SUMIF($A$3:$A419,O$2,$B$3:$B419))</f>
        <v/>
      </c>
      <c r="P419" t="str">
        <f>IF(ISBLANK(A419),"",SUMIF($A$3:$A419,P$2,$B$3:$B419))</f>
        <v/>
      </c>
      <c r="Q419" t="str">
        <f>IF(ISBLANK(A419),"",SUMIF($A$3:$A419,Q$2,$B$3:$B419))</f>
        <v/>
      </c>
      <c r="R419" t="str">
        <f>IF(ISBLANK(A419),"",SUMIF($A$3:$A419,R$2,$B$3:$B419))</f>
        <v/>
      </c>
      <c r="T419" s="2" t="str">
        <f t="shared" si="52"/>
        <v/>
      </c>
      <c r="U419" s="2" t="str">
        <f t="shared" si="53"/>
        <v/>
      </c>
      <c r="V419" s="2" t="str">
        <f t="shared" si="54"/>
        <v/>
      </c>
      <c r="W419" s="2" t="str">
        <f t="shared" si="55"/>
        <v/>
      </c>
    </row>
    <row r="420" spans="8:23" x14ac:dyDescent="0.3">
      <c r="H420" s="12">
        <f t="shared" si="48"/>
        <v>0</v>
      </c>
      <c r="I420" s="2" t="str">
        <f t="shared" si="49"/>
        <v/>
      </c>
      <c r="J420" s="2" t="str">
        <f>IF(ISBLANK(A420),"",-SUM(I$3:I420))</f>
        <v/>
      </c>
      <c r="K420" s="2" t="str">
        <f t="shared" si="50"/>
        <v/>
      </c>
      <c r="L420" s="7" t="str">
        <f t="shared" si="51"/>
        <v/>
      </c>
      <c r="M420" s="7" t="str">
        <f>IF(ISBLANK(A420),"",K420/($M$1+SUM(K$3:K419)))</f>
        <v/>
      </c>
      <c r="N420" t="str">
        <f>IF(ISBLANK(A420),"",IF(H421=0,NETWORKDAYS($H$3,H420,holiday!$B$2:$B$10),IF(DAY(H420)&lt;DAY(H421),NETWORKDAYS($H$3,H420,holiday!$B$2:$B$10),0)))</f>
        <v/>
      </c>
      <c r="O420" t="str">
        <f>IF(ISBLANK(A420),"",SUMIF($A$3:$A420,O$2,$B$3:$B420))</f>
        <v/>
      </c>
      <c r="P420" t="str">
        <f>IF(ISBLANK(A420),"",SUMIF($A$3:$A420,P$2,$B$3:$B420))</f>
        <v/>
      </c>
      <c r="Q420" t="str">
        <f>IF(ISBLANK(A420),"",SUMIF($A$3:$A420,Q$2,$B$3:$B420))</f>
        <v/>
      </c>
      <c r="R420" t="str">
        <f>IF(ISBLANK(A420),"",SUMIF($A$3:$A420,R$2,$B$3:$B420))</f>
        <v/>
      </c>
      <c r="T420" s="2" t="str">
        <f t="shared" si="52"/>
        <v/>
      </c>
      <c r="U420" s="2" t="str">
        <f t="shared" si="53"/>
        <v/>
      </c>
      <c r="V420" s="2" t="str">
        <f t="shared" si="54"/>
        <v/>
      </c>
      <c r="W420" s="2" t="str">
        <f t="shared" si="55"/>
        <v/>
      </c>
    </row>
    <row r="421" spans="8:23" x14ac:dyDescent="0.3">
      <c r="H421" s="12">
        <f t="shared" si="48"/>
        <v>0</v>
      </c>
      <c r="I421" s="2" t="str">
        <f t="shared" si="49"/>
        <v/>
      </c>
      <c r="J421" s="2" t="str">
        <f>IF(ISBLANK(A421),"",-SUM(I$3:I421))</f>
        <v/>
      </c>
      <c r="K421" s="2" t="str">
        <f t="shared" si="50"/>
        <v/>
      </c>
      <c r="L421" s="7" t="str">
        <f t="shared" si="51"/>
        <v/>
      </c>
      <c r="M421" s="7" t="str">
        <f>IF(ISBLANK(A421),"",K421/($M$1+SUM(K$3:K420)))</f>
        <v/>
      </c>
      <c r="N421" t="str">
        <f>IF(ISBLANK(A421),"",IF(H422=0,NETWORKDAYS($H$3,H421,holiday!$B$2:$B$10),IF(DAY(H421)&lt;DAY(H422),NETWORKDAYS($H$3,H421,holiday!$B$2:$B$10),0)))</f>
        <v/>
      </c>
      <c r="O421" t="str">
        <f>IF(ISBLANK(A421),"",SUMIF($A$3:$A421,O$2,$B$3:$B421))</f>
        <v/>
      </c>
      <c r="P421" t="str">
        <f>IF(ISBLANK(A421),"",SUMIF($A$3:$A421,P$2,$B$3:$B421))</f>
        <v/>
      </c>
      <c r="Q421" t="str">
        <f>IF(ISBLANK(A421),"",SUMIF($A$3:$A421,Q$2,$B$3:$B421))</f>
        <v/>
      </c>
      <c r="R421" t="str">
        <f>IF(ISBLANK(A421),"",SUMIF($A$3:$A421,R$2,$B$3:$B421))</f>
        <v/>
      </c>
      <c r="T421" s="2" t="str">
        <f t="shared" si="52"/>
        <v/>
      </c>
      <c r="U421" s="2" t="str">
        <f t="shared" si="53"/>
        <v/>
      </c>
      <c r="V421" s="2" t="str">
        <f t="shared" si="54"/>
        <v/>
      </c>
      <c r="W421" s="2" t="str">
        <f t="shared" si="55"/>
        <v/>
      </c>
    </row>
    <row r="422" spans="8:23" x14ac:dyDescent="0.3">
      <c r="H422" s="12">
        <f t="shared" si="48"/>
        <v>0</v>
      </c>
      <c r="I422" s="2" t="str">
        <f t="shared" si="49"/>
        <v/>
      </c>
      <c r="J422" s="2" t="str">
        <f>IF(ISBLANK(A422),"",-SUM(I$3:I422))</f>
        <v/>
      </c>
      <c r="K422" s="2" t="str">
        <f t="shared" si="50"/>
        <v/>
      </c>
      <c r="L422" s="7" t="str">
        <f t="shared" si="51"/>
        <v/>
      </c>
      <c r="M422" s="7" t="str">
        <f>IF(ISBLANK(A422),"",K422/($M$1+SUM(K$3:K421)))</f>
        <v/>
      </c>
      <c r="N422" t="str">
        <f>IF(ISBLANK(A422),"",IF(H423=0,NETWORKDAYS($H$3,H422,holiday!$B$2:$B$10),IF(DAY(H422)&lt;DAY(H423),NETWORKDAYS($H$3,H422,holiday!$B$2:$B$10),0)))</f>
        <v/>
      </c>
      <c r="O422" t="str">
        <f>IF(ISBLANK(A422),"",SUMIF($A$3:$A422,O$2,$B$3:$B422))</f>
        <v/>
      </c>
      <c r="P422" t="str">
        <f>IF(ISBLANK(A422),"",SUMIF($A$3:$A422,P$2,$B$3:$B422))</f>
        <v/>
      </c>
      <c r="Q422" t="str">
        <f>IF(ISBLANK(A422),"",SUMIF($A$3:$A422,Q$2,$B$3:$B422))</f>
        <v/>
      </c>
      <c r="R422" t="str">
        <f>IF(ISBLANK(A422),"",SUMIF($A$3:$A422,R$2,$B$3:$B422))</f>
        <v/>
      </c>
      <c r="T422" s="2" t="str">
        <f t="shared" si="52"/>
        <v/>
      </c>
      <c r="U422" s="2" t="str">
        <f t="shared" si="53"/>
        <v/>
      </c>
      <c r="V422" s="2" t="str">
        <f t="shared" si="54"/>
        <v/>
      </c>
      <c r="W422" s="2" t="str">
        <f t="shared" si="55"/>
        <v/>
      </c>
    </row>
    <row r="423" spans="8:23" x14ac:dyDescent="0.3">
      <c r="H423" s="12">
        <f t="shared" si="48"/>
        <v>0</v>
      </c>
      <c r="I423" s="2" t="str">
        <f t="shared" si="49"/>
        <v/>
      </c>
      <c r="J423" s="2" t="str">
        <f>IF(ISBLANK(A423),"",-SUM(I$3:I423))</f>
        <v/>
      </c>
      <c r="K423" s="2" t="str">
        <f t="shared" si="50"/>
        <v/>
      </c>
      <c r="L423" s="7" t="str">
        <f t="shared" si="51"/>
        <v/>
      </c>
      <c r="M423" s="7" t="str">
        <f>IF(ISBLANK(A423),"",K423/($M$1+SUM(K$3:K422)))</f>
        <v/>
      </c>
      <c r="N423" t="str">
        <f>IF(ISBLANK(A423),"",IF(H424=0,NETWORKDAYS($H$3,H423,holiday!$B$2:$B$10),IF(DAY(H423)&lt;DAY(H424),NETWORKDAYS($H$3,H423,holiday!$B$2:$B$10),0)))</f>
        <v/>
      </c>
      <c r="O423" t="str">
        <f>IF(ISBLANK(A423),"",SUMIF($A$3:$A423,O$2,$B$3:$B423))</f>
        <v/>
      </c>
      <c r="P423" t="str">
        <f>IF(ISBLANK(A423),"",SUMIF($A$3:$A423,P$2,$B$3:$B423))</f>
        <v/>
      </c>
      <c r="Q423" t="str">
        <f>IF(ISBLANK(A423),"",SUMIF($A$3:$A423,Q$2,$B$3:$B423))</f>
        <v/>
      </c>
      <c r="R423" t="str">
        <f>IF(ISBLANK(A423),"",SUMIF($A$3:$A423,R$2,$B$3:$B423))</f>
        <v/>
      </c>
      <c r="T423" s="2" t="str">
        <f t="shared" si="52"/>
        <v/>
      </c>
      <c r="U423" s="2" t="str">
        <f t="shared" si="53"/>
        <v/>
      </c>
      <c r="V423" s="2" t="str">
        <f t="shared" si="54"/>
        <v/>
      </c>
      <c r="W423" s="2" t="str">
        <f t="shared" si="55"/>
        <v/>
      </c>
    </row>
    <row r="424" spans="8:23" x14ac:dyDescent="0.3">
      <c r="H424" s="12">
        <f t="shared" si="48"/>
        <v>0</v>
      </c>
      <c r="I424" s="2" t="str">
        <f t="shared" si="49"/>
        <v/>
      </c>
      <c r="J424" s="2" t="str">
        <f>IF(ISBLANK(A424),"",-SUM(I$3:I424))</f>
        <v/>
      </c>
      <c r="K424" s="2" t="str">
        <f t="shared" si="50"/>
        <v/>
      </c>
      <c r="L424" s="7" t="str">
        <f t="shared" si="51"/>
        <v/>
      </c>
      <c r="M424" s="7" t="str">
        <f>IF(ISBLANK(A424),"",K424/($M$1+SUM(K$3:K423)))</f>
        <v/>
      </c>
      <c r="N424" t="str">
        <f>IF(ISBLANK(A424),"",IF(H425=0,NETWORKDAYS($H$3,H424,holiday!$B$2:$B$10),IF(DAY(H424)&lt;DAY(H425),NETWORKDAYS($H$3,H424,holiday!$B$2:$B$10),0)))</f>
        <v/>
      </c>
      <c r="O424" t="str">
        <f>IF(ISBLANK(A424),"",SUMIF($A$3:$A424,O$2,$B$3:$B424))</f>
        <v/>
      </c>
      <c r="P424" t="str">
        <f>IF(ISBLANK(A424),"",SUMIF($A$3:$A424,P$2,$B$3:$B424))</f>
        <v/>
      </c>
      <c r="Q424" t="str">
        <f>IF(ISBLANK(A424),"",SUMIF($A$3:$A424,Q$2,$B$3:$B424))</f>
        <v/>
      </c>
      <c r="R424" t="str">
        <f>IF(ISBLANK(A424),"",SUMIF($A$3:$A424,R$2,$B$3:$B424))</f>
        <v/>
      </c>
      <c r="T424" s="2" t="str">
        <f t="shared" si="52"/>
        <v/>
      </c>
      <c r="U424" s="2" t="str">
        <f t="shared" si="53"/>
        <v/>
      </c>
      <c r="V424" s="2" t="str">
        <f t="shared" si="54"/>
        <v/>
      </c>
      <c r="W424" s="2" t="str">
        <f t="shared" si="55"/>
        <v/>
      </c>
    </row>
    <row r="425" spans="8:23" x14ac:dyDescent="0.3">
      <c r="H425" s="12">
        <f t="shared" si="48"/>
        <v>0</v>
      </c>
      <c r="I425" s="2" t="str">
        <f t="shared" si="49"/>
        <v/>
      </c>
      <c r="J425" s="2" t="str">
        <f>IF(ISBLANK(A425),"",-SUM(I$3:I425))</f>
        <v/>
      </c>
      <c r="K425" s="2" t="str">
        <f t="shared" si="50"/>
        <v/>
      </c>
      <c r="L425" s="7" t="str">
        <f t="shared" si="51"/>
        <v/>
      </c>
      <c r="M425" s="7" t="str">
        <f>IF(ISBLANK(A425),"",K425/($M$1+SUM(K$3:K424)))</f>
        <v/>
      </c>
      <c r="N425" t="str">
        <f>IF(ISBLANK(A425),"",IF(H426=0,NETWORKDAYS($H$3,H425,holiday!$B$2:$B$10),IF(DAY(H425)&lt;DAY(H426),NETWORKDAYS($H$3,H425,holiday!$B$2:$B$10),0)))</f>
        <v/>
      </c>
      <c r="O425" t="str">
        <f>IF(ISBLANK(A425),"",SUMIF($A$3:$A425,O$2,$B$3:$B425))</f>
        <v/>
      </c>
      <c r="P425" t="str">
        <f>IF(ISBLANK(A425),"",SUMIF($A$3:$A425,P$2,$B$3:$B425))</f>
        <v/>
      </c>
      <c r="Q425" t="str">
        <f>IF(ISBLANK(A425),"",SUMIF($A$3:$A425,Q$2,$B$3:$B425))</f>
        <v/>
      </c>
      <c r="R425" t="str">
        <f>IF(ISBLANK(A425),"",SUMIF($A$3:$A425,R$2,$B$3:$B425))</f>
        <v/>
      </c>
      <c r="T425" s="2" t="str">
        <f t="shared" si="52"/>
        <v/>
      </c>
      <c r="U425" s="2" t="str">
        <f t="shared" si="53"/>
        <v/>
      </c>
      <c r="V425" s="2" t="str">
        <f t="shared" si="54"/>
        <v/>
      </c>
      <c r="W425" s="2" t="str">
        <f t="shared" si="55"/>
        <v/>
      </c>
    </row>
    <row r="426" spans="8:23" x14ac:dyDescent="0.3">
      <c r="H426" s="12">
        <f t="shared" si="48"/>
        <v>0</v>
      </c>
      <c r="I426" s="2" t="str">
        <f t="shared" si="49"/>
        <v/>
      </c>
      <c r="J426" s="2" t="str">
        <f>IF(ISBLANK(A426),"",-SUM(I$3:I426))</f>
        <v/>
      </c>
      <c r="K426" s="2" t="str">
        <f t="shared" si="50"/>
        <v/>
      </c>
      <c r="L426" s="7" t="str">
        <f t="shared" si="51"/>
        <v/>
      </c>
      <c r="M426" s="7" t="str">
        <f>IF(ISBLANK(A426),"",K426/($M$1+SUM(K$3:K425)))</f>
        <v/>
      </c>
      <c r="N426" t="str">
        <f>IF(ISBLANK(A426),"",IF(H427=0,NETWORKDAYS($H$3,H426,holiday!$B$2:$B$10),IF(DAY(H426)&lt;DAY(H427),NETWORKDAYS($H$3,H426,holiday!$B$2:$B$10),0)))</f>
        <v/>
      </c>
      <c r="O426" t="str">
        <f>IF(ISBLANK(A426),"",SUMIF($A$3:$A426,O$2,$B$3:$B426))</f>
        <v/>
      </c>
      <c r="P426" t="str">
        <f>IF(ISBLANK(A426),"",SUMIF($A$3:$A426,P$2,$B$3:$B426))</f>
        <v/>
      </c>
      <c r="Q426" t="str">
        <f>IF(ISBLANK(A426),"",SUMIF($A$3:$A426,Q$2,$B$3:$B426))</f>
        <v/>
      </c>
      <c r="R426" t="str">
        <f>IF(ISBLANK(A426),"",SUMIF($A$3:$A426,R$2,$B$3:$B426))</f>
        <v/>
      </c>
      <c r="T426" s="2" t="str">
        <f t="shared" si="52"/>
        <v/>
      </c>
      <c r="U426" s="2" t="str">
        <f t="shared" si="53"/>
        <v/>
      </c>
      <c r="V426" s="2" t="str">
        <f t="shared" si="54"/>
        <v/>
      </c>
      <c r="W426" s="2" t="str">
        <f t="shared" si="55"/>
        <v/>
      </c>
    </row>
    <row r="427" spans="8:23" x14ac:dyDescent="0.3">
      <c r="H427" s="12">
        <f t="shared" si="48"/>
        <v>0</v>
      </c>
      <c r="I427" s="2" t="str">
        <f t="shared" si="49"/>
        <v/>
      </c>
      <c r="J427" s="2" t="str">
        <f>IF(ISBLANK(A427),"",-SUM(I$3:I427))</f>
        <v/>
      </c>
      <c r="K427" s="2" t="str">
        <f t="shared" si="50"/>
        <v/>
      </c>
      <c r="L427" s="7" t="str">
        <f t="shared" si="51"/>
        <v/>
      </c>
      <c r="M427" s="7" t="str">
        <f>IF(ISBLANK(A427),"",K427/($M$1+SUM(K$3:K426)))</f>
        <v/>
      </c>
      <c r="N427" t="str">
        <f>IF(ISBLANK(A427),"",IF(H428=0,NETWORKDAYS($H$3,H427,holiday!$B$2:$B$10),IF(DAY(H427)&lt;DAY(H428),NETWORKDAYS($H$3,H427,holiday!$B$2:$B$10),0)))</f>
        <v/>
      </c>
      <c r="O427" t="str">
        <f>IF(ISBLANK(A427),"",SUMIF($A$3:$A427,O$2,$B$3:$B427))</f>
        <v/>
      </c>
      <c r="P427" t="str">
        <f>IF(ISBLANK(A427),"",SUMIF($A$3:$A427,P$2,$B$3:$B427))</f>
        <v/>
      </c>
      <c r="Q427" t="str">
        <f>IF(ISBLANK(A427),"",SUMIF($A$3:$A427,Q$2,$B$3:$B427))</f>
        <v/>
      </c>
      <c r="R427" t="str">
        <f>IF(ISBLANK(A427),"",SUMIF($A$3:$A427,R$2,$B$3:$B427))</f>
        <v/>
      </c>
      <c r="T427" s="2" t="str">
        <f t="shared" si="52"/>
        <v/>
      </c>
      <c r="U427" s="2" t="str">
        <f t="shared" si="53"/>
        <v/>
      </c>
      <c r="V427" s="2" t="str">
        <f t="shared" si="54"/>
        <v/>
      </c>
      <c r="W427" s="2" t="str">
        <f t="shared" si="55"/>
        <v/>
      </c>
    </row>
    <row r="428" spans="8:23" x14ac:dyDescent="0.3">
      <c r="H428" s="12">
        <f t="shared" si="48"/>
        <v>0</v>
      </c>
      <c r="I428" s="2" t="str">
        <f t="shared" si="49"/>
        <v/>
      </c>
      <c r="J428" s="2" t="str">
        <f>IF(ISBLANK(A428),"",-SUM(I$3:I428))</f>
        <v/>
      </c>
      <c r="K428" s="2" t="str">
        <f t="shared" si="50"/>
        <v/>
      </c>
      <c r="L428" s="7" t="str">
        <f t="shared" si="51"/>
        <v/>
      </c>
      <c r="M428" s="7" t="str">
        <f>IF(ISBLANK(A428),"",K428/($M$1+SUM(K$3:K427)))</f>
        <v/>
      </c>
      <c r="N428" t="str">
        <f>IF(ISBLANK(A428),"",IF(H429=0,NETWORKDAYS($H$3,H428,holiday!$B$2:$B$10),IF(DAY(H428)&lt;DAY(H429),NETWORKDAYS($H$3,H428,holiday!$B$2:$B$10),0)))</f>
        <v/>
      </c>
      <c r="O428" t="str">
        <f>IF(ISBLANK(A428),"",SUMIF($A$3:$A428,O$2,$B$3:$B428))</f>
        <v/>
      </c>
      <c r="P428" t="str">
        <f>IF(ISBLANK(A428),"",SUMIF($A$3:$A428,P$2,$B$3:$B428))</f>
        <v/>
      </c>
      <c r="Q428" t="str">
        <f>IF(ISBLANK(A428),"",SUMIF($A$3:$A428,Q$2,$B$3:$B428))</f>
        <v/>
      </c>
      <c r="R428" t="str">
        <f>IF(ISBLANK(A428),"",SUMIF($A$3:$A428,R$2,$B$3:$B428))</f>
        <v/>
      </c>
      <c r="T428" s="2" t="str">
        <f t="shared" si="52"/>
        <v/>
      </c>
      <c r="U428" s="2" t="str">
        <f t="shared" si="53"/>
        <v/>
      </c>
      <c r="V428" s="2" t="str">
        <f t="shared" si="54"/>
        <v/>
      </c>
      <c r="W428" s="2" t="str">
        <f t="shared" si="55"/>
        <v/>
      </c>
    </row>
    <row r="429" spans="8:23" x14ac:dyDescent="0.3">
      <c r="H429" s="12">
        <f t="shared" si="48"/>
        <v>0</v>
      </c>
      <c r="I429" s="2" t="str">
        <f t="shared" si="49"/>
        <v/>
      </c>
      <c r="J429" s="2" t="str">
        <f>IF(ISBLANK(A429),"",-SUM(I$3:I429))</f>
        <v/>
      </c>
      <c r="K429" s="2" t="str">
        <f t="shared" si="50"/>
        <v/>
      </c>
      <c r="L429" s="7" t="str">
        <f t="shared" si="51"/>
        <v/>
      </c>
      <c r="M429" s="7" t="str">
        <f>IF(ISBLANK(A429),"",K429/($M$1+SUM(K$3:K428)))</f>
        <v/>
      </c>
      <c r="N429" t="str">
        <f>IF(ISBLANK(A429),"",IF(H430=0,NETWORKDAYS($H$3,H429,holiday!$B$2:$B$10),IF(DAY(H429)&lt;DAY(H430),NETWORKDAYS($H$3,H429,holiday!$B$2:$B$10),0)))</f>
        <v/>
      </c>
      <c r="O429" t="str">
        <f>IF(ISBLANK(A429),"",SUMIF($A$3:$A429,O$2,$B$3:$B429))</f>
        <v/>
      </c>
      <c r="P429" t="str">
        <f>IF(ISBLANK(A429),"",SUMIF($A$3:$A429,P$2,$B$3:$B429))</f>
        <v/>
      </c>
      <c r="Q429" t="str">
        <f>IF(ISBLANK(A429),"",SUMIF($A$3:$A429,Q$2,$B$3:$B429))</f>
        <v/>
      </c>
      <c r="R429" t="str">
        <f>IF(ISBLANK(A429),"",SUMIF($A$3:$A429,R$2,$B$3:$B429))</f>
        <v/>
      </c>
      <c r="T429" s="2" t="str">
        <f t="shared" si="52"/>
        <v/>
      </c>
      <c r="U429" s="2" t="str">
        <f t="shared" si="53"/>
        <v/>
      </c>
      <c r="V429" s="2" t="str">
        <f t="shared" si="54"/>
        <v/>
      </c>
      <c r="W429" s="2" t="str">
        <f t="shared" si="55"/>
        <v/>
      </c>
    </row>
    <row r="430" spans="8:23" x14ac:dyDescent="0.3">
      <c r="H430" s="12">
        <f t="shared" si="48"/>
        <v>0</v>
      </c>
      <c r="I430" s="2" t="str">
        <f t="shared" si="49"/>
        <v/>
      </c>
      <c r="J430" s="2" t="str">
        <f>IF(ISBLANK(A430),"",-SUM(I$3:I430))</f>
        <v/>
      </c>
      <c r="K430" s="2" t="str">
        <f t="shared" si="50"/>
        <v/>
      </c>
      <c r="L430" s="7" t="str">
        <f t="shared" si="51"/>
        <v/>
      </c>
      <c r="M430" s="7" t="str">
        <f>IF(ISBLANK(A430),"",K430/($M$1+SUM(K$3:K429)))</f>
        <v/>
      </c>
      <c r="N430" t="str">
        <f>IF(ISBLANK(A430),"",IF(H431=0,NETWORKDAYS($H$3,H430,holiday!$B$2:$B$10),IF(DAY(H430)&lt;DAY(H431),NETWORKDAYS($H$3,H430,holiday!$B$2:$B$10),0)))</f>
        <v/>
      </c>
      <c r="O430" t="str">
        <f>IF(ISBLANK(A430),"",SUMIF($A$3:$A430,O$2,$B$3:$B430))</f>
        <v/>
      </c>
      <c r="P430" t="str">
        <f>IF(ISBLANK(A430),"",SUMIF($A$3:$A430,P$2,$B$3:$B430))</f>
        <v/>
      </c>
      <c r="Q430" t="str">
        <f>IF(ISBLANK(A430),"",SUMIF($A$3:$A430,Q$2,$B$3:$B430))</f>
        <v/>
      </c>
      <c r="R430" t="str">
        <f>IF(ISBLANK(A430),"",SUMIF($A$3:$A430,R$2,$B$3:$B430))</f>
        <v/>
      </c>
      <c r="T430" s="2" t="str">
        <f t="shared" si="52"/>
        <v/>
      </c>
      <c r="U430" s="2" t="str">
        <f t="shared" si="53"/>
        <v/>
      </c>
      <c r="V430" s="2" t="str">
        <f t="shared" si="54"/>
        <v/>
      </c>
      <c r="W430" s="2" t="str">
        <f t="shared" si="55"/>
        <v/>
      </c>
    </row>
    <row r="431" spans="8:23" x14ac:dyDescent="0.3">
      <c r="H431" s="12">
        <f t="shared" si="48"/>
        <v>0</v>
      </c>
      <c r="I431" s="2" t="str">
        <f t="shared" si="49"/>
        <v/>
      </c>
      <c r="J431" s="2" t="str">
        <f>IF(ISBLANK(A431),"",-SUM(I$3:I431))</f>
        <v/>
      </c>
      <c r="K431" s="2" t="str">
        <f t="shared" si="50"/>
        <v/>
      </c>
      <c r="L431" s="7" t="str">
        <f t="shared" si="51"/>
        <v/>
      </c>
      <c r="M431" s="7" t="str">
        <f>IF(ISBLANK(A431),"",K431/($M$1+SUM(K$3:K430)))</f>
        <v/>
      </c>
      <c r="N431" t="str">
        <f>IF(ISBLANK(A431),"",IF(H432=0,NETWORKDAYS($H$3,H431,holiday!$B$2:$B$10),IF(DAY(H431)&lt;DAY(H432),NETWORKDAYS($H$3,H431,holiday!$B$2:$B$10),0)))</f>
        <v/>
      </c>
      <c r="O431" t="str">
        <f>IF(ISBLANK(A431),"",SUMIF($A$3:$A431,O$2,$B$3:$B431))</f>
        <v/>
      </c>
      <c r="P431" t="str">
        <f>IF(ISBLANK(A431),"",SUMIF($A$3:$A431,P$2,$B$3:$B431))</f>
        <v/>
      </c>
      <c r="Q431" t="str">
        <f>IF(ISBLANK(A431),"",SUMIF($A$3:$A431,Q$2,$B$3:$B431))</f>
        <v/>
      </c>
      <c r="R431" t="str">
        <f>IF(ISBLANK(A431),"",SUMIF($A$3:$A431,R$2,$B$3:$B431))</f>
        <v/>
      </c>
      <c r="T431" s="2" t="str">
        <f t="shared" si="52"/>
        <v/>
      </c>
      <c r="U431" s="2" t="str">
        <f t="shared" si="53"/>
        <v/>
      </c>
      <c r="V431" s="2" t="str">
        <f t="shared" si="54"/>
        <v/>
      </c>
      <c r="W431" s="2" t="str">
        <f t="shared" si="55"/>
        <v/>
      </c>
    </row>
    <row r="432" spans="8:23" x14ac:dyDescent="0.3">
      <c r="H432" s="12">
        <f t="shared" si="48"/>
        <v>0</v>
      </c>
      <c r="I432" s="2" t="str">
        <f t="shared" si="49"/>
        <v/>
      </c>
      <c r="J432" s="2" t="str">
        <f>IF(ISBLANK(A432),"",-SUM(I$3:I432))</f>
        <v/>
      </c>
      <c r="K432" s="2" t="str">
        <f t="shared" si="50"/>
        <v/>
      </c>
      <c r="L432" s="7" t="str">
        <f t="shared" si="51"/>
        <v/>
      </c>
      <c r="M432" s="7" t="str">
        <f>IF(ISBLANK(A432),"",K432/($M$1+SUM(K$3:K431)))</f>
        <v/>
      </c>
      <c r="N432" t="str">
        <f>IF(ISBLANK(A432),"",IF(H433=0,NETWORKDAYS($H$3,H432,holiday!$B$2:$B$10),IF(DAY(H432)&lt;DAY(H433),NETWORKDAYS($H$3,H432,holiday!$B$2:$B$10),0)))</f>
        <v/>
      </c>
      <c r="O432" t="str">
        <f>IF(ISBLANK(A432),"",SUMIF($A$3:$A432,O$2,$B$3:$B432))</f>
        <v/>
      </c>
      <c r="P432" t="str">
        <f>IF(ISBLANK(A432),"",SUMIF($A$3:$A432,P$2,$B$3:$B432))</f>
        <v/>
      </c>
      <c r="Q432" t="str">
        <f>IF(ISBLANK(A432),"",SUMIF($A$3:$A432,Q$2,$B$3:$B432))</f>
        <v/>
      </c>
      <c r="R432" t="str">
        <f>IF(ISBLANK(A432),"",SUMIF($A$3:$A432,R$2,$B$3:$B432))</f>
        <v/>
      </c>
      <c r="T432" s="2" t="str">
        <f t="shared" si="52"/>
        <v/>
      </c>
      <c r="U432" s="2" t="str">
        <f t="shared" si="53"/>
        <v/>
      </c>
      <c r="V432" s="2" t="str">
        <f t="shared" si="54"/>
        <v/>
      </c>
      <c r="W432" s="2" t="str">
        <f t="shared" si="55"/>
        <v/>
      </c>
    </row>
    <row r="433" spans="8:23" x14ac:dyDescent="0.3">
      <c r="H433" s="12">
        <f t="shared" si="48"/>
        <v>0</v>
      </c>
      <c r="I433" s="2" t="str">
        <f t="shared" si="49"/>
        <v/>
      </c>
      <c r="J433" s="2" t="str">
        <f>IF(ISBLANK(A433),"",-SUM(I$3:I433))</f>
        <v/>
      </c>
      <c r="K433" s="2" t="str">
        <f t="shared" si="50"/>
        <v/>
      </c>
      <c r="L433" s="7" t="str">
        <f t="shared" si="51"/>
        <v/>
      </c>
      <c r="M433" s="7" t="str">
        <f>IF(ISBLANK(A433),"",K433/($M$1+SUM(K$3:K432)))</f>
        <v/>
      </c>
      <c r="N433" t="str">
        <f>IF(ISBLANK(A433),"",IF(H434=0,NETWORKDAYS($H$3,H433,holiday!$B$2:$B$10),IF(DAY(H433)&lt;DAY(H434),NETWORKDAYS($H$3,H433,holiday!$B$2:$B$10),0)))</f>
        <v/>
      </c>
      <c r="O433" t="str">
        <f>IF(ISBLANK(A433),"",SUMIF($A$3:$A433,O$2,$B$3:$B433))</f>
        <v/>
      </c>
      <c r="P433" t="str">
        <f>IF(ISBLANK(A433),"",SUMIF($A$3:$A433,P$2,$B$3:$B433))</f>
        <v/>
      </c>
      <c r="Q433" t="str">
        <f>IF(ISBLANK(A433),"",SUMIF($A$3:$A433,Q$2,$B$3:$B433))</f>
        <v/>
      </c>
      <c r="R433" t="str">
        <f>IF(ISBLANK(A433),"",SUMIF($A$3:$A433,R$2,$B$3:$B433))</f>
        <v/>
      </c>
      <c r="T433" s="2" t="str">
        <f t="shared" si="52"/>
        <v/>
      </c>
      <c r="U433" s="2" t="str">
        <f t="shared" si="53"/>
        <v/>
      </c>
      <c r="V433" s="2" t="str">
        <f t="shared" si="54"/>
        <v/>
      </c>
      <c r="W433" s="2" t="str">
        <f t="shared" si="55"/>
        <v/>
      </c>
    </row>
    <row r="434" spans="8:23" x14ac:dyDescent="0.3">
      <c r="H434" s="12">
        <f t="shared" si="48"/>
        <v>0</v>
      </c>
      <c r="I434" s="2" t="str">
        <f t="shared" si="49"/>
        <v/>
      </c>
      <c r="J434" s="2" t="str">
        <f>IF(ISBLANK(A434),"",-SUM(I$3:I434))</f>
        <v/>
      </c>
      <c r="K434" s="2" t="str">
        <f t="shared" si="50"/>
        <v/>
      </c>
      <c r="L434" s="7" t="str">
        <f t="shared" si="51"/>
        <v/>
      </c>
      <c r="M434" s="7" t="str">
        <f>IF(ISBLANK(A434),"",K434/($M$1+SUM(K$3:K433)))</f>
        <v/>
      </c>
      <c r="N434" t="str">
        <f>IF(ISBLANK(A434),"",IF(H435=0,NETWORKDAYS($H$3,H434,holiday!$B$2:$B$10),IF(DAY(H434)&lt;DAY(H435),NETWORKDAYS($H$3,H434,holiday!$B$2:$B$10),0)))</f>
        <v/>
      </c>
      <c r="O434" t="str">
        <f>IF(ISBLANK(A434),"",SUMIF($A$3:$A434,O$2,$B$3:$B434))</f>
        <v/>
      </c>
      <c r="P434" t="str">
        <f>IF(ISBLANK(A434),"",SUMIF($A$3:$A434,P$2,$B$3:$B434))</f>
        <v/>
      </c>
      <c r="Q434" t="str">
        <f>IF(ISBLANK(A434),"",SUMIF($A$3:$A434,Q$2,$B$3:$B434))</f>
        <v/>
      </c>
      <c r="R434" t="str">
        <f>IF(ISBLANK(A434),"",SUMIF($A$3:$A434,R$2,$B$3:$B434))</f>
        <v/>
      </c>
      <c r="T434" s="2" t="str">
        <f t="shared" si="52"/>
        <v/>
      </c>
      <c r="U434" s="2" t="str">
        <f t="shared" si="53"/>
        <v/>
      </c>
      <c r="V434" s="2" t="str">
        <f t="shared" si="54"/>
        <v/>
      </c>
      <c r="W434" s="2" t="str">
        <f t="shared" si="55"/>
        <v/>
      </c>
    </row>
    <row r="435" spans="8:23" x14ac:dyDescent="0.3">
      <c r="H435" s="12">
        <f t="shared" si="48"/>
        <v>0</v>
      </c>
      <c r="I435" s="2" t="str">
        <f t="shared" si="49"/>
        <v/>
      </c>
      <c r="J435" s="2" t="str">
        <f>IF(ISBLANK(A435),"",-SUM(I$3:I435))</f>
        <v/>
      </c>
      <c r="K435" s="2" t="str">
        <f t="shared" si="50"/>
        <v/>
      </c>
      <c r="L435" s="7" t="str">
        <f t="shared" si="51"/>
        <v/>
      </c>
      <c r="M435" s="7" t="str">
        <f>IF(ISBLANK(A435),"",K435/($M$1+SUM(K$3:K434)))</f>
        <v/>
      </c>
      <c r="N435" t="str">
        <f>IF(ISBLANK(A435),"",IF(H436=0,NETWORKDAYS($H$3,H435,holiday!$B$2:$B$10),IF(DAY(H435)&lt;DAY(H436),NETWORKDAYS($H$3,H435,holiday!$B$2:$B$10),0)))</f>
        <v/>
      </c>
      <c r="O435" t="str">
        <f>IF(ISBLANK(A435),"",SUMIF($A$3:$A435,O$2,$B$3:$B435))</f>
        <v/>
      </c>
      <c r="P435" t="str">
        <f>IF(ISBLANK(A435),"",SUMIF($A$3:$A435,P$2,$B$3:$B435))</f>
        <v/>
      </c>
      <c r="Q435" t="str">
        <f>IF(ISBLANK(A435),"",SUMIF($A$3:$A435,Q$2,$B$3:$B435))</f>
        <v/>
      </c>
      <c r="R435" t="str">
        <f>IF(ISBLANK(A435),"",SUMIF($A$3:$A435,R$2,$B$3:$B435))</f>
        <v/>
      </c>
      <c r="T435" s="2" t="str">
        <f t="shared" si="52"/>
        <v/>
      </c>
      <c r="U435" s="2" t="str">
        <f t="shared" si="53"/>
        <v/>
      </c>
      <c r="V435" s="2" t="str">
        <f t="shared" si="54"/>
        <v/>
      </c>
      <c r="W435" s="2" t="str">
        <f t="shared" si="55"/>
        <v/>
      </c>
    </row>
    <row r="436" spans="8:23" x14ac:dyDescent="0.3">
      <c r="H436" s="12">
        <f t="shared" si="48"/>
        <v>0</v>
      </c>
      <c r="I436" s="2" t="str">
        <f t="shared" si="49"/>
        <v/>
      </c>
      <c r="J436" s="2" t="str">
        <f>IF(ISBLANK(A436),"",-SUM(I$3:I436))</f>
        <v/>
      </c>
      <c r="K436" s="2" t="str">
        <f t="shared" si="50"/>
        <v/>
      </c>
      <c r="L436" s="7" t="str">
        <f t="shared" si="51"/>
        <v/>
      </c>
      <c r="M436" s="7" t="str">
        <f>IF(ISBLANK(A436),"",K436/($M$1+SUM(K$3:K435)))</f>
        <v/>
      </c>
      <c r="N436" t="str">
        <f>IF(ISBLANK(A436),"",IF(H437=0,NETWORKDAYS($H$3,H436,holiday!$B$2:$B$10),IF(DAY(H436)&lt;DAY(H437),NETWORKDAYS($H$3,H436,holiday!$B$2:$B$10),0)))</f>
        <v/>
      </c>
      <c r="O436" t="str">
        <f>IF(ISBLANK(A436),"",SUMIF($A$3:$A436,O$2,$B$3:$B436))</f>
        <v/>
      </c>
      <c r="P436" t="str">
        <f>IF(ISBLANK(A436),"",SUMIF($A$3:$A436,P$2,$B$3:$B436))</f>
        <v/>
      </c>
      <c r="Q436" t="str">
        <f>IF(ISBLANK(A436),"",SUMIF($A$3:$A436,Q$2,$B$3:$B436))</f>
        <v/>
      </c>
      <c r="R436" t="str">
        <f>IF(ISBLANK(A436),"",SUMIF($A$3:$A436,R$2,$B$3:$B436))</f>
        <v/>
      </c>
      <c r="T436" s="2" t="str">
        <f t="shared" si="52"/>
        <v/>
      </c>
      <c r="U436" s="2" t="str">
        <f t="shared" si="53"/>
        <v/>
      </c>
      <c r="V436" s="2" t="str">
        <f t="shared" si="54"/>
        <v/>
      </c>
      <c r="W436" s="2" t="str">
        <f t="shared" si="55"/>
        <v/>
      </c>
    </row>
    <row r="437" spans="8:23" x14ac:dyDescent="0.3">
      <c r="H437" s="12">
        <f t="shared" si="48"/>
        <v>0</v>
      </c>
      <c r="I437" s="2" t="str">
        <f t="shared" si="49"/>
        <v/>
      </c>
      <c r="J437" s="2" t="str">
        <f>IF(ISBLANK(A437),"",-SUM(I$3:I437))</f>
        <v/>
      </c>
      <c r="K437" s="2" t="str">
        <f t="shared" si="50"/>
        <v/>
      </c>
      <c r="L437" s="7" t="str">
        <f t="shared" si="51"/>
        <v/>
      </c>
      <c r="M437" s="7" t="str">
        <f>IF(ISBLANK(A437),"",K437/($M$1+SUM(K$3:K436)))</f>
        <v/>
      </c>
      <c r="N437" t="str">
        <f>IF(ISBLANK(A437),"",IF(H438=0,NETWORKDAYS($H$3,H437,holiday!$B$2:$B$10),IF(DAY(H437)&lt;DAY(H438),NETWORKDAYS($H$3,H437,holiday!$B$2:$B$10),0)))</f>
        <v/>
      </c>
      <c r="O437" t="str">
        <f>IF(ISBLANK(A437),"",SUMIF($A$3:$A437,O$2,$B$3:$B437))</f>
        <v/>
      </c>
      <c r="P437" t="str">
        <f>IF(ISBLANK(A437),"",SUMIF($A$3:$A437,P$2,$B$3:$B437))</f>
        <v/>
      </c>
      <c r="Q437" t="str">
        <f>IF(ISBLANK(A437),"",SUMIF($A$3:$A437,Q$2,$B$3:$B437))</f>
        <v/>
      </c>
      <c r="R437" t="str">
        <f>IF(ISBLANK(A437),"",SUMIF($A$3:$A437,R$2,$B$3:$B437))</f>
        <v/>
      </c>
      <c r="T437" s="2" t="str">
        <f t="shared" si="52"/>
        <v/>
      </c>
      <c r="U437" s="2" t="str">
        <f t="shared" si="53"/>
        <v/>
      </c>
      <c r="V437" s="2" t="str">
        <f t="shared" si="54"/>
        <v/>
      </c>
      <c r="W437" s="2" t="str">
        <f t="shared" si="55"/>
        <v/>
      </c>
    </row>
    <row r="438" spans="8:23" x14ac:dyDescent="0.3">
      <c r="H438" s="12">
        <f t="shared" si="48"/>
        <v>0</v>
      </c>
      <c r="I438" s="2" t="str">
        <f t="shared" si="49"/>
        <v/>
      </c>
      <c r="J438" s="2" t="str">
        <f>IF(ISBLANK(A438),"",-SUM(I$3:I438))</f>
        <v/>
      </c>
      <c r="K438" s="2" t="str">
        <f t="shared" si="50"/>
        <v/>
      </c>
      <c r="L438" s="7" t="str">
        <f t="shared" si="51"/>
        <v/>
      </c>
      <c r="M438" s="7" t="str">
        <f>IF(ISBLANK(A438),"",K438/($M$1+SUM(K$3:K437)))</f>
        <v/>
      </c>
      <c r="N438" t="str">
        <f>IF(ISBLANK(A438),"",IF(H439=0,NETWORKDAYS($H$3,H438,holiday!$B$2:$B$10),IF(DAY(H438)&lt;DAY(H439),NETWORKDAYS($H$3,H438,holiday!$B$2:$B$10),0)))</f>
        <v/>
      </c>
      <c r="O438" t="str">
        <f>IF(ISBLANK(A438),"",SUMIF($A$3:$A438,O$2,$B$3:$B438))</f>
        <v/>
      </c>
      <c r="P438" t="str">
        <f>IF(ISBLANK(A438),"",SUMIF($A$3:$A438,P$2,$B$3:$B438))</f>
        <v/>
      </c>
      <c r="Q438" t="str">
        <f>IF(ISBLANK(A438),"",SUMIF($A$3:$A438,Q$2,$B$3:$B438))</f>
        <v/>
      </c>
      <c r="R438" t="str">
        <f>IF(ISBLANK(A438),"",SUMIF($A$3:$A438,R$2,$B$3:$B438))</f>
        <v/>
      </c>
      <c r="T438" s="2" t="str">
        <f t="shared" si="52"/>
        <v/>
      </c>
      <c r="U438" s="2" t="str">
        <f t="shared" si="53"/>
        <v/>
      </c>
      <c r="V438" s="2" t="str">
        <f t="shared" si="54"/>
        <v/>
      </c>
      <c r="W438" s="2" t="str">
        <f t="shared" si="55"/>
        <v/>
      </c>
    </row>
    <row r="439" spans="8:23" x14ac:dyDescent="0.3">
      <c r="H439" s="12">
        <f t="shared" si="48"/>
        <v>0</v>
      </c>
      <c r="I439" s="2" t="str">
        <f t="shared" si="49"/>
        <v/>
      </c>
      <c r="J439" s="2" t="str">
        <f>IF(ISBLANK(A439),"",-SUM(I$3:I439))</f>
        <v/>
      </c>
      <c r="K439" s="2" t="str">
        <f t="shared" si="50"/>
        <v/>
      </c>
      <c r="L439" s="7" t="str">
        <f t="shared" si="51"/>
        <v/>
      </c>
      <c r="M439" s="7" t="str">
        <f>IF(ISBLANK(A439),"",K439/($M$1+SUM(K$3:K438)))</f>
        <v/>
      </c>
      <c r="N439" t="str">
        <f>IF(ISBLANK(A439),"",IF(H440=0,NETWORKDAYS($H$3,H439,holiday!$B$2:$B$10),IF(DAY(H439)&lt;DAY(H440),NETWORKDAYS($H$3,H439,holiday!$B$2:$B$10),0)))</f>
        <v/>
      </c>
      <c r="O439" t="str">
        <f>IF(ISBLANK(A439),"",SUMIF($A$3:$A439,O$2,$B$3:$B439))</f>
        <v/>
      </c>
      <c r="P439" t="str">
        <f>IF(ISBLANK(A439),"",SUMIF($A$3:$A439,P$2,$B$3:$B439))</f>
        <v/>
      </c>
      <c r="Q439" t="str">
        <f>IF(ISBLANK(A439),"",SUMIF($A$3:$A439,Q$2,$B$3:$B439))</f>
        <v/>
      </c>
      <c r="R439" t="str">
        <f>IF(ISBLANK(A439),"",SUMIF($A$3:$A439,R$2,$B$3:$B439))</f>
        <v/>
      </c>
      <c r="T439" s="2" t="str">
        <f t="shared" si="52"/>
        <v/>
      </c>
      <c r="U439" s="2" t="str">
        <f t="shared" si="53"/>
        <v/>
      </c>
      <c r="V439" s="2" t="str">
        <f t="shared" si="54"/>
        <v/>
      </c>
      <c r="W439" s="2" t="str">
        <f t="shared" si="55"/>
        <v/>
      </c>
    </row>
    <row r="440" spans="8:23" x14ac:dyDescent="0.3">
      <c r="H440" s="12">
        <f t="shared" si="48"/>
        <v>0</v>
      </c>
      <c r="I440" s="2" t="str">
        <f t="shared" si="49"/>
        <v/>
      </c>
      <c r="J440" s="2" t="str">
        <f>IF(ISBLANK(A440),"",-SUM(I$3:I440))</f>
        <v/>
      </c>
      <c r="K440" s="2" t="str">
        <f t="shared" si="50"/>
        <v/>
      </c>
      <c r="L440" s="7" t="str">
        <f t="shared" si="51"/>
        <v/>
      </c>
      <c r="M440" s="7" t="str">
        <f>IF(ISBLANK(A440),"",K440/($M$1+SUM(K$3:K439)))</f>
        <v/>
      </c>
      <c r="N440" t="str">
        <f>IF(ISBLANK(A440),"",IF(H441=0,NETWORKDAYS($H$3,H440,holiday!$B$2:$B$10),IF(DAY(H440)&lt;DAY(H441),NETWORKDAYS($H$3,H440,holiday!$B$2:$B$10),0)))</f>
        <v/>
      </c>
      <c r="O440" t="str">
        <f>IF(ISBLANK(A440),"",SUMIF($A$3:$A440,O$2,$B$3:$B440))</f>
        <v/>
      </c>
      <c r="P440" t="str">
        <f>IF(ISBLANK(A440),"",SUMIF($A$3:$A440,P$2,$B$3:$B440))</f>
        <v/>
      </c>
      <c r="Q440" t="str">
        <f>IF(ISBLANK(A440),"",SUMIF($A$3:$A440,Q$2,$B$3:$B440))</f>
        <v/>
      </c>
      <c r="R440" t="str">
        <f>IF(ISBLANK(A440),"",SUMIF($A$3:$A440,R$2,$B$3:$B440))</f>
        <v/>
      </c>
      <c r="T440" s="2" t="str">
        <f t="shared" si="52"/>
        <v/>
      </c>
      <c r="U440" s="2" t="str">
        <f t="shared" si="53"/>
        <v/>
      </c>
      <c r="V440" s="2" t="str">
        <f t="shared" si="54"/>
        <v/>
      </c>
      <c r="W440" s="2" t="str">
        <f t="shared" si="55"/>
        <v/>
      </c>
    </row>
    <row r="441" spans="8:23" x14ac:dyDescent="0.3">
      <c r="H441" s="12">
        <f t="shared" si="48"/>
        <v>0</v>
      </c>
      <c r="I441" s="2" t="str">
        <f t="shared" si="49"/>
        <v/>
      </c>
      <c r="J441" s="2" t="str">
        <f>IF(ISBLANK(A441),"",-SUM(I$3:I441))</f>
        <v/>
      </c>
      <c r="K441" s="2" t="str">
        <f t="shared" si="50"/>
        <v/>
      </c>
      <c r="L441" s="7" t="str">
        <f t="shared" si="51"/>
        <v/>
      </c>
      <c r="M441" s="7" t="str">
        <f>IF(ISBLANK(A441),"",K441/($M$1+SUM(K$3:K440)))</f>
        <v/>
      </c>
      <c r="N441" t="str">
        <f>IF(ISBLANK(A441),"",IF(H442=0,NETWORKDAYS($H$3,H441,holiday!$B$2:$B$10),IF(DAY(H441)&lt;DAY(H442),NETWORKDAYS($H$3,H441,holiday!$B$2:$B$10),0)))</f>
        <v/>
      </c>
      <c r="O441" t="str">
        <f>IF(ISBLANK(A441),"",SUMIF($A$3:$A441,O$2,$B$3:$B441))</f>
        <v/>
      </c>
      <c r="P441" t="str">
        <f>IF(ISBLANK(A441),"",SUMIF($A$3:$A441,P$2,$B$3:$B441))</f>
        <v/>
      </c>
      <c r="Q441" t="str">
        <f>IF(ISBLANK(A441),"",SUMIF($A$3:$A441,Q$2,$B$3:$B441))</f>
        <v/>
      </c>
      <c r="R441" t="str">
        <f>IF(ISBLANK(A441),"",SUMIF($A$3:$A441,R$2,$B$3:$B441))</f>
        <v/>
      </c>
      <c r="T441" s="2" t="str">
        <f t="shared" si="52"/>
        <v/>
      </c>
      <c r="U441" s="2" t="str">
        <f t="shared" si="53"/>
        <v/>
      </c>
      <c r="V441" s="2" t="str">
        <f t="shared" si="54"/>
        <v/>
      </c>
      <c r="W441" s="2" t="str">
        <f t="shared" si="55"/>
        <v/>
      </c>
    </row>
    <row r="442" spans="8:23" x14ac:dyDescent="0.3">
      <c r="H442" s="12">
        <f t="shared" si="48"/>
        <v>0</v>
      </c>
      <c r="I442" s="2" t="str">
        <f t="shared" si="49"/>
        <v/>
      </c>
      <c r="J442" s="2" t="str">
        <f>IF(ISBLANK(A442),"",-SUM(I$3:I442))</f>
        <v/>
      </c>
      <c r="K442" s="2" t="str">
        <f t="shared" si="50"/>
        <v/>
      </c>
      <c r="L442" s="7" t="str">
        <f t="shared" si="51"/>
        <v/>
      </c>
      <c r="M442" s="7" t="str">
        <f>IF(ISBLANK(A442),"",K442/($M$1+SUM(K$3:K441)))</f>
        <v/>
      </c>
      <c r="N442" t="str">
        <f>IF(ISBLANK(A442),"",IF(H443=0,NETWORKDAYS($H$3,H442,holiday!$B$2:$B$10),IF(DAY(H442)&lt;DAY(H443),NETWORKDAYS($H$3,H442,holiday!$B$2:$B$10),0)))</f>
        <v/>
      </c>
      <c r="O442" t="str">
        <f>IF(ISBLANK(A442),"",SUMIF($A$3:$A442,O$2,$B$3:$B442))</f>
        <v/>
      </c>
      <c r="P442" t="str">
        <f>IF(ISBLANK(A442),"",SUMIF($A$3:$A442,P$2,$B$3:$B442))</f>
        <v/>
      </c>
      <c r="Q442" t="str">
        <f>IF(ISBLANK(A442),"",SUMIF($A$3:$A442,Q$2,$B$3:$B442))</f>
        <v/>
      </c>
      <c r="R442" t="str">
        <f>IF(ISBLANK(A442),"",SUMIF($A$3:$A442,R$2,$B$3:$B442))</f>
        <v/>
      </c>
      <c r="T442" s="2" t="str">
        <f t="shared" si="52"/>
        <v/>
      </c>
      <c r="U442" s="2" t="str">
        <f t="shared" si="53"/>
        <v/>
      </c>
      <c r="V442" s="2" t="str">
        <f t="shared" si="54"/>
        <v/>
      </c>
      <c r="W442" s="2" t="str">
        <f t="shared" si="55"/>
        <v/>
      </c>
    </row>
    <row r="443" spans="8:23" x14ac:dyDescent="0.3">
      <c r="H443" s="12">
        <f t="shared" si="48"/>
        <v>0</v>
      </c>
      <c r="I443" s="2" t="str">
        <f t="shared" si="49"/>
        <v/>
      </c>
      <c r="J443" s="2" t="str">
        <f>IF(ISBLANK(A443),"",-SUM(I$3:I443))</f>
        <v/>
      </c>
      <c r="K443" s="2" t="str">
        <f t="shared" si="50"/>
        <v/>
      </c>
      <c r="L443" s="7" t="str">
        <f t="shared" si="51"/>
        <v/>
      </c>
      <c r="M443" s="7" t="str">
        <f>IF(ISBLANK(A443),"",K443/($M$1+SUM(K$3:K442)))</f>
        <v/>
      </c>
      <c r="N443" t="str">
        <f>IF(ISBLANK(A443),"",IF(H444=0,NETWORKDAYS($H$3,H443,holiday!$B$2:$B$10),IF(DAY(H443)&lt;DAY(H444),NETWORKDAYS($H$3,H443,holiday!$B$2:$B$10),0)))</f>
        <v/>
      </c>
      <c r="O443" t="str">
        <f>IF(ISBLANK(A443),"",SUMIF($A$3:$A443,O$2,$B$3:$B443))</f>
        <v/>
      </c>
      <c r="P443" t="str">
        <f>IF(ISBLANK(A443),"",SUMIF($A$3:$A443,P$2,$B$3:$B443))</f>
        <v/>
      </c>
      <c r="Q443" t="str">
        <f>IF(ISBLANK(A443),"",SUMIF($A$3:$A443,Q$2,$B$3:$B443))</f>
        <v/>
      </c>
      <c r="R443" t="str">
        <f>IF(ISBLANK(A443),"",SUMIF($A$3:$A443,R$2,$B$3:$B443))</f>
        <v/>
      </c>
      <c r="T443" s="2" t="str">
        <f t="shared" si="52"/>
        <v/>
      </c>
      <c r="U443" s="2" t="str">
        <f t="shared" si="53"/>
        <v/>
      </c>
      <c r="V443" s="2" t="str">
        <f t="shared" si="54"/>
        <v/>
      </c>
      <c r="W443" s="2" t="str">
        <f t="shared" si="55"/>
        <v/>
      </c>
    </row>
    <row r="444" spans="8:23" x14ac:dyDescent="0.3">
      <c r="H444" s="12">
        <f t="shared" si="48"/>
        <v>0</v>
      </c>
      <c r="I444" s="2" t="str">
        <f t="shared" si="49"/>
        <v/>
      </c>
      <c r="J444" s="2" t="str">
        <f>IF(ISBLANK(A444),"",-SUM(I$3:I444))</f>
        <v/>
      </c>
      <c r="K444" s="2" t="str">
        <f t="shared" si="50"/>
        <v/>
      </c>
      <c r="L444" s="7" t="str">
        <f t="shared" si="51"/>
        <v/>
      </c>
      <c r="M444" s="7" t="str">
        <f>IF(ISBLANK(A444),"",K444/($M$1+SUM(K$3:K443)))</f>
        <v/>
      </c>
      <c r="N444" t="str">
        <f>IF(ISBLANK(A444),"",IF(H445=0,NETWORKDAYS($H$3,H444,holiday!$B$2:$B$10),IF(DAY(H444)&lt;DAY(H445),NETWORKDAYS($H$3,H444,holiday!$B$2:$B$10),0)))</f>
        <v/>
      </c>
      <c r="O444" t="str">
        <f>IF(ISBLANK(A444),"",SUMIF($A$3:$A444,O$2,$B$3:$B444))</f>
        <v/>
      </c>
      <c r="P444" t="str">
        <f>IF(ISBLANK(A444),"",SUMIF($A$3:$A444,P$2,$B$3:$B444))</f>
        <v/>
      </c>
      <c r="Q444" t="str">
        <f>IF(ISBLANK(A444),"",SUMIF($A$3:$A444,Q$2,$B$3:$B444))</f>
        <v/>
      </c>
      <c r="R444" t="str">
        <f>IF(ISBLANK(A444),"",SUMIF($A$3:$A444,R$2,$B$3:$B444))</f>
        <v/>
      </c>
      <c r="T444" s="2" t="str">
        <f t="shared" si="52"/>
        <v/>
      </c>
      <c r="U444" s="2" t="str">
        <f t="shared" si="53"/>
        <v/>
      </c>
      <c r="V444" s="2" t="str">
        <f t="shared" si="54"/>
        <v/>
      </c>
      <c r="W444" s="2" t="str">
        <f t="shared" si="55"/>
        <v/>
      </c>
    </row>
    <row r="445" spans="8:23" x14ac:dyDescent="0.3">
      <c r="H445" s="12">
        <f t="shared" si="48"/>
        <v>0</v>
      </c>
      <c r="I445" s="2" t="str">
        <f t="shared" si="49"/>
        <v/>
      </c>
      <c r="J445" s="2" t="str">
        <f>IF(ISBLANK(A445),"",-SUM(I$3:I445))</f>
        <v/>
      </c>
      <c r="K445" s="2" t="str">
        <f t="shared" si="50"/>
        <v/>
      </c>
      <c r="L445" s="7" t="str">
        <f t="shared" si="51"/>
        <v/>
      </c>
      <c r="M445" s="7" t="str">
        <f>IF(ISBLANK(A445),"",K445/($M$1+SUM(K$3:K444)))</f>
        <v/>
      </c>
      <c r="N445" t="str">
        <f>IF(ISBLANK(A445),"",IF(H446=0,NETWORKDAYS($H$3,H445,holiday!$B$2:$B$10),IF(DAY(H445)&lt;DAY(H446),NETWORKDAYS($H$3,H445,holiday!$B$2:$B$10),0)))</f>
        <v/>
      </c>
      <c r="O445" t="str">
        <f>IF(ISBLANK(A445),"",SUMIF($A$3:$A445,O$2,$B$3:$B445))</f>
        <v/>
      </c>
      <c r="P445" t="str">
        <f>IF(ISBLANK(A445),"",SUMIF($A$3:$A445,P$2,$B$3:$B445))</f>
        <v/>
      </c>
      <c r="Q445" t="str">
        <f>IF(ISBLANK(A445),"",SUMIF($A$3:$A445,Q$2,$B$3:$B445))</f>
        <v/>
      </c>
      <c r="R445" t="str">
        <f>IF(ISBLANK(A445),"",SUMIF($A$3:$A445,R$2,$B$3:$B445))</f>
        <v/>
      </c>
      <c r="T445" s="2" t="str">
        <f t="shared" si="52"/>
        <v/>
      </c>
      <c r="U445" s="2" t="str">
        <f t="shared" si="53"/>
        <v/>
      </c>
      <c r="V445" s="2" t="str">
        <f t="shared" si="54"/>
        <v/>
      </c>
      <c r="W445" s="2" t="str">
        <f t="shared" si="55"/>
        <v/>
      </c>
    </row>
    <row r="446" spans="8:23" x14ac:dyDescent="0.3">
      <c r="H446" s="12">
        <f t="shared" si="48"/>
        <v>0</v>
      </c>
      <c r="I446" s="2" t="str">
        <f t="shared" si="49"/>
        <v/>
      </c>
      <c r="J446" s="2" t="str">
        <f>IF(ISBLANK(A446),"",-SUM(I$3:I446))</f>
        <v/>
      </c>
      <c r="K446" s="2" t="str">
        <f t="shared" si="50"/>
        <v/>
      </c>
      <c r="L446" s="7" t="str">
        <f t="shared" si="51"/>
        <v/>
      </c>
      <c r="M446" s="7" t="str">
        <f>IF(ISBLANK(A446),"",K446/($M$1+SUM(K$3:K445)))</f>
        <v/>
      </c>
      <c r="N446" t="str">
        <f>IF(ISBLANK(A446),"",IF(H447=0,NETWORKDAYS($H$3,H446,holiday!$B$2:$B$10),IF(DAY(H446)&lt;DAY(H447),NETWORKDAYS($H$3,H446,holiday!$B$2:$B$10),0)))</f>
        <v/>
      </c>
      <c r="O446" t="str">
        <f>IF(ISBLANK(A446),"",SUMIF($A$3:$A446,O$2,$B$3:$B446))</f>
        <v/>
      </c>
      <c r="P446" t="str">
        <f>IF(ISBLANK(A446),"",SUMIF($A$3:$A446,P$2,$B$3:$B446))</f>
        <v/>
      </c>
      <c r="Q446" t="str">
        <f>IF(ISBLANK(A446),"",SUMIF($A$3:$A446,Q$2,$B$3:$B446))</f>
        <v/>
      </c>
      <c r="R446" t="str">
        <f>IF(ISBLANK(A446),"",SUMIF($A$3:$A446,R$2,$B$3:$B446))</f>
        <v/>
      </c>
      <c r="T446" s="2" t="str">
        <f t="shared" si="52"/>
        <v/>
      </c>
      <c r="U446" s="2" t="str">
        <f t="shared" si="53"/>
        <v/>
      </c>
      <c r="V446" s="2" t="str">
        <f t="shared" si="54"/>
        <v/>
      </c>
      <c r="W446" s="2" t="str">
        <f t="shared" si="55"/>
        <v/>
      </c>
    </row>
    <row r="447" spans="8:23" x14ac:dyDescent="0.3">
      <c r="H447" s="12">
        <f t="shared" si="48"/>
        <v>0</v>
      </c>
      <c r="I447" s="2" t="str">
        <f t="shared" si="49"/>
        <v/>
      </c>
      <c r="J447" s="2" t="str">
        <f>IF(ISBLANK(A447),"",-SUM(I$3:I447))</f>
        <v/>
      </c>
      <c r="K447" s="2" t="str">
        <f t="shared" si="50"/>
        <v/>
      </c>
      <c r="L447" s="7" t="str">
        <f t="shared" si="51"/>
        <v/>
      </c>
      <c r="M447" s="7" t="str">
        <f>IF(ISBLANK(A447),"",K447/($M$1+SUM(K$3:K446)))</f>
        <v/>
      </c>
      <c r="N447" t="str">
        <f>IF(ISBLANK(A447),"",IF(H448=0,NETWORKDAYS($H$3,H447,holiday!$B$2:$B$10),IF(DAY(H447)&lt;DAY(H448),NETWORKDAYS($H$3,H447,holiday!$B$2:$B$10),0)))</f>
        <v/>
      </c>
      <c r="O447" t="str">
        <f>IF(ISBLANK(A447),"",SUMIF($A$3:$A447,O$2,$B$3:$B447))</f>
        <v/>
      </c>
      <c r="P447" t="str">
        <f>IF(ISBLANK(A447),"",SUMIF($A$3:$A447,P$2,$B$3:$B447))</f>
        <v/>
      </c>
      <c r="Q447" t="str">
        <f>IF(ISBLANK(A447),"",SUMIF($A$3:$A447,Q$2,$B$3:$B447))</f>
        <v/>
      </c>
      <c r="R447" t="str">
        <f>IF(ISBLANK(A447),"",SUMIF($A$3:$A447,R$2,$B$3:$B447))</f>
        <v/>
      </c>
      <c r="T447" s="2" t="str">
        <f t="shared" si="52"/>
        <v/>
      </c>
      <c r="U447" s="2" t="str">
        <f t="shared" si="53"/>
        <v/>
      </c>
      <c r="V447" s="2" t="str">
        <f t="shared" si="54"/>
        <v/>
      </c>
      <c r="W447" s="2" t="str">
        <f t="shared" si="55"/>
        <v/>
      </c>
    </row>
    <row r="448" spans="8:23" x14ac:dyDescent="0.3">
      <c r="H448" s="12">
        <f t="shared" si="48"/>
        <v>0</v>
      </c>
      <c r="I448" s="2" t="str">
        <f t="shared" si="49"/>
        <v/>
      </c>
      <c r="J448" s="2" t="str">
        <f>IF(ISBLANK(A448),"",-SUM(I$3:I448))</f>
        <v/>
      </c>
      <c r="K448" s="2" t="str">
        <f t="shared" si="50"/>
        <v/>
      </c>
      <c r="L448" s="7" t="str">
        <f t="shared" si="51"/>
        <v/>
      </c>
      <c r="M448" s="7" t="str">
        <f>IF(ISBLANK(A448),"",K448/($M$1+SUM(K$3:K447)))</f>
        <v/>
      </c>
      <c r="N448" t="str">
        <f>IF(ISBLANK(A448),"",IF(H449=0,NETWORKDAYS($H$3,H448,holiday!$B$2:$B$10),IF(DAY(H448)&lt;DAY(H449),NETWORKDAYS($H$3,H448,holiday!$B$2:$B$10),0)))</f>
        <v/>
      </c>
      <c r="O448" t="str">
        <f>IF(ISBLANK(A448),"",SUMIF($A$3:$A448,O$2,$B$3:$B448))</f>
        <v/>
      </c>
      <c r="P448" t="str">
        <f>IF(ISBLANK(A448),"",SUMIF($A$3:$A448,P$2,$B$3:$B448))</f>
        <v/>
      </c>
      <c r="Q448" t="str">
        <f>IF(ISBLANK(A448),"",SUMIF($A$3:$A448,Q$2,$B$3:$B448))</f>
        <v/>
      </c>
      <c r="R448" t="str">
        <f>IF(ISBLANK(A448),"",SUMIF($A$3:$A448,R$2,$B$3:$B448))</f>
        <v/>
      </c>
      <c r="T448" s="2" t="str">
        <f t="shared" si="52"/>
        <v/>
      </c>
      <c r="U448" s="2" t="str">
        <f t="shared" si="53"/>
        <v/>
      </c>
      <c r="V448" s="2" t="str">
        <f t="shared" si="54"/>
        <v/>
      </c>
      <c r="W448" s="2" t="str">
        <f t="shared" si="55"/>
        <v/>
      </c>
    </row>
    <row r="449" spans="8:23" x14ac:dyDescent="0.3">
      <c r="H449" s="12">
        <f t="shared" si="48"/>
        <v>0</v>
      </c>
      <c r="I449" s="2" t="str">
        <f t="shared" si="49"/>
        <v/>
      </c>
      <c r="J449" s="2" t="str">
        <f>IF(ISBLANK(A449),"",-SUM(I$3:I449))</f>
        <v/>
      </c>
      <c r="K449" s="2" t="str">
        <f t="shared" si="50"/>
        <v/>
      </c>
      <c r="L449" s="7" t="str">
        <f t="shared" si="51"/>
        <v/>
      </c>
      <c r="M449" s="7" t="str">
        <f>IF(ISBLANK(A449),"",K449/($M$1+SUM(K$3:K448)))</f>
        <v/>
      </c>
      <c r="N449" t="str">
        <f>IF(ISBLANK(A449),"",IF(H450=0,NETWORKDAYS($H$3,H449,holiday!$B$2:$B$10),IF(DAY(H449)&lt;DAY(H450),NETWORKDAYS($H$3,H449,holiday!$B$2:$B$10),0)))</f>
        <v/>
      </c>
      <c r="O449" t="str">
        <f>IF(ISBLANK(A449),"",SUMIF($A$3:$A449,O$2,$B$3:$B449))</f>
        <v/>
      </c>
      <c r="P449" t="str">
        <f>IF(ISBLANK(A449),"",SUMIF($A$3:$A449,P$2,$B$3:$B449))</f>
        <v/>
      </c>
      <c r="Q449" t="str">
        <f>IF(ISBLANK(A449),"",SUMIF($A$3:$A449,Q$2,$B$3:$B449))</f>
        <v/>
      </c>
      <c r="R449" t="str">
        <f>IF(ISBLANK(A449),"",SUMIF($A$3:$A449,R$2,$B$3:$B449))</f>
        <v/>
      </c>
      <c r="T449" s="2" t="str">
        <f t="shared" si="52"/>
        <v/>
      </c>
      <c r="U449" s="2" t="str">
        <f t="shared" si="53"/>
        <v/>
      </c>
      <c r="V449" s="2" t="str">
        <f t="shared" si="54"/>
        <v/>
      </c>
      <c r="W449" s="2" t="str">
        <f t="shared" si="55"/>
        <v/>
      </c>
    </row>
    <row r="450" spans="8:23" x14ac:dyDescent="0.3">
      <c r="H450" s="12">
        <f t="shared" si="48"/>
        <v>0</v>
      </c>
      <c r="I450" s="2" t="str">
        <f t="shared" si="49"/>
        <v/>
      </c>
      <c r="J450" s="2" t="str">
        <f>IF(ISBLANK(A450),"",-SUM(I$3:I450))</f>
        <v/>
      </c>
      <c r="K450" s="2" t="str">
        <f t="shared" si="50"/>
        <v/>
      </c>
      <c r="L450" s="7" t="str">
        <f t="shared" si="51"/>
        <v/>
      </c>
      <c r="M450" s="7" t="str">
        <f>IF(ISBLANK(A450),"",K450/($M$1+SUM(K$3:K449)))</f>
        <v/>
      </c>
      <c r="N450" t="str">
        <f>IF(ISBLANK(A450),"",IF(H451=0,NETWORKDAYS($H$3,H450,holiday!$B$2:$B$10),IF(DAY(H450)&lt;DAY(H451),NETWORKDAYS($H$3,H450,holiday!$B$2:$B$10),0)))</f>
        <v/>
      </c>
      <c r="O450" t="str">
        <f>IF(ISBLANK(A450),"",SUMIF($A$3:$A450,O$2,$B$3:$B450))</f>
        <v/>
      </c>
      <c r="P450" t="str">
        <f>IF(ISBLANK(A450),"",SUMIF($A$3:$A450,P$2,$B$3:$B450))</f>
        <v/>
      </c>
      <c r="Q450" t="str">
        <f>IF(ISBLANK(A450),"",SUMIF($A$3:$A450,Q$2,$B$3:$B450))</f>
        <v/>
      </c>
      <c r="R450" t="str">
        <f>IF(ISBLANK(A450),"",SUMIF($A$3:$A450,R$2,$B$3:$B450))</f>
        <v/>
      </c>
      <c r="T450" s="2" t="str">
        <f t="shared" si="52"/>
        <v/>
      </c>
      <c r="U450" s="2" t="str">
        <f t="shared" si="53"/>
        <v/>
      </c>
      <c r="V450" s="2" t="str">
        <f t="shared" si="54"/>
        <v/>
      </c>
      <c r="W450" s="2" t="str">
        <f t="shared" si="55"/>
        <v/>
      </c>
    </row>
    <row r="451" spans="8:23" x14ac:dyDescent="0.3">
      <c r="H451" s="12">
        <f t="shared" si="48"/>
        <v>0</v>
      </c>
      <c r="I451" s="2" t="str">
        <f t="shared" si="49"/>
        <v/>
      </c>
      <c r="J451" s="2" t="str">
        <f>IF(ISBLANK(A451),"",-SUM(I$3:I451))</f>
        <v/>
      </c>
      <c r="K451" s="2" t="str">
        <f t="shared" si="50"/>
        <v/>
      </c>
      <c r="L451" s="7" t="str">
        <f t="shared" si="51"/>
        <v/>
      </c>
      <c r="M451" s="7" t="str">
        <f>IF(ISBLANK(A451),"",K451/($M$1+SUM(K$3:K450)))</f>
        <v/>
      </c>
      <c r="N451" t="str">
        <f>IF(ISBLANK(A451),"",IF(H452=0,NETWORKDAYS($H$3,H451,holiday!$B$2:$B$10),IF(DAY(H451)&lt;DAY(H452),NETWORKDAYS($H$3,H451,holiday!$B$2:$B$10),0)))</f>
        <v/>
      </c>
      <c r="O451" t="str">
        <f>IF(ISBLANK(A451),"",SUMIF($A$3:$A451,O$2,$B$3:$B451))</f>
        <v/>
      </c>
      <c r="P451" t="str">
        <f>IF(ISBLANK(A451),"",SUMIF($A$3:$A451,P$2,$B$3:$B451))</f>
        <v/>
      </c>
      <c r="Q451" t="str">
        <f>IF(ISBLANK(A451),"",SUMIF($A$3:$A451,Q$2,$B$3:$B451))</f>
        <v/>
      </c>
      <c r="R451" t="str">
        <f>IF(ISBLANK(A451),"",SUMIF($A$3:$A451,R$2,$B$3:$B451))</f>
        <v/>
      </c>
      <c r="T451" s="2" t="str">
        <f t="shared" si="52"/>
        <v/>
      </c>
      <c r="U451" s="2" t="str">
        <f t="shared" si="53"/>
        <v/>
      </c>
      <c r="V451" s="2" t="str">
        <f t="shared" si="54"/>
        <v/>
      </c>
      <c r="W451" s="2" t="str">
        <f t="shared" si="55"/>
        <v/>
      </c>
    </row>
    <row r="452" spans="8:23" x14ac:dyDescent="0.3">
      <c r="H452" s="12">
        <f t="shared" ref="H452:H515" si="56">IF(ISBLANK(D452),,LEFT(D452,LEN(D452)-6)*1)</f>
        <v>0</v>
      </c>
      <c r="I452" s="2" t="str">
        <f t="shared" ref="I452:I515" si="57">IF(ISBLANK(A452),"",-B452*C452)</f>
        <v/>
      </c>
      <c r="J452" s="2" t="str">
        <f>IF(ISBLANK(A452),"",-SUM(I$3:I452))</f>
        <v/>
      </c>
      <c r="K452" s="2" t="str">
        <f t="shared" ref="K452:K515" si="58">IF(ISBLANK(A452),"",SUMPRODUCT(O452:R452,T452:W452)-J452)</f>
        <v/>
      </c>
      <c r="L452" s="7" t="str">
        <f t="shared" ref="L452:L515" si="59">IF(ISBLANK(A452),"",K452/$M$1)</f>
        <v/>
      </c>
      <c r="M452" s="7" t="str">
        <f>IF(ISBLANK(A452),"",K452/($M$1+SUM(K$3:K451)))</f>
        <v/>
      </c>
      <c r="N452" t="str">
        <f>IF(ISBLANK(A452),"",IF(H453=0,NETWORKDAYS($H$3,H452,holiday!$B$2:$B$10),IF(DAY(H452)&lt;DAY(H453),NETWORKDAYS($H$3,H452,holiday!$B$2:$B$10),0)))</f>
        <v/>
      </c>
      <c r="O452" t="str">
        <f>IF(ISBLANK(A452),"",SUMIF($A$3:$A452,O$2,$B$3:$B452))</f>
        <v/>
      </c>
      <c r="P452" t="str">
        <f>IF(ISBLANK(A452),"",SUMIF($A$3:$A452,P$2,$B$3:$B452))</f>
        <v/>
      </c>
      <c r="Q452" t="str">
        <f>IF(ISBLANK(A452),"",SUMIF($A$3:$A452,Q$2,$B$3:$B452))</f>
        <v/>
      </c>
      <c r="R452" t="str">
        <f>IF(ISBLANK(A452),"",SUMIF($A$3:$A452,R$2,$B$3:$B452))</f>
        <v/>
      </c>
      <c r="T452" s="2" t="str">
        <f t="shared" ref="T452:T515" si="60">IF(ISBLANK(A452),"",IF($A452=T$2,$C452,T451))</f>
        <v/>
      </c>
      <c r="U452" s="2" t="str">
        <f t="shared" ref="U452:U515" si="61">IF(ISBLANK(A452),"",IF($A452=U$2,$C452,U451))</f>
        <v/>
      </c>
      <c r="V452" s="2" t="str">
        <f t="shared" ref="V452:V515" si="62">IF(ISBLANK(A452),"",IF($A452=V$2,$C452,V451))</f>
        <v/>
      </c>
      <c r="W452" s="2" t="str">
        <f t="shared" ref="W452:W515" si="63">IF(ISBLANK(A452),"",IF($A452=W$2,$C452,W451))</f>
        <v/>
      </c>
    </row>
    <row r="453" spans="8:23" x14ac:dyDescent="0.3">
      <c r="H453" s="12">
        <f t="shared" si="56"/>
        <v>0</v>
      </c>
      <c r="I453" s="2" t="str">
        <f t="shared" si="57"/>
        <v/>
      </c>
      <c r="J453" s="2" t="str">
        <f>IF(ISBLANK(A453),"",-SUM(I$3:I453))</f>
        <v/>
      </c>
      <c r="K453" s="2" t="str">
        <f t="shared" si="58"/>
        <v/>
      </c>
      <c r="L453" s="7" t="str">
        <f t="shared" si="59"/>
        <v/>
      </c>
      <c r="M453" s="7" t="str">
        <f>IF(ISBLANK(A453),"",K453/($M$1+SUM(K$3:K452)))</f>
        <v/>
      </c>
      <c r="N453" t="str">
        <f>IF(ISBLANK(A453),"",IF(H454=0,NETWORKDAYS($H$3,H453,holiday!$B$2:$B$10),IF(DAY(H453)&lt;DAY(H454),NETWORKDAYS($H$3,H453,holiday!$B$2:$B$10),0)))</f>
        <v/>
      </c>
      <c r="O453" t="str">
        <f>IF(ISBLANK(A453),"",SUMIF($A$3:$A453,O$2,$B$3:$B453))</f>
        <v/>
      </c>
      <c r="P453" t="str">
        <f>IF(ISBLANK(A453),"",SUMIF($A$3:$A453,P$2,$B$3:$B453))</f>
        <v/>
      </c>
      <c r="Q453" t="str">
        <f>IF(ISBLANK(A453),"",SUMIF($A$3:$A453,Q$2,$B$3:$B453))</f>
        <v/>
      </c>
      <c r="R453" t="str">
        <f>IF(ISBLANK(A453),"",SUMIF($A$3:$A453,R$2,$B$3:$B453))</f>
        <v/>
      </c>
      <c r="T453" s="2" t="str">
        <f t="shared" si="60"/>
        <v/>
      </c>
      <c r="U453" s="2" t="str">
        <f t="shared" si="61"/>
        <v/>
      </c>
      <c r="V453" s="2" t="str">
        <f t="shared" si="62"/>
        <v/>
      </c>
      <c r="W453" s="2" t="str">
        <f t="shared" si="63"/>
        <v/>
      </c>
    </row>
    <row r="454" spans="8:23" x14ac:dyDescent="0.3">
      <c r="H454" s="12">
        <f t="shared" si="56"/>
        <v>0</v>
      </c>
      <c r="I454" s="2" t="str">
        <f t="shared" si="57"/>
        <v/>
      </c>
      <c r="J454" s="2" t="str">
        <f>IF(ISBLANK(A454),"",-SUM(I$3:I454))</f>
        <v/>
      </c>
      <c r="K454" s="2" t="str">
        <f t="shared" si="58"/>
        <v/>
      </c>
      <c r="L454" s="7" t="str">
        <f t="shared" si="59"/>
        <v/>
      </c>
      <c r="M454" s="7" t="str">
        <f>IF(ISBLANK(A454),"",K454/($M$1+SUM(K$3:K453)))</f>
        <v/>
      </c>
      <c r="N454" t="str">
        <f>IF(ISBLANK(A454),"",IF(H455=0,NETWORKDAYS($H$3,H454,holiday!$B$2:$B$10),IF(DAY(H454)&lt;DAY(H455),NETWORKDAYS($H$3,H454,holiday!$B$2:$B$10),0)))</f>
        <v/>
      </c>
      <c r="O454" t="str">
        <f>IF(ISBLANK(A454),"",SUMIF($A$3:$A454,O$2,$B$3:$B454))</f>
        <v/>
      </c>
      <c r="P454" t="str">
        <f>IF(ISBLANK(A454),"",SUMIF($A$3:$A454,P$2,$B$3:$B454))</f>
        <v/>
      </c>
      <c r="Q454" t="str">
        <f>IF(ISBLANK(A454),"",SUMIF($A$3:$A454,Q$2,$B$3:$B454))</f>
        <v/>
      </c>
      <c r="R454" t="str">
        <f>IF(ISBLANK(A454),"",SUMIF($A$3:$A454,R$2,$B$3:$B454))</f>
        <v/>
      </c>
      <c r="T454" s="2" t="str">
        <f t="shared" si="60"/>
        <v/>
      </c>
      <c r="U454" s="2" t="str">
        <f t="shared" si="61"/>
        <v/>
      </c>
      <c r="V454" s="2" t="str">
        <f t="shared" si="62"/>
        <v/>
      </c>
      <c r="W454" s="2" t="str">
        <f t="shared" si="63"/>
        <v/>
      </c>
    </row>
    <row r="455" spans="8:23" x14ac:dyDescent="0.3">
      <c r="H455" s="12">
        <f t="shared" si="56"/>
        <v>0</v>
      </c>
      <c r="I455" s="2" t="str">
        <f t="shared" si="57"/>
        <v/>
      </c>
      <c r="J455" s="2" t="str">
        <f>IF(ISBLANK(A455),"",-SUM(I$3:I455))</f>
        <v/>
      </c>
      <c r="K455" s="2" t="str">
        <f t="shared" si="58"/>
        <v/>
      </c>
      <c r="L455" s="7" t="str">
        <f t="shared" si="59"/>
        <v/>
      </c>
      <c r="M455" s="7" t="str">
        <f>IF(ISBLANK(A455),"",K455/($M$1+SUM(K$3:K454)))</f>
        <v/>
      </c>
      <c r="N455" t="str">
        <f>IF(ISBLANK(A455),"",IF(H456=0,NETWORKDAYS($H$3,H455,holiday!$B$2:$B$10),IF(DAY(H455)&lt;DAY(H456),NETWORKDAYS($H$3,H455,holiday!$B$2:$B$10),0)))</f>
        <v/>
      </c>
      <c r="O455" t="str">
        <f>IF(ISBLANK(A455),"",SUMIF($A$3:$A455,O$2,$B$3:$B455))</f>
        <v/>
      </c>
      <c r="P455" t="str">
        <f>IF(ISBLANK(A455),"",SUMIF($A$3:$A455,P$2,$B$3:$B455))</f>
        <v/>
      </c>
      <c r="Q455" t="str">
        <f>IF(ISBLANK(A455),"",SUMIF($A$3:$A455,Q$2,$B$3:$B455))</f>
        <v/>
      </c>
      <c r="R455" t="str">
        <f>IF(ISBLANK(A455),"",SUMIF($A$3:$A455,R$2,$B$3:$B455))</f>
        <v/>
      </c>
      <c r="T455" s="2" t="str">
        <f t="shared" si="60"/>
        <v/>
      </c>
      <c r="U455" s="2" t="str">
        <f t="shared" si="61"/>
        <v/>
      </c>
      <c r="V455" s="2" t="str">
        <f t="shared" si="62"/>
        <v/>
      </c>
      <c r="W455" s="2" t="str">
        <f t="shared" si="63"/>
        <v/>
      </c>
    </row>
    <row r="456" spans="8:23" x14ac:dyDescent="0.3">
      <c r="H456" s="12">
        <f t="shared" si="56"/>
        <v>0</v>
      </c>
      <c r="I456" s="2" t="str">
        <f t="shared" si="57"/>
        <v/>
      </c>
      <c r="J456" s="2" t="str">
        <f>IF(ISBLANK(A456),"",-SUM(I$3:I456))</f>
        <v/>
      </c>
      <c r="K456" s="2" t="str">
        <f t="shared" si="58"/>
        <v/>
      </c>
      <c r="L456" s="7" t="str">
        <f t="shared" si="59"/>
        <v/>
      </c>
      <c r="M456" s="7" t="str">
        <f>IF(ISBLANK(A456),"",K456/($M$1+SUM(K$3:K455)))</f>
        <v/>
      </c>
      <c r="N456" t="str">
        <f>IF(ISBLANK(A456),"",IF(H457=0,NETWORKDAYS($H$3,H456,holiday!$B$2:$B$10),IF(DAY(H456)&lt;DAY(H457),NETWORKDAYS($H$3,H456,holiday!$B$2:$B$10),0)))</f>
        <v/>
      </c>
      <c r="O456" t="str">
        <f>IF(ISBLANK(A456),"",SUMIF($A$3:$A456,O$2,$B$3:$B456))</f>
        <v/>
      </c>
      <c r="P456" t="str">
        <f>IF(ISBLANK(A456),"",SUMIF($A$3:$A456,P$2,$B$3:$B456))</f>
        <v/>
      </c>
      <c r="Q456" t="str">
        <f>IF(ISBLANK(A456),"",SUMIF($A$3:$A456,Q$2,$B$3:$B456))</f>
        <v/>
      </c>
      <c r="R456" t="str">
        <f>IF(ISBLANK(A456),"",SUMIF($A$3:$A456,R$2,$B$3:$B456))</f>
        <v/>
      </c>
      <c r="T456" s="2" t="str">
        <f t="shared" si="60"/>
        <v/>
      </c>
      <c r="U456" s="2" t="str">
        <f t="shared" si="61"/>
        <v/>
      </c>
      <c r="V456" s="2" t="str">
        <f t="shared" si="62"/>
        <v/>
      </c>
      <c r="W456" s="2" t="str">
        <f t="shared" si="63"/>
        <v/>
      </c>
    </row>
    <row r="457" spans="8:23" x14ac:dyDescent="0.3">
      <c r="H457" s="12">
        <f t="shared" si="56"/>
        <v>0</v>
      </c>
      <c r="I457" s="2" t="str">
        <f t="shared" si="57"/>
        <v/>
      </c>
      <c r="J457" s="2" t="str">
        <f>IF(ISBLANK(A457),"",-SUM(I$3:I457))</f>
        <v/>
      </c>
      <c r="K457" s="2" t="str">
        <f t="shared" si="58"/>
        <v/>
      </c>
      <c r="L457" s="7" t="str">
        <f t="shared" si="59"/>
        <v/>
      </c>
      <c r="M457" s="7" t="str">
        <f>IF(ISBLANK(A457),"",K457/($M$1+SUM(K$3:K456)))</f>
        <v/>
      </c>
      <c r="N457" t="str">
        <f>IF(ISBLANK(A457),"",IF(H458=0,NETWORKDAYS($H$3,H457,holiday!$B$2:$B$10),IF(DAY(H457)&lt;DAY(H458),NETWORKDAYS($H$3,H457,holiday!$B$2:$B$10),0)))</f>
        <v/>
      </c>
      <c r="O457" t="str">
        <f>IF(ISBLANK(A457),"",SUMIF($A$3:$A457,O$2,$B$3:$B457))</f>
        <v/>
      </c>
      <c r="P457" t="str">
        <f>IF(ISBLANK(A457),"",SUMIF($A$3:$A457,P$2,$B$3:$B457))</f>
        <v/>
      </c>
      <c r="Q457" t="str">
        <f>IF(ISBLANK(A457),"",SUMIF($A$3:$A457,Q$2,$B$3:$B457))</f>
        <v/>
      </c>
      <c r="R457" t="str">
        <f>IF(ISBLANK(A457),"",SUMIF($A$3:$A457,R$2,$B$3:$B457))</f>
        <v/>
      </c>
      <c r="T457" s="2" t="str">
        <f t="shared" si="60"/>
        <v/>
      </c>
      <c r="U457" s="2" t="str">
        <f t="shared" si="61"/>
        <v/>
      </c>
      <c r="V457" s="2" t="str">
        <f t="shared" si="62"/>
        <v/>
      </c>
      <c r="W457" s="2" t="str">
        <f t="shared" si="63"/>
        <v/>
      </c>
    </row>
    <row r="458" spans="8:23" x14ac:dyDescent="0.3">
      <c r="H458" s="12">
        <f t="shared" si="56"/>
        <v>0</v>
      </c>
      <c r="I458" s="2" t="str">
        <f t="shared" si="57"/>
        <v/>
      </c>
      <c r="J458" s="2" t="str">
        <f>IF(ISBLANK(A458),"",-SUM(I$3:I458))</f>
        <v/>
      </c>
      <c r="K458" s="2" t="str">
        <f t="shared" si="58"/>
        <v/>
      </c>
      <c r="L458" s="7" t="str">
        <f t="shared" si="59"/>
        <v/>
      </c>
      <c r="M458" s="7" t="str">
        <f>IF(ISBLANK(A458),"",K458/($M$1+SUM(K$3:K457)))</f>
        <v/>
      </c>
      <c r="N458" t="str">
        <f>IF(ISBLANK(A458),"",IF(H459=0,NETWORKDAYS($H$3,H458,holiday!$B$2:$B$10),IF(DAY(H458)&lt;DAY(H459),NETWORKDAYS($H$3,H458,holiday!$B$2:$B$10),0)))</f>
        <v/>
      </c>
      <c r="O458" t="str">
        <f>IF(ISBLANK(A458),"",SUMIF($A$3:$A458,O$2,$B$3:$B458))</f>
        <v/>
      </c>
      <c r="P458" t="str">
        <f>IF(ISBLANK(A458),"",SUMIF($A$3:$A458,P$2,$B$3:$B458))</f>
        <v/>
      </c>
      <c r="Q458" t="str">
        <f>IF(ISBLANK(A458),"",SUMIF($A$3:$A458,Q$2,$B$3:$B458))</f>
        <v/>
      </c>
      <c r="R458" t="str">
        <f>IF(ISBLANK(A458),"",SUMIF($A$3:$A458,R$2,$B$3:$B458))</f>
        <v/>
      </c>
      <c r="T458" s="2" t="str">
        <f t="shared" si="60"/>
        <v/>
      </c>
      <c r="U458" s="2" t="str">
        <f t="shared" si="61"/>
        <v/>
      </c>
      <c r="V458" s="2" t="str">
        <f t="shared" si="62"/>
        <v/>
      </c>
      <c r="W458" s="2" t="str">
        <f t="shared" si="63"/>
        <v/>
      </c>
    </row>
    <row r="459" spans="8:23" x14ac:dyDescent="0.3">
      <c r="H459" s="12">
        <f t="shared" si="56"/>
        <v>0</v>
      </c>
      <c r="I459" s="2" t="str">
        <f t="shared" si="57"/>
        <v/>
      </c>
      <c r="J459" s="2" t="str">
        <f>IF(ISBLANK(A459),"",-SUM(I$3:I459))</f>
        <v/>
      </c>
      <c r="K459" s="2" t="str">
        <f t="shared" si="58"/>
        <v/>
      </c>
      <c r="L459" s="7" t="str">
        <f t="shared" si="59"/>
        <v/>
      </c>
      <c r="M459" s="7" t="str">
        <f>IF(ISBLANK(A459),"",K459/($M$1+SUM(K$3:K458)))</f>
        <v/>
      </c>
      <c r="N459" t="str">
        <f>IF(ISBLANK(A459),"",IF(H460=0,NETWORKDAYS($H$3,H459,holiday!$B$2:$B$10),IF(DAY(H459)&lt;DAY(H460),NETWORKDAYS($H$3,H459,holiday!$B$2:$B$10),0)))</f>
        <v/>
      </c>
      <c r="O459" t="str">
        <f>IF(ISBLANK(A459),"",SUMIF($A$3:$A459,O$2,$B$3:$B459))</f>
        <v/>
      </c>
      <c r="P459" t="str">
        <f>IF(ISBLANK(A459),"",SUMIF($A$3:$A459,P$2,$B$3:$B459))</f>
        <v/>
      </c>
      <c r="Q459" t="str">
        <f>IF(ISBLANK(A459),"",SUMIF($A$3:$A459,Q$2,$B$3:$B459))</f>
        <v/>
      </c>
      <c r="R459" t="str">
        <f>IF(ISBLANK(A459),"",SUMIF($A$3:$A459,R$2,$B$3:$B459))</f>
        <v/>
      </c>
      <c r="T459" s="2" t="str">
        <f t="shared" si="60"/>
        <v/>
      </c>
      <c r="U459" s="2" t="str">
        <f t="shared" si="61"/>
        <v/>
      </c>
      <c r="V459" s="2" t="str">
        <f t="shared" si="62"/>
        <v/>
      </c>
      <c r="W459" s="2" t="str">
        <f t="shared" si="63"/>
        <v/>
      </c>
    </row>
    <row r="460" spans="8:23" x14ac:dyDescent="0.3">
      <c r="H460" s="12">
        <f t="shared" si="56"/>
        <v>0</v>
      </c>
      <c r="I460" s="2" t="str">
        <f t="shared" si="57"/>
        <v/>
      </c>
      <c r="J460" s="2" t="str">
        <f>IF(ISBLANK(A460),"",-SUM(I$3:I460))</f>
        <v/>
      </c>
      <c r="K460" s="2" t="str">
        <f t="shared" si="58"/>
        <v/>
      </c>
      <c r="L460" s="7" t="str">
        <f t="shared" si="59"/>
        <v/>
      </c>
      <c r="M460" s="7" t="str">
        <f>IF(ISBLANK(A460),"",K460/($M$1+SUM(K$3:K459)))</f>
        <v/>
      </c>
      <c r="N460" t="str">
        <f>IF(ISBLANK(A460),"",IF(H461=0,NETWORKDAYS($H$3,H460,holiday!$B$2:$B$10),IF(DAY(H460)&lt;DAY(H461),NETWORKDAYS($H$3,H460,holiday!$B$2:$B$10),0)))</f>
        <v/>
      </c>
      <c r="O460" t="str">
        <f>IF(ISBLANK(A460),"",SUMIF($A$3:$A460,O$2,$B$3:$B460))</f>
        <v/>
      </c>
      <c r="P460" t="str">
        <f>IF(ISBLANK(A460),"",SUMIF($A$3:$A460,P$2,$B$3:$B460))</f>
        <v/>
      </c>
      <c r="Q460" t="str">
        <f>IF(ISBLANK(A460),"",SUMIF($A$3:$A460,Q$2,$B$3:$B460))</f>
        <v/>
      </c>
      <c r="R460" t="str">
        <f>IF(ISBLANK(A460),"",SUMIF($A$3:$A460,R$2,$B$3:$B460))</f>
        <v/>
      </c>
      <c r="T460" s="2" t="str">
        <f t="shared" si="60"/>
        <v/>
      </c>
      <c r="U460" s="2" t="str">
        <f t="shared" si="61"/>
        <v/>
      </c>
      <c r="V460" s="2" t="str">
        <f t="shared" si="62"/>
        <v/>
      </c>
      <c r="W460" s="2" t="str">
        <f t="shared" si="63"/>
        <v/>
      </c>
    </row>
    <row r="461" spans="8:23" x14ac:dyDescent="0.3">
      <c r="H461" s="12">
        <f t="shared" si="56"/>
        <v>0</v>
      </c>
      <c r="I461" s="2" t="str">
        <f t="shared" si="57"/>
        <v/>
      </c>
      <c r="J461" s="2" t="str">
        <f>IF(ISBLANK(A461),"",-SUM(I$3:I461))</f>
        <v/>
      </c>
      <c r="K461" s="2" t="str">
        <f t="shared" si="58"/>
        <v/>
      </c>
      <c r="L461" s="7" t="str">
        <f t="shared" si="59"/>
        <v/>
      </c>
      <c r="M461" s="7" t="str">
        <f>IF(ISBLANK(A461),"",K461/($M$1+SUM(K$3:K460)))</f>
        <v/>
      </c>
      <c r="N461" t="str">
        <f>IF(ISBLANK(A461),"",IF(H462=0,NETWORKDAYS($H$3,H461,holiday!$B$2:$B$10),IF(DAY(H461)&lt;DAY(H462),NETWORKDAYS($H$3,H461,holiday!$B$2:$B$10),0)))</f>
        <v/>
      </c>
      <c r="O461" t="str">
        <f>IF(ISBLANK(A461),"",SUMIF($A$3:$A461,O$2,$B$3:$B461))</f>
        <v/>
      </c>
      <c r="P461" t="str">
        <f>IF(ISBLANK(A461),"",SUMIF($A$3:$A461,P$2,$B$3:$B461))</f>
        <v/>
      </c>
      <c r="Q461" t="str">
        <f>IF(ISBLANK(A461),"",SUMIF($A$3:$A461,Q$2,$B$3:$B461))</f>
        <v/>
      </c>
      <c r="R461" t="str">
        <f>IF(ISBLANK(A461),"",SUMIF($A$3:$A461,R$2,$B$3:$B461))</f>
        <v/>
      </c>
      <c r="T461" s="2" t="str">
        <f t="shared" si="60"/>
        <v/>
      </c>
      <c r="U461" s="2" t="str">
        <f t="shared" si="61"/>
        <v/>
      </c>
      <c r="V461" s="2" t="str">
        <f t="shared" si="62"/>
        <v/>
      </c>
      <c r="W461" s="2" t="str">
        <f t="shared" si="63"/>
        <v/>
      </c>
    </row>
    <row r="462" spans="8:23" x14ac:dyDescent="0.3">
      <c r="H462" s="12">
        <f t="shared" si="56"/>
        <v>0</v>
      </c>
      <c r="I462" s="2" t="str">
        <f t="shared" si="57"/>
        <v/>
      </c>
      <c r="J462" s="2" t="str">
        <f>IF(ISBLANK(A462),"",-SUM(I$3:I462))</f>
        <v/>
      </c>
      <c r="K462" s="2" t="str">
        <f t="shared" si="58"/>
        <v/>
      </c>
      <c r="L462" s="7" t="str">
        <f t="shared" si="59"/>
        <v/>
      </c>
      <c r="M462" s="7" t="str">
        <f>IF(ISBLANK(A462),"",K462/($M$1+SUM(K$3:K461)))</f>
        <v/>
      </c>
      <c r="N462" t="str">
        <f>IF(ISBLANK(A462),"",IF(H463=0,NETWORKDAYS($H$3,H462,holiday!$B$2:$B$10),IF(DAY(H462)&lt;DAY(H463),NETWORKDAYS($H$3,H462,holiday!$B$2:$B$10),0)))</f>
        <v/>
      </c>
      <c r="O462" t="str">
        <f>IF(ISBLANK(A462),"",SUMIF($A$3:$A462,O$2,$B$3:$B462))</f>
        <v/>
      </c>
      <c r="P462" t="str">
        <f>IF(ISBLANK(A462),"",SUMIF($A$3:$A462,P$2,$B$3:$B462))</f>
        <v/>
      </c>
      <c r="Q462" t="str">
        <f>IF(ISBLANK(A462),"",SUMIF($A$3:$A462,Q$2,$B$3:$B462))</f>
        <v/>
      </c>
      <c r="R462" t="str">
        <f>IF(ISBLANK(A462),"",SUMIF($A$3:$A462,R$2,$B$3:$B462))</f>
        <v/>
      </c>
      <c r="T462" s="2" t="str">
        <f t="shared" si="60"/>
        <v/>
      </c>
      <c r="U462" s="2" t="str">
        <f t="shared" si="61"/>
        <v/>
      </c>
      <c r="V462" s="2" t="str">
        <f t="shared" si="62"/>
        <v/>
      </c>
      <c r="W462" s="2" t="str">
        <f t="shared" si="63"/>
        <v/>
      </c>
    </row>
    <row r="463" spans="8:23" x14ac:dyDescent="0.3">
      <c r="H463" s="12">
        <f t="shared" si="56"/>
        <v>0</v>
      </c>
      <c r="I463" s="2" t="str">
        <f t="shared" si="57"/>
        <v/>
      </c>
      <c r="J463" s="2" t="str">
        <f>IF(ISBLANK(A463),"",-SUM(I$3:I463))</f>
        <v/>
      </c>
      <c r="K463" s="2" t="str">
        <f t="shared" si="58"/>
        <v/>
      </c>
      <c r="L463" s="7" t="str">
        <f t="shared" si="59"/>
        <v/>
      </c>
      <c r="M463" s="7" t="str">
        <f>IF(ISBLANK(A463),"",K463/($M$1+SUM(K$3:K462)))</f>
        <v/>
      </c>
      <c r="N463" t="str">
        <f>IF(ISBLANK(A463),"",IF(H464=0,NETWORKDAYS($H$3,H463,holiday!$B$2:$B$10),IF(DAY(H463)&lt;DAY(H464),NETWORKDAYS($H$3,H463,holiday!$B$2:$B$10),0)))</f>
        <v/>
      </c>
      <c r="O463" t="str">
        <f>IF(ISBLANK(A463),"",SUMIF($A$3:$A463,O$2,$B$3:$B463))</f>
        <v/>
      </c>
      <c r="P463" t="str">
        <f>IF(ISBLANK(A463),"",SUMIF($A$3:$A463,P$2,$B$3:$B463))</f>
        <v/>
      </c>
      <c r="Q463" t="str">
        <f>IF(ISBLANK(A463),"",SUMIF($A$3:$A463,Q$2,$B$3:$B463))</f>
        <v/>
      </c>
      <c r="R463" t="str">
        <f>IF(ISBLANK(A463),"",SUMIF($A$3:$A463,R$2,$B$3:$B463))</f>
        <v/>
      </c>
      <c r="T463" s="2" t="str">
        <f t="shared" si="60"/>
        <v/>
      </c>
      <c r="U463" s="2" t="str">
        <f t="shared" si="61"/>
        <v/>
      </c>
      <c r="V463" s="2" t="str">
        <f t="shared" si="62"/>
        <v/>
      </c>
      <c r="W463" s="2" t="str">
        <f t="shared" si="63"/>
        <v/>
      </c>
    </row>
    <row r="464" spans="8:23" x14ac:dyDescent="0.3">
      <c r="H464" s="12">
        <f t="shared" si="56"/>
        <v>0</v>
      </c>
      <c r="I464" s="2" t="str">
        <f t="shared" si="57"/>
        <v/>
      </c>
      <c r="J464" s="2" t="str">
        <f>IF(ISBLANK(A464),"",-SUM(I$3:I464))</f>
        <v/>
      </c>
      <c r="K464" s="2" t="str">
        <f t="shared" si="58"/>
        <v/>
      </c>
      <c r="L464" s="7" t="str">
        <f t="shared" si="59"/>
        <v/>
      </c>
      <c r="M464" s="7" t="str">
        <f>IF(ISBLANK(A464),"",K464/($M$1+SUM(K$3:K463)))</f>
        <v/>
      </c>
      <c r="N464" t="str">
        <f>IF(ISBLANK(A464),"",IF(H465=0,NETWORKDAYS($H$3,H464,holiday!$B$2:$B$10),IF(DAY(H464)&lt;DAY(H465),NETWORKDAYS($H$3,H464,holiday!$B$2:$B$10),0)))</f>
        <v/>
      </c>
      <c r="O464" t="str">
        <f>IF(ISBLANK(A464),"",SUMIF($A$3:$A464,O$2,$B$3:$B464))</f>
        <v/>
      </c>
      <c r="P464" t="str">
        <f>IF(ISBLANK(A464),"",SUMIF($A$3:$A464,P$2,$B$3:$B464))</f>
        <v/>
      </c>
      <c r="Q464" t="str">
        <f>IF(ISBLANK(A464),"",SUMIF($A$3:$A464,Q$2,$B$3:$B464))</f>
        <v/>
      </c>
      <c r="R464" t="str">
        <f>IF(ISBLANK(A464),"",SUMIF($A$3:$A464,R$2,$B$3:$B464))</f>
        <v/>
      </c>
      <c r="T464" s="2" t="str">
        <f t="shared" si="60"/>
        <v/>
      </c>
      <c r="U464" s="2" t="str">
        <f t="shared" si="61"/>
        <v/>
      </c>
      <c r="V464" s="2" t="str">
        <f t="shared" si="62"/>
        <v/>
      </c>
      <c r="W464" s="2" t="str">
        <f t="shared" si="63"/>
        <v/>
      </c>
    </row>
    <row r="465" spans="8:23" x14ac:dyDescent="0.3">
      <c r="H465" s="12">
        <f t="shared" si="56"/>
        <v>0</v>
      </c>
      <c r="I465" s="2" t="str">
        <f t="shared" si="57"/>
        <v/>
      </c>
      <c r="J465" s="2" t="str">
        <f>IF(ISBLANK(A465),"",-SUM(I$3:I465))</f>
        <v/>
      </c>
      <c r="K465" s="2" t="str">
        <f t="shared" si="58"/>
        <v/>
      </c>
      <c r="L465" s="7" t="str">
        <f t="shared" si="59"/>
        <v/>
      </c>
      <c r="M465" s="7" t="str">
        <f>IF(ISBLANK(A465),"",K465/($M$1+SUM(K$3:K464)))</f>
        <v/>
      </c>
      <c r="N465" t="str">
        <f>IF(ISBLANK(A465),"",IF(H466=0,NETWORKDAYS($H$3,H465,holiday!$B$2:$B$10),IF(DAY(H465)&lt;DAY(H466),NETWORKDAYS($H$3,H465,holiday!$B$2:$B$10),0)))</f>
        <v/>
      </c>
      <c r="O465" t="str">
        <f>IF(ISBLANK(A465),"",SUMIF($A$3:$A465,O$2,$B$3:$B465))</f>
        <v/>
      </c>
      <c r="P465" t="str">
        <f>IF(ISBLANK(A465),"",SUMIF($A$3:$A465,P$2,$B$3:$B465))</f>
        <v/>
      </c>
      <c r="Q465" t="str">
        <f>IF(ISBLANK(A465),"",SUMIF($A$3:$A465,Q$2,$B$3:$B465))</f>
        <v/>
      </c>
      <c r="R465" t="str">
        <f>IF(ISBLANK(A465),"",SUMIF($A$3:$A465,R$2,$B$3:$B465))</f>
        <v/>
      </c>
      <c r="T465" s="2" t="str">
        <f t="shared" si="60"/>
        <v/>
      </c>
      <c r="U465" s="2" t="str">
        <f t="shared" si="61"/>
        <v/>
      </c>
      <c r="V465" s="2" t="str">
        <f t="shared" si="62"/>
        <v/>
      </c>
      <c r="W465" s="2" t="str">
        <f t="shared" si="63"/>
        <v/>
      </c>
    </row>
    <row r="466" spans="8:23" x14ac:dyDescent="0.3">
      <c r="H466" s="12">
        <f t="shared" si="56"/>
        <v>0</v>
      </c>
      <c r="I466" s="2" t="str">
        <f t="shared" si="57"/>
        <v/>
      </c>
      <c r="J466" s="2" t="str">
        <f>IF(ISBLANK(A466),"",-SUM(I$3:I466))</f>
        <v/>
      </c>
      <c r="K466" s="2" t="str">
        <f t="shared" si="58"/>
        <v/>
      </c>
      <c r="L466" s="7" t="str">
        <f t="shared" si="59"/>
        <v/>
      </c>
      <c r="M466" s="7" t="str">
        <f>IF(ISBLANK(A466),"",K466/($M$1+SUM(K$3:K465)))</f>
        <v/>
      </c>
      <c r="N466" t="str">
        <f>IF(ISBLANK(A466),"",IF(H467=0,NETWORKDAYS($H$3,H466,holiday!$B$2:$B$10),IF(DAY(H466)&lt;DAY(H467),NETWORKDAYS($H$3,H466,holiday!$B$2:$B$10),0)))</f>
        <v/>
      </c>
      <c r="O466" t="str">
        <f>IF(ISBLANK(A466),"",SUMIF($A$3:$A466,O$2,$B$3:$B466))</f>
        <v/>
      </c>
      <c r="P466" t="str">
        <f>IF(ISBLANK(A466),"",SUMIF($A$3:$A466,P$2,$B$3:$B466))</f>
        <v/>
      </c>
      <c r="Q466" t="str">
        <f>IF(ISBLANK(A466),"",SUMIF($A$3:$A466,Q$2,$B$3:$B466))</f>
        <v/>
      </c>
      <c r="R466" t="str">
        <f>IF(ISBLANK(A466),"",SUMIF($A$3:$A466,R$2,$B$3:$B466))</f>
        <v/>
      </c>
      <c r="T466" s="2" t="str">
        <f t="shared" si="60"/>
        <v/>
      </c>
      <c r="U466" s="2" t="str">
        <f t="shared" si="61"/>
        <v/>
      </c>
      <c r="V466" s="2" t="str">
        <f t="shared" si="62"/>
        <v/>
      </c>
      <c r="W466" s="2" t="str">
        <f t="shared" si="63"/>
        <v/>
      </c>
    </row>
    <row r="467" spans="8:23" x14ac:dyDescent="0.3">
      <c r="H467" s="12">
        <f t="shared" si="56"/>
        <v>0</v>
      </c>
      <c r="I467" s="2" t="str">
        <f t="shared" si="57"/>
        <v/>
      </c>
      <c r="J467" s="2" t="str">
        <f>IF(ISBLANK(A467),"",-SUM(I$3:I467))</f>
        <v/>
      </c>
      <c r="K467" s="2" t="str">
        <f t="shared" si="58"/>
        <v/>
      </c>
      <c r="L467" s="7" t="str">
        <f t="shared" si="59"/>
        <v/>
      </c>
      <c r="M467" s="7" t="str">
        <f>IF(ISBLANK(A467),"",K467/($M$1+SUM(K$3:K466)))</f>
        <v/>
      </c>
      <c r="N467" t="str">
        <f>IF(ISBLANK(A467),"",IF(H468=0,NETWORKDAYS($H$3,H467,holiday!$B$2:$B$10),IF(DAY(H467)&lt;DAY(H468),NETWORKDAYS($H$3,H467,holiday!$B$2:$B$10),0)))</f>
        <v/>
      </c>
      <c r="O467" t="str">
        <f>IF(ISBLANK(A467),"",SUMIF($A$3:$A467,O$2,$B$3:$B467))</f>
        <v/>
      </c>
      <c r="P467" t="str">
        <f>IF(ISBLANK(A467),"",SUMIF($A$3:$A467,P$2,$B$3:$B467))</f>
        <v/>
      </c>
      <c r="Q467" t="str">
        <f>IF(ISBLANK(A467),"",SUMIF($A$3:$A467,Q$2,$B$3:$B467))</f>
        <v/>
      </c>
      <c r="R467" t="str">
        <f>IF(ISBLANK(A467),"",SUMIF($A$3:$A467,R$2,$B$3:$B467))</f>
        <v/>
      </c>
      <c r="T467" s="2" t="str">
        <f t="shared" si="60"/>
        <v/>
      </c>
      <c r="U467" s="2" t="str">
        <f t="shared" si="61"/>
        <v/>
      </c>
      <c r="V467" s="2" t="str">
        <f t="shared" si="62"/>
        <v/>
      </c>
      <c r="W467" s="2" t="str">
        <f t="shared" si="63"/>
        <v/>
      </c>
    </row>
    <row r="468" spans="8:23" x14ac:dyDescent="0.3">
      <c r="H468" s="12">
        <f t="shared" si="56"/>
        <v>0</v>
      </c>
      <c r="I468" s="2" t="str">
        <f t="shared" si="57"/>
        <v/>
      </c>
      <c r="J468" s="2" t="str">
        <f>IF(ISBLANK(A468),"",-SUM(I$3:I468))</f>
        <v/>
      </c>
      <c r="K468" s="2" t="str">
        <f t="shared" si="58"/>
        <v/>
      </c>
      <c r="L468" s="7" t="str">
        <f t="shared" si="59"/>
        <v/>
      </c>
      <c r="M468" s="7" t="str">
        <f>IF(ISBLANK(A468),"",K468/($M$1+SUM(K$3:K467)))</f>
        <v/>
      </c>
      <c r="N468" t="str">
        <f>IF(ISBLANK(A468),"",IF(H469=0,NETWORKDAYS($H$3,H468,holiday!$B$2:$B$10),IF(DAY(H468)&lt;DAY(H469),NETWORKDAYS($H$3,H468,holiday!$B$2:$B$10),0)))</f>
        <v/>
      </c>
      <c r="O468" t="str">
        <f>IF(ISBLANK(A468),"",SUMIF($A$3:$A468,O$2,$B$3:$B468))</f>
        <v/>
      </c>
      <c r="P468" t="str">
        <f>IF(ISBLANK(A468),"",SUMIF($A$3:$A468,P$2,$B$3:$B468))</f>
        <v/>
      </c>
      <c r="Q468" t="str">
        <f>IF(ISBLANK(A468),"",SUMIF($A$3:$A468,Q$2,$B$3:$B468))</f>
        <v/>
      </c>
      <c r="R468" t="str">
        <f>IF(ISBLANK(A468),"",SUMIF($A$3:$A468,R$2,$B$3:$B468))</f>
        <v/>
      </c>
      <c r="T468" s="2" t="str">
        <f t="shared" si="60"/>
        <v/>
      </c>
      <c r="U468" s="2" t="str">
        <f t="shared" si="61"/>
        <v/>
      </c>
      <c r="V468" s="2" t="str">
        <f t="shared" si="62"/>
        <v/>
      </c>
      <c r="W468" s="2" t="str">
        <f t="shared" si="63"/>
        <v/>
      </c>
    </row>
    <row r="469" spans="8:23" x14ac:dyDescent="0.3">
      <c r="H469" s="12">
        <f t="shared" si="56"/>
        <v>0</v>
      </c>
      <c r="I469" s="2" t="str">
        <f t="shared" si="57"/>
        <v/>
      </c>
      <c r="J469" s="2" t="str">
        <f>IF(ISBLANK(A469),"",-SUM(I$3:I469))</f>
        <v/>
      </c>
      <c r="K469" s="2" t="str">
        <f t="shared" si="58"/>
        <v/>
      </c>
      <c r="L469" s="7" t="str">
        <f t="shared" si="59"/>
        <v/>
      </c>
      <c r="M469" s="7" t="str">
        <f>IF(ISBLANK(A469),"",K469/($M$1+SUM(K$3:K468)))</f>
        <v/>
      </c>
      <c r="N469" t="str">
        <f>IF(ISBLANK(A469),"",IF(H470=0,NETWORKDAYS($H$3,H469,holiday!$B$2:$B$10),IF(DAY(H469)&lt;DAY(H470),NETWORKDAYS($H$3,H469,holiday!$B$2:$B$10),0)))</f>
        <v/>
      </c>
      <c r="O469" t="str">
        <f>IF(ISBLANK(A469),"",SUMIF($A$3:$A469,O$2,$B$3:$B469))</f>
        <v/>
      </c>
      <c r="P469" t="str">
        <f>IF(ISBLANK(A469),"",SUMIF($A$3:$A469,P$2,$B$3:$B469))</f>
        <v/>
      </c>
      <c r="Q469" t="str">
        <f>IF(ISBLANK(A469),"",SUMIF($A$3:$A469,Q$2,$B$3:$B469))</f>
        <v/>
      </c>
      <c r="R469" t="str">
        <f>IF(ISBLANK(A469),"",SUMIF($A$3:$A469,R$2,$B$3:$B469))</f>
        <v/>
      </c>
      <c r="T469" s="2" t="str">
        <f t="shared" si="60"/>
        <v/>
      </c>
      <c r="U469" s="2" t="str">
        <f t="shared" si="61"/>
        <v/>
      </c>
      <c r="V469" s="2" t="str">
        <f t="shared" si="62"/>
        <v/>
      </c>
      <c r="W469" s="2" t="str">
        <f t="shared" si="63"/>
        <v/>
      </c>
    </row>
    <row r="470" spans="8:23" x14ac:dyDescent="0.3">
      <c r="H470" s="12">
        <f t="shared" si="56"/>
        <v>0</v>
      </c>
      <c r="I470" s="2" t="str">
        <f t="shared" si="57"/>
        <v/>
      </c>
      <c r="J470" s="2" t="str">
        <f>IF(ISBLANK(A470),"",-SUM(I$3:I470))</f>
        <v/>
      </c>
      <c r="K470" s="2" t="str">
        <f t="shared" si="58"/>
        <v/>
      </c>
      <c r="L470" s="7" t="str">
        <f t="shared" si="59"/>
        <v/>
      </c>
      <c r="M470" s="7" t="str">
        <f>IF(ISBLANK(A470),"",K470/($M$1+SUM(K$3:K469)))</f>
        <v/>
      </c>
      <c r="N470" t="str">
        <f>IF(ISBLANK(A470),"",IF(H471=0,NETWORKDAYS($H$3,H470,holiday!$B$2:$B$10),IF(DAY(H470)&lt;DAY(H471),NETWORKDAYS($H$3,H470,holiday!$B$2:$B$10),0)))</f>
        <v/>
      </c>
      <c r="O470" t="str">
        <f>IF(ISBLANK(A470),"",SUMIF($A$3:$A470,O$2,$B$3:$B470))</f>
        <v/>
      </c>
      <c r="P470" t="str">
        <f>IF(ISBLANK(A470),"",SUMIF($A$3:$A470,P$2,$B$3:$B470))</f>
        <v/>
      </c>
      <c r="Q470" t="str">
        <f>IF(ISBLANK(A470),"",SUMIF($A$3:$A470,Q$2,$B$3:$B470))</f>
        <v/>
      </c>
      <c r="R470" t="str">
        <f>IF(ISBLANK(A470),"",SUMIF($A$3:$A470,R$2,$B$3:$B470))</f>
        <v/>
      </c>
      <c r="T470" s="2" t="str">
        <f t="shared" si="60"/>
        <v/>
      </c>
      <c r="U470" s="2" t="str">
        <f t="shared" si="61"/>
        <v/>
      </c>
      <c r="V470" s="2" t="str">
        <f t="shared" si="62"/>
        <v/>
      </c>
      <c r="W470" s="2" t="str">
        <f t="shared" si="63"/>
        <v/>
      </c>
    </row>
    <row r="471" spans="8:23" x14ac:dyDescent="0.3">
      <c r="H471" s="12">
        <f t="shared" si="56"/>
        <v>0</v>
      </c>
      <c r="I471" s="2" t="str">
        <f t="shared" si="57"/>
        <v/>
      </c>
      <c r="J471" s="2" t="str">
        <f>IF(ISBLANK(A471),"",-SUM(I$3:I471))</f>
        <v/>
      </c>
      <c r="K471" s="2" t="str">
        <f t="shared" si="58"/>
        <v/>
      </c>
      <c r="L471" s="7" t="str">
        <f t="shared" si="59"/>
        <v/>
      </c>
      <c r="M471" s="7" t="str">
        <f>IF(ISBLANK(A471),"",K471/($M$1+SUM(K$3:K470)))</f>
        <v/>
      </c>
      <c r="N471" t="str">
        <f>IF(ISBLANK(A471),"",IF(H472=0,NETWORKDAYS($H$3,H471,holiday!$B$2:$B$10),IF(DAY(H471)&lt;DAY(H472),NETWORKDAYS($H$3,H471,holiday!$B$2:$B$10),0)))</f>
        <v/>
      </c>
      <c r="O471" t="str">
        <f>IF(ISBLANK(A471),"",SUMIF($A$3:$A471,O$2,$B$3:$B471))</f>
        <v/>
      </c>
      <c r="P471" t="str">
        <f>IF(ISBLANK(A471),"",SUMIF($A$3:$A471,P$2,$B$3:$B471))</f>
        <v/>
      </c>
      <c r="Q471" t="str">
        <f>IF(ISBLANK(A471),"",SUMIF($A$3:$A471,Q$2,$B$3:$B471))</f>
        <v/>
      </c>
      <c r="R471" t="str">
        <f>IF(ISBLANK(A471),"",SUMIF($A$3:$A471,R$2,$B$3:$B471))</f>
        <v/>
      </c>
      <c r="T471" s="2" t="str">
        <f t="shared" si="60"/>
        <v/>
      </c>
      <c r="U471" s="2" t="str">
        <f t="shared" si="61"/>
        <v/>
      </c>
      <c r="V471" s="2" t="str">
        <f t="shared" si="62"/>
        <v/>
      </c>
      <c r="W471" s="2" t="str">
        <f t="shared" si="63"/>
        <v/>
      </c>
    </row>
    <row r="472" spans="8:23" x14ac:dyDescent="0.3">
      <c r="H472" s="12">
        <f t="shared" si="56"/>
        <v>0</v>
      </c>
      <c r="I472" s="2" t="str">
        <f t="shared" si="57"/>
        <v/>
      </c>
      <c r="J472" s="2" t="str">
        <f>IF(ISBLANK(A472),"",-SUM(I$3:I472))</f>
        <v/>
      </c>
      <c r="K472" s="2" t="str">
        <f t="shared" si="58"/>
        <v/>
      </c>
      <c r="L472" s="7" t="str">
        <f t="shared" si="59"/>
        <v/>
      </c>
      <c r="M472" s="7" t="str">
        <f>IF(ISBLANK(A472),"",K472/($M$1+SUM(K$3:K471)))</f>
        <v/>
      </c>
      <c r="N472" t="str">
        <f>IF(ISBLANK(A472),"",IF(H473=0,NETWORKDAYS($H$3,H472,holiday!$B$2:$B$10),IF(DAY(H472)&lt;DAY(H473),NETWORKDAYS($H$3,H472,holiday!$B$2:$B$10),0)))</f>
        <v/>
      </c>
      <c r="O472" t="str">
        <f>IF(ISBLANK(A472),"",SUMIF($A$3:$A472,O$2,$B$3:$B472))</f>
        <v/>
      </c>
      <c r="P472" t="str">
        <f>IF(ISBLANK(A472),"",SUMIF($A$3:$A472,P$2,$B$3:$B472))</f>
        <v/>
      </c>
      <c r="Q472" t="str">
        <f>IF(ISBLANK(A472),"",SUMIF($A$3:$A472,Q$2,$B$3:$B472))</f>
        <v/>
      </c>
      <c r="R472" t="str">
        <f>IF(ISBLANK(A472),"",SUMIF($A$3:$A472,R$2,$B$3:$B472))</f>
        <v/>
      </c>
      <c r="T472" s="2" t="str">
        <f t="shared" si="60"/>
        <v/>
      </c>
      <c r="U472" s="2" t="str">
        <f t="shared" si="61"/>
        <v/>
      </c>
      <c r="V472" s="2" t="str">
        <f t="shared" si="62"/>
        <v/>
      </c>
      <c r="W472" s="2" t="str">
        <f t="shared" si="63"/>
        <v/>
      </c>
    </row>
    <row r="473" spans="8:23" x14ac:dyDescent="0.3">
      <c r="H473" s="12">
        <f t="shared" si="56"/>
        <v>0</v>
      </c>
      <c r="I473" s="2" t="str">
        <f t="shared" si="57"/>
        <v/>
      </c>
      <c r="J473" s="2" t="str">
        <f>IF(ISBLANK(A473),"",-SUM(I$3:I473))</f>
        <v/>
      </c>
      <c r="K473" s="2" t="str">
        <f t="shared" si="58"/>
        <v/>
      </c>
      <c r="L473" s="7" t="str">
        <f t="shared" si="59"/>
        <v/>
      </c>
      <c r="M473" s="7" t="str">
        <f>IF(ISBLANK(A473),"",K473/($M$1+SUM(K$3:K472)))</f>
        <v/>
      </c>
      <c r="N473" t="str">
        <f>IF(ISBLANK(A473),"",IF(H474=0,NETWORKDAYS($H$3,H473,holiday!$B$2:$B$10),IF(DAY(H473)&lt;DAY(H474),NETWORKDAYS($H$3,H473,holiday!$B$2:$B$10),0)))</f>
        <v/>
      </c>
      <c r="O473" t="str">
        <f>IF(ISBLANK(A473),"",SUMIF($A$3:$A473,O$2,$B$3:$B473))</f>
        <v/>
      </c>
      <c r="P473" t="str">
        <f>IF(ISBLANK(A473),"",SUMIF($A$3:$A473,P$2,$B$3:$B473))</f>
        <v/>
      </c>
      <c r="Q473" t="str">
        <f>IF(ISBLANK(A473),"",SUMIF($A$3:$A473,Q$2,$B$3:$B473))</f>
        <v/>
      </c>
      <c r="R473" t="str">
        <f>IF(ISBLANK(A473),"",SUMIF($A$3:$A473,R$2,$B$3:$B473))</f>
        <v/>
      </c>
      <c r="T473" s="2" t="str">
        <f t="shared" si="60"/>
        <v/>
      </c>
      <c r="U473" s="2" t="str">
        <f t="shared" si="61"/>
        <v/>
      </c>
      <c r="V473" s="2" t="str">
        <f t="shared" si="62"/>
        <v/>
      </c>
      <c r="W473" s="2" t="str">
        <f t="shared" si="63"/>
        <v/>
      </c>
    </row>
    <row r="474" spans="8:23" x14ac:dyDescent="0.3">
      <c r="H474" s="12">
        <f t="shared" si="56"/>
        <v>0</v>
      </c>
      <c r="I474" s="2" t="str">
        <f t="shared" si="57"/>
        <v/>
      </c>
      <c r="J474" s="2" t="str">
        <f>IF(ISBLANK(A474),"",-SUM(I$3:I474))</f>
        <v/>
      </c>
      <c r="K474" s="2" t="str">
        <f t="shared" si="58"/>
        <v/>
      </c>
      <c r="L474" s="7" t="str">
        <f t="shared" si="59"/>
        <v/>
      </c>
      <c r="M474" s="7" t="str">
        <f>IF(ISBLANK(A474),"",K474/($M$1+SUM(K$3:K473)))</f>
        <v/>
      </c>
      <c r="N474" t="str">
        <f>IF(ISBLANK(A474),"",IF(H475=0,NETWORKDAYS($H$3,H474,holiday!$B$2:$B$10),IF(DAY(H474)&lt;DAY(H475),NETWORKDAYS($H$3,H474,holiday!$B$2:$B$10),0)))</f>
        <v/>
      </c>
      <c r="O474" t="str">
        <f>IF(ISBLANK(A474),"",SUMIF($A$3:$A474,O$2,$B$3:$B474))</f>
        <v/>
      </c>
      <c r="P474" t="str">
        <f>IF(ISBLANK(A474),"",SUMIF($A$3:$A474,P$2,$B$3:$B474))</f>
        <v/>
      </c>
      <c r="Q474" t="str">
        <f>IF(ISBLANK(A474),"",SUMIF($A$3:$A474,Q$2,$B$3:$B474))</f>
        <v/>
      </c>
      <c r="R474" t="str">
        <f>IF(ISBLANK(A474),"",SUMIF($A$3:$A474,R$2,$B$3:$B474))</f>
        <v/>
      </c>
      <c r="T474" s="2" t="str">
        <f t="shared" si="60"/>
        <v/>
      </c>
      <c r="U474" s="2" t="str">
        <f t="shared" si="61"/>
        <v/>
      </c>
      <c r="V474" s="2" t="str">
        <f t="shared" si="62"/>
        <v/>
      </c>
      <c r="W474" s="2" t="str">
        <f t="shared" si="63"/>
        <v/>
      </c>
    </row>
    <row r="475" spans="8:23" x14ac:dyDescent="0.3">
      <c r="H475" s="12">
        <f t="shared" si="56"/>
        <v>0</v>
      </c>
      <c r="I475" s="2" t="str">
        <f t="shared" si="57"/>
        <v/>
      </c>
      <c r="J475" s="2" t="str">
        <f>IF(ISBLANK(A475),"",-SUM(I$3:I475))</f>
        <v/>
      </c>
      <c r="K475" s="2" t="str">
        <f t="shared" si="58"/>
        <v/>
      </c>
      <c r="L475" s="7" t="str">
        <f t="shared" si="59"/>
        <v/>
      </c>
      <c r="M475" s="7" t="str">
        <f>IF(ISBLANK(A475),"",K475/($M$1+SUM(K$3:K474)))</f>
        <v/>
      </c>
      <c r="N475" t="str">
        <f>IF(ISBLANK(A475),"",IF(H476=0,NETWORKDAYS($H$3,H475,holiday!$B$2:$B$10),IF(DAY(H475)&lt;DAY(H476),NETWORKDAYS($H$3,H475,holiday!$B$2:$B$10),0)))</f>
        <v/>
      </c>
      <c r="O475" t="str">
        <f>IF(ISBLANK(A475),"",SUMIF($A$3:$A475,O$2,$B$3:$B475))</f>
        <v/>
      </c>
      <c r="P475" t="str">
        <f>IF(ISBLANK(A475),"",SUMIF($A$3:$A475,P$2,$B$3:$B475))</f>
        <v/>
      </c>
      <c r="Q475" t="str">
        <f>IF(ISBLANK(A475),"",SUMIF($A$3:$A475,Q$2,$B$3:$B475))</f>
        <v/>
      </c>
      <c r="R475" t="str">
        <f>IF(ISBLANK(A475),"",SUMIF($A$3:$A475,R$2,$B$3:$B475))</f>
        <v/>
      </c>
      <c r="T475" s="2" t="str">
        <f t="shared" si="60"/>
        <v/>
      </c>
      <c r="U475" s="2" t="str">
        <f t="shared" si="61"/>
        <v/>
      </c>
      <c r="V475" s="2" t="str">
        <f t="shared" si="62"/>
        <v/>
      </c>
      <c r="W475" s="2" t="str">
        <f t="shared" si="63"/>
        <v/>
      </c>
    </row>
    <row r="476" spans="8:23" x14ac:dyDescent="0.3">
      <c r="H476" s="12">
        <f t="shared" si="56"/>
        <v>0</v>
      </c>
      <c r="I476" s="2" t="str">
        <f t="shared" si="57"/>
        <v/>
      </c>
      <c r="J476" s="2" t="str">
        <f>IF(ISBLANK(A476),"",-SUM(I$3:I476))</f>
        <v/>
      </c>
      <c r="K476" s="2" t="str">
        <f t="shared" si="58"/>
        <v/>
      </c>
      <c r="L476" s="7" t="str">
        <f t="shared" si="59"/>
        <v/>
      </c>
      <c r="M476" s="7" t="str">
        <f>IF(ISBLANK(A476),"",K476/($M$1+SUM(K$3:K475)))</f>
        <v/>
      </c>
      <c r="N476" t="str">
        <f>IF(ISBLANK(A476),"",IF(H477=0,NETWORKDAYS($H$3,H476,holiday!$B$2:$B$10),IF(DAY(H476)&lt;DAY(H477),NETWORKDAYS($H$3,H476,holiday!$B$2:$B$10),0)))</f>
        <v/>
      </c>
      <c r="O476" t="str">
        <f>IF(ISBLANK(A476),"",SUMIF($A$3:$A476,O$2,$B$3:$B476))</f>
        <v/>
      </c>
      <c r="P476" t="str">
        <f>IF(ISBLANK(A476),"",SUMIF($A$3:$A476,P$2,$B$3:$B476))</f>
        <v/>
      </c>
      <c r="Q476" t="str">
        <f>IF(ISBLANK(A476),"",SUMIF($A$3:$A476,Q$2,$B$3:$B476))</f>
        <v/>
      </c>
      <c r="R476" t="str">
        <f>IF(ISBLANK(A476),"",SUMIF($A$3:$A476,R$2,$B$3:$B476))</f>
        <v/>
      </c>
      <c r="T476" s="2" t="str">
        <f t="shared" si="60"/>
        <v/>
      </c>
      <c r="U476" s="2" t="str">
        <f t="shared" si="61"/>
        <v/>
      </c>
      <c r="V476" s="2" t="str">
        <f t="shared" si="62"/>
        <v/>
      </c>
      <c r="W476" s="2" t="str">
        <f t="shared" si="63"/>
        <v/>
      </c>
    </row>
    <row r="477" spans="8:23" x14ac:dyDescent="0.3">
      <c r="H477" s="12">
        <f t="shared" si="56"/>
        <v>0</v>
      </c>
      <c r="I477" s="2" t="str">
        <f t="shared" si="57"/>
        <v/>
      </c>
      <c r="J477" s="2" t="str">
        <f>IF(ISBLANK(A477),"",-SUM(I$3:I477))</f>
        <v/>
      </c>
      <c r="K477" s="2" t="str">
        <f t="shared" si="58"/>
        <v/>
      </c>
      <c r="L477" s="7" t="str">
        <f t="shared" si="59"/>
        <v/>
      </c>
      <c r="M477" s="7" t="str">
        <f>IF(ISBLANK(A477),"",K477/($M$1+SUM(K$3:K476)))</f>
        <v/>
      </c>
      <c r="N477" t="str">
        <f>IF(ISBLANK(A477),"",IF(H478=0,NETWORKDAYS($H$3,H477,holiday!$B$2:$B$10),IF(DAY(H477)&lt;DAY(H478),NETWORKDAYS($H$3,H477,holiday!$B$2:$B$10),0)))</f>
        <v/>
      </c>
      <c r="O477" t="str">
        <f>IF(ISBLANK(A477),"",SUMIF($A$3:$A477,O$2,$B$3:$B477))</f>
        <v/>
      </c>
      <c r="P477" t="str">
        <f>IF(ISBLANK(A477),"",SUMIF($A$3:$A477,P$2,$B$3:$B477))</f>
        <v/>
      </c>
      <c r="Q477" t="str">
        <f>IF(ISBLANK(A477),"",SUMIF($A$3:$A477,Q$2,$B$3:$B477))</f>
        <v/>
      </c>
      <c r="R477" t="str">
        <f>IF(ISBLANK(A477),"",SUMIF($A$3:$A477,R$2,$B$3:$B477))</f>
        <v/>
      </c>
      <c r="T477" s="2" t="str">
        <f t="shared" si="60"/>
        <v/>
      </c>
      <c r="U477" s="2" t="str">
        <f t="shared" si="61"/>
        <v/>
      </c>
      <c r="V477" s="2" t="str">
        <f t="shared" si="62"/>
        <v/>
      </c>
      <c r="W477" s="2" t="str">
        <f t="shared" si="63"/>
        <v/>
      </c>
    </row>
    <row r="478" spans="8:23" x14ac:dyDescent="0.3">
      <c r="H478" s="12">
        <f t="shared" si="56"/>
        <v>0</v>
      </c>
      <c r="I478" s="2" t="str">
        <f t="shared" si="57"/>
        <v/>
      </c>
      <c r="J478" s="2" t="str">
        <f>IF(ISBLANK(A478),"",-SUM(I$3:I478))</f>
        <v/>
      </c>
      <c r="K478" s="2" t="str">
        <f t="shared" si="58"/>
        <v/>
      </c>
      <c r="L478" s="7" t="str">
        <f t="shared" si="59"/>
        <v/>
      </c>
      <c r="M478" s="7" t="str">
        <f>IF(ISBLANK(A478),"",K478/($M$1+SUM(K$3:K477)))</f>
        <v/>
      </c>
      <c r="N478" t="str">
        <f>IF(ISBLANK(A478),"",IF(H479=0,NETWORKDAYS($H$3,H478,holiday!$B$2:$B$10),IF(DAY(H478)&lt;DAY(H479),NETWORKDAYS($H$3,H478,holiday!$B$2:$B$10),0)))</f>
        <v/>
      </c>
      <c r="O478" t="str">
        <f>IF(ISBLANK(A478),"",SUMIF($A$3:$A478,O$2,$B$3:$B478))</f>
        <v/>
      </c>
      <c r="P478" t="str">
        <f>IF(ISBLANK(A478),"",SUMIF($A$3:$A478,P$2,$B$3:$B478))</f>
        <v/>
      </c>
      <c r="Q478" t="str">
        <f>IF(ISBLANK(A478),"",SUMIF($A$3:$A478,Q$2,$B$3:$B478))</f>
        <v/>
      </c>
      <c r="R478" t="str">
        <f>IF(ISBLANK(A478),"",SUMIF($A$3:$A478,R$2,$B$3:$B478))</f>
        <v/>
      </c>
      <c r="T478" s="2" t="str">
        <f t="shared" si="60"/>
        <v/>
      </c>
      <c r="U478" s="2" t="str">
        <f t="shared" si="61"/>
        <v/>
      </c>
      <c r="V478" s="2" t="str">
        <f t="shared" si="62"/>
        <v/>
      </c>
      <c r="W478" s="2" t="str">
        <f t="shared" si="63"/>
        <v/>
      </c>
    </row>
    <row r="479" spans="8:23" x14ac:dyDescent="0.3">
      <c r="H479" s="12">
        <f t="shared" si="56"/>
        <v>0</v>
      </c>
      <c r="I479" s="2" t="str">
        <f t="shared" si="57"/>
        <v/>
      </c>
      <c r="J479" s="2" t="str">
        <f>IF(ISBLANK(A479),"",-SUM(I$3:I479))</f>
        <v/>
      </c>
      <c r="K479" s="2" t="str">
        <f t="shared" si="58"/>
        <v/>
      </c>
      <c r="L479" s="7" t="str">
        <f t="shared" si="59"/>
        <v/>
      </c>
      <c r="M479" s="7" t="str">
        <f>IF(ISBLANK(A479),"",K479/($M$1+SUM(K$3:K478)))</f>
        <v/>
      </c>
      <c r="N479" t="str">
        <f>IF(ISBLANK(A479),"",IF(H480=0,NETWORKDAYS($H$3,H479,holiday!$B$2:$B$10),IF(DAY(H479)&lt;DAY(H480),NETWORKDAYS($H$3,H479,holiday!$B$2:$B$10),0)))</f>
        <v/>
      </c>
      <c r="O479" t="str">
        <f>IF(ISBLANK(A479),"",SUMIF($A$3:$A479,O$2,$B$3:$B479))</f>
        <v/>
      </c>
      <c r="P479" t="str">
        <f>IF(ISBLANK(A479),"",SUMIF($A$3:$A479,P$2,$B$3:$B479))</f>
        <v/>
      </c>
      <c r="Q479" t="str">
        <f>IF(ISBLANK(A479),"",SUMIF($A$3:$A479,Q$2,$B$3:$B479))</f>
        <v/>
      </c>
      <c r="R479" t="str">
        <f>IF(ISBLANK(A479),"",SUMIF($A$3:$A479,R$2,$B$3:$B479))</f>
        <v/>
      </c>
      <c r="T479" s="2" t="str">
        <f t="shared" si="60"/>
        <v/>
      </c>
      <c r="U479" s="2" t="str">
        <f t="shared" si="61"/>
        <v/>
      </c>
      <c r="V479" s="2" t="str">
        <f t="shared" si="62"/>
        <v/>
      </c>
      <c r="W479" s="2" t="str">
        <f t="shared" si="63"/>
        <v/>
      </c>
    </row>
    <row r="480" spans="8:23" x14ac:dyDescent="0.3">
      <c r="H480" s="12">
        <f t="shared" si="56"/>
        <v>0</v>
      </c>
      <c r="I480" s="2" t="str">
        <f t="shared" si="57"/>
        <v/>
      </c>
      <c r="J480" s="2" t="str">
        <f>IF(ISBLANK(A480),"",-SUM(I$3:I480))</f>
        <v/>
      </c>
      <c r="K480" s="2" t="str">
        <f t="shared" si="58"/>
        <v/>
      </c>
      <c r="L480" s="7" t="str">
        <f t="shared" si="59"/>
        <v/>
      </c>
      <c r="M480" s="7" t="str">
        <f>IF(ISBLANK(A480),"",K480/($M$1+SUM(K$3:K479)))</f>
        <v/>
      </c>
      <c r="N480" t="str">
        <f>IF(ISBLANK(A480),"",IF(H481=0,NETWORKDAYS($H$3,H480,holiday!$B$2:$B$10),IF(DAY(H480)&lt;DAY(H481),NETWORKDAYS($H$3,H480,holiday!$B$2:$B$10),0)))</f>
        <v/>
      </c>
      <c r="O480" t="str">
        <f>IF(ISBLANK(A480),"",SUMIF($A$3:$A480,O$2,$B$3:$B480))</f>
        <v/>
      </c>
      <c r="P480" t="str">
        <f>IF(ISBLANK(A480),"",SUMIF($A$3:$A480,P$2,$B$3:$B480))</f>
        <v/>
      </c>
      <c r="Q480" t="str">
        <f>IF(ISBLANK(A480),"",SUMIF($A$3:$A480,Q$2,$B$3:$B480))</f>
        <v/>
      </c>
      <c r="R480" t="str">
        <f>IF(ISBLANK(A480),"",SUMIF($A$3:$A480,R$2,$B$3:$B480))</f>
        <v/>
      </c>
      <c r="T480" s="2" t="str">
        <f t="shared" si="60"/>
        <v/>
      </c>
      <c r="U480" s="2" t="str">
        <f t="shared" si="61"/>
        <v/>
      </c>
      <c r="V480" s="2" t="str">
        <f t="shared" si="62"/>
        <v/>
      </c>
      <c r="W480" s="2" t="str">
        <f t="shared" si="63"/>
        <v/>
      </c>
    </row>
    <row r="481" spans="8:23" x14ac:dyDescent="0.3">
      <c r="H481" s="12">
        <f t="shared" si="56"/>
        <v>0</v>
      </c>
      <c r="I481" s="2" t="str">
        <f t="shared" si="57"/>
        <v/>
      </c>
      <c r="J481" s="2" t="str">
        <f>IF(ISBLANK(A481),"",-SUM(I$3:I481))</f>
        <v/>
      </c>
      <c r="K481" s="2" t="str">
        <f t="shared" si="58"/>
        <v/>
      </c>
      <c r="L481" s="7" t="str">
        <f t="shared" si="59"/>
        <v/>
      </c>
      <c r="M481" s="7" t="str">
        <f>IF(ISBLANK(A481),"",K481/($M$1+SUM(K$3:K480)))</f>
        <v/>
      </c>
      <c r="N481" t="str">
        <f>IF(ISBLANK(A481),"",IF(H482=0,NETWORKDAYS($H$3,H481,holiday!$B$2:$B$10),IF(DAY(H481)&lt;DAY(H482),NETWORKDAYS($H$3,H481,holiday!$B$2:$B$10),0)))</f>
        <v/>
      </c>
      <c r="O481" t="str">
        <f>IF(ISBLANK(A481),"",SUMIF($A$3:$A481,O$2,$B$3:$B481))</f>
        <v/>
      </c>
      <c r="P481" t="str">
        <f>IF(ISBLANK(A481),"",SUMIF($A$3:$A481,P$2,$B$3:$B481))</f>
        <v/>
      </c>
      <c r="Q481" t="str">
        <f>IF(ISBLANK(A481),"",SUMIF($A$3:$A481,Q$2,$B$3:$B481))</f>
        <v/>
      </c>
      <c r="R481" t="str">
        <f>IF(ISBLANK(A481),"",SUMIF($A$3:$A481,R$2,$B$3:$B481))</f>
        <v/>
      </c>
      <c r="T481" s="2" t="str">
        <f t="shared" si="60"/>
        <v/>
      </c>
      <c r="U481" s="2" t="str">
        <f t="shared" si="61"/>
        <v/>
      </c>
      <c r="V481" s="2" t="str">
        <f t="shared" si="62"/>
        <v/>
      </c>
      <c r="W481" s="2" t="str">
        <f t="shared" si="63"/>
        <v/>
      </c>
    </row>
    <row r="482" spans="8:23" x14ac:dyDescent="0.3">
      <c r="H482" s="12">
        <f t="shared" si="56"/>
        <v>0</v>
      </c>
      <c r="I482" s="2" t="str">
        <f t="shared" si="57"/>
        <v/>
      </c>
      <c r="J482" s="2" t="str">
        <f>IF(ISBLANK(A482),"",-SUM(I$3:I482))</f>
        <v/>
      </c>
      <c r="K482" s="2" t="str">
        <f t="shared" si="58"/>
        <v/>
      </c>
      <c r="L482" s="7" t="str">
        <f t="shared" si="59"/>
        <v/>
      </c>
      <c r="M482" s="7" t="str">
        <f>IF(ISBLANK(A482),"",K482/($M$1+SUM(K$3:K481)))</f>
        <v/>
      </c>
      <c r="N482" t="str">
        <f>IF(ISBLANK(A482),"",IF(H483=0,NETWORKDAYS($H$3,H482,holiday!$B$2:$B$10),IF(DAY(H482)&lt;DAY(H483),NETWORKDAYS($H$3,H482,holiday!$B$2:$B$10),0)))</f>
        <v/>
      </c>
      <c r="O482" t="str">
        <f>IF(ISBLANK(A482),"",SUMIF($A$3:$A482,O$2,$B$3:$B482))</f>
        <v/>
      </c>
      <c r="P482" t="str">
        <f>IF(ISBLANK(A482),"",SUMIF($A$3:$A482,P$2,$B$3:$B482))</f>
        <v/>
      </c>
      <c r="Q482" t="str">
        <f>IF(ISBLANK(A482),"",SUMIF($A$3:$A482,Q$2,$B$3:$B482))</f>
        <v/>
      </c>
      <c r="R482" t="str">
        <f>IF(ISBLANK(A482),"",SUMIF($A$3:$A482,R$2,$B$3:$B482))</f>
        <v/>
      </c>
      <c r="T482" s="2" t="str">
        <f t="shared" si="60"/>
        <v/>
      </c>
      <c r="U482" s="2" t="str">
        <f t="shared" si="61"/>
        <v/>
      </c>
      <c r="V482" s="2" t="str">
        <f t="shared" si="62"/>
        <v/>
      </c>
      <c r="W482" s="2" t="str">
        <f t="shared" si="63"/>
        <v/>
      </c>
    </row>
    <row r="483" spans="8:23" x14ac:dyDescent="0.3">
      <c r="H483" s="12">
        <f t="shared" si="56"/>
        <v>0</v>
      </c>
      <c r="I483" s="2" t="str">
        <f t="shared" si="57"/>
        <v/>
      </c>
      <c r="J483" s="2" t="str">
        <f>IF(ISBLANK(A483),"",-SUM(I$3:I483))</f>
        <v/>
      </c>
      <c r="K483" s="2" t="str">
        <f t="shared" si="58"/>
        <v/>
      </c>
      <c r="L483" s="7" t="str">
        <f t="shared" si="59"/>
        <v/>
      </c>
      <c r="M483" s="7" t="str">
        <f>IF(ISBLANK(A483),"",K483/($M$1+SUM(K$3:K482)))</f>
        <v/>
      </c>
      <c r="N483" t="str">
        <f>IF(ISBLANK(A483),"",IF(H484=0,NETWORKDAYS($H$3,H483,holiday!$B$2:$B$10),IF(DAY(H483)&lt;DAY(H484),NETWORKDAYS($H$3,H483,holiday!$B$2:$B$10),0)))</f>
        <v/>
      </c>
      <c r="O483" t="str">
        <f>IF(ISBLANK(A483),"",SUMIF($A$3:$A483,O$2,$B$3:$B483))</f>
        <v/>
      </c>
      <c r="P483" t="str">
        <f>IF(ISBLANK(A483),"",SUMIF($A$3:$A483,P$2,$B$3:$B483))</f>
        <v/>
      </c>
      <c r="Q483" t="str">
        <f>IF(ISBLANK(A483),"",SUMIF($A$3:$A483,Q$2,$B$3:$B483))</f>
        <v/>
      </c>
      <c r="R483" t="str">
        <f>IF(ISBLANK(A483),"",SUMIF($A$3:$A483,R$2,$B$3:$B483))</f>
        <v/>
      </c>
      <c r="T483" s="2" t="str">
        <f t="shared" si="60"/>
        <v/>
      </c>
      <c r="U483" s="2" t="str">
        <f t="shared" si="61"/>
        <v/>
      </c>
      <c r="V483" s="2" t="str">
        <f t="shared" si="62"/>
        <v/>
      </c>
      <c r="W483" s="2" t="str">
        <f t="shared" si="63"/>
        <v/>
      </c>
    </row>
    <row r="484" spans="8:23" x14ac:dyDescent="0.3">
      <c r="H484" s="12">
        <f t="shared" si="56"/>
        <v>0</v>
      </c>
      <c r="I484" s="2" t="str">
        <f t="shared" si="57"/>
        <v/>
      </c>
      <c r="J484" s="2" t="str">
        <f>IF(ISBLANK(A484),"",-SUM(I$3:I484))</f>
        <v/>
      </c>
      <c r="K484" s="2" t="str">
        <f t="shared" si="58"/>
        <v/>
      </c>
      <c r="L484" s="7" t="str">
        <f t="shared" si="59"/>
        <v/>
      </c>
      <c r="M484" s="7" t="str">
        <f>IF(ISBLANK(A484),"",K484/($M$1+SUM(K$3:K483)))</f>
        <v/>
      </c>
      <c r="N484" t="str">
        <f>IF(ISBLANK(A484),"",IF(H485=0,NETWORKDAYS($H$3,H484,holiday!$B$2:$B$10),IF(DAY(H484)&lt;DAY(H485),NETWORKDAYS($H$3,H484,holiday!$B$2:$B$10),0)))</f>
        <v/>
      </c>
      <c r="O484" t="str">
        <f>IF(ISBLANK(A484),"",SUMIF($A$3:$A484,O$2,$B$3:$B484))</f>
        <v/>
      </c>
      <c r="P484" t="str">
        <f>IF(ISBLANK(A484),"",SUMIF($A$3:$A484,P$2,$B$3:$B484))</f>
        <v/>
      </c>
      <c r="Q484" t="str">
        <f>IF(ISBLANK(A484),"",SUMIF($A$3:$A484,Q$2,$B$3:$B484))</f>
        <v/>
      </c>
      <c r="R484" t="str">
        <f>IF(ISBLANK(A484),"",SUMIF($A$3:$A484,R$2,$B$3:$B484))</f>
        <v/>
      </c>
      <c r="T484" s="2" t="str">
        <f t="shared" si="60"/>
        <v/>
      </c>
      <c r="U484" s="2" t="str">
        <f t="shared" si="61"/>
        <v/>
      </c>
      <c r="V484" s="2" t="str">
        <f t="shared" si="62"/>
        <v/>
      </c>
      <c r="W484" s="2" t="str">
        <f t="shared" si="63"/>
        <v/>
      </c>
    </row>
    <row r="485" spans="8:23" x14ac:dyDescent="0.3">
      <c r="H485" s="12">
        <f t="shared" si="56"/>
        <v>0</v>
      </c>
      <c r="I485" s="2" t="str">
        <f t="shared" si="57"/>
        <v/>
      </c>
      <c r="J485" s="2" t="str">
        <f>IF(ISBLANK(A485),"",-SUM(I$3:I485))</f>
        <v/>
      </c>
      <c r="K485" s="2" t="str">
        <f t="shared" si="58"/>
        <v/>
      </c>
      <c r="L485" s="7" t="str">
        <f t="shared" si="59"/>
        <v/>
      </c>
      <c r="M485" s="7" t="str">
        <f>IF(ISBLANK(A485),"",K485/($M$1+SUM(K$3:K484)))</f>
        <v/>
      </c>
      <c r="N485" t="str">
        <f>IF(ISBLANK(A485),"",IF(H486=0,NETWORKDAYS($H$3,H485,holiday!$B$2:$B$10),IF(DAY(H485)&lt;DAY(H486),NETWORKDAYS($H$3,H485,holiday!$B$2:$B$10),0)))</f>
        <v/>
      </c>
      <c r="O485" t="str">
        <f>IF(ISBLANK(A485),"",SUMIF($A$3:$A485,O$2,$B$3:$B485))</f>
        <v/>
      </c>
      <c r="P485" t="str">
        <f>IF(ISBLANK(A485),"",SUMIF($A$3:$A485,P$2,$B$3:$B485))</f>
        <v/>
      </c>
      <c r="Q485" t="str">
        <f>IF(ISBLANK(A485),"",SUMIF($A$3:$A485,Q$2,$B$3:$B485))</f>
        <v/>
      </c>
      <c r="R485" t="str">
        <f>IF(ISBLANK(A485),"",SUMIF($A$3:$A485,R$2,$B$3:$B485))</f>
        <v/>
      </c>
      <c r="T485" s="2" t="str">
        <f t="shared" si="60"/>
        <v/>
      </c>
      <c r="U485" s="2" t="str">
        <f t="shared" si="61"/>
        <v/>
      </c>
      <c r="V485" s="2" t="str">
        <f t="shared" si="62"/>
        <v/>
      </c>
      <c r="W485" s="2" t="str">
        <f t="shared" si="63"/>
        <v/>
      </c>
    </row>
    <row r="486" spans="8:23" x14ac:dyDescent="0.3">
      <c r="H486" s="12">
        <f t="shared" si="56"/>
        <v>0</v>
      </c>
      <c r="I486" s="2" t="str">
        <f t="shared" si="57"/>
        <v/>
      </c>
      <c r="J486" s="2" t="str">
        <f>IF(ISBLANK(A486),"",-SUM(I$3:I486))</f>
        <v/>
      </c>
      <c r="K486" s="2" t="str">
        <f t="shared" si="58"/>
        <v/>
      </c>
      <c r="L486" s="7" t="str">
        <f t="shared" si="59"/>
        <v/>
      </c>
      <c r="M486" s="7" t="str">
        <f>IF(ISBLANK(A486),"",K486/($M$1+SUM(K$3:K485)))</f>
        <v/>
      </c>
      <c r="N486" t="str">
        <f>IF(ISBLANK(A486),"",IF(H487=0,NETWORKDAYS($H$3,H486,holiday!$B$2:$B$10),IF(DAY(H486)&lt;DAY(H487),NETWORKDAYS($H$3,H486,holiday!$B$2:$B$10),0)))</f>
        <v/>
      </c>
      <c r="O486" t="str">
        <f>IF(ISBLANK(A486),"",SUMIF($A$3:$A486,O$2,$B$3:$B486))</f>
        <v/>
      </c>
      <c r="P486" t="str">
        <f>IF(ISBLANK(A486),"",SUMIF($A$3:$A486,P$2,$B$3:$B486))</f>
        <v/>
      </c>
      <c r="Q486" t="str">
        <f>IF(ISBLANK(A486),"",SUMIF($A$3:$A486,Q$2,$B$3:$B486))</f>
        <v/>
      </c>
      <c r="R486" t="str">
        <f>IF(ISBLANK(A486),"",SUMIF($A$3:$A486,R$2,$B$3:$B486))</f>
        <v/>
      </c>
      <c r="T486" s="2" t="str">
        <f t="shared" si="60"/>
        <v/>
      </c>
      <c r="U486" s="2" t="str">
        <f t="shared" si="61"/>
        <v/>
      </c>
      <c r="V486" s="2" t="str">
        <f t="shared" si="62"/>
        <v/>
      </c>
      <c r="W486" s="2" t="str">
        <f t="shared" si="63"/>
        <v/>
      </c>
    </row>
    <row r="487" spans="8:23" x14ac:dyDescent="0.3">
      <c r="H487" s="12">
        <f t="shared" si="56"/>
        <v>0</v>
      </c>
      <c r="I487" s="2" t="str">
        <f t="shared" si="57"/>
        <v/>
      </c>
      <c r="J487" s="2" t="str">
        <f>IF(ISBLANK(A487),"",-SUM(I$3:I487))</f>
        <v/>
      </c>
      <c r="K487" s="2" t="str">
        <f t="shared" si="58"/>
        <v/>
      </c>
      <c r="L487" s="7" t="str">
        <f t="shared" si="59"/>
        <v/>
      </c>
      <c r="M487" s="7" t="str">
        <f>IF(ISBLANK(A487),"",K487/($M$1+SUM(K$3:K486)))</f>
        <v/>
      </c>
      <c r="N487" t="str">
        <f>IF(ISBLANK(A487),"",IF(H488=0,NETWORKDAYS($H$3,H487,holiday!$B$2:$B$10),IF(DAY(H487)&lt;DAY(H488),NETWORKDAYS($H$3,H487,holiday!$B$2:$B$10),0)))</f>
        <v/>
      </c>
      <c r="O487" t="str">
        <f>IF(ISBLANK(A487),"",SUMIF($A$3:$A487,O$2,$B$3:$B487))</f>
        <v/>
      </c>
      <c r="P487" t="str">
        <f>IF(ISBLANK(A487),"",SUMIF($A$3:$A487,P$2,$B$3:$B487))</f>
        <v/>
      </c>
      <c r="Q487" t="str">
        <f>IF(ISBLANK(A487),"",SUMIF($A$3:$A487,Q$2,$B$3:$B487))</f>
        <v/>
      </c>
      <c r="R487" t="str">
        <f>IF(ISBLANK(A487),"",SUMIF($A$3:$A487,R$2,$B$3:$B487))</f>
        <v/>
      </c>
      <c r="T487" s="2" t="str">
        <f t="shared" si="60"/>
        <v/>
      </c>
      <c r="U487" s="2" t="str">
        <f t="shared" si="61"/>
        <v/>
      </c>
      <c r="V487" s="2" t="str">
        <f t="shared" si="62"/>
        <v/>
      </c>
      <c r="W487" s="2" t="str">
        <f t="shared" si="63"/>
        <v/>
      </c>
    </row>
    <row r="488" spans="8:23" x14ac:dyDescent="0.3">
      <c r="H488" s="12">
        <f t="shared" si="56"/>
        <v>0</v>
      </c>
      <c r="I488" s="2" t="str">
        <f t="shared" si="57"/>
        <v/>
      </c>
      <c r="J488" s="2" t="str">
        <f>IF(ISBLANK(A488),"",-SUM(I$3:I488))</f>
        <v/>
      </c>
      <c r="K488" s="2" t="str">
        <f t="shared" si="58"/>
        <v/>
      </c>
      <c r="L488" s="7" t="str">
        <f t="shared" si="59"/>
        <v/>
      </c>
      <c r="M488" s="7" t="str">
        <f>IF(ISBLANK(A488),"",K488/($M$1+SUM(K$3:K487)))</f>
        <v/>
      </c>
      <c r="N488" t="str">
        <f>IF(ISBLANK(A488),"",IF(H489=0,NETWORKDAYS($H$3,H488,holiday!$B$2:$B$10),IF(DAY(H488)&lt;DAY(H489),NETWORKDAYS($H$3,H488,holiday!$B$2:$B$10),0)))</f>
        <v/>
      </c>
      <c r="O488" t="str">
        <f>IF(ISBLANK(A488),"",SUMIF($A$3:$A488,O$2,$B$3:$B488))</f>
        <v/>
      </c>
      <c r="P488" t="str">
        <f>IF(ISBLANK(A488),"",SUMIF($A$3:$A488,P$2,$B$3:$B488))</f>
        <v/>
      </c>
      <c r="Q488" t="str">
        <f>IF(ISBLANK(A488),"",SUMIF($A$3:$A488,Q$2,$B$3:$B488))</f>
        <v/>
      </c>
      <c r="R488" t="str">
        <f>IF(ISBLANK(A488),"",SUMIF($A$3:$A488,R$2,$B$3:$B488))</f>
        <v/>
      </c>
      <c r="T488" s="2" t="str">
        <f t="shared" si="60"/>
        <v/>
      </c>
      <c r="U488" s="2" t="str">
        <f t="shared" si="61"/>
        <v/>
      </c>
      <c r="V488" s="2" t="str">
        <f t="shared" si="62"/>
        <v/>
      </c>
      <c r="W488" s="2" t="str">
        <f t="shared" si="63"/>
        <v/>
      </c>
    </row>
    <row r="489" spans="8:23" x14ac:dyDescent="0.3">
      <c r="H489" s="12">
        <f t="shared" si="56"/>
        <v>0</v>
      </c>
      <c r="I489" s="2" t="str">
        <f t="shared" si="57"/>
        <v/>
      </c>
      <c r="J489" s="2" t="str">
        <f>IF(ISBLANK(A489),"",-SUM(I$3:I489))</f>
        <v/>
      </c>
      <c r="K489" s="2" t="str">
        <f t="shared" si="58"/>
        <v/>
      </c>
      <c r="L489" s="7" t="str">
        <f t="shared" si="59"/>
        <v/>
      </c>
      <c r="M489" s="7" t="str">
        <f>IF(ISBLANK(A489),"",K489/($M$1+SUM(K$3:K488)))</f>
        <v/>
      </c>
      <c r="N489" t="str">
        <f>IF(ISBLANK(A489),"",IF(H490=0,NETWORKDAYS($H$3,H489,holiday!$B$2:$B$10),IF(DAY(H489)&lt;DAY(H490),NETWORKDAYS($H$3,H489,holiday!$B$2:$B$10),0)))</f>
        <v/>
      </c>
      <c r="O489" t="str">
        <f>IF(ISBLANK(A489),"",SUMIF($A$3:$A489,O$2,$B$3:$B489))</f>
        <v/>
      </c>
      <c r="P489" t="str">
        <f>IF(ISBLANK(A489),"",SUMIF($A$3:$A489,P$2,$B$3:$B489))</f>
        <v/>
      </c>
      <c r="Q489" t="str">
        <f>IF(ISBLANK(A489),"",SUMIF($A$3:$A489,Q$2,$B$3:$B489))</f>
        <v/>
      </c>
      <c r="R489" t="str">
        <f>IF(ISBLANK(A489),"",SUMIF($A$3:$A489,R$2,$B$3:$B489))</f>
        <v/>
      </c>
      <c r="T489" s="2" t="str">
        <f t="shared" si="60"/>
        <v/>
      </c>
      <c r="U489" s="2" t="str">
        <f t="shared" si="61"/>
        <v/>
      </c>
      <c r="V489" s="2" t="str">
        <f t="shared" si="62"/>
        <v/>
      </c>
      <c r="W489" s="2" t="str">
        <f t="shared" si="63"/>
        <v/>
      </c>
    </row>
    <row r="490" spans="8:23" x14ac:dyDescent="0.3">
      <c r="H490" s="12">
        <f t="shared" si="56"/>
        <v>0</v>
      </c>
      <c r="I490" s="2" t="str">
        <f t="shared" si="57"/>
        <v/>
      </c>
      <c r="J490" s="2" t="str">
        <f>IF(ISBLANK(A490),"",-SUM(I$3:I490))</f>
        <v/>
      </c>
      <c r="K490" s="2" t="str">
        <f t="shared" si="58"/>
        <v/>
      </c>
      <c r="L490" s="7" t="str">
        <f t="shared" si="59"/>
        <v/>
      </c>
      <c r="M490" s="7" t="str">
        <f>IF(ISBLANK(A490),"",K490/($M$1+SUM(K$3:K489)))</f>
        <v/>
      </c>
      <c r="N490" t="str">
        <f>IF(ISBLANK(A490),"",IF(H491=0,NETWORKDAYS($H$3,H490,holiday!$B$2:$B$10),IF(DAY(H490)&lt;DAY(H491),NETWORKDAYS($H$3,H490,holiday!$B$2:$B$10),0)))</f>
        <v/>
      </c>
      <c r="O490" t="str">
        <f>IF(ISBLANK(A490),"",SUMIF($A$3:$A490,O$2,$B$3:$B490))</f>
        <v/>
      </c>
      <c r="P490" t="str">
        <f>IF(ISBLANK(A490),"",SUMIF($A$3:$A490,P$2,$B$3:$B490))</f>
        <v/>
      </c>
      <c r="Q490" t="str">
        <f>IF(ISBLANK(A490),"",SUMIF($A$3:$A490,Q$2,$B$3:$B490))</f>
        <v/>
      </c>
      <c r="R490" t="str">
        <f>IF(ISBLANK(A490),"",SUMIF($A$3:$A490,R$2,$B$3:$B490))</f>
        <v/>
      </c>
      <c r="T490" s="2" t="str">
        <f t="shared" si="60"/>
        <v/>
      </c>
      <c r="U490" s="2" t="str">
        <f t="shared" si="61"/>
        <v/>
      </c>
      <c r="V490" s="2" t="str">
        <f t="shared" si="62"/>
        <v/>
      </c>
      <c r="W490" s="2" t="str">
        <f t="shared" si="63"/>
        <v/>
      </c>
    </row>
    <row r="491" spans="8:23" x14ac:dyDescent="0.3">
      <c r="H491" s="12">
        <f t="shared" si="56"/>
        <v>0</v>
      </c>
      <c r="I491" s="2" t="str">
        <f t="shared" si="57"/>
        <v/>
      </c>
      <c r="J491" s="2" t="str">
        <f>IF(ISBLANK(A491),"",-SUM(I$3:I491))</f>
        <v/>
      </c>
      <c r="K491" s="2" t="str">
        <f t="shared" si="58"/>
        <v/>
      </c>
      <c r="L491" s="7" t="str">
        <f t="shared" si="59"/>
        <v/>
      </c>
      <c r="M491" s="7" t="str">
        <f>IF(ISBLANK(A491),"",K491/($M$1+SUM(K$3:K490)))</f>
        <v/>
      </c>
      <c r="N491" t="str">
        <f>IF(ISBLANK(A491),"",IF(H492=0,NETWORKDAYS($H$3,H491,holiday!$B$2:$B$10),IF(DAY(H491)&lt;DAY(H492),NETWORKDAYS($H$3,H491,holiday!$B$2:$B$10),0)))</f>
        <v/>
      </c>
      <c r="O491" t="str">
        <f>IF(ISBLANK(A491),"",SUMIF($A$3:$A491,O$2,$B$3:$B491))</f>
        <v/>
      </c>
      <c r="P491" t="str">
        <f>IF(ISBLANK(A491),"",SUMIF($A$3:$A491,P$2,$B$3:$B491))</f>
        <v/>
      </c>
      <c r="Q491" t="str">
        <f>IF(ISBLANK(A491),"",SUMIF($A$3:$A491,Q$2,$B$3:$B491))</f>
        <v/>
      </c>
      <c r="R491" t="str">
        <f>IF(ISBLANK(A491),"",SUMIF($A$3:$A491,R$2,$B$3:$B491))</f>
        <v/>
      </c>
      <c r="T491" s="2" t="str">
        <f t="shared" si="60"/>
        <v/>
      </c>
      <c r="U491" s="2" t="str">
        <f t="shared" si="61"/>
        <v/>
      </c>
      <c r="V491" s="2" t="str">
        <f t="shared" si="62"/>
        <v/>
      </c>
      <c r="W491" s="2" t="str">
        <f t="shared" si="63"/>
        <v/>
      </c>
    </row>
    <row r="492" spans="8:23" x14ac:dyDescent="0.3">
      <c r="H492" s="12">
        <f t="shared" si="56"/>
        <v>0</v>
      </c>
      <c r="I492" s="2" t="str">
        <f t="shared" si="57"/>
        <v/>
      </c>
      <c r="J492" s="2" t="str">
        <f>IF(ISBLANK(A492),"",-SUM(I$3:I492))</f>
        <v/>
      </c>
      <c r="K492" s="2" t="str">
        <f t="shared" si="58"/>
        <v/>
      </c>
      <c r="L492" s="7" t="str">
        <f t="shared" si="59"/>
        <v/>
      </c>
      <c r="M492" s="7" t="str">
        <f>IF(ISBLANK(A492),"",K492/($M$1+SUM(K$3:K491)))</f>
        <v/>
      </c>
      <c r="N492" t="str">
        <f>IF(ISBLANK(A492),"",IF(H493=0,NETWORKDAYS($H$3,H492,holiday!$B$2:$B$10),IF(DAY(H492)&lt;DAY(H493),NETWORKDAYS($H$3,H492,holiday!$B$2:$B$10),0)))</f>
        <v/>
      </c>
      <c r="O492" t="str">
        <f>IF(ISBLANK(A492),"",SUMIF($A$3:$A492,O$2,$B$3:$B492))</f>
        <v/>
      </c>
      <c r="P492" t="str">
        <f>IF(ISBLANK(A492),"",SUMIF($A$3:$A492,P$2,$B$3:$B492))</f>
        <v/>
      </c>
      <c r="Q492" t="str">
        <f>IF(ISBLANK(A492),"",SUMIF($A$3:$A492,Q$2,$B$3:$B492))</f>
        <v/>
      </c>
      <c r="R492" t="str">
        <f>IF(ISBLANK(A492),"",SUMIF($A$3:$A492,R$2,$B$3:$B492))</f>
        <v/>
      </c>
      <c r="T492" s="2" t="str">
        <f t="shared" si="60"/>
        <v/>
      </c>
      <c r="U492" s="2" t="str">
        <f t="shared" si="61"/>
        <v/>
      </c>
      <c r="V492" s="2" t="str">
        <f t="shared" si="62"/>
        <v/>
      </c>
      <c r="W492" s="2" t="str">
        <f t="shared" si="63"/>
        <v/>
      </c>
    </row>
    <row r="493" spans="8:23" x14ac:dyDescent="0.3">
      <c r="H493" s="12">
        <f t="shared" si="56"/>
        <v>0</v>
      </c>
      <c r="I493" s="2" t="str">
        <f t="shared" si="57"/>
        <v/>
      </c>
      <c r="J493" s="2" t="str">
        <f>IF(ISBLANK(A493),"",-SUM(I$3:I493))</f>
        <v/>
      </c>
      <c r="K493" s="2" t="str">
        <f t="shared" si="58"/>
        <v/>
      </c>
      <c r="L493" s="7" t="str">
        <f t="shared" si="59"/>
        <v/>
      </c>
      <c r="M493" s="7" t="str">
        <f>IF(ISBLANK(A493),"",K493/($M$1+SUM(K$3:K492)))</f>
        <v/>
      </c>
      <c r="N493" t="str">
        <f>IF(ISBLANK(A493),"",IF(H494=0,NETWORKDAYS($H$3,H493,holiday!$B$2:$B$10),IF(DAY(H493)&lt;DAY(H494),NETWORKDAYS($H$3,H493,holiday!$B$2:$B$10),0)))</f>
        <v/>
      </c>
      <c r="O493" t="str">
        <f>IF(ISBLANK(A493),"",SUMIF($A$3:$A493,O$2,$B$3:$B493))</f>
        <v/>
      </c>
      <c r="P493" t="str">
        <f>IF(ISBLANK(A493),"",SUMIF($A$3:$A493,P$2,$B$3:$B493))</f>
        <v/>
      </c>
      <c r="Q493" t="str">
        <f>IF(ISBLANK(A493),"",SUMIF($A$3:$A493,Q$2,$B$3:$B493))</f>
        <v/>
      </c>
      <c r="R493" t="str">
        <f>IF(ISBLANK(A493),"",SUMIF($A$3:$A493,R$2,$B$3:$B493))</f>
        <v/>
      </c>
      <c r="T493" s="2" t="str">
        <f t="shared" si="60"/>
        <v/>
      </c>
      <c r="U493" s="2" t="str">
        <f t="shared" si="61"/>
        <v/>
      </c>
      <c r="V493" s="2" t="str">
        <f t="shared" si="62"/>
        <v/>
      </c>
      <c r="W493" s="2" t="str">
        <f t="shared" si="63"/>
        <v/>
      </c>
    </row>
    <row r="494" spans="8:23" x14ac:dyDescent="0.3">
      <c r="H494" s="12">
        <f t="shared" si="56"/>
        <v>0</v>
      </c>
      <c r="I494" s="2" t="str">
        <f t="shared" si="57"/>
        <v/>
      </c>
      <c r="J494" s="2" t="str">
        <f>IF(ISBLANK(A494),"",-SUM(I$3:I494))</f>
        <v/>
      </c>
      <c r="K494" s="2" t="str">
        <f t="shared" si="58"/>
        <v/>
      </c>
      <c r="L494" s="7" t="str">
        <f t="shared" si="59"/>
        <v/>
      </c>
      <c r="M494" s="7" t="str">
        <f>IF(ISBLANK(A494),"",K494/($M$1+SUM(K$3:K493)))</f>
        <v/>
      </c>
      <c r="N494" t="str">
        <f>IF(ISBLANK(A494),"",IF(H495=0,NETWORKDAYS($H$3,H494,holiday!$B$2:$B$10),IF(DAY(H494)&lt;DAY(H495),NETWORKDAYS($H$3,H494,holiday!$B$2:$B$10),0)))</f>
        <v/>
      </c>
      <c r="O494" t="str">
        <f>IF(ISBLANK(A494),"",SUMIF($A$3:$A494,O$2,$B$3:$B494))</f>
        <v/>
      </c>
      <c r="P494" t="str">
        <f>IF(ISBLANK(A494),"",SUMIF($A$3:$A494,P$2,$B$3:$B494))</f>
        <v/>
      </c>
      <c r="Q494" t="str">
        <f>IF(ISBLANK(A494),"",SUMIF($A$3:$A494,Q$2,$B$3:$B494))</f>
        <v/>
      </c>
      <c r="R494" t="str">
        <f>IF(ISBLANK(A494),"",SUMIF($A$3:$A494,R$2,$B$3:$B494))</f>
        <v/>
      </c>
      <c r="T494" s="2" t="str">
        <f t="shared" si="60"/>
        <v/>
      </c>
      <c r="U494" s="2" t="str">
        <f t="shared" si="61"/>
        <v/>
      </c>
      <c r="V494" s="2" t="str">
        <f t="shared" si="62"/>
        <v/>
      </c>
      <c r="W494" s="2" t="str">
        <f t="shared" si="63"/>
        <v/>
      </c>
    </row>
    <row r="495" spans="8:23" x14ac:dyDescent="0.3">
      <c r="H495" s="12">
        <f t="shared" si="56"/>
        <v>0</v>
      </c>
      <c r="I495" s="2" t="str">
        <f t="shared" si="57"/>
        <v/>
      </c>
      <c r="J495" s="2" t="str">
        <f>IF(ISBLANK(A495),"",-SUM(I$3:I495))</f>
        <v/>
      </c>
      <c r="K495" s="2" t="str">
        <f t="shared" si="58"/>
        <v/>
      </c>
      <c r="L495" s="7" t="str">
        <f t="shared" si="59"/>
        <v/>
      </c>
      <c r="M495" s="7" t="str">
        <f>IF(ISBLANK(A495),"",K495/($M$1+SUM(K$3:K494)))</f>
        <v/>
      </c>
      <c r="N495" t="str">
        <f>IF(ISBLANK(A495),"",IF(H496=0,NETWORKDAYS($H$3,H495,holiday!$B$2:$B$10),IF(DAY(H495)&lt;DAY(H496),NETWORKDAYS($H$3,H495,holiday!$B$2:$B$10),0)))</f>
        <v/>
      </c>
      <c r="O495" t="str">
        <f>IF(ISBLANK(A495),"",SUMIF($A$3:$A495,O$2,$B$3:$B495))</f>
        <v/>
      </c>
      <c r="P495" t="str">
        <f>IF(ISBLANK(A495),"",SUMIF($A$3:$A495,P$2,$B$3:$B495))</f>
        <v/>
      </c>
      <c r="Q495" t="str">
        <f>IF(ISBLANK(A495),"",SUMIF($A$3:$A495,Q$2,$B$3:$B495))</f>
        <v/>
      </c>
      <c r="R495" t="str">
        <f>IF(ISBLANK(A495),"",SUMIF($A$3:$A495,R$2,$B$3:$B495))</f>
        <v/>
      </c>
      <c r="T495" s="2" t="str">
        <f t="shared" si="60"/>
        <v/>
      </c>
      <c r="U495" s="2" t="str">
        <f t="shared" si="61"/>
        <v/>
      </c>
      <c r="V495" s="2" t="str">
        <f t="shared" si="62"/>
        <v/>
      </c>
      <c r="W495" s="2" t="str">
        <f t="shared" si="63"/>
        <v/>
      </c>
    </row>
    <row r="496" spans="8:23" x14ac:dyDescent="0.3">
      <c r="H496" s="12">
        <f t="shared" si="56"/>
        <v>0</v>
      </c>
      <c r="I496" s="2" t="str">
        <f t="shared" si="57"/>
        <v/>
      </c>
      <c r="J496" s="2" t="str">
        <f>IF(ISBLANK(A496),"",-SUM(I$3:I496))</f>
        <v/>
      </c>
      <c r="K496" s="2" t="str">
        <f t="shared" si="58"/>
        <v/>
      </c>
      <c r="L496" s="7" t="str">
        <f t="shared" si="59"/>
        <v/>
      </c>
      <c r="M496" s="7" t="str">
        <f>IF(ISBLANK(A496),"",K496/($M$1+SUM(K$3:K495)))</f>
        <v/>
      </c>
      <c r="N496" t="str">
        <f>IF(ISBLANK(A496),"",IF(H497=0,NETWORKDAYS($H$3,H496,holiday!$B$2:$B$10),IF(DAY(H496)&lt;DAY(H497),NETWORKDAYS($H$3,H496,holiday!$B$2:$B$10),0)))</f>
        <v/>
      </c>
      <c r="O496" t="str">
        <f>IF(ISBLANK(A496),"",SUMIF($A$3:$A496,O$2,$B$3:$B496))</f>
        <v/>
      </c>
      <c r="P496" t="str">
        <f>IF(ISBLANK(A496),"",SUMIF($A$3:$A496,P$2,$B$3:$B496))</f>
        <v/>
      </c>
      <c r="Q496" t="str">
        <f>IF(ISBLANK(A496),"",SUMIF($A$3:$A496,Q$2,$B$3:$B496))</f>
        <v/>
      </c>
      <c r="R496" t="str">
        <f>IF(ISBLANK(A496),"",SUMIF($A$3:$A496,R$2,$B$3:$B496))</f>
        <v/>
      </c>
      <c r="T496" s="2" t="str">
        <f t="shared" si="60"/>
        <v/>
      </c>
      <c r="U496" s="2" t="str">
        <f t="shared" si="61"/>
        <v/>
      </c>
      <c r="V496" s="2" t="str">
        <f t="shared" si="62"/>
        <v/>
      </c>
      <c r="W496" s="2" t="str">
        <f t="shared" si="63"/>
        <v/>
      </c>
    </row>
    <row r="497" spans="8:23" x14ac:dyDescent="0.3">
      <c r="H497" s="12">
        <f t="shared" si="56"/>
        <v>0</v>
      </c>
      <c r="I497" s="2" t="str">
        <f t="shared" si="57"/>
        <v/>
      </c>
      <c r="J497" s="2" t="str">
        <f>IF(ISBLANK(A497),"",-SUM(I$3:I497))</f>
        <v/>
      </c>
      <c r="K497" s="2" t="str">
        <f t="shared" si="58"/>
        <v/>
      </c>
      <c r="L497" s="7" t="str">
        <f t="shared" si="59"/>
        <v/>
      </c>
      <c r="M497" s="7" t="str">
        <f>IF(ISBLANK(A497),"",K497/($M$1+SUM(K$3:K496)))</f>
        <v/>
      </c>
      <c r="N497" t="str">
        <f>IF(ISBLANK(A497),"",IF(H498=0,NETWORKDAYS($H$3,H497,holiday!$B$2:$B$10),IF(DAY(H497)&lt;DAY(H498),NETWORKDAYS($H$3,H497,holiday!$B$2:$B$10),0)))</f>
        <v/>
      </c>
      <c r="O497" t="str">
        <f>IF(ISBLANK(A497),"",SUMIF($A$3:$A497,O$2,$B$3:$B497))</f>
        <v/>
      </c>
      <c r="P497" t="str">
        <f>IF(ISBLANK(A497),"",SUMIF($A$3:$A497,P$2,$B$3:$B497))</f>
        <v/>
      </c>
      <c r="Q497" t="str">
        <f>IF(ISBLANK(A497),"",SUMIF($A$3:$A497,Q$2,$B$3:$B497))</f>
        <v/>
      </c>
      <c r="R497" t="str">
        <f>IF(ISBLANK(A497),"",SUMIF($A$3:$A497,R$2,$B$3:$B497))</f>
        <v/>
      </c>
      <c r="T497" s="2" t="str">
        <f t="shared" si="60"/>
        <v/>
      </c>
      <c r="U497" s="2" t="str">
        <f t="shared" si="61"/>
        <v/>
      </c>
      <c r="V497" s="2" t="str">
        <f t="shared" si="62"/>
        <v/>
      </c>
      <c r="W497" s="2" t="str">
        <f t="shared" si="63"/>
        <v/>
      </c>
    </row>
    <row r="498" spans="8:23" x14ac:dyDescent="0.3">
      <c r="H498" s="12">
        <f t="shared" si="56"/>
        <v>0</v>
      </c>
      <c r="I498" s="2" t="str">
        <f t="shared" si="57"/>
        <v/>
      </c>
      <c r="J498" s="2" t="str">
        <f>IF(ISBLANK(A498),"",-SUM(I$3:I498))</f>
        <v/>
      </c>
      <c r="K498" s="2" t="str">
        <f t="shared" si="58"/>
        <v/>
      </c>
      <c r="L498" s="7" t="str">
        <f t="shared" si="59"/>
        <v/>
      </c>
      <c r="M498" s="7" t="str">
        <f>IF(ISBLANK(A498),"",K498/($M$1+SUM(K$3:K497)))</f>
        <v/>
      </c>
      <c r="N498" t="str">
        <f>IF(ISBLANK(A498),"",IF(H499=0,NETWORKDAYS($H$3,H498,holiday!$B$2:$B$10),IF(DAY(H498)&lt;DAY(H499),NETWORKDAYS($H$3,H498,holiday!$B$2:$B$10),0)))</f>
        <v/>
      </c>
      <c r="O498" t="str">
        <f>IF(ISBLANK(A498),"",SUMIF($A$3:$A498,O$2,$B$3:$B498))</f>
        <v/>
      </c>
      <c r="P498" t="str">
        <f>IF(ISBLANK(A498),"",SUMIF($A$3:$A498,P$2,$B$3:$B498))</f>
        <v/>
      </c>
      <c r="Q498" t="str">
        <f>IF(ISBLANK(A498),"",SUMIF($A$3:$A498,Q$2,$B$3:$B498))</f>
        <v/>
      </c>
      <c r="R498" t="str">
        <f>IF(ISBLANK(A498),"",SUMIF($A$3:$A498,R$2,$B$3:$B498))</f>
        <v/>
      </c>
      <c r="T498" s="2" t="str">
        <f t="shared" si="60"/>
        <v/>
      </c>
      <c r="U498" s="2" t="str">
        <f t="shared" si="61"/>
        <v/>
      </c>
      <c r="V498" s="2" t="str">
        <f t="shared" si="62"/>
        <v/>
      </c>
      <c r="W498" s="2" t="str">
        <f t="shared" si="63"/>
        <v/>
      </c>
    </row>
    <row r="499" spans="8:23" x14ac:dyDescent="0.3">
      <c r="H499" s="12">
        <f t="shared" si="56"/>
        <v>0</v>
      </c>
      <c r="I499" s="2" t="str">
        <f t="shared" si="57"/>
        <v/>
      </c>
      <c r="J499" s="2" t="str">
        <f>IF(ISBLANK(A499),"",-SUM(I$3:I499))</f>
        <v/>
      </c>
      <c r="K499" s="2" t="str">
        <f t="shared" si="58"/>
        <v/>
      </c>
      <c r="L499" s="7" t="str">
        <f t="shared" si="59"/>
        <v/>
      </c>
      <c r="M499" s="7" t="str">
        <f>IF(ISBLANK(A499),"",K499/($M$1+SUM(K$3:K498)))</f>
        <v/>
      </c>
      <c r="N499" t="str">
        <f>IF(ISBLANK(A499),"",IF(H500=0,NETWORKDAYS($H$3,H499,holiday!$B$2:$B$10),IF(DAY(H499)&lt;DAY(H500),NETWORKDAYS($H$3,H499,holiday!$B$2:$B$10),0)))</f>
        <v/>
      </c>
      <c r="O499" t="str">
        <f>IF(ISBLANK(A499),"",SUMIF($A$3:$A499,O$2,$B$3:$B499))</f>
        <v/>
      </c>
      <c r="P499" t="str">
        <f>IF(ISBLANK(A499),"",SUMIF($A$3:$A499,P$2,$B$3:$B499))</f>
        <v/>
      </c>
      <c r="Q499" t="str">
        <f>IF(ISBLANK(A499),"",SUMIF($A$3:$A499,Q$2,$B$3:$B499))</f>
        <v/>
      </c>
      <c r="R499" t="str">
        <f>IF(ISBLANK(A499),"",SUMIF($A$3:$A499,R$2,$B$3:$B499))</f>
        <v/>
      </c>
      <c r="T499" s="2" t="str">
        <f t="shared" si="60"/>
        <v/>
      </c>
      <c r="U499" s="2" t="str">
        <f t="shared" si="61"/>
        <v/>
      </c>
      <c r="V499" s="2" t="str">
        <f t="shared" si="62"/>
        <v/>
      </c>
      <c r="W499" s="2" t="str">
        <f t="shared" si="63"/>
        <v/>
      </c>
    </row>
    <row r="500" spans="8:23" x14ac:dyDescent="0.3">
      <c r="H500" s="12">
        <f t="shared" si="56"/>
        <v>0</v>
      </c>
      <c r="I500" s="2" t="str">
        <f t="shared" si="57"/>
        <v/>
      </c>
      <c r="J500" s="2" t="str">
        <f>IF(ISBLANK(A500),"",-SUM(I$3:I500))</f>
        <v/>
      </c>
      <c r="K500" s="2" t="str">
        <f t="shared" si="58"/>
        <v/>
      </c>
      <c r="L500" s="7" t="str">
        <f t="shared" si="59"/>
        <v/>
      </c>
      <c r="M500" s="7" t="str">
        <f>IF(ISBLANK(A500),"",K500/($M$1+SUM(K$3:K499)))</f>
        <v/>
      </c>
      <c r="N500" t="str">
        <f>IF(ISBLANK(A500),"",IF(H501=0,NETWORKDAYS($H$3,H500,holiday!$B$2:$B$10),IF(DAY(H500)&lt;DAY(H501),NETWORKDAYS($H$3,H500,holiday!$B$2:$B$10),0)))</f>
        <v/>
      </c>
      <c r="O500" t="str">
        <f>IF(ISBLANK(A500),"",SUMIF($A$3:$A500,O$2,$B$3:$B500))</f>
        <v/>
      </c>
      <c r="P500" t="str">
        <f>IF(ISBLANK(A500),"",SUMIF($A$3:$A500,P$2,$B$3:$B500))</f>
        <v/>
      </c>
      <c r="Q500" t="str">
        <f>IF(ISBLANK(A500),"",SUMIF($A$3:$A500,Q$2,$B$3:$B500))</f>
        <v/>
      </c>
      <c r="R500" t="str">
        <f>IF(ISBLANK(A500),"",SUMIF($A$3:$A500,R$2,$B$3:$B500))</f>
        <v/>
      </c>
      <c r="T500" s="2" t="str">
        <f t="shared" si="60"/>
        <v/>
      </c>
      <c r="U500" s="2" t="str">
        <f t="shared" si="61"/>
        <v/>
      </c>
      <c r="V500" s="2" t="str">
        <f t="shared" si="62"/>
        <v/>
      </c>
      <c r="W500" s="2" t="str">
        <f t="shared" si="63"/>
        <v/>
      </c>
    </row>
    <row r="501" spans="8:23" x14ac:dyDescent="0.3">
      <c r="H501" s="12">
        <f t="shared" si="56"/>
        <v>0</v>
      </c>
      <c r="I501" s="2" t="str">
        <f t="shared" si="57"/>
        <v/>
      </c>
      <c r="J501" s="2" t="str">
        <f>IF(ISBLANK(A501),"",-SUM(I$3:I501))</f>
        <v/>
      </c>
      <c r="K501" s="2" t="str">
        <f t="shared" si="58"/>
        <v/>
      </c>
      <c r="L501" s="7" t="str">
        <f t="shared" si="59"/>
        <v/>
      </c>
      <c r="M501" s="7" t="str">
        <f>IF(ISBLANK(A501),"",K501/($M$1+SUM(K$3:K500)))</f>
        <v/>
      </c>
      <c r="N501" t="str">
        <f>IF(ISBLANK(A501),"",IF(H502=0,NETWORKDAYS($H$3,H501,holiday!$B$2:$B$10),IF(DAY(H501)&lt;DAY(H502),NETWORKDAYS($H$3,H501,holiday!$B$2:$B$10),0)))</f>
        <v/>
      </c>
      <c r="O501" t="str">
        <f>IF(ISBLANK(A501),"",SUMIF($A$3:$A501,O$2,$B$3:$B501))</f>
        <v/>
      </c>
      <c r="P501" t="str">
        <f>IF(ISBLANK(A501),"",SUMIF($A$3:$A501,P$2,$B$3:$B501))</f>
        <v/>
      </c>
      <c r="Q501" t="str">
        <f>IF(ISBLANK(A501),"",SUMIF($A$3:$A501,Q$2,$B$3:$B501))</f>
        <v/>
      </c>
      <c r="R501" t="str">
        <f>IF(ISBLANK(A501),"",SUMIF($A$3:$A501,R$2,$B$3:$B501))</f>
        <v/>
      </c>
      <c r="T501" s="2" t="str">
        <f t="shared" si="60"/>
        <v/>
      </c>
      <c r="U501" s="2" t="str">
        <f t="shared" si="61"/>
        <v/>
      </c>
      <c r="V501" s="2" t="str">
        <f t="shared" si="62"/>
        <v/>
      </c>
      <c r="W501" s="2" t="str">
        <f t="shared" si="63"/>
        <v/>
      </c>
    </row>
    <row r="502" spans="8:23" x14ac:dyDescent="0.3">
      <c r="H502" s="12">
        <f t="shared" si="56"/>
        <v>0</v>
      </c>
      <c r="I502" s="2" t="str">
        <f t="shared" si="57"/>
        <v/>
      </c>
      <c r="J502" s="2" t="str">
        <f>IF(ISBLANK(A502),"",-SUM(I$3:I502))</f>
        <v/>
      </c>
      <c r="K502" s="2" t="str">
        <f t="shared" si="58"/>
        <v/>
      </c>
      <c r="L502" s="7" t="str">
        <f t="shared" si="59"/>
        <v/>
      </c>
      <c r="M502" s="7" t="str">
        <f>IF(ISBLANK(A502),"",K502/($M$1+SUM(K$3:K501)))</f>
        <v/>
      </c>
      <c r="N502" t="str">
        <f>IF(ISBLANK(A502),"",IF(H503=0,NETWORKDAYS($H$3,H502,holiday!$B$2:$B$10),IF(DAY(H502)&lt;DAY(H503),NETWORKDAYS($H$3,H502,holiday!$B$2:$B$10),0)))</f>
        <v/>
      </c>
      <c r="O502" t="str">
        <f>IF(ISBLANK(A502),"",SUMIF($A$3:$A502,O$2,$B$3:$B502))</f>
        <v/>
      </c>
      <c r="P502" t="str">
        <f>IF(ISBLANK(A502),"",SUMIF($A$3:$A502,P$2,$B$3:$B502))</f>
        <v/>
      </c>
      <c r="Q502" t="str">
        <f>IF(ISBLANK(A502),"",SUMIF($A$3:$A502,Q$2,$B$3:$B502))</f>
        <v/>
      </c>
      <c r="R502" t="str">
        <f>IF(ISBLANK(A502),"",SUMIF($A$3:$A502,R$2,$B$3:$B502))</f>
        <v/>
      </c>
      <c r="T502" s="2" t="str">
        <f t="shared" si="60"/>
        <v/>
      </c>
      <c r="U502" s="2" t="str">
        <f t="shared" si="61"/>
        <v/>
      </c>
      <c r="V502" s="2" t="str">
        <f t="shared" si="62"/>
        <v/>
      </c>
      <c r="W502" s="2" t="str">
        <f t="shared" si="63"/>
        <v/>
      </c>
    </row>
    <row r="503" spans="8:23" x14ac:dyDescent="0.3">
      <c r="H503" s="12">
        <f t="shared" si="56"/>
        <v>0</v>
      </c>
      <c r="I503" s="2" t="str">
        <f t="shared" si="57"/>
        <v/>
      </c>
      <c r="J503" s="2" t="str">
        <f>IF(ISBLANK(A503),"",-SUM(I$3:I503))</f>
        <v/>
      </c>
      <c r="K503" s="2" t="str">
        <f t="shared" si="58"/>
        <v/>
      </c>
      <c r="L503" s="7" t="str">
        <f t="shared" si="59"/>
        <v/>
      </c>
      <c r="M503" s="7" t="str">
        <f>IF(ISBLANK(A503),"",K503/($M$1+SUM(K$3:K502)))</f>
        <v/>
      </c>
      <c r="N503" t="str">
        <f>IF(ISBLANK(A503),"",IF(H504=0,NETWORKDAYS($H$3,H503,holiday!$B$2:$B$10),IF(DAY(H503)&lt;DAY(H504),NETWORKDAYS($H$3,H503,holiday!$B$2:$B$10),0)))</f>
        <v/>
      </c>
      <c r="O503" t="str">
        <f>IF(ISBLANK(A503),"",SUMIF($A$3:$A503,O$2,$B$3:$B503))</f>
        <v/>
      </c>
      <c r="P503" t="str">
        <f>IF(ISBLANK(A503),"",SUMIF($A$3:$A503,P$2,$B$3:$B503))</f>
        <v/>
      </c>
      <c r="Q503" t="str">
        <f>IF(ISBLANK(A503),"",SUMIF($A$3:$A503,Q$2,$B$3:$B503))</f>
        <v/>
      </c>
      <c r="R503" t="str">
        <f>IF(ISBLANK(A503),"",SUMIF($A$3:$A503,R$2,$B$3:$B503))</f>
        <v/>
      </c>
      <c r="T503" s="2" t="str">
        <f t="shared" si="60"/>
        <v/>
      </c>
      <c r="U503" s="2" t="str">
        <f t="shared" si="61"/>
        <v/>
      </c>
      <c r="V503" s="2" t="str">
        <f t="shared" si="62"/>
        <v/>
      </c>
      <c r="W503" s="2" t="str">
        <f t="shared" si="63"/>
        <v/>
      </c>
    </row>
    <row r="504" spans="8:23" x14ac:dyDescent="0.3">
      <c r="H504" s="12">
        <f t="shared" si="56"/>
        <v>0</v>
      </c>
      <c r="I504" s="2" t="str">
        <f t="shared" si="57"/>
        <v/>
      </c>
      <c r="J504" s="2" t="str">
        <f>IF(ISBLANK(A504),"",-SUM(I$3:I504))</f>
        <v/>
      </c>
      <c r="K504" s="2" t="str">
        <f t="shared" si="58"/>
        <v/>
      </c>
      <c r="L504" s="7" t="str">
        <f t="shared" si="59"/>
        <v/>
      </c>
      <c r="M504" s="7" t="str">
        <f>IF(ISBLANK(A504),"",K504/($M$1+SUM(K$3:K503)))</f>
        <v/>
      </c>
      <c r="N504" t="str">
        <f>IF(ISBLANK(A504),"",IF(H505=0,NETWORKDAYS($H$3,H504,holiday!$B$2:$B$10),IF(DAY(H504)&lt;DAY(H505),NETWORKDAYS($H$3,H504,holiday!$B$2:$B$10),0)))</f>
        <v/>
      </c>
      <c r="O504" t="str">
        <f>IF(ISBLANK(A504),"",SUMIF($A$3:$A504,O$2,$B$3:$B504))</f>
        <v/>
      </c>
      <c r="P504" t="str">
        <f>IF(ISBLANK(A504),"",SUMIF($A$3:$A504,P$2,$B$3:$B504))</f>
        <v/>
      </c>
      <c r="Q504" t="str">
        <f>IF(ISBLANK(A504),"",SUMIF($A$3:$A504,Q$2,$B$3:$B504))</f>
        <v/>
      </c>
      <c r="R504" t="str">
        <f>IF(ISBLANK(A504),"",SUMIF($A$3:$A504,R$2,$B$3:$B504))</f>
        <v/>
      </c>
      <c r="T504" s="2" t="str">
        <f t="shared" si="60"/>
        <v/>
      </c>
      <c r="U504" s="2" t="str">
        <f t="shared" si="61"/>
        <v/>
      </c>
      <c r="V504" s="2" t="str">
        <f t="shared" si="62"/>
        <v/>
      </c>
      <c r="W504" s="2" t="str">
        <f t="shared" si="63"/>
        <v/>
      </c>
    </row>
    <row r="505" spans="8:23" x14ac:dyDescent="0.3">
      <c r="H505" s="12">
        <f t="shared" si="56"/>
        <v>0</v>
      </c>
      <c r="I505" s="2" t="str">
        <f t="shared" si="57"/>
        <v/>
      </c>
      <c r="J505" s="2" t="str">
        <f>IF(ISBLANK(A505),"",-SUM(I$3:I505))</f>
        <v/>
      </c>
      <c r="K505" s="2" t="str">
        <f t="shared" si="58"/>
        <v/>
      </c>
      <c r="L505" s="7" t="str">
        <f t="shared" si="59"/>
        <v/>
      </c>
      <c r="M505" s="7" t="str">
        <f>IF(ISBLANK(A505),"",K505/($M$1+SUM(K$3:K504)))</f>
        <v/>
      </c>
      <c r="N505" t="str">
        <f>IF(ISBLANK(A505),"",IF(H506=0,NETWORKDAYS($H$3,H505,holiday!$B$2:$B$10),IF(DAY(H505)&lt;DAY(H506),NETWORKDAYS($H$3,H505,holiday!$B$2:$B$10),0)))</f>
        <v/>
      </c>
      <c r="O505" t="str">
        <f>IF(ISBLANK(A505),"",SUMIF($A$3:$A505,O$2,$B$3:$B505))</f>
        <v/>
      </c>
      <c r="P505" t="str">
        <f>IF(ISBLANK(A505),"",SUMIF($A$3:$A505,P$2,$B$3:$B505))</f>
        <v/>
      </c>
      <c r="Q505" t="str">
        <f>IF(ISBLANK(A505),"",SUMIF($A$3:$A505,Q$2,$B$3:$B505))</f>
        <v/>
      </c>
      <c r="R505" t="str">
        <f>IF(ISBLANK(A505),"",SUMIF($A$3:$A505,R$2,$B$3:$B505))</f>
        <v/>
      </c>
      <c r="T505" s="2" t="str">
        <f t="shared" si="60"/>
        <v/>
      </c>
      <c r="U505" s="2" t="str">
        <f t="shared" si="61"/>
        <v/>
      </c>
      <c r="V505" s="2" t="str">
        <f t="shared" si="62"/>
        <v/>
      </c>
      <c r="W505" s="2" t="str">
        <f t="shared" si="63"/>
        <v/>
      </c>
    </row>
    <row r="506" spans="8:23" x14ac:dyDescent="0.3">
      <c r="H506" s="12">
        <f t="shared" si="56"/>
        <v>0</v>
      </c>
      <c r="I506" s="2" t="str">
        <f t="shared" si="57"/>
        <v/>
      </c>
      <c r="J506" s="2" t="str">
        <f>IF(ISBLANK(A506),"",-SUM(I$3:I506))</f>
        <v/>
      </c>
      <c r="K506" s="2" t="str">
        <f t="shared" si="58"/>
        <v/>
      </c>
      <c r="L506" s="7" t="str">
        <f t="shared" si="59"/>
        <v/>
      </c>
      <c r="M506" s="7" t="str">
        <f>IF(ISBLANK(A506),"",K506/($M$1+SUM(K$3:K505)))</f>
        <v/>
      </c>
      <c r="N506" t="str">
        <f>IF(ISBLANK(A506),"",IF(H507=0,NETWORKDAYS($H$3,H506,holiday!$B$2:$B$10),IF(DAY(H506)&lt;DAY(H507),NETWORKDAYS($H$3,H506,holiday!$B$2:$B$10),0)))</f>
        <v/>
      </c>
      <c r="O506" t="str">
        <f>IF(ISBLANK(A506),"",SUMIF($A$3:$A506,O$2,$B$3:$B506))</f>
        <v/>
      </c>
      <c r="P506" t="str">
        <f>IF(ISBLANK(A506),"",SUMIF($A$3:$A506,P$2,$B$3:$B506))</f>
        <v/>
      </c>
      <c r="Q506" t="str">
        <f>IF(ISBLANK(A506),"",SUMIF($A$3:$A506,Q$2,$B$3:$B506))</f>
        <v/>
      </c>
      <c r="R506" t="str">
        <f>IF(ISBLANK(A506),"",SUMIF($A$3:$A506,R$2,$B$3:$B506))</f>
        <v/>
      </c>
      <c r="T506" s="2" t="str">
        <f t="shared" si="60"/>
        <v/>
      </c>
      <c r="U506" s="2" t="str">
        <f t="shared" si="61"/>
        <v/>
      </c>
      <c r="V506" s="2" t="str">
        <f t="shared" si="62"/>
        <v/>
      </c>
      <c r="W506" s="2" t="str">
        <f t="shared" si="63"/>
        <v/>
      </c>
    </row>
    <row r="507" spans="8:23" x14ac:dyDescent="0.3">
      <c r="H507" s="12">
        <f t="shared" si="56"/>
        <v>0</v>
      </c>
      <c r="I507" s="2" t="str">
        <f t="shared" si="57"/>
        <v/>
      </c>
      <c r="J507" s="2" t="str">
        <f>IF(ISBLANK(A507),"",-SUM(I$3:I507))</f>
        <v/>
      </c>
      <c r="K507" s="2" t="str">
        <f t="shared" si="58"/>
        <v/>
      </c>
      <c r="L507" s="7" t="str">
        <f t="shared" si="59"/>
        <v/>
      </c>
      <c r="M507" s="7" t="str">
        <f>IF(ISBLANK(A507),"",K507/($M$1+SUM(K$3:K506)))</f>
        <v/>
      </c>
      <c r="N507" t="str">
        <f>IF(ISBLANK(A507),"",IF(H508=0,NETWORKDAYS($H$3,H507,holiday!$B$2:$B$10),IF(DAY(H507)&lt;DAY(H508),NETWORKDAYS($H$3,H507,holiday!$B$2:$B$10),0)))</f>
        <v/>
      </c>
      <c r="O507" t="str">
        <f>IF(ISBLANK(A507),"",SUMIF($A$3:$A507,O$2,$B$3:$B507))</f>
        <v/>
      </c>
      <c r="P507" t="str">
        <f>IF(ISBLANK(A507),"",SUMIF($A$3:$A507,P$2,$B$3:$B507))</f>
        <v/>
      </c>
      <c r="Q507" t="str">
        <f>IF(ISBLANK(A507),"",SUMIF($A$3:$A507,Q$2,$B$3:$B507))</f>
        <v/>
      </c>
      <c r="R507" t="str">
        <f>IF(ISBLANK(A507),"",SUMIF($A$3:$A507,R$2,$B$3:$B507))</f>
        <v/>
      </c>
      <c r="T507" s="2" t="str">
        <f t="shared" si="60"/>
        <v/>
      </c>
      <c r="U507" s="2" t="str">
        <f t="shared" si="61"/>
        <v/>
      </c>
      <c r="V507" s="2" t="str">
        <f t="shared" si="62"/>
        <v/>
      </c>
      <c r="W507" s="2" t="str">
        <f t="shared" si="63"/>
        <v/>
      </c>
    </row>
    <row r="508" spans="8:23" x14ac:dyDescent="0.3">
      <c r="H508" s="12">
        <f t="shared" si="56"/>
        <v>0</v>
      </c>
      <c r="I508" s="2" t="str">
        <f t="shared" si="57"/>
        <v/>
      </c>
      <c r="J508" s="2" t="str">
        <f>IF(ISBLANK(A508),"",-SUM(I$3:I508))</f>
        <v/>
      </c>
      <c r="K508" s="2" t="str">
        <f t="shared" si="58"/>
        <v/>
      </c>
      <c r="L508" s="7" t="str">
        <f t="shared" si="59"/>
        <v/>
      </c>
      <c r="M508" s="7" t="str">
        <f>IF(ISBLANK(A508),"",K508/($M$1+SUM(K$3:K507)))</f>
        <v/>
      </c>
      <c r="N508" t="str">
        <f>IF(ISBLANK(A508),"",IF(H509=0,NETWORKDAYS($H$3,H508,holiday!$B$2:$B$10),IF(DAY(H508)&lt;DAY(H509),NETWORKDAYS($H$3,H508,holiday!$B$2:$B$10),0)))</f>
        <v/>
      </c>
      <c r="O508" t="str">
        <f>IF(ISBLANK(A508),"",SUMIF($A$3:$A508,O$2,$B$3:$B508))</f>
        <v/>
      </c>
      <c r="P508" t="str">
        <f>IF(ISBLANK(A508),"",SUMIF($A$3:$A508,P$2,$B$3:$B508))</f>
        <v/>
      </c>
      <c r="Q508" t="str">
        <f>IF(ISBLANK(A508),"",SUMIF($A$3:$A508,Q$2,$B$3:$B508))</f>
        <v/>
      </c>
      <c r="R508" t="str">
        <f>IF(ISBLANK(A508),"",SUMIF($A$3:$A508,R$2,$B$3:$B508))</f>
        <v/>
      </c>
      <c r="T508" s="2" t="str">
        <f t="shared" si="60"/>
        <v/>
      </c>
      <c r="U508" s="2" t="str">
        <f t="shared" si="61"/>
        <v/>
      </c>
      <c r="V508" s="2" t="str">
        <f t="shared" si="62"/>
        <v/>
      </c>
      <c r="W508" s="2" t="str">
        <f t="shared" si="63"/>
        <v/>
      </c>
    </row>
    <row r="509" spans="8:23" x14ac:dyDescent="0.3">
      <c r="H509" s="12">
        <f t="shared" si="56"/>
        <v>0</v>
      </c>
      <c r="I509" s="2" t="str">
        <f t="shared" si="57"/>
        <v/>
      </c>
      <c r="J509" s="2" t="str">
        <f>IF(ISBLANK(A509),"",-SUM(I$3:I509))</f>
        <v/>
      </c>
      <c r="K509" s="2" t="str">
        <f t="shared" si="58"/>
        <v/>
      </c>
      <c r="L509" s="7" t="str">
        <f t="shared" si="59"/>
        <v/>
      </c>
      <c r="M509" s="7" t="str">
        <f>IF(ISBLANK(A509),"",K509/($M$1+SUM(K$3:K508)))</f>
        <v/>
      </c>
      <c r="N509" t="str">
        <f>IF(ISBLANK(A509),"",IF(H510=0,NETWORKDAYS($H$3,H509,holiday!$B$2:$B$10),IF(DAY(H509)&lt;DAY(H510),NETWORKDAYS($H$3,H509,holiday!$B$2:$B$10),0)))</f>
        <v/>
      </c>
      <c r="O509" t="str">
        <f>IF(ISBLANK(A509),"",SUMIF($A$3:$A509,O$2,$B$3:$B509))</f>
        <v/>
      </c>
      <c r="P509" t="str">
        <f>IF(ISBLANK(A509),"",SUMIF($A$3:$A509,P$2,$B$3:$B509))</f>
        <v/>
      </c>
      <c r="Q509" t="str">
        <f>IF(ISBLANK(A509),"",SUMIF($A$3:$A509,Q$2,$B$3:$B509))</f>
        <v/>
      </c>
      <c r="R509" t="str">
        <f>IF(ISBLANK(A509),"",SUMIF($A$3:$A509,R$2,$B$3:$B509))</f>
        <v/>
      </c>
      <c r="T509" s="2" t="str">
        <f t="shared" si="60"/>
        <v/>
      </c>
      <c r="U509" s="2" t="str">
        <f t="shared" si="61"/>
        <v/>
      </c>
      <c r="V509" s="2" t="str">
        <f t="shared" si="62"/>
        <v/>
      </c>
      <c r="W509" s="2" t="str">
        <f t="shared" si="63"/>
        <v/>
      </c>
    </row>
    <row r="510" spans="8:23" x14ac:dyDescent="0.3">
      <c r="H510" s="12">
        <f t="shared" si="56"/>
        <v>0</v>
      </c>
      <c r="I510" s="2" t="str">
        <f t="shared" si="57"/>
        <v/>
      </c>
      <c r="J510" s="2" t="str">
        <f>IF(ISBLANK(A510),"",-SUM(I$3:I510))</f>
        <v/>
      </c>
      <c r="K510" s="2" t="str">
        <f t="shared" si="58"/>
        <v/>
      </c>
      <c r="L510" s="7" t="str">
        <f t="shared" si="59"/>
        <v/>
      </c>
      <c r="M510" s="7" t="str">
        <f>IF(ISBLANK(A510),"",K510/($M$1+SUM(K$3:K509)))</f>
        <v/>
      </c>
      <c r="N510" t="str">
        <f>IF(ISBLANK(A510),"",IF(H511=0,NETWORKDAYS($H$3,H510,holiday!$B$2:$B$10),IF(DAY(H510)&lt;DAY(H511),NETWORKDAYS($H$3,H510,holiday!$B$2:$B$10),0)))</f>
        <v/>
      </c>
      <c r="O510" t="str">
        <f>IF(ISBLANK(A510),"",SUMIF($A$3:$A510,O$2,$B$3:$B510))</f>
        <v/>
      </c>
      <c r="P510" t="str">
        <f>IF(ISBLANK(A510),"",SUMIF($A$3:$A510,P$2,$B$3:$B510))</f>
        <v/>
      </c>
      <c r="Q510" t="str">
        <f>IF(ISBLANK(A510),"",SUMIF($A$3:$A510,Q$2,$B$3:$B510))</f>
        <v/>
      </c>
      <c r="R510" t="str">
        <f>IF(ISBLANK(A510),"",SUMIF($A$3:$A510,R$2,$B$3:$B510))</f>
        <v/>
      </c>
      <c r="T510" s="2" t="str">
        <f t="shared" si="60"/>
        <v/>
      </c>
      <c r="U510" s="2" t="str">
        <f t="shared" si="61"/>
        <v/>
      </c>
      <c r="V510" s="2" t="str">
        <f t="shared" si="62"/>
        <v/>
      </c>
      <c r="W510" s="2" t="str">
        <f t="shared" si="63"/>
        <v/>
      </c>
    </row>
    <row r="511" spans="8:23" x14ac:dyDescent="0.3">
      <c r="H511" s="12">
        <f t="shared" si="56"/>
        <v>0</v>
      </c>
      <c r="I511" s="2" t="str">
        <f t="shared" si="57"/>
        <v/>
      </c>
      <c r="J511" s="2" t="str">
        <f>IF(ISBLANK(A511),"",-SUM(I$3:I511))</f>
        <v/>
      </c>
      <c r="K511" s="2" t="str">
        <f t="shared" si="58"/>
        <v/>
      </c>
      <c r="L511" s="7" t="str">
        <f t="shared" si="59"/>
        <v/>
      </c>
      <c r="M511" s="7" t="str">
        <f>IF(ISBLANK(A511),"",K511/($M$1+SUM(K$3:K510)))</f>
        <v/>
      </c>
      <c r="N511" t="str">
        <f>IF(ISBLANK(A511),"",IF(H512=0,NETWORKDAYS($H$3,H511,holiday!$B$2:$B$10),IF(DAY(H511)&lt;DAY(H512),NETWORKDAYS($H$3,H511,holiday!$B$2:$B$10),0)))</f>
        <v/>
      </c>
      <c r="O511" t="str">
        <f>IF(ISBLANK(A511),"",SUMIF($A$3:$A511,O$2,$B$3:$B511))</f>
        <v/>
      </c>
      <c r="P511" t="str">
        <f>IF(ISBLANK(A511),"",SUMIF($A$3:$A511,P$2,$B$3:$B511))</f>
        <v/>
      </c>
      <c r="Q511" t="str">
        <f>IF(ISBLANK(A511),"",SUMIF($A$3:$A511,Q$2,$B$3:$B511))</f>
        <v/>
      </c>
      <c r="R511" t="str">
        <f>IF(ISBLANK(A511),"",SUMIF($A$3:$A511,R$2,$B$3:$B511))</f>
        <v/>
      </c>
      <c r="T511" s="2" t="str">
        <f t="shared" si="60"/>
        <v/>
      </c>
      <c r="U511" s="2" t="str">
        <f t="shared" si="61"/>
        <v/>
      </c>
      <c r="V511" s="2" t="str">
        <f t="shared" si="62"/>
        <v/>
      </c>
      <c r="W511" s="2" t="str">
        <f t="shared" si="63"/>
        <v/>
      </c>
    </row>
    <row r="512" spans="8:23" x14ac:dyDescent="0.3">
      <c r="H512" s="12">
        <f t="shared" si="56"/>
        <v>0</v>
      </c>
      <c r="I512" s="2" t="str">
        <f t="shared" si="57"/>
        <v/>
      </c>
      <c r="J512" s="2" t="str">
        <f>IF(ISBLANK(A512),"",-SUM(I$3:I512))</f>
        <v/>
      </c>
      <c r="K512" s="2" t="str">
        <f t="shared" si="58"/>
        <v/>
      </c>
      <c r="L512" s="7" t="str">
        <f t="shared" si="59"/>
        <v/>
      </c>
      <c r="M512" s="7" t="str">
        <f>IF(ISBLANK(A512),"",K512/($M$1+SUM(K$3:K511)))</f>
        <v/>
      </c>
      <c r="N512" t="str">
        <f>IF(ISBLANK(A512),"",IF(H513=0,NETWORKDAYS($H$3,H512,holiday!$B$2:$B$10),IF(DAY(H512)&lt;DAY(H513),NETWORKDAYS($H$3,H512,holiday!$B$2:$B$10),0)))</f>
        <v/>
      </c>
      <c r="O512" t="str">
        <f>IF(ISBLANK(A512),"",SUMIF($A$3:$A512,O$2,$B$3:$B512))</f>
        <v/>
      </c>
      <c r="P512" t="str">
        <f>IF(ISBLANK(A512),"",SUMIF($A$3:$A512,P$2,$B$3:$B512))</f>
        <v/>
      </c>
      <c r="Q512" t="str">
        <f>IF(ISBLANK(A512),"",SUMIF($A$3:$A512,Q$2,$B$3:$B512))</f>
        <v/>
      </c>
      <c r="R512" t="str">
        <f>IF(ISBLANK(A512),"",SUMIF($A$3:$A512,R$2,$B$3:$B512))</f>
        <v/>
      </c>
      <c r="T512" s="2" t="str">
        <f t="shared" si="60"/>
        <v/>
      </c>
      <c r="U512" s="2" t="str">
        <f t="shared" si="61"/>
        <v/>
      </c>
      <c r="V512" s="2" t="str">
        <f t="shared" si="62"/>
        <v/>
      </c>
      <c r="W512" s="2" t="str">
        <f t="shared" si="63"/>
        <v/>
      </c>
    </row>
    <row r="513" spans="8:23" x14ac:dyDescent="0.3">
      <c r="H513" s="12">
        <f t="shared" si="56"/>
        <v>0</v>
      </c>
      <c r="I513" s="2" t="str">
        <f t="shared" si="57"/>
        <v/>
      </c>
      <c r="J513" s="2" t="str">
        <f>IF(ISBLANK(A513),"",-SUM(I$3:I513))</f>
        <v/>
      </c>
      <c r="K513" s="2" t="str">
        <f t="shared" si="58"/>
        <v/>
      </c>
      <c r="L513" s="7" t="str">
        <f t="shared" si="59"/>
        <v/>
      </c>
      <c r="M513" s="7" t="str">
        <f>IF(ISBLANK(A513),"",K513/($M$1+SUM(K$3:K512)))</f>
        <v/>
      </c>
      <c r="N513" t="str">
        <f>IF(ISBLANK(A513),"",IF(H514=0,NETWORKDAYS($H$3,H513,holiday!$B$2:$B$10),IF(DAY(H513)&lt;DAY(H514),NETWORKDAYS($H$3,H513,holiday!$B$2:$B$10),0)))</f>
        <v/>
      </c>
      <c r="O513" t="str">
        <f>IF(ISBLANK(A513),"",SUMIF($A$3:$A513,O$2,$B$3:$B513))</f>
        <v/>
      </c>
      <c r="P513" t="str">
        <f>IF(ISBLANK(A513),"",SUMIF($A$3:$A513,P$2,$B$3:$B513))</f>
        <v/>
      </c>
      <c r="Q513" t="str">
        <f>IF(ISBLANK(A513),"",SUMIF($A$3:$A513,Q$2,$B$3:$B513))</f>
        <v/>
      </c>
      <c r="R513" t="str">
        <f>IF(ISBLANK(A513),"",SUMIF($A$3:$A513,R$2,$B$3:$B513))</f>
        <v/>
      </c>
      <c r="T513" s="2" t="str">
        <f t="shared" si="60"/>
        <v/>
      </c>
      <c r="U513" s="2" t="str">
        <f t="shared" si="61"/>
        <v/>
      </c>
      <c r="V513" s="2" t="str">
        <f t="shared" si="62"/>
        <v/>
      </c>
      <c r="W513" s="2" t="str">
        <f t="shared" si="63"/>
        <v/>
      </c>
    </row>
    <row r="514" spans="8:23" x14ac:dyDescent="0.3">
      <c r="H514" s="12">
        <f t="shared" si="56"/>
        <v>0</v>
      </c>
      <c r="I514" s="2" t="str">
        <f t="shared" si="57"/>
        <v/>
      </c>
      <c r="J514" s="2" t="str">
        <f>IF(ISBLANK(A514),"",-SUM(I$3:I514))</f>
        <v/>
      </c>
      <c r="K514" s="2" t="str">
        <f t="shared" si="58"/>
        <v/>
      </c>
      <c r="L514" s="7" t="str">
        <f t="shared" si="59"/>
        <v/>
      </c>
      <c r="M514" s="7" t="str">
        <f>IF(ISBLANK(A514),"",K514/($M$1+SUM(K$3:K513)))</f>
        <v/>
      </c>
      <c r="N514" t="str">
        <f>IF(ISBLANK(A514),"",IF(H515=0,NETWORKDAYS($H$3,H514,holiday!$B$2:$B$10),IF(DAY(H514)&lt;DAY(H515),NETWORKDAYS($H$3,H514,holiday!$B$2:$B$10),0)))</f>
        <v/>
      </c>
      <c r="O514" t="str">
        <f>IF(ISBLANK(A514),"",SUMIF($A$3:$A514,O$2,$B$3:$B514))</f>
        <v/>
      </c>
      <c r="P514" t="str">
        <f>IF(ISBLANK(A514),"",SUMIF($A$3:$A514,P$2,$B$3:$B514))</f>
        <v/>
      </c>
      <c r="Q514" t="str">
        <f>IF(ISBLANK(A514),"",SUMIF($A$3:$A514,Q$2,$B$3:$B514))</f>
        <v/>
      </c>
      <c r="R514" t="str">
        <f>IF(ISBLANK(A514),"",SUMIF($A$3:$A514,R$2,$B$3:$B514))</f>
        <v/>
      </c>
      <c r="T514" s="2" t="str">
        <f t="shared" si="60"/>
        <v/>
      </c>
      <c r="U514" s="2" t="str">
        <f t="shared" si="61"/>
        <v/>
      </c>
      <c r="V514" s="2" t="str">
        <f t="shared" si="62"/>
        <v/>
      </c>
      <c r="W514" s="2" t="str">
        <f t="shared" si="63"/>
        <v/>
      </c>
    </row>
    <row r="515" spans="8:23" x14ac:dyDescent="0.3">
      <c r="H515" s="12">
        <f t="shared" si="56"/>
        <v>0</v>
      </c>
      <c r="I515" s="2" t="str">
        <f t="shared" si="57"/>
        <v/>
      </c>
      <c r="J515" s="2" t="str">
        <f>IF(ISBLANK(A515),"",-SUM(I$3:I515))</f>
        <v/>
      </c>
      <c r="K515" s="2" t="str">
        <f t="shared" si="58"/>
        <v/>
      </c>
      <c r="L515" s="7" t="str">
        <f t="shared" si="59"/>
        <v/>
      </c>
      <c r="M515" s="7" t="str">
        <f>IF(ISBLANK(A515),"",K515/($M$1+SUM(K$3:K514)))</f>
        <v/>
      </c>
      <c r="N515" t="str">
        <f>IF(ISBLANK(A515),"",IF(H516=0,NETWORKDAYS($H$3,H515,holiday!$B$2:$B$10),IF(DAY(H515)&lt;DAY(H516),NETWORKDAYS($H$3,H515,holiday!$B$2:$B$10),0)))</f>
        <v/>
      </c>
      <c r="O515" t="str">
        <f>IF(ISBLANK(A515),"",SUMIF($A$3:$A515,O$2,$B$3:$B515))</f>
        <v/>
      </c>
      <c r="P515" t="str">
        <f>IF(ISBLANK(A515),"",SUMIF($A$3:$A515,P$2,$B$3:$B515))</f>
        <v/>
      </c>
      <c r="Q515" t="str">
        <f>IF(ISBLANK(A515),"",SUMIF($A$3:$A515,Q$2,$B$3:$B515))</f>
        <v/>
      </c>
      <c r="R515" t="str">
        <f>IF(ISBLANK(A515),"",SUMIF($A$3:$A515,R$2,$B$3:$B515))</f>
        <v/>
      </c>
      <c r="T515" s="2" t="str">
        <f t="shared" si="60"/>
        <v/>
      </c>
      <c r="U515" s="2" t="str">
        <f t="shared" si="61"/>
        <v/>
      </c>
      <c r="V515" s="2" t="str">
        <f t="shared" si="62"/>
        <v/>
      </c>
      <c r="W515" s="2" t="str">
        <f t="shared" si="63"/>
        <v/>
      </c>
    </row>
    <row r="516" spans="8:23" x14ac:dyDescent="0.3">
      <c r="H516" s="12">
        <f t="shared" ref="H516:H579" si="64">IF(ISBLANK(D516),,LEFT(D516,LEN(D516)-6)*1)</f>
        <v>0</v>
      </c>
      <c r="I516" s="2" t="str">
        <f t="shared" ref="I516:I579" si="65">IF(ISBLANK(A516),"",-B516*C516)</f>
        <v/>
      </c>
      <c r="J516" s="2" t="str">
        <f>IF(ISBLANK(A516),"",-SUM(I$3:I516))</f>
        <v/>
      </c>
      <c r="K516" s="2" t="str">
        <f t="shared" ref="K516:K579" si="66">IF(ISBLANK(A516),"",SUMPRODUCT(O516:R516,T516:W516)-J516)</f>
        <v/>
      </c>
      <c r="L516" s="7" t="str">
        <f t="shared" ref="L516:L579" si="67">IF(ISBLANK(A516),"",K516/$M$1)</f>
        <v/>
      </c>
      <c r="M516" s="7" t="str">
        <f>IF(ISBLANK(A516),"",K516/($M$1+SUM(K$3:K515)))</f>
        <v/>
      </c>
      <c r="N516" t="str">
        <f>IF(ISBLANK(A516),"",IF(H517=0,NETWORKDAYS($H$3,H516,holiday!$B$2:$B$10),IF(DAY(H516)&lt;DAY(H517),NETWORKDAYS($H$3,H516,holiday!$B$2:$B$10),0)))</f>
        <v/>
      </c>
      <c r="O516" t="str">
        <f>IF(ISBLANK(A516),"",SUMIF($A$3:$A516,O$2,$B$3:$B516))</f>
        <v/>
      </c>
      <c r="P516" t="str">
        <f>IF(ISBLANK(A516),"",SUMIF($A$3:$A516,P$2,$B$3:$B516))</f>
        <v/>
      </c>
      <c r="Q516" t="str">
        <f>IF(ISBLANK(A516),"",SUMIF($A$3:$A516,Q$2,$B$3:$B516))</f>
        <v/>
      </c>
      <c r="R516" t="str">
        <f>IF(ISBLANK(A516),"",SUMIF($A$3:$A516,R$2,$B$3:$B516))</f>
        <v/>
      </c>
      <c r="T516" s="2" t="str">
        <f t="shared" ref="T516:T579" si="68">IF(ISBLANK(A516),"",IF($A516=T$2,$C516,T515))</f>
        <v/>
      </c>
      <c r="U516" s="2" t="str">
        <f t="shared" ref="U516:U579" si="69">IF(ISBLANK(A516),"",IF($A516=U$2,$C516,U515))</f>
        <v/>
      </c>
      <c r="V516" s="2" t="str">
        <f t="shared" ref="V516:V579" si="70">IF(ISBLANK(A516),"",IF($A516=V$2,$C516,V515))</f>
        <v/>
      </c>
      <c r="W516" s="2" t="str">
        <f t="shared" ref="W516:W579" si="71">IF(ISBLANK(A516),"",IF($A516=W$2,$C516,W515))</f>
        <v/>
      </c>
    </row>
    <row r="517" spans="8:23" x14ac:dyDescent="0.3">
      <c r="H517" s="12">
        <f t="shared" si="64"/>
        <v>0</v>
      </c>
      <c r="I517" s="2" t="str">
        <f t="shared" si="65"/>
        <v/>
      </c>
      <c r="J517" s="2" t="str">
        <f>IF(ISBLANK(A517),"",-SUM(I$3:I517))</f>
        <v/>
      </c>
      <c r="K517" s="2" t="str">
        <f t="shared" si="66"/>
        <v/>
      </c>
      <c r="L517" s="7" t="str">
        <f t="shared" si="67"/>
        <v/>
      </c>
      <c r="M517" s="7" t="str">
        <f>IF(ISBLANK(A517),"",K517/($M$1+SUM(K$3:K516)))</f>
        <v/>
      </c>
      <c r="N517" t="str">
        <f>IF(ISBLANK(A517),"",IF(H518=0,NETWORKDAYS($H$3,H517,holiday!$B$2:$B$10),IF(DAY(H517)&lt;DAY(H518),NETWORKDAYS($H$3,H517,holiday!$B$2:$B$10),0)))</f>
        <v/>
      </c>
      <c r="O517" t="str">
        <f>IF(ISBLANK(A517),"",SUMIF($A$3:$A517,O$2,$B$3:$B517))</f>
        <v/>
      </c>
      <c r="P517" t="str">
        <f>IF(ISBLANK(A517),"",SUMIF($A$3:$A517,P$2,$B$3:$B517))</f>
        <v/>
      </c>
      <c r="Q517" t="str">
        <f>IF(ISBLANK(A517),"",SUMIF($A$3:$A517,Q$2,$B$3:$B517))</f>
        <v/>
      </c>
      <c r="R517" t="str">
        <f>IF(ISBLANK(A517),"",SUMIF($A$3:$A517,R$2,$B$3:$B517))</f>
        <v/>
      </c>
      <c r="T517" s="2" t="str">
        <f t="shared" si="68"/>
        <v/>
      </c>
      <c r="U517" s="2" t="str">
        <f t="shared" si="69"/>
        <v/>
      </c>
      <c r="V517" s="2" t="str">
        <f t="shared" si="70"/>
        <v/>
      </c>
      <c r="W517" s="2" t="str">
        <f t="shared" si="71"/>
        <v/>
      </c>
    </row>
    <row r="518" spans="8:23" x14ac:dyDescent="0.3">
      <c r="H518" s="12">
        <f t="shared" si="64"/>
        <v>0</v>
      </c>
      <c r="I518" s="2" t="str">
        <f t="shared" si="65"/>
        <v/>
      </c>
      <c r="J518" s="2" t="str">
        <f>IF(ISBLANK(A518),"",-SUM(I$3:I518))</f>
        <v/>
      </c>
      <c r="K518" s="2" t="str">
        <f t="shared" si="66"/>
        <v/>
      </c>
      <c r="L518" s="7" t="str">
        <f t="shared" si="67"/>
        <v/>
      </c>
      <c r="M518" s="7" t="str">
        <f>IF(ISBLANK(A518),"",K518/($M$1+SUM(K$3:K517)))</f>
        <v/>
      </c>
      <c r="N518" t="str">
        <f>IF(ISBLANK(A518),"",IF(H519=0,NETWORKDAYS($H$3,H518,holiday!$B$2:$B$10),IF(DAY(H518)&lt;DAY(H519),NETWORKDAYS($H$3,H518,holiday!$B$2:$B$10),0)))</f>
        <v/>
      </c>
      <c r="O518" t="str">
        <f>IF(ISBLANK(A518),"",SUMIF($A$3:$A518,O$2,$B$3:$B518))</f>
        <v/>
      </c>
      <c r="P518" t="str">
        <f>IF(ISBLANK(A518),"",SUMIF($A$3:$A518,P$2,$B$3:$B518))</f>
        <v/>
      </c>
      <c r="Q518" t="str">
        <f>IF(ISBLANK(A518),"",SUMIF($A$3:$A518,Q$2,$B$3:$B518))</f>
        <v/>
      </c>
      <c r="R518" t="str">
        <f>IF(ISBLANK(A518),"",SUMIF($A$3:$A518,R$2,$B$3:$B518))</f>
        <v/>
      </c>
      <c r="T518" s="2" t="str">
        <f t="shared" si="68"/>
        <v/>
      </c>
      <c r="U518" s="2" t="str">
        <f t="shared" si="69"/>
        <v/>
      </c>
      <c r="V518" s="2" t="str">
        <f t="shared" si="70"/>
        <v/>
      </c>
      <c r="W518" s="2" t="str">
        <f t="shared" si="71"/>
        <v/>
      </c>
    </row>
    <row r="519" spans="8:23" x14ac:dyDescent="0.3">
      <c r="H519" s="12">
        <f t="shared" si="64"/>
        <v>0</v>
      </c>
      <c r="I519" s="2" t="str">
        <f t="shared" si="65"/>
        <v/>
      </c>
      <c r="J519" s="2" t="str">
        <f>IF(ISBLANK(A519),"",-SUM(I$3:I519))</f>
        <v/>
      </c>
      <c r="K519" s="2" t="str">
        <f t="shared" si="66"/>
        <v/>
      </c>
      <c r="L519" s="7" t="str">
        <f t="shared" si="67"/>
        <v/>
      </c>
      <c r="M519" s="7" t="str">
        <f>IF(ISBLANK(A519),"",K519/($M$1+SUM(K$3:K518)))</f>
        <v/>
      </c>
      <c r="N519" t="str">
        <f>IF(ISBLANK(A519),"",IF(H520=0,NETWORKDAYS($H$3,H519,holiday!$B$2:$B$10),IF(DAY(H519)&lt;DAY(H520),NETWORKDAYS($H$3,H519,holiday!$B$2:$B$10),0)))</f>
        <v/>
      </c>
      <c r="O519" t="str">
        <f>IF(ISBLANK(A519),"",SUMIF($A$3:$A519,O$2,$B$3:$B519))</f>
        <v/>
      </c>
      <c r="P519" t="str">
        <f>IF(ISBLANK(A519),"",SUMIF($A$3:$A519,P$2,$B$3:$B519))</f>
        <v/>
      </c>
      <c r="Q519" t="str">
        <f>IF(ISBLANK(A519),"",SUMIF($A$3:$A519,Q$2,$B$3:$B519))</f>
        <v/>
      </c>
      <c r="R519" t="str">
        <f>IF(ISBLANK(A519),"",SUMIF($A$3:$A519,R$2,$B$3:$B519))</f>
        <v/>
      </c>
      <c r="T519" s="2" t="str">
        <f t="shared" si="68"/>
        <v/>
      </c>
      <c r="U519" s="2" t="str">
        <f t="shared" si="69"/>
        <v/>
      </c>
      <c r="V519" s="2" t="str">
        <f t="shared" si="70"/>
        <v/>
      </c>
      <c r="W519" s="2" t="str">
        <f t="shared" si="71"/>
        <v/>
      </c>
    </row>
    <row r="520" spans="8:23" x14ac:dyDescent="0.3">
      <c r="H520" s="12">
        <f t="shared" si="64"/>
        <v>0</v>
      </c>
      <c r="I520" s="2" t="str">
        <f t="shared" si="65"/>
        <v/>
      </c>
      <c r="J520" s="2" t="str">
        <f>IF(ISBLANK(A520),"",-SUM(I$3:I520))</f>
        <v/>
      </c>
      <c r="K520" s="2" t="str">
        <f t="shared" si="66"/>
        <v/>
      </c>
      <c r="L520" s="7" t="str">
        <f t="shared" si="67"/>
        <v/>
      </c>
      <c r="M520" s="7" t="str">
        <f>IF(ISBLANK(A520),"",K520/($M$1+SUM(K$3:K519)))</f>
        <v/>
      </c>
      <c r="N520" t="str">
        <f>IF(ISBLANK(A520),"",IF(H521=0,NETWORKDAYS($H$3,H520,holiday!$B$2:$B$10),IF(DAY(H520)&lt;DAY(H521),NETWORKDAYS($H$3,H520,holiday!$B$2:$B$10),0)))</f>
        <v/>
      </c>
      <c r="O520" t="str">
        <f>IF(ISBLANK(A520),"",SUMIF($A$3:$A520,O$2,$B$3:$B520))</f>
        <v/>
      </c>
      <c r="P520" t="str">
        <f>IF(ISBLANK(A520),"",SUMIF($A$3:$A520,P$2,$B$3:$B520))</f>
        <v/>
      </c>
      <c r="Q520" t="str">
        <f>IF(ISBLANK(A520),"",SUMIF($A$3:$A520,Q$2,$B$3:$B520))</f>
        <v/>
      </c>
      <c r="R520" t="str">
        <f>IF(ISBLANK(A520),"",SUMIF($A$3:$A520,R$2,$B$3:$B520))</f>
        <v/>
      </c>
      <c r="T520" s="2" t="str">
        <f t="shared" si="68"/>
        <v/>
      </c>
      <c r="U520" s="2" t="str">
        <f t="shared" si="69"/>
        <v/>
      </c>
      <c r="V520" s="2" t="str">
        <f t="shared" si="70"/>
        <v/>
      </c>
      <c r="W520" s="2" t="str">
        <f t="shared" si="71"/>
        <v/>
      </c>
    </row>
    <row r="521" spans="8:23" x14ac:dyDescent="0.3">
      <c r="H521" s="12">
        <f t="shared" si="64"/>
        <v>0</v>
      </c>
      <c r="I521" s="2" t="str">
        <f t="shared" si="65"/>
        <v/>
      </c>
      <c r="J521" s="2" t="str">
        <f>IF(ISBLANK(A521),"",-SUM(I$3:I521))</f>
        <v/>
      </c>
      <c r="K521" s="2" t="str">
        <f t="shared" si="66"/>
        <v/>
      </c>
      <c r="L521" s="7" t="str">
        <f t="shared" si="67"/>
        <v/>
      </c>
      <c r="M521" s="7" t="str">
        <f>IF(ISBLANK(A521),"",K521/($M$1+SUM(K$3:K520)))</f>
        <v/>
      </c>
      <c r="N521" t="str">
        <f>IF(ISBLANK(A521),"",IF(H522=0,NETWORKDAYS($H$3,H521,holiday!$B$2:$B$10),IF(DAY(H521)&lt;DAY(H522),NETWORKDAYS($H$3,H521,holiday!$B$2:$B$10),0)))</f>
        <v/>
      </c>
      <c r="O521" t="str">
        <f>IF(ISBLANK(A521),"",SUMIF($A$3:$A521,O$2,$B$3:$B521))</f>
        <v/>
      </c>
      <c r="P521" t="str">
        <f>IF(ISBLANK(A521),"",SUMIF($A$3:$A521,P$2,$B$3:$B521))</f>
        <v/>
      </c>
      <c r="Q521" t="str">
        <f>IF(ISBLANK(A521),"",SUMIF($A$3:$A521,Q$2,$B$3:$B521))</f>
        <v/>
      </c>
      <c r="R521" t="str">
        <f>IF(ISBLANK(A521),"",SUMIF($A$3:$A521,R$2,$B$3:$B521))</f>
        <v/>
      </c>
      <c r="T521" s="2" t="str">
        <f t="shared" si="68"/>
        <v/>
      </c>
      <c r="U521" s="2" t="str">
        <f t="shared" si="69"/>
        <v/>
      </c>
      <c r="V521" s="2" t="str">
        <f t="shared" si="70"/>
        <v/>
      </c>
      <c r="W521" s="2" t="str">
        <f t="shared" si="71"/>
        <v/>
      </c>
    </row>
    <row r="522" spans="8:23" x14ac:dyDescent="0.3">
      <c r="H522" s="12">
        <f t="shared" si="64"/>
        <v>0</v>
      </c>
      <c r="I522" s="2" t="str">
        <f t="shared" si="65"/>
        <v/>
      </c>
      <c r="J522" s="2" t="str">
        <f>IF(ISBLANK(A522),"",-SUM(I$3:I522))</f>
        <v/>
      </c>
      <c r="K522" s="2" t="str">
        <f t="shared" si="66"/>
        <v/>
      </c>
      <c r="L522" s="7" t="str">
        <f t="shared" si="67"/>
        <v/>
      </c>
      <c r="M522" s="7" t="str">
        <f>IF(ISBLANK(A522),"",K522/($M$1+SUM(K$3:K521)))</f>
        <v/>
      </c>
      <c r="N522" t="str">
        <f>IF(ISBLANK(A522),"",IF(H523=0,NETWORKDAYS($H$3,H522,holiday!$B$2:$B$10),IF(DAY(H522)&lt;DAY(H523),NETWORKDAYS($H$3,H522,holiday!$B$2:$B$10),0)))</f>
        <v/>
      </c>
      <c r="O522" t="str">
        <f>IF(ISBLANK(A522),"",SUMIF($A$3:$A522,O$2,$B$3:$B522))</f>
        <v/>
      </c>
      <c r="P522" t="str">
        <f>IF(ISBLANK(A522),"",SUMIF($A$3:$A522,P$2,$B$3:$B522))</f>
        <v/>
      </c>
      <c r="Q522" t="str">
        <f>IF(ISBLANK(A522),"",SUMIF($A$3:$A522,Q$2,$B$3:$B522))</f>
        <v/>
      </c>
      <c r="R522" t="str">
        <f>IF(ISBLANK(A522),"",SUMIF($A$3:$A522,R$2,$B$3:$B522))</f>
        <v/>
      </c>
      <c r="T522" s="2" t="str">
        <f t="shared" si="68"/>
        <v/>
      </c>
      <c r="U522" s="2" t="str">
        <f t="shared" si="69"/>
        <v/>
      </c>
      <c r="V522" s="2" t="str">
        <f t="shared" si="70"/>
        <v/>
      </c>
      <c r="W522" s="2" t="str">
        <f t="shared" si="71"/>
        <v/>
      </c>
    </row>
    <row r="523" spans="8:23" x14ac:dyDescent="0.3">
      <c r="H523" s="12">
        <f t="shared" si="64"/>
        <v>0</v>
      </c>
      <c r="I523" s="2" t="str">
        <f t="shared" si="65"/>
        <v/>
      </c>
      <c r="J523" s="2" t="str">
        <f>IF(ISBLANK(A523),"",-SUM(I$3:I523))</f>
        <v/>
      </c>
      <c r="K523" s="2" t="str">
        <f t="shared" si="66"/>
        <v/>
      </c>
      <c r="L523" s="7" t="str">
        <f t="shared" si="67"/>
        <v/>
      </c>
      <c r="M523" s="7" t="str">
        <f>IF(ISBLANK(A523),"",K523/($M$1+SUM(K$3:K522)))</f>
        <v/>
      </c>
      <c r="N523" t="str">
        <f>IF(ISBLANK(A523),"",IF(H524=0,NETWORKDAYS($H$3,H523,holiday!$B$2:$B$10),IF(DAY(H523)&lt;DAY(H524),NETWORKDAYS($H$3,H523,holiday!$B$2:$B$10),0)))</f>
        <v/>
      </c>
      <c r="O523" t="str">
        <f>IF(ISBLANK(A523),"",SUMIF($A$3:$A523,O$2,$B$3:$B523))</f>
        <v/>
      </c>
      <c r="P523" t="str">
        <f>IF(ISBLANK(A523),"",SUMIF($A$3:$A523,P$2,$B$3:$B523))</f>
        <v/>
      </c>
      <c r="Q523" t="str">
        <f>IF(ISBLANK(A523),"",SUMIF($A$3:$A523,Q$2,$B$3:$B523))</f>
        <v/>
      </c>
      <c r="R523" t="str">
        <f>IF(ISBLANK(A523),"",SUMIF($A$3:$A523,R$2,$B$3:$B523))</f>
        <v/>
      </c>
      <c r="T523" s="2" t="str">
        <f t="shared" si="68"/>
        <v/>
      </c>
      <c r="U523" s="2" t="str">
        <f t="shared" si="69"/>
        <v/>
      </c>
      <c r="V523" s="2" t="str">
        <f t="shared" si="70"/>
        <v/>
      </c>
      <c r="W523" s="2" t="str">
        <f t="shared" si="71"/>
        <v/>
      </c>
    </row>
    <row r="524" spans="8:23" x14ac:dyDescent="0.3">
      <c r="H524" s="12">
        <f t="shared" si="64"/>
        <v>0</v>
      </c>
      <c r="I524" s="2" t="str">
        <f t="shared" si="65"/>
        <v/>
      </c>
      <c r="J524" s="2" t="str">
        <f>IF(ISBLANK(A524),"",-SUM(I$3:I524))</f>
        <v/>
      </c>
      <c r="K524" s="2" t="str">
        <f t="shared" si="66"/>
        <v/>
      </c>
      <c r="L524" s="7" t="str">
        <f t="shared" si="67"/>
        <v/>
      </c>
      <c r="M524" s="7" t="str">
        <f>IF(ISBLANK(A524),"",K524/($M$1+SUM(K$3:K523)))</f>
        <v/>
      </c>
      <c r="N524" t="str">
        <f>IF(ISBLANK(A524),"",IF(H525=0,NETWORKDAYS($H$3,H524,holiday!$B$2:$B$10),IF(DAY(H524)&lt;DAY(H525),NETWORKDAYS($H$3,H524,holiday!$B$2:$B$10),0)))</f>
        <v/>
      </c>
      <c r="O524" t="str">
        <f>IF(ISBLANK(A524),"",SUMIF($A$3:$A524,O$2,$B$3:$B524))</f>
        <v/>
      </c>
      <c r="P524" t="str">
        <f>IF(ISBLANK(A524),"",SUMIF($A$3:$A524,P$2,$B$3:$B524))</f>
        <v/>
      </c>
      <c r="Q524" t="str">
        <f>IF(ISBLANK(A524),"",SUMIF($A$3:$A524,Q$2,$B$3:$B524))</f>
        <v/>
      </c>
      <c r="R524" t="str">
        <f>IF(ISBLANK(A524),"",SUMIF($A$3:$A524,R$2,$B$3:$B524))</f>
        <v/>
      </c>
      <c r="T524" s="2" t="str">
        <f t="shared" si="68"/>
        <v/>
      </c>
      <c r="U524" s="2" t="str">
        <f t="shared" si="69"/>
        <v/>
      </c>
      <c r="V524" s="2" t="str">
        <f t="shared" si="70"/>
        <v/>
      </c>
      <c r="W524" s="2" t="str">
        <f t="shared" si="71"/>
        <v/>
      </c>
    </row>
    <row r="525" spans="8:23" x14ac:dyDescent="0.3">
      <c r="H525" s="12">
        <f t="shared" si="64"/>
        <v>0</v>
      </c>
      <c r="I525" s="2" t="str">
        <f t="shared" si="65"/>
        <v/>
      </c>
      <c r="J525" s="2" t="str">
        <f>IF(ISBLANK(A525),"",-SUM(I$3:I525))</f>
        <v/>
      </c>
      <c r="K525" s="2" t="str">
        <f t="shared" si="66"/>
        <v/>
      </c>
      <c r="L525" s="7" t="str">
        <f t="shared" si="67"/>
        <v/>
      </c>
      <c r="M525" s="7" t="str">
        <f>IF(ISBLANK(A525),"",K525/($M$1+SUM(K$3:K524)))</f>
        <v/>
      </c>
      <c r="N525" t="str">
        <f>IF(ISBLANK(A525),"",IF(H526=0,NETWORKDAYS($H$3,H525,holiday!$B$2:$B$10),IF(DAY(H525)&lt;DAY(H526),NETWORKDAYS($H$3,H525,holiday!$B$2:$B$10),0)))</f>
        <v/>
      </c>
      <c r="O525" t="str">
        <f>IF(ISBLANK(A525),"",SUMIF($A$3:$A525,O$2,$B$3:$B525))</f>
        <v/>
      </c>
      <c r="P525" t="str">
        <f>IF(ISBLANK(A525),"",SUMIF($A$3:$A525,P$2,$B$3:$B525))</f>
        <v/>
      </c>
      <c r="Q525" t="str">
        <f>IF(ISBLANK(A525),"",SUMIF($A$3:$A525,Q$2,$B$3:$B525))</f>
        <v/>
      </c>
      <c r="R525" t="str">
        <f>IF(ISBLANK(A525),"",SUMIF($A$3:$A525,R$2,$B$3:$B525))</f>
        <v/>
      </c>
      <c r="T525" s="2" t="str">
        <f t="shared" si="68"/>
        <v/>
      </c>
      <c r="U525" s="2" t="str">
        <f t="shared" si="69"/>
        <v/>
      </c>
      <c r="V525" s="2" t="str">
        <f t="shared" si="70"/>
        <v/>
      </c>
      <c r="W525" s="2" t="str">
        <f t="shared" si="71"/>
        <v/>
      </c>
    </row>
    <row r="526" spans="8:23" x14ac:dyDescent="0.3">
      <c r="H526" s="12">
        <f t="shared" si="64"/>
        <v>0</v>
      </c>
      <c r="I526" s="2" t="str">
        <f t="shared" si="65"/>
        <v/>
      </c>
      <c r="J526" s="2" t="str">
        <f>IF(ISBLANK(A526),"",-SUM(I$3:I526))</f>
        <v/>
      </c>
      <c r="K526" s="2" t="str">
        <f t="shared" si="66"/>
        <v/>
      </c>
      <c r="L526" s="7" t="str">
        <f t="shared" si="67"/>
        <v/>
      </c>
      <c r="M526" s="7" t="str">
        <f>IF(ISBLANK(A526),"",K526/($M$1+SUM(K$3:K525)))</f>
        <v/>
      </c>
      <c r="N526" t="str">
        <f>IF(ISBLANK(A526),"",IF(H527=0,NETWORKDAYS($H$3,H526,holiday!$B$2:$B$10),IF(DAY(H526)&lt;DAY(H527),NETWORKDAYS($H$3,H526,holiday!$B$2:$B$10),0)))</f>
        <v/>
      </c>
      <c r="O526" t="str">
        <f>IF(ISBLANK(A526),"",SUMIF($A$3:$A526,O$2,$B$3:$B526))</f>
        <v/>
      </c>
      <c r="P526" t="str">
        <f>IF(ISBLANK(A526),"",SUMIF($A$3:$A526,P$2,$B$3:$B526))</f>
        <v/>
      </c>
      <c r="Q526" t="str">
        <f>IF(ISBLANK(A526),"",SUMIF($A$3:$A526,Q$2,$B$3:$B526))</f>
        <v/>
      </c>
      <c r="R526" t="str">
        <f>IF(ISBLANK(A526),"",SUMIF($A$3:$A526,R$2,$B$3:$B526))</f>
        <v/>
      </c>
      <c r="T526" s="2" t="str">
        <f t="shared" si="68"/>
        <v/>
      </c>
      <c r="U526" s="2" t="str">
        <f t="shared" si="69"/>
        <v/>
      </c>
      <c r="V526" s="2" t="str">
        <f t="shared" si="70"/>
        <v/>
      </c>
      <c r="W526" s="2" t="str">
        <f t="shared" si="71"/>
        <v/>
      </c>
    </row>
    <row r="527" spans="8:23" x14ac:dyDescent="0.3">
      <c r="H527" s="12">
        <f t="shared" si="64"/>
        <v>0</v>
      </c>
      <c r="I527" s="2" t="str">
        <f t="shared" si="65"/>
        <v/>
      </c>
      <c r="J527" s="2" t="str">
        <f>IF(ISBLANK(A527),"",-SUM(I$3:I527))</f>
        <v/>
      </c>
      <c r="K527" s="2" t="str">
        <f t="shared" si="66"/>
        <v/>
      </c>
      <c r="L527" s="7" t="str">
        <f t="shared" si="67"/>
        <v/>
      </c>
      <c r="M527" s="7" t="str">
        <f>IF(ISBLANK(A527),"",K527/($M$1+SUM(K$3:K526)))</f>
        <v/>
      </c>
      <c r="N527" t="str">
        <f>IF(ISBLANK(A527),"",IF(H528=0,NETWORKDAYS($H$3,H527,holiday!$B$2:$B$10),IF(DAY(H527)&lt;DAY(H528),NETWORKDAYS($H$3,H527,holiday!$B$2:$B$10),0)))</f>
        <v/>
      </c>
      <c r="O527" t="str">
        <f>IF(ISBLANK(A527),"",SUMIF($A$3:$A527,O$2,$B$3:$B527))</f>
        <v/>
      </c>
      <c r="P527" t="str">
        <f>IF(ISBLANK(A527),"",SUMIF($A$3:$A527,P$2,$B$3:$B527))</f>
        <v/>
      </c>
      <c r="Q527" t="str">
        <f>IF(ISBLANK(A527),"",SUMIF($A$3:$A527,Q$2,$B$3:$B527))</f>
        <v/>
      </c>
      <c r="R527" t="str">
        <f>IF(ISBLANK(A527),"",SUMIF($A$3:$A527,R$2,$B$3:$B527))</f>
        <v/>
      </c>
      <c r="T527" s="2" t="str">
        <f t="shared" si="68"/>
        <v/>
      </c>
      <c r="U527" s="2" t="str">
        <f t="shared" si="69"/>
        <v/>
      </c>
      <c r="V527" s="2" t="str">
        <f t="shared" si="70"/>
        <v/>
      </c>
      <c r="W527" s="2" t="str">
        <f t="shared" si="71"/>
        <v/>
      </c>
    </row>
    <row r="528" spans="8:23" x14ac:dyDescent="0.3">
      <c r="H528" s="12">
        <f t="shared" si="64"/>
        <v>0</v>
      </c>
      <c r="I528" s="2" t="str">
        <f t="shared" si="65"/>
        <v/>
      </c>
      <c r="J528" s="2" t="str">
        <f>IF(ISBLANK(A528),"",-SUM(I$3:I528))</f>
        <v/>
      </c>
      <c r="K528" s="2" t="str">
        <f t="shared" si="66"/>
        <v/>
      </c>
      <c r="L528" s="7" t="str">
        <f t="shared" si="67"/>
        <v/>
      </c>
      <c r="M528" s="7" t="str">
        <f>IF(ISBLANK(A528),"",K528/($M$1+SUM(K$3:K527)))</f>
        <v/>
      </c>
      <c r="N528" t="str">
        <f>IF(ISBLANK(A528),"",IF(H529=0,NETWORKDAYS($H$3,H528,holiday!$B$2:$B$10),IF(DAY(H528)&lt;DAY(H529),NETWORKDAYS($H$3,H528,holiday!$B$2:$B$10),0)))</f>
        <v/>
      </c>
      <c r="O528" t="str">
        <f>IF(ISBLANK(A528),"",SUMIF($A$3:$A528,O$2,$B$3:$B528))</f>
        <v/>
      </c>
      <c r="P528" t="str">
        <f>IF(ISBLANK(A528),"",SUMIF($A$3:$A528,P$2,$B$3:$B528))</f>
        <v/>
      </c>
      <c r="Q528" t="str">
        <f>IF(ISBLANK(A528),"",SUMIF($A$3:$A528,Q$2,$B$3:$B528))</f>
        <v/>
      </c>
      <c r="R528" t="str">
        <f>IF(ISBLANK(A528),"",SUMIF($A$3:$A528,R$2,$B$3:$B528))</f>
        <v/>
      </c>
      <c r="T528" s="2" t="str">
        <f t="shared" si="68"/>
        <v/>
      </c>
      <c r="U528" s="2" t="str">
        <f t="shared" si="69"/>
        <v/>
      </c>
      <c r="V528" s="2" t="str">
        <f t="shared" si="70"/>
        <v/>
      </c>
      <c r="W528" s="2" t="str">
        <f t="shared" si="71"/>
        <v/>
      </c>
    </row>
    <row r="529" spans="8:23" x14ac:dyDescent="0.3">
      <c r="H529" s="12">
        <f t="shared" si="64"/>
        <v>0</v>
      </c>
      <c r="I529" s="2" t="str">
        <f t="shared" si="65"/>
        <v/>
      </c>
      <c r="J529" s="2" t="str">
        <f>IF(ISBLANK(A529),"",-SUM(I$3:I529))</f>
        <v/>
      </c>
      <c r="K529" s="2" t="str">
        <f t="shared" si="66"/>
        <v/>
      </c>
      <c r="L529" s="7" t="str">
        <f t="shared" si="67"/>
        <v/>
      </c>
      <c r="M529" s="7" t="str">
        <f>IF(ISBLANK(A529),"",K529/($M$1+SUM(K$3:K528)))</f>
        <v/>
      </c>
      <c r="N529" t="str">
        <f>IF(ISBLANK(A529),"",IF(H530=0,NETWORKDAYS($H$3,H529,holiday!$B$2:$B$10),IF(DAY(H529)&lt;DAY(H530),NETWORKDAYS($H$3,H529,holiday!$B$2:$B$10),0)))</f>
        <v/>
      </c>
      <c r="O529" t="str">
        <f>IF(ISBLANK(A529),"",SUMIF($A$3:$A529,O$2,$B$3:$B529))</f>
        <v/>
      </c>
      <c r="P529" t="str">
        <f>IF(ISBLANK(A529),"",SUMIF($A$3:$A529,P$2,$B$3:$B529))</f>
        <v/>
      </c>
      <c r="Q529" t="str">
        <f>IF(ISBLANK(A529),"",SUMIF($A$3:$A529,Q$2,$B$3:$B529))</f>
        <v/>
      </c>
      <c r="R529" t="str">
        <f>IF(ISBLANK(A529),"",SUMIF($A$3:$A529,R$2,$B$3:$B529))</f>
        <v/>
      </c>
      <c r="T529" s="2" t="str">
        <f t="shared" si="68"/>
        <v/>
      </c>
      <c r="U529" s="2" t="str">
        <f t="shared" si="69"/>
        <v/>
      </c>
      <c r="V529" s="2" t="str">
        <f t="shared" si="70"/>
        <v/>
      </c>
      <c r="W529" s="2" t="str">
        <f t="shared" si="71"/>
        <v/>
      </c>
    </row>
    <row r="530" spans="8:23" x14ac:dyDescent="0.3">
      <c r="H530" s="12">
        <f t="shared" si="64"/>
        <v>0</v>
      </c>
      <c r="I530" s="2" t="str">
        <f t="shared" si="65"/>
        <v/>
      </c>
      <c r="J530" s="2" t="str">
        <f>IF(ISBLANK(A530),"",-SUM(I$3:I530))</f>
        <v/>
      </c>
      <c r="K530" s="2" t="str">
        <f t="shared" si="66"/>
        <v/>
      </c>
      <c r="L530" s="7" t="str">
        <f t="shared" si="67"/>
        <v/>
      </c>
      <c r="M530" s="7" t="str">
        <f>IF(ISBLANK(A530),"",K530/($M$1+SUM(K$3:K529)))</f>
        <v/>
      </c>
      <c r="N530" t="str">
        <f>IF(ISBLANK(A530),"",IF(H531=0,NETWORKDAYS($H$3,H530,holiday!$B$2:$B$10),IF(DAY(H530)&lt;DAY(H531),NETWORKDAYS($H$3,H530,holiday!$B$2:$B$10),0)))</f>
        <v/>
      </c>
      <c r="O530" t="str">
        <f>IF(ISBLANK(A530),"",SUMIF($A$3:$A530,O$2,$B$3:$B530))</f>
        <v/>
      </c>
      <c r="P530" t="str">
        <f>IF(ISBLANK(A530),"",SUMIF($A$3:$A530,P$2,$B$3:$B530))</f>
        <v/>
      </c>
      <c r="Q530" t="str">
        <f>IF(ISBLANK(A530),"",SUMIF($A$3:$A530,Q$2,$B$3:$B530))</f>
        <v/>
      </c>
      <c r="R530" t="str">
        <f>IF(ISBLANK(A530),"",SUMIF($A$3:$A530,R$2,$B$3:$B530))</f>
        <v/>
      </c>
      <c r="T530" s="2" t="str">
        <f t="shared" si="68"/>
        <v/>
      </c>
      <c r="U530" s="2" t="str">
        <f t="shared" si="69"/>
        <v/>
      </c>
      <c r="V530" s="2" t="str">
        <f t="shared" si="70"/>
        <v/>
      </c>
      <c r="W530" s="2" t="str">
        <f t="shared" si="71"/>
        <v/>
      </c>
    </row>
    <row r="531" spans="8:23" x14ac:dyDescent="0.3">
      <c r="H531" s="12">
        <f t="shared" si="64"/>
        <v>0</v>
      </c>
      <c r="I531" s="2" t="str">
        <f t="shared" si="65"/>
        <v/>
      </c>
      <c r="J531" s="2" t="str">
        <f>IF(ISBLANK(A531),"",-SUM(I$3:I531))</f>
        <v/>
      </c>
      <c r="K531" s="2" t="str">
        <f t="shared" si="66"/>
        <v/>
      </c>
      <c r="L531" s="7" t="str">
        <f t="shared" si="67"/>
        <v/>
      </c>
      <c r="M531" s="7" t="str">
        <f>IF(ISBLANK(A531),"",K531/($M$1+SUM(K$3:K530)))</f>
        <v/>
      </c>
      <c r="N531" t="str">
        <f>IF(ISBLANK(A531),"",IF(H532=0,NETWORKDAYS($H$3,H531,holiday!$B$2:$B$10),IF(DAY(H531)&lt;DAY(H532),NETWORKDAYS($H$3,H531,holiday!$B$2:$B$10),0)))</f>
        <v/>
      </c>
      <c r="O531" t="str">
        <f>IF(ISBLANK(A531),"",SUMIF($A$3:$A531,O$2,$B$3:$B531))</f>
        <v/>
      </c>
      <c r="P531" t="str">
        <f>IF(ISBLANK(A531),"",SUMIF($A$3:$A531,P$2,$B$3:$B531))</f>
        <v/>
      </c>
      <c r="Q531" t="str">
        <f>IF(ISBLANK(A531),"",SUMIF($A$3:$A531,Q$2,$B$3:$B531))</f>
        <v/>
      </c>
      <c r="R531" t="str">
        <f>IF(ISBLANK(A531),"",SUMIF($A$3:$A531,R$2,$B$3:$B531))</f>
        <v/>
      </c>
      <c r="T531" s="2" t="str">
        <f t="shared" si="68"/>
        <v/>
      </c>
      <c r="U531" s="2" t="str">
        <f t="shared" si="69"/>
        <v/>
      </c>
      <c r="V531" s="2" t="str">
        <f t="shared" si="70"/>
        <v/>
      </c>
      <c r="W531" s="2" t="str">
        <f t="shared" si="71"/>
        <v/>
      </c>
    </row>
    <row r="532" spans="8:23" x14ac:dyDescent="0.3">
      <c r="H532" s="12">
        <f t="shared" si="64"/>
        <v>0</v>
      </c>
      <c r="I532" s="2" t="str">
        <f t="shared" si="65"/>
        <v/>
      </c>
      <c r="J532" s="2" t="str">
        <f>IF(ISBLANK(A532),"",-SUM(I$3:I532))</f>
        <v/>
      </c>
      <c r="K532" s="2" t="str">
        <f t="shared" si="66"/>
        <v/>
      </c>
      <c r="L532" s="7" t="str">
        <f t="shared" si="67"/>
        <v/>
      </c>
      <c r="M532" s="7" t="str">
        <f>IF(ISBLANK(A532),"",K532/($M$1+SUM(K$3:K531)))</f>
        <v/>
      </c>
      <c r="N532" t="str">
        <f>IF(ISBLANK(A532),"",IF(H533=0,NETWORKDAYS($H$3,H532,holiday!$B$2:$B$10),IF(DAY(H532)&lt;DAY(H533),NETWORKDAYS($H$3,H532,holiday!$B$2:$B$10),0)))</f>
        <v/>
      </c>
      <c r="O532" t="str">
        <f>IF(ISBLANK(A532),"",SUMIF($A$3:$A532,O$2,$B$3:$B532))</f>
        <v/>
      </c>
      <c r="P532" t="str">
        <f>IF(ISBLANK(A532),"",SUMIF($A$3:$A532,P$2,$B$3:$B532))</f>
        <v/>
      </c>
      <c r="Q532" t="str">
        <f>IF(ISBLANK(A532),"",SUMIF($A$3:$A532,Q$2,$B$3:$B532))</f>
        <v/>
      </c>
      <c r="R532" t="str">
        <f>IF(ISBLANK(A532),"",SUMIF($A$3:$A532,R$2,$B$3:$B532))</f>
        <v/>
      </c>
      <c r="T532" s="2" t="str">
        <f t="shared" si="68"/>
        <v/>
      </c>
      <c r="U532" s="2" t="str">
        <f t="shared" si="69"/>
        <v/>
      </c>
      <c r="V532" s="2" t="str">
        <f t="shared" si="70"/>
        <v/>
      </c>
      <c r="W532" s="2" t="str">
        <f t="shared" si="71"/>
        <v/>
      </c>
    </row>
    <row r="533" spans="8:23" x14ac:dyDescent="0.3">
      <c r="H533" s="12">
        <f t="shared" si="64"/>
        <v>0</v>
      </c>
      <c r="I533" s="2" t="str">
        <f t="shared" si="65"/>
        <v/>
      </c>
      <c r="J533" s="2" t="str">
        <f>IF(ISBLANK(A533),"",-SUM(I$3:I533))</f>
        <v/>
      </c>
      <c r="K533" s="2" t="str">
        <f t="shared" si="66"/>
        <v/>
      </c>
      <c r="L533" s="7" t="str">
        <f t="shared" si="67"/>
        <v/>
      </c>
      <c r="M533" s="7" t="str">
        <f>IF(ISBLANK(A533),"",K533/($M$1+SUM(K$3:K532)))</f>
        <v/>
      </c>
      <c r="N533" t="str">
        <f>IF(ISBLANK(A533),"",IF(H534=0,NETWORKDAYS($H$3,H533,holiday!$B$2:$B$10),IF(DAY(H533)&lt;DAY(H534),NETWORKDAYS($H$3,H533,holiday!$B$2:$B$10),0)))</f>
        <v/>
      </c>
      <c r="O533" t="str">
        <f>IF(ISBLANK(A533),"",SUMIF($A$3:$A533,O$2,$B$3:$B533))</f>
        <v/>
      </c>
      <c r="P533" t="str">
        <f>IF(ISBLANK(A533),"",SUMIF($A$3:$A533,P$2,$B$3:$B533))</f>
        <v/>
      </c>
      <c r="Q533" t="str">
        <f>IF(ISBLANK(A533),"",SUMIF($A$3:$A533,Q$2,$B$3:$B533))</f>
        <v/>
      </c>
      <c r="R533" t="str">
        <f>IF(ISBLANK(A533),"",SUMIF($A$3:$A533,R$2,$B$3:$B533))</f>
        <v/>
      </c>
      <c r="T533" s="2" t="str">
        <f t="shared" si="68"/>
        <v/>
      </c>
      <c r="U533" s="2" t="str">
        <f t="shared" si="69"/>
        <v/>
      </c>
      <c r="V533" s="2" t="str">
        <f t="shared" si="70"/>
        <v/>
      </c>
      <c r="W533" s="2" t="str">
        <f t="shared" si="71"/>
        <v/>
      </c>
    </row>
    <row r="534" spans="8:23" x14ac:dyDescent="0.3">
      <c r="H534" s="12">
        <f t="shared" si="64"/>
        <v>0</v>
      </c>
      <c r="I534" s="2" t="str">
        <f t="shared" si="65"/>
        <v/>
      </c>
      <c r="J534" s="2" t="str">
        <f>IF(ISBLANK(A534),"",-SUM(I$3:I534))</f>
        <v/>
      </c>
      <c r="K534" s="2" t="str">
        <f t="shared" si="66"/>
        <v/>
      </c>
      <c r="L534" s="7" t="str">
        <f t="shared" si="67"/>
        <v/>
      </c>
      <c r="M534" s="7" t="str">
        <f>IF(ISBLANK(A534),"",K534/($M$1+SUM(K$3:K533)))</f>
        <v/>
      </c>
      <c r="N534" t="str">
        <f>IF(ISBLANK(A534),"",IF(H535=0,NETWORKDAYS($H$3,H534,holiday!$B$2:$B$10),IF(DAY(H534)&lt;DAY(H535),NETWORKDAYS($H$3,H534,holiday!$B$2:$B$10),0)))</f>
        <v/>
      </c>
      <c r="O534" t="str">
        <f>IF(ISBLANK(A534),"",SUMIF($A$3:$A534,O$2,$B$3:$B534))</f>
        <v/>
      </c>
      <c r="P534" t="str">
        <f>IF(ISBLANK(A534),"",SUMIF($A$3:$A534,P$2,$B$3:$B534))</f>
        <v/>
      </c>
      <c r="Q534" t="str">
        <f>IF(ISBLANK(A534),"",SUMIF($A$3:$A534,Q$2,$B$3:$B534))</f>
        <v/>
      </c>
      <c r="R534" t="str">
        <f>IF(ISBLANK(A534),"",SUMIF($A$3:$A534,R$2,$B$3:$B534))</f>
        <v/>
      </c>
      <c r="T534" s="2" t="str">
        <f t="shared" si="68"/>
        <v/>
      </c>
      <c r="U534" s="2" t="str">
        <f t="shared" si="69"/>
        <v/>
      </c>
      <c r="V534" s="2" t="str">
        <f t="shared" si="70"/>
        <v/>
      </c>
      <c r="W534" s="2" t="str">
        <f t="shared" si="71"/>
        <v/>
      </c>
    </row>
    <row r="535" spans="8:23" x14ac:dyDescent="0.3">
      <c r="H535" s="12">
        <f t="shared" si="64"/>
        <v>0</v>
      </c>
      <c r="I535" s="2" t="str">
        <f t="shared" si="65"/>
        <v/>
      </c>
      <c r="J535" s="2" t="str">
        <f>IF(ISBLANK(A535),"",-SUM(I$3:I535))</f>
        <v/>
      </c>
      <c r="K535" s="2" t="str">
        <f t="shared" si="66"/>
        <v/>
      </c>
      <c r="L535" s="7" t="str">
        <f t="shared" si="67"/>
        <v/>
      </c>
      <c r="M535" s="7" t="str">
        <f>IF(ISBLANK(A535),"",K535/($M$1+SUM(K$3:K534)))</f>
        <v/>
      </c>
      <c r="N535" t="str">
        <f>IF(ISBLANK(A535),"",IF(H536=0,NETWORKDAYS($H$3,H535,holiday!$B$2:$B$10),IF(DAY(H535)&lt;DAY(H536),NETWORKDAYS($H$3,H535,holiday!$B$2:$B$10),0)))</f>
        <v/>
      </c>
      <c r="O535" t="str">
        <f>IF(ISBLANK(A535),"",SUMIF($A$3:$A535,O$2,$B$3:$B535))</f>
        <v/>
      </c>
      <c r="P535" t="str">
        <f>IF(ISBLANK(A535),"",SUMIF($A$3:$A535,P$2,$B$3:$B535))</f>
        <v/>
      </c>
      <c r="Q535" t="str">
        <f>IF(ISBLANK(A535),"",SUMIF($A$3:$A535,Q$2,$B$3:$B535))</f>
        <v/>
      </c>
      <c r="R535" t="str">
        <f>IF(ISBLANK(A535),"",SUMIF($A$3:$A535,R$2,$B$3:$B535))</f>
        <v/>
      </c>
      <c r="T535" s="2" t="str">
        <f t="shared" si="68"/>
        <v/>
      </c>
      <c r="U535" s="2" t="str">
        <f t="shared" si="69"/>
        <v/>
      </c>
      <c r="V535" s="2" t="str">
        <f t="shared" si="70"/>
        <v/>
      </c>
      <c r="W535" s="2" t="str">
        <f t="shared" si="71"/>
        <v/>
      </c>
    </row>
    <row r="536" spans="8:23" x14ac:dyDescent="0.3">
      <c r="H536" s="12">
        <f t="shared" si="64"/>
        <v>0</v>
      </c>
      <c r="I536" s="2" t="str">
        <f t="shared" si="65"/>
        <v/>
      </c>
      <c r="J536" s="2" t="str">
        <f>IF(ISBLANK(A536),"",-SUM(I$3:I536))</f>
        <v/>
      </c>
      <c r="K536" s="2" t="str">
        <f t="shared" si="66"/>
        <v/>
      </c>
      <c r="L536" s="7" t="str">
        <f t="shared" si="67"/>
        <v/>
      </c>
      <c r="M536" s="7" t="str">
        <f>IF(ISBLANK(A536),"",K536/($M$1+SUM(K$3:K535)))</f>
        <v/>
      </c>
      <c r="N536" t="str">
        <f>IF(ISBLANK(A536),"",IF(H537=0,NETWORKDAYS($H$3,H536,holiday!$B$2:$B$10),IF(DAY(H536)&lt;DAY(H537),NETWORKDAYS($H$3,H536,holiday!$B$2:$B$10),0)))</f>
        <v/>
      </c>
      <c r="O536" t="str">
        <f>IF(ISBLANK(A536),"",SUMIF($A$3:$A536,O$2,$B$3:$B536))</f>
        <v/>
      </c>
      <c r="P536" t="str">
        <f>IF(ISBLANK(A536),"",SUMIF($A$3:$A536,P$2,$B$3:$B536))</f>
        <v/>
      </c>
      <c r="Q536" t="str">
        <f>IF(ISBLANK(A536),"",SUMIF($A$3:$A536,Q$2,$B$3:$B536))</f>
        <v/>
      </c>
      <c r="R536" t="str">
        <f>IF(ISBLANK(A536),"",SUMIF($A$3:$A536,R$2,$B$3:$B536))</f>
        <v/>
      </c>
      <c r="T536" s="2" t="str">
        <f t="shared" si="68"/>
        <v/>
      </c>
      <c r="U536" s="2" t="str">
        <f t="shared" si="69"/>
        <v/>
      </c>
      <c r="V536" s="2" t="str">
        <f t="shared" si="70"/>
        <v/>
      </c>
      <c r="W536" s="2" t="str">
        <f t="shared" si="71"/>
        <v/>
      </c>
    </row>
    <row r="537" spans="8:23" x14ac:dyDescent="0.3">
      <c r="H537" s="12">
        <f t="shared" si="64"/>
        <v>0</v>
      </c>
      <c r="I537" s="2" t="str">
        <f t="shared" si="65"/>
        <v/>
      </c>
      <c r="J537" s="2" t="str">
        <f>IF(ISBLANK(A537),"",-SUM(I$3:I537))</f>
        <v/>
      </c>
      <c r="K537" s="2" t="str">
        <f t="shared" si="66"/>
        <v/>
      </c>
      <c r="L537" s="7" t="str">
        <f t="shared" si="67"/>
        <v/>
      </c>
      <c r="M537" s="7" t="str">
        <f>IF(ISBLANK(A537),"",K537/($M$1+SUM(K$3:K536)))</f>
        <v/>
      </c>
      <c r="N537" t="str">
        <f>IF(ISBLANK(A537),"",IF(H538=0,NETWORKDAYS($H$3,H537,holiday!$B$2:$B$10),IF(DAY(H537)&lt;DAY(H538),NETWORKDAYS($H$3,H537,holiday!$B$2:$B$10),0)))</f>
        <v/>
      </c>
      <c r="O537" t="str">
        <f>IF(ISBLANK(A537),"",SUMIF($A$3:$A537,O$2,$B$3:$B537))</f>
        <v/>
      </c>
      <c r="P537" t="str">
        <f>IF(ISBLANK(A537),"",SUMIF($A$3:$A537,P$2,$B$3:$B537))</f>
        <v/>
      </c>
      <c r="Q537" t="str">
        <f>IF(ISBLANK(A537),"",SUMIF($A$3:$A537,Q$2,$B$3:$B537))</f>
        <v/>
      </c>
      <c r="R537" t="str">
        <f>IF(ISBLANK(A537),"",SUMIF($A$3:$A537,R$2,$B$3:$B537))</f>
        <v/>
      </c>
      <c r="T537" s="2" t="str">
        <f t="shared" si="68"/>
        <v/>
      </c>
      <c r="U537" s="2" t="str">
        <f t="shared" si="69"/>
        <v/>
      </c>
      <c r="V537" s="2" t="str">
        <f t="shared" si="70"/>
        <v/>
      </c>
      <c r="W537" s="2" t="str">
        <f t="shared" si="71"/>
        <v/>
      </c>
    </row>
    <row r="538" spans="8:23" x14ac:dyDescent="0.3">
      <c r="H538" s="12">
        <f t="shared" si="64"/>
        <v>0</v>
      </c>
      <c r="I538" s="2" t="str">
        <f t="shared" si="65"/>
        <v/>
      </c>
      <c r="J538" s="2" t="str">
        <f>IF(ISBLANK(A538),"",-SUM(I$3:I538))</f>
        <v/>
      </c>
      <c r="K538" s="2" t="str">
        <f t="shared" si="66"/>
        <v/>
      </c>
      <c r="L538" s="7" t="str">
        <f t="shared" si="67"/>
        <v/>
      </c>
      <c r="M538" s="7" t="str">
        <f>IF(ISBLANK(A538),"",K538/($M$1+SUM(K$3:K537)))</f>
        <v/>
      </c>
      <c r="N538" t="str">
        <f>IF(ISBLANK(A538),"",IF(H539=0,NETWORKDAYS($H$3,H538,holiday!$B$2:$B$10),IF(DAY(H538)&lt;DAY(H539),NETWORKDAYS($H$3,H538,holiday!$B$2:$B$10),0)))</f>
        <v/>
      </c>
      <c r="O538" t="str">
        <f>IF(ISBLANK(A538),"",SUMIF($A$3:$A538,O$2,$B$3:$B538))</f>
        <v/>
      </c>
      <c r="P538" t="str">
        <f>IF(ISBLANK(A538),"",SUMIF($A$3:$A538,P$2,$B$3:$B538))</f>
        <v/>
      </c>
      <c r="Q538" t="str">
        <f>IF(ISBLANK(A538),"",SUMIF($A$3:$A538,Q$2,$B$3:$B538))</f>
        <v/>
      </c>
      <c r="R538" t="str">
        <f>IF(ISBLANK(A538),"",SUMIF($A$3:$A538,R$2,$B$3:$B538))</f>
        <v/>
      </c>
      <c r="T538" s="2" t="str">
        <f t="shared" si="68"/>
        <v/>
      </c>
      <c r="U538" s="2" t="str">
        <f t="shared" si="69"/>
        <v/>
      </c>
      <c r="V538" s="2" t="str">
        <f t="shared" si="70"/>
        <v/>
      </c>
      <c r="W538" s="2" t="str">
        <f t="shared" si="71"/>
        <v/>
      </c>
    </row>
    <row r="539" spans="8:23" x14ac:dyDescent="0.3">
      <c r="H539" s="12">
        <f t="shared" si="64"/>
        <v>0</v>
      </c>
      <c r="I539" s="2" t="str">
        <f t="shared" si="65"/>
        <v/>
      </c>
      <c r="J539" s="2" t="str">
        <f>IF(ISBLANK(A539),"",-SUM(I$3:I539))</f>
        <v/>
      </c>
      <c r="K539" s="2" t="str">
        <f t="shared" si="66"/>
        <v/>
      </c>
      <c r="L539" s="7" t="str">
        <f t="shared" si="67"/>
        <v/>
      </c>
      <c r="M539" s="7" t="str">
        <f>IF(ISBLANK(A539),"",K539/($M$1+SUM(K$3:K538)))</f>
        <v/>
      </c>
      <c r="N539" t="str">
        <f>IF(ISBLANK(A539),"",IF(H540=0,NETWORKDAYS($H$3,H539,holiday!$B$2:$B$10),IF(DAY(H539)&lt;DAY(H540),NETWORKDAYS($H$3,H539,holiday!$B$2:$B$10),0)))</f>
        <v/>
      </c>
      <c r="O539" t="str">
        <f>IF(ISBLANK(A539),"",SUMIF($A$3:$A539,O$2,$B$3:$B539))</f>
        <v/>
      </c>
      <c r="P539" t="str">
        <f>IF(ISBLANK(A539),"",SUMIF($A$3:$A539,P$2,$B$3:$B539))</f>
        <v/>
      </c>
      <c r="Q539" t="str">
        <f>IF(ISBLANK(A539),"",SUMIF($A$3:$A539,Q$2,$B$3:$B539))</f>
        <v/>
      </c>
      <c r="R539" t="str">
        <f>IF(ISBLANK(A539),"",SUMIF($A$3:$A539,R$2,$B$3:$B539))</f>
        <v/>
      </c>
      <c r="T539" s="2" t="str">
        <f t="shared" si="68"/>
        <v/>
      </c>
      <c r="U539" s="2" t="str">
        <f t="shared" si="69"/>
        <v/>
      </c>
      <c r="V539" s="2" t="str">
        <f t="shared" si="70"/>
        <v/>
      </c>
      <c r="W539" s="2" t="str">
        <f t="shared" si="71"/>
        <v/>
      </c>
    </row>
    <row r="540" spans="8:23" x14ac:dyDescent="0.3">
      <c r="H540" s="12">
        <f t="shared" si="64"/>
        <v>0</v>
      </c>
      <c r="I540" s="2" t="str">
        <f t="shared" si="65"/>
        <v/>
      </c>
      <c r="J540" s="2" t="str">
        <f>IF(ISBLANK(A540),"",-SUM(I$3:I540))</f>
        <v/>
      </c>
      <c r="K540" s="2" t="str">
        <f t="shared" si="66"/>
        <v/>
      </c>
      <c r="L540" s="7" t="str">
        <f t="shared" si="67"/>
        <v/>
      </c>
      <c r="M540" s="7" t="str">
        <f>IF(ISBLANK(A540),"",K540/($M$1+SUM(K$3:K539)))</f>
        <v/>
      </c>
      <c r="N540" t="str">
        <f>IF(ISBLANK(A540),"",IF(H541=0,NETWORKDAYS($H$3,H540,holiday!$B$2:$B$10),IF(DAY(H540)&lt;DAY(H541),NETWORKDAYS($H$3,H540,holiday!$B$2:$B$10),0)))</f>
        <v/>
      </c>
      <c r="O540" t="str">
        <f>IF(ISBLANK(A540),"",SUMIF($A$3:$A540,O$2,$B$3:$B540))</f>
        <v/>
      </c>
      <c r="P540" t="str">
        <f>IF(ISBLANK(A540),"",SUMIF($A$3:$A540,P$2,$B$3:$B540))</f>
        <v/>
      </c>
      <c r="Q540" t="str">
        <f>IF(ISBLANK(A540),"",SUMIF($A$3:$A540,Q$2,$B$3:$B540))</f>
        <v/>
      </c>
      <c r="R540" t="str">
        <f>IF(ISBLANK(A540),"",SUMIF($A$3:$A540,R$2,$B$3:$B540))</f>
        <v/>
      </c>
      <c r="T540" s="2" t="str">
        <f t="shared" si="68"/>
        <v/>
      </c>
      <c r="U540" s="2" t="str">
        <f t="shared" si="69"/>
        <v/>
      </c>
      <c r="V540" s="2" t="str">
        <f t="shared" si="70"/>
        <v/>
      </c>
      <c r="W540" s="2" t="str">
        <f t="shared" si="71"/>
        <v/>
      </c>
    </row>
    <row r="541" spans="8:23" x14ac:dyDescent="0.3">
      <c r="H541" s="12">
        <f t="shared" si="64"/>
        <v>0</v>
      </c>
      <c r="I541" s="2" t="str">
        <f t="shared" si="65"/>
        <v/>
      </c>
      <c r="J541" s="2" t="str">
        <f>IF(ISBLANK(A541),"",-SUM(I$3:I541))</f>
        <v/>
      </c>
      <c r="K541" s="2" t="str">
        <f t="shared" si="66"/>
        <v/>
      </c>
      <c r="L541" s="7" t="str">
        <f t="shared" si="67"/>
        <v/>
      </c>
      <c r="M541" s="7" t="str">
        <f>IF(ISBLANK(A541),"",K541/($M$1+SUM(K$3:K540)))</f>
        <v/>
      </c>
      <c r="N541" t="str">
        <f>IF(ISBLANK(A541),"",IF(H542=0,NETWORKDAYS($H$3,H541,holiday!$B$2:$B$10),IF(DAY(H541)&lt;DAY(H542),NETWORKDAYS($H$3,H541,holiday!$B$2:$B$10),0)))</f>
        <v/>
      </c>
      <c r="O541" t="str">
        <f>IF(ISBLANK(A541),"",SUMIF($A$3:$A541,O$2,$B$3:$B541))</f>
        <v/>
      </c>
      <c r="P541" t="str">
        <f>IF(ISBLANK(A541),"",SUMIF($A$3:$A541,P$2,$B$3:$B541))</f>
        <v/>
      </c>
      <c r="Q541" t="str">
        <f>IF(ISBLANK(A541),"",SUMIF($A$3:$A541,Q$2,$B$3:$B541))</f>
        <v/>
      </c>
      <c r="R541" t="str">
        <f>IF(ISBLANK(A541),"",SUMIF($A$3:$A541,R$2,$B$3:$B541))</f>
        <v/>
      </c>
      <c r="T541" s="2" t="str">
        <f t="shared" si="68"/>
        <v/>
      </c>
      <c r="U541" s="2" t="str">
        <f t="shared" si="69"/>
        <v/>
      </c>
      <c r="V541" s="2" t="str">
        <f t="shared" si="70"/>
        <v/>
      </c>
      <c r="W541" s="2" t="str">
        <f t="shared" si="71"/>
        <v/>
      </c>
    </row>
    <row r="542" spans="8:23" x14ac:dyDescent="0.3">
      <c r="H542" s="12">
        <f t="shared" si="64"/>
        <v>0</v>
      </c>
      <c r="I542" s="2" t="str">
        <f t="shared" si="65"/>
        <v/>
      </c>
      <c r="J542" s="2" t="str">
        <f>IF(ISBLANK(A542),"",-SUM(I$3:I542))</f>
        <v/>
      </c>
      <c r="K542" s="2" t="str">
        <f t="shared" si="66"/>
        <v/>
      </c>
      <c r="L542" s="7" t="str">
        <f t="shared" si="67"/>
        <v/>
      </c>
      <c r="M542" s="7" t="str">
        <f>IF(ISBLANK(A542),"",K542/($M$1+SUM(K$3:K541)))</f>
        <v/>
      </c>
      <c r="N542" t="str">
        <f>IF(ISBLANK(A542),"",IF(H543=0,NETWORKDAYS($H$3,H542,holiday!$B$2:$B$10),IF(DAY(H542)&lt;DAY(H543),NETWORKDAYS($H$3,H542,holiday!$B$2:$B$10),0)))</f>
        <v/>
      </c>
      <c r="O542" t="str">
        <f>IF(ISBLANK(A542),"",SUMIF($A$3:$A542,O$2,$B$3:$B542))</f>
        <v/>
      </c>
      <c r="P542" t="str">
        <f>IF(ISBLANK(A542),"",SUMIF($A$3:$A542,P$2,$B$3:$B542))</f>
        <v/>
      </c>
      <c r="Q542" t="str">
        <f>IF(ISBLANK(A542),"",SUMIF($A$3:$A542,Q$2,$B$3:$B542))</f>
        <v/>
      </c>
      <c r="R542" t="str">
        <f>IF(ISBLANK(A542),"",SUMIF($A$3:$A542,R$2,$B$3:$B542))</f>
        <v/>
      </c>
      <c r="T542" s="2" t="str">
        <f t="shared" si="68"/>
        <v/>
      </c>
      <c r="U542" s="2" t="str">
        <f t="shared" si="69"/>
        <v/>
      </c>
      <c r="V542" s="2" t="str">
        <f t="shared" si="70"/>
        <v/>
      </c>
      <c r="W542" s="2" t="str">
        <f t="shared" si="71"/>
        <v/>
      </c>
    </row>
    <row r="543" spans="8:23" x14ac:dyDescent="0.3">
      <c r="H543" s="12">
        <f t="shared" si="64"/>
        <v>0</v>
      </c>
      <c r="I543" s="2" t="str">
        <f t="shared" si="65"/>
        <v/>
      </c>
      <c r="J543" s="2" t="str">
        <f>IF(ISBLANK(A543),"",-SUM(I$3:I543))</f>
        <v/>
      </c>
      <c r="K543" s="2" t="str">
        <f t="shared" si="66"/>
        <v/>
      </c>
      <c r="L543" s="7" t="str">
        <f t="shared" si="67"/>
        <v/>
      </c>
      <c r="M543" s="7" t="str">
        <f>IF(ISBLANK(A543),"",K543/($M$1+SUM(K$3:K542)))</f>
        <v/>
      </c>
      <c r="N543" t="str">
        <f>IF(ISBLANK(A543),"",IF(H544=0,NETWORKDAYS($H$3,H543,holiday!$B$2:$B$10),IF(DAY(H543)&lt;DAY(H544),NETWORKDAYS($H$3,H543,holiday!$B$2:$B$10),0)))</f>
        <v/>
      </c>
      <c r="O543" t="str">
        <f>IF(ISBLANK(A543),"",SUMIF($A$3:$A543,O$2,$B$3:$B543))</f>
        <v/>
      </c>
      <c r="P543" t="str">
        <f>IF(ISBLANK(A543),"",SUMIF($A$3:$A543,P$2,$B$3:$B543))</f>
        <v/>
      </c>
      <c r="Q543" t="str">
        <f>IF(ISBLANK(A543),"",SUMIF($A$3:$A543,Q$2,$B$3:$B543))</f>
        <v/>
      </c>
      <c r="R543" t="str">
        <f>IF(ISBLANK(A543),"",SUMIF($A$3:$A543,R$2,$B$3:$B543))</f>
        <v/>
      </c>
      <c r="T543" s="2" t="str">
        <f t="shared" si="68"/>
        <v/>
      </c>
      <c r="U543" s="2" t="str">
        <f t="shared" si="69"/>
        <v/>
      </c>
      <c r="V543" s="2" t="str">
        <f t="shared" si="70"/>
        <v/>
      </c>
      <c r="W543" s="2" t="str">
        <f t="shared" si="71"/>
        <v/>
      </c>
    </row>
    <row r="544" spans="8:23" x14ac:dyDescent="0.3">
      <c r="H544" s="12">
        <f t="shared" si="64"/>
        <v>0</v>
      </c>
      <c r="I544" s="2" t="str">
        <f t="shared" si="65"/>
        <v/>
      </c>
      <c r="J544" s="2" t="str">
        <f>IF(ISBLANK(A544),"",-SUM(I$3:I544))</f>
        <v/>
      </c>
      <c r="K544" s="2" t="str">
        <f t="shared" si="66"/>
        <v/>
      </c>
      <c r="L544" s="7" t="str">
        <f t="shared" si="67"/>
        <v/>
      </c>
      <c r="M544" s="7" t="str">
        <f>IF(ISBLANK(A544),"",K544/($M$1+SUM(K$3:K543)))</f>
        <v/>
      </c>
      <c r="N544" t="str">
        <f>IF(ISBLANK(A544),"",IF(H545=0,NETWORKDAYS($H$3,H544,holiday!$B$2:$B$10),IF(DAY(H544)&lt;DAY(H545),NETWORKDAYS($H$3,H544,holiday!$B$2:$B$10),0)))</f>
        <v/>
      </c>
      <c r="O544" t="str">
        <f>IF(ISBLANK(A544),"",SUMIF($A$3:$A544,O$2,$B$3:$B544))</f>
        <v/>
      </c>
      <c r="P544" t="str">
        <f>IF(ISBLANK(A544),"",SUMIF($A$3:$A544,P$2,$B$3:$B544))</f>
        <v/>
      </c>
      <c r="Q544" t="str">
        <f>IF(ISBLANK(A544),"",SUMIF($A$3:$A544,Q$2,$B$3:$B544))</f>
        <v/>
      </c>
      <c r="R544" t="str">
        <f>IF(ISBLANK(A544),"",SUMIF($A$3:$A544,R$2,$B$3:$B544))</f>
        <v/>
      </c>
      <c r="T544" s="2" t="str">
        <f t="shared" si="68"/>
        <v/>
      </c>
      <c r="U544" s="2" t="str">
        <f t="shared" si="69"/>
        <v/>
      </c>
      <c r="V544" s="2" t="str">
        <f t="shared" si="70"/>
        <v/>
      </c>
      <c r="W544" s="2" t="str">
        <f t="shared" si="71"/>
        <v/>
      </c>
    </row>
    <row r="545" spans="8:23" x14ac:dyDescent="0.3">
      <c r="H545" s="12">
        <f t="shared" si="64"/>
        <v>0</v>
      </c>
      <c r="I545" s="2" t="str">
        <f t="shared" si="65"/>
        <v/>
      </c>
      <c r="J545" s="2" t="str">
        <f>IF(ISBLANK(A545),"",-SUM(I$3:I545))</f>
        <v/>
      </c>
      <c r="K545" s="2" t="str">
        <f t="shared" si="66"/>
        <v/>
      </c>
      <c r="L545" s="7" t="str">
        <f t="shared" si="67"/>
        <v/>
      </c>
      <c r="M545" s="7" t="str">
        <f>IF(ISBLANK(A545),"",K545/($M$1+SUM(K$3:K544)))</f>
        <v/>
      </c>
      <c r="N545" t="str">
        <f>IF(ISBLANK(A545),"",IF(H546=0,NETWORKDAYS($H$3,H545,holiday!$B$2:$B$10),IF(DAY(H545)&lt;DAY(H546),NETWORKDAYS($H$3,H545,holiday!$B$2:$B$10),0)))</f>
        <v/>
      </c>
      <c r="O545" t="str">
        <f>IF(ISBLANK(A545),"",SUMIF($A$3:$A545,O$2,$B$3:$B545))</f>
        <v/>
      </c>
      <c r="P545" t="str">
        <f>IF(ISBLANK(A545),"",SUMIF($A$3:$A545,P$2,$B$3:$B545))</f>
        <v/>
      </c>
      <c r="Q545" t="str">
        <f>IF(ISBLANK(A545),"",SUMIF($A$3:$A545,Q$2,$B$3:$B545))</f>
        <v/>
      </c>
      <c r="R545" t="str">
        <f>IF(ISBLANK(A545),"",SUMIF($A$3:$A545,R$2,$B$3:$B545))</f>
        <v/>
      </c>
      <c r="T545" s="2" t="str">
        <f t="shared" si="68"/>
        <v/>
      </c>
      <c r="U545" s="2" t="str">
        <f t="shared" si="69"/>
        <v/>
      </c>
      <c r="V545" s="2" t="str">
        <f t="shared" si="70"/>
        <v/>
      </c>
      <c r="W545" s="2" t="str">
        <f t="shared" si="71"/>
        <v/>
      </c>
    </row>
    <row r="546" spans="8:23" x14ac:dyDescent="0.3">
      <c r="H546" s="12">
        <f t="shared" si="64"/>
        <v>0</v>
      </c>
      <c r="I546" s="2" t="str">
        <f t="shared" si="65"/>
        <v/>
      </c>
      <c r="J546" s="2" t="str">
        <f>IF(ISBLANK(A546),"",-SUM(I$3:I546))</f>
        <v/>
      </c>
      <c r="K546" s="2" t="str">
        <f t="shared" si="66"/>
        <v/>
      </c>
      <c r="L546" s="7" t="str">
        <f t="shared" si="67"/>
        <v/>
      </c>
      <c r="M546" s="7" t="str">
        <f>IF(ISBLANK(A546),"",K546/($M$1+SUM(K$3:K545)))</f>
        <v/>
      </c>
      <c r="N546" t="str">
        <f>IF(ISBLANK(A546),"",IF(H547=0,NETWORKDAYS($H$3,H546,holiday!$B$2:$B$10),IF(DAY(H546)&lt;DAY(H547),NETWORKDAYS($H$3,H546,holiday!$B$2:$B$10),0)))</f>
        <v/>
      </c>
      <c r="O546" t="str">
        <f>IF(ISBLANK(A546),"",SUMIF($A$3:$A546,O$2,$B$3:$B546))</f>
        <v/>
      </c>
      <c r="P546" t="str">
        <f>IF(ISBLANK(A546),"",SUMIF($A$3:$A546,P$2,$B$3:$B546))</f>
        <v/>
      </c>
      <c r="Q546" t="str">
        <f>IF(ISBLANK(A546),"",SUMIF($A$3:$A546,Q$2,$B$3:$B546))</f>
        <v/>
      </c>
      <c r="R546" t="str">
        <f>IF(ISBLANK(A546),"",SUMIF($A$3:$A546,R$2,$B$3:$B546))</f>
        <v/>
      </c>
      <c r="T546" s="2" t="str">
        <f t="shared" si="68"/>
        <v/>
      </c>
      <c r="U546" s="2" t="str">
        <f t="shared" si="69"/>
        <v/>
      </c>
      <c r="V546" s="2" t="str">
        <f t="shared" si="70"/>
        <v/>
      </c>
      <c r="W546" s="2" t="str">
        <f t="shared" si="71"/>
        <v/>
      </c>
    </row>
    <row r="547" spans="8:23" x14ac:dyDescent="0.3">
      <c r="H547" s="12">
        <f t="shared" si="64"/>
        <v>0</v>
      </c>
      <c r="I547" s="2" t="str">
        <f t="shared" si="65"/>
        <v/>
      </c>
      <c r="J547" s="2" t="str">
        <f>IF(ISBLANK(A547),"",-SUM(I$3:I547))</f>
        <v/>
      </c>
      <c r="K547" s="2" t="str">
        <f t="shared" si="66"/>
        <v/>
      </c>
      <c r="L547" s="7" t="str">
        <f t="shared" si="67"/>
        <v/>
      </c>
      <c r="M547" s="7" t="str">
        <f>IF(ISBLANK(A547),"",K547/($M$1+SUM(K$3:K546)))</f>
        <v/>
      </c>
      <c r="N547" t="str">
        <f>IF(ISBLANK(A547),"",IF(H548=0,NETWORKDAYS($H$3,H547,holiday!$B$2:$B$10),IF(DAY(H547)&lt;DAY(H548),NETWORKDAYS($H$3,H547,holiday!$B$2:$B$10),0)))</f>
        <v/>
      </c>
      <c r="O547" t="str">
        <f>IF(ISBLANK(A547),"",SUMIF($A$3:$A547,O$2,$B$3:$B547))</f>
        <v/>
      </c>
      <c r="P547" t="str">
        <f>IF(ISBLANK(A547),"",SUMIF($A$3:$A547,P$2,$B$3:$B547))</f>
        <v/>
      </c>
      <c r="Q547" t="str">
        <f>IF(ISBLANK(A547),"",SUMIF($A$3:$A547,Q$2,$B$3:$B547))</f>
        <v/>
      </c>
      <c r="R547" t="str">
        <f>IF(ISBLANK(A547),"",SUMIF($A$3:$A547,R$2,$B$3:$B547))</f>
        <v/>
      </c>
      <c r="T547" s="2" t="str">
        <f t="shared" si="68"/>
        <v/>
      </c>
      <c r="U547" s="2" t="str">
        <f t="shared" si="69"/>
        <v/>
      </c>
      <c r="V547" s="2" t="str">
        <f t="shared" si="70"/>
        <v/>
      </c>
      <c r="W547" s="2" t="str">
        <f t="shared" si="71"/>
        <v/>
      </c>
    </row>
    <row r="548" spans="8:23" x14ac:dyDescent="0.3">
      <c r="H548" s="12">
        <f t="shared" si="64"/>
        <v>0</v>
      </c>
      <c r="I548" s="2" t="str">
        <f t="shared" si="65"/>
        <v/>
      </c>
      <c r="J548" s="2" t="str">
        <f>IF(ISBLANK(A548),"",-SUM(I$3:I548))</f>
        <v/>
      </c>
      <c r="K548" s="2" t="str">
        <f t="shared" si="66"/>
        <v/>
      </c>
      <c r="L548" s="7" t="str">
        <f t="shared" si="67"/>
        <v/>
      </c>
      <c r="M548" s="7" t="str">
        <f>IF(ISBLANK(A548),"",K548/($M$1+SUM(K$3:K547)))</f>
        <v/>
      </c>
      <c r="N548" t="str">
        <f>IF(ISBLANK(A548),"",IF(H549=0,NETWORKDAYS($H$3,H548,holiday!$B$2:$B$10),IF(DAY(H548)&lt;DAY(H549),NETWORKDAYS($H$3,H548,holiday!$B$2:$B$10),0)))</f>
        <v/>
      </c>
      <c r="O548" t="str">
        <f>IF(ISBLANK(A548),"",SUMIF($A$3:$A548,O$2,$B$3:$B548))</f>
        <v/>
      </c>
      <c r="P548" t="str">
        <f>IF(ISBLANK(A548),"",SUMIF($A$3:$A548,P$2,$B$3:$B548))</f>
        <v/>
      </c>
      <c r="Q548" t="str">
        <f>IF(ISBLANK(A548),"",SUMIF($A$3:$A548,Q$2,$B$3:$B548))</f>
        <v/>
      </c>
      <c r="R548" t="str">
        <f>IF(ISBLANK(A548),"",SUMIF($A$3:$A548,R$2,$B$3:$B548))</f>
        <v/>
      </c>
      <c r="T548" s="2" t="str">
        <f t="shared" si="68"/>
        <v/>
      </c>
      <c r="U548" s="2" t="str">
        <f t="shared" si="69"/>
        <v/>
      </c>
      <c r="V548" s="2" t="str">
        <f t="shared" si="70"/>
        <v/>
      </c>
      <c r="W548" s="2" t="str">
        <f t="shared" si="71"/>
        <v/>
      </c>
    </row>
    <row r="549" spans="8:23" x14ac:dyDescent="0.3">
      <c r="H549" s="12">
        <f t="shared" si="64"/>
        <v>0</v>
      </c>
      <c r="I549" s="2" t="str">
        <f t="shared" si="65"/>
        <v/>
      </c>
      <c r="J549" s="2" t="str">
        <f>IF(ISBLANK(A549),"",-SUM(I$3:I549))</f>
        <v/>
      </c>
      <c r="K549" s="2" t="str">
        <f t="shared" si="66"/>
        <v/>
      </c>
      <c r="L549" s="7" t="str">
        <f t="shared" si="67"/>
        <v/>
      </c>
      <c r="M549" s="7" t="str">
        <f>IF(ISBLANK(A549),"",K549/($M$1+SUM(K$3:K548)))</f>
        <v/>
      </c>
      <c r="N549" t="str">
        <f>IF(ISBLANK(A549),"",IF(H550=0,NETWORKDAYS($H$3,H549,holiday!$B$2:$B$10),IF(DAY(H549)&lt;DAY(H550),NETWORKDAYS($H$3,H549,holiday!$B$2:$B$10),0)))</f>
        <v/>
      </c>
      <c r="O549" t="str">
        <f>IF(ISBLANK(A549),"",SUMIF($A$3:$A549,O$2,$B$3:$B549))</f>
        <v/>
      </c>
      <c r="P549" t="str">
        <f>IF(ISBLANK(A549),"",SUMIF($A$3:$A549,P$2,$B$3:$B549))</f>
        <v/>
      </c>
      <c r="Q549" t="str">
        <f>IF(ISBLANK(A549),"",SUMIF($A$3:$A549,Q$2,$B$3:$B549))</f>
        <v/>
      </c>
      <c r="R549" t="str">
        <f>IF(ISBLANK(A549),"",SUMIF($A$3:$A549,R$2,$B$3:$B549))</f>
        <v/>
      </c>
      <c r="T549" s="2" t="str">
        <f t="shared" si="68"/>
        <v/>
      </c>
      <c r="U549" s="2" t="str">
        <f t="shared" si="69"/>
        <v/>
      </c>
      <c r="V549" s="2" t="str">
        <f t="shared" si="70"/>
        <v/>
      </c>
      <c r="W549" s="2" t="str">
        <f t="shared" si="71"/>
        <v/>
      </c>
    </row>
    <row r="550" spans="8:23" x14ac:dyDescent="0.3">
      <c r="H550" s="12">
        <f t="shared" si="64"/>
        <v>0</v>
      </c>
      <c r="I550" s="2" t="str">
        <f t="shared" si="65"/>
        <v/>
      </c>
      <c r="J550" s="2" t="str">
        <f>IF(ISBLANK(A550),"",-SUM(I$3:I550))</f>
        <v/>
      </c>
      <c r="K550" s="2" t="str">
        <f t="shared" si="66"/>
        <v/>
      </c>
      <c r="L550" s="7" t="str">
        <f t="shared" si="67"/>
        <v/>
      </c>
      <c r="M550" s="7" t="str">
        <f>IF(ISBLANK(A550),"",K550/($M$1+SUM(K$3:K549)))</f>
        <v/>
      </c>
      <c r="N550" t="str">
        <f>IF(ISBLANK(A550),"",IF(H551=0,NETWORKDAYS($H$3,H550,holiday!$B$2:$B$10),IF(DAY(H550)&lt;DAY(H551),NETWORKDAYS($H$3,H550,holiday!$B$2:$B$10),0)))</f>
        <v/>
      </c>
      <c r="O550" t="str">
        <f>IF(ISBLANK(A550),"",SUMIF($A$3:$A550,O$2,$B$3:$B550))</f>
        <v/>
      </c>
      <c r="P550" t="str">
        <f>IF(ISBLANK(A550),"",SUMIF($A$3:$A550,P$2,$B$3:$B550))</f>
        <v/>
      </c>
      <c r="Q550" t="str">
        <f>IF(ISBLANK(A550),"",SUMIF($A$3:$A550,Q$2,$B$3:$B550))</f>
        <v/>
      </c>
      <c r="R550" t="str">
        <f>IF(ISBLANK(A550),"",SUMIF($A$3:$A550,R$2,$B$3:$B550))</f>
        <v/>
      </c>
      <c r="T550" s="2" t="str">
        <f t="shared" si="68"/>
        <v/>
      </c>
      <c r="U550" s="2" t="str">
        <f t="shared" si="69"/>
        <v/>
      </c>
      <c r="V550" s="2" t="str">
        <f t="shared" si="70"/>
        <v/>
      </c>
      <c r="W550" s="2" t="str">
        <f t="shared" si="71"/>
        <v/>
      </c>
    </row>
    <row r="551" spans="8:23" x14ac:dyDescent="0.3">
      <c r="H551" s="12">
        <f t="shared" si="64"/>
        <v>0</v>
      </c>
      <c r="I551" s="2" t="str">
        <f t="shared" si="65"/>
        <v/>
      </c>
      <c r="J551" s="2" t="str">
        <f>IF(ISBLANK(A551),"",-SUM(I$3:I551))</f>
        <v/>
      </c>
      <c r="K551" s="2" t="str">
        <f t="shared" si="66"/>
        <v/>
      </c>
      <c r="L551" s="7" t="str">
        <f t="shared" si="67"/>
        <v/>
      </c>
      <c r="M551" s="7" t="str">
        <f>IF(ISBLANK(A551),"",K551/($M$1+SUM(K$3:K550)))</f>
        <v/>
      </c>
      <c r="N551" t="str">
        <f>IF(ISBLANK(A551),"",IF(H552=0,NETWORKDAYS($H$3,H551,holiday!$B$2:$B$10),IF(DAY(H551)&lt;DAY(H552),NETWORKDAYS($H$3,H551,holiday!$B$2:$B$10),0)))</f>
        <v/>
      </c>
      <c r="O551" t="str">
        <f>IF(ISBLANK(A551),"",SUMIF($A$3:$A551,O$2,$B$3:$B551))</f>
        <v/>
      </c>
      <c r="P551" t="str">
        <f>IF(ISBLANK(A551),"",SUMIF($A$3:$A551,P$2,$B$3:$B551))</f>
        <v/>
      </c>
      <c r="Q551" t="str">
        <f>IF(ISBLANK(A551),"",SUMIF($A$3:$A551,Q$2,$B$3:$B551))</f>
        <v/>
      </c>
      <c r="R551" t="str">
        <f>IF(ISBLANK(A551),"",SUMIF($A$3:$A551,R$2,$B$3:$B551))</f>
        <v/>
      </c>
      <c r="T551" s="2" t="str">
        <f t="shared" si="68"/>
        <v/>
      </c>
      <c r="U551" s="2" t="str">
        <f t="shared" si="69"/>
        <v/>
      </c>
      <c r="V551" s="2" t="str">
        <f t="shared" si="70"/>
        <v/>
      </c>
      <c r="W551" s="2" t="str">
        <f t="shared" si="71"/>
        <v/>
      </c>
    </row>
    <row r="552" spans="8:23" x14ac:dyDescent="0.3">
      <c r="H552" s="12">
        <f t="shared" si="64"/>
        <v>0</v>
      </c>
      <c r="I552" s="2" t="str">
        <f t="shared" si="65"/>
        <v/>
      </c>
      <c r="J552" s="2" t="str">
        <f>IF(ISBLANK(A552),"",-SUM(I$3:I552))</f>
        <v/>
      </c>
      <c r="K552" s="2" t="str">
        <f t="shared" si="66"/>
        <v/>
      </c>
      <c r="L552" s="7" t="str">
        <f t="shared" si="67"/>
        <v/>
      </c>
      <c r="M552" s="7" t="str">
        <f>IF(ISBLANK(A552),"",K552/($M$1+SUM(K$3:K551)))</f>
        <v/>
      </c>
      <c r="N552" t="str">
        <f>IF(ISBLANK(A552),"",IF(H553=0,NETWORKDAYS($H$3,H552,holiday!$B$2:$B$10),IF(DAY(H552)&lt;DAY(H553),NETWORKDAYS($H$3,H552,holiday!$B$2:$B$10),0)))</f>
        <v/>
      </c>
      <c r="O552" t="str">
        <f>IF(ISBLANK(A552),"",SUMIF($A$3:$A552,O$2,$B$3:$B552))</f>
        <v/>
      </c>
      <c r="P552" t="str">
        <f>IF(ISBLANK(A552),"",SUMIF($A$3:$A552,P$2,$B$3:$B552))</f>
        <v/>
      </c>
      <c r="Q552" t="str">
        <f>IF(ISBLANK(A552),"",SUMIF($A$3:$A552,Q$2,$B$3:$B552))</f>
        <v/>
      </c>
      <c r="R552" t="str">
        <f>IF(ISBLANK(A552),"",SUMIF($A$3:$A552,R$2,$B$3:$B552))</f>
        <v/>
      </c>
      <c r="T552" s="2" t="str">
        <f t="shared" si="68"/>
        <v/>
      </c>
      <c r="U552" s="2" t="str">
        <f t="shared" si="69"/>
        <v/>
      </c>
      <c r="V552" s="2" t="str">
        <f t="shared" si="70"/>
        <v/>
      </c>
      <c r="W552" s="2" t="str">
        <f t="shared" si="71"/>
        <v/>
      </c>
    </row>
    <row r="553" spans="8:23" x14ac:dyDescent="0.3">
      <c r="H553" s="12">
        <f t="shared" si="64"/>
        <v>0</v>
      </c>
      <c r="I553" s="2" t="str">
        <f t="shared" si="65"/>
        <v/>
      </c>
      <c r="J553" s="2" t="str">
        <f>IF(ISBLANK(A553),"",-SUM(I$3:I553))</f>
        <v/>
      </c>
      <c r="K553" s="2" t="str">
        <f t="shared" si="66"/>
        <v/>
      </c>
      <c r="L553" s="7" t="str">
        <f t="shared" si="67"/>
        <v/>
      </c>
      <c r="M553" s="7" t="str">
        <f>IF(ISBLANK(A553),"",K553/($M$1+SUM(K$3:K552)))</f>
        <v/>
      </c>
      <c r="N553" t="str">
        <f>IF(ISBLANK(A553),"",IF(H554=0,NETWORKDAYS($H$3,H553,holiday!$B$2:$B$10),IF(DAY(H553)&lt;DAY(H554),NETWORKDAYS($H$3,H553,holiday!$B$2:$B$10),0)))</f>
        <v/>
      </c>
      <c r="O553" t="str">
        <f>IF(ISBLANK(A553),"",SUMIF($A$3:$A553,O$2,$B$3:$B553))</f>
        <v/>
      </c>
      <c r="P553" t="str">
        <f>IF(ISBLANK(A553),"",SUMIF($A$3:$A553,P$2,$B$3:$B553))</f>
        <v/>
      </c>
      <c r="Q553" t="str">
        <f>IF(ISBLANK(A553),"",SUMIF($A$3:$A553,Q$2,$B$3:$B553))</f>
        <v/>
      </c>
      <c r="R553" t="str">
        <f>IF(ISBLANK(A553),"",SUMIF($A$3:$A553,R$2,$B$3:$B553))</f>
        <v/>
      </c>
      <c r="T553" s="2" t="str">
        <f t="shared" si="68"/>
        <v/>
      </c>
      <c r="U553" s="2" t="str">
        <f t="shared" si="69"/>
        <v/>
      </c>
      <c r="V553" s="2" t="str">
        <f t="shared" si="70"/>
        <v/>
      </c>
      <c r="W553" s="2" t="str">
        <f t="shared" si="71"/>
        <v/>
      </c>
    </row>
    <row r="554" spans="8:23" x14ac:dyDescent="0.3">
      <c r="H554" s="12">
        <f t="shared" si="64"/>
        <v>0</v>
      </c>
      <c r="I554" s="2" t="str">
        <f t="shared" si="65"/>
        <v/>
      </c>
      <c r="J554" s="2" t="str">
        <f>IF(ISBLANK(A554),"",-SUM(I$3:I554))</f>
        <v/>
      </c>
      <c r="K554" s="2" t="str">
        <f t="shared" si="66"/>
        <v/>
      </c>
      <c r="L554" s="7" t="str">
        <f t="shared" si="67"/>
        <v/>
      </c>
      <c r="M554" s="7" t="str">
        <f>IF(ISBLANK(A554),"",K554/($M$1+SUM(K$3:K553)))</f>
        <v/>
      </c>
      <c r="N554" t="str">
        <f>IF(ISBLANK(A554),"",IF(H555=0,NETWORKDAYS($H$3,H554,holiday!$B$2:$B$10),IF(DAY(H554)&lt;DAY(H555),NETWORKDAYS($H$3,H554,holiday!$B$2:$B$10),0)))</f>
        <v/>
      </c>
      <c r="O554" t="str">
        <f>IF(ISBLANK(A554),"",SUMIF($A$3:$A554,O$2,$B$3:$B554))</f>
        <v/>
      </c>
      <c r="P554" t="str">
        <f>IF(ISBLANK(A554),"",SUMIF($A$3:$A554,P$2,$B$3:$B554))</f>
        <v/>
      </c>
      <c r="Q554" t="str">
        <f>IF(ISBLANK(A554),"",SUMIF($A$3:$A554,Q$2,$B$3:$B554))</f>
        <v/>
      </c>
      <c r="R554" t="str">
        <f>IF(ISBLANK(A554),"",SUMIF($A$3:$A554,R$2,$B$3:$B554))</f>
        <v/>
      </c>
      <c r="T554" s="2" t="str">
        <f t="shared" si="68"/>
        <v/>
      </c>
      <c r="U554" s="2" t="str">
        <f t="shared" si="69"/>
        <v/>
      </c>
      <c r="V554" s="2" t="str">
        <f t="shared" si="70"/>
        <v/>
      </c>
      <c r="W554" s="2" t="str">
        <f t="shared" si="71"/>
        <v/>
      </c>
    </row>
    <row r="555" spans="8:23" x14ac:dyDescent="0.3">
      <c r="H555" s="12">
        <f t="shared" si="64"/>
        <v>0</v>
      </c>
      <c r="I555" s="2" t="str">
        <f t="shared" si="65"/>
        <v/>
      </c>
      <c r="J555" s="2" t="str">
        <f>IF(ISBLANK(A555),"",-SUM(I$3:I555))</f>
        <v/>
      </c>
      <c r="K555" s="2" t="str">
        <f t="shared" si="66"/>
        <v/>
      </c>
      <c r="L555" s="7" t="str">
        <f t="shared" si="67"/>
        <v/>
      </c>
      <c r="M555" s="7" t="str">
        <f>IF(ISBLANK(A555),"",K555/($M$1+SUM(K$3:K554)))</f>
        <v/>
      </c>
      <c r="N555" t="str">
        <f>IF(ISBLANK(A555),"",IF(H556=0,NETWORKDAYS($H$3,H555,holiday!$B$2:$B$10),IF(DAY(H555)&lt;DAY(H556),NETWORKDAYS($H$3,H555,holiday!$B$2:$B$10),0)))</f>
        <v/>
      </c>
      <c r="O555" t="str">
        <f>IF(ISBLANK(A555),"",SUMIF($A$3:$A555,O$2,$B$3:$B555))</f>
        <v/>
      </c>
      <c r="P555" t="str">
        <f>IF(ISBLANK(A555),"",SUMIF($A$3:$A555,P$2,$B$3:$B555))</f>
        <v/>
      </c>
      <c r="Q555" t="str">
        <f>IF(ISBLANK(A555),"",SUMIF($A$3:$A555,Q$2,$B$3:$B555))</f>
        <v/>
      </c>
      <c r="R555" t="str">
        <f>IF(ISBLANK(A555),"",SUMIF($A$3:$A555,R$2,$B$3:$B555))</f>
        <v/>
      </c>
      <c r="T555" s="2" t="str">
        <f t="shared" si="68"/>
        <v/>
      </c>
      <c r="U555" s="2" t="str">
        <f t="shared" si="69"/>
        <v/>
      </c>
      <c r="V555" s="2" t="str">
        <f t="shared" si="70"/>
        <v/>
      </c>
      <c r="W555" s="2" t="str">
        <f t="shared" si="71"/>
        <v/>
      </c>
    </row>
    <row r="556" spans="8:23" x14ac:dyDescent="0.3">
      <c r="H556" s="12">
        <f t="shared" si="64"/>
        <v>0</v>
      </c>
      <c r="I556" s="2" t="str">
        <f t="shared" si="65"/>
        <v/>
      </c>
      <c r="J556" s="2" t="str">
        <f>IF(ISBLANK(A556),"",-SUM(I$3:I556))</f>
        <v/>
      </c>
      <c r="K556" s="2" t="str">
        <f t="shared" si="66"/>
        <v/>
      </c>
      <c r="L556" s="7" t="str">
        <f t="shared" si="67"/>
        <v/>
      </c>
      <c r="M556" s="7" t="str">
        <f>IF(ISBLANK(A556),"",K556/($M$1+SUM(K$3:K555)))</f>
        <v/>
      </c>
      <c r="N556" t="str">
        <f>IF(ISBLANK(A556),"",IF(H557=0,NETWORKDAYS($H$3,H556,holiday!$B$2:$B$10),IF(DAY(H556)&lt;DAY(H557),NETWORKDAYS($H$3,H556,holiday!$B$2:$B$10),0)))</f>
        <v/>
      </c>
      <c r="O556" t="str">
        <f>IF(ISBLANK(A556),"",SUMIF($A$3:$A556,O$2,$B$3:$B556))</f>
        <v/>
      </c>
      <c r="P556" t="str">
        <f>IF(ISBLANK(A556),"",SUMIF($A$3:$A556,P$2,$B$3:$B556))</f>
        <v/>
      </c>
      <c r="Q556" t="str">
        <f>IF(ISBLANK(A556),"",SUMIF($A$3:$A556,Q$2,$B$3:$B556))</f>
        <v/>
      </c>
      <c r="R556" t="str">
        <f>IF(ISBLANK(A556),"",SUMIF($A$3:$A556,R$2,$B$3:$B556))</f>
        <v/>
      </c>
      <c r="T556" s="2" t="str">
        <f t="shared" si="68"/>
        <v/>
      </c>
      <c r="U556" s="2" t="str">
        <f t="shared" si="69"/>
        <v/>
      </c>
      <c r="V556" s="2" t="str">
        <f t="shared" si="70"/>
        <v/>
      </c>
      <c r="W556" s="2" t="str">
        <f t="shared" si="71"/>
        <v/>
      </c>
    </row>
    <row r="557" spans="8:23" x14ac:dyDescent="0.3">
      <c r="H557" s="12">
        <f t="shared" si="64"/>
        <v>0</v>
      </c>
      <c r="I557" s="2" t="str">
        <f t="shared" si="65"/>
        <v/>
      </c>
      <c r="J557" s="2" t="str">
        <f>IF(ISBLANK(A557),"",-SUM(I$3:I557))</f>
        <v/>
      </c>
      <c r="K557" s="2" t="str">
        <f t="shared" si="66"/>
        <v/>
      </c>
      <c r="L557" s="7" t="str">
        <f t="shared" si="67"/>
        <v/>
      </c>
      <c r="M557" s="7" t="str">
        <f>IF(ISBLANK(A557),"",K557/($M$1+SUM(K$3:K556)))</f>
        <v/>
      </c>
      <c r="N557" t="str">
        <f>IF(ISBLANK(A557),"",IF(H558=0,NETWORKDAYS($H$3,H557,holiday!$B$2:$B$10),IF(DAY(H557)&lt;DAY(H558),NETWORKDAYS($H$3,H557,holiday!$B$2:$B$10),0)))</f>
        <v/>
      </c>
      <c r="O557" t="str">
        <f>IF(ISBLANK(A557),"",SUMIF($A$3:$A557,O$2,$B$3:$B557))</f>
        <v/>
      </c>
      <c r="P557" t="str">
        <f>IF(ISBLANK(A557),"",SUMIF($A$3:$A557,P$2,$B$3:$B557))</f>
        <v/>
      </c>
      <c r="Q557" t="str">
        <f>IF(ISBLANK(A557),"",SUMIF($A$3:$A557,Q$2,$B$3:$B557))</f>
        <v/>
      </c>
      <c r="R557" t="str">
        <f>IF(ISBLANK(A557),"",SUMIF($A$3:$A557,R$2,$B$3:$B557))</f>
        <v/>
      </c>
      <c r="T557" s="2" t="str">
        <f t="shared" si="68"/>
        <v/>
      </c>
      <c r="U557" s="2" t="str">
        <f t="shared" si="69"/>
        <v/>
      </c>
      <c r="V557" s="2" t="str">
        <f t="shared" si="70"/>
        <v/>
      </c>
      <c r="W557" s="2" t="str">
        <f t="shared" si="71"/>
        <v/>
      </c>
    </row>
    <row r="558" spans="8:23" x14ac:dyDescent="0.3">
      <c r="H558" s="12">
        <f t="shared" si="64"/>
        <v>0</v>
      </c>
      <c r="I558" s="2" t="str">
        <f t="shared" si="65"/>
        <v/>
      </c>
      <c r="J558" s="2" t="str">
        <f>IF(ISBLANK(A558),"",-SUM(I$3:I558))</f>
        <v/>
      </c>
      <c r="K558" s="2" t="str">
        <f t="shared" si="66"/>
        <v/>
      </c>
      <c r="L558" s="7" t="str">
        <f t="shared" si="67"/>
        <v/>
      </c>
      <c r="M558" s="7" t="str">
        <f>IF(ISBLANK(A558),"",K558/($M$1+SUM(K$3:K557)))</f>
        <v/>
      </c>
      <c r="N558" t="str">
        <f>IF(ISBLANK(A558),"",IF(H559=0,NETWORKDAYS($H$3,H558,holiday!$B$2:$B$10),IF(DAY(H558)&lt;DAY(H559),NETWORKDAYS($H$3,H558,holiday!$B$2:$B$10),0)))</f>
        <v/>
      </c>
      <c r="O558" t="str">
        <f>IF(ISBLANK(A558),"",SUMIF($A$3:$A558,O$2,$B$3:$B558))</f>
        <v/>
      </c>
      <c r="P558" t="str">
        <f>IF(ISBLANK(A558),"",SUMIF($A$3:$A558,P$2,$B$3:$B558))</f>
        <v/>
      </c>
      <c r="Q558" t="str">
        <f>IF(ISBLANK(A558),"",SUMIF($A$3:$A558,Q$2,$B$3:$B558))</f>
        <v/>
      </c>
      <c r="R558" t="str">
        <f>IF(ISBLANK(A558),"",SUMIF($A$3:$A558,R$2,$B$3:$B558))</f>
        <v/>
      </c>
      <c r="T558" s="2" t="str">
        <f t="shared" si="68"/>
        <v/>
      </c>
      <c r="U558" s="2" t="str">
        <f t="shared" si="69"/>
        <v/>
      </c>
      <c r="V558" s="2" t="str">
        <f t="shared" si="70"/>
        <v/>
      </c>
      <c r="W558" s="2" t="str">
        <f t="shared" si="71"/>
        <v/>
      </c>
    </row>
    <row r="559" spans="8:23" x14ac:dyDescent="0.3">
      <c r="H559" s="12">
        <f t="shared" si="64"/>
        <v>0</v>
      </c>
      <c r="I559" s="2" t="str">
        <f t="shared" si="65"/>
        <v/>
      </c>
      <c r="J559" s="2" t="str">
        <f>IF(ISBLANK(A559),"",-SUM(I$3:I559))</f>
        <v/>
      </c>
      <c r="K559" s="2" t="str">
        <f t="shared" si="66"/>
        <v/>
      </c>
      <c r="L559" s="7" t="str">
        <f t="shared" si="67"/>
        <v/>
      </c>
      <c r="M559" s="7" t="str">
        <f>IF(ISBLANK(A559),"",K559/($M$1+SUM(K$3:K558)))</f>
        <v/>
      </c>
      <c r="N559" t="str">
        <f>IF(ISBLANK(A559),"",IF(H560=0,NETWORKDAYS($H$3,H559,holiday!$B$2:$B$10),IF(DAY(H559)&lt;DAY(H560),NETWORKDAYS($H$3,H559,holiday!$B$2:$B$10),0)))</f>
        <v/>
      </c>
      <c r="O559" t="str">
        <f>IF(ISBLANK(A559),"",SUMIF($A$3:$A559,O$2,$B$3:$B559))</f>
        <v/>
      </c>
      <c r="P559" t="str">
        <f>IF(ISBLANK(A559),"",SUMIF($A$3:$A559,P$2,$B$3:$B559))</f>
        <v/>
      </c>
      <c r="Q559" t="str">
        <f>IF(ISBLANK(A559),"",SUMIF($A$3:$A559,Q$2,$B$3:$B559))</f>
        <v/>
      </c>
      <c r="R559" t="str">
        <f>IF(ISBLANK(A559),"",SUMIF($A$3:$A559,R$2,$B$3:$B559))</f>
        <v/>
      </c>
      <c r="T559" s="2" t="str">
        <f t="shared" si="68"/>
        <v/>
      </c>
      <c r="U559" s="2" t="str">
        <f t="shared" si="69"/>
        <v/>
      </c>
      <c r="V559" s="2" t="str">
        <f t="shared" si="70"/>
        <v/>
      </c>
      <c r="W559" s="2" t="str">
        <f t="shared" si="71"/>
        <v/>
      </c>
    </row>
    <row r="560" spans="8:23" x14ac:dyDescent="0.3">
      <c r="H560" s="12">
        <f t="shared" si="64"/>
        <v>0</v>
      </c>
      <c r="I560" s="2" t="str">
        <f t="shared" si="65"/>
        <v/>
      </c>
      <c r="J560" s="2" t="str">
        <f>IF(ISBLANK(A560),"",-SUM(I$3:I560))</f>
        <v/>
      </c>
      <c r="K560" s="2" t="str">
        <f t="shared" si="66"/>
        <v/>
      </c>
      <c r="L560" s="7" t="str">
        <f t="shared" si="67"/>
        <v/>
      </c>
      <c r="M560" s="7" t="str">
        <f>IF(ISBLANK(A560),"",K560/($M$1+SUM(K$3:K559)))</f>
        <v/>
      </c>
      <c r="N560" t="str">
        <f>IF(ISBLANK(A560),"",IF(H561=0,NETWORKDAYS($H$3,H560,holiday!$B$2:$B$10),IF(DAY(H560)&lt;DAY(H561),NETWORKDAYS($H$3,H560,holiday!$B$2:$B$10),0)))</f>
        <v/>
      </c>
      <c r="O560" t="str">
        <f>IF(ISBLANK(A560),"",SUMIF($A$3:$A560,O$2,$B$3:$B560))</f>
        <v/>
      </c>
      <c r="P560" t="str">
        <f>IF(ISBLANK(A560),"",SUMIF($A$3:$A560,P$2,$B$3:$B560))</f>
        <v/>
      </c>
      <c r="Q560" t="str">
        <f>IF(ISBLANK(A560),"",SUMIF($A$3:$A560,Q$2,$B$3:$B560))</f>
        <v/>
      </c>
      <c r="R560" t="str">
        <f>IF(ISBLANK(A560),"",SUMIF($A$3:$A560,R$2,$B$3:$B560))</f>
        <v/>
      </c>
      <c r="T560" s="2" t="str">
        <f t="shared" si="68"/>
        <v/>
      </c>
      <c r="U560" s="2" t="str">
        <f t="shared" si="69"/>
        <v/>
      </c>
      <c r="V560" s="2" t="str">
        <f t="shared" si="70"/>
        <v/>
      </c>
      <c r="W560" s="2" t="str">
        <f t="shared" si="71"/>
        <v/>
      </c>
    </row>
    <row r="561" spans="8:23" x14ac:dyDescent="0.3">
      <c r="H561" s="12">
        <f t="shared" si="64"/>
        <v>0</v>
      </c>
      <c r="I561" s="2" t="str">
        <f t="shared" si="65"/>
        <v/>
      </c>
      <c r="J561" s="2" t="str">
        <f>IF(ISBLANK(A561),"",-SUM(I$3:I561))</f>
        <v/>
      </c>
      <c r="K561" s="2" t="str">
        <f t="shared" si="66"/>
        <v/>
      </c>
      <c r="L561" s="7" t="str">
        <f t="shared" si="67"/>
        <v/>
      </c>
      <c r="M561" s="7" t="str">
        <f>IF(ISBLANK(A561),"",K561/($M$1+SUM(K$3:K560)))</f>
        <v/>
      </c>
      <c r="N561" t="str">
        <f>IF(ISBLANK(A561),"",IF(H562=0,NETWORKDAYS($H$3,H561,holiday!$B$2:$B$10),IF(DAY(H561)&lt;DAY(H562),NETWORKDAYS($H$3,H561,holiday!$B$2:$B$10),0)))</f>
        <v/>
      </c>
      <c r="O561" t="str">
        <f>IF(ISBLANK(A561),"",SUMIF($A$3:$A561,O$2,$B$3:$B561))</f>
        <v/>
      </c>
      <c r="P561" t="str">
        <f>IF(ISBLANK(A561),"",SUMIF($A$3:$A561,P$2,$B$3:$B561))</f>
        <v/>
      </c>
      <c r="Q561" t="str">
        <f>IF(ISBLANK(A561),"",SUMIF($A$3:$A561,Q$2,$B$3:$B561))</f>
        <v/>
      </c>
      <c r="R561" t="str">
        <f>IF(ISBLANK(A561),"",SUMIF($A$3:$A561,R$2,$B$3:$B561))</f>
        <v/>
      </c>
      <c r="T561" s="2" t="str">
        <f t="shared" si="68"/>
        <v/>
      </c>
      <c r="U561" s="2" t="str">
        <f t="shared" si="69"/>
        <v/>
      </c>
      <c r="V561" s="2" t="str">
        <f t="shared" si="70"/>
        <v/>
      </c>
      <c r="W561" s="2" t="str">
        <f t="shared" si="71"/>
        <v/>
      </c>
    </row>
    <row r="562" spans="8:23" x14ac:dyDescent="0.3">
      <c r="H562" s="12">
        <f t="shared" si="64"/>
        <v>0</v>
      </c>
      <c r="I562" s="2" t="str">
        <f t="shared" si="65"/>
        <v/>
      </c>
      <c r="J562" s="2" t="str">
        <f>IF(ISBLANK(A562),"",-SUM(I$3:I562))</f>
        <v/>
      </c>
      <c r="K562" s="2" t="str">
        <f t="shared" si="66"/>
        <v/>
      </c>
      <c r="L562" s="7" t="str">
        <f t="shared" si="67"/>
        <v/>
      </c>
      <c r="M562" s="7" t="str">
        <f>IF(ISBLANK(A562),"",K562/($M$1+SUM(K$3:K561)))</f>
        <v/>
      </c>
      <c r="N562" t="str">
        <f>IF(ISBLANK(A562),"",IF(H563=0,NETWORKDAYS($H$3,H562,holiday!$B$2:$B$10),IF(DAY(H562)&lt;DAY(H563),NETWORKDAYS($H$3,H562,holiday!$B$2:$B$10),0)))</f>
        <v/>
      </c>
      <c r="O562" t="str">
        <f>IF(ISBLANK(A562),"",SUMIF($A$3:$A562,O$2,$B$3:$B562))</f>
        <v/>
      </c>
      <c r="P562" t="str">
        <f>IF(ISBLANK(A562),"",SUMIF($A$3:$A562,P$2,$B$3:$B562))</f>
        <v/>
      </c>
      <c r="Q562" t="str">
        <f>IF(ISBLANK(A562),"",SUMIF($A$3:$A562,Q$2,$B$3:$B562))</f>
        <v/>
      </c>
      <c r="R562" t="str">
        <f>IF(ISBLANK(A562),"",SUMIF($A$3:$A562,R$2,$B$3:$B562))</f>
        <v/>
      </c>
      <c r="T562" s="2" t="str">
        <f t="shared" si="68"/>
        <v/>
      </c>
      <c r="U562" s="2" t="str">
        <f t="shared" si="69"/>
        <v/>
      </c>
      <c r="V562" s="2" t="str">
        <f t="shared" si="70"/>
        <v/>
      </c>
      <c r="W562" s="2" t="str">
        <f t="shared" si="71"/>
        <v/>
      </c>
    </row>
    <row r="563" spans="8:23" x14ac:dyDescent="0.3">
      <c r="H563" s="12">
        <f t="shared" si="64"/>
        <v>0</v>
      </c>
      <c r="I563" s="2" t="str">
        <f t="shared" si="65"/>
        <v/>
      </c>
      <c r="J563" s="2" t="str">
        <f>IF(ISBLANK(A563),"",-SUM(I$3:I563))</f>
        <v/>
      </c>
      <c r="K563" s="2" t="str">
        <f t="shared" si="66"/>
        <v/>
      </c>
      <c r="L563" s="7" t="str">
        <f t="shared" si="67"/>
        <v/>
      </c>
      <c r="M563" s="7" t="str">
        <f>IF(ISBLANK(A563),"",K563/($M$1+SUM(K$3:K562)))</f>
        <v/>
      </c>
      <c r="N563" t="str">
        <f>IF(ISBLANK(A563),"",IF(H564=0,NETWORKDAYS($H$3,H563,holiday!$B$2:$B$10),IF(DAY(H563)&lt;DAY(H564),NETWORKDAYS($H$3,H563,holiday!$B$2:$B$10),0)))</f>
        <v/>
      </c>
      <c r="O563" t="str">
        <f>IF(ISBLANK(A563),"",SUMIF($A$3:$A563,O$2,$B$3:$B563))</f>
        <v/>
      </c>
      <c r="P563" t="str">
        <f>IF(ISBLANK(A563),"",SUMIF($A$3:$A563,P$2,$B$3:$B563))</f>
        <v/>
      </c>
      <c r="Q563" t="str">
        <f>IF(ISBLANK(A563),"",SUMIF($A$3:$A563,Q$2,$B$3:$B563))</f>
        <v/>
      </c>
      <c r="R563" t="str">
        <f>IF(ISBLANK(A563),"",SUMIF($A$3:$A563,R$2,$B$3:$B563))</f>
        <v/>
      </c>
      <c r="T563" s="2" t="str">
        <f t="shared" si="68"/>
        <v/>
      </c>
      <c r="U563" s="2" t="str">
        <f t="shared" si="69"/>
        <v/>
      </c>
      <c r="V563" s="2" t="str">
        <f t="shared" si="70"/>
        <v/>
      </c>
      <c r="W563" s="2" t="str">
        <f t="shared" si="71"/>
        <v/>
      </c>
    </row>
    <row r="564" spans="8:23" x14ac:dyDescent="0.3">
      <c r="H564" s="12">
        <f t="shared" si="64"/>
        <v>0</v>
      </c>
      <c r="I564" s="2" t="str">
        <f t="shared" si="65"/>
        <v/>
      </c>
      <c r="J564" s="2" t="str">
        <f>IF(ISBLANK(A564),"",-SUM(I$3:I564))</f>
        <v/>
      </c>
      <c r="K564" s="2" t="str">
        <f t="shared" si="66"/>
        <v/>
      </c>
      <c r="L564" s="7" t="str">
        <f t="shared" si="67"/>
        <v/>
      </c>
      <c r="M564" s="7" t="str">
        <f>IF(ISBLANK(A564),"",K564/($M$1+SUM(K$3:K563)))</f>
        <v/>
      </c>
      <c r="N564" t="str">
        <f>IF(ISBLANK(A564),"",IF(H565=0,NETWORKDAYS($H$3,H564,holiday!$B$2:$B$10),IF(DAY(H564)&lt;DAY(H565),NETWORKDAYS($H$3,H564,holiday!$B$2:$B$10),0)))</f>
        <v/>
      </c>
      <c r="O564" t="str">
        <f>IF(ISBLANK(A564),"",SUMIF($A$3:$A564,O$2,$B$3:$B564))</f>
        <v/>
      </c>
      <c r="P564" t="str">
        <f>IF(ISBLANK(A564),"",SUMIF($A$3:$A564,P$2,$B$3:$B564))</f>
        <v/>
      </c>
      <c r="Q564" t="str">
        <f>IF(ISBLANK(A564),"",SUMIF($A$3:$A564,Q$2,$B$3:$B564))</f>
        <v/>
      </c>
      <c r="R564" t="str">
        <f>IF(ISBLANK(A564),"",SUMIF($A$3:$A564,R$2,$B$3:$B564))</f>
        <v/>
      </c>
      <c r="T564" s="2" t="str">
        <f t="shared" si="68"/>
        <v/>
      </c>
      <c r="U564" s="2" t="str">
        <f t="shared" si="69"/>
        <v/>
      </c>
      <c r="V564" s="2" t="str">
        <f t="shared" si="70"/>
        <v/>
      </c>
      <c r="W564" s="2" t="str">
        <f t="shared" si="71"/>
        <v/>
      </c>
    </row>
    <row r="565" spans="8:23" x14ac:dyDescent="0.3">
      <c r="H565" s="12">
        <f t="shared" si="64"/>
        <v>0</v>
      </c>
      <c r="I565" s="2" t="str">
        <f t="shared" si="65"/>
        <v/>
      </c>
      <c r="J565" s="2" t="str">
        <f>IF(ISBLANK(A565),"",-SUM(I$3:I565))</f>
        <v/>
      </c>
      <c r="K565" s="2" t="str">
        <f t="shared" si="66"/>
        <v/>
      </c>
      <c r="L565" s="7" t="str">
        <f t="shared" si="67"/>
        <v/>
      </c>
      <c r="M565" s="7" t="str">
        <f>IF(ISBLANK(A565),"",K565/($M$1+SUM(K$3:K564)))</f>
        <v/>
      </c>
      <c r="N565" t="str">
        <f>IF(ISBLANK(A565),"",IF(H566=0,NETWORKDAYS($H$3,H565,holiday!$B$2:$B$10),IF(DAY(H565)&lt;DAY(H566),NETWORKDAYS($H$3,H565,holiday!$B$2:$B$10),0)))</f>
        <v/>
      </c>
      <c r="O565" t="str">
        <f>IF(ISBLANK(A565),"",SUMIF($A$3:$A565,O$2,$B$3:$B565))</f>
        <v/>
      </c>
      <c r="P565" t="str">
        <f>IF(ISBLANK(A565),"",SUMIF($A$3:$A565,P$2,$B$3:$B565))</f>
        <v/>
      </c>
      <c r="Q565" t="str">
        <f>IF(ISBLANK(A565),"",SUMIF($A$3:$A565,Q$2,$B$3:$B565))</f>
        <v/>
      </c>
      <c r="R565" t="str">
        <f>IF(ISBLANK(A565),"",SUMIF($A$3:$A565,R$2,$B$3:$B565))</f>
        <v/>
      </c>
      <c r="T565" s="2" t="str">
        <f t="shared" si="68"/>
        <v/>
      </c>
      <c r="U565" s="2" t="str">
        <f t="shared" si="69"/>
        <v/>
      </c>
      <c r="V565" s="2" t="str">
        <f t="shared" si="70"/>
        <v/>
      </c>
      <c r="W565" s="2" t="str">
        <f t="shared" si="71"/>
        <v/>
      </c>
    </row>
    <row r="566" spans="8:23" x14ac:dyDescent="0.3">
      <c r="H566" s="12">
        <f t="shared" si="64"/>
        <v>0</v>
      </c>
      <c r="I566" s="2" t="str">
        <f t="shared" si="65"/>
        <v/>
      </c>
      <c r="J566" s="2" t="str">
        <f>IF(ISBLANK(A566),"",-SUM(I$3:I566))</f>
        <v/>
      </c>
      <c r="K566" s="2" t="str">
        <f t="shared" si="66"/>
        <v/>
      </c>
      <c r="L566" s="7" t="str">
        <f t="shared" si="67"/>
        <v/>
      </c>
      <c r="M566" s="7" t="str">
        <f>IF(ISBLANK(A566),"",K566/($M$1+SUM(K$3:K565)))</f>
        <v/>
      </c>
      <c r="N566" t="str">
        <f>IF(ISBLANK(A566),"",IF(H567=0,NETWORKDAYS($H$3,H566,holiday!$B$2:$B$10),IF(DAY(H566)&lt;DAY(H567),NETWORKDAYS($H$3,H566,holiday!$B$2:$B$10),0)))</f>
        <v/>
      </c>
      <c r="O566" t="str">
        <f>IF(ISBLANK(A566),"",SUMIF($A$3:$A566,O$2,$B$3:$B566))</f>
        <v/>
      </c>
      <c r="P566" t="str">
        <f>IF(ISBLANK(A566),"",SUMIF($A$3:$A566,P$2,$B$3:$B566))</f>
        <v/>
      </c>
      <c r="Q566" t="str">
        <f>IF(ISBLANK(A566),"",SUMIF($A$3:$A566,Q$2,$B$3:$B566))</f>
        <v/>
      </c>
      <c r="R566" t="str">
        <f>IF(ISBLANK(A566),"",SUMIF($A$3:$A566,R$2,$B$3:$B566))</f>
        <v/>
      </c>
      <c r="T566" s="2" t="str">
        <f t="shared" si="68"/>
        <v/>
      </c>
      <c r="U566" s="2" t="str">
        <f t="shared" si="69"/>
        <v/>
      </c>
      <c r="V566" s="2" t="str">
        <f t="shared" si="70"/>
        <v/>
      </c>
      <c r="W566" s="2" t="str">
        <f t="shared" si="71"/>
        <v/>
      </c>
    </row>
    <row r="567" spans="8:23" x14ac:dyDescent="0.3">
      <c r="H567" s="12">
        <f t="shared" si="64"/>
        <v>0</v>
      </c>
      <c r="I567" s="2" t="str">
        <f t="shared" si="65"/>
        <v/>
      </c>
      <c r="J567" s="2" t="str">
        <f>IF(ISBLANK(A567),"",-SUM(I$3:I567))</f>
        <v/>
      </c>
      <c r="K567" s="2" t="str">
        <f t="shared" si="66"/>
        <v/>
      </c>
      <c r="L567" s="7" t="str">
        <f t="shared" si="67"/>
        <v/>
      </c>
      <c r="M567" s="7" t="str">
        <f>IF(ISBLANK(A567),"",K567/($M$1+SUM(K$3:K566)))</f>
        <v/>
      </c>
      <c r="N567" t="str">
        <f>IF(ISBLANK(A567),"",IF(H568=0,NETWORKDAYS($H$3,H567,holiday!$B$2:$B$10),IF(DAY(H567)&lt;DAY(H568),NETWORKDAYS($H$3,H567,holiday!$B$2:$B$10),0)))</f>
        <v/>
      </c>
      <c r="O567" t="str">
        <f>IF(ISBLANK(A567),"",SUMIF($A$3:$A567,O$2,$B$3:$B567))</f>
        <v/>
      </c>
      <c r="P567" t="str">
        <f>IF(ISBLANK(A567),"",SUMIF($A$3:$A567,P$2,$B$3:$B567))</f>
        <v/>
      </c>
      <c r="Q567" t="str">
        <f>IF(ISBLANK(A567),"",SUMIF($A$3:$A567,Q$2,$B$3:$B567))</f>
        <v/>
      </c>
      <c r="R567" t="str">
        <f>IF(ISBLANK(A567),"",SUMIF($A$3:$A567,R$2,$B$3:$B567))</f>
        <v/>
      </c>
      <c r="T567" s="2" t="str">
        <f t="shared" si="68"/>
        <v/>
      </c>
      <c r="U567" s="2" t="str">
        <f t="shared" si="69"/>
        <v/>
      </c>
      <c r="V567" s="2" t="str">
        <f t="shared" si="70"/>
        <v/>
      </c>
      <c r="W567" s="2" t="str">
        <f t="shared" si="71"/>
        <v/>
      </c>
    </row>
    <row r="568" spans="8:23" x14ac:dyDescent="0.3">
      <c r="H568" s="12">
        <f t="shared" si="64"/>
        <v>0</v>
      </c>
      <c r="I568" s="2" t="str">
        <f t="shared" si="65"/>
        <v/>
      </c>
      <c r="J568" s="2" t="str">
        <f>IF(ISBLANK(A568),"",-SUM(I$3:I568))</f>
        <v/>
      </c>
      <c r="K568" s="2" t="str">
        <f t="shared" si="66"/>
        <v/>
      </c>
      <c r="L568" s="7" t="str">
        <f t="shared" si="67"/>
        <v/>
      </c>
      <c r="M568" s="7" t="str">
        <f>IF(ISBLANK(A568),"",K568/($M$1+SUM(K$3:K567)))</f>
        <v/>
      </c>
      <c r="N568" t="str">
        <f>IF(ISBLANK(A568),"",IF(H569=0,NETWORKDAYS($H$3,H568,holiday!$B$2:$B$10),IF(DAY(H568)&lt;DAY(H569),NETWORKDAYS($H$3,H568,holiday!$B$2:$B$10),0)))</f>
        <v/>
      </c>
      <c r="O568" t="str">
        <f>IF(ISBLANK(A568),"",SUMIF($A$3:$A568,O$2,$B$3:$B568))</f>
        <v/>
      </c>
      <c r="P568" t="str">
        <f>IF(ISBLANK(A568),"",SUMIF($A$3:$A568,P$2,$B$3:$B568))</f>
        <v/>
      </c>
      <c r="Q568" t="str">
        <f>IF(ISBLANK(A568),"",SUMIF($A$3:$A568,Q$2,$B$3:$B568))</f>
        <v/>
      </c>
      <c r="R568" t="str">
        <f>IF(ISBLANK(A568),"",SUMIF($A$3:$A568,R$2,$B$3:$B568))</f>
        <v/>
      </c>
      <c r="T568" s="2" t="str">
        <f t="shared" si="68"/>
        <v/>
      </c>
      <c r="U568" s="2" t="str">
        <f t="shared" si="69"/>
        <v/>
      </c>
      <c r="V568" s="2" t="str">
        <f t="shared" si="70"/>
        <v/>
      </c>
      <c r="W568" s="2" t="str">
        <f t="shared" si="71"/>
        <v/>
      </c>
    </row>
    <row r="569" spans="8:23" x14ac:dyDescent="0.3">
      <c r="H569" s="12">
        <f t="shared" si="64"/>
        <v>0</v>
      </c>
      <c r="I569" s="2" t="str">
        <f t="shared" si="65"/>
        <v/>
      </c>
      <c r="J569" s="2" t="str">
        <f>IF(ISBLANK(A569),"",-SUM(I$3:I569))</f>
        <v/>
      </c>
      <c r="K569" s="2" t="str">
        <f t="shared" si="66"/>
        <v/>
      </c>
      <c r="L569" s="7" t="str">
        <f t="shared" si="67"/>
        <v/>
      </c>
      <c r="M569" s="7" t="str">
        <f>IF(ISBLANK(A569),"",K569/($M$1+SUM(K$3:K568)))</f>
        <v/>
      </c>
      <c r="N569" t="str">
        <f>IF(ISBLANK(A569),"",IF(H570=0,NETWORKDAYS($H$3,H569,holiday!$B$2:$B$10),IF(DAY(H569)&lt;DAY(H570),NETWORKDAYS($H$3,H569,holiday!$B$2:$B$10),0)))</f>
        <v/>
      </c>
      <c r="O569" t="str">
        <f>IF(ISBLANK(A569),"",SUMIF($A$3:$A569,O$2,$B$3:$B569))</f>
        <v/>
      </c>
      <c r="P569" t="str">
        <f>IF(ISBLANK(A569),"",SUMIF($A$3:$A569,P$2,$B$3:$B569))</f>
        <v/>
      </c>
      <c r="Q569" t="str">
        <f>IF(ISBLANK(A569),"",SUMIF($A$3:$A569,Q$2,$B$3:$B569))</f>
        <v/>
      </c>
      <c r="R569" t="str">
        <f>IF(ISBLANK(A569),"",SUMIF($A$3:$A569,R$2,$B$3:$B569))</f>
        <v/>
      </c>
      <c r="T569" s="2" t="str">
        <f t="shared" si="68"/>
        <v/>
      </c>
      <c r="U569" s="2" t="str">
        <f t="shared" si="69"/>
        <v/>
      </c>
      <c r="V569" s="2" t="str">
        <f t="shared" si="70"/>
        <v/>
      </c>
      <c r="W569" s="2" t="str">
        <f t="shared" si="71"/>
        <v/>
      </c>
    </row>
    <row r="570" spans="8:23" x14ac:dyDescent="0.3">
      <c r="H570" s="12">
        <f t="shared" si="64"/>
        <v>0</v>
      </c>
      <c r="I570" s="2" t="str">
        <f t="shared" si="65"/>
        <v/>
      </c>
      <c r="J570" s="2" t="str">
        <f>IF(ISBLANK(A570),"",-SUM(I$3:I570))</f>
        <v/>
      </c>
      <c r="K570" s="2" t="str">
        <f t="shared" si="66"/>
        <v/>
      </c>
      <c r="L570" s="7" t="str">
        <f t="shared" si="67"/>
        <v/>
      </c>
      <c r="M570" s="7" t="str">
        <f>IF(ISBLANK(A570),"",K570/($M$1+SUM(K$3:K569)))</f>
        <v/>
      </c>
      <c r="N570" t="str">
        <f>IF(ISBLANK(A570),"",IF(H571=0,NETWORKDAYS($H$3,H570,holiday!$B$2:$B$10),IF(DAY(H570)&lt;DAY(H571),NETWORKDAYS($H$3,H570,holiday!$B$2:$B$10),0)))</f>
        <v/>
      </c>
      <c r="O570" t="str">
        <f>IF(ISBLANK(A570),"",SUMIF($A$3:$A570,O$2,$B$3:$B570))</f>
        <v/>
      </c>
      <c r="P570" t="str">
        <f>IF(ISBLANK(A570),"",SUMIF($A$3:$A570,P$2,$B$3:$B570))</f>
        <v/>
      </c>
      <c r="Q570" t="str">
        <f>IF(ISBLANK(A570),"",SUMIF($A$3:$A570,Q$2,$B$3:$B570))</f>
        <v/>
      </c>
      <c r="R570" t="str">
        <f>IF(ISBLANK(A570),"",SUMIF($A$3:$A570,R$2,$B$3:$B570))</f>
        <v/>
      </c>
      <c r="T570" s="2" t="str">
        <f t="shared" si="68"/>
        <v/>
      </c>
      <c r="U570" s="2" t="str">
        <f t="shared" si="69"/>
        <v/>
      </c>
      <c r="V570" s="2" t="str">
        <f t="shared" si="70"/>
        <v/>
      </c>
      <c r="W570" s="2" t="str">
        <f t="shared" si="71"/>
        <v/>
      </c>
    </row>
    <row r="571" spans="8:23" x14ac:dyDescent="0.3">
      <c r="H571" s="12">
        <f t="shared" si="64"/>
        <v>0</v>
      </c>
      <c r="I571" s="2" t="str">
        <f t="shared" si="65"/>
        <v/>
      </c>
      <c r="J571" s="2" t="str">
        <f>IF(ISBLANK(A571),"",-SUM(I$3:I571))</f>
        <v/>
      </c>
      <c r="K571" s="2" t="str">
        <f t="shared" si="66"/>
        <v/>
      </c>
      <c r="L571" s="7" t="str">
        <f t="shared" si="67"/>
        <v/>
      </c>
      <c r="M571" s="7" t="str">
        <f>IF(ISBLANK(A571),"",K571/($M$1+SUM(K$3:K570)))</f>
        <v/>
      </c>
      <c r="N571" t="str">
        <f>IF(ISBLANK(A571),"",IF(H572=0,NETWORKDAYS($H$3,H571,holiday!$B$2:$B$10),IF(DAY(H571)&lt;DAY(H572),NETWORKDAYS($H$3,H571,holiday!$B$2:$B$10),0)))</f>
        <v/>
      </c>
      <c r="O571" t="str">
        <f>IF(ISBLANK(A571),"",SUMIF($A$3:$A571,O$2,$B$3:$B571))</f>
        <v/>
      </c>
      <c r="P571" t="str">
        <f>IF(ISBLANK(A571),"",SUMIF($A$3:$A571,P$2,$B$3:$B571))</f>
        <v/>
      </c>
      <c r="Q571" t="str">
        <f>IF(ISBLANK(A571),"",SUMIF($A$3:$A571,Q$2,$B$3:$B571))</f>
        <v/>
      </c>
      <c r="R571" t="str">
        <f>IF(ISBLANK(A571),"",SUMIF($A$3:$A571,R$2,$B$3:$B571))</f>
        <v/>
      </c>
      <c r="T571" s="2" t="str">
        <f t="shared" si="68"/>
        <v/>
      </c>
      <c r="U571" s="2" t="str">
        <f t="shared" si="69"/>
        <v/>
      </c>
      <c r="V571" s="2" t="str">
        <f t="shared" si="70"/>
        <v/>
      </c>
      <c r="W571" s="2" t="str">
        <f t="shared" si="71"/>
        <v/>
      </c>
    </row>
    <row r="572" spans="8:23" x14ac:dyDescent="0.3">
      <c r="H572" s="12">
        <f t="shared" si="64"/>
        <v>0</v>
      </c>
      <c r="I572" s="2" t="str">
        <f t="shared" si="65"/>
        <v/>
      </c>
      <c r="J572" s="2" t="str">
        <f>IF(ISBLANK(A572),"",-SUM(I$3:I572))</f>
        <v/>
      </c>
      <c r="K572" s="2" t="str">
        <f t="shared" si="66"/>
        <v/>
      </c>
      <c r="L572" s="7" t="str">
        <f t="shared" si="67"/>
        <v/>
      </c>
      <c r="M572" s="7" t="str">
        <f>IF(ISBLANK(A572),"",K572/($M$1+SUM(K$3:K571)))</f>
        <v/>
      </c>
      <c r="N572" t="str">
        <f>IF(ISBLANK(A572),"",IF(H573=0,NETWORKDAYS($H$3,H572,holiday!$B$2:$B$10),IF(DAY(H572)&lt;DAY(H573),NETWORKDAYS($H$3,H572,holiday!$B$2:$B$10),0)))</f>
        <v/>
      </c>
      <c r="O572" t="str">
        <f>IF(ISBLANK(A572),"",SUMIF($A$3:$A572,O$2,$B$3:$B572))</f>
        <v/>
      </c>
      <c r="P572" t="str">
        <f>IF(ISBLANK(A572),"",SUMIF($A$3:$A572,P$2,$B$3:$B572))</f>
        <v/>
      </c>
      <c r="Q572" t="str">
        <f>IF(ISBLANK(A572),"",SUMIF($A$3:$A572,Q$2,$B$3:$B572))</f>
        <v/>
      </c>
      <c r="R572" t="str">
        <f>IF(ISBLANK(A572),"",SUMIF($A$3:$A572,R$2,$B$3:$B572))</f>
        <v/>
      </c>
      <c r="T572" s="2" t="str">
        <f t="shared" si="68"/>
        <v/>
      </c>
      <c r="U572" s="2" t="str">
        <f t="shared" si="69"/>
        <v/>
      </c>
      <c r="V572" s="2" t="str">
        <f t="shared" si="70"/>
        <v/>
      </c>
      <c r="W572" s="2" t="str">
        <f t="shared" si="71"/>
        <v/>
      </c>
    </row>
    <row r="573" spans="8:23" x14ac:dyDescent="0.3">
      <c r="H573" s="12">
        <f t="shared" si="64"/>
        <v>0</v>
      </c>
      <c r="I573" s="2" t="str">
        <f t="shared" si="65"/>
        <v/>
      </c>
      <c r="J573" s="2" t="str">
        <f>IF(ISBLANK(A573),"",-SUM(I$3:I573))</f>
        <v/>
      </c>
      <c r="K573" s="2" t="str">
        <f t="shared" si="66"/>
        <v/>
      </c>
      <c r="L573" s="7" t="str">
        <f t="shared" si="67"/>
        <v/>
      </c>
      <c r="M573" s="7" t="str">
        <f>IF(ISBLANK(A573),"",K573/($M$1+SUM(K$3:K572)))</f>
        <v/>
      </c>
      <c r="N573" t="str">
        <f>IF(ISBLANK(A573),"",IF(H574=0,NETWORKDAYS($H$3,H573,holiday!$B$2:$B$10),IF(DAY(H573)&lt;DAY(H574),NETWORKDAYS($H$3,H573,holiday!$B$2:$B$10),0)))</f>
        <v/>
      </c>
      <c r="O573" t="str">
        <f>IF(ISBLANK(A573),"",SUMIF($A$3:$A573,O$2,$B$3:$B573))</f>
        <v/>
      </c>
      <c r="P573" t="str">
        <f>IF(ISBLANK(A573),"",SUMIF($A$3:$A573,P$2,$B$3:$B573))</f>
        <v/>
      </c>
      <c r="Q573" t="str">
        <f>IF(ISBLANK(A573),"",SUMIF($A$3:$A573,Q$2,$B$3:$B573))</f>
        <v/>
      </c>
      <c r="R573" t="str">
        <f>IF(ISBLANK(A573),"",SUMIF($A$3:$A573,R$2,$B$3:$B573))</f>
        <v/>
      </c>
      <c r="T573" s="2" t="str">
        <f t="shared" si="68"/>
        <v/>
      </c>
      <c r="U573" s="2" t="str">
        <f t="shared" si="69"/>
        <v/>
      </c>
      <c r="V573" s="2" t="str">
        <f t="shared" si="70"/>
        <v/>
      </c>
      <c r="W573" s="2" t="str">
        <f t="shared" si="71"/>
        <v/>
      </c>
    </row>
    <row r="574" spans="8:23" x14ac:dyDescent="0.3">
      <c r="H574" s="12">
        <f t="shared" si="64"/>
        <v>0</v>
      </c>
      <c r="I574" s="2" t="str">
        <f t="shared" si="65"/>
        <v/>
      </c>
      <c r="J574" s="2" t="str">
        <f>IF(ISBLANK(A574),"",-SUM(I$3:I574))</f>
        <v/>
      </c>
      <c r="K574" s="2" t="str">
        <f t="shared" si="66"/>
        <v/>
      </c>
      <c r="L574" s="7" t="str">
        <f t="shared" si="67"/>
        <v/>
      </c>
      <c r="M574" s="7" t="str">
        <f>IF(ISBLANK(A574),"",K574/($M$1+SUM(K$3:K573)))</f>
        <v/>
      </c>
      <c r="N574" t="str">
        <f>IF(ISBLANK(A574),"",IF(H575=0,NETWORKDAYS($H$3,H574,holiday!$B$2:$B$10),IF(DAY(H574)&lt;DAY(H575),NETWORKDAYS($H$3,H574,holiday!$B$2:$B$10),0)))</f>
        <v/>
      </c>
      <c r="O574" t="str">
        <f>IF(ISBLANK(A574),"",SUMIF($A$3:$A574,O$2,$B$3:$B574))</f>
        <v/>
      </c>
      <c r="P574" t="str">
        <f>IF(ISBLANK(A574),"",SUMIF($A$3:$A574,P$2,$B$3:$B574))</f>
        <v/>
      </c>
      <c r="Q574" t="str">
        <f>IF(ISBLANK(A574),"",SUMIF($A$3:$A574,Q$2,$B$3:$B574))</f>
        <v/>
      </c>
      <c r="R574" t="str">
        <f>IF(ISBLANK(A574),"",SUMIF($A$3:$A574,R$2,$B$3:$B574))</f>
        <v/>
      </c>
      <c r="T574" s="2" t="str">
        <f t="shared" si="68"/>
        <v/>
      </c>
      <c r="U574" s="2" t="str">
        <f t="shared" si="69"/>
        <v/>
      </c>
      <c r="V574" s="2" t="str">
        <f t="shared" si="70"/>
        <v/>
      </c>
      <c r="W574" s="2" t="str">
        <f t="shared" si="71"/>
        <v/>
      </c>
    </row>
    <row r="575" spans="8:23" x14ac:dyDescent="0.3">
      <c r="H575" s="12">
        <f t="shared" si="64"/>
        <v>0</v>
      </c>
      <c r="I575" s="2" t="str">
        <f t="shared" si="65"/>
        <v/>
      </c>
      <c r="J575" s="2" t="str">
        <f>IF(ISBLANK(A575),"",-SUM(I$3:I575))</f>
        <v/>
      </c>
      <c r="K575" s="2" t="str">
        <f t="shared" si="66"/>
        <v/>
      </c>
      <c r="L575" s="7" t="str">
        <f t="shared" si="67"/>
        <v/>
      </c>
      <c r="M575" s="7" t="str">
        <f>IF(ISBLANK(A575),"",K575/($M$1+SUM(K$3:K574)))</f>
        <v/>
      </c>
      <c r="N575" t="str">
        <f>IF(ISBLANK(A575),"",IF(H576=0,NETWORKDAYS($H$3,H575,holiday!$B$2:$B$10),IF(DAY(H575)&lt;DAY(H576),NETWORKDAYS($H$3,H575,holiday!$B$2:$B$10),0)))</f>
        <v/>
      </c>
      <c r="O575" t="str">
        <f>IF(ISBLANK(A575),"",SUMIF($A$3:$A575,O$2,$B$3:$B575))</f>
        <v/>
      </c>
      <c r="P575" t="str">
        <f>IF(ISBLANK(A575),"",SUMIF($A$3:$A575,P$2,$B$3:$B575))</f>
        <v/>
      </c>
      <c r="Q575" t="str">
        <f>IF(ISBLANK(A575),"",SUMIF($A$3:$A575,Q$2,$B$3:$B575))</f>
        <v/>
      </c>
      <c r="R575" t="str">
        <f>IF(ISBLANK(A575),"",SUMIF($A$3:$A575,R$2,$B$3:$B575))</f>
        <v/>
      </c>
      <c r="T575" s="2" t="str">
        <f t="shared" si="68"/>
        <v/>
      </c>
      <c r="U575" s="2" t="str">
        <f t="shared" si="69"/>
        <v/>
      </c>
      <c r="V575" s="2" t="str">
        <f t="shared" si="70"/>
        <v/>
      </c>
      <c r="W575" s="2" t="str">
        <f t="shared" si="71"/>
        <v/>
      </c>
    </row>
    <row r="576" spans="8:23" x14ac:dyDescent="0.3">
      <c r="H576" s="12">
        <f t="shared" si="64"/>
        <v>0</v>
      </c>
      <c r="I576" s="2" t="str">
        <f t="shared" si="65"/>
        <v/>
      </c>
      <c r="J576" s="2" t="str">
        <f>IF(ISBLANK(A576),"",-SUM(I$3:I576))</f>
        <v/>
      </c>
      <c r="K576" s="2" t="str">
        <f t="shared" si="66"/>
        <v/>
      </c>
      <c r="L576" s="7" t="str">
        <f t="shared" si="67"/>
        <v/>
      </c>
      <c r="M576" s="7" t="str">
        <f>IF(ISBLANK(A576),"",K576/($M$1+SUM(K$3:K575)))</f>
        <v/>
      </c>
      <c r="N576" t="str">
        <f>IF(ISBLANK(A576),"",IF(H577=0,NETWORKDAYS($H$3,H576,holiday!$B$2:$B$10),IF(DAY(H576)&lt;DAY(H577),NETWORKDAYS($H$3,H576,holiday!$B$2:$B$10),0)))</f>
        <v/>
      </c>
      <c r="O576" t="str">
        <f>IF(ISBLANK(A576),"",SUMIF($A$3:$A576,O$2,$B$3:$B576))</f>
        <v/>
      </c>
      <c r="P576" t="str">
        <f>IF(ISBLANK(A576),"",SUMIF($A$3:$A576,P$2,$B$3:$B576))</f>
        <v/>
      </c>
      <c r="Q576" t="str">
        <f>IF(ISBLANK(A576),"",SUMIF($A$3:$A576,Q$2,$B$3:$B576))</f>
        <v/>
      </c>
      <c r="R576" t="str">
        <f>IF(ISBLANK(A576),"",SUMIF($A$3:$A576,R$2,$B$3:$B576))</f>
        <v/>
      </c>
      <c r="T576" s="2" t="str">
        <f t="shared" si="68"/>
        <v/>
      </c>
      <c r="U576" s="2" t="str">
        <f t="shared" si="69"/>
        <v/>
      </c>
      <c r="V576" s="2" t="str">
        <f t="shared" si="70"/>
        <v/>
      </c>
      <c r="W576" s="2" t="str">
        <f t="shared" si="71"/>
        <v/>
      </c>
    </row>
    <row r="577" spans="8:23" x14ac:dyDescent="0.3">
      <c r="H577" s="12">
        <f t="shared" si="64"/>
        <v>0</v>
      </c>
      <c r="I577" s="2" t="str">
        <f t="shared" si="65"/>
        <v/>
      </c>
      <c r="J577" s="2" t="str">
        <f>IF(ISBLANK(A577),"",-SUM(I$3:I577))</f>
        <v/>
      </c>
      <c r="K577" s="2" t="str">
        <f t="shared" si="66"/>
        <v/>
      </c>
      <c r="L577" s="7" t="str">
        <f t="shared" si="67"/>
        <v/>
      </c>
      <c r="M577" s="7" t="str">
        <f>IF(ISBLANK(A577),"",K577/($M$1+SUM(K$3:K576)))</f>
        <v/>
      </c>
      <c r="N577" t="str">
        <f>IF(ISBLANK(A577),"",IF(H578=0,NETWORKDAYS($H$3,H577,holiday!$B$2:$B$10),IF(DAY(H577)&lt;DAY(H578),NETWORKDAYS($H$3,H577,holiday!$B$2:$B$10),0)))</f>
        <v/>
      </c>
      <c r="O577" t="str">
        <f>IF(ISBLANK(A577),"",SUMIF($A$3:$A577,O$2,$B$3:$B577))</f>
        <v/>
      </c>
      <c r="P577" t="str">
        <f>IF(ISBLANK(A577),"",SUMIF($A$3:$A577,P$2,$B$3:$B577))</f>
        <v/>
      </c>
      <c r="Q577" t="str">
        <f>IF(ISBLANK(A577),"",SUMIF($A$3:$A577,Q$2,$B$3:$B577))</f>
        <v/>
      </c>
      <c r="R577" t="str">
        <f>IF(ISBLANK(A577),"",SUMIF($A$3:$A577,R$2,$B$3:$B577))</f>
        <v/>
      </c>
      <c r="T577" s="2" t="str">
        <f t="shared" si="68"/>
        <v/>
      </c>
      <c r="U577" s="2" t="str">
        <f t="shared" si="69"/>
        <v/>
      </c>
      <c r="V577" s="2" t="str">
        <f t="shared" si="70"/>
        <v/>
      </c>
      <c r="W577" s="2" t="str">
        <f t="shared" si="71"/>
        <v/>
      </c>
    </row>
    <row r="578" spans="8:23" x14ac:dyDescent="0.3">
      <c r="H578" s="12">
        <f t="shared" si="64"/>
        <v>0</v>
      </c>
      <c r="I578" s="2" t="str">
        <f t="shared" si="65"/>
        <v/>
      </c>
      <c r="J578" s="2" t="str">
        <f>IF(ISBLANK(A578),"",-SUM(I$3:I578))</f>
        <v/>
      </c>
      <c r="K578" s="2" t="str">
        <f t="shared" si="66"/>
        <v/>
      </c>
      <c r="L578" s="7" t="str">
        <f t="shared" si="67"/>
        <v/>
      </c>
      <c r="M578" s="7" t="str">
        <f>IF(ISBLANK(A578),"",K578/($M$1+SUM(K$3:K577)))</f>
        <v/>
      </c>
      <c r="N578" t="str">
        <f>IF(ISBLANK(A578),"",IF(H579=0,NETWORKDAYS($H$3,H578,holiday!$B$2:$B$10),IF(DAY(H578)&lt;DAY(H579),NETWORKDAYS($H$3,H578,holiday!$B$2:$B$10),0)))</f>
        <v/>
      </c>
      <c r="O578" t="str">
        <f>IF(ISBLANK(A578),"",SUMIF($A$3:$A578,O$2,$B$3:$B578))</f>
        <v/>
      </c>
      <c r="P578" t="str">
        <f>IF(ISBLANK(A578),"",SUMIF($A$3:$A578,P$2,$B$3:$B578))</f>
        <v/>
      </c>
      <c r="Q578" t="str">
        <f>IF(ISBLANK(A578),"",SUMIF($A$3:$A578,Q$2,$B$3:$B578))</f>
        <v/>
      </c>
      <c r="R578" t="str">
        <f>IF(ISBLANK(A578),"",SUMIF($A$3:$A578,R$2,$B$3:$B578))</f>
        <v/>
      </c>
      <c r="T578" s="2" t="str">
        <f t="shared" si="68"/>
        <v/>
      </c>
      <c r="U578" s="2" t="str">
        <f t="shared" si="69"/>
        <v/>
      </c>
      <c r="V578" s="2" t="str">
        <f t="shared" si="70"/>
        <v/>
      </c>
      <c r="W578" s="2" t="str">
        <f t="shared" si="71"/>
        <v/>
      </c>
    </row>
    <row r="579" spans="8:23" x14ac:dyDescent="0.3">
      <c r="H579" s="12">
        <f t="shared" si="64"/>
        <v>0</v>
      </c>
      <c r="I579" s="2" t="str">
        <f t="shared" si="65"/>
        <v/>
      </c>
      <c r="J579" s="2" t="str">
        <f>IF(ISBLANK(A579),"",-SUM(I$3:I579))</f>
        <v/>
      </c>
      <c r="K579" s="2" t="str">
        <f t="shared" si="66"/>
        <v/>
      </c>
      <c r="L579" s="7" t="str">
        <f t="shared" si="67"/>
        <v/>
      </c>
      <c r="M579" s="7" t="str">
        <f>IF(ISBLANK(A579),"",K579/($M$1+SUM(K$3:K578)))</f>
        <v/>
      </c>
      <c r="N579" t="str">
        <f>IF(ISBLANK(A579),"",IF(H580=0,NETWORKDAYS($H$3,H579,holiday!$B$2:$B$10),IF(DAY(H579)&lt;DAY(H580),NETWORKDAYS($H$3,H579,holiday!$B$2:$B$10),0)))</f>
        <v/>
      </c>
      <c r="O579" t="str">
        <f>IF(ISBLANK(A579),"",SUMIF($A$3:$A579,O$2,$B$3:$B579))</f>
        <v/>
      </c>
      <c r="P579" t="str">
        <f>IF(ISBLANK(A579),"",SUMIF($A$3:$A579,P$2,$B$3:$B579))</f>
        <v/>
      </c>
      <c r="Q579" t="str">
        <f>IF(ISBLANK(A579),"",SUMIF($A$3:$A579,Q$2,$B$3:$B579))</f>
        <v/>
      </c>
      <c r="R579" t="str">
        <f>IF(ISBLANK(A579),"",SUMIF($A$3:$A579,R$2,$B$3:$B579))</f>
        <v/>
      </c>
      <c r="T579" s="2" t="str">
        <f t="shared" si="68"/>
        <v/>
      </c>
      <c r="U579" s="2" t="str">
        <f t="shared" si="69"/>
        <v/>
      </c>
      <c r="V579" s="2" t="str">
        <f t="shared" si="70"/>
        <v/>
      </c>
      <c r="W579" s="2" t="str">
        <f t="shared" si="71"/>
        <v/>
      </c>
    </row>
    <row r="580" spans="8:23" x14ac:dyDescent="0.3">
      <c r="H580" s="12">
        <f t="shared" ref="H580:H643" si="72">IF(ISBLANK(D580),,LEFT(D580,LEN(D580)-6)*1)</f>
        <v>0</v>
      </c>
      <c r="I580" s="2" t="str">
        <f t="shared" ref="I580:I643" si="73">IF(ISBLANK(A580),"",-B580*C580)</f>
        <v/>
      </c>
      <c r="J580" s="2" t="str">
        <f>IF(ISBLANK(A580),"",-SUM(I$3:I580))</f>
        <v/>
      </c>
      <c r="K580" s="2" t="str">
        <f t="shared" ref="K580:K643" si="74">IF(ISBLANK(A580),"",SUMPRODUCT(O580:R580,T580:W580)-J580)</f>
        <v/>
      </c>
      <c r="L580" s="7" t="str">
        <f t="shared" ref="L580:L643" si="75">IF(ISBLANK(A580),"",K580/$M$1)</f>
        <v/>
      </c>
      <c r="M580" s="7" t="str">
        <f>IF(ISBLANK(A580),"",K580/($M$1+SUM(K$3:K579)))</f>
        <v/>
      </c>
      <c r="N580" t="str">
        <f>IF(ISBLANK(A580),"",IF(H581=0,NETWORKDAYS($H$3,H580,holiday!$B$2:$B$10),IF(DAY(H580)&lt;DAY(H581),NETWORKDAYS($H$3,H580,holiday!$B$2:$B$10),0)))</f>
        <v/>
      </c>
      <c r="O580" t="str">
        <f>IF(ISBLANK(A580),"",SUMIF($A$3:$A580,O$2,$B$3:$B580))</f>
        <v/>
      </c>
      <c r="P580" t="str">
        <f>IF(ISBLANK(A580),"",SUMIF($A$3:$A580,P$2,$B$3:$B580))</f>
        <v/>
      </c>
      <c r="Q580" t="str">
        <f>IF(ISBLANK(A580),"",SUMIF($A$3:$A580,Q$2,$B$3:$B580))</f>
        <v/>
      </c>
      <c r="R580" t="str">
        <f>IF(ISBLANK(A580),"",SUMIF($A$3:$A580,R$2,$B$3:$B580))</f>
        <v/>
      </c>
      <c r="T580" s="2" t="str">
        <f t="shared" ref="T580:T643" si="76">IF(ISBLANK(A580),"",IF($A580=T$2,$C580,T579))</f>
        <v/>
      </c>
      <c r="U580" s="2" t="str">
        <f t="shared" ref="U580:U643" si="77">IF(ISBLANK(A580),"",IF($A580=U$2,$C580,U579))</f>
        <v/>
      </c>
      <c r="V580" s="2" t="str">
        <f t="shared" ref="V580:V643" si="78">IF(ISBLANK(A580),"",IF($A580=V$2,$C580,V579))</f>
        <v/>
      </c>
      <c r="W580" s="2" t="str">
        <f t="shared" ref="W580:W643" si="79">IF(ISBLANK(A580),"",IF($A580=W$2,$C580,W579))</f>
        <v/>
      </c>
    </row>
    <row r="581" spans="8:23" x14ac:dyDescent="0.3">
      <c r="H581" s="12">
        <f t="shared" si="72"/>
        <v>0</v>
      </c>
      <c r="I581" s="2" t="str">
        <f t="shared" si="73"/>
        <v/>
      </c>
      <c r="J581" s="2" t="str">
        <f>IF(ISBLANK(A581),"",-SUM(I$3:I581))</f>
        <v/>
      </c>
      <c r="K581" s="2" t="str">
        <f t="shared" si="74"/>
        <v/>
      </c>
      <c r="L581" s="7" t="str">
        <f t="shared" si="75"/>
        <v/>
      </c>
      <c r="M581" s="7" t="str">
        <f>IF(ISBLANK(A581),"",K581/($M$1+SUM(K$3:K580)))</f>
        <v/>
      </c>
      <c r="N581" t="str">
        <f>IF(ISBLANK(A581),"",IF(H582=0,NETWORKDAYS($H$3,H581,holiday!$B$2:$B$10),IF(DAY(H581)&lt;DAY(H582),NETWORKDAYS($H$3,H581,holiday!$B$2:$B$10),0)))</f>
        <v/>
      </c>
      <c r="O581" t="str">
        <f>IF(ISBLANK(A581),"",SUMIF($A$3:$A581,O$2,$B$3:$B581))</f>
        <v/>
      </c>
      <c r="P581" t="str">
        <f>IF(ISBLANK(A581),"",SUMIF($A$3:$A581,P$2,$B$3:$B581))</f>
        <v/>
      </c>
      <c r="Q581" t="str">
        <f>IF(ISBLANK(A581),"",SUMIF($A$3:$A581,Q$2,$B$3:$B581))</f>
        <v/>
      </c>
      <c r="R581" t="str">
        <f>IF(ISBLANK(A581),"",SUMIF($A$3:$A581,R$2,$B$3:$B581))</f>
        <v/>
      </c>
      <c r="T581" s="2" t="str">
        <f t="shared" si="76"/>
        <v/>
      </c>
      <c r="U581" s="2" t="str">
        <f t="shared" si="77"/>
        <v/>
      </c>
      <c r="V581" s="2" t="str">
        <f t="shared" si="78"/>
        <v/>
      </c>
      <c r="W581" s="2" t="str">
        <f t="shared" si="79"/>
        <v/>
      </c>
    </row>
    <row r="582" spans="8:23" x14ac:dyDescent="0.3">
      <c r="H582" s="12">
        <f t="shared" si="72"/>
        <v>0</v>
      </c>
      <c r="I582" s="2" t="str">
        <f t="shared" si="73"/>
        <v/>
      </c>
      <c r="J582" s="2" t="str">
        <f>IF(ISBLANK(A582),"",-SUM(I$3:I582))</f>
        <v/>
      </c>
      <c r="K582" s="2" t="str">
        <f t="shared" si="74"/>
        <v/>
      </c>
      <c r="L582" s="7" t="str">
        <f t="shared" si="75"/>
        <v/>
      </c>
      <c r="M582" s="7" t="str">
        <f>IF(ISBLANK(A582),"",K582/($M$1+SUM(K$3:K581)))</f>
        <v/>
      </c>
      <c r="N582" t="str">
        <f>IF(ISBLANK(A582),"",IF(H583=0,NETWORKDAYS($H$3,H582,holiday!$B$2:$B$10),IF(DAY(H582)&lt;DAY(H583),NETWORKDAYS($H$3,H582,holiday!$B$2:$B$10),0)))</f>
        <v/>
      </c>
      <c r="O582" t="str">
        <f>IF(ISBLANK(A582),"",SUMIF($A$3:$A582,O$2,$B$3:$B582))</f>
        <v/>
      </c>
      <c r="P582" t="str">
        <f>IF(ISBLANK(A582),"",SUMIF($A$3:$A582,P$2,$B$3:$B582))</f>
        <v/>
      </c>
      <c r="Q582" t="str">
        <f>IF(ISBLANK(A582),"",SUMIF($A$3:$A582,Q$2,$B$3:$B582))</f>
        <v/>
      </c>
      <c r="R582" t="str">
        <f>IF(ISBLANK(A582),"",SUMIF($A$3:$A582,R$2,$B$3:$B582))</f>
        <v/>
      </c>
      <c r="T582" s="2" t="str">
        <f t="shared" si="76"/>
        <v/>
      </c>
      <c r="U582" s="2" t="str">
        <f t="shared" si="77"/>
        <v/>
      </c>
      <c r="V582" s="2" t="str">
        <f t="shared" si="78"/>
        <v/>
      </c>
      <c r="W582" s="2" t="str">
        <f t="shared" si="79"/>
        <v/>
      </c>
    </row>
    <row r="583" spans="8:23" x14ac:dyDescent="0.3">
      <c r="H583" s="12">
        <f t="shared" si="72"/>
        <v>0</v>
      </c>
      <c r="I583" s="2" t="str">
        <f t="shared" si="73"/>
        <v/>
      </c>
      <c r="J583" s="2" t="str">
        <f>IF(ISBLANK(A583),"",-SUM(I$3:I583))</f>
        <v/>
      </c>
      <c r="K583" s="2" t="str">
        <f t="shared" si="74"/>
        <v/>
      </c>
      <c r="L583" s="7" t="str">
        <f t="shared" si="75"/>
        <v/>
      </c>
      <c r="M583" s="7" t="str">
        <f>IF(ISBLANK(A583),"",K583/($M$1+SUM(K$3:K582)))</f>
        <v/>
      </c>
      <c r="N583" t="str">
        <f>IF(ISBLANK(A583),"",IF(H584=0,NETWORKDAYS($H$3,H583,holiday!$B$2:$B$10),IF(DAY(H583)&lt;DAY(H584),NETWORKDAYS($H$3,H583,holiday!$B$2:$B$10),0)))</f>
        <v/>
      </c>
      <c r="O583" t="str">
        <f>IF(ISBLANK(A583),"",SUMIF($A$3:$A583,O$2,$B$3:$B583))</f>
        <v/>
      </c>
      <c r="P583" t="str">
        <f>IF(ISBLANK(A583),"",SUMIF($A$3:$A583,P$2,$B$3:$B583))</f>
        <v/>
      </c>
      <c r="Q583" t="str">
        <f>IF(ISBLANK(A583),"",SUMIF($A$3:$A583,Q$2,$B$3:$B583))</f>
        <v/>
      </c>
      <c r="R583" t="str">
        <f>IF(ISBLANK(A583),"",SUMIF($A$3:$A583,R$2,$B$3:$B583))</f>
        <v/>
      </c>
      <c r="T583" s="2" t="str">
        <f t="shared" si="76"/>
        <v/>
      </c>
      <c r="U583" s="2" t="str">
        <f t="shared" si="77"/>
        <v/>
      </c>
      <c r="V583" s="2" t="str">
        <f t="shared" si="78"/>
        <v/>
      </c>
      <c r="W583" s="2" t="str">
        <f t="shared" si="79"/>
        <v/>
      </c>
    </row>
    <row r="584" spans="8:23" x14ac:dyDescent="0.3">
      <c r="H584" s="12">
        <f t="shared" si="72"/>
        <v>0</v>
      </c>
      <c r="I584" s="2" t="str">
        <f t="shared" si="73"/>
        <v/>
      </c>
      <c r="J584" s="2" t="str">
        <f>IF(ISBLANK(A584),"",-SUM(I$3:I584))</f>
        <v/>
      </c>
      <c r="K584" s="2" t="str">
        <f t="shared" si="74"/>
        <v/>
      </c>
      <c r="L584" s="7" t="str">
        <f t="shared" si="75"/>
        <v/>
      </c>
      <c r="M584" s="7" t="str">
        <f>IF(ISBLANK(A584),"",K584/($M$1+SUM(K$3:K583)))</f>
        <v/>
      </c>
      <c r="N584" t="str">
        <f>IF(ISBLANK(A584),"",IF(H585=0,NETWORKDAYS($H$3,H584,holiday!$B$2:$B$10),IF(DAY(H584)&lt;DAY(H585),NETWORKDAYS($H$3,H584,holiday!$B$2:$B$10),0)))</f>
        <v/>
      </c>
      <c r="O584" t="str">
        <f>IF(ISBLANK(A584),"",SUMIF($A$3:$A584,O$2,$B$3:$B584))</f>
        <v/>
      </c>
      <c r="P584" t="str">
        <f>IF(ISBLANK(A584),"",SUMIF($A$3:$A584,P$2,$B$3:$B584))</f>
        <v/>
      </c>
      <c r="Q584" t="str">
        <f>IF(ISBLANK(A584),"",SUMIF($A$3:$A584,Q$2,$B$3:$B584))</f>
        <v/>
      </c>
      <c r="R584" t="str">
        <f>IF(ISBLANK(A584),"",SUMIF($A$3:$A584,R$2,$B$3:$B584))</f>
        <v/>
      </c>
      <c r="T584" s="2" t="str">
        <f t="shared" si="76"/>
        <v/>
      </c>
      <c r="U584" s="2" t="str">
        <f t="shared" si="77"/>
        <v/>
      </c>
      <c r="V584" s="2" t="str">
        <f t="shared" si="78"/>
        <v/>
      </c>
      <c r="W584" s="2" t="str">
        <f t="shared" si="79"/>
        <v/>
      </c>
    </row>
    <row r="585" spans="8:23" x14ac:dyDescent="0.3">
      <c r="H585" s="12">
        <f t="shared" si="72"/>
        <v>0</v>
      </c>
      <c r="I585" s="2" t="str">
        <f t="shared" si="73"/>
        <v/>
      </c>
      <c r="J585" s="2" t="str">
        <f>IF(ISBLANK(A585),"",-SUM(I$3:I585))</f>
        <v/>
      </c>
      <c r="K585" s="2" t="str">
        <f t="shared" si="74"/>
        <v/>
      </c>
      <c r="L585" s="7" t="str">
        <f t="shared" si="75"/>
        <v/>
      </c>
      <c r="M585" s="7" t="str">
        <f>IF(ISBLANK(A585),"",K585/($M$1+SUM(K$3:K584)))</f>
        <v/>
      </c>
      <c r="N585" t="str">
        <f>IF(ISBLANK(A585),"",IF(H586=0,NETWORKDAYS($H$3,H585,holiday!$B$2:$B$10),IF(DAY(H585)&lt;DAY(H586),NETWORKDAYS($H$3,H585,holiday!$B$2:$B$10),0)))</f>
        <v/>
      </c>
      <c r="O585" t="str">
        <f>IF(ISBLANK(A585),"",SUMIF($A$3:$A585,O$2,$B$3:$B585))</f>
        <v/>
      </c>
      <c r="P585" t="str">
        <f>IF(ISBLANK(A585),"",SUMIF($A$3:$A585,P$2,$B$3:$B585))</f>
        <v/>
      </c>
      <c r="Q585" t="str">
        <f>IF(ISBLANK(A585),"",SUMIF($A$3:$A585,Q$2,$B$3:$B585))</f>
        <v/>
      </c>
      <c r="R585" t="str">
        <f>IF(ISBLANK(A585),"",SUMIF($A$3:$A585,R$2,$B$3:$B585))</f>
        <v/>
      </c>
      <c r="T585" s="2" t="str">
        <f t="shared" si="76"/>
        <v/>
      </c>
      <c r="U585" s="2" t="str">
        <f t="shared" si="77"/>
        <v/>
      </c>
      <c r="V585" s="2" t="str">
        <f t="shared" si="78"/>
        <v/>
      </c>
      <c r="W585" s="2" t="str">
        <f t="shared" si="79"/>
        <v/>
      </c>
    </row>
    <row r="586" spans="8:23" x14ac:dyDescent="0.3">
      <c r="H586" s="12">
        <f t="shared" si="72"/>
        <v>0</v>
      </c>
      <c r="I586" s="2" t="str">
        <f t="shared" si="73"/>
        <v/>
      </c>
      <c r="J586" s="2" t="str">
        <f>IF(ISBLANK(A586),"",-SUM(I$3:I586))</f>
        <v/>
      </c>
      <c r="K586" s="2" t="str">
        <f t="shared" si="74"/>
        <v/>
      </c>
      <c r="L586" s="7" t="str">
        <f t="shared" si="75"/>
        <v/>
      </c>
      <c r="M586" s="7" t="str">
        <f>IF(ISBLANK(A586),"",K586/($M$1+SUM(K$3:K585)))</f>
        <v/>
      </c>
      <c r="N586" t="str">
        <f>IF(ISBLANK(A586),"",IF(H587=0,NETWORKDAYS($H$3,H586,holiday!$B$2:$B$10),IF(DAY(H586)&lt;DAY(H587),NETWORKDAYS($H$3,H586,holiday!$B$2:$B$10),0)))</f>
        <v/>
      </c>
      <c r="O586" t="str">
        <f>IF(ISBLANK(A586),"",SUMIF($A$3:$A586,O$2,$B$3:$B586))</f>
        <v/>
      </c>
      <c r="P586" t="str">
        <f>IF(ISBLANK(A586),"",SUMIF($A$3:$A586,P$2,$B$3:$B586))</f>
        <v/>
      </c>
      <c r="Q586" t="str">
        <f>IF(ISBLANK(A586),"",SUMIF($A$3:$A586,Q$2,$B$3:$B586))</f>
        <v/>
      </c>
      <c r="R586" t="str">
        <f>IF(ISBLANK(A586),"",SUMIF($A$3:$A586,R$2,$B$3:$B586))</f>
        <v/>
      </c>
      <c r="T586" s="2" t="str">
        <f t="shared" si="76"/>
        <v/>
      </c>
      <c r="U586" s="2" t="str">
        <f t="shared" si="77"/>
        <v/>
      </c>
      <c r="V586" s="2" t="str">
        <f t="shared" si="78"/>
        <v/>
      </c>
      <c r="W586" s="2" t="str">
        <f t="shared" si="79"/>
        <v/>
      </c>
    </row>
    <row r="587" spans="8:23" x14ac:dyDescent="0.3">
      <c r="H587" s="12">
        <f t="shared" si="72"/>
        <v>0</v>
      </c>
      <c r="I587" s="2" t="str">
        <f t="shared" si="73"/>
        <v/>
      </c>
      <c r="J587" s="2" t="str">
        <f>IF(ISBLANK(A587),"",-SUM(I$3:I587))</f>
        <v/>
      </c>
      <c r="K587" s="2" t="str">
        <f t="shared" si="74"/>
        <v/>
      </c>
      <c r="L587" s="7" t="str">
        <f t="shared" si="75"/>
        <v/>
      </c>
      <c r="M587" s="7" t="str">
        <f>IF(ISBLANK(A587),"",K587/($M$1+SUM(K$3:K586)))</f>
        <v/>
      </c>
      <c r="N587" t="str">
        <f>IF(ISBLANK(A587),"",IF(H588=0,NETWORKDAYS($H$3,H587,holiday!$B$2:$B$10),IF(DAY(H587)&lt;DAY(H588),NETWORKDAYS($H$3,H587,holiday!$B$2:$B$10),0)))</f>
        <v/>
      </c>
      <c r="O587" t="str">
        <f>IF(ISBLANK(A587),"",SUMIF($A$3:$A587,O$2,$B$3:$B587))</f>
        <v/>
      </c>
      <c r="P587" t="str">
        <f>IF(ISBLANK(A587),"",SUMIF($A$3:$A587,P$2,$B$3:$B587))</f>
        <v/>
      </c>
      <c r="Q587" t="str">
        <f>IF(ISBLANK(A587),"",SUMIF($A$3:$A587,Q$2,$B$3:$B587))</f>
        <v/>
      </c>
      <c r="R587" t="str">
        <f>IF(ISBLANK(A587),"",SUMIF($A$3:$A587,R$2,$B$3:$B587))</f>
        <v/>
      </c>
      <c r="T587" s="2" t="str">
        <f t="shared" si="76"/>
        <v/>
      </c>
      <c r="U587" s="2" t="str">
        <f t="shared" si="77"/>
        <v/>
      </c>
      <c r="V587" s="2" t="str">
        <f t="shared" si="78"/>
        <v/>
      </c>
      <c r="W587" s="2" t="str">
        <f t="shared" si="79"/>
        <v/>
      </c>
    </row>
    <row r="588" spans="8:23" x14ac:dyDescent="0.3">
      <c r="H588" s="12">
        <f t="shared" si="72"/>
        <v>0</v>
      </c>
      <c r="I588" s="2" t="str">
        <f t="shared" si="73"/>
        <v/>
      </c>
      <c r="J588" s="2" t="str">
        <f>IF(ISBLANK(A588),"",-SUM(I$3:I588))</f>
        <v/>
      </c>
      <c r="K588" s="2" t="str">
        <f t="shared" si="74"/>
        <v/>
      </c>
      <c r="L588" s="7" t="str">
        <f t="shared" si="75"/>
        <v/>
      </c>
      <c r="M588" s="7" t="str">
        <f>IF(ISBLANK(A588),"",K588/($M$1+SUM(K$3:K587)))</f>
        <v/>
      </c>
      <c r="N588" t="str">
        <f>IF(ISBLANK(A588),"",IF(H589=0,NETWORKDAYS($H$3,H588,holiday!$B$2:$B$10),IF(DAY(H588)&lt;DAY(H589),NETWORKDAYS($H$3,H588,holiday!$B$2:$B$10),0)))</f>
        <v/>
      </c>
      <c r="O588" t="str">
        <f>IF(ISBLANK(A588),"",SUMIF($A$3:$A588,O$2,$B$3:$B588))</f>
        <v/>
      </c>
      <c r="P588" t="str">
        <f>IF(ISBLANK(A588),"",SUMIF($A$3:$A588,P$2,$B$3:$B588))</f>
        <v/>
      </c>
      <c r="Q588" t="str">
        <f>IF(ISBLANK(A588),"",SUMIF($A$3:$A588,Q$2,$B$3:$B588))</f>
        <v/>
      </c>
      <c r="R588" t="str">
        <f>IF(ISBLANK(A588),"",SUMIF($A$3:$A588,R$2,$B$3:$B588))</f>
        <v/>
      </c>
      <c r="T588" s="2" t="str">
        <f t="shared" si="76"/>
        <v/>
      </c>
      <c r="U588" s="2" t="str">
        <f t="shared" si="77"/>
        <v/>
      </c>
      <c r="V588" s="2" t="str">
        <f t="shared" si="78"/>
        <v/>
      </c>
      <c r="W588" s="2" t="str">
        <f t="shared" si="79"/>
        <v/>
      </c>
    </row>
    <row r="589" spans="8:23" x14ac:dyDescent="0.3">
      <c r="H589" s="12">
        <f t="shared" si="72"/>
        <v>0</v>
      </c>
      <c r="I589" s="2" t="str">
        <f t="shared" si="73"/>
        <v/>
      </c>
      <c r="J589" s="2" t="str">
        <f>IF(ISBLANK(A589),"",-SUM(I$3:I589))</f>
        <v/>
      </c>
      <c r="K589" s="2" t="str">
        <f t="shared" si="74"/>
        <v/>
      </c>
      <c r="L589" s="7" t="str">
        <f t="shared" si="75"/>
        <v/>
      </c>
      <c r="M589" s="7" t="str">
        <f>IF(ISBLANK(A589),"",K589/($M$1+SUM(K$3:K588)))</f>
        <v/>
      </c>
      <c r="N589" t="str">
        <f>IF(ISBLANK(A589),"",IF(H590=0,NETWORKDAYS($H$3,H589,holiday!$B$2:$B$10),IF(DAY(H589)&lt;DAY(H590),NETWORKDAYS($H$3,H589,holiday!$B$2:$B$10),0)))</f>
        <v/>
      </c>
      <c r="O589" t="str">
        <f>IF(ISBLANK(A589),"",SUMIF($A$3:$A589,O$2,$B$3:$B589))</f>
        <v/>
      </c>
      <c r="P589" t="str">
        <f>IF(ISBLANK(A589),"",SUMIF($A$3:$A589,P$2,$B$3:$B589))</f>
        <v/>
      </c>
      <c r="Q589" t="str">
        <f>IF(ISBLANK(A589),"",SUMIF($A$3:$A589,Q$2,$B$3:$B589))</f>
        <v/>
      </c>
      <c r="R589" t="str">
        <f>IF(ISBLANK(A589),"",SUMIF($A$3:$A589,R$2,$B$3:$B589))</f>
        <v/>
      </c>
      <c r="T589" s="2" t="str">
        <f t="shared" si="76"/>
        <v/>
      </c>
      <c r="U589" s="2" t="str">
        <f t="shared" si="77"/>
        <v/>
      </c>
      <c r="V589" s="2" t="str">
        <f t="shared" si="78"/>
        <v/>
      </c>
      <c r="W589" s="2" t="str">
        <f t="shared" si="79"/>
        <v/>
      </c>
    </row>
    <row r="590" spans="8:23" x14ac:dyDescent="0.3">
      <c r="H590" s="12">
        <f t="shared" si="72"/>
        <v>0</v>
      </c>
      <c r="I590" s="2" t="str">
        <f t="shared" si="73"/>
        <v/>
      </c>
      <c r="J590" s="2" t="str">
        <f>IF(ISBLANK(A590),"",-SUM(I$3:I590))</f>
        <v/>
      </c>
      <c r="K590" s="2" t="str">
        <f t="shared" si="74"/>
        <v/>
      </c>
      <c r="L590" s="7" t="str">
        <f t="shared" si="75"/>
        <v/>
      </c>
      <c r="M590" s="7" t="str">
        <f>IF(ISBLANK(A590),"",K590/($M$1+SUM(K$3:K589)))</f>
        <v/>
      </c>
      <c r="N590" t="str">
        <f>IF(ISBLANK(A590),"",IF(H591=0,NETWORKDAYS($H$3,H590,holiday!$B$2:$B$10),IF(DAY(H590)&lt;DAY(H591),NETWORKDAYS($H$3,H590,holiday!$B$2:$B$10),0)))</f>
        <v/>
      </c>
      <c r="O590" t="str">
        <f>IF(ISBLANK(A590),"",SUMIF($A$3:$A590,O$2,$B$3:$B590))</f>
        <v/>
      </c>
      <c r="P590" t="str">
        <f>IF(ISBLANK(A590),"",SUMIF($A$3:$A590,P$2,$B$3:$B590))</f>
        <v/>
      </c>
      <c r="Q590" t="str">
        <f>IF(ISBLANK(A590),"",SUMIF($A$3:$A590,Q$2,$B$3:$B590))</f>
        <v/>
      </c>
      <c r="R590" t="str">
        <f>IF(ISBLANK(A590),"",SUMIF($A$3:$A590,R$2,$B$3:$B590))</f>
        <v/>
      </c>
      <c r="T590" s="2" t="str">
        <f t="shared" si="76"/>
        <v/>
      </c>
      <c r="U590" s="2" t="str">
        <f t="shared" si="77"/>
        <v/>
      </c>
      <c r="V590" s="2" t="str">
        <f t="shared" si="78"/>
        <v/>
      </c>
      <c r="W590" s="2" t="str">
        <f t="shared" si="79"/>
        <v/>
      </c>
    </row>
    <row r="591" spans="8:23" x14ac:dyDescent="0.3">
      <c r="H591" s="12">
        <f t="shared" si="72"/>
        <v>0</v>
      </c>
      <c r="I591" s="2" t="str">
        <f t="shared" si="73"/>
        <v/>
      </c>
      <c r="J591" s="2" t="str">
        <f>IF(ISBLANK(A591),"",-SUM(I$3:I591))</f>
        <v/>
      </c>
      <c r="K591" s="2" t="str">
        <f t="shared" si="74"/>
        <v/>
      </c>
      <c r="L591" s="7" t="str">
        <f t="shared" si="75"/>
        <v/>
      </c>
      <c r="M591" s="7" t="str">
        <f>IF(ISBLANK(A591),"",K591/($M$1+SUM(K$3:K590)))</f>
        <v/>
      </c>
      <c r="N591" t="str">
        <f>IF(ISBLANK(A591),"",IF(H592=0,NETWORKDAYS($H$3,H591,holiday!$B$2:$B$10),IF(DAY(H591)&lt;DAY(H592),NETWORKDAYS($H$3,H591,holiday!$B$2:$B$10),0)))</f>
        <v/>
      </c>
      <c r="O591" t="str">
        <f>IF(ISBLANK(A591),"",SUMIF($A$3:$A591,O$2,$B$3:$B591))</f>
        <v/>
      </c>
      <c r="P591" t="str">
        <f>IF(ISBLANK(A591),"",SUMIF($A$3:$A591,P$2,$B$3:$B591))</f>
        <v/>
      </c>
      <c r="Q591" t="str">
        <f>IF(ISBLANK(A591),"",SUMIF($A$3:$A591,Q$2,$B$3:$B591))</f>
        <v/>
      </c>
      <c r="R591" t="str">
        <f>IF(ISBLANK(A591),"",SUMIF($A$3:$A591,R$2,$B$3:$B591))</f>
        <v/>
      </c>
      <c r="T591" s="2" t="str">
        <f t="shared" si="76"/>
        <v/>
      </c>
      <c r="U591" s="2" t="str">
        <f t="shared" si="77"/>
        <v/>
      </c>
      <c r="V591" s="2" t="str">
        <f t="shared" si="78"/>
        <v/>
      </c>
      <c r="W591" s="2" t="str">
        <f t="shared" si="79"/>
        <v/>
      </c>
    </row>
    <row r="592" spans="8:23" x14ac:dyDescent="0.3">
      <c r="H592" s="12">
        <f t="shared" si="72"/>
        <v>0</v>
      </c>
      <c r="I592" s="2" t="str">
        <f t="shared" si="73"/>
        <v/>
      </c>
      <c r="J592" s="2" t="str">
        <f>IF(ISBLANK(A592),"",-SUM(I$3:I592))</f>
        <v/>
      </c>
      <c r="K592" s="2" t="str">
        <f t="shared" si="74"/>
        <v/>
      </c>
      <c r="L592" s="7" t="str">
        <f t="shared" si="75"/>
        <v/>
      </c>
      <c r="M592" s="7" t="str">
        <f>IF(ISBLANK(A592),"",K592/($M$1+SUM(K$3:K591)))</f>
        <v/>
      </c>
      <c r="N592" t="str">
        <f>IF(ISBLANK(A592),"",IF(H593=0,NETWORKDAYS($H$3,H592,holiday!$B$2:$B$10),IF(DAY(H592)&lt;DAY(H593),NETWORKDAYS($H$3,H592,holiday!$B$2:$B$10),0)))</f>
        <v/>
      </c>
      <c r="O592" t="str">
        <f>IF(ISBLANK(A592),"",SUMIF($A$3:$A592,O$2,$B$3:$B592))</f>
        <v/>
      </c>
      <c r="P592" t="str">
        <f>IF(ISBLANK(A592),"",SUMIF($A$3:$A592,P$2,$B$3:$B592))</f>
        <v/>
      </c>
      <c r="Q592" t="str">
        <f>IF(ISBLANK(A592),"",SUMIF($A$3:$A592,Q$2,$B$3:$B592))</f>
        <v/>
      </c>
      <c r="R592" t="str">
        <f>IF(ISBLANK(A592),"",SUMIF($A$3:$A592,R$2,$B$3:$B592))</f>
        <v/>
      </c>
      <c r="T592" s="2" t="str">
        <f t="shared" si="76"/>
        <v/>
      </c>
      <c r="U592" s="2" t="str">
        <f t="shared" si="77"/>
        <v/>
      </c>
      <c r="V592" s="2" t="str">
        <f t="shared" si="78"/>
        <v/>
      </c>
      <c r="W592" s="2" t="str">
        <f t="shared" si="79"/>
        <v/>
      </c>
    </row>
    <row r="593" spans="8:23" x14ac:dyDescent="0.3">
      <c r="H593" s="12">
        <f t="shared" si="72"/>
        <v>0</v>
      </c>
      <c r="I593" s="2" t="str">
        <f t="shared" si="73"/>
        <v/>
      </c>
      <c r="J593" s="2" t="str">
        <f>IF(ISBLANK(A593),"",-SUM(I$3:I593))</f>
        <v/>
      </c>
      <c r="K593" s="2" t="str">
        <f t="shared" si="74"/>
        <v/>
      </c>
      <c r="L593" s="7" t="str">
        <f t="shared" si="75"/>
        <v/>
      </c>
      <c r="M593" s="7" t="str">
        <f>IF(ISBLANK(A593),"",K593/($M$1+SUM(K$3:K592)))</f>
        <v/>
      </c>
      <c r="N593" t="str">
        <f>IF(ISBLANK(A593),"",IF(H594=0,NETWORKDAYS($H$3,H593,holiday!$B$2:$B$10),IF(DAY(H593)&lt;DAY(H594),NETWORKDAYS($H$3,H593,holiday!$B$2:$B$10),0)))</f>
        <v/>
      </c>
      <c r="O593" t="str">
        <f>IF(ISBLANK(A593),"",SUMIF($A$3:$A593,O$2,$B$3:$B593))</f>
        <v/>
      </c>
      <c r="P593" t="str">
        <f>IF(ISBLANK(A593),"",SUMIF($A$3:$A593,P$2,$B$3:$B593))</f>
        <v/>
      </c>
      <c r="Q593" t="str">
        <f>IF(ISBLANK(A593),"",SUMIF($A$3:$A593,Q$2,$B$3:$B593))</f>
        <v/>
      </c>
      <c r="R593" t="str">
        <f>IF(ISBLANK(A593),"",SUMIF($A$3:$A593,R$2,$B$3:$B593))</f>
        <v/>
      </c>
      <c r="T593" s="2" t="str">
        <f t="shared" si="76"/>
        <v/>
      </c>
      <c r="U593" s="2" t="str">
        <f t="shared" si="77"/>
        <v/>
      </c>
      <c r="V593" s="2" t="str">
        <f t="shared" si="78"/>
        <v/>
      </c>
      <c r="W593" s="2" t="str">
        <f t="shared" si="79"/>
        <v/>
      </c>
    </row>
    <row r="594" spans="8:23" x14ac:dyDescent="0.3">
      <c r="H594" s="12">
        <f t="shared" si="72"/>
        <v>0</v>
      </c>
      <c r="I594" s="2" t="str">
        <f t="shared" si="73"/>
        <v/>
      </c>
      <c r="J594" s="2" t="str">
        <f>IF(ISBLANK(A594),"",-SUM(I$3:I594))</f>
        <v/>
      </c>
      <c r="K594" s="2" t="str">
        <f t="shared" si="74"/>
        <v/>
      </c>
      <c r="L594" s="7" t="str">
        <f t="shared" si="75"/>
        <v/>
      </c>
      <c r="M594" s="7" t="str">
        <f>IF(ISBLANK(A594),"",K594/($M$1+SUM(K$3:K593)))</f>
        <v/>
      </c>
      <c r="N594" t="str">
        <f>IF(ISBLANK(A594),"",IF(H595=0,NETWORKDAYS($H$3,H594,holiday!$B$2:$B$10),IF(DAY(H594)&lt;DAY(H595),NETWORKDAYS($H$3,H594,holiday!$B$2:$B$10),0)))</f>
        <v/>
      </c>
      <c r="O594" t="str">
        <f>IF(ISBLANK(A594),"",SUMIF($A$3:$A594,O$2,$B$3:$B594))</f>
        <v/>
      </c>
      <c r="P594" t="str">
        <f>IF(ISBLANK(A594),"",SUMIF($A$3:$A594,P$2,$B$3:$B594))</f>
        <v/>
      </c>
      <c r="Q594" t="str">
        <f>IF(ISBLANK(A594),"",SUMIF($A$3:$A594,Q$2,$B$3:$B594))</f>
        <v/>
      </c>
      <c r="R594" t="str">
        <f>IF(ISBLANK(A594),"",SUMIF($A$3:$A594,R$2,$B$3:$B594))</f>
        <v/>
      </c>
      <c r="T594" s="2" t="str">
        <f t="shared" si="76"/>
        <v/>
      </c>
      <c r="U594" s="2" t="str">
        <f t="shared" si="77"/>
        <v/>
      </c>
      <c r="V594" s="2" t="str">
        <f t="shared" si="78"/>
        <v/>
      </c>
      <c r="W594" s="2" t="str">
        <f t="shared" si="79"/>
        <v/>
      </c>
    </row>
    <row r="595" spans="8:23" x14ac:dyDescent="0.3">
      <c r="H595" s="12">
        <f t="shared" si="72"/>
        <v>0</v>
      </c>
      <c r="I595" s="2" t="str">
        <f t="shared" si="73"/>
        <v/>
      </c>
      <c r="J595" s="2" t="str">
        <f>IF(ISBLANK(A595),"",-SUM(I$3:I595))</f>
        <v/>
      </c>
      <c r="K595" s="2" t="str">
        <f t="shared" si="74"/>
        <v/>
      </c>
      <c r="L595" s="7" t="str">
        <f t="shared" si="75"/>
        <v/>
      </c>
      <c r="M595" s="7" t="str">
        <f>IF(ISBLANK(A595),"",K595/($M$1+SUM(K$3:K594)))</f>
        <v/>
      </c>
      <c r="N595" t="str">
        <f>IF(ISBLANK(A595),"",IF(H596=0,NETWORKDAYS($H$3,H595,holiday!$B$2:$B$10),IF(DAY(H595)&lt;DAY(H596),NETWORKDAYS($H$3,H595,holiday!$B$2:$B$10),0)))</f>
        <v/>
      </c>
      <c r="O595" t="str">
        <f>IF(ISBLANK(A595),"",SUMIF($A$3:$A595,O$2,$B$3:$B595))</f>
        <v/>
      </c>
      <c r="P595" t="str">
        <f>IF(ISBLANK(A595),"",SUMIF($A$3:$A595,P$2,$B$3:$B595))</f>
        <v/>
      </c>
      <c r="Q595" t="str">
        <f>IF(ISBLANK(A595),"",SUMIF($A$3:$A595,Q$2,$B$3:$B595))</f>
        <v/>
      </c>
      <c r="R595" t="str">
        <f>IF(ISBLANK(A595),"",SUMIF($A$3:$A595,R$2,$B$3:$B595))</f>
        <v/>
      </c>
      <c r="T595" s="2" t="str">
        <f t="shared" si="76"/>
        <v/>
      </c>
      <c r="U595" s="2" t="str">
        <f t="shared" si="77"/>
        <v/>
      </c>
      <c r="V595" s="2" t="str">
        <f t="shared" si="78"/>
        <v/>
      </c>
      <c r="W595" s="2" t="str">
        <f t="shared" si="79"/>
        <v/>
      </c>
    </row>
    <row r="596" spans="8:23" x14ac:dyDescent="0.3">
      <c r="H596" s="12">
        <f t="shared" si="72"/>
        <v>0</v>
      </c>
      <c r="I596" s="2" t="str">
        <f t="shared" si="73"/>
        <v/>
      </c>
      <c r="J596" s="2" t="str">
        <f>IF(ISBLANK(A596),"",-SUM(I$3:I596))</f>
        <v/>
      </c>
      <c r="K596" s="2" t="str">
        <f t="shared" si="74"/>
        <v/>
      </c>
      <c r="L596" s="7" t="str">
        <f t="shared" si="75"/>
        <v/>
      </c>
      <c r="M596" s="7" t="str">
        <f>IF(ISBLANK(A596),"",K596/($M$1+SUM(K$3:K595)))</f>
        <v/>
      </c>
      <c r="N596" t="str">
        <f>IF(ISBLANK(A596),"",IF(H597=0,NETWORKDAYS($H$3,H596,holiday!$B$2:$B$10),IF(DAY(H596)&lt;DAY(H597),NETWORKDAYS($H$3,H596,holiday!$B$2:$B$10),0)))</f>
        <v/>
      </c>
      <c r="O596" t="str">
        <f>IF(ISBLANK(A596),"",SUMIF($A$3:$A596,O$2,$B$3:$B596))</f>
        <v/>
      </c>
      <c r="P596" t="str">
        <f>IF(ISBLANK(A596),"",SUMIF($A$3:$A596,P$2,$B$3:$B596))</f>
        <v/>
      </c>
      <c r="Q596" t="str">
        <f>IF(ISBLANK(A596),"",SUMIF($A$3:$A596,Q$2,$B$3:$B596))</f>
        <v/>
      </c>
      <c r="R596" t="str">
        <f>IF(ISBLANK(A596),"",SUMIF($A$3:$A596,R$2,$B$3:$B596))</f>
        <v/>
      </c>
      <c r="T596" s="2" t="str">
        <f t="shared" si="76"/>
        <v/>
      </c>
      <c r="U596" s="2" t="str">
        <f t="shared" si="77"/>
        <v/>
      </c>
      <c r="V596" s="2" t="str">
        <f t="shared" si="78"/>
        <v/>
      </c>
      <c r="W596" s="2" t="str">
        <f t="shared" si="79"/>
        <v/>
      </c>
    </row>
    <row r="597" spans="8:23" x14ac:dyDescent="0.3">
      <c r="H597" s="12">
        <f t="shared" si="72"/>
        <v>0</v>
      </c>
      <c r="I597" s="2" t="str">
        <f t="shared" si="73"/>
        <v/>
      </c>
      <c r="J597" s="2" t="str">
        <f>IF(ISBLANK(A597),"",-SUM(I$3:I597))</f>
        <v/>
      </c>
      <c r="K597" s="2" t="str">
        <f t="shared" si="74"/>
        <v/>
      </c>
      <c r="L597" s="7" t="str">
        <f t="shared" si="75"/>
        <v/>
      </c>
      <c r="M597" s="7" t="str">
        <f>IF(ISBLANK(A597),"",K597/($M$1+SUM(K$3:K596)))</f>
        <v/>
      </c>
      <c r="N597" t="str">
        <f>IF(ISBLANK(A597),"",IF(H598=0,NETWORKDAYS($H$3,H597,holiday!$B$2:$B$10),IF(DAY(H597)&lt;DAY(H598),NETWORKDAYS($H$3,H597,holiday!$B$2:$B$10),0)))</f>
        <v/>
      </c>
      <c r="O597" t="str">
        <f>IF(ISBLANK(A597),"",SUMIF($A$3:$A597,O$2,$B$3:$B597))</f>
        <v/>
      </c>
      <c r="P597" t="str">
        <f>IF(ISBLANK(A597),"",SUMIF($A$3:$A597,P$2,$B$3:$B597))</f>
        <v/>
      </c>
      <c r="Q597" t="str">
        <f>IF(ISBLANK(A597),"",SUMIF($A$3:$A597,Q$2,$B$3:$B597))</f>
        <v/>
      </c>
      <c r="R597" t="str">
        <f>IF(ISBLANK(A597),"",SUMIF($A$3:$A597,R$2,$B$3:$B597))</f>
        <v/>
      </c>
      <c r="T597" s="2" t="str">
        <f t="shared" si="76"/>
        <v/>
      </c>
      <c r="U597" s="2" t="str">
        <f t="shared" si="77"/>
        <v/>
      </c>
      <c r="V597" s="2" t="str">
        <f t="shared" si="78"/>
        <v/>
      </c>
      <c r="W597" s="2" t="str">
        <f t="shared" si="79"/>
        <v/>
      </c>
    </row>
    <row r="598" spans="8:23" x14ac:dyDescent="0.3">
      <c r="H598" s="12">
        <f t="shared" si="72"/>
        <v>0</v>
      </c>
      <c r="I598" s="2" t="str">
        <f t="shared" si="73"/>
        <v/>
      </c>
      <c r="J598" s="2" t="str">
        <f>IF(ISBLANK(A598),"",-SUM(I$3:I598))</f>
        <v/>
      </c>
      <c r="K598" s="2" t="str">
        <f t="shared" si="74"/>
        <v/>
      </c>
      <c r="L598" s="7" t="str">
        <f t="shared" si="75"/>
        <v/>
      </c>
      <c r="M598" s="7" t="str">
        <f>IF(ISBLANK(A598),"",K598/($M$1+SUM(K$3:K597)))</f>
        <v/>
      </c>
      <c r="N598" t="str">
        <f>IF(ISBLANK(A598),"",IF(H599=0,NETWORKDAYS($H$3,H598,holiday!$B$2:$B$10),IF(DAY(H598)&lt;DAY(H599),NETWORKDAYS($H$3,H598,holiday!$B$2:$B$10),0)))</f>
        <v/>
      </c>
      <c r="O598" t="str">
        <f>IF(ISBLANK(A598),"",SUMIF($A$3:$A598,O$2,$B$3:$B598))</f>
        <v/>
      </c>
      <c r="P598" t="str">
        <f>IF(ISBLANK(A598),"",SUMIF($A$3:$A598,P$2,$B$3:$B598))</f>
        <v/>
      </c>
      <c r="Q598" t="str">
        <f>IF(ISBLANK(A598),"",SUMIF($A$3:$A598,Q$2,$B$3:$B598))</f>
        <v/>
      </c>
      <c r="R598" t="str">
        <f>IF(ISBLANK(A598),"",SUMIF($A$3:$A598,R$2,$B$3:$B598))</f>
        <v/>
      </c>
      <c r="T598" s="2" t="str">
        <f t="shared" si="76"/>
        <v/>
      </c>
      <c r="U598" s="2" t="str">
        <f t="shared" si="77"/>
        <v/>
      </c>
      <c r="V598" s="2" t="str">
        <f t="shared" si="78"/>
        <v/>
      </c>
      <c r="W598" s="2" t="str">
        <f t="shared" si="79"/>
        <v/>
      </c>
    </row>
    <row r="599" spans="8:23" x14ac:dyDescent="0.3">
      <c r="H599" s="12">
        <f t="shared" si="72"/>
        <v>0</v>
      </c>
      <c r="I599" s="2" t="str">
        <f t="shared" si="73"/>
        <v/>
      </c>
      <c r="J599" s="2" t="str">
        <f>IF(ISBLANK(A599),"",-SUM(I$3:I599))</f>
        <v/>
      </c>
      <c r="K599" s="2" t="str">
        <f t="shared" si="74"/>
        <v/>
      </c>
      <c r="L599" s="7" t="str">
        <f t="shared" si="75"/>
        <v/>
      </c>
      <c r="M599" s="7" t="str">
        <f>IF(ISBLANK(A599),"",K599/($M$1+SUM(K$3:K598)))</f>
        <v/>
      </c>
      <c r="N599" t="str">
        <f>IF(ISBLANK(A599),"",IF(H600=0,NETWORKDAYS($H$3,H599,holiday!$B$2:$B$10),IF(DAY(H599)&lt;DAY(H600),NETWORKDAYS($H$3,H599,holiday!$B$2:$B$10),0)))</f>
        <v/>
      </c>
      <c r="O599" t="str">
        <f>IF(ISBLANK(A599),"",SUMIF($A$3:$A599,O$2,$B$3:$B599))</f>
        <v/>
      </c>
      <c r="P599" t="str">
        <f>IF(ISBLANK(A599),"",SUMIF($A$3:$A599,P$2,$B$3:$B599))</f>
        <v/>
      </c>
      <c r="Q599" t="str">
        <f>IF(ISBLANK(A599),"",SUMIF($A$3:$A599,Q$2,$B$3:$B599))</f>
        <v/>
      </c>
      <c r="R599" t="str">
        <f>IF(ISBLANK(A599),"",SUMIF($A$3:$A599,R$2,$B$3:$B599))</f>
        <v/>
      </c>
      <c r="T599" s="2" t="str">
        <f t="shared" si="76"/>
        <v/>
      </c>
      <c r="U599" s="2" t="str">
        <f t="shared" si="77"/>
        <v/>
      </c>
      <c r="V599" s="2" t="str">
        <f t="shared" si="78"/>
        <v/>
      </c>
      <c r="W599" s="2" t="str">
        <f t="shared" si="79"/>
        <v/>
      </c>
    </row>
    <row r="600" spans="8:23" x14ac:dyDescent="0.3">
      <c r="H600" s="12">
        <f t="shared" si="72"/>
        <v>0</v>
      </c>
      <c r="I600" s="2" t="str">
        <f t="shared" si="73"/>
        <v/>
      </c>
      <c r="J600" s="2" t="str">
        <f>IF(ISBLANK(A600),"",-SUM(I$3:I600))</f>
        <v/>
      </c>
      <c r="K600" s="2" t="str">
        <f t="shared" si="74"/>
        <v/>
      </c>
      <c r="L600" s="7" t="str">
        <f t="shared" si="75"/>
        <v/>
      </c>
      <c r="M600" s="7" t="str">
        <f>IF(ISBLANK(A600),"",K600/($M$1+SUM(K$3:K599)))</f>
        <v/>
      </c>
      <c r="N600" t="str">
        <f>IF(ISBLANK(A600),"",IF(H601=0,NETWORKDAYS($H$3,H600,holiday!$B$2:$B$10),IF(DAY(H600)&lt;DAY(H601),NETWORKDAYS($H$3,H600,holiday!$B$2:$B$10),0)))</f>
        <v/>
      </c>
      <c r="O600" t="str">
        <f>IF(ISBLANK(A600),"",SUMIF($A$3:$A600,O$2,$B$3:$B600))</f>
        <v/>
      </c>
      <c r="P600" t="str">
        <f>IF(ISBLANK(A600),"",SUMIF($A$3:$A600,P$2,$B$3:$B600))</f>
        <v/>
      </c>
      <c r="Q600" t="str">
        <f>IF(ISBLANK(A600),"",SUMIF($A$3:$A600,Q$2,$B$3:$B600))</f>
        <v/>
      </c>
      <c r="R600" t="str">
        <f>IF(ISBLANK(A600),"",SUMIF($A$3:$A600,R$2,$B$3:$B600))</f>
        <v/>
      </c>
      <c r="T600" s="2" t="str">
        <f t="shared" si="76"/>
        <v/>
      </c>
      <c r="U600" s="2" t="str">
        <f t="shared" si="77"/>
        <v/>
      </c>
      <c r="V600" s="2" t="str">
        <f t="shared" si="78"/>
        <v/>
      </c>
      <c r="W600" s="2" t="str">
        <f t="shared" si="79"/>
        <v/>
      </c>
    </row>
    <row r="601" spans="8:23" x14ac:dyDescent="0.3">
      <c r="H601" s="12">
        <f t="shared" si="72"/>
        <v>0</v>
      </c>
      <c r="I601" s="2" t="str">
        <f t="shared" si="73"/>
        <v/>
      </c>
      <c r="J601" s="2" t="str">
        <f>IF(ISBLANK(A601),"",-SUM(I$3:I601))</f>
        <v/>
      </c>
      <c r="K601" s="2" t="str">
        <f t="shared" si="74"/>
        <v/>
      </c>
      <c r="L601" s="7" t="str">
        <f t="shared" si="75"/>
        <v/>
      </c>
      <c r="M601" s="7" t="str">
        <f>IF(ISBLANK(A601),"",K601/($M$1+SUM(K$3:K600)))</f>
        <v/>
      </c>
      <c r="N601" t="str">
        <f>IF(ISBLANK(A601),"",IF(H602=0,NETWORKDAYS($H$3,H601,holiday!$B$2:$B$10),IF(DAY(H601)&lt;DAY(H602),NETWORKDAYS($H$3,H601,holiday!$B$2:$B$10),0)))</f>
        <v/>
      </c>
      <c r="O601" t="str">
        <f>IF(ISBLANK(A601),"",SUMIF($A$3:$A601,O$2,$B$3:$B601))</f>
        <v/>
      </c>
      <c r="P601" t="str">
        <f>IF(ISBLANK(A601),"",SUMIF($A$3:$A601,P$2,$B$3:$B601))</f>
        <v/>
      </c>
      <c r="Q601" t="str">
        <f>IF(ISBLANK(A601),"",SUMIF($A$3:$A601,Q$2,$B$3:$B601))</f>
        <v/>
      </c>
      <c r="R601" t="str">
        <f>IF(ISBLANK(A601),"",SUMIF($A$3:$A601,R$2,$B$3:$B601))</f>
        <v/>
      </c>
      <c r="T601" s="2" t="str">
        <f t="shared" si="76"/>
        <v/>
      </c>
      <c r="U601" s="2" t="str">
        <f t="shared" si="77"/>
        <v/>
      </c>
      <c r="V601" s="2" t="str">
        <f t="shared" si="78"/>
        <v/>
      </c>
      <c r="W601" s="2" t="str">
        <f t="shared" si="79"/>
        <v/>
      </c>
    </row>
    <row r="602" spans="8:23" x14ac:dyDescent="0.3">
      <c r="H602" s="12">
        <f t="shared" si="72"/>
        <v>0</v>
      </c>
      <c r="I602" s="2" t="str">
        <f t="shared" si="73"/>
        <v/>
      </c>
      <c r="J602" s="2" t="str">
        <f>IF(ISBLANK(A602),"",-SUM(I$3:I602))</f>
        <v/>
      </c>
      <c r="K602" s="2" t="str">
        <f t="shared" si="74"/>
        <v/>
      </c>
      <c r="L602" s="7" t="str">
        <f t="shared" si="75"/>
        <v/>
      </c>
      <c r="M602" s="7" t="str">
        <f>IF(ISBLANK(A602),"",K602/($M$1+SUM(K$3:K601)))</f>
        <v/>
      </c>
      <c r="N602" t="str">
        <f>IF(ISBLANK(A602),"",IF(H603=0,NETWORKDAYS($H$3,H602,holiday!$B$2:$B$10),IF(DAY(H602)&lt;DAY(H603),NETWORKDAYS($H$3,H602,holiday!$B$2:$B$10),0)))</f>
        <v/>
      </c>
      <c r="O602" t="str">
        <f>IF(ISBLANK(A602),"",SUMIF($A$3:$A602,O$2,$B$3:$B602))</f>
        <v/>
      </c>
      <c r="P602" t="str">
        <f>IF(ISBLANK(A602),"",SUMIF($A$3:$A602,P$2,$B$3:$B602))</f>
        <v/>
      </c>
      <c r="Q602" t="str">
        <f>IF(ISBLANK(A602),"",SUMIF($A$3:$A602,Q$2,$B$3:$B602))</f>
        <v/>
      </c>
      <c r="R602" t="str">
        <f>IF(ISBLANK(A602),"",SUMIF($A$3:$A602,R$2,$B$3:$B602))</f>
        <v/>
      </c>
      <c r="T602" s="2" t="str">
        <f t="shared" si="76"/>
        <v/>
      </c>
      <c r="U602" s="2" t="str">
        <f t="shared" si="77"/>
        <v/>
      </c>
      <c r="V602" s="2" t="str">
        <f t="shared" si="78"/>
        <v/>
      </c>
      <c r="W602" s="2" t="str">
        <f t="shared" si="79"/>
        <v/>
      </c>
    </row>
    <row r="603" spans="8:23" x14ac:dyDescent="0.3">
      <c r="H603" s="12">
        <f t="shared" si="72"/>
        <v>0</v>
      </c>
      <c r="I603" s="2" t="str">
        <f t="shared" si="73"/>
        <v/>
      </c>
      <c r="J603" s="2" t="str">
        <f>IF(ISBLANK(A603),"",-SUM(I$3:I603))</f>
        <v/>
      </c>
      <c r="K603" s="2" t="str">
        <f t="shared" si="74"/>
        <v/>
      </c>
      <c r="L603" s="7" t="str">
        <f t="shared" si="75"/>
        <v/>
      </c>
      <c r="M603" s="7" t="str">
        <f>IF(ISBLANK(A603),"",K603/($M$1+SUM(K$3:K602)))</f>
        <v/>
      </c>
      <c r="N603" t="str">
        <f>IF(ISBLANK(A603),"",IF(H604=0,NETWORKDAYS($H$3,H603,holiday!$B$2:$B$10),IF(DAY(H603)&lt;DAY(H604),NETWORKDAYS($H$3,H603,holiday!$B$2:$B$10),0)))</f>
        <v/>
      </c>
      <c r="O603" t="str">
        <f>IF(ISBLANK(A603),"",SUMIF($A$3:$A603,O$2,$B$3:$B603))</f>
        <v/>
      </c>
      <c r="P603" t="str">
        <f>IF(ISBLANK(A603),"",SUMIF($A$3:$A603,P$2,$B$3:$B603))</f>
        <v/>
      </c>
      <c r="Q603" t="str">
        <f>IF(ISBLANK(A603),"",SUMIF($A$3:$A603,Q$2,$B$3:$B603))</f>
        <v/>
      </c>
      <c r="R603" t="str">
        <f>IF(ISBLANK(A603),"",SUMIF($A$3:$A603,R$2,$B$3:$B603))</f>
        <v/>
      </c>
      <c r="T603" s="2" t="str">
        <f t="shared" si="76"/>
        <v/>
      </c>
      <c r="U603" s="2" t="str">
        <f t="shared" si="77"/>
        <v/>
      </c>
      <c r="V603" s="2" t="str">
        <f t="shared" si="78"/>
        <v/>
      </c>
      <c r="W603" s="2" t="str">
        <f t="shared" si="79"/>
        <v/>
      </c>
    </row>
    <row r="604" spans="8:23" x14ac:dyDescent="0.3">
      <c r="H604" s="12">
        <f t="shared" si="72"/>
        <v>0</v>
      </c>
      <c r="I604" s="2" t="str">
        <f t="shared" si="73"/>
        <v/>
      </c>
      <c r="J604" s="2" t="str">
        <f>IF(ISBLANK(A604),"",-SUM(I$3:I604))</f>
        <v/>
      </c>
      <c r="K604" s="2" t="str">
        <f t="shared" si="74"/>
        <v/>
      </c>
      <c r="L604" s="7" t="str">
        <f t="shared" si="75"/>
        <v/>
      </c>
      <c r="M604" s="7" t="str">
        <f>IF(ISBLANK(A604),"",K604/($M$1+SUM(K$3:K603)))</f>
        <v/>
      </c>
      <c r="N604" t="str">
        <f>IF(ISBLANK(A604),"",IF(H605=0,NETWORKDAYS($H$3,H604,holiday!$B$2:$B$10),IF(DAY(H604)&lt;DAY(H605),NETWORKDAYS($H$3,H604,holiday!$B$2:$B$10),0)))</f>
        <v/>
      </c>
      <c r="O604" t="str">
        <f>IF(ISBLANK(A604),"",SUMIF($A$3:$A604,O$2,$B$3:$B604))</f>
        <v/>
      </c>
      <c r="P604" t="str">
        <f>IF(ISBLANK(A604),"",SUMIF($A$3:$A604,P$2,$B$3:$B604))</f>
        <v/>
      </c>
      <c r="Q604" t="str">
        <f>IF(ISBLANK(A604),"",SUMIF($A$3:$A604,Q$2,$B$3:$B604))</f>
        <v/>
      </c>
      <c r="R604" t="str">
        <f>IF(ISBLANK(A604),"",SUMIF($A$3:$A604,R$2,$B$3:$B604))</f>
        <v/>
      </c>
      <c r="T604" s="2" t="str">
        <f t="shared" si="76"/>
        <v/>
      </c>
      <c r="U604" s="2" t="str">
        <f t="shared" si="77"/>
        <v/>
      </c>
      <c r="V604" s="2" t="str">
        <f t="shared" si="78"/>
        <v/>
      </c>
      <c r="W604" s="2" t="str">
        <f t="shared" si="79"/>
        <v/>
      </c>
    </row>
    <row r="605" spans="8:23" x14ac:dyDescent="0.3">
      <c r="H605" s="12">
        <f t="shared" si="72"/>
        <v>0</v>
      </c>
      <c r="I605" s="2" t="str">
        <f t="shared" si="73"/>
        <v/>
      </c>
      <c r="J605" s="2" t="str">
        <f>IF(ISBLANK(A605),"",-SUM(I$3:I605))</f>
        <v/>
      </c>
      <c r="K605" s="2" t="str">
        <f t="shared" si="74"/>
        <v/>
      </c>
      <c r="L605" s="7" t="str">
        <f t="shared" si="75"/>
        <v/>
      </c>
      <c r="M605" s="7" t="str">
        <f>IF(ISBLANK(A605),"",K605/($M$1+SUM(K$3:K604)))</f>
        <v/>
      </c>
      <c r="N605" t="str">
        <f>IF(ISBLANK(A605),"",IF(H606=0,NETWORKDAYS($H$3,H605,holiday!$B$2:$B$10),IF(DAY(H605)&lt;DAY(H606),NETWORKDAYS($H$3,H605,holiday!$B$2:$B$10),0)))</f>
        <v/>
      </c>
      <c r="O605" t="str">
        <f>IF(ISBLANK(A605),"",SUMIF($A$3:$A605,O$2,$B$3:$B605))</f>
        <v/>
      </c>
      <c r="P605" t="str">
        <f>IF(ISBLANK(A605),"",SUMIF($A$3:$A605,P$2,$B$3:$B605))</f>
        <v/>
      </c>
      <c r="Q605" t="str">
        <f>IF(ISBLANK(A605),"",SUMIF($A$3:$A605,Q$2,$B$3:$B605))</f>
        <v/>
      </c>
      <c r="R605" t="str">
        <f>IF(ISBLANK(A605),"",SUMIF($A$3:$A605,R$2,$B$3:$B605))</f>
        <v/>
      </c>
      <c r="T605" s="2" t="str">
        <f t="shared" si="76"/>
        <v/>
      </c>
      <c r="U605" s="2" t="str">
        <f t="shared" si="77"/>
        <v/>
      </c>
      <c r="V605" s="2" t="str">
        <f t="shared" si="78"/>
        <v/>
      </c>
      <c r="W605" s="2" t="str">
        <f t="shared" si="79"/>
        <v/>
      </c>
    </row>
    <row r="606" spans="8:23" x14ac:dyDescent="0.3">
      <c r="H606" s="12">
        <f t="shared" si="72"/>
        <v>0</v>
      </c>
      <c r="I606" s="2" t="str">
        <f t="shared" si="73"/>
        <v/>
      </c>
      <c r="J606" s="2" t="str">
        <f>IF(ISBLANK(A606),"",-SUM(I$3:I606))</f>
        <v/>
      </c>
      <c r="K606" s="2" t="str">
        <f t="shared" si="74"/>
        <v/>
      </c>
      <c r="L606" s="7" t="str">
        <f t="shared" si="75"/>
        <v/>
      </c>
      <c r="M606" s="7" t="str">
        <f>IF(ISBLANK(A606),"",K606/($M$1+SUM(K$3:K605)))</f>
        <v/>
      </c>
      <c r="N606" t="str">
        <f>IF(ISBLANK(A606),"",IF(H607=0,NETWORKDAYS($H$3,H606,holiday!$B$2:$B$10),IF(DAY(H606)&lt;DAY(H607),NETWORKDAYS($H$3,H606,holiday!$B$2:$B$10),0)))</f>
        <v/>
      </c>
      <c r="O606" t="str">
        <f>IF(ISBLANK(A606),"",SUMIF($A$3:$A606,O$2,$B$3:$B606))</f>
        <v/>
      </c>
      <c r="P606" t="str">
        <f>IF(ISBLANK(A606),"",SUMIF($A$3:$A606,P$2,$B$3:$B606))</f>
        <v/>
      </c>
      <c r="Q606" t="str">
        <f>IF(ISBLANK(A606),"",SUMIF($A$3:$A606,Q$2,$B$3:$B606))</f>
        <v/>
      </c>
      <c r="R606" t="str">
        <f>IF(ISBLANK(A606),"",SUMIF($A$3:$A606,R$2,$B$3:$B606))</f>
        <v/>
      </c>
      <c r="T606" s="2" t="str">
        <f t="shared" si="76"/>
        <v/>
      </c>
      <c r="U606" s="2" t="str">
        <f t="shared" si="77"/>
        <v/>
      </c>
      <c r="V606" s="2" t="str">
        <f t="shared" si="78"/>
        <v/>
      </c>
      <c r="W606" s="2" t="str">
        <f t="shared" si="79"/>
        <v/>
      </c>
    </row>
    <row r="607" spans="8:23" x14ac:dyDescent="0.3">
      <c r="H607" s="12">
        <f t="shared" si="72"/>
        <v>0</v>
      </c>
      <c r="I607" s="2" t="str">
        <f t="shared" si="73"/>
        <v/>
      </c>
      <c r="J607" s="2" t="str">
        <f>IF(ISBLANK(A607),"",-SUM(I$3:I607))</f>
        <v/>
      </c>
      <c r="K607" s="2" t="str">
        <f t="shared" si="74"/>
        <v/>
      </c>
      <c r="L607" s="7" t="str">
        <f t="shared" si="75"/>
        <v/>
      </c>
      <c r="M607" s="7" t="str">
        <f>IF(ISBLANK(A607),"",K607/($M$1+SUM(K$3:K606)))</f>
        <v/>
      </c>
      <c r="N607" t="str">
        <f>IF(ISBLANK(A607),"",IF(H608=0,NETWORKDAYS($H$3,H607,holiday!$B$2:$B$10),IF(DAY(H607)&lt;DAY(H608),NETWORKDAYS($H$3,H607,holiday!$B$2:$B$10),0)))</f>
        <v/>
      </c>
      <c r="O607" t="str">
        <f>IF(ISBLANK(A607),"",SUMIF($A$3:$A607,O$2,$B$3:$B607))</f>
        <v/>
      </c>
      <c r="P607" t="str">
        <f>IF(ISBLANK(A607),"",SUMIF($A$3:$A607,P$2,$B$3:$B607))</f>
        <v/>
      </c>
      <c r="Q607" t="str">
        <f>IF(ISBLANK(A607),"",SUMIF($A$3:$A607,Q$2,$B$3:$B607))</f>
        <v/>
      </c>
      <c r="R607" t="str">
        <f>IF(ISBLANK(A607),"",SUMIF($A$3:$A607,R$2,$B$3:$B607))</f>
        <v/>
      </c>
      <c r="T607" s="2" t="str">
        <f t="shared" si="76"/>
        <v/>
      </c>
      <c r="U607" s="2" t="str">
        <f t="shared" si="77"/>
        <v/>
      </c>
      <c r="V607" s="2" t="str">
        <f t="shared" si="78"/>
        <v/>
      </c>
      <c r="W607" s="2" t="str">
        <f t="shared" si="79"/>
        <v/>
      </c>
    </row>
    <row r="608" spans="8:23" x14ac:dyDescent="0.3">
      <c r="H608" s="12">
        <f t="shared" si="72"/>
        <v>0</v>
      </c>
      <c r="I608" s="2" t="str">
        <f t="shared" si="73"/>
        <v/>
      </c>
      <c r="J608" s="2" t="str">
        <f>IF(ISBLANK(A608),"",-SUM(I$3:I608))</f>
        <v/>
      </c>
      <c r="K608" s="2" t="str">
        <f t="shared" si="74"/>
        <v/>
      </c>
      <c r="L608" s="7" t="str">
        <f t="shared" si="75"/>
        <v/>
      </c>
      <c r="M608" s="7" t="str">
        <f>IF(ISBLANK(A608),"",K608/($M$1+SUM(K$3:K607)))</f>
        <v/>
      </c>
      <c r="N608" t="str">
        <f>IF(ISBLANK(A608),"",IF(H609=0,NETWORKDAYS($H$3,H608,holiday!$B$2:$B$10),IF(DAY(H608)&lt;DAY(H609),NETWORKDAYS($H$3,H608,holiday!$B$2:$B$10),0)))</f>
        <v/>
      </c>
      <c r="O608" t="str">
        <f>IF(ISBLANK(A608),"",SUMIF($A$3:$A608,O$2,$B$3:$B608))</f>
        <v/>
      </c>
      <c r="P608" t="str">
        <f>IF(ISBLANK(A608),"",SUMIF($A$3:$A608,P$2,$B$3:$B608))</f>
        <v/>
      </c>
      <c r="Q608" t="str">
        <f>IF(ISBLANK(A608),"",SUMIF($A$3:$A608,Q$2,$B$3:$B608))</f>
        <v/>
      </c>
      <c r="R608" t="str">
        <f>IF(ISBLANK(A608),"",SUMIF($A$3:$A608,R$2,$B$3:$B608))</f>
        <v/>
      </c>
      <c r="T608" s="2" t="str">
        <f t="shared" si="76"/>
        <v/>
      </c>
      <c r="U608" s="2" t="str">
        <f t="shared" si="77"/>
        <v/>
      </c>
      <c r="V608" s="2" t="str">
        <f t="shared" si="78"/>
        <v/>
      </c>
      <c r="W608" s="2" t="str">
        <f t="shared" si="79"/>
        <v/>
      </c>
    </row>
    <row r="609" spans="8:23" x14ac:dyDescent="0.3">
      <c r="H609" s="12">
        <f t="shared" si="72"/>
        <v>0</v>
      </c>
      <c r="I609" s="2" t="str">
        <f t="shared" si="73"/>
        <v/>
      </c>
      <c r="J609" s="2" t="str">
        <f>IF(ISBLANK(A609),"",-SUM(I$3:I609))</f>
        <v/>
      </c>
      <c r="K609" s="2" t="str">
        <f t="shared" si="74"/>
        <v/>
      </c>
      <c r="L609" s="7" t="str">
        <f t="shared" si="75"/>
        <v/>
      </c>
      <c r="M609" s="7" t="str">
        <f>IF(ISBLANK(A609),"",K609/($M$1+SUM(K$3:K608)))</f>
        <v/>
      </c>
      <c r="N609" t="str">
        <f>IF(ISBLANK(A609),"",IF(H610=0,NETWORKDAYS($H$3,H609,holiday!$B$2:$B$10),IF(DAY(H609)&lt;DAY(H610),NETWORKDAYS($H$3,H609,holiday!$B$2:$B$10),0)))</f>
        <v/>
      </c>
      <c r="O609" t="str">
        <f>IF(ISBLANK(A609),"",SUMIF($A$3:$A609,O$2,$B$3:$B609))</f>
        <v/>
      </c>
      <c r="P609" t="str">
        <f>IF(ISBLANK(A609),"",SUMIF($A$3:$A609,P$2,$B$3:$B609))</f>
        <v/>
      </c>
      <c r="Q609" t="str">
        <f>IF(ISBLANK(A609),"",SUMIF($A$3:$A609,Q$2,$B$3:$B609))</f>
        <v/>
      </c>
      <c r="R609" t="str">
        <f>IF(ISBLANK(A609),"",SUMIF($A$3:$A609,R$2,$B$3:$B609))</f>
        <v/>
      </c>
      <c r="T609" s="2" t="str">
        <f t="shared" si="76"/>
        <v/>
      </c>
      <c r="U609" s="2" t="str">
        <f t="shared" si="77"/>
        <v/>
      </c>
      <c r="V609" s="2" t="str">
        <f t="shared" si="78"/>
        <v/>
      </c>
      <c r="W609" s="2" t="str">
        <f t="shared" si="79"/>
        <v/>
      </c>
    </row>
    <row r="610" spans="8:23" x14ac:dyDescent="0.3">
      <c r="H610" s="12">
        <f t="shared" si="72"/>
        <v>0</v>
      </c>
      <c r="I610" s="2" t="str">
        <f t="shared" si="73"/>
        <v/>
      </c>
      <c r="J610" s="2" t="str">
        <f>IF(ISBLANK(A610),"",-SUM(I$3:I610))</f>
        <v/>
      </c>
      <c r="K610" s="2" t="str">
        <f t="shared" si="74"/>
        <v/>
      </c>
      <c r="L610" s="7" t="str">
        <f t="shared" si="75"/>
        <v/>
      </c>
      <c r="M610" s="7" t="str">
        <f>IF(ISBLANK(A610),"",K610/($M$1+SUM(K$3:K609)))</f>
        <v/>
      </c>
      <c r="N610" t="str">
        <f>IF(ISBLANK(A610),"",IF(H611=0,NETWORKDAYS($H$3,H610,holiday!$B$2:$B$10),IF(DAY(H610)&lt;DAY(H611),NETWORKDAYS($H$3,H610,holiday!$B$2:$B$10),0)))</f>
        <v/>
      </c>
      <c r="O610" t="str">
        <f>IF(ISBLANK(A610),"",SUMIF($A$3:$A610,O$2,$B$3:$B610))</f>
        <v/>
      </c>
      <c r="P610" t="str">
        <f>IF(ISBLANK(A610),"",SUMIF($A$3:$A610,P$2,$B$3:$B610))</f>
        <v/>
      </c>
      <c r="Q610" t="str">
        <f>IF(ISBLANK(A610),"",SUMIF($A$3:$A610,Q$2,$B$3:$B610))</f>
        <v/>
      </c>
      <c r="R610" t="str">
        <f>IF(ISBLANK(A610),"",SUMIF($A$3:$A610,R$2,$B$3:$B610))</f>
        <v/>
      </c>
      <c r="T610" s="2" t="str">
        <f t="shared" si="76"/>
        <v/>
      </c>
      <c r="U610" s="2" t="str">
        <f t="shared" si="77"/>
        <v/>
      </c>
      <c r="V610" s="2" t="str">
        <f t="shared" si="78"/>
        <v/>
      </c>
      <c r="W610" s="2" t="str">
        <f t="shared" si="79"/>
        <v/>
      </c>
    </row>
    <row r="611" spans="8:23" x14ac:dyDescent="0.3">
      <c r="H611" s="12">
        <f t="shared" si="72"/>
        <v>0</v>
      </c>
      <c r="I611" s="2" t="str">
        <f t="shared" si="73"/>
        <v/>
      </c>
      <c r="J611" s="2" t="str">
        <f>IF(ISBLANK(A611),"",-SUM(I$3:I611))</f>
        <v/>
      </c>
      <c r="K611" s="2" t="str">
        <f t="shared" si="74"/>
        <v/>
      </c>
      <c r="L611" s="7" t="str">
        <f t="shared" si="75"/>
        <v/>
      </c>
      <c r="M611" s="7" t="str">
        <f>IF(ISBLANK(A611),"",K611/($M$1+SUM(K$3:K610)))</f>
        <v/>
      </c>
      <c r="N611" t="str">
        <f>IF(ISBLANK(A611),"",IF(H612=0,NETWORKDAYS($H$3,H611,holiday!$B$2:$B$10),IF(DAY(H611)&lt;DAY(H612),NETWORKDAYS($H$3,H611,holiday!$B$2:$B$10),0)))</f>
        <v/>
      </c>
      <c r="O611" t="str">
        <f>IF(ISBLANK(A611),"",SUMIF($A$3:$A611,O$2,$B$3:$B611))</f>
        <v/>
      </c>
      <c r="P611" t="str">
        <f>IF(ISBLANK(A611),"",SUMIF($A$3:$A611,P$2,$B$3:$B611))</f>
        <v/>
      </c>
      <c r="Q611" t="str">
        <f>IF(ISBLANK(A611),"",SUMIF($A$3:$A611,Q$2,$B$3:$B611))</f>
        <v/>
      </c>
      <c r="R611" t="str">
        <f>IF(ISBLANK(A611),"",SUMIF($A$3:$A611,R$2,$B$3:$B611))</f>
        <v/>
      </c>
      <c r="T611" s="2" t="str">
        <f t="shared" si="76"/>
        <v/>
      </c>
      <c r="U611" s="2" t="str">
        <f t="shared" si="77"/>
        <v/>
      </c>
      <c r="V611" s="2" t="str">
        <f t="shared" si="78"/>
        <v/>
      </c>
      <c r="W611" s="2" t="str">
        <f t="shared" si="79"/>
        <v/>
      </c>
    </row>
    <row r="612" spans="8:23" x14ac:dyDescent="0.3">
      <c r="H612" s="12">
        <f t="shared" si="72"/>
        <v>0</v>
      </c>
      <c r="I612" s="2" t="str">
        <f t="shared" si="73"/>
        <v/>
      </c>
      <c r="J612" s="2" t="str">
        <f>IF(ISBLANK(A612),"",-SUM(I$3:I612))</f>
        <v/>
      </c>
      <c r="K612" s="2" t="str">
        <f t="shared" si="74"/>
        <v/>
      </c>
      <c r="L612" s="7" t="str">
        <f t="shared" si="75"/>
        <v/>
      </c>
      <c r="M612" s="7" t="str">
        <f>IF(ISBLANK(A612),"",K612/($M$1+SUM(K$3:K611)))</f>
        <v/>
      </c>
      <c r="N612" t="str">
        <f>IF(ISBLANK(A612),"",IF(H613=0,NETWORKDAYS($H$3,H612,holiday!$B$2:$B$10),IF(DAY(H612)&lt;DAY(H613),NETWORKDAYS($H$3,H612,holiday!$B$2:$B$10),0)))</f>
        <v/>
      </c>
      <c r="O612" t="str">
        <f>IF(ISBLANK(A612),"",SUMIF($A$3:$A612,O$2,$B$3:$B612))</f>
        <v/>
      </c>
      <c r="P612" t="str">
        <f>IF(ISBLANK(A612),"",SUMIF($A$3:$A612,P$2,$B$3:$B612))</f>
        <v/>
      </c>
      <c r="Q612" t="str">
        <f>IF(ISBLANK(A612),"",SUMIF($A$3:$A612,Q$2,$B$3:$B612))</f>
        <v/>
      </c>
      <c r="R612" t="str">
        <f>IF(ISBLANK(A612),"",SUMIF($A$3:$A612,R$2,$B$3:$B612))</f>
        <v/>
      </c>
      <c r="T612" s="2" t="str">
        <f t="shared" si="76"/>
        <v/>
      </c>
      <c r="U612" s="2" t="str">
        <f t="shared" si="77"/>
        <v/>
      </c>
      <c r="V612" s="2" t="str">
        <f t="shared" si="78"/>
        <v/>
      </c>
      <c r="W612" s="2" t="str">
        <f t="shared" si="79"/>
        <v/>
      </c>
    </row>
    <row r="613" spans="8:23" x14ac:dyDescent="0.3">
      <c r="H613" s="12">
        <f t="shared" si="72"/>
        <v>0</v>
      </c>
      <c r="I613" s="2" t="str">
        <f t="shared" si="73"/>
        <v/>
      </c>
      <c r="J613" s="2" t="str">
        <f>IF(ISBLANK(A613),"",-SUM(I$3:I613))</f>
        <v/>
      </c>
      <c r="K613" s="2" t="str">
        <f t="shared" si="74"/>
        <v/>
      </c>
      <c r="L613" s="7" t="str">
        <f t="shared" si="75"/>
        <v/>
      </c>
      <c r="M613" s="7" t="str">
        <f>IF(ISBLANK(A613),"",K613/($M$1+SUM(K$3:K612)))</f>
        <v/>
      </c>
      <c r="N613" t="str">
        <f>IF(ISBLANK(A613),"",IF(H614=0,NETWORKDAYS($H$3,H613,holiday!$B$2:$B$10),IF(DAY(H613)&lt;DAY(H614),NETWORKDAYS($H$3,H613,holiday!$B$2:$B$10),0)))</f>
        <v/>
      </c>
      <c r="O613" t="str">
        <f>IF(ISBLANK(A613),"",SUMIF($A$3:$A613,O$2,$B$3:$B613))</f>
        <v/>
      </c>
      <c r="P613" t="str">
        <f>IF(ISBLANK(A613),"",SUMIF($A$3:$A613,P$2,$B$3:$B613))</f>
        <v/>
      </c>
      <c r="Q613" t="str">
        <f>IF(ISBLANK(A613),"",SUMIF($A$3:$A613,Q$2,$B$3:$B613))</f>
        <v/>
      </c>
      <c r="R613" t="str">
        <f>IF(ISBLANK(A613),"",SUMIF($A$3:$A613,R$2,$B$3:$B613))</f>
        <v/>
      </c>
      <c r="T613" s="2" t="str">
        <f t="shared" si="76"/>
        <v/>
      </c>
      <c r="U613" s="2" t="str">
        <f t="shared" si="77"/>
        <v/>
      </c>
      <c r="V613" s="2" t="str">
        <f t="shared" si="78"/>
        <v/>
      </c>
      <c r="W613" s="2" t="str">
        <f t="shared" si="79"/>
        <v/>
      </c>
    </row>
    <row r="614" spans="8:23" x14ac:dyDescent="0.3">
      <c r="H614" s="12">
        <f t="shared" si="72"/>
        <v>0</v>
      </c>
      <c r="I614" s="2" t="str">
        <f t="shared" si="73"/>
        <v/>
      </c>
      <c r="J614" s="2" t="str">
        <f>IF(ISBLANK(A614),"",-SUM(I$3:I614))</f>
        <v/>
      </c>
      <c r="K614" s="2" t="str">
        <f t="shared" si="74"/>
        <v/>
      </c>
      <c r="L614" s="7" t="str">
        <f t="shared" si="75"/>
        <v/>
      </c>
      <c r="M614" s="7" t="str">
        <f>IF(ISBLANK(A614),"",K614/($M$1+SUM(K$3:K613)))</f>
        <v/>
      </c>
      <c r="N614" t="str">
        <f>IF(ISBLANK(A614),"",IF(H615=0,NETWORKDAYS($H$3,H614,holiday!$B$2:$B$10),IF(DAY(H614)&lt;DAY(H615),NETWORKDAYS($H$3,H614,holiday!$B$2:$B$10),0)))</f>
        <v/>
      </c>
      <c r="O614" t="str">
        <f>IF(ISBLANK(A614),"",SUMIF($A$3:$A614,O$2,$B$3:$B614))</f>
        <v/>
      </c>
      <c r="P614" t="str">
        <f>IF(ISBLANK(A614),"",SUMIF($A$3:$A614,P$2,$B$3:$B614))</f>
        <v/>
      </c>
      <c r="Q614" t="str">
        <f>IF(ISBLANK(A614),"",SUMIF($A$3:$A614,Q$2,$B$3:$B614))</f>
        <v/>
      </c>
      <c r="R614" t="str">
        <f>IF(ISBLANK(A614),"",SUMIF($A$3:$A614,R$2,$B$3:$B614))</f>
        <v/>
      </c>
      <c r="T614" s="2" t="str">
        <f t="shared" si="76"/>
        <v/>
      </c>
      <c r="U614" s="2" t="str">
        <f t="shared" si="77"/>
        <v/>
      </c>
      <c r="V614" s="2" t="str">
        <f t="shared" si="78"/>
        <v/>
      </c>
      <c r="W614" s="2" t="str">
        <f t="shared" si="79"/>
        <v/>
      </c>
    </row>
    <row r="615" spans="8:23" x14ac:dyDescent="0.3">
      <c r="H615" s="12">
        <f t="shared" si="72"/>
        <v>0</v>
      </c>
      <c r="I615" s="2" t="str">
        <f t="shared" si="73"/>
        <v/>
      </c>
      <c r="J615" s="2" t="str">
        <f>IF(ISBLANK(A615),"",-SUM(I$3:I615))</f>
        <v/>
      </c>
      <c r="K615" s="2" t="str">
        <f t="shared" si="74"/>
        <v/>
      </c>
      <c r="L615" s="7" t="str">
        <f t="shared" si="75"/>
        <v/>
      </c>
      <c r="M615" s="7" t="str">
        <f>IF(ISBLANK(A615),"",K615/($M$1+SUM(K$3:K614)))</f>
        <v/>
      </c>
      <c r="N615" t="str">
        <f>IF(ISBLANK(A615),"",IF(H616=0,NETWORKDAYS($H$3,H615,holiday!$B$2:$B$10),IF(DAY(H615)&lt;DAY(H616),NETWORKDAYS($H$3,H615,holiday!$B$2:$B$10),0)))</f>
        <v/>
      </c>
      <c r="O615" t="str">
        <f>IF(ISBLANK(A615),"",SUMIF($A$3:$A615,O$2,$B$3:$B615))</f>
        <v/>
      </c>
      <c r="P615" t="str">
        <f>IF(ISBLANK(A615),"",SUMIF($A$3:$A615,P$2,$B$3:$B615))</f>
        <v/>
      </c>
      <c r="Q615" t="str">
        <f>IF(ISBLANK(A615),"",SUMIF($A$3:$A615,Q$2,$B$3:$B615))</f>
        <v/>
      </c>
      <c r="R615" t="str">
        <f>IF(ISBLANK(A615),"",SUMIF($A$3:$A615,R$2,$B$3:$B615))</f>
        <v/>
      </c>
      <c r="T615" s="2" t="str">
        <f t="shared" si="76"/>
        <v/>
      </c>
      <c r="U615" s="2" t="str">
        <f t="shared" si="77"/>
        <v/>
      </c>
      <c r="V615" s="2" t="str">
        <f t="shared" si="78"/>
        <v/>
      </c>
      <c r="W615" s="2" t="str">
        <f t="shared" si="79"/>
        <v/>
      </c>
    </row>
    <row r="616" spans="8:23" x14ac:dyDescent="0.3">
      <c r="H616" s="12">
        <f t="shared" si="72"/>
        <v>0</v>
      </c>
      <c r="I616" s="2" t="str">
        <f t="shared" si="73"/>
        <v/>
      </c>
      <c r="J616" s="2" t="str">
        <f>IF(ISBLANK(A616),"",-SUM(I$3:I616))</f>
        <v/>
      </c>
      <c r="K616" s="2" t="str">
        <f t="shared" si="74"/>
        <v/>
      </c>
      <c r="L616" s="7" t="str">
        <f t="shared" si="75"/>
        <v/>
      </c>
      <c r="M616" s="7" t="str">
        <f>IF(ISBLANK(A616),"",K616/($M$1+SUM(K$3:K615)))</f>
        <v/>
      </c>
      <c r="N616" t="str">
        <f>IF(ISBLANK(A616),"",IF(H617=0,NETWORKDAYS($H$3,H616,holiday!$B$2:$B$10),IF(DAY(H616)&lt;DAY(H617),NETWORKDAYS($H$3,H616,holiday!$B$2:$B$10),0)))</f>
        <v/>
      </c>
      <c r="O616" t="str">
        <f>IF(ISBLANK(A616),"",SUMIF($A$3:$A616,O$2,$B$3:$B616))</f>
        <v/>
      </c>
      <c r="P616" t="str">
        <f>IF(ISBLANK(A616),"",SUMIF($A$3:$A616,P$2,$B$3:$B616))</f>
        <v/>
      </c>
      <c r="Q616" t="str">
        <f>IF(ISBLANK(A616),"",SUMIF($A$3:$A616,Q$2,$B$3:$B616))</f>
        <v/>
      </c>
      <c r="R616" t="str">
        <f>IF(ISBLANK(A616),"",SUMIF($A$3:$A616,R$2,$B$3:$B616))</f>
        <v/>
      </c>
      <c r="T616" s="2" t="str">
        <f t="shared" si="76"/>
        <v/>
      </c>
      <c r="U616" s="2" t="str">
        <f t="shared" si="77"/>
        <v/>
      </c>
      <c r="V616" s="2" t="str">
        <f t="shared" si="78"/>
        <v/>
      </c>
      <c r="W616" s="2" t="str">
        <f t="shared" si="79"/>
        <v/>
      </c>
    </row>
    <row r="617" spans="8:23" x14ac:dyDescent="0.3">
      <c r="H617" s="12">
        <f t="shared" si="72"/>
        <v>0</v>
      </c>
      <c r="I617" s="2" t="str">
        <f t="shared" si="73"/>
        <v/>
      </c>
      <c r="J617" s="2" t="str">
        <f>IF(ISBLANK(A617),"",-SUM(I$3:I617))</f>
        <v/>
      </c>
      <c r="K617" s="2" t="str">
        <f t="shared" si="74"/>
        <v/>
      </c>
      <c r="L617" s="7" t="str">
        <f t="shared" si="75"/>
        <v/>
      </c>
      <c r="M617" s="7" t="str">
        <f>IF(ISBLANK(A617),"",K617/($M$1+SUM(K$3:K616)))</f>
        <v/>
      </c>
      <c r="N617" t="str">
        <f>IF(ISBLANK(A617),"",IF(H618=0,NETWORKDAYS($H$3,H617,holiday!$B$2:$B$10),IF(DAY(H617)&lt;DAY(H618),NETWORKDAYS($H$3,H617,holiday!$B$2:$B$10),0)))</f>
        <v/>
      </c>
      <c r="O617" t="str">
        <f>IF(ISBLANK(A617),"",SUMIF($A$3:$A617,O$2,$B$3:$B617))</f>
        <v/>
      </c>
      <c r="P617" t="str">
        <f>IF(ISBLANK(A617),"",SUMIF($A$3:$A617,P$2,$B$3:$B617))</f>
        <v/>
      </c>
      <c r="Q617" t="str">
        <f>IF(ISBLANK(A617),"",SUMIF($A$3:$A617,Q$2,$B$3:$B617))</f>
        <v/>
      </c>
      <c r="R617" t="str">
        <f>IF(ISBLANK(A617),"",SUMIF($A$3:$A617,R$2,$B$3:$B617))</f>
        <v/>
      </c>
      <c r="T617" s="2" t="str">
        <f t="shared" si="76"/>
        <v/>
      </c>
      <c r="U617" s="2" t="str">
        <f t="shared" si="77"/>
        <v/>
      </c>
      <c r="V617" s="2" t="str">
        <f t="shared" si="78"/>
        <v/>
      </c>
      <c r="W617" s="2" t="str">
        <f t="shared" si="79"/>
        <v/>
      </c>
    </row>
    <row r="618" spans="8:23" x14ac:dyDescent="0.3">
      <c r="H618" s="12">
        <f t="shared" si="72"/>
        <v>0</v>
      </c>
      <c r="I618" s="2" t="str">
        <f t="shared" si="73"/>
        <v/>
      </c>
      <c r="J618" s="2" t="str">
        <f>IF(ISBLANK(A618),"",-SUM(I$3:I618))</f>
        <v/>
      </c>
      <c r="K618" s="2" t="str">
        <f t="shared" si="74"/>
        <v/>
      </c>
      <c r="L618" s="7" t="str">
        <f t="shared" si="75"/>
        <v/>
      </c>
      <c r="M618" s="7" t="str">
        <f>IF(ISBLANK(A618),"",K618/($M$1+SUM(K$3:K617)))</f>
        <v/>
      </c>
      <c r="N618" t="str">
        <f>IF(ISBLANK(A618),"",IF(H619=0,NETWORKDAYS($H$3,H618,holiday!$B$2:$B$10),IF(DAY(H618)&lt;DAY(H619),NETWORKDAYS($H$3,H618,holiday!$B$2:$B$10),0)))</f>
        <v/>
      </c>
      <c r="O618" t="str">
        <f>IF(ISBLANK(A618),"",SUMIF($A$3:$A618,O$2,$B$3:$B618))</f>
        <v/>
      </c>
      <c r="P618" t="str">
        <f>IF(ISBLANK(A618),"",SUMIF($A$3:$A618,P$2,$B$3:$B618))</f>
        <v/>
      </c>
      <c r="Q618" t="str">
        <f>IF(ISBLANK(A618),"",SUMIF($A$3:$A618,Q$2,$B$3:$B618))</f>
        <v/>
      </c>
      <c r="R618" t="str">
        <f>IF(ISBLANK(A618),"",SUMIF($A$3:$A618,R$2,$B$3:$B618))</f>
        <v/>
      </c>
      <c r="T618" s="2" t="str">
        <f t="shared" si="76"/>
        <v/>
      </c>
      <c r="U618" s="2" t="str">
        <f t="shared" si="77"/>
        <v/>
      </c>
      <c r="V618" s="2" t="str">
        <f t="shared" si="78"/>
        <v/>
      </c>
      <c r="W618" s="2" t="str">
        <f t="shared" si="79"/>
        <v/>
      </c>
    </row>
    <row r="619" spans="8:23" x14ac:dyDescent="0.3">
      <c r="H619" s="12">
        <f t="shared" si="72"/>
        <v>0</v>
      </c>
      <c r="I619" s="2" t="str">
        <f t="shared" si="73"/>
        <v/>
      </c>
      <c r="J619" s="2" t="str">
        <f>IF(ISBLANK(A619),"",-SUM(I$3:I619))</f>
        <v/>
      </c>
      <c r="K619" s="2" t="str">
        <f t="shared" si="74"/>
        <v/>
      </c>
      <c r="L619" s="7" t="str">
        <f t="shared" si="75"/>
        <v/>
      </c>
      <c r="M619" s="7" t="str">
        <f>IF(ISBLANK(A619),"",K619/($M$1+SUM(K$3:K618)))</f>
        <v/>
      </c>
      <c r="N619" t="str">
        <f>IF(ISBLANK(A619),"",IF(H620=0,NETWORKDAYS($H$3,H619,holiday!$B$2:$B$10),IF(DAY(H619)&lt;DAY(H620),NETWORKDAYS($H$3,H619,holiday!$B$2:$B$10),0)))</f>
        <v/>
      </c>
      <c r="O619" t="str">
        <f>IF(ISBLANK(A619),"",SUMIF($A$3:$A619,O$2,$B$3:$B619))</f>
        <v/>
      </c>
      <c r="P619" t="str">
        <f>IF(ISBLANK(A619),"",SUMIF($A$3:$A619,P$2,$B$3:$B619))</f>
        <v/>
      </c>
      <c r="Q619" t="str">
        <f>IF(ISBLANK(A619),"",SUMIF($A$3:$A619,Q$2,$B$3:$B619))</f>
        <v/>
      </c>
      <c r="R619" t="str">
        <f>IF(ISBLANK(A619),"",SUMIF($A$3:$A619,R$2,$B$3:$B619))</f>
        <v/>
      </c>
      <c r="T619" s="2" t="str">
        <f t="shared" si="76"/>
        <v/>
      </c>
      <c r="U619" s="2" t="str">
        <f t="shared" si="77"/>
        <v/>
      </c>
      <c r="V619" s="2" t="str">
        <f t="shared" si="78"/>
        <v/>
      </c>
      <c r="W619" s="2" t="str">
        <f t="shared" si="79"/>
        <v/>
      </c>
    </row>
    <row r="620" spans="8:23" x14ac:dyDescent="0.3">
      <c r="H620" s="12">
        <f t="shared" si="72"/>
        <v>0</v>
      </c>
      <c r="I620" s="2" t="str">
        <f t="shared" si="73"/>
        <v/>
      </c>
      <c r="J620" s="2" t="str">
        <f>IF(ISBLANK(A620),"",-SUM(I$3:I620))</f>
        <v/>
      </c>
      <c r="K620" s="2" t="str">
        <f t="shared" si="74"/>
        <v/>
      </c>
      <c r="L620" s="7" t="str">
        <f t="shared" si="75"/>
        <v/>
      </c>
      <c r="M620" s="7" t="str">
        <f>IF(ISBLANK(A620),"",K620/($M$1+SUM(K$3:K619)))</f>
        <v/>
      </c>
      <c r="N620" t="str">
        <f>IF(ISBLANK(A620),"",IF(H621=0,NETWORKDAYS($H$3,H620,holiday!$B$2:$B$10),IF(DAY(H620)&lt;DAY(H621),NETWORKDAYS($H$3,H620,holiday!$B$2:$B$10),0)))</f>
        <v/>
      </c>
      <c r="O620" t="str">
        <f>IF(ISBLANK(A620),"",SUMIF($A$3:$A620,O$2,$B$3:$B620))</f>
        <v/>
      </c>
      <c r="P620" t="str">
        <f>IF(ISBLANK(A620),"",SUMIF($A$3:$A620,P$2,$B$3:$B620))</f>
        <v/>
      </c>
      <c r="Q620" t="str">
        <f>IF(ISBLANK(A620),"",SUMIF($A$3:$A620,Q$2,$B$3:$B620))</f>
        <v/>
      </c>
      <c r="R620" t="str">
        <f>IF(ISBLANK(A620),"",SUMIF($A$3:$A620,R$2,$B$3:$B620))</f>
        <v/>
      </c>
      <c r="T620" s="2" t="str">
        <f t="shared" si="76"/>
        <v/>
      </c>
      <c r="U620" s="2" t="str">
        <f t="shared" si="77"/>
        <v/>
      </c>
      <c r="V620" s="2" t="str">
        <f t="shared" si="78"/>
        <v/>
      </c>
      <c r="W620" s="2" t="str">
        <f t="shared" si="79"/>
        <v/>
      </c>
    </row>
    <row r="621" spans="8:23" x14ac:dyDescent="0.3">
      <c r="H621" s="12">
        <f t="shared" si="72"/>
        <v>0</v>
      </c>
      <c r="I621" s="2" t="str">
        <f t="shared" si="73"/>
        <v/>
      </c>
      <c r="J621" s="2" t="str">
        <f>IF(ISBLANK(A621),"",-SUM(I$3:I621))</f>
        <v/>
      </c>
      <c r="K621" s="2" t="str">
        <f t="shared" si="74"/>
        <v/>
      </c>
      <c r="L621" s="7" t="str">
        <f t="shared" si="75"/>
        <v/>
      </c>
      <c r="M621" s="7" t="str">
        <f>IF(ISBLANK(A621),"",K621/($M$1+SUM(K$3:K620)))</f>
        <v/>
      </c>
      <c r="N621" t="str">
        <f>IF(ISBLANK(A621),"",IF(H622=0,NETWORKDAYS($H$3,H621,holiday!$B$2:$B$10),IF(DAY(H621)&lt;DAY(H622),NETWORKDAYS($H$3,H621,holiday!$B$2:$B$10),0)))</f>
        <v/>
      </c>
      <c r="O621" t="str">
        <f>IF(ISBLANK(A621),"",SUMIF($A$3:$A621,O$2,$B$3:$B621))</f>
        <v/>
      </c>
      <c r="P621" t="str">
        <f>IF(ISBLANK(A621),"",SUMIF($A$3:$A621,P$2,$B$3:$B621))</f>
        <v/>
      </c>
      <c r="Q621" t="str">
        <f>IF(ISBLANK(A621),"",SUMIF($A$3:$A621,Q$2,$B$3:$B621))</f>
        <v/>
      </c>
      <c r="R621" t="str">
        <f>IF(ISBLANK(A621),"",SUMIF($A$3:$A621,R$2,$B$3:$B621))</f>
        <v/>
      </c>
      <c r="T621" s="2" t="str">
        <f t="shared" si="76"/>
        <v/>
      </c>
      <c r="U621" s="2" t="str">
        <f t="shared" si="77"/>
        <v/>
      </c>
      <c r="V621" s="2" t="str">
        <f t="shared" si="78"/>
        <v/>
      </c>
      <c r="W621" s="2" t="str">
        <f t="shared" si="79"/>
        <v/>
      </c>
    </row>
    <row r="622" spans="8:23" x14ac:dyDescent="0.3">
      <c r="H622" s="12">
        <f t="shared" si="72"/>
        <v>0</v>
      </c>
      <c r="I622" s="2" t="str">
        <f t="shared" si="73"/>
        <v/>
      </c>
      <c r="J622" s="2" t="str">
        <f>IF(ISBLANK(A622),"",-SUM(I$3:I622))</f>
        <v/>
      </c>
      <c r="K622" s="2" t="str">
        <f t="shared" si="74"/>
        <v/>
      </c>
      <c r="L622" s="7" t="str">
        <f t="shared" si="75"/>
        <v/>
      </c>
      <c r="M622" s="7" t="str">
        <f>IF(ISBLANK(A622),"",K622/($M$1+SUM(K$3:K621)))</f>
        <v/>
      </c>
      <c r="N622" t="str">
        <f>IF(ISBLANK(A622),"",IF(H623=0,NETWORKDAYS($H$3,H622,holiday!$B$2:$B$10),IF(DAY(H622)&lt;DAY(H623),NETWORKDAYS($H$3,H622,holiday!$B$2:$B$10),0)))</f>
        <v/>
      </c>
      <c r="O622" t="str">
        <f>IF(ISBLANK(A622),"",SUMIF($A$3:$A622,O$2,$B$3:$B622))</f>
        <v/>
      </c>
      <c r="P622" t="str">
        <f>IF(ISBLANK(A622),"",SUMIF($A$3:$A622,P$2,$B$3:$B622))</f>
        <v/>
      </c>
      <c r="Q622" t="str">
        <f>IF(ISBLANK(A622),"",SUMIF($A$3:$A622,Q$2,$B$3:$B622))</f>
        <v/>
      </c>
      <c r="R622" t="str">
        <f>IF(ISBLANK(A622),"",SUMIF($A$3:$A622,R$2,$B$3:$B622))</f>
        <v/>
      </c>
      <c r="T622" s="2" t="str">
        <f t="shared" si="76"/>
        <v/>
      </c>
      <c r="U622" s="2" t="str">
        <f t="shared" si="77"/>
        <v/>
      </c>
      <c r="V622" s="2" t="str">
        <f t="shared" si="78"/>
        <v/>
      </c>
      <c r="W622" s="2" t="str">
        <f t="shared" si="79"/>
        <v/>
      </c>
    </row>
    <row r="623" spans="8:23" x14ac:dyDescent="0.3">
      <c r="H623" s="12">
        <f t="shared" si="72"/>
        <v>0</v>
      </c>
      <c r="I623" s="2" t="str">
        <f t="shared" si="73"/>
        <v/>
      </c>
      <c r="J623" s="2" t="str">
        <f>IF(ISBLANK(A623),"",-SUM(I$3:I623))</f>
        <v/>
      </c>
      <c r="K623" s="2" t="str">
        <f t="shared" si="74"/>
        <v/>
      </c>
      <c r="L623" s="7" t="str">
        <f t="shared" si="75"/>
        <v/>
      </c>
      <c r="M623" s="7" t="str">
        <f>IF(ISBLANK(A623),"",K623/($M$1+SUM(K$3:K622)))</f>
        <v/>
      </c>
      <c r="N623" t="str">
        <f>IF(ISBLANK(A623),"",IF(H624=0,NETWORKDAYS($H$3,H623,holiday!$B$2:$B$10),IF(DAY(H623)&lt;DAY(H624),NETWORKDAYS($H$3,H623,holiday!$B$2:$B$10),0)))</f>
        <v/>
      </c>
      <c r="O623" t="str">
        <f>IF(ISBLANK(A623),"",SUMIF($A$3:$A623,O$2,$B$3:$B623))</f>
        <v/>
      </c>
      <c r="P623" t="str">
        <f>IF(ISBLANK(A623),"",SUMIF($A$3:$A623,P$2,$B$3:$B623))</f>
        <v/>
      </c>
      <c r="Q623" t="str">
        <f>IF(ISBLANK(A623),"",SUMIF($A$3:$A623,Q$2,$B$3:$B623))</f>
        <v/>
      </c>
      <c r="R623" t="str">
        <f>IF(ISBLANK(A623),"",SUMIF($A$3:$A623,R$2,$B$3:$B623))</f>
        <v/>
      </c>
      <c r="T623" s="2" t="str">
        <f t="shared" si="76"/>
        <v/>
      </c>
      <c r="U623" s="2" t="str">
        <f t="shared" si="77"/>
        <v/>
      </c>
      <c r="V623" s="2" t="str">
        <f t="shared" si="78"/>
        <v/>
      </c>
      <c r="W623" s="2" t="str">
        <f t="shared" si="79"/>
        <v/>
      </c>
    </row>
    <row r="624" spans="8:23" x14ac:dyDescent="0.3">
      <c r="H624" s="12">
        <f t="shared" si="72"/>
        <v>0</v>
      </c>
      <c r="I624" s="2" t="str">
        <f t="shared" si="73"/>
        <v/>
      </c>
      <c r="J624" s="2" t="str">
        <f>IF(ISBLANK(A624),"",-SUM(I$3:I624))</f>
        <v/>
      </c>
      <c r="K624" s="2" t="str">
        <f t="shared" si="74"/>
        <v/>
      </c>
      <c r="L624" s="7" t="str">
        <f t="shared" si="75"/>
        <v/>
      </c>
      <c r="M624" s="7" t="str">
        <f>IF(ISBLANK(A624),"",K624/($M$1+SUM(K$3:K623)))</f>
        <v/>
      </c>
      <c r="N624" t="str">
        <f>IF(ISBLANK(A624),"",IF(H625=0,NETWORKDAYS($H$3,H624,holiday!$B$2:$B$10),IF(DAY(H624)&lt;DAY(H625),NETWORKDAYS($H$3,H624,holiday!$B$2:$B$10),0)))</f>
        <v/>
      </c>
      <c r="O624" t="str">
        <f>IF(ISBLANK(A624),"",SUMIF($A$3:$A624,O$2,$B$3:$B624))</f>
        <v/>
      </c>
      <c r="P624" t="str">
        <f>IF(ISBLANK(A624),"",SUMIF($A$3:$A624,P$2,$B$3:$B624))</f>
        <v/>
      </c>
      <c r="Q624" t="str">
        <f>IF(ISBLANK(A624),"",SUMIF($A$3:$A624,Q$2,$B$3:$B624))</f>
        <v/>
      </c>
      <c r="R624" t="str">
        <f>IF(ISBLANK(A624),"",SUMIF($A$3:$A624,R$2,$B$3:$B624))</f>
        <v/>
      </c>
      <c r="T624" s="2" t="str">
        <f t="shared" si="76"/>
        <v/>
      </c>
      <c r="U624" s="2" t="str">
        <f t="shared" si="77"/>
        <v/>
      </c>
      <c r="V624" s="2" t="str">
        <f t="shared" si="78"/>
        <v/>
      </c>
      <c r="W624" s="2" t="str">
        <f t="shared" si="79"/>
        <v/>
      </c>
    </row>
    <row r="625" spans="8:23" x14ac:dyDescent="0.3">
      <c r="H625" s="12">
        <f t="shared" si="72"/>
        <v>0</v>
      </c>
      <c r="I625" s="2" t="str">
        <f t="shared" si="73"/>
        <v/>
      </c>
      <c r="J625" s="2" t="str">
        <f>IF(ISBLANK(A625),"",-SUM(I$3:I625))</f>
        <v/>
      </c>
      <c r="K625" s="2" t="str">
        <f t="shared" si="74"/>
        <v/>
      </c>
      <c r="L625" s="7" t="str">
        <f t="shared" si="75"/>
        <v/>
      </c>
      <c r="M625" s="7" t="str">
        <f>IF(ISBLANK(A625),"",K625/($M$1+SUM(K$3:K624)))</f>
        <v/>
      </c>
      <c r="N625" t="str">
        <f>IF(ISBLANK(A625),"",IF(H626=0,NETWORKDAYS($H$3,H625,holiday!$B$2:$B$10),IF(DAY(H625)&lt;DAY(H626),NETWORKDAYS($H$3,H625,holiday!$B$2:$B$10),0)))</f>
        <v/>
      </c>
      <c r="O625" t="str">
        <f>IF(ISBLANK(A625),"",SUMIF($A$3:$A625,O$2,$B$3:$B625))</f>
        <v/>
      </c>
      <c r="P625" t="str">
        <f>IF(ISBLANK(A625),"",SUMIF($A$3:$A625,P$2,$B$3:$B625))</f>
        <v/>
      </c>
      <c r="Q625" t="str">
        <f>IF(ISBLANK(A625),"",SUMIF($A$3:$A625,Q$2,$B$3:$B625))</f>
        <v/>
      </c>
      <c r="R625" t="str">
        <f>IF(ISBLANK(A625),"",SUMIF($A$3:$A625,R$2,$B$3:$B625))</f>
        <v/>
      </c>
      <c r="T625" s="2" t="str">
        <f t="shared" si="76"/>
        <v/>
      </c>
      <c r="U625" s="2" t="str">
        <f t="shared" si="77"/>
        <v/>
      </c>
      <c r="V625" s="2" t="str">
        <f t="shared" si="78"/>
        <v/>
      </c>
      <c r="W625" s="2" t="str">
        <f t="shared" si="79"/>
        <v/>
      </c>
    </row>
    <row r="626" spans="8:23" x14ac:dyDescent="0.3">
      <c r="H626" s="12">
        <f t="shared" si="72"/>
        <v>0</v>
      </c>
      <c r="I626" s="2" t="str">
        <f t="shared" si="73"/>
        <v/>
      </c>
      <c r="J626" s="2" t="str">
        <f>IF(ISBLANK(A626),"",-SUM(I$3:I626))</f>
        <v/>
      </c>
      <c r="K626" s="2" t="str">
        <f t="shared" si="74"/>
        <v/>
      </c>
      <c r="L626" s="7" t="str">
        <f t="shared" si="75"/>
        <v/>
      </c>
      <c r="M626" s="7" t="str">
        <f>IF(ISBLANK(A626),"",K626/($M$1+SUM(K$3:K625)))</f>
        <v/>
      </c>
      <c r="N626" t="str">
        <f>IF(ISBLANK(A626),"",IF(H627=0,NETWORKDAYS($H$3,H626,holiday!$B$2:$B$10),IF(DAY(H626)&lt;DAY(H627),NETWORKDAYS($H$3,H626,holiday!$B$2:$B$10),0)))</f>
        <v/>
      </c>
      <c r="O626" t="str">
        <f>IF(ISBLANK(A626),"",SUMIF($A$3:$A626,O$2,$B$3:$B626))</f>
        <v/>
      </c>
      <c r="P626" t="str">
        <f>IF(ISBLANK(A626),"",SUMIF($A$3:$A626,P$2,$B$3:$B626))</f>
        <v/>
      </c>
      <c r="Q626" t="str">
        <f>IF(ISBLANK(A626),"",SUMIF($A$3:$A626,Q$2,$B$3:$B626))</f>
        <v/>
      </c>
      <c r="R626" t="str">
        <f>IF(ISBLANK(A626),"",SUMIF($A$3:$A626,R$2,$B$3:$B626))</f>
        <v/>
      </c>
      <c r="T626" s="2" t="str">
        <f t="shared" si="76"/>
        <v/>
      </c>
      <c r="U626" s="2" t="str">
        <f t="shared" si="77"/>
        <v/>
      </c>
      <c r="V626" s="2" t="str">
        <f t="shared" si="78"/>
        <v/>
      </c>
      <c r="W626" s="2" t="str">
        <f t="shared" si="79"/>
        <v/>
      </c>
    </row>
    <row r="627" spans="8:23" x14ac:dyDescent="0.3">
      <c r="H627" s="12">
        <f t="shared" si="72"/>
        <v>0</v>
      </c>
      <c r="I627" s="2" t="str">
        <f t="shared" si="73"/>
        <v/>
      </c>
      <c r="J627" s="2" t="str">
        <f>IF(ISBLANK(A627),"",-SUM(I$3:I627))</f>
        <v/>
      </c>
      <c r="K627" s="2" t="str">
        <f t="shared" si="74"/>
        <v/>
      </c>
      <c r="L627" s="7" t="str">
        <f t="shared" si="75"/>
        <v/>
      </c>
      <c r="M627" s="7" t="str">
        <f>IF(ISBLANK(A627),"",K627/($M$1+SUM(K$3:K626)))</f>
        <v/>
      </c>
      <c r="N627" t="str">
        <f>IF(ISBLANK(A627),"",IF(H628=0,NETWORKDAYS($H$3,H627,holiday!$B$2:$B$10),IF(DAY(H627)&lt;DAY(H628),NETWORKDAYS($H$3,H627,holiday!$B$2:$B$10),0)))</f>
        <v/>
      </c>
      <c r="O627" t="str">
        <f>IF(ISBLANK(A627),"",SUMIF($A$3:$A627,O$2,$B$3:$B627))</f>
        <v/>
      </c>
      <c r="P627" t="str">
        <f>IF(ISBLANK(A627),"",SUMIF($A$3:$A627,P$2,$B$3:$B627))</f>
        <v/>
      </c>
      <c r="Q627" t="str">
        <f>IF(ISBLANK(A627),"",SUMIF($A$3:$A627,Q$2,$B$3:$B627))</f>
        <v/>
      </c>
      <c r="R627" t="str">
        <f>IF(ISBLANK(A627),"",SUMIF($A$3:$A627,R$2,$B$3:$B627))</f>
        <v/>
      </c>
      <c r="T627" s="2" t="str">
        <f t="shared" si="76"/>
        <v/>
      </c>
      <c r="U627" s="2" t="str">
        <f t="shared" si="77"/>
        <v/>
      </c>
      <c r="V627" s="2" t="str">
        <f t="shared" si="78"/>
        <v/>
      </c>
      <c r="W627" s="2" t="str">
        <f t="shared" si="79"/>
        <v/>
      </c>
    </row>
    <row r="628" spans="8:23" x14ac:dyDescent="0.3">
      <c r="H628" s="12">
        <f t="shared" si="72"/>
        <v>0</v>
      </c>
      <c r="I628" s="2" t="str">
        <f t="shared" si="73"/>
        <v/>
      </c>
      <c r="J628" s="2" t="str">
        <f>IF(ISBLANK(A628),"",-SUM(I$3:I628))</f>
        <v/>
      </c>
      <c r="K628" s="2" t="str">
        <f t="shared" si="74"/>
        <v/>
      </c>
      <c r="L628" s="7" t="str">
        <f t="shared" si="75"/>
        <v/>
      </c>
      <c r="M628" s="7" t="str">
        <f>IF(ISBLANK(A628),"",K628/($M$1+SUM(K$3:K627)))</f>
        <v/>
      </c>
      <c r="N628" t="str">
        <f>IF(ISBLANK(A628),"",IF(H629=0,NETWORKDAYS($H$3,H628,holiday!$B$2:$B$10),IF(DAY(H628)&lt;DAY(H629),NETWORKDAYS($H$3,H628,holiday!$B$2:$B$10),0)))</f>
        <v/>
      </c>
      <c r="O628" t="str">
        <f>IF(ISBLANK(A628),"",SUMIF($A$3:$A628,O$2,$B$3:$B628))</f>
        <v/>
      </c>
      <c r="P628" t="str">
        <f>IF(ISBLANK(A628),"",SUMIF($A$3:$A628,P$2,$B$3:$B628))</f>
        <v/>
      </c>
      <c r="Q628" t="str">
        <f>IF(ISBLANK(A628),"",SUMIF($A$3:$A628,Q$2,$B$3:$B628))</f>
        <v/>
      </c>
      <c r="R628" t="str">
        <f>IF(ISBLANK(A628),"",SUMIF($A$3:$A628,R$2,$B$3:$B628))</f>
        <v/>
      </c>
      <c r="T628" s="2" t="str">
        <f t="shared" si="76"/>
        <v/>
      </c>
      <c r="U628" s="2" t="str">
        <f t="shared" si="77"/>
        <v/>
      </c>
      <c r="V628" s="2" t="str">
        <f t="shared" si="78"/>
        <v/>
      </c>
      <c r="W628" s="2" t="str">
        <f t="shared" si="79"/>
        <v/>
      </c>
    </row>
    <row r="629" spans="8:23" x14ac:dyDescent="0.3">
      <c r="H629" s="12">
        <f t="shared" si="72"/>
        <v>0</v>
      </c>
      <c r="I629" s="2" t="str">
        <f t="shared" si="73"/>
        <v/>
      </c>
      <c r="J629" s="2" t="str">
        <f>IF(ISBLANK(A629),"",-SUM(I$3:I629))</f>
        <v/>
      </c>
      <c r="K629" s="2" t="str">
        <f t="shared" si="74"/>
        <v/>
      </c>
      <c r="L629" s="7" t="str">
        <f t="shared" si="75"/>
        <v/>
      </c>
      <c r="M629" s="7" t="str">
        <f>IF(ISBLANK(A629),"",K629/($M$1+SUM(K$3:K628)))</f>
        <v/>
      </c>
      <c r="N629" t="str">
        <f>IF(ISBLANK(A629),"",IF(H630=0,NETWORKDAYS($H$3,H629,holiday!$B$2:$B$10),IF(DAY(H629)&lt;DAY(H630),NETWORKDAYS($H$3,H629,holiday!$B$2:$B$10),0)))</f>
        <v/>
      </c>
      <c r="O629" t="str">
        <f>IF(ISBLANK(A629),"",SUMIF($A$3:$A629,O$2,$B$3:$B629))</f>
        <v/>
      </c>
      <c r="P629" t="str">
        <f>IF(ISBLANK(A629),"",SUMIF($A$3:$A629,P$2,$B$3:$B629))</f>
        <v/>
      </c>
      <c r="Q629" t="str">
        <f>IF(ISBLANK(A629),"",SUMIF($A$3:$A629,Q$2,$B$3:$B629))</f>
        <v/>
      </c>
      <c r="R629" t="str">
        <f>IF(ISBLANK(A629),"",SUMIF($A$3:$A629,R$2,$B$3:$B629))</f>
        <v/>
      </c>
      <c r="T629" s="2" t="str">
        <f t="shared" si="76"/>
        <v/>
      </c>
      <c r="U629" s="2" t="str">
        <f t="shared" si="77"/>
        <v/>
      </c>
      <c r="V629" s="2" t="str">
        <f t="shared" si="78"/>
        <v/>
      </c>
      <c r="W629" s="2" t="str">
        <f t="shared" si="79"/>
        <v/>
      </c>
    </row>
    <row r="630" spans="8:23" x14ac:dyDescent="0.3">
      <c r="H630" s="12">
        <f t="shared" si="72"/>
        <v>0</v>
      </c>
      <c r="I630" s="2" t="str">
        <f t="shared" si="73"/>
        <v/>
      </c>
      <c r="J630" s="2" t="str">
        <f>IF(ISBLANK(A630),"",-SUM(I$3:I630))</f>
        <v/>
      </c>
      <c r="K630" s="2" t="str">
        <f t="shared" si="74"/>
        <v/>
      </c>
      <c r="L630" s="7" t="str">
        <f t="shared" si="75"/>
        <v/>
      </c>
      <c r="M630" s="7" t="str">
        <f>IF(ISBLANK(A630),"",K630/($M$1+SUM(K$3:K629)))</f>
        <v/>
      </c>
      <c r="N630" t="str">
        <f>IF(ISBLANK(A630),"",IF(H631=0,NETWORKDAYS($H$3,H630,holiday!$B$2:$B$10),IF(DAY(H630)&lt;DAY(H631),NETWORKDAYS($H$3,H630,holiday!$B$2:$B$10),0)))</f>
        <v/>
      </c>
      <c r="O630" t="str">
        <f>IF(ISBLANK(A630),"",SUMIF($A$3:$A630,O$2,$B$3:$B630))</f>
        <v/>
      </c>
      <c r="P630" t="str">
        <f>IF(ISBLANK(A630),"",SUMIF($A$3:$A630,P$2,$B$3:$B630))</f>
        <v/>
      </c>
      <c r="Q630" t="str">
        <f>IF(ISBLANK(A630),"",SUMIF($A$3:$A630,Q$2,$B$3:$B630))</f>
        <v/>
      </c>
      <c r="R630" t="str">
        <f>IF(ISBLANK(A630),"",SUMIF($A$3:$A630,R$2,$B$3:$B630))</f>
        <v/>
      </c>
      <c r="T630" s="2" t="str">
        <f t="shared" si="76"/>
        <v/>
      </c>
      <c r="U630" s="2" t="str">
        <f t="shared" si="77"/>
        <v/>
      </c>
      <c r="V630" s="2" t="str">
        <f t="shared" si="78"/>
        <v/>
      </c>
      <c r="W630" s="2" t="str">
        <f t="shared" si="79"/>
        <v/>
      </c>
    </row>
    <row r="631" spans="8:23" x14ac:dyDescent="0.3">
      <c r="H631" s="12">
        <f t="shared" si="72"/>
        <v>0</v>
      </c>
      <c r="I631" s="2" t="str">
        <f t="shared" si="73"/>
        <v/>
      </c>
      <c r="J631" s="2" t="str">
        <f>IF(ISBLANK(A631),"",-SUM(I$3:I631))</f>
        <v/>
      </c>
      <c r="K631" s="2" t="str">
        <f t="shared" si="74"/>
        <v/>
      </c>
      <c r="L631" s="7" t="str">
        <f t="shared" si="75"/>
        <v/>
      </c>
      <c r="M631" s="7" t="str">
        <f>IF(ISBLANK(A631),"",K631/($M$1+SUM(K$3:K630)))</f>
        <v/>
      </c>
      <c r="N631" t="str">
        <f>IF(ISBLANK(A631),"",IF(H632=0,NETWORKDAYS($H$3,H631,holiday!$B$2:$B$10),IF(DAY(H631)&lt;DAY(H632),NETWORKDAYS($H$3,H631,holiday!$B$2:$B$10),0)))</f>
        <v/>
      </c>
      <c r="O631" t="str">
        <f>IF(ISBLANK(A631),"",SUMIF($A$3:$A631,O$2,$B$3:$B631))</f>
        <v/>
      </c>
      <c r="P631" t="str">
        <f>IF(ISBLANK(A631),"",SUMIF($A$3:$A631,P$2,$B$3:$B631))</f>
        <v/>
      </c>
      <c r="Q631" t="str">
        <f>IF(ISBLANK(A631),"",SUMIF($A$3:$A631,Q$2,$B$3:$B631))</f>
        <v/>
      </c>
      <c r="R631" t="str">
        <f>IF(ISBLANK(A631),"",SUMIF($A$3:$A631,R$2,$B$3:$B631))</f>
        <v/>
      </c>
      <c r="T631" s="2" t="str">
        <f t="shared" si="76"/>
        <v/>
      </c>
      <c r="U631" s="2" t="str">
        <f t="shared" si="77"/>
        <v/>
      </c>
      <c r="V631" s="2" t="str">
        <f t="shared" si="78"/>
        <v/>
      </c>
      <c r="W631" s="2" t="str">
        <f t="shared" si="79"/>
        <v/>
      </c>
    </row>
    <row r="632" spans="8:23" x14ac:dyDescent="0.3">
      <c r="H632" s="12">
        <f t="shared" si="72"/>
        <v>0</v>
      </c>
      <c r="I632" s="2" t="str">
        <f t="shared" si="73"/>
        <v/>
      </c>
      <c r="J632" s="2" t="str">
        <f>IF(ISBLANK(A632),"",-SUM(I$3:I632))</f>
        <v/>
      </c>
      <c r="K632" s="2" t="str">
        <f t="shared" si="74"/>
        <v/>
      </c>
      <c r="L632" s="7" t="str">
        <f t="shared" si="75"/>
        <v/>
      </c>
      <c r="M632" s="7" t="str">
        <f>IF(ISBLANK(A632),"",K632/($M$1+SUM(K$3:K631)))</f>
        <v/>
      </c>
      <c r="N632" t="str">
        <f>IF(ISBLANK(A632),"",IF(H633=0,NETWORKDAYS($H$3,H632,holiday!$B$2:$B$10),IF(DAY(H632)&lt;DAY(H633),NETWORKDAYS($H$3,H632,holiday!$B$2:$B$10),0)))</f>
        <v/>
      </c>
      <c r="O632" t="str">
        <f>IF(ISBLANK(A632),"",SUMIF($A$3:$A632,O$2,$B$3:$B632))</f>
        <v/>
      </c>
      <c r="P632" t="str">
        <f>IF(ISBLANK(A632),"",SUMIF($A$3:$A632,P$2,$B$3:$B632))</f>
        <v/>
      </c>
      <c r="Q632" t="str">
        <f>IF(ISBLANK(A632),"",SUMIF($A$3:$A632,Q$2,$B$3:$B632))</f>
        <v/>
      </c>
      <c r="R632" t="str">
        <f>IF(ISBLANK(A632),"",SUMIF($A$3:$A632,R$2,$B$3:$B632))</f>
        <v/>
      </c>
      <c r="T632" s="2" t="str">
        <f t="shared" si="76"/>
        <v/>
      </c>
      <c r="U632" s="2" t="str">
        <f t="shared" si="77"/>
        <v/>
      </c>
      <c r="V632" s="2" t="str">
        <f t="shared" si="78"/>
        <v/>
      </c>
      <c r="W632" s="2" t="str">
        <f t="shared" si="79"/>
        <v/>
      </c>
    </row>
    <row r="633" spans="8:23" x14ac:dyDescent="0.3">
      <c r="H633" s="12">
        <f t="shared" si="72"/>
        <v>0</v>
      </c>
      <c r="I633" s="2" t="str">
        <f t="shared" si="73"/>
        <v/>
      </c>
      <c r="J633" s="2" t="str">
        <f>IF(ISBLANK(A633),"",-SUM(I$3:I633))</f>
        <v/>
      </c>
      <c r="K633" s="2" t="str">
        <f t="shared" si="74"/>
        <v/>
      </c>
      <c r="L633" s="7" t="str">
        <f t="shared" si="75"/>
        <v/>
      </c>
      <c r="M633" s="7" t="str">
        <f>IF(ISBLANK(A633),"",K633/($M$1+SUM(K$3:K632)))</f>
        <v/>
      </c>
      <c r="N633" t="str">
        <f>IF(ISBLANK(A633),"",IF(H634=0,NETWORKDAYS($H$3,H633,holiday!$B$2:$B$10),IF(DAY(H633)&lt;DAY(H634),NETWORKDAYS($H$3,H633,holiday!$B$2:$B$10),0)))</f>
        <v/>
      </c>
      <c r="O633" t="str">
        <f>IF(ISBLANK(A633),"",SUMIF($A$3:$A633,O$2,$B$3:$B633))</f>
        <v/>
      </c>
      <c r="P633" t="str">
        <f>IF(ISBLANK(A633),"",SUMIF($A$3:$A633,P$2,$B$3:$B633))</f>
        <v/>
      </c>
      <c r="Q633" t="str">
        <f>IF(ISBLANK(A633),"",SUMIF($A$3:$A633,Q$2,$B$3:$B633))</f>
        <v/>
      </c>
      <c r="R633" t="str">
        <f>IF(ISBLANK(A633),"",SUMIF($A$3:$A633,R$2,$B$3:$B633))</f>
        <v/>
      </c>
      <c r="T633" s="2" t="str">
        <f t="shared" si="76"/>
        <v/>
      </c>
      <c r="U633" s="2" t="str">
        <f t="shared" si="77"/>
        <v/>
      </c>
      <c r="V633" s="2" t="str">
        <f t="shared" si="78"/>
        <v/>
      </c>
      <c r="W633" s="2" t="str">
        <f t="shared" si="79"/>
        <v/>
      </c>
    </row>
    <row r="634" spans="8:23" x14ac:dyDescent="0.3">
      <c r="H634" s="12">
        <f t="shared" si="72"/>
        <v>0</v>
      </c>
      <c r="I634" s="2" t="str">
        <f t="shared" si="73"/>
        <v/>
      </c>
      <c r="J634" s="2" t="str">
        <f>IF(ISBLANK(A634),"",-SUM(I$3:I634))</f>
        <v/>
      </c>
      <c r="K634" s="2" t="str">
        <f t="shared" si="74"/>
        <v/>
      </c>
      <c r="L634" s="7" t="str">
        <f t="shared" si="75"/>
        <v/>
      </c>
      <c r="M634" s="7" t="str">
        <f>IF(ISBLANK(A634),"",K634/($M$1+SUM(K$3:K633)))</f>
        <v/>
      </c>
      <c r="N634" t="str">
        <f>IF(ISBLANK(A634),"",IF(H635=0,NETWORKDAYS($H$3,H634,holiday!$B$2:$B$10),IF(DAY(H634)&lt;DAY(H635),NETWORKDAYS($H$3,H634,holiday!$B$2:$B$10),0)))</f>
        <v/>
      </c>
      <c r="O634" t="str">
        <f>IF(ISBLANK(A634),"",SUMIF($A$3:$A634,O$2,$B$3:$B634))</f>
        <v/>
      </c>
      <c r="P634" t="str">
        <f>IF(ISBLANK(A634),"",SUMIF($A$3:$A634,P$2,$B$3:$B634))</f>
        <v/>
      </c>
      <c r="Q634" t="str">
        <f>IF(ISBLANK(A634),"",SUMIF($A$3:$A634,Q$2,$B$3:$B634))</f>
        <v/>
      </c>
      <c r="R634" t="str">
        <f>IF(ISBLANK(A634),"",SUMIF($A$3:$A634,R$2,$B$3:$B634))</f>
        <v/>
      </c>
      <c r="T634" s="2" t="str">
        <f t="shared" si="76"/>
        <v/>
      </c>
      <c r="U634" s="2" t="str">
        <f t="shared" si="77"/>
        <v/>
      </c>
      <c r="V634" s="2" t="str">
        <f t="shared" si="78"/>
        <v/>
      </c>
      <c r="W634" s="2" t="str">
        <f t="shared" si="79"/>
        <v/>
      </c>
    </row>
    <row r="635" spans="8:23" x14ac:dyDescent="0.3">
      <c r="H635" s="12">
        <f t="shared" si="72"/>
        <v>0</v>
      </c>
      <c r="I635" s="2" t="str">
        <f t="shared" si="73"/>
        <v/>
      </c>
      <c r="J635" s="2" t="str">
        <f>IF(ISBLANK(A635),"",-SUM(I$3:I635))</f>
        <v/>
      </c>
      <c r="K635" s="2" t="str">
        <f t="shared" si="74"/>
        <v/>
      </c>
      <c r="L635" s="7" t="str">
        <f t="shared" si="75"/>
        <v/>
      </c>
      <c r="M635" s="7" t="str">
        <f>IF(ISBLANK(A635),"",K635/($M$1+SUM(K$3:K634)))</f>
        <v/>
      </c>
      <c r="N635" t="str">
        <f>IF(ISBLANK(A635),"",IF(H636=0,NETWORKDAYS($H$3,H635,holiday!$B$2:$B$10),IF(DAY(H635)&lt;DAY(H636),NETWORKDAYS($H$3,H635,holiday!$B$2:$B$10),0)))</f>
        <v/>
      </c>
      <c r="O635" t="str">
        <f>IF(ISBLANK(A635),"",SUMIF($A$3:$A635,O$2,$B$3:$B635))</f>
        <v/>
      </c>
      <c r="P635" t="str">
        <f>IF(ISBLANK(A635),"",SUMIF($A$3:$A635,P$2,$B$3:$B635))</f>
        <v/>
      </c>
      <c r="Q635" t="str">
        <f>IF(ISBLANK(A635),"",SUMIF($A$3:$A635,Q$2,$B$3:$B635))</f>
        <v/>
      </c>
      <c r="R635" t="str">
        <f>IF(ISBLANK(A635),"",SUMIF($A$3:$A635,R$2,$B$3:$B635))</f>
        <v/>
      </c>
      <c r="T635" s="2" t="str">
        <f t="shared" si="76"/>
        <v/>
      </c>
      <c r="U635" s="2" t="str">
        <f t="shared" si="77"/>
        <v/>
      </c>
      <c r="V635" s="2" t="str">
        <f t="shared" si="78"/>
        <v/>
      </c>
      <c r="W635" s="2" t="str">
        <f t="shared" si="79"/>
        <v/>
      </c>
    </row>
    <row r="636" spans="8:23" x14ac:dyDescent="0.3">
      <c r="H636" s="12">
        <f t="shared" si="72"/>
        <v>0</v>
      </c>
      <c r="I636" s="2" t="str">
        <f t="shared" si="73"/>
        <v/>
      </c>
      <c r="J636" s="2" t="str">
        <f>IF(ISBLANK(A636),"",-SUM(I$3:I636))</f>
        <v/>
      </c>
      <c r="K636" s="2" t="str">
        <f t="shared" si="74"/>
        <v/>
      </c>
      <c r="L636" s="7" t="str">
        <f t="shared" si="75"/>
        <v/>
      </c>
      <c r="M636" s="7" t="str">
        <f>IF(ISBLANK(A636),"",K636/($M$1+SUM(K$3:K635)))</f>
        <v/>
      </c>
      <c r="N636" t="str">
        <f>IF(ISBLANK(A636),"",IF(H637=0,NETWORKDAYS($H$3,H636,holiday!$B$2:$B$10),IF(DAY(H636)&lt;DAY(H637),NETWORKDAYS($H$3,H636,holiday!$B$2:$B$10),0)))</f>
        <v/>
      </c>
      <c r="O636" t="str">
        <f>IF(ISBLANK(A636),"",SUMIF($A$3:$A636,O$2,$B$3:$B636))</f>
        <v/>
      </c>
      <c r="P636" t="str">
        <f>IF(ISBLANK(A636),"",SUMIF($A$3:$A636,P$2,$B$3:$B636))</f>
        <v/>
      </c>
      <c r="Q636" t="str">
        <f>IF(ISBLANK(A636),"",SUMIF($A$3:$A636,Q$2,$B$3:$B636))</f>
        <v/>
      </c>
      <c r="R636" t="str">
        <f>IF(ISBLANK(A636),"",SUMIF($A$3:$A636,R$2,$B$3:$B636))</f>
        <v/>
      </c>
      <c r="T636" s="2" t="str">
        <f t="shared" si="76"/>
        <v/>
      </c>
      <c r="U636" s="2" t="str">
        <f t="shared" si="77"/>
        <v/>
      </c>
      <c r="V636" s="2" t="str">
        <f t="shared" si="78"/>
        <v/>
      </c>
      <c r="W636" s="2" t="str">
        <f t="shared" si="79"/>
        <v/>
      </c>
    </row>
    <row r="637" spans="8:23" x14ac:dyDescent="0.3">
      <c r="H637" s="12">
        <f t="shared" si="72"/>
        <v>0</v>
      </c>
      <c r="I637" s="2" t="str">
        <f t="shared" si="73"/>
        <v/>
      </c>
      <c r="J637" s="2" t="str">
        <f>IF(ISBLANK(A637),"",-SUM(I$3:I637))</f>
        <v/>
      </c>
      <c r="K637" s="2" t="str">
        <f t="shared" si="74"/>
        <v/>
      </c>
      <c r="L637" s="7" t="str">
        <f t="shared" si="75"/>
        <v/>
      </c>
      <c r="M637" s="7" t="str">
        <f>IF(ISBLANK(A637),"",K637/($M$1+SUM(K$3:K636)))</f>
        <v/>
      </c>
      <c r="N637" t="str">
        <f>IF(ISBLANK(A637),"",IF(H638=0,NETWORKDAYS($H$3,H637,holiday!$B$2:$B$10),IF(DAY(H637)&lt;DAY(H638),NETWORKDAYS($H$3,H637,holiday!$B$2:$B$10),0)))</f>
        <v/>
      </c>
      <c r="O637" t="str">
        <f>IF(ISBLANK(A637),"",SUMIF($A$3:$A637,O$2,$B$3:$B637))</f>
        <v/>
      </c>
      <c r="P637" t="str">
        <f>IF(ISBLANK(A637),"",SUMIF($A$3:$A637,P$2,$B$3:$B637))</f>
        <v/>
      </c>
      <c r="Q637" t="str">
        <f>IF(ISBLANK(A637),"",SUMIF($A$3:$A637,Q$2,$B$3:$B637))</f>
        <v/>
      </c>
      <c r="R637" t="str">
        <f>IF(ISBLANK(A637),"",SUMIF($A$3:$A637,R$2,$B$3:$B637))</f>
        <v/>
      </c>
      <c r="T637" s="2" t="str">
        <f t="shared" si="76"/>
        <v/>
      </c>
      <c r="U637" s="2" t="str">
        <f t="shared" si="77"/>
        <v/>
      </c>
      <c r="V637" s="2" t="str">
        <f t="shared" si="78"/>
        <v/>
      </c>
      <c r="W637" s="2" t="str">
        <f t="shared" si="79"/>
        <v/>
      </c>
    </row>
    <row r="638" spans="8:23" x14ac:dyDescent="0.3">
      <c r="H638" s="12">
        <f t="shared" si="72"/>
        <v>0</v>
      </c>
      <c r="I638" s="2" t="str">
        <f t="shared" si="73"/>
        <v/>
      </c>
      <c r="J638" s="2" t="str">
        <f>IF(ISBLANK(A638),"",-SUM(I$3:I638))</f>
        <v/>
      </c>
      <c r="K638" s="2" t="str">
        <f t="shared" si="74"/>
        <v/>
      </c>
      <c r="L638" s="7" t="str">
        <f t="shared" si="75"/>
        <v/>
      </c>
      <c r="M638" s="7" t="str">
        <f>IF(ISBLANK(A638),"",K638/($M$1+SUM(K$3:K637)))</f>
        <v/>
      </c>
      <c r="N638" t="str">
        <f>IF(ISBLANK(A638),"",IF(H639=0,NETWORKDAYS($H$3,H638,holiday!$B$2:$B$10),IF(DAY(H638)&lt;DAY(H639),NETWORKDAYS($H$3,H638,holiday!$B$2:$B$10),0)))</f>
        <v/>
      </c>
      <c r="O638" t="str">
        <f>IF(ISBLANK(A638),"",SUMIF($A$3:$A638,O$2,$B$3:$B638))</f>
        <v/>
      </c>
      <c r="P638" t="str">
        <f>IF(ISBLANK(A638),"",SUMIF($A$3:$A638,P$2,$B$3:$B638))</f>
        <v/>
      </c>
      <c r="Q638" t="str">
        <f>IF(ISBLANK(A638),"",SUMIF($A$3:$A638,Q$2,$B$3:$B638))</f>
        <v/>
      </c>
      <c r="R638" t="str">
        <f>IF(ISBLANK(A638),"",SUMIF($A$3:$A638,R$2,$B$3:$B638))</f>
        <v/>
      </c>
      <c r="T638" s="2" t="str">
        <f t="shared" si="76"/>
        <v/>
      </c>
      <c r="U638" s="2" t="str">
        <f t="shared" si="77"/>
        <v/>
      </c>
      <c r="V638" s="2" t="str">
        <f t="shared" si="78"/>
        <v/>
      </c>
      <c r="W638" s="2" t="str">
        <f t="shared" si="79"/>
        <v/>
      </c>
    </row>
    <row r="639" spans="8:23" x14ac:dyDescent="0.3">
      <c r="H639" s="12">
        <f t="shared" si="72"/>
        <v>0</v>
      </c>
      <c r="I639" s="2" t="str">
        <f t="shared" si="73"/>
        <v/>
      </c>
      <c r="J639" s="2" t="str">
        <f>IF(ISBLANK(A639),"",-SUM(I$3:I639))</f>
        <v/>
      </c>
      <c r="K639" s="2" t="str">
        <f t="shared" si="74"/>
        <v/>
      </c>
      <c r="L639" s="7" t="str">
        <f t="shared" si="75"/>
        <v/>
      </c>
      <c r="M639" s="7" t="str">
        <f>IF(ISBLANK(A639),"",K639/($M$1+SUM(K$3:K638)))</f>
        <v/>
      </c>
      <c r="N639" t="str">
        <f>IF(ISBLANK(A639),"",IF(H640=0,NETWORKDAYS($H$3,H639,holiday!$B$2:$B$10),IF(DAY(H639)&lt;DAY(H640),NETWORKDAYS($H$3,H639,holiday!$B$2:$B$10),0)))</f>
        <v/>
      </c>
      <c r="O639" t="str">
        <f>IF(ISBLANK(A639),"",SUMIF($A$3:$A639,O$2,$B$3:$B639))</f>
        <v/>
      </c>
      <c r="P639" t="str">
        <f>IF(ISBLANK(A639),"",SUMIF($A$3:$A639,P$2,$B$3:$B639))</f>
        <v/>
      </c>
      <c r="Q639" t="str">
        <f>IF(ISBLANK(A639),"",SUMIF($A$3:$A639,Q$2,$B$3:$B639))</f>
        <v/>
      </c>
      <c r="R639" t="str">
        <f>IF(ISBLANK(A639),"",SUMIF($A$3:$A639,R$2,$B$3:$B639))</f>
        <v/>
      </c>
      <c r="T639" s="2" t="str">
        <f t="shared" si="76"/>
        <v/>
      </c>
      <c r="U639" s="2" t="str">
        <f t="shared" si="77"/>
        <v/>
      </c>
      <c r="V639" s="2" t="str">
        <f t="shared" si="78"/>
        <v/>
      </c>
      <c r="W639" s="2" t="str">
        <f t="shared" si="79"/>
        <v/>
      </c>
    </row>
    <row r="640" spans="8:23" x14ac:dyDescent="0.3">
      <c r="H640" s="12">
        <f t="shared" si="72"/>
        <v>0</v>
      </c>
      <c r="I640" s="2" t="str">
        <f t="shared" si="73"/>
        <v/>
      </c>
      <c r="J640" s="2" t="str">
        <f>IF(ISBLANK(A640),"",-SUM(I$3:I640))</f>
        <v/>
      </c>
      <c r="K640" s="2" t="str">
        <f t="shared" si="74"/>
        <v/>
      </c>
      <c r="L640" s="7" t="str">
        <f t="shared" si="75"/>
        <v/>
      </c>
      <c r="M640" s="7" t="str">
        <f>IF(ISBLANK(A640),"",K640/($M$1+SUM(K$3:K639)))</f>
        <v/>
      </c>
      <c r="N640" t="str">
        <f>IF(ISBLANK(A640),"",IF(H641=0,NETWORKDAYS($H$3,H640,holiday!$B$2:$B$10),IF(DAY(H640)&lt;DAY(H641),NETWORKDAYS($H$3,H640,holiday!$B$2:$B$10),0)))</f>
        <v/>
      </c>
      <c r="O640" t="str">
        <f>IF(ISBLANK(A640),"",SUMIF($A$3:$A640,O$2,$B$3:$B640))</f>
        <v/>
      </c>
      <c r="P640" t="str">
        <f>IF(ISBLANK(A640),"",SUMIF($A$3:$A640,P$2,$B$3:$B640))</f>
        <v/>
      </c>
      <c r="Q640" t="str">
        <f>IF(ISBLANK(A640),"",SUMIF($A$3:$A640,Q$2,$B$3:$B640))</f>
        <v/>
      </c>
      <c r="R640" t="str">
        <f>IF(ISBLANK(A640),"",SUMIF($A$3:$A640,R$2,$B$3:$B640))</f>
        <v/>
      </c>
      <c r="T640" s="2" t="str">
        <f t="shared" si="76"/>
        <v/>
      </c>
      <c r="U640" s="2" t="str">
        <f t="shared" si="77"/>
        <v/>
      </c>
      <c r="V640" s="2" t="str">
        <f t="shared" si="78"/>
        <v/>
      </c>
      <c r="W640" s="2" t="str">
        <f t="shared" si="79"/>
        <v/>
      </c>
    </row>
    <row r="641" spans="8:23" x14ac:dyDescent="0.3">
      <c r="H641" s="12">
        <f t="shared" si="72"/>
        <v>0</v>
      </c>
      <c r="I641" s="2" t="str">
        <f t="shared" si="73"/>
        <v/>
      </c>
      <c r="J641" s="2" t="str">
        <f>IF(ISBLANK(A641),"",-SUM(I$3:I641))</f>
        <v/>
      </c>
      <c r="K641" s="2" t="str">
        <f t="shared" si="74"/>
        <v/>
      </c>
      <c r="L641" s="7" t="str">
        <f t="shared" si="75"/>
        <v/>
      </c>
      <c r="M641" s="7" t="str">
        <f>IF(ISBLANK(A641),"",K641/($M$1+SUM(K$3:K640)))</f>
        <v/>
      </c>
      <c r="N641" t="str">
        <f>IF(ISBLANK(A641),"",IF(H642=0,NETWORKDAYS($H$3,H641,holiday!$B$2:$B$10),IF(DAY(H641)&lt;DAY(H642),NETWORKDAYS($H$3,H641,holiday!$B$2:$B$10),0)))</f>
        <v/>
      </c>
      <c r="O641" t="str">
        <f>IF(ISBLANK(A641),"",SUMIF($A$3:$A641,O$2,$B$3:$B641))</f>
        <v/>
      </c>
      <c r="P641" t="str">
        <f>IF(ISBLANK(A641),"",SUMIF($A$3:$A641,P$2,$B$3:$B641))</f>
        <v/>
      </c>
      <c r="Q641" t="str">
        <f>IF(ISBLANK(A641),"",SUMIF($A$3:$A641,Q$2,$B$3:$B641))</f>
        <v/>
      </c>
      <c r="R641" t="str">
        <f>IF(ISBLANK(A641),"",SUMIF($A$3:$A641,R$2,$B$3:$B641))</f>
        <v/>
      </c>
      <c r="T641" s="2" t="str">
        <f t="shared" si="76"/>
        <v/>
      </c>
      <c r="U641" s="2" t="str">
        <f t="shared" si="77"/>
        <v/>
      </c>
      <c r="V641" s="2" t="str">
        <f t="shared" si="78"/>
        <v/>
      </c>
      <c r="W641" s="2" t="str">
        <f t="shared" si="79"/>
        <v/>
      </c>
    </row>
    <row r="642" spans="8:23" x14ac:dyDescent="0.3">
      <c r="H642" s="12">
        <f t="shared" si="72"/>
        <v>0</v>
      </c>
      <c r="I642" s="2" t="str">
        <f t="shared" si="73"/>
        <v/>
      </c>
      <c r="J642" s="2" t="str">
        <f>IF(ISBLANK(A642),"",-SUM(I$3:I642))</f>
        <v/>
      </c>
      <c r="K642" s="2" t="str">
        <f t="shared" si="74"/>
        <v/>
      </c>
      <c r="L642" s="7" t="str">
        <f t="shared" si="75"/>
        <v/>
      </c>
      <c r="M642" s="7" t="str">
        <f>IF(ISBLANK(A642),"",K642/($M$1+SUM(K$3:K641)))</f>
        <v/>
      </c>
      <c r="N642" t="str">
        <f>IF(ISBLANK(A642),"",IF(H643=0,NETWORKDAYS($H$3,H642,holiday!$B$2:$B$10),IF(DAY(H642)&lt;DAY(H643),NETWORKDAYS($H$3,H642,holiday!$B$2:$B$10),0)))</f>
        <v/>
      </c>
      <c r="O642" t="str">
        <f>IF(ISBLANK(A642),"",SUMIF($A$3:$A642,O$2,$B$3:$B642))</f>
        <v/>
      </c>
      <c r="P642" t="str">
        <f>IF(ISBLANK(A642),"",SUMIF($A$3:$A642,P$2,$B$3:$B642))</f>
        <v/>
      </c>
      <c r="Q642" t="str">
        <f>IF(ISBLANK(A642),"",SUMIF($A$3:$A642,Q$2,$B$3:$B642))</f>
        <v/>
      </c>
      <c r="R642" t="str">
        <f>IF(ISBLANK(A642),"",SUMIF($A$3:$A642,R$2,$B$3:$B642))</f>
        <v/>
      </c>
      <c r="T642" s="2" t="str">
        <f t="shared" si="76"/>
        <v/>
      </c>
      <c r="U642" s="2" t="str">
        <f t="shared" si="77"/>
        <v/>
      </c>
      <c r="V642" s="2" t="str">
        <f t="shared" si="78"/>
        <v/>
      </c>
      <c r="W642" s="2" t="str">
        <f t="shared" si="79"/>
        <v/>
      </c>
    </row>
    <row r="643" spans="8:23" x14ac:dyDescent="0.3">
      <c r="H643" s="12">
        <f t="shared" si="72"/>
        <v>0</v>
      </c>
      <c r="I643" s="2" t="str">
        <f t="shared" si="73"/>
        <v/>
      </c>
      <c r="J643" s="2" t="str">
        <f>IF(ISBLANK(A643),"",-SUM(I$3:I643))</f>
        <v/>
      </c>
      <c r="K643" s="2" t="str">
        <f t="shared" si="74"/>
        <v/>
      </c>
      <c r="L643" s="7" t="str">
        <f t="shared" si="75"/>
        <v/>
      </c>
      <c r="M643" s="7" t="str">
        <f>IF(ISBLANK(A643),"",K643/($M$1+SUM(K$3:K642)))</f>
        <v/>
      </c>
      <c r="N643" t="str">
        <f>IF(ISBLANK(A643),"",IF(H644=0,NETWORKDAYS($H$3,H643,holiday!$B$2:$B$10),IF(DAY(H643)&lt;DAY(H644),NETWORKDAYS($H$3,H643,holiday!$B$2:$B$10),0)))</f>
        <v/>
      </c>
      <c r="O643" t="str">
        <f>IF(ISBLANK(A643),"",SUMIF($A$3:$A643,O$2,$B$3:$B643))</f>
        <v/>
      </c>
      <c r="P643" t="str">
        <f>IF(ISBLANK(A643),"",SUMIF($A$3:$A643,P$2,$B$3:$B643))</f>
        <v/>
      </c>
      <c r="Q643" t="str">
        <f>IF(ISBLANK(A643),"",SUMIF($A$3:$A643,Q$2,$B$3:$B643))</f>
        <v/>
      </c>
      <c r="R643" t="str">
        <f>IF(ISBLANK(A643),"",SUMIF($A$3:$A643,R$2,$B$3:$B643))</f>
        <v/>
      </c>
      <c r="T643" s="2" t="str">
        <f t="shared" si="76"/>
        <v/>
      </c>
      <c r="U643" s="2" t="str">
        <f t="shared" si="77"/>
        <v/>
      </c>
      <c r="V643" s="2" t="str">
        <f t="shared" si="78"/>
        <v/>
      </c>
      <c r="W643" s="2" t="str">
        <f t="shared" si="79"/>
        <v/>
      </c>
    </row>
    <row r="644" spans="8:23" x14ac:dyDescent="0.3">
      <c r="H644" s="12">
        <f t="shared" ref="H644:H707" si="80">IF(ISBLANK(D644),,LEFT(D644,LEN(D644)-6)*1)</f>
        <v>0</v>
      </c>
      <c r="I644" s="2" t="str">
        <f t="shared" ref="I644:I707" si="81">IF(ISBLANK(A644),"",-B644*C644)</f>
        <v/>
      </c>
      <c r="J644" s="2" t="str">
        <f>IF(ISBLANK(A644),"",-SUM(I$3:I644))</f>
        <v/>
      </c>
      <c r="K644" s="2" t="str">
        <f t="shared" ref="K644:K707" si="82">IF(ISBLANK(A644),"",SUMPRODUCT(O644:R644,T644:W644)-J644)</f>
        <v/>
      </c>
      <c r="L644" s="7" t="str">
        <f t="shared" ref="L644:L707" si="83">IF(ISBLANK(A644),"",K644/$M$1)</f>
        <v/>
      </c>
      <c r="M644" s="7" t="str">
        <f>IF(ISBLANK(A644),"",K644/($M$1+SUM(K$3:K643)))</f>
        <v/>
      </c>
      <c r="N644" t="str">
        <f>IF(ISBLANK(A644),"",IF(H645=0,NETWORKDAYS($H$3,H644,holiday!$B$2:$B$10),IF(DAY(H644)&lt;DAY(H645),NETWORKDAYS($H$3,H644,holiday!$B$2:$B$10),0)))</f>
        <v/>
      </c>
      <c r="O644" t="str">
        <f>IF(ISBLANK(A644),"",SUMIF($A$3:$A644,O$2,$B$3:$B644))</f>
        <v/>
      </c>
      <c r="P644" t="str">
        <f>IF(ISBLANK(A644),"",SUMIF($A$3:$A644,P$2,$B$3:$B644))</f>
        <v/>
      </c>
      <c r="Q644" t="str">
        <f>IF(ISBLANK(A644),"",SUMIF($A$3:$A644,Q$2,$B$3:$B644))</f>
        <v/>
      </c>
      <c r="R644" t="str">
        <f>IF(ISBLANK(A644),"",SUMIF($A$3:$A644,R$2,$B$3:$B644))</f>
        <v/>
      </c>
      <c r="T644" s="2" t="str">
        <f t="shared" ref="T644:T707" si="84">IF(ISBLANK(A644),"",IF($A644=T$2,$C644,T643))</f>
        <v/>
      </c>
      <c r="U644" s="2" t="str">
        <f t="shared" ref="U644:U707" si="85">IF(ISBLANK(A644),"",IF($A644=U$2,$C644,U643))</f>
        <v/>
      </c>
      <c r="V644" s="2" t="str">
        <f t="shared" ref="V644:V707" si="86">IF(ISBLANK(A644),"",IF($A644=V$2,$C644,V643))</f>
        <v/>
      </c>
      <c r="W644" s="2" t="str">
        <f t="shared" ref="W644:W707" si="87">IF(ISBLANK(A644),"",IF($A644=W$2,$C644,W643))</f>
        <v/>
      </c>
    </row>
    <row r="645" spans="8:23" x14ac:dyDescent="0.3">
      <c r="H645" s="12">
        <f t="shared" si="80"/>
        <v>0</v>
      </c>
      <c r="I645" s="2" t="str">
        <f t="shared" si="81"/>
        <v/>
      </c>
      <c r="J645" s="2" t="str">
        <f>IF(ISBLANK(A645),"",-SUM(I$3:I645))</f>
        <v/>
      </c>
      <c r="K645" s="2" t="str">
        <f t="shared" si="82"/>
        <v/>
      </c>
      <c r="L645" s="7" t="str">
        <f t="shared" si="83"/>
        <v/>
      </c>
      <c r="M645" s="7" t="str">
        <f>IF(ISBLANK(A645),"",K645/($M$1+SUM(K$3:K644)))</f>
        <v/>
      </c>
      <c r="N645" t="str">
        <f>IF(ISBLANK(A645),"",IF(H646=0,NETWORKDAYS($H$3,H645,holiday!$B$2:$B$10),IF(DAY(H645)&lt;DAY(H646),NETWORKDAYS($H$3,H645,holiday!$B$2:$B$10),0)))</f>
        <v/>
      </c>
      <c r="O645" t="str">
        <f>IF(ISBLANK(A645),"",SUMIF($A$3:$A645,O$2,$B$3:$B645))</f>
        <v/>
      </c>
      <c r="P645" t="str">
        <f>IF(ISBLANK(A645),"",SUMIF($A$3:$A645,P$2,$B$3:$B645))</f>
        <v/>
      </c>
      <c r="Q645" t="str">
        <f>IF(ISBLANK(A645),"",SUMIF($A$3:$A645,Q$2,$B$3:$B645))</f>
        <v/>
      </c>
      <c r="R645" t="str">
        <f>IF(ISBLANK(A645),"",SUMIF($A$3:$A645,R$2,$B$3:$B645))</f>
        <v/>
      </c>
      <c r="T645" s="2" t="str">
        <f t="shared" si="84"/>
        <v/>
      </c>
      <c r="U645" s="2" t="str">
        <f t="shared" si="85"/>
        <v/>
      </c>
      <c r="V645" s="2" t="str">
        <f t="shared" si="86"/>
        <v/>
      </c>
      <c r="W645" s="2" t="str">
        <f t="shared" si="87"/>
        <v/>
      </c>
    </row>
    <row r="646" spans="8:23" x14ac:dyDescent="0.3">
      <c r="H646" s="12">
        <f t="shared" si="80"/>
        <v>0</v>
      </c>
      <c r="I646" s="2" t="str">
        <f t="shared" si="81"/>
        <v/>
      </c>
      <c r="J646" s="2" t="str">
        <f>IF(ISBLANK(A646),"",-SUM(I$3:I646))</f>
        <v/>
      </c>
      <c r="K646" s="2" t="str">
        <f t="shared" si="82"/>
        <v/>
      </c>
      <c r="L646" s="7" t="str">
        <f t="shared" si="83"/>
        <v/>
      </c>
      <c r="M646" s="7" t="str">
        <f>IF(ISBLANK(A646),"",K646/($M$1+SUM(K$3:K645)))</f>
        <v/>
      </c>
      <c r="N646" t="str">
        <f>IF(ISBLANK(A646),"",IF(H647=0,NETWORKDAYS($H$3,H646,holiday!$B$2:$B$10),IF(DAY(H646)&lt;DAY(H647),NETWORKDAYS($H$3,H646,holiday!$B$2:$B$10),0)))</f>
        <v/>
      </c>
      <c r="O646" t="str">
        <f>IF(ISBLANK(A646),"",SUMIF($A$3:$A646,O$2,$B$3:$B646))</f>
        <v/>
      </c>
      <c r="P646" t="str">
        <f>IF(ISBLANK(A646),"",SUMIF($A$3:$A646,P$2,$B$3:$B646))</f>
        <v/>
      </c>
      <c r="Q646" t="str">
        <f>IF(ISBLANK(A646),"",SUMIF($A$3:$A646,Q$2,$B$3:$B646))</f>
        <v/>
      </c>
      <c r="R646" t="str">
        <f>IF(ISBLANK(A646),"",SUMIF($A$3:$A646,R$2,$B$3:$B646))</f>
        <v/>
      </c>
      <c r="T646" s="2" t="str">
        <f t="shared" si="84"/>
        <v/>
      </c>
      <c r="U646" s="2" t="str">
        <f t="shared" si="85"/>
        <v/>
      </c>
      <c r="V646" s="2" t="str">
        <f t="shared" si="86"/>
        <v/>
      </c>
      <c r="W646" s="2" t="str">
        <f t="shared" si="87"/>
        <v/>
      </c>
    </row>
    <row r="647" spans="8:23" x14ac:dyDescent="0.3">
      <c r="H647" s="12">
        <f t="shared" si="80"/>
        <v>0</v>
      </c>
      <c r="I647" s="2" t="str">
        <f t="shared" si="81"/>
        <v/>
      </c>
      <c r="J647" s="2" t="str">
        <f>IF(ISBLANK(A647),"",-SUM(I$3:I647))</f>
        <v/>
      </c>
      <c r="K647" s="2" t="str">
        <f t="shared" si="82"/>
        <v/>
      </c>
      <c r="L647" s="7" t="str">
        <f t="shared" si="83"/>
        <v/>
      </c>
      <c r="M647" s="7" t="str">
        <f>IF(ISBLANK(A647),"",K647/($M$1+SUM(K$3:K646)))</f>
        <v/>
      </c>
      <c r="N647" t="str">
        <f>IF(ISBLANK(A647),"",IF(H648=0,NETWORKDAYS($H$3,H647,holiday!$B$2:$B$10),IF(DAY(H647)&lt;DAY(H648),NETWORKDAYS($H$3,H647,holiday!$B$2:$B$10),0)))</f>
        <v/>
      </c>
      <c r="O647" t="str">
        <f>IF(ISBLANK(A647),"",SUMIF($A$3:$A647,O$2,$B$3:$B647))</f>
        <v/>
      </c>
      <c r="P647" t="str">
        <f>IF(ISBLANK(A647),"",SUMIF($A$3:$A647,P$2,$B$3:$B647))</f>
        <v/>
      </c>
      <c r="Q647" t="str">
        <f>IF(ISBLANK(A647),"",SUMIF($A$3:$A647,Q$2,$B$3:$B647))</f>
        <v/>
      </c>
      <c r="R647" t="str">
        <f>IF(ISBLANK(A647),"",SUMIF($A$3:$A647,R$2,$B$3:$B647))</f>
        <v/>
      </c>
      <c r="T647" s="2" t="str">
        <f t="shared" si="84"/>
        <v/>
      </c>
      <c r="U647" s="2" t="str">
        <f t="shared" si="85"/>
        <v/>
      </c>
      <c r="V647" s="2" t="str">
        <f t="shared" si="86"/>
        <v/>
      </c>
      <c r="W647" s="2" t="str">
        <f t="shared" si="87"/>
        <v/>
      </c>
    </row>
    <row r="648" spans="8:23" x14ac:dyDescent="0.3">
      <c r="H648" s="12">
        <f t="shared" si="80"/>
        <v>0</v>
      </c>
      <c r="I648" s="2" t="str">
        <f t="shared" si="81"/>
        <v/>
      </c>
      <c r="J648" s="2" t="str">
        <f>IF(ISBLANK(A648),"",-SUM(I$3:I648))</f>
        <v/>
      </c>
      <c r="K648" s="2" t="str">
        <f t="shared" si="82"/>
        <v/>
      </c>
      <c r="L648" s="7" t="str">
        <f t="shared" si="83"/>
        <v/>
      </c>
      <c r="M648" s="7" t="str">
        <f>IF(ISBLANK(A648),"",K648/($M$1+SUM(K$3:K647)))</f>
        <v/>
      </c>
      <c r="N648" t="str">
        <f>IF(ISBLANK(A648),"",IF(H649=0,NETWORKDAYS($H$3,H648,holiday!$B$2:$B$10),IF(DAY(H648)&lt;DAY(H649),NETWORKDAYS($H$3,H648,holiday!$B$2:$B$10),0)))</f>
        <v/>
      </c>
      <c r="O648" t="str">
        <f>IF(ISBLANK(A648),"",SUMIF($A$3:$A648,O$2,$B$3:$B648))</f>
        <v/>
      </c>
      <c r="P648" t="str">
        <f>IF(ISBLANK(A648),"",SUMIF($A$3:$A648,P$2,$B$3:$B648))</f>
        <v/>
      </c>
      <c r="Q648" t="str">
        <f>IF(ISBLANK(A648),"",SUMIF($A$3:$A648,Q$2,$B$3:$B648))</f>
        <v/>
      </c>
      <c r="R648" t="str">
        <f>IF(ISBLANK(A648),"",SUMIF($A$3:$A648,R$2,$B$3:$B648))</f>
        <v/>
      </c>
      <c r="T648" s="2" t="str">
        <f t="shared" si="84"/>
        <v/>
      </c>
      <c r="U648" s="2" t="str">
        <f t="shared" si="85"/>
        <v/>
      </c>
      <c r="V648" s="2" t="str">
        <f t="shared" si="86"/>
        <v/>
      </c>
      <c r="W648" s="2" t="str">
        <f t="shared" si="87"/>
        <v/>
      </c>
    </row>
    <row r="649" spans="8:23" x14ac:dyDescent="0.3">
      <c r="H649" s="12">
        <f t="shared" si="80"/>
        <v>0</v>
      </c>
      <c r="I649" s="2" t="str">
        <f t="shared" si="81"/>
        <v/>
      </c>
      <c r="J649" s="2" t="str">
        <f>IF(ISBLANK(A649),"",-SUM(I$3:I649))</f>
        <v/>
      </c>
      <c r="K649" s="2" t="str">
        <f t="shared" si="82"/>
        <v/>
      </c>
      <c r="L649" s="7" t="str">
        <f t="shared" si="83"/>
        <v/>
      </c>
      <c r="M649" s="7" t="str">
        <f>IF(ISBLANK(A649),"",K649/($M$1+SUM(K$3:K648)))</f>
        <v/>
      </c>
      <c r="N649" t="str">
        <f>IF(ISBLANK(A649),"",IF(H650=0,NETWORKDAYS($H$3,H649,holiday!$B$2:$B$10),IF(DAY(H649)&lt;DAY(H650),NETWORKDAYS($H$3,H649,holiday!$B$2:$B$10),0)))</f>
        <v/>
      </c>
      <c r="O649" t="str">
        <f>IF(ISBLANK(A649),"",SUMIF($A$3:$A649,O$2,$B$3:$B649))</f>
        <v/>
      </c>
      <c r="P649" t="str">
        <f>IF(ISBLANK(A649),"",SUMIF($A$3:$A649,P$2,$B$3:$B649))</f>
        <v/>
      </c>
      <c r="Q649" t="str">
        <f>IF(ISBLANK(A649),"",SUMIF($A$3:$A649,Q$2,$B$3:$B649))</f>
        <v/>
      </c>
      <c r="R649" t="str">
        <f>IF(ISBLANK(A649),"",SUMIF($A$3:$A649,R$2,$B$3:$B649))</f>
        <v/>
      </c>
      <c r="T649" s="2" t="str">
        <f t="shared" si="84"/>
        <v/>
      </c>
      <c r="U649" s="2" t="str">
        <f t="shared" si="85"/>
        <v/>
      </c>
      <c r="V649" s="2" t="str">
        <f t="shared" si="86"/>
        <v/>
      </c>
      <c r="W649" s="2" t="str">
        <f t="shared" si="87"/>
        <v/>
      </c>
    </row>
    <row r="650" spans="8:23" x14ac:dyDescent="0.3">
      <c r="H650" s="12">
        <f t="shared" si="80"/>
        <v>0</v>
      </c>
      <c r="I650" s="2" t="str">
        <f t="shared" si="81"/>
        <v/>
      </c>
      <c r="J650" s="2" t="str">
        <f>IF(ISBLANK(A650),"",-SUM(I$3:I650))</f>
        <v/>
      </c>
      <c r="K650" s="2" t="str">
        <f t="shared" si="82"/>
        <v/>
      </c>
      <c r="L650" s="7" t="str">
        <f t="shared" si="83"/>
        <v/>
      </c>
      <c r="M650" s="7" t="str">
        <f>IF(ISBLANK(A650),"",K650/($M$1+SUM(K$3:K649)))</f>
        <v/>
      </c>
      <c r="N650" t="str">
        <f>IF(ISBLANK(A650),"",IF(H651=0,NETWORKDAYS($H$3,H650,holiday!$B$2:$B$10),IF(DAY(H650)&lt;DAY(H651),NETWORKDAYS($H$3,H650,holiday!$B$2:$B$10),0)))</f>
        <v/>
      </c>
      <c r="O650" t="str">
        <f>IF(ISBLANK(A650),"",SUMIF($A$3:$A650,O$2,$B$3:$B650))</f>
        <v/>
      </c>
      <c r="P650" t="str">
        <f>IF(ISBLANK(A650),"",SUMIF($A$3:$A650,P$2,$B$3:$B650))</f>
        <v/>
      </c>
      <c r="Q650" t="str">
        <f>IF(ISBLANK(A650),"",SUMIF($A$3:$A650,Q$2,$B$3:$B650))</f>
        <v/>
      </c>
      <c r="R650" t="str">
        <f>IF(ISBLANK(A650),"",SUMIF($A$3:$A650,R$2,$B$3:$B650))</f>
        <v/>
      </c>
      <c r="T650" s="2" t="str">
        <f t="shared" si="84"/>
        <v/>
      </c>
      <c r="U650" s="2" t="str">
        <f t="shared" si="85"/>
        <v/>
      </c>
      <c r="V650" s="2" t="str">
        <f t="shared" si="86"/>
        <v/>
      </c>
      <c r="W650" s="2" t="str">
        <f t="shared" si="87"/>
        <v/>
      </c>
    </row>
    <row r="651" spans="8:23" x14ac:dyDescent="0.3">
      <c r="H651" s="12">
        <f t="shared" si="80"/>
        <v>0</v>
      </c>
      <c r="I651" s="2" t="str">
        <f t="shared" si="81"/>
        <v/>
      </c>
      <c r="J651" s="2" t="str">
        <f>IF(ISBLANK(A651),"",-SUM(I$3:I651))</f>
        <v/>
      </c>
      <c r="K651" s="2" t="str">
        <f t="shared" si="82"/>
        <v/>
      </c>
      <c r="L651" s="7" t="str">
        <f t="shared" si="83"/>
        <v/>
      </c>
      <c r="M651" s="7" t="str">
        <f>IF(ISBLANK(A651),"",K651/($M$1+SUM(K$3:K650)))</f>
        <v/>
      </c>
      <c r="N651" t="str">
        <f>IF(ISBLANK(A651),"",IF(H652=0,NETWORKDAYS($H$3,H651,holiday!$B$2:$B$10),IF(DAY(H651)&lt;DAY(H652),NETWORKDAYS($H$3,H651,holiday!$B$2:$B$10),0)))</f>
        <v/>
      </c>
      <c r="O651" t="str">
        <f>IF(ISBLANK(A651),"",SUMIF($A$3:$A651,O$2,$B$3:$B651))</f>
        <v/>
      </c>
      <c r="P651" t="str">
        <f>IF(ISBLANK(A651),"",SUMIF($A$3:$A651,P$2,$B$3:$B651))</f>
        <v/>
      </c>
      <c r="Q651" t="str">
        <f>IF(ISBLANK(A651),"",SUMIF($A$3:$A651,Q$2,$B$3:$B651))</f>
        <v/>
      </c>
      <c r="R651" t="str">
        <f>IF(ISBLANK(A651),"",SUMIF($A$3:$A651,R$2,$B$3:$B651))</f>
        <v/>
      </c>
      <c r="T651" s="2" t="str">
        <f t="shared" si="84"/>
        <v/>
      </c>
      <c r="U651" s="2" t="str">
        <f t="shared" si="85"/>
        <v/>
      </c>
      <c r="V651" s="2" t="str">
        <f t="shared" si="86"/>
        <v/>
      </c>
      <c r="W651" s="2" t="str">
        <f t="shared" si="87"/>
        <v/>
      </c>
    </row>
    <row r="652" spans="8:23" x14ac:dyDescent="0.3">
      <c r="H652" s="12">
        <f t="shared" si="80"/>
        <v>0</v>
      </c>
      <c r="I652" s="2" t="str">
        <f t="shared" si="81"/>
        <v/>
      </c>
      <c r="J652" s="2" t="str">
        <f>IF(ISBLANK(A652),"",-SUM(I$3:I652))</f>
        <v/>
      </c>
      <c r="K652" s="2" t="str">
        <f t="shared" si="82"/>
        <v/>
      </c>
      <c r="L652" s="7" t="str">
        <f t="shared" si="83"/>
        <v/>
      </c>
      <c r="M652" s="7" t="str">
        <f>IF(ISBLANK(A652),"",K652/($M$1+SUM(K$3:K651)))</f>
        <v/>
      </c>
      <c r="N652" t="str">
        <f>IF(ISBLANK(A652),"",IF(H653=0,NETWORKDAYS($H$3,H652,holiday!$B$2:$B$10),IF(DAY(H652)&lt;DAY(H653),NETWORKDAYS($H$3,H652,holiday!$B$2:$B$10),0)))</f>
        <v/>
      </c>
      <c r="O652" t="str">
        <f>IF(ISBLANK(A652),"",SUMIF($A$3:$A652,O$2,$B$3:$B652))</f>
        <v/>
      </c>
      <c r="P652" t="str">
        <f>IF(ISBLANK(A652),"",SUMIF($A$3:$A652,P$2,$B$3:$B652))</f>
        <v/>
      </c>
      <c r="Q652" t="str">
        <f>IF(ISBLANK(A652),"",SUMIF($A$3:$A652,Q$2,$B$3:$B652))</f>
        <v/>
      </c>
      <c r="R652" t="str">
        <f>IF(ISBLANK(A652),"",SUMIF($A$3:$A652,R$2,$B$3:$B652))</f>
        <v/>
      </c>
      <c r="T652" s="2" t="str">
        <f t="shared" si="84"/>
        <v/>
      </c>
      <c r="U652" s="2" t="str">
        <f t="shared" si="85"/>
        <v/>
      </c>
      <c r="V652" s="2" t="str">
        <f t="shared" si="86"/>
        <v/>
      </c>
      <c r="W652" s="2" t="str">
        <f t="shared" si="87"/>
        <v/>
      </c>
    </row>
    <row r="653" spans="8:23" x14ac:dyDescent="0.3">
      <c r="H653" s="12">
        <f t="shared" si="80"/>
        <v>0</v>
      </c>
      <c r="I653" s="2" t="str">
        <f t="shared" si="81"/>
        <v/>
      </c>
      <c r="J653" s="2" t="str">
        <f>IF(ISBLANK(A653),"",-SUM(I$3:I653))</f>
        <v/>
      </c>
      <c r="K653" s="2" t="str">
        <f t="shared" si="82"/>
        <v/>
      </c>
      <c r="L653" s="7" t="str">
        <f t="shared" si="83"/>
        <v/>
      </c>
      <c r="M653" s="7" t="str">
        <f>IF(ISBLANK(A653),"",K653/($M$1+SUM(K$3:K652)))</f>
        <v/>
      </c>
      <c r="N653" t="str">
        <f>IF(ISBLANK(A653),"",IF(H654=0,NETWORKDAYS($H$3,H653,holiday!$B$2:$B$10),IF(DAY(H653)&lt;DAY(H654),NETWORKDAYS($H$3,H653,holiday!$B$2:$B$10),0)))</f>
        <v/>
      </c>
      <c r="O653" t="str">
        <f>IF(ISBLANK(A653),"",SUMIF($A$3:$A653,O$2,$B$3:$B653))</f>
        <v/>
      </c>
      <c r="P653" t="str">
        <f>IF(ISBLANK(A653),"",SUMIF($A$3:$A653,P$2,$B$3:$B653))</f>
        <v/>
      </c>
      <c r="Q653" t="str">
        <f>IF(ISBLANK(A653),"",SUMIF($A$3:$A653,Q$2,$B$3:$B653))</f>
        <v/>
      </c>
      <c r="R653" t="str">
        <f>IF(ISBLANK(A653),"",SUMIF($A$3:$A653,R$2,$B$3:$B653))</f>
        <v/>
      </c>
      <c r="T653" s="2" t="str">
        <f t="shared" si="84"/>
        <v/>
      </c>
      <c r="U653" s="2" t="str">
        <f t="shared" si="85"/>
        <v/>
      </c>
      <c r="V653" s="2" t="str">
        <f t="shared" si="86"/>
        <v/>
      </c>
      <c r="W653" s="2" t="str">
        <f t="shared" si="87"/>
        <v/>
      </c>
    </row>
    <row r="654" spans="8:23" x14ac:dyDescent="0.3">
      <c r="H654" s="12">
        <f t="shared" si="80"/>
        <v>0</v>
      </c>
      <c r="I654" s="2" t="str">
        <f t="shared" si="81"/>
        <v/>
      </c>
      <c r="J654" s="2" t="str">
        <f>IF(ISBLANK(A654),"",-SUM(I$3:I654))</f>
        <v/>
      </c>
      <c r="K654" s="2" t="str">
        <f t="shared" si="82"/>
        <v/>
      </c>
      <c r="L654" s="7" t="str">
        <f t="shared" si="83"/>
        <v/>
      </c>
      <c r="M654" s="7" t="str">
        <f>IF(ISBLANK(A654),"",K654/($M$1+SUM(K$3:K653)))</f>
        <v/>
      </c>
      <c r="N654" t="str">
        <f>IF(ISBLANK(A654),"",IF(H655=0,NETWORKDAYS($H$3,H654,holiday!$B$2:$B$10),IF(DAY(H654)&lt;DAY(H655),NETWORKDAYS($H$3,H654,holiday!$B$2:$B$10),0)))</f>
        <v/>
      </c>
      <c r="O654" t="str">
        <f>IF(ISBLANK(A654),"",SUMIF($A$3:$A654,O$2,$B$3:$B654))</f>
        <v/>
      </c>
      <c r="P654" t="str">
        <f>IF(ISBLANK(A654),"",SUMIF($A$3:$A654,P$2,$B$3:$B654))</f>
        <v/>
      </c>
      <c r="Q654" t="str">
        <f>IF(ISBLANK(A654),"",SUMIF($A$3:$A654,Q$2,$B$3:$B654))</f>
        <v/>
      </c>
      <c r="R654" t="str">
        <f>IF(ISBLANK(A654),"",SUMIF($A$3:$A654,R$2,$B$3:$B654))</f>
        <v/>
      </c>
      <c r="T654" s="2" t="str">
        <f t="shared" si="84"/>
        <v/>
      </c>
      <c r="U654" s="2" t="str">
        <f t="shared" si="85"/>
        <v/>
      </c>
      <c r="V654" s="2" t="str">
        <f t="shared" si="86"/>
        <v/>
      </c>
      <c r="W654" s="2" t="str">
        <f t="shared" si="87"/>
        <v/>
      </c>
    </row>
    <row r="655" spans="8:23" x14ac:dyDescent="0.3">
      <c r="H655" s="12">
        <f t="shared" si="80"/>
        <v>0</v>
      </c>
      <c r="I655" s="2" t="str">
        <f t="shared" si="81"/>
        <v/>
      </c>
      <c r="J655" s="2" t="str">
        <f>IF(ISBLANK(A655),"",-SUM(I$3:I655))</f>
        <v/>
      </c>
      <c r="K655" s="2" t="str">
        <f t="shared" si="82"/>
        <v/>
      </c>
      <c r="L655" s="7" t="str">
        <f t="shared" si="83"/>
        <v/>
      </c>
      <c r="M655" s="7" t="str">
        <f>IF(ISBLANK(A655),"",K655/($M$1+SUM(K$3:K654)))</f>
        <v/>
      </c>
      <c r="N655" t="str">
        <f>IF(ISBLANK(A655),"",IF(H656=0,NETWORKDAYS($H$3,H655,holiday!$B$2:$B$10),IF(DAY(H655)&lt;DAY(H656),NETWORKDAYS($H$3,H655,holiday!$B$2:$B$10),0)))</f>
        <v/>
      </c>
      <c r="O655" t="str">
        <f>IF(ISBLANK(A655),"",SUMIF($A$3:$A655,O$2,$B$3:$B655))</f>
        <v/>
      </c>
      <c r="P655" t="str">
        <f>IF(ISBLANK(A655),"",SUMIF($A$3:$A655,P$2,$B$3:$B655))</f>
        <v/>
      </c>
      <c r="Q655" t="str">
        <f>IF(ISBLANK(A655),"",SUMIF($A$3:$A655,Q$2,$B$3:$B655))</f>
        <v/>
      </c>
      <c r="R655" t="str">
        <f>IF(ISBLANK(A655),"",SUMIF($A$3:$A655,R$2,$B$3:$B655))</f>
        <v/>
      </c>
      <c r="T655" s="2" t="str">
        <f t="shared" si="84"/>
        <v/>
      </c>
      <c r="U655" s="2" t="str">
        <f t="shared" si="85"/>
        <v/>
      </c>
      <c r="V655" s="2" t="str">
        <f t="shared" si="86"/>
        <v/>
      </c>
      <c r="W655" s="2" t="str">
        <f t="shared" si="87"/>
        <v/>
      </c>
    </row>
    <row r="656" spans="8:23" x14ac:dyDescent="0.3">
      <c r="H656" s="12">
        <f t="shared" si="80"/>
        <v>0</v>
      </c>
      <c r="I656" s="2" t="str">
        <f t="shared" si="81"/>
        <v/>
      </c>
      <c r="J656" s="2" t="str">
        <f>IF(ISBLANK(A656),"",-SUM(I$3:I656))</f>
        <v/>
      </c>
      <c r="K656" s="2" t="str">
        <f t="shared" si="82"/>
        <v/>
      </c>
      <c r="L656" s="7" t="str">
        <f t="shared" si="83"/>
        <v/>
      </c>
      <c r="M656" s="7" t="str">
        <f>IF(ISBLANK(A656),"",K656/($M$1+SUM(K$3:K655)))</f>
        <v/>
      </c>
      <c r="N656" t="str">
        <f>IF(ISBLANK(A656),"",IF(H657=0,NETWORKDAYS($H$3,H656,holiday!$B$2:$B$10),IF(DAY(H656)&lt;DAY(H657),NETWORKDAYS($H$3,H656,holiday!$B$2:$B$10),0)))</f>
        <v/>
      </c>
      <c r="O656" t="str">
        <f>IF(ISBLANK(A656),"",SUMIF($A$3:$A656,O$2,$B$3:$B656))</f>
        <v/>
      </c>
      <c r="P656" t="str">
        <f>IF(ISBLANK(A656),"",SUMIF($A$3:$A656,P$2,$B$3:$B656))</f>
        <v/>
      </c>
      <c r="Q656" t="str">
        <f>IF(ISBLANK(A656),"",SUMIF($A$3:$A656,Q$2,$B$3:$B656))</f>
        <v/>
      </c>
      <c r="R656" t="str">
        <f>IF(ISBLANK(A656),"",SUMIF($A$3:$A656,R$2,$B$3:$B656))</f>
        <v/>
      </c>
      <c r="T656" s="2" t="str">
        <f t="shared" si="84"/>
        <v/>
      </c>
      <c r="U656" s="2" t="str">
        <f t="shared" si="85"/>
        <v/>
      </c>
      <c r="V656" s="2" t="str">
        <f t="shared" si="86"/>
        <v/>
      </c>
      <c r="W656" s="2" t="str">
        <f t="shared" si="87"/>
        <v/>
      </c>
    </row>
    <row r="657" spans="8:23" x14ac:dyDescent="0.3">
      <c r="H657" s="12">
        <f t="shared" si="80"/>
        <v>0</v>
      </c>
      <c r="I657" s="2" t="str">
        <f t="shared" si="81"/>
        <v/>
      </c>
      <c r="J657" s="2" t="str">
        <f>IF(ISBLANK(A657),"",-SUM(I$3:I657))</f>
        <v/>
      </c>
      <c r="K657" s="2" t="str">
        <f t="shared" si="82"/>
        <v/>
      </c>
      <c r="L657" s="7" t="str">
        <f t="shared" si="83"/>
        <v/>
      </c>
      <c r="M657" s="7" t="str">
        <f>IF(ISBLANK(A657),"",K657/($M$1+SUM(K$3:K656)))</f>
        <v/>
      </c>
      <c r="N657" t="str">
        <f>IF(ISBLANK(A657),"",IF(H658=0,NETWORKDAYS($H$3,H657,holiday!$B$2:$B$10),IF(DAY(H657)&lt;DAY(H658),NETWORKDAYS($H$3,H657,holiday!$B$2:$B$10),0)))</f>
        <v/>
      </c>
      <c r="O657" t="str">
        <f>IF(ISBLANK(A657),"",SUMIF($A$3:$A657,O$2,$B$3:$B657))</f>
        <v/>
      </c>
      <c r="P657" t="str">
        <f>IF(ISBLANK(A657),"",SUMIF($A$3:$A657,P$2,$B$3:$B657))</f>
        <v/>
      </c>
      <c r="Q657" t="str">
        <f>IF(ISBLANK(A657),"",SUMIF($A$3:$A657,Q$2,$B$3:$B657))</f>
        <v/>
      </c>
      <c r="R657" t="str">
        <f>IF(ISBLANK(A657),"",SUMIF($A$3:$A657,R$2,$B$3:$B657))</f>
        <v/>
      </c>
      <c r="T657" s="2" t="str">
        <f t="shared" si="84"/>
        <v/>
      </c>
      <c r="U657" s="2" t="str">
        <f t="shared" si="85"/>
        <v/>
      </c>
      <c r="V657" s="2" t="str">
        <f t="shared" si="86"/>
        <v/>
      </c>
      <c r="W657" s="2" t="str">
        <f t="shared" si="87"/>
        <v/>
      </c>
    </row>
    <row r="658" spans="8:23" x14ac:dyDescent="0.3">
      <c r="H658" s="12">
        <f t="shared" si="80"/>
        <v>0</v>
      </c>
      <c r="I658" s="2" t="str">
        <f t="shared" si="81"/>
        <v/>
      </c>
      <c r="J658" s="2" t="str">
        <f>IF(ISBLANK(A658),"",-SUM(I$3:I658))</f>
        <v/>
      </c>
      <c r="K658" s="2" t="str">
        <f t="shared" si="82"/>
        <v/>
      </c>
      <c r="L658" s="7" t="str">
        <f t="shared" si="83"/>
        <v/>
      </c>
      <c r="M658" s="7" t="str">
        <f>IF(ISBLANK(A658),"",K658/($M$1+SUM(K$3:K657)))</f>
        <v/>
      </c>
      <c r="N658" t="str">
        <f>IF(ISBLANK(A658),"",IF(H659=0,NETWORKDAYS($H$3,H658,holiday!$B$2:$B$10),IF(DAY(H658)&lt;DAY(H659),NETWORKDAYS($H$3,H658,holiday!$B$2:$B$10),0)))</f>
        <v/>
      </c>
      <c r="O658" t="str">
        <f>IF(ISBLANK(A658),"",SUMIF($A$3:$A658,O$2,$B$3:$B658))</f>
        <v/>
      </c>
      <c r="P658" t="str">
        <f>IF(ISBLANK(A658),"",SUMIF($A$3:$A658,P$2,$B$3:$B658))</f>
        <v/>
      </c>
      <c r="Q658" t="str">
        <f>IF(ISBLANK(A658),"",SUMIF($A$3:$A658,Q$2,$B$3:$B658))</f>
        <v/>
      </c>
      <c r="R658" t="str">
        <f>IF(ISBLANK(A658),"",SUMIF($A$3:$A658,R$2,$B$3:$B658))</f>
        <v/>
      </c>
      <c r="T658" s="2" t="str">
        <f t="shared" si="84"/>
        <v/>
      </c>
      <c r="U658" s="2" t="str">
        <f t="shared" si="85"/>
        <v/>
      </c>
      <c r="V658" s="2" t="str">
        <f t="shared" si="86"/>
        <v/>
      </c>
      <c r="W658" s="2" t="str">
        <f t="shared" si="87"/>
        <v/>
      </c>
    </row>
    <row r="659" spans="8:23" x14ac:dyDescent="0.3">
      <c r="H659" s="12">
        <f t="shared" si="80"/>
        <v>0</v>
      </c>
      <c r="I659" s="2" t="str">
        <f t="shared" si="81"/>
        <v/>
      </c>
      <c r="J659" s="2" t="str">
        <f>IF(ISBLANK(A659),"",-SUM(I$3:I659))</f>
        <v/>
      </c>
      <c r="K659" s="2" t="str">
        <f t="shared" si="82"/>
        <v/>
      </c>
      <c r="L659" s="7" t="str">
        <f t="shared" si="83"/>
        <v/>
      </c>
      <c r="M659" s="7" t="str">
        <f>IF(ISBLANK(A659),"",K659/($M$1+SUM(K$3:K658)))</f>
        <v/>
      </c>
      <c r="N659" t="str">
        <f>IF(ISBLANK(A659),"",IF(H660=0,NETWORKDAYS($H$3,H659,holiday!$B$2:$B$10),IF(DAY(H659)&lt;DAY(H660),NETWORKDAYS($H$3,H659,holiday!$B$2:$B$10),0)))</f>
        <v/>
      </c>
      <c r="O659" t="str">
        <f>IF(ISBLANK(A659),"",SUMIF($A$3:$A659,O$2,$B$3:$B659))</f>
        <v/>
      </c>
      <c r="P659" t="str">
        <f>IF(ISBLANK(A659),"",SUMIF($A$3:$A659,P$2,$B$3:$B659))</f>
        <v/>
      </c>
      <c r="Q659" t="str">
        <f>IF(ISBLANK(A659),"",SUMIF($A$3:$A659,Q$2,$B$3:$B659))</f>
        <v/>
      </c>
      <c r="R659" t="str">
        <f>IF(ISBLANK(A659),"",SUMIF($A$3:$A659,R$2,$B$3:$B659))</f>
        <v/>
      </c>
      <c r="T659" s="2" t="str">
        <f t="shared" si="84"/>
        <v/>
      </c>
      <c r="U659" s="2" t="str">
        <f t="shared" si="85"/>
        <v/>
      </c>
      <c r="V659" s="2" t="str">
        <f t="shared" si="86"/>
        <v/>
      </c>
      <c r="W659" s="2" t="str">
        <f t="shared" si="87"/>
        <v/>
      </c>
    </row>
    <row r="660" spans="8:23" x14ac:dyDescent="0.3">
      <c r="H660" s="12">
        <f t="shared" si="80"/>
        <v>0</v>
      </c>
      <c r="I660" s="2" t="str">
        <f t="shared" si="81"/>
        <v/>
      </c>
      <c r="J660" s="2" t="str">
        <f>IF(ISBLANK(A660),"",-SUM(I$3:I660))</f>
        <v/>
      </c>
      <c r="K660" s="2" t="str">
        <f t="shared" si="82"/>
        <v/>
      </c>
      <c r="L660" s="7" t="str">
        <f t="shared" si="83"/>
        <v/>
      </c>
      <c r="M660" s="7" t="str">
        <f>IF(ISBLANK(A660),"",K660/($M$1+SUM(K$3:K659)))</f>
        <v/>
      </c>
      <c r="N660" t="str">
        <f>IF(ISBLANK(A660),"",IF(H661=0,NETWORKDAYS($H$3,H660,holiday!$B$2:$B$10),IF(DAY(H660)&lt;DAY(H661),NETWORKDAYS($H$3,H660,holiday!$B$2:$B$10),0)))</f>
        <v/>
      </c>
      <c r="O660" t="str">
        <f>IF(ISBLANK(A660),"",SUMIF($A$3:$A660,O$2,$B$3:$B660))</f>
        <v/>
      </c>
      <c r="P660" t="str">
        <f>IF(ISBLANK(A660),"",SUMIF($A$3:$A660,P$2,$B$3:$B660))</f>
        <v/>
      </c>
      <c r="Q660" t="str">
        <f>IF(ISBLANK(A660),"",SUMIF($A$3:$A660,Q$2,$B$3:$B660))</f>
        <v/>
      </c>
      <c r="R660" t="str">
        <f>IF(ISBLANK(A660),"",SUMIF($A$3:$A660,R$2,$B$3:$B660))</f>
        <v/>
      </c>
      <c r="T660" s="2" t="str">
        <f t="shared" si="84"/>
        <v/>
      </c>
      <c r="U660" s="2" t="str">
        <f t="shared" si="85"/>
        <v/>
      </c>
      <c r="V660" s="2" t="str">
        <f t="shared" si="86"/>
        <v/>
      </c>
      <c r="W660" s="2" t="str">
        <f t="shared" si="87"/>
        <v/>
      </c>
    </row>
    <row r="661" spans="8:23" x14ac:dyDescent="0.3">
      <c r="H661" s="12">
        <f t="shared" si="80"/>
        <v>0</v>
      </c>
      <c r="I661" s="2" t="str">
        <f t="shared" si="81"/>
        <v/>
      </c>
      <c r="J661" s="2" t="str">
        <f>IF(ISBLANK(A661),"",-SUM(I$3:I661))</f>
        <v/>
      </c>
      <c r="K661" s="2" t="str">
        <f t="shared" si="82"/>
        <v/>
      </c>
      <c r="L661" s="7" t="str">
        <f t="shared" si="83"/>
        <v/>
      </c>
      <c r="M661" s="7" t="str">
        <f>IF(ISBLANK(A661),"",K661/($M$1+SUM(K$3:K660)))</f>
        <v/>
      </c>
      <c r="N661" t="str">
        <f>IF(ISBLANK(A661),"",IF(H662=0,NETWORKDAYS($H$3,H661,holiday!$B$2:$B$10),IF(DAY(H661)&lt;DAY(H662),NETWORKDAYS($H$3,H661,holiday!$B$2:$B$10),0)))</f>
        <v/>
      </c>
      <c r="O661" t="str">
        <f>IF(ISBLANK(A661),"",SUMIF($A$3:$A661,O$2,$B$3:$B661))</f>
        <v/>
      </c>
      <c r="P661" t="str">
        <f>IF(ISBLANK(A661),"",SUMIF($A$3:$A661,P$2,$B$3:$B661))</f>
        <v/>
      </c>
      <c r="Q661" t="str">
        <f>IF(ISBLANK(A661),"",SUMIF($A$3:$A661,Q$2,$B$3:$B661))</f>
        <v/>
      </c>
      <c r="R661" t="str">
        <f>IF(ISBLANK(A661),"",SUMIF($A$3:$A661,R$2,$B$3:$B661))</f>
        <v/>
      </c>
      <c r="T661" s="2" t="str">
        <f t="shared" si="84"/>
        <v/>
      </c>
      <c r="U661" s="2" t="str">
        <f t="shared" si="85"/>
        <v/>
      </c>
      <c r="V661" s="2" t="str">
        <f t="shared" si="86"/>
        <v/>
      </c>
      <c r="W661" s="2" t="str">
        <f t="shared" si="87"/>
        <v/>
      </c>
    </row>
    <row r="662" spans="8:23" x14ac:dyDescent="0.3">
      <c r="H662" s="12">
        <f t="shared" si="80"/>
        <v>0</v>
      </c>
      <c r="I662" s="2" t="str">
        <f t="shared" si="81"/>
        <v/>
      </c>
      <c r="J662" s="2" t="str">
        <f>IF(ISBLANK(A662),"",-SUM(I$3:I662))</f>
        <v/>
      </c>
      <c r="K662" s="2" t="str">
        <f t="shared" si="82"/>
        <v/>
      </c>
      <c r="L662" s="7" t="str">
        <f t="shared" si="83"/>
        <v/>
      </c>
      <c r="M662" s="7" t="str">
        <f>IF(ISBLANK(A662),"",K662/($M$1+SUM(K$3:K661)))</f>
        <v/>
      </c>
      <c r="N662" t="str">
        <f>IF(ISBLANK(A662),"",IF(H663=0,NETWORKDAYS($H$3,H662,holiday!$B$2:$B$10),IF(DAY(H662)&lt;DAY(H663),NETWORKDAYS($H$3,H662,holiday!$B$2:$B$10),0)))</f>
        <v/>
      </c>
      <c r="O662" t="str">
        <f>IF(ISBLANK(A662),"",SUMIF($A$3:$A662,O$2,$B$3:$B662))</f>
        <v/>
      </c>
      <c r="P662" t="str">
        <f>IF(ISBLANK(A662),"",SUMIF($A$3:$A662,P$2,$B$3:$B662))</f>
        <v/>
      </c>
      <c r="Q662" t="str">
        <f>IF(ISBLANK(A662),"",SUMIF($A$3:$A662,Q$2,$B$3:$B662))</f>
        <v/>
      </c>
      <c r="R662" t="str">
        <f>IF(ISBLANK(A662),"",SUMIF($A$3:$A662,R$2,$B$3:$B662))</f>
        <v/>
      </c>
      <c r="T662" s="2" t="str">
        <f t="shared" si="84"/>
        <v/>
      </c>
      <c r="U662" s="2" t="str">
        <f t="shared" si="85"/>
        <v/>
      </c>
      <c r="V662" s="2" t="str">
        <f t="shared" si="86"/>
        <v/>
      </c>
      <c r="W662" s="2" t="str">
        <f t="shared" si="87"/>
        <v/>
      </c>
    </row>
    <row r="663" spans="8:23" x14ac:dyDescent="0.3">
      <c r="H663" s="12">
        <f t="shared" si="80"/>
        <v>0</v>
      </c>
      <c r="I663" s="2" t="str">
        <f t="shared" si="81"/>
        <v/>
      </c>
      <c r="J663" s="2" t="str">
        <f>IF(ISBLANK(A663),"",-SUM(I$3:I663))</f>
        <v/>
      </c>
      <c r="K663" s="2" t="str">
        <f t="shared" si="82"/>
        <v/>
      </c>
      <c r="L663" s="7" t="str">
        <f t="shared" si="83"/>
        <v/>
      </c>
      <c r="M663" s="7" t="str">
        <f>IF(ISBLANK(A663),"",K663/($M$1+SUM(K$3:K662)))</f>
        <v/>
      </c>
      <c r="N663" t="str">
        <f>IF(ISBLANK(A663),"",IF(H664=0,NETWORKDAYS($H$3,H663,holiday!$B$2:$B$10),IF(DAY(H663)&lt;DAY(H664),NETWORKDAYS($H$3,H663,holiday!$B$2:$B$10),0)))</f>
        <v/>
      </c>
      <c r="O663" t="str">
        <f>IF(ISBLANK(A663),"",SUMIF($A$3:$A663,O$2,$B$3:$B663))</f>
        <v/>
      </c>
      <c r="P663" t="str">
        <f>IF(ISBLANK(A663),"",SUMIF($A$3:$A663,P$2,$B$3:$B663))</f>
        <v/>
      </c>
      <c r="Q663" t="str">
        <f>IF(ISBLANK(A663),"",SUMIF($A$3:$A663,Q$2,$B$3:$B663))</f>
        <v/>
      </c>
      <c r="R663" t="str">
        <f>IF(ISBLANK(A663),"",SUMIF($A$3:$A663,R$2,$B$3:$B663))</f>
        <v/>
      </c>
      <c r="T663" s="2" t="str">
        <f t="shared" si="84"/>
        <v/>
      </c>
      <c r="U663" s="2" t="str">
        <f t="shared" si="85"/>
        <v/>
      </c>
      <c r="V663" s="2" t="str">
        <f t="shared" si="86"/>
        <v/>
      </c>
      <c r="W663" s="2" t="str">
        <f t="shared" si="87"/>
        <v/>
      </c>
    </row>
    <row r="664" spans="8:23" x14ac:dyDescent="0.3">
      <c r="H664" s="12">
        <f t="shared" si="80"/>
        <v>0</v>
      </c>
      <c r="I664" s="2" t="str">
        <f t="shared" si="81"/>
        <v/>
      </c>
      <c r="J664" s="2" t="str">
        <f>IF(ISBLANK(A664),"",-SUM(I$3:I664))</f>
        <v/>
      </c>
      <c r="K664" s="2" t="str">
        <f t="shared" si="82"/>
        <v/>
      </c>
      <c r="L664" s="7" t="str">
        <f t="shared" si="83"/>
        <v/>
      </c>
      <c r="M664" s="7" t="str">
        <f>IF(ISBLANK(A664),"",K664/($M$1+SUM(K$3:K663)))</f>
        <v/>
      </c>
      <c r="N664" t="str">
        <f>IF(ISBLANK(A664),"",IF(H665=0,NETWORKDAYS($H$3,H664,holiday!$B$2:$B$10),IF(DAY(H664)&lt;DAY(H665),NETWORKDAYS($H$3,H664,holiday!$B$2:$B$10),0)))</f>
        <v/>
      </c>
      <c r="O664" t="str">
        <f>IF(ISBLANK(A664),"",SUMIF($A$3:$A664,O$2,$B$3:$B664))</f>
        <v/>
      </c>
      <c r="P664" t="str">
        <f>IF(ISBLANK(A664),"",SUMIF($A$3:$A664,P$2,$B$3:$B664))</f>
        <v/>
      </c>
      <c r="Q664" t="str">
        <f>IF(ISBLANK(A664),"",SUMIF($A$3:$A664,Q$2,$B$3:$B664))</f>
        <v/>
      </c>
      <c r="R664" t="str">
        <f>IF(ISBLANK(A664),"",SUMIF($A$3:$A664,R$2,$B$3:$B664))</f>
        <v/>
      </c>
      <c r="T664" s="2" t="str">
        <f t="shared" si="84"/>
        <v/>
      </c>
      <c r="U664" s="2" t="str">
        <f t="shared" si="85"/>
        <v/>
      </c>
      <c r="V664" s="2" t="str">
        <f t="shared" si="86"/>
        <v/>
      </c>
      <c r="W664" s="2" t="str">
        <f t="shared" si="87"/>
        <v/>
      </c>
    </row>
    <row r="665" spans="8:23" x14ac:dyDescent="0.3">
      <c r="H665" s="12">
        <f t="shared" si="80"/>
        <v>0</v>
      </c>
      <c r="I665" s="2" t="str">
        <f t="shared" si="81"/>
        <v/>
      </c>
      <c r="J665" s="2" t="str">
        <f>IF(ISBLANK(A665),"",-SUM(I$3:I665))</f>
        <v/>
      </c>
      <c r="K665" s="2" t="str">
        <f t="shared" si="82"/>
        <v/>
      </c>
      <c r="L665" s="7" t="str">
        <f t="shared" si="83"/>
        <v/>
      </c>
      <c r="M665" s="7" t="str">
        <f>IF(ISBLANK(A665),"",K665/($M$1+SUM(K$3:K664)))</f>
        <v/>
      </c>
      <c r="N665" t="str">
        <f>IF(ISBLANK(A665),"",IF(H666=0,NETWORKDAYS($H$3,H665,holiday!$B$2:$B$10),IF(DAY(H665)&lt;DAY(H666),NETWORKDAYS($H$3,H665,holiday!$B$2:$B$10),0)))</f>
        <v/>
      </c>
      <c r="O665" t="str">
        <f>IF(ISBLANK(A665),"",SUMIF($A$3:$A665,O$2,$B$3:$B665))</f>
        <v/>
      </c>
      <c r="P665" t="str">
        <f>IF(ISBLANK(A665),"",SUMIF($A$3:$A665,P$2,$B$3:$B665))</f>
        <v/>
      </c>
      <c r="Q665" t="str">
        <f>IF(ISBLANK(A665),"",SUMIF($A$3:$A665,Q$2,$B$3:$B665))</f>
        <v/>
      </c>
      <c r="R665" t="str">
        <f>IF(ISBLANK(A665),"",SUMIF($A$3:$A665,R$2,$B$3:$B665))</f>
        <v/>
      </c>
      <c r="T665" s="2" t="str">
        <f t="shared" si="84"/>
        <v/>
      </c>
      <c r="U665" s="2" t="str">
        <f t="shared" si="85"/>
        <v/>
      </c>
      <c r="V665" s="2" t="str">
        <f t="shared" si="86"/>
        <v/>
      </c>
      <c r="W665" s="2" t="str">
        <f t="shared" si="87"/>
        <v/>
      </c>
    </row>
    <row r="666" spans="8:23" x14ac:dyDescent="0.3">
      <c r="H666" s="12">
        <f t="shared" si="80"/>
        <v>0</v>
      </c>
      <c r="I666" s="2" t="str">
        <f t="shared" si="81"/>
        <v/>
      </c>
      <c r="J666" s="2" t="str">
        <f>IF(ISBLANK(A666),"",-SUM(I$3:I666))</f>
        <v/>
      </c>
      <c r="K666" s="2" t="str">
        <f t="shared" si="82"/>
        <v/>
      </c>
      <c r="L666" s="7" t="str">
        <f t="shared" si="83"/>
        <v/>
      </c>
      <c r="M666" s="7" t="str">
        <f>IF(ISBLANK(A666),"",K666/($M$1+SUM(K$3:K665)))</f>
        <v/>
      </c>
      <c r="N666" t="str">
        <f>IF(ISBLANK(A666),"",IF(H667=0,NETWORKDAYS($H$3,H666,holiday!$B$2:$B$10),IF(DAY(H666)&lt;DAY(H667),NETWORKDAYS($H$3,H666,holiday!$B$2:$B$10),0)))</f>
        <v/>
      </c>
      <c r="O666" t="str">
        <f>IF(ISBLANK(A666),"",SUMIF($A$3:$A666,O$2,$B$3:$B666))</f>
        <v/>
      </c>
      <c r="P666" t="str">
        <f>IF(ISBLANK(A666),"",SUMIF($A$3:$A666,P$2,$B$3:$B666))</f>
        <v/>
      </c>
      <c r="Q666" t="str">
        <f>IF(ISBLANK(A666),"",SUMIF($A$3:$A666,Q$2,$B$3:$B666))</f>
        <v/>
      </c>
      <c r="R666" t="str">
        <f>IF(ISBLANK(A666),"",SUMIF($A$3:$A666,R$2,$B$3:$B666))</f>
        <v/>
      </c>
      <c r="T666" s="2" t="str">
        <f t="shared" si="84"/>
        <v/>
      </c>
      <c r="U666" s="2" t="str">
        <f t="shared" si="85"/>
        <v/>
      </c>
      <c r="V666" s="2" t="str">
        <f t="shared" si="86"/>
        <v/>
      </c>
      <c r="W666" s="2" t="str">
        <f t="shared" si="87"/>
        <v/>
      </c>
    </row>
    <row r="667" spans="8:23" x14ac:dyDescent="0.3">
      <c r="H667" s="12">
        <f t="shared" si="80"/>
        <v>0</v>
      </c>
      <c r="I667" s="2" t="str">
        <f t="shared" si="81"/>
        <v/>
      </c>
      <c r="J667" s="2" t="str">
        <f>IF(ISBLANK(A667),"",-SUM(I$3:I667))</f>
        <v/>
      </c>
      <c r="K667" s="2" t="str">
        <f t="shared" si="82"/>
        <v/>
      </c>
      <c r="L667" s="7" t="str">
        <f t="shared" si="83"/>
        <v/>
      </c>
      <c r="M667" s="7" t="str">
        <f>IF(ISBLANK(A667),"",K667/($M$1+SUM(K$3:K666)))</f>
        <v/>
      </c>
      <c r="N667" t="str">
        <f>IF(ISBLANK(A667),"",IF(H668=0,NETWORKDAYS($H$3,H667,holiday!$B$2:$B$10),IF(DAY(H667)&lt;DAY(H668),NETWORKDAYS($H$3,H667,holiday!$B$2:$B$10),0)))</f>
        <v/>
      </c>
      <c r="O667" t="str">
        <f>IF(ISBLANK(A667),"",SUMIF($A$3:$A667,O$2,$B$3:$B667))</f>
        <v/>
      </c>
      <c r="P667" t="str">
        <f>IF(ISBLANK(A667),"",SUMIF($A$3:$A667,P$2,$B$3:$B667))</f>
        <v/>
      </c>
      <c r="Q667" t="str">
        <f>IF(ISBLANK(A667),"",SUMIF($A$3:$A667,Q$2,$B$3:$B667))</f>
        <v/>
      </c>
      <c r="R667" t="str">
        <f>IF(ISBLANK(A667),"",SUMIF($A$3:$A667,R$2,$B$3:$B667))</f>
        <v/>
      </c>
      <c r="T667" s="2" t="str">
        <f t="shared" si="84"/>
        <v/>
      </c>
      <c r="U667" s="2" t="str">
        <f t="shared" si="85"/>
        <v/>
      </c>
      <c r="V667" s="2" t="str">
        <f t="shared" si="86"/>
        <v/>
      </c>
      <c r="W667" s="2" t="str">
        <f t="shared" si="87"/>
        <v/>
      </c>
    </row>
    <row r="668" spans="8:23" x14ac:dyDescent="0.3">
      <c r="H668" s="12">
        <f t="shared" si="80"/>
        <v>0</v>
      </c>
      <c r="I668" s="2" t="str">
        <f t="shared" si="81"/>
        <v/>
      </c>
      <c r="J668" s="2" t="str">
        <f>IF(ISBLANK(A668),"",-SUM(I$3:I668))</f>
        <v/>
      </c>
      <c r="K668" s="2" t="str">
        <f t="shared" si="82"/>
        <v/>
      </c>
      <c r="L668" s="7" t="str">
        <f t="shared" si="83"/>
        <v/>
      </c>
      <c r="M668" s="7" t="str">
        <f>IF(ISBLANK(A668),"",K668/($M$1+SUM(K$3:K667)))</f>
        <v/>
      </c>
      <c r="N668" t="str">
        <f>IF(ISBLANK(A668),"",IF(H669=0,NETWORKDAYS($H$3,H668,holiday!$B$2:$B$10),IF(DAY(H668)&lt;DAY(H669),NETWORKDAYS($H$3,H668,holiday!$B$2:$B$10),0)))</f>
        <v/>
      </c>
      <c r="O668" t="str">
        <f>IF(ISBLANK(A668),"",SUMIF($A$3:$A668,O$2,$B$3:$B668))</f>
        <v/>
      </c>
      <c r="P668" t="str">
        <f>IF(ISBLANK(A668),"",SUMIF($A$3:$A668,P$2,$B$3:$B668))</f>
        <v/>
      </c>
      <c r="Q668" t="str">
        <f>IF(ISBLANK(A668),"",SUMIF($A$3:$A668,Q$2,$B$3:$B668))</f>
        <v/>
      </c>
      <c r="R668" t="str">
        <f>IF(ISBLANK(A668),"",SUMIF($A$3:$A668,R$2,$B$3:$B668))</f>
        <v/>
      </c>
      <c r="T668" s="2" t="str">
        <f t="shared" si="84"/>
        <v/>
      </c>
      <c r="U668" s="2" t="str">
        <f t="shared" si="85"/>
        <v/>
      </c>
      <c r="V668" s="2" t="str">
        <f t="shared" si="86"/>
        <v/>
      </c>
      <c r="W668" s="2" t="str">
        <f t="shared" si="87"/>
        <v/>
      </c>
    </row>
    <row r="669" spans="8:23" x14ac:dyDescent="0.3">
      <c r="H669" s="12">
        <f t="shared" si="80"/>
        <v>0</v>
      </c>
      <c r="I669" s="2" t="str">
        <f t="shared" si="81"/>
        <v/>
      </c>
      <c r="J669" s="2" t="str">
        <f>IF(ISBLANK(A669),"",-SUM(I$3:I669))</f>
        <v/>
      </c>
      <c r="K669" s="2" t="str">
        <f t="shared" si="82"/>
        <v/>
      </c>
      <c r="L669" s="7" t="str">
        <f t="shared" si="83"/>
        <v/>
      </c>
      <c r="M669" s="7" t="str">
        <f>IF(ISBLANK(A669),"",K669/($M$1+SUM(K$3:K668)))</f>
        <v/>
      </c>
      <c r="N669" t="str">
        <f>IF(ISBLANK(A669),"",IF(H670=0,NETWORKDAYS($H$3,H669,holiday!$B$2:$B$10),IF(DAY(H669)&lt;DAY(H670),NETWORKDAYS($H$3,H669,holiday!$B$2:$B$10),0)))</f>
        <v/>
      </c>
      <c r="O669" t="str">
        <f>IF(ISBLANK(A669),"",SUMIF($A$3:$A669,O$2,$B$3:$B669))</f>
        <v/>
      </c>
      <c r="P669" t="str">
        <f>IF(ISBLANK(A669),"",SUMIF($A$3:$A669,P$2,$B$3:$B669))</f>
        <v/>
      </c>
      <c r="Q669" t="str">
        <f>IF(ISBLANK(A669),"",SUMIF($A$3:$A669,Q$2,$B$3:$B669))</f>
        <v/>
      </c>
      <c r="R669" t="str">
        <f>IF(ISBLANK(A669),"",SUMIF($A$3:$A669,R$2,$B$3:$B669))</f>
        <v/>
      </c>
      <c r="T669" s="2" t="str">
        <f t="shared" si="84"/>
        <v/>
      </c>
      <c r="U669" s="2" t="str">
        <f t="shared" si="85"/>
        <v/>
      </c>
      <c r="V669" s="2" t="str">
        <f t="shared" si="86"/>
        <v/>
      </c>
      <c r="W669" s="2" t="str">
        <f t="shared" si="87"/>
        <v/>
      </c>
    </row>
    <row r="670" spans="8:23" x14ac:dyDescent="0.3">
      <c r="H670" s="12">
        <f t="shared" si="80"/>
        <v>0</v>
      </c>
      <c r="I670" s="2" t="str">
        <f t="shared" si="81"/>
        <v/>
      </c>
      <c r="J670" s="2" t="str">
        <f>IF(ISBLANK(A670),"",-SUM(I$3:I670))</f>
        <v/>
      </c>
      <c r="K670" s="2" t="str">
        <f t="shared" si="82"/>
        <v/>
      </c>
      <c r="L670" s="7" t="str">
        <f t="shared" si="83"/>
        <v/>
      </c>
      <c r="M670" s="7" t="str">
        <f>IF(ISBLANK(A670),"",K670/($M$1+SUM(K$3:K669)))</f>
        <v/>
      </c>
      <c r="N670" t="str">
        <f>IF(ISBLANK(A670),"",IF(H671=0,NETWORKDAYS($H$3,H670,holiday!$B$2:$B$10),IF(DAY(H670)&lt;DAY(H671),NETWORKDAYS($H$3,H670,holiday!$B$2:$B$10),0)))</f>
        <v/>
      </c>
      <c r="O670" t="str">
        <f>IF(ISBLANK(A670),"",SUMIF($A$3:$A670,O$2,$B$3:$B670))</f>
        <v/>
      </c>
      <c r="P670" t="str">
        <f>IF(ISBLANK(A670),"",SUMIF($A$3:$A670,P$2,$B$3:$B670))</f>
        <v/>
      </c>
      <c r="Q670" t="str">
        <f>IF(ISBLANK(A670),"",SUMIF($A$3:$A670,Q$2,$B$3:$B670))</f>
        <v/>
      </c>
      <c r="R670" t="str">
        <f>IF(ISBLANK(A670),"",SUMIF($A$3:$A670,R$2,$B$3:$B670))</f>
        <v/>
      </c>
      <c r="T670" s="2" t="str">
        <f t="shared" si="84"/>
        <v/>
      </c>
      <c r="U670" s="2" t="str">
        <f t="shared" si="85"/>
        <v/>
      </c>
      <c r="V670" s="2" t="str">
        <f t="shared" si="86"/>
        <v/>
      </c>
      <c r="W670" s="2" t="str">
        <f t="shared" si="87"/>
        <v/>
      </c>
    </row>
    <row r="671" spans="8:23" x14ac:dyDescent="0.3">
      <c r="H671" s="12">
        <f t="shared" si="80"/>
        <v>0</v>
      </c>
      <c r="I671" s="2" t="str">
        <f t="shared" si="81"/>
        <v/>
      </c>
      <c r="J671" s="2" t="str">
        <f>IF(ISBLANK(A671),"",-SUM(I$3:I671))</f>
        <v/>
      </c>
      <c r="K671" s="2" t="str">
        <f t="shared" si="82"/>
        <v/>
      </c>
      <c r="L671" s="7" t="str">
        <f t="shared" si="83"/>
        <v/>
      </c>
      <c r="M671" s="7" t="str">
        <f>IF(ISBLANK(A671),"",K671/($M$1+SUM(K$3:K670)))</f>
        <v/>
      </c>
      <c r="N671" t="str">
        <f>IF(ISBLANK(A671),"",IF(H672=0,NETWORKDAYS($H$3,H671,holiday!$B$2:$B$10),IF(DAY(H671)&lt;DAY(H672),NETWORKDAYS($H$3,H671,holiday!$B$2:$B$10),0)))</f>
        <v/>
      </c>
      <c r="O671" t="str">
        <f>IF(ISBLANK(A671),"",SUMIF($A$3:$A671,O$2,$B$3:$B671))</f>
        <v/>
      </c>
      <c r="P671" t="str">
        <f>IF(ISBLANK(A671),"",SUMIF($A$3:$A671,P$2,$B$3:$B671))</f>
        <v/>
      </c>
      <c r="Q671" t="str">
        <f>IF(ISBLANK(A671),"",SUMIF($A$3:$A671,Q$2,$B$3:$B671))</f>
        <v/>
      </c>
      <c r="R671" t="str">
        <f>IF(ISBLANK(A671),"",SUMIF($A$3:$A671,R$2,$B$3:$B671))</f>
        <v/>
      </c>
      <c r="T671" s="2" t="str">
        <f t="shared" si="84"/>
        <v/>
      </c>
      <c r="U671" s="2" t="str">
        <f t="shared" si="85"/>
        <v/>
      </c>
      <c r="V671" s="2" t="str">
        <f t="shared" si="86"/>
        <v/>
      </c>
      <c r="W671" s="2" t="str">
        <f t="shared" si="87"/>
        <v/>
      </c>
    </row>
    <row r="672" spans="8:23" x14ac:dyDescent="0.3">
      <c r="H672" s="12">
        <f t="shared" si="80"/>
        <v>0</v>
      </c>
      <c r="I672" s="2" t="str">
        <f t="shared" si="81"/>
        <v/>
      </c>
      <c r="J672" s="2" t="str">
        <f>IF(ISBLANK(A672),"",-SUM(I$3:I672))</f>
        <v/>
      </c>
      <c r="K672" s="2" t="str">
        <f t="shared" si="82"/>
        <v/>
      </c>
      <c r="L672" s="7" t="str">
        <f t="shared" si="83"/>
        <v/>
      </c>
      <c r="M672" s="7" t="str">
        <f>IF(ISBLANK(A672),"",K672/($M$1+SUM(K$3:K671)))</f>
        <v/>
      </c>
      <c r="N672" t="str">
        <f>IF(ISBLANK(A672),"",IF(H673=0,NETWORKDAYS($H$3,H672,holiday!$B$2:$B$10),IF(DAY(H672)&lt;DAY(H673),NETWORKDAYS($H$3,H672,holiday!$B$2:$B$10),0)))</f>
        <v/>
      </c>
      <c r="O672" t="str">
        <f>IF(ISBLANK(A672),"",SUMIF($A$3:$A672,O$2,$B$3:$B672))</f>
        <v/>
      </c>
      <c r="P672" t="str">
        <f>IF(ISBLANK(A672),"",SUMIF($A$3:$A672,P$2,$B$3:$B672))</f>
        <v/>
      </c>
      <c r="Q672" t="str">
        <f>IF(ISBLANK(A672),"",SUMIF($A$3:$A672,Q$2,$B$3:$B672))</f>
        <v/>
      </c>
      <c r="R672" t="str">
        <f>IF(ISBLANK(A672),"",SUMIF($A$3:$A672,R$2,$B$3:$B672))</f>
        <v/>
      </c>
      <c r="T672" s="2" t="str">
        <f t="shared" si="84"/>
        <v/>
      </c>
      <c r="U672" s="2" t="str">
        <f t="shared" si="85"/>
        <v/>
      </c>
      <c r="V672" s="2" t="str">
        <f t="shared" si="86"/>
        <v/>
      </c>
      <c r="W672" s="2" t="str">
        <f t="shared" si="87"/>
        <v/>
      </c>
    </row>
    <row r="673" spans="8:23" x14ac:dyDescent="0.3">
      <c r="H673" s="12">
        <f t="shared" si="80"/>
        <v>0</v>
      </c>
      <c r="I673" s="2" t="str">
        <f t="shared" si="81"/>
        <v/>
      </c>
      <c r="J673" s="2" t="str">
        <f>IF(ISBLANK(A673),"",-SUM(I$3:I673))</f>
        <v/>
      </c>
      <c r="K673" s="2" t="str">
        <f t="shared" si="82"/>
        <v/>
      </c>
      <c r="L673" s="7" t="str">
        <f t="shared" si="83"/>
        <v/>
      </c>
      <c r="M673" s="7" t="str">
        <f>IF(ISBLANK(A673),"",K673/($M$1+SUM(K$3:K672)))</f>
        <v/>
      </c>
      <c r="N673" t="str">
        <f>IF(ISBLANK(A673),"",IF(H674=0,NETWORKDAYS($H$3,H673,holiday!$B$2:$B$10),IF(DAY(H673)&lt;DAY(H674),NETWORKDAYS($H$3,H673,holiday!$B$2:$B$10),0)))</f>
        <v/>
      </c>
      <c r="O673" t="str">
        <f>IF(ISBLANK(A673),"",SUMIF($A$3:$A673,O$2,$B$3:$B673))</f>
        <v/>
      </c>
      <c r="P673" t="str">
        <f>IF(ISBLANK(A673),"",SUMIF($A$3:$A673,P$2,$B$3:$B673))</f>
        <v/>
      </c>
      <c r="Q673" t="str">
        <f>IF(ISBLANK(A673),"",SUMIF($A$3:$A673,Q$2,$B$3:$B673))</f>
        <v/>
      </c>
      <c r="R673" t="str">
        <f>IF(ISBLANK(A673),"",SUMIF($A$3:$A673,R$2,$B$3:$B673))</f>
        <v/>
      </c>
      <c r="T673" s="2" t="str">
        <f t="shared" si="84"/>
        <v/>
      </c>
      <c r="U673" s="2" t="str">
        <f t="shared" si="85"/>
        <v/>
      </c>
      <c r="V673" s="2" t="str">
        <f t="shared" si="86"/>
        <v/>
      </c>
      <c r="W673" s="2" t="str">
        <f t="shared" si="87"/>
        <v/>
      </c>
    </row>
    <row r="674" spans="8:23" x14ac:dyDescent="0.3">
      <c r="H674" s="12">
        <f t="shared" si="80"/>
        <v>0</v>
      </c>
      <c r="I674" s="2" t="str">
        <f t="shared" si="81"/>
        <v/>
      </c>
      <c r="J674" s="2" t="str">
        <f>IF(ISBLANK(A674),"",-SUM(I$3:I674))</f>
        <v/>
      </c>
      <c r="K674" s="2" t="str">
        <f t="shared" si="82"/>
        <v/>
      </c>
      <c r="L674" s="7" t="str">
        <f t="shared" si="83"/>
        <v/>
      </c>
      <c r="M674" s="7" t="str">
        <f>IF(ISBLANK(A674),"",K674/($M$1+SUM(K$3:K673)))</f>
        <v/>
      </c>
      <c r="N674" t="str">
        <f>IF(ISBLANK(A674),"",IF(H675=0,NETWORKDAYS($H$3,H674,holiday!$B$2:$B$10),IF(DAY(H674)&lt;DAY(H675),NETWORKDAYS($H$3,H674,holiday!$B$2:$B$10),0)))</f>
        <v/>
      </c>
      <c r="O674" t="str">
        <f>IF(ISBLANK(A674),"",SUMIF($A$3:$A674,O$2,$B$3:$B674))</f>
        <v/>
      </c>
      <c r="P674" t="str">
        <f>IF(ISBLANK(A674),"",SUMIF($A$3:$A674,P$2,$B$3:$B674))</f>
        <v/>
      </c>
      <c r="Q674" t="str">
        <f>IF(ISBLANK(A674),"",SUMIF($A$3:$A674,Q$2,$B$3:$B674))</f>
        <v/>
      </c>
      <c r="R674" t="str">
        <f>IF(ISBLANK(A674),"",SUMIF($A$3:$A674,R$2,$B$3:$B674))</f>
        <v/>
      </c>
      <c r="T674" s="2" t="str">
        <f t="shared" si="84"/>
        <v/>
      </c>
      <c r="U674" s="2" t="str">
        <f t="shared" si="85"/>
        <v/>
      </c>
      <c r="V674" s="2" t="str">
        <f t="shared" si="86"/>
        <v/>
      </c>
      <c r="W674" s="2" t="str">
        <f t="shared" si="87"/>
        <v/>
      </c>
    </row>
    <row r="675" spans="8:23" x14ac:dyDescent="0.3">
      <c r="H675" s="12">
        <f t="shared" si="80"/>
        <v>0</v>
      </c>
      <c r="I675" s="2" t="str">
        <f t="shared" si="81"/>
        <v/>
      </c>
      <c r="J675" s="2" t="str">
        <f>IF(ISBLANK(A675),"",-SUM(I$3:I675))</f>
        <v/>
      </c>
      <c r="K675" s="2" t="str">
        <f t="shared" si="82"/>
        <v/>
      </c>
      <c r="L675" s="7" t="str">
        <f t="shared" si="83"/>
        <v/>
      </c>
      <c r="M675" s="7" t="str">
        <f>IF(ISBLANK(A675),"",K675/($M$1+SUM(K$3:K674)))</f>
        <v/>
      </c>
      <c r="N675" t="str">
        <f>IF(ISBLANK(A675),"",IF(H676=0,NETWORKDAYS($H$3,H675,holiday!$B$2:$B$10),IF(DAY(H675)&lt;DAY(H676),NETWORKDAYS($H$3,H675,holiday!$B$2:$B$10),0)))</f>
        <v/>
      </c>
      <c r="O675" t="str">
        <f>IF(ISBLANK(A675),"",SUMIF($A$3:$A675,O$2,$B$3:$B675))</f>
        <v/>
      </c>
      <c r="P675" t="str">
        <f>IF(ISBLANK(A675),"",SUMIF($A$3:$A675,P$2,$B$3:$B675))</f>
        <v/>
      </c>
      <c r="Q675" t="str">
        <f>IF(ISBLANK(A675),"",SUMIF($A$3:$A675,Q$2,$B$3:$B675))</f>
        <v/>
      </c>
      <c r="R675" t="str">
        <f>IF(ISBLANK(A675),"",SUMIF($A$3:$A675,R$2,$B$3:$B675))</f>
        <v/>
      </c>
      <c r="T675" s="2" t="str">
        <f t="shared" si="84"/>
        <v/>
      </c>
      <c r="U675" s="2" t="str">
        <f t="shared" si="85"/>
        <v/>
      </c>
      <c r="V675" s="2" t="str">
        <f t="shared" si="86"/>
        <v/>
      </c>
      <c r="W675" s="2" t="str">
        <f t="shared" si="87"/>
        <v/>
      </c>
    </row>
    <row r="676" spans="8:23" x14ac:dyDescent="0.3">
      <c r="H676" s="12">
        <f t="shared" si="80"/>
        <v>0</v>
      </c>
      <c r="I676" s="2" t="str">
        <f t="shared" si="81"/>
        <v/>
      </c>
      <c r="J676" s="2" t="str">
        <f>IF(ISBLANK(A676),"",-SUM(I$3:I676))</f>
        <v/>
      </c>
      <c r="K676" s="2" t="str">
        <f t="shared" si="82"/>
        <v/>
      </c>
      <c r="L676" s="7" t="str">
        <f t="shared" si="83"/>
        <v/>
      </c>
      <c r="M676" s="7" t="str">
        <f>IF(ISBLANK(A676),"",K676/($M$1+SUM(K$3:K675)))</f>
        <v/>
      </c>
      <c r="N676" t="str">
        <f>IF(ISBLANK(A676),"",IF(H677=0,NETWORKDAYS($H$3,H676,holiday!$B$2:$B$10),IF(DAY(H676)&lt;DAY(H677),NETWORKDAYS($H$3,H676,holiday!$B$2:$B$10),0)))</f>
        <v/>
      </c>
      <c r="O676" t="str">
        <f>IF(ISBLANK(A676),"",SUMIF($A$3:$A676,O$2,$B$3:$B676))</f>
        <v/>
      </c>
      <c r="P676" t="str">
        <f>IF(ISBLANK(A676),"",SUMIF($A$3:$A676,P$2,$B$3:$B676))</f>
        <v/>
      </c>
      <c r="Q676" t="str">
        <f>IF(ISBLANK(A676),"",SUMIF($A$3:$A676,Q$2,$B$3:$B676))</f>
        <v/>
      </c>
      <c r="R676" t="str">
        <f>IF(ISBLANK(A676),"",SUMIF($A$3:$A676,R$2,$B$3:$B676))</f>
        <v/>
      </c>
      <c r="T676" s="2" t="str">
        <f t="shared" si="84"/>
        <v/>
      </c>
      <c r="U676" s="2" t="str">
        <f t="shared" si="85"/>
        <v/>
      </c>
      <c r="V676" s="2" t="str">
        <f t="shared" si="86"/>
        <v/>
      </c>
      <c r="W676" s="2" t="str">
        <f t="shared" si="87"/>
        <v/>
      </c>
    </row>
    <row r="677" spans="8:23" x14ac:dyDescent="0.3">
      <c r="H677" s="12">
        <f t="shared" si="80"/>
        <v>0</v>
      </c>
      <c r="I677" s="2" t="str">
        <f t="shared" si="81"/>
        <v/>
      </c>
      <c r="J677" s="2" t="str">
        <f>IF(ISBLANK(A677),"",-SUM(I$3:I677))</f>
        <v/>
      </c>
      <c r="K677" s="2" t="str">
        <f t="shared" si="82"/>
        <v/>
      </c>
      <c r="L677" s="7" t="str">
        <f t="shared" si="83"/>
        <v/>
      </c>
      <c r="M677" s="7" t="str">
        <f>IF(ISBLANK(A677),"",K677/($M$1+SUM(K$3:K676)))</f>
        <v/>
      </c>
      <c r="N677" t="str">
        <f>IF(ISBLANK(A677),"",IF(H678=0,NETWORKDAYS($H$3,H677,holiday!$B$2:$B$10),IF(DAY(H677)&lt;DAY(H678),NETWORKDAYS($H$3,H677,holiday!$B$2:$B$10),0)))</f>
        <v/>
      </c>
      <c r="O677" t="str">
        <f>IF(ISBLANK(A677),"",SUMIF($A$3:$A677,O$2,$B$3:$B677))</f>
        <v/>
      </c>
      <c r="P677" t="str">
        <f>IF(ISBLANK(A677),"",SUMIF($A$3:$A677,P$2,$B$3:$B677))</f>
        <v/>
      </c>
      <c r="Q677" t="str">
        <f>IF(ISBLANK(A677),"",SUMIF($A$3:$A677,Q$2,$B$3:$B677))</f>
        <v/>
      </c>
      <c r="R677" t="str">
        <f>IF(ISBLANK(A677),"",SUMIF($A$3:$A677,R$2,$B$3:$B677))</f>
        <v/>
      </c>
      <c r="T677" s="2" t="str">
        <f t="shared" si="84"/>
        <v/>
      </c>
      <c r="U677" s="2" t="str">
        <f t="shared" si="85"/>
        <v/>
      </c>
      <c r="V677" s="2" t="str">
        <f t="shared" si="86"/>
        <v/>
      </c>
      <c r="W677" s="2" t="str">
        <f t="shared" si="87"/>
        <v/>
      </c>
    </row>
    <row r="678" spans="8:23" x14ac:dyDescent="0.3">
      <c r="H678" s="12">
        <f t="shared" si="80"/>
        <v>0</v>
      </c>
      <c r="I678" s="2" t="str">
        <f t="shared" si="81"/>
        <v/>
      </c>
      <c r="J678" s="2" t="str">
        <f>IF(ISBLANK(A678),"",-SUM(I$3:I678))</f>
        <v/>
      </c>
      <c r="K678" s="2" t="str">
        <f t="shared" si="82"/>
        <v/>
      </c>
      <c r="L678" s="7" t="str">
        <f t="shared" si="83"/>
        <v/>
      </c>
      <c r="M678" s="7" t="str">
        <f>IF(ISBLANK(A678),"",K678/($M$1+SUM(K$3:K677)))</f>
        <v/>
      </c>
      <c r="N678" t="str">
        <f>IF(ISBLANK(A678),"",IF(H679=0,NETWORKDAYS($H$3,H678,holiday!$B$2:$B$10),IF(DAY(H678)&lt;DAY(H679),NETWORKDAYS($H$3,H678,holiday!$B$2:$B$10),0)))</f>
        <v/>
      </c>
      <c r="O678" t="str">
        <f>IF(ISBLANK(A678),"",SUMIF($A$3:$A678,O$2,$B$3:$B678))</f>
        <v/>
      </c>
      <c r="P678" t="str">
        <f>IF(ISBLANK(A678),"",SUMIF($A$3:$A678,P$2,$B$3:$B678))</f>
        <v/>
      </c>
      <c r="Q678" t="str">
        <f>IF(ISBLANK(A678),"",SUMIF($A$3:$A678,Q$2,$B$3:$B678))</f>
        <v/>
      </c>
      <c r="R678" t="str">
        <f>IF(ISBLANK(A678),"",SUMIF($A$3:$A678,R$2,$B$3:$B678))</f>
        <v/>
      </c>
      <c r="T678" s="2" t="str">
        <f t="shared" si="84"/>
        <v/>
      </c>
      <c r="U678" s="2" t="str">
        <f t="shared" si="85"/>
        <v/>
      </c>
      <c r="V678" s="2" t="str">
        <f t="shared" si="86"/>
        <v/>
      </c>
      <c r="W678" s="2" t="str">
        <f t="shared" si="87"/>
        <v/>
      </c>
    </row>
    <row r="679" spans="8:23" x14ac:dyDescent="0.3">
      <c r="H679" s="12">
        <f t="shared" si="80"/>
        <v>0</v>
      </c>
      <c r="I679" s="2" t="str">
        <f t="shared" si="81"/>
        <v/>
      </c>
      <c r="J679" s="2" t="str">
        <f>IF(ISBLANK(A679),"",-SUM(I$3:I679))</f>
        <v/>
      </c>
      <c r="K679" s="2" t="str">
        <f t="shared" si="82"/>
        <v/>
      </c>
      <c r="L679" s="7" t="str">
        <f t="shared" si="83"/>
        <v/>
      </c>
      <c r="M679" s="7" t="str">
        <f>IF(ISBLANK(A679),"",K679/($M$1+SUM(K$3:K678)))</f>
        <v/>
      </c>
      <c r="N679" t="str">
        <f>IF(ISBLANK(A679),"",IF(H680=0,NETWORKDAYS($H$3,H679,holiday!$B$2:$B$10),IF(DAY(H679)&lt;DAY(H680),NETWORKDAYS($H$3,H679,holiday!$B$2:$B$10),0)))</f>
        <v/>
      </c>
      <c r="O679" t="str">
        <f>IF(ISBLANK(A679),"",SUMIF($A$3:$A679,O$2,$B$3:$B679))</f>
        <v/>
      </c>
      <c r="P679" t="str">
        <f>IF(ISBLANK(A679),"",SUMIF($A$3:$A679,P$2,$B$3:$B679))</f>
        <v/>
      </c>
      <c r="Q679" t="str">
        <f>IF(ISBLANK(A679),"",SUMIF($A$3:$A679,Q$2,$B$3:$B679))</f>
        <v/>
      </c>
      <c r="R679" t="str">
        <f>IF(ISBLANK(A679),"",SUMIF($A$3:$A679,R$2,$B$3:$B679))</f>
        <v/>
      </c>
      <c r="T679" s="2" t="str">
        <f t="shared" si="84"/>
        <v/>
      </c>
      <c r="U679" s="2" t="str">
        <f t="shared" si="85"/>
        <v/>
      </c>
      <c r="V679" s="2" t="str">
        <f t="shared" si="86"/>
        <v/>
      </c>
      <c r="W679" s="2" t="str">
        <f t="shared" si="87"/>
        <v/>
      </c>
    </row>
    <row r="680" spans="8:23" x14ac:dyDescent="0.3">
      <c r="H680" s="12">
        <f t="shared" si="80"/>
        <v>0</v>
      </c>
      <c r="I680" s="2" t="str">
        <f t="shared" si="81"/>
        <v/>
      </c>
      <c r="J680" s="2" t="str">
        <f>IF(ISBLANK(A680),"",-SUM(I$3:I680))</f>
        <v/>
      </c>
      <c r="K680" s="2" t="str">
        <f t="shared" si="82"/>
        <v/>
      </c>
      <c r="L680" s="7" t="str">
        <f t="shared" si="83"/>
        <v/>
      </c>
      <c r="M680" s="7" t="str">
        <f>IF(ISBLANK(A680),"",K680/($M$1+SUM(K$3:K679)))</f>
        <v/>
      </c>
      <c r="N680" t="str">
        <f>IF(ISBLANK(A680),"",IF(H681=0,NETWORKDAYS($H$3,H680,holiday!$B$2:$B$10),IF(DAY(H680)&lt;DAY(H681),NETWORKDAYS($H$3,H680,holiday!$B$2:$B$10),0)))</f>
        <v/>
      </c>
      <c r="O680" t="str">
        <f>IF(ISBLANK(A680),"",SUMIF($A$3:$A680,O$2,$B$3:$B680))</f>
        <v/>
      </c>
      <c r="P680" t="str">
        <f>IF(ISBLANK(A680),"",SUMIF($A$3:$A680,P$2,$B$3:$B680))</f>
        <v/>
      </c>
      <c r="Q680" t="str">
        <f>IF(ISBLANK(A680),"",SUMIF($A$3:$A680,Q$2,$B$3:$B680))</f>
        <v/>
      </c>
      <c r="R680" t="str">
        <f>IF(ISBLANK(A680),"",SUMIF($A$3:$A680,R$2,$B$3:$B680))</f>
        <v/>
      </c>
      <c r="T680" s="2" t="str">
        <f t="shared" si="84"/>
        <v/>
      </c>
      <c r="U680" s="2" t="str">
        <f t="shared" si="85"/>
        <v/>
      </c>
      <c r="V680" s="2" t="str">
        <f t="shared" si="86"/>
        <v/>
      </c>
      <c r="W680" s="2" t="str">
        <f t="shared" si="87"/>
        <v/>
      </c>
    </row>
    <row r="681" spans="8:23" x14ac:dyDescent="0.3">
      <c r="H681" s="12">
        <f t="shared" si="80"/>
        <v>0</v>
      </c>
      <c r="I681" s="2" t="str">
        <f t="shared" si="81"/>
        <v/>
      </c>
      <c r="J681" s="2" t="str">
        <f>IF(ISBLANK(A681),"",-SUM(I$3:I681))</f>
        <v/>
      </c>
      <c r="K681" s="2" t="str">
        <f t="shared" si="82"/>
        <v/>
      </c>
      <c r="L681" s="7" t="str">
        <f t="shared" si="83"/>
        <v/>
      </c>
      <c r="M681" s="7" t="str">
        <f>IF(ISBLANK(A681),"",K681/($M$1+SUM(K$3:K680)))</f>
        <v/>
      </c>
      <c r="N681" t="str">
        <f>IF(ISBLANK(A681),"",IF(H682=0,NETWORKDAYS($H$3,H681,holiday!$B$2:$B$10),IF(DAY(H681)&lt;DAY(H682),NETWORKDAYS($H$3,H681,holiday!$B$2:$B$10),0)))</f>
        <v/>
      </c>
      <c r="O681" t="str">
        <f>IF(ISBLANK(A681),"",SUMIF($A$3:$A681,O$2,$B$3:$B681))</f>
        <v/>
      </c>
      <c r="P681" t="str">
        <f>IF(ISBLANK(A681),"",SUMIF($A$3:$A681,P$2,$B$3:$B681))</f>
        <v/>
      </c>
      <c r="Q681" t="str">
        <f>IF(ISBLANK(A681),"",SUMIF($A$3:$A681,Q$2,$B$3:$B681))</f>
        <v/>
      </c>
      <c r="R681" t="str">
        <f>IF(ISBLANK(A681),"",SUMIF($A$3:$A681,R$2,$B$3:$B681))</f>
        <v/>
      </c>
      <c r="T681" s="2" t="str">
        <f t="shared" si="84"/>
        <v/>
      </c>
      <c r="U681" s="2" t="str">
        <f t="shared" si="85"/>
        <v/>
      </c>
      <c r="V681" s="2" t="str">
        <f t="shared" si="86"/>
        <v/>
      </c>
      <c r="W681" s="2" t="str">
        <f t="shared" si="87"/>
        <v/>
      </c>
    </row>
    <row r="682" spans="8:23" x14ac:dyDescent="0.3">
      <c r="H682" s="12">
        <f t="shared" si="80"/>
        <v>0</v>
      </c>
      <c r="I682" s="2" t="str">
        <f t="shared" si="81"/>
        <v/>
      </c>
      <c r="J682" s="2" t="str">
        <f>IF(ISBLANK(A682),"",-SUM(I$3:I682))</f>
        <v/>
      </c>
      <c r="K682" s="2" t="str">
        <f t="shared" si="82"/>
        <v/>
      </c>
      <c r="L682" s="7" t="str">
        <f t="shared" si="83"/>
        <v/>
      </c>
      <c r="M682" s="7" t="str">
        <f>IF(ISBLANK(A682),"",K682/($M$1+SUM(K$3:K681)))</f>
        <v/>
      </c>
      <c r="N682" t="str">
        <f>IF(ISBLANK(A682),"",IF(H683=0,NETWORKDAYS($H$3,H682,holiday!$B$2:$B$10),IF(DAY(H682)&lt;DAY(H683),NETWORKDAYS($H$3,H682,holiday!$B$2:$B$10),0)))</f>
        <v/>
      </c>
      <c r="O682" t="str">
        <f>IF(ISBLANK(A682),"",SUMIF($A$3:$A682,O$2,$B$3:$B682))</f>
        <v/>
      </c>
      <c r="P682" t="str">
        <f>IF(ISBLANK(A682),"",SUMIF($A$3:$A682,P$2,$B$3:$B682))</f>
        <v/>
      </c>
      <c r="Q682" t="str">
        <f>IF(ISBLANK(A682),"",SUMIF($A$3:$A682,Q$2,$B$3:$B682))</f>
        <v/>
      </c>
      <c r="R682" t="str">
        <f>IF(ISBLANK(A682),"",SUMIF($A$3:$A682,R$2,$B$3:$B682))</f>
        <v/>
      </c>
      <c r="T682" s="2" t="str">
        <f t="shared" si="84"/>
        <v/>
      </c>
      <c r="U682" s="2" t="str">
        <f t="shared" si="85"/>
        <v/>
      </c>
      <c r="V682" s="2" t="str">
        <f t="shared" si="86"/>
        <v/>
      </c>
      <c r="W682" s="2" t="str">
        <f t="shared" si="87"/>
        <v/>
      </c>
    </row>
    <row r="683" spans="8:23" x14ac:dyDescent="0.3">
      <c r="H683" s="12">
        <f t="shared" si="80"/>
        <v>0</v>
      </c>
      <c r="I683" s="2" t="str">
        <f t="shared" si="81"/>
        <v/>
      </c>
      <c r="J683" s="2" t="str">
        <f>IF(ISBLANK(A683),"",-SUM(I$3:I683))</f>
        <v/>
      </c>
      <c r="K683" s="2" t="str">
        <f t="shared" si="82"/>
        <v/>
      </c>
      <c r="L683" s="7" t="str">
        <f t="shared" si="83"/>
        <v/>
      </c>
      <c r="M683" s="7" t="str">
        <f>IF(ISBLANK(A683),"",K683/($M$1+SUM(K$3:K682)))</f>
        <v/>
      </c>
      <c r="N683" t="str">
        <f>IF(ISBLANK(A683),"",IF(H684=0,NETWORKDAYS($H$3,H683,holiday!$B$2:$B$10),IF(DAY(H683)&lt;DAY(H684),NETWORKDAYS($H$3,H683,holiday!$B$2:$B$10),0)))</f>
        <v/>
      </c>
      <c r="O683" t="str">
        <f>IF(ISBLANK(A683),"",SUMIF($A$3:$A683,O$2,$B$3:$B683))</f>
        <v/>
      </c>
      <c r="P683" t="str">
        <f>IF(ISBLANK(A683),"",SUMIF($A$3:$A683,P$2,$B$3:$B683))</f>
        <v/>
      </c>
      <c r="Q683" t="str">
        <f>IF(ISBLANK(A683),"",SUMIF($A$3:$A683,Q$2,$B$3:$B683))</f>
        <v/>
      </c>
      <c r="R683" t="str">
        <f>IF(ISBLANK(A683),"",SUMIF($A$3:$A683,R$2,$B$3:$B683))</f>
        <v/>
      </c>
      <c r="T683" s="2" t="str">
        <f t="shared" si="84"/>
        <v/>
      </c>
      <c r="U683" s="2" t="str">
        <f t="shared" si="85"/>
        <v/>
      </c>
      <c r="V683" s="2" t="str">
        <f t="shared" si="86"/>
        <v/>
      </c>
      <c r="W683" s="2" t="str">
        <f t="shared" si="87"/>
        <v/>
      </c>
    </row>
    <row r="684" spans="8:23" x14ac:dyDescent="0.3">
      <c r="H684" s="12">
        <f t="shared" si="80"/>
        <v>0</v>
      </c>
      <c r="I684" s="2" t="str">
        <f t="shared" si="81"/>
        <v/>
      </c>
      <c r="J684" s="2" t="str">
        <f>IF(ISBLANK(A684),"",-SUM(I$3:I684))</f>
        <v/>
      </c>
      <c r="K684" s="2" t="str">
        <f t="shared" si="82"/>
        <v/>
      </c>
      <c r="L684" s="7" t="str">
        <f t="shared" si="83"/>
        <v/>
      </c>
      <c r="M684" s="7" t="str">
        <f>IF(ISBLANK(A684),"",K684/($M$1+SUM(K$3:K683)))</f>
        <v/>
      </c>
      <c r="N684" t="str">
        <f>IF(ISBLANK(A684),"",IF(H685=0,NETWORKDAYS($H$3,H684,holiday!$B$2:$B$10),IF(DAY(H684)&lt;DAY(H685),NETWORKDAYS($H$3,H684,holiday!$B$2:$B$10),0)))</f>
        <v/>
      </c>
      <c r="O684" t="str">
        <f>IF(ISBLANK(A684),"",SUMIF($A$3:$A684,O$2,$B$3:$B684))</f>
        <v/>
      </c>
      <c r="P684" t="str">
        <f>IF(ISBLANK(A684),"",SUMIF($A$3:$A684,P$2,$B$3:$B684))</f>
        <v/>
      </c>
      <c r="Q684" t="str">
        <f>IF(ISBLANK(A684),"",SUMIF($A$3:$A684,Q$2,$B$3:$B684))</f>
        <v/>
      </c>
      <c r="R684" t="str">
        <f>IF(ISBLANK(A684),"",SUMIF($A$3:$A684,R$2,$B$3:$B684))</f>
        <v/>
      </c>
      <c r="T684" s="2" t="str">
        <f t="shared" si="84"/>
        <v/>
      </c>
      <c r="U684" s="2" t="str">
        <f t="shared" si="85"/>
        <v/>
      </c>
      <c r="V684" s="2" t="str">
        <f t="shared" si="86"/>
        <v/>
      </c>
      <c r="W684" s="2" t="str">
        <f t="shared" si="87"/>
        <v/>
      </c>
    </row>
    <row r="685" spans="8:23" x14ac:dyDescent="0.3">
      <c r="H685" s="12">
        <f t="shared" si="80"/>
        <v>0</v>
      </c>
      <c r="I685" s="2" t="str">
        <f t="shared" si="81"/>
        <v/>
      </c>
      <c r="J685" s="2" t="str">
        <f>IF(ISBLANK(A685),"",-SUM(I$3:I685))</f>
        <v/>
      </c>
      <c r="K685" s="2" t="str">
        <f t="shared" si="82"/>
        <v/>
      </c>
      <c r="L685" s="7" t="str">
        <f t="shared" si="83"/>
        <v/>
      </c>
      <c r="M685" s="7" t="str">
        <f>IF(ISBLANK(A685),"",K685/($M$1+SUM(K$3:K684)))</f>
        <v/>
      </c>
      <c r="N685" t="str">
        <f>IF(ISBLANK(A685),"",IF(H686=0,NETWORKDAYS($H$3,H685,holiday!$B$2:$B$10),IF(DAY(H685)&lt;DAY(H686),NETWORKDAYS($H$3,H685,holiday!$B$2:$B$10),0)))</f>
        <v/>
      </c>
      <c r="O685" t="str">
        <f>IF(ISBLANK(A685),"",SUMIF($A$3:$A685,O$2,$B$3:$B685))</f>
        <v/>
      </c>
      <c r="P685" t="str">
        <f>IF(ISBLANK(A685),"",SUMIF($A$3:$A685,P$2,$B$3:$B685))</f>
        <v/>
      </c>
      <c r="Q685" t="str">
        <f>IF(ISBLANK(A685),"",SUMIF($A$3:$A685,Q$2,$B$3:$B685))</f>
        <v/>
      </c>
      <c r="R685" t="str">
        <f>IF(ISBLANK(A685),"",SUMIF($A$3:$A685,R$2,$B$3:$B685))</f>
        <v/>
      </c>
      <c r="T685" s="2" t="str">
        <f t="shared" si="84"/>
        <v/>
      </c>
      <c r="U685" s="2" t="str">
        <f t="shared" si="85"/>
        <v/>
      </c>
      <c r="V685" s="2" t="str">
        <f t="shared" si="86"/>
        <v/>
      </c>
      <c r="W685" s="2" t="str">
        <f t="shared" si="87"/>
        <v/>
      </c>
    </row>
    <row r="686" spans="8:23" x14ac:dyDescent="0.3">
      <c r="H686" s="12">
        <f t="shared" si="80"/>
        <v>0</v>
      </c>
      <c r="I686" s="2" t="str">
        <f t="shared" si="81"/>
        <v/>
      </c>
      <c r="J686" s="2" t="str">
        <f>IF(ISBLANK(A686),"",-SUM(I$3:I686))</f>
        <v/>
      </c>
      <c r="K686" s="2" t="str">
        <f t="shared" si="82"/>
        <v/>
      </c>
      <c r="L686" s="7" t="str">
        <f t="shared" si="83"/>
        <v/>
      </c>
      <c r="M686" s="7" t="str">
        <f>IF(ISBLANK(A686),"",K686/($M$1+SUM(K$3:K685)))</f>
        <v/>
      </c>
      <c r="N686" t="str">
        <f>IF(ISBLANK(A686),"",IF(H687=0,NETWORKDAYS($H$3,H686,holiday!$B$2:$B$10),IF(DAY(H686)&lt;DAY(H687),NETWORKDAYS($H$3,H686,holiday!$B$2:$B$10),0)))</f>
        <v/>
      </c>
      <c r="O686" t="str">
        <f>IF(ISBLANK(A686),"",SUMIF($A$3:$A686,O$2,$B$3:$B686))</f>
        <v/>
      </c>
      <c r="P686" t="str">
        <f>IF(ISBLANK(A686),"",SUMIF($A$3:$A686,P$2,$B$3:$B686))</f>
        <v/>
      </c>
      <c r="Q686" t="str">
        <f>IF(ISBLANK(A686),"",SUMIF($A$3:$A686,Q$2,$B$3:$B686))</f>
        <v/>
      </c>
      <c r="R686" t="str">
        <f>IF(ISBLANK(A686),"",SUMIF($A$3:$A686,R$2,$B$3:$B686))</f>
        <v/>
      </c>
      <c r="T686" s="2" t="str">
        <f t="shared" si="84"/>
        <v/>
      </c>
      <c r="U686" s="2" t="str">
        <f t="shared" si="85"/>
        <v/>
      </c>
      <c r="V686" s="2" t="str">
        <f t="shared" si="86"/>
        <v/>
      </c>
      <c r="W686" s="2" t="str">
        <f t="shared" si="87"/>
        <v/>
      </c>
    </row>
    <row r="687" spans="8:23" x14ac:dyDescent="0.3">
      <c r="H687" s="12">
        <f t="shared" si="80"/>
        <v>0</v>
      </c>
      <c r="I687" s="2" t="str">
        <f t="shared" si="81"/>
        <v/>
      </c>
      <c r="J687" s="2" t="str">
        <f>IF(ISBLANK(A687),"",-SUM(I$3:I687))</f>
        <v/>
      </c>
      <c r="K687" s="2" t="str">
        <f t="shared" si="82"/>
        <v/>
      </c>
      <c r="L687" s="7" t="str">
        <f t="shared" si="83"/>
        <v/>
      </c>
      <c r="M687" s="7" t="str">
        <f>IF(ISBLANK(A687),"",K687/($M$1+SUM(K$3:K686)))</f>
        <v/>
      </c>
      <c r="N687" t="str">
        <f>IF(ISBLANK(A687),"",IF(H688=0,NETWORKDAYS($H$3,H687,holiday!$B$2:$B$10),IF(DAY(H687)&lt;DAY(H688),NETWORKDAYS($H$3,H687,holiday!$B$2:$B$10),0)))</f>
        <v/>
      </c>
      <c r="O687" t="str">
        <f>IF(ISBLANK(A687),"",SUMIF($A$3:$A687,O$2,$B$3:$B687))</f>
        <v/>
      </c>
      <c r="P687" t="str">
        <f>IF(ISBLANK(A687),"",SUMIF($A$3:$A687,P$2,$B$3:$B687))</f>
        <v/>
      </c>
      <c r="Q687" t="str">
        <f>IF(ISBLANK(A687),"",SUMIF($A$3:$A687,Q$2,$B$3:$B687))</f>
        <v/>
      </c>
      <c r="R687" t="str">
        <f>IF(ISBLANK(A687),"",SUMIF($A$3:$A687,R$2,$B$3:$B687))</f>
        <v/>
      </c>
      <c r="T687" s="2" t="str">
        <f t="shared" si="84"/>
        <v/>
      </c>
      <c r="U687" s="2" t="str">
        <f t="shared" si="85"/>
        <v/>
      </c>
      <c r="V687" s="2" t="str">
        <f t="shared" si="86"/>
        <v/>
      </c>
      <c r="W687" s="2" t="str">
        <f t="shared" si="87"/>
        <v/>
      </c>
    </row>
    <row r="688" spans="8:23" x14ac:dyDescent="0.3">
      <c r="H688" s="12">
        <f t="shared" si="80"/>
        <v>0</v>
      </c>
      <c r="I688" s="2" t="str">
        <f t="shared" si="81"/>
        <v/>
      </c>
      <c r="J688" s="2" t="str">
        <f>IF(ISBLANK(A688),"",-SUM(I$3:I688))</f>
        <v/>
      </c>
      <c r="K688" s="2" t="str">
        <f t="shared" si="82"/>
        <v/>
      </c>
      <c r="L688" s="7" t="str">
        <f t="shared" si="83"/>
        <v/>
      </c>
      <c r="M688" s="7" t="str">
        <f>IF(ISBLANK(A688),"",K688/($M$1+SUM(K$3:K687)))</f>
        <v/>
      </c>
      <c r="N688" t="str">
        <f>IF(ISBLANK(A688),"",IF(H689=0,NETWORKDAYS($H$3,H688,holiday!$B$2:$B$10),IF(DAY(H688)&lt;DAY(H689),NETWORKDAYS($H$3,H688,holiday!$B$2:$B$10),0)))</f>
        <v/>
      </c>
      <c r="O688" t="str">
        <f>IF(ISBLANK(A688),"",SUMIF($A$3:$A688,O$2,$B$3:$B688))</f>
        <v/>
      </c>
      <c r="P688" t="str">
        <f>IF(ISBLANK(A688),"",SUMIF($A$3:$A688,P$2,$B$3:$B688))</f>
        <v/>
      </c>
      <c r="Q688" t="str">
        <f>IF(ISBLANK(A688),"",SUMIF($A$3:$A688,Q$2,$B$3:$B688))</f>
        <v/>
      </c>
      <c r="R688" t="str">
        <f>IF(ISBLANK(A688),"",SUMIF($A$3:$A688,R$2,$B$3:$B688))</f>
        <v/>
      </c>
      <c r="T688" s="2" t="str">
        <f t="shared" si="84"/>
        <v/>
      </c>
      <c r="U688" s="2" t="str">
        <f t="shared" si="85"/>
        <v/>
      </c>
      <c r="V688" s="2" t="str">
        <f t="shared" si="86"/>
        <v/>
      </c>
      <c r="W688" s="2" t="str">
        <f t="shared" si="87"/>
        <v/>
      </c>
    </row>
    <row r="689" spans="8:23" x14ac:dyDescent="0.3">
      <c r="H689" s="12">
        <f t="shared" si="80"/>
        <v>0</v>
      </c>
      <c r="I689" s="2" t="str">
        <f t="shared" si="81"/>
        <v/>
      </c>
      <c r="J689" s="2" t="str">
        <f>IF(ISBLANK(A689),"",-SUM(I$3:I689))</f>
        <v/>
      </c>
      <c r="K689" s="2" t="str">
        <f t="shared" si="82"/>
        <v/>
      </c>
      <c r="L689" s="7" t="str">
        <f t="shared" si="83"/>
        <v/>
      </c>
      <c r="M689" s="7" t="str">
        <f>IF(ISBLANK(A689),"",K689/($M$1+SUM(K$3:K688)))</f>
        <v/>
      </c>
      <c r="N689" t="str">
        <f>IF(ISBLANK(A689),"",IF(H690=0,NETWORKDAYS($H$3,H689,holiday!$B$2:$B$10),IF(DAY(H689)&lt;DAY(H690),NETWORKDAYS($H$3,H689,holiday!$B$2:$B$10),0)))</f>
        <v/>
      </c>
      <c r="O689" t="str">
        <f>IF(ISBLANK(A689),"",SUMIF($A$3:$A689,O$2,$B$3:$B689))</f>
        <v/>
      </c>
      <c r="P689" t="str">
        <f>IF(ISBLANK(A689),"",SUMIF($A$3:$A689,P$2,$B$3:$B689))</f>
        <v/>
      </c>
      <c r="Q689" t="str">
        <f>IF(ISBLANK(A689),"",SUMIF($A$3:$A689,Q$2,$B$3:$B689))</f>
        <v/>
      </c>
      <c r="R689" t="str">
        <f>IF(ISBLANK(A689),"",SUMIF($A$3:$A689,R$2,$B$3:$B689))</f>
        <v/>
      </c>
      <c r="T689" s="2" t="str">
        <f t="shared" si="84"/>
        <v/>
      </c>
      <c r="U689" s="2" t="str">
        <f t="shared" si="85"/>
        <v/>
      </c>
      <c r="V689" s="2" t="str">
        <f t="shared" si="86"/>
        <v/>
      </c>
      <c r="W689" s="2" t="str">
        <f t="shared" si="87"/>
        <v/>
      </c>
    </row>
    <row r="690" spans="8:23" x14ac:dyDescent="0.3">
      <c r="H690" s="12">
        <f t="shared" si="80"/>
        <v>0</v>
      </c>
      <c r="I690" s="2" t="str">
        <f t="shared" si="81"/>
        <v/>
      </c>
      <c r="J690" s="2" t="str">
        <f>IF(ISBLANK(A690),"",-SUM(I$3:I690))</f>
        <v/>
      </c>
      <c r="K690" s="2" t="str">
        <f t="shared" si="82"/>
        <v/>
      </c>
      <c r="L690" s="7" t="str">
        <f t="shared" si="83"/>
        <v/>
      </c>
      <c r="M690" s="7" t="str">
        <f>IF(ISBLANK(A690),"",K690/($M$1+SUM(K$3:K689)))</f>
        <v/>
      </c>
      <c r="N690" t="str">
        <f>IF(ISBLANK(A690),"",IF(H691=0,NETWORKDAYS($H$3,H690,holiday!$B$2:$B$10),IF(DAY(H690)&lt;DAY(H691),NETWORKDAYS($H$3,H690,holiday!$B$2:$B$10),0)))</f>
        <v/>
      </c>
      <c r="O690" t="str">
        <f>IF(ISBLANK(A690),"",SUMIF($A$3:$A690,O$2,$B$3:$B690))</f>
        <v/>
      </c>
      <c r="P690" t="str">
        <f>IF(ISBLANK(A690),"",SUMIF($A$3:$A690,P$2,$B$3:$B690))</f>
        <v/>
      </c>
      <c r="Q690" t="str">
        <f>IF(ISBLANK(A690),"",SUMIF($A$3:$A690,Q$2,$B$3:$B690))</f>
        <v/>
      </c>
      <c r="R690" t="str">
        <f>IF(ISBLANK(A690),"",SUMIF($A$3:$A690,R$2,$B$3:$B690))</f>
        <v/>
      </c>
      <c r="T690" s="2" t="str">
        <f t="shared" si="84"/>
        <v/>
      </c>
      <c r="U690" s="2" t="str">
        <f t="shared" si="85"/>
        <v/>
      </c>
      <c r="V690" s="2" t="str">
        <f t="shared" si="86"/>
        <v/>
      </c>
      <c r="W690" s="2" t="str">
        <f t="shared" si="87"/>
        <v/>
      </c>
    </row>
    <row r="691" spans="8:23" x14ac:dyDescent="0.3">
      <c r="H691" s="12">
        <f t="shared" si="80"/>
        <v>0</v>
      </c>
      <c r="I691" s="2" t="str">
        <f t="shared" si="81"/>
        <v/>
      </c>
      <c r="J691" s="2" t="str">
        <f>IF(ISBLANK(A691),"",-SUM(I$3:I691))</f>
        <v/>
      </c>
      <c r="K691" s="2" t="str">
        <f t="shared" si="82"/>
        <v/>
      </c>
      <c r="L691" s="7" t="str">
        <f t="shared" si="83"/>
        <v/>
      </c>
      <c r="M691" s="7" t="str">
        <f>IF(ISBLANK(A691),"",K691/($M$1+SUM(K$3:K690)))</f>
        <v/>
      </c>
      <c r="N691" t="str">
        <f>IF(ISBLANK(A691),"",IF(H692=0,NETWORKDAYS($H$3,H691,holiday!$B$2:$B$10),IF(DAY(H691)&lt;DAY(H692),NETWORKDAYS($H$3,H691,holiday!$B$2:$B$10),0)))</f>
        <v/>
      </c>
      <c r="O691" t="str">
        <f>IF(ISBLANK(A691),"",SUMIF($A$3:$A691,O$2,$B$3:$B691))</f>
        <v/>
      </c>
      <c r="P691" t="str">
        <f>IF(ISBLANK(A691),"",SUMIF($A$3:$A691,P$2,$B$3:$B691))</f>
        <v/>
      </c>
      <c r="Q691" t="str">
        <f>IF(ISBLANK(A691),"",SUMIF($A$3:$A691,Q$2,$B$3:$B691))</f>
        <v/>
      </c>
      <c r="R691" t="str">
        <f>IF(ISBLANK(A691),"",SUMIF($A$3:$A691,R$2,$B$3:$B691))</f>
        <v/>
      </c>
      <c r="T691" s="2" t="str">
        <f t="shared" si="84"/>
        <v/>
      </c>
      <c r="U691" s="2" t="str">
        <f t="shared" si="85"/>
        <v/>
      </c>
      <c r="V691" s="2" t="str">
        <f t="shared" si="86"/>
        <v/>
      </c>
      <c r="W691" s="2" t="str">
        <f t="shared" si="87"/>
        <v/>
      </c>
    </row>
    <row r="692" spans="8:23" x14ac:dyDescent="0.3">
      <c r="H692" s="12">
        <f t="shared" si="80"/>
        <v>0</v>
      </c>
      <c r="I692" s="2" t="str">
        <f t="shared" si="81"/>
        <v/>
      </c>
      <c r="J692" s="2" t="str">
        <f>IF(ISBLANK(A692),"",-SUM(I$3:I692))</f>
        <v/>
      </c>
      <c r="K692" s="2" t="str">
        <f t="shared" si="82"/>
        <v/>
      </c>
      <c r="L692" s="7" t="str">
        <f t="shared" si="83"/>
        <v/>
      </c>
      <c r="M692" s="7" t="str">
        <f>IF(ISBLANK(A692),"",K692/($M$1+SUM(K$3:K691)))</f>
        <v/>
      </c>
      <c r="N692" t="str">
        <f>IF(ISBLANK(A692),"",IF(H693=0,NETWORKDAYS($H$3,H692,holiday!$B$2:$B$10),IF(DAY(H692)&lt;DAY(H693),NETWORKDAYS($H$3,H692,holiday!$B$2:$B$10),0)))</f>
        <v/>
      </c>
      <c r="O692" t="str">
        <f>IF(ISBLANK(A692),"",SUMIF($A$3:$A692,O$2,$B$3:$B692))</f>
        <v/>
      </c>
      <c r="P692" t="str">
        <f>IF(ISBLANK(A692),"",SUMIF($A$3:$A692,P$2,$B$3:$B692))</f>
        <v/>
      </c>
      <c r="Q692" t="str">
        <f>IF(ISBLANK(A692),"",SUMIF($A$3:$A692,Q$2,$B$3:$B692))</f>
        <v/>
      </c>
      <c r="R692" t="str">
        <f>IF(ISBLANK(A692),"",SUMIF($A$3:$A692,R$2,$B$3:$B692))</f>
        <v/>
      </c>
      <c r="T692" s="2" t="str">
        <f t="shared" si="84"/>
        <v/>
      </c>
      <c r="U692" s="2" t="str">
        <f t="shared" si="85"/>
        <v/>
      </c>
      <c r="V692" s="2" t="str">
        <f t="shared" si="86"/>
        <v/>
      </c>
      <c r="W692" s="2" t="str">
        <f t="shared" si="87"/>
        <v/>
      </c>
    </row>
    <row r="693" spans="8:23" x14ac:dyDescent="0.3">
      <c r="H693" s="12">
        <f t="shared" si="80"/>
        <v>0</v>
      </c>
      <c r="I693" s="2" t="str">
        <f t="shared" si="81"/>
        <v/>
      </c>
      <c r="J693" s="2" t="str">
        <f>IF(ISBLANK(A693),"",-SUM(I$3:I693))</f>
        <v/>
      </c>
      <c r="K693" s="2" t="str">
        <f t="shared" si="82"/>
        <v/>
      </c>
      <c r="L693" s="7" t="str">
        <f t="shared" si="83"/>
        <v/>
      </c>
      <c r="M693" s="7" t="str">
        <f>IF(ISBLANK(A693),"",K693/($M$1+SUM(K$3:K692)))</f>
        <v/>
      </c>
      <c r="N693" t="str">
        <f>IF(ISBLANK(A693),"",IF(H694=0,NETWORKDAYS($H$3,H693,holiday!$B$2:$B$10),IF(DAY(H693)&lt;DAY(H694),NETWORKDAYS($H$3,H693,holiday!$B$2:$B$10),0)))</f>
        <v/>
      </c>
      <c r="O693" t="str">
        <f>IF(ISBLANK(A693),"",SUMIF($A$3:$A693,O$2,$B$3:$B693))</f>
        <v/>
      </c>
      <c r="P693" t="str">
        <f>IF(ISBLANK(A693),"",SUMIF($A$3:$A693,P$2,$B$3:$B693))</f>
        <v/>
      </c>
      <c r="Q693" t="str">
        <f>IF(ISBLANK(A693),"",SUMIF($A$3:$A693,Q$2,$B$3:$B693))</f>
        <v/>
      </c>
      <c r="R693" t="str">
        <f>IF(ISBLANK(A693),"",SUMIF($A$3:$A693,R$2,$B$3:$B693))</f>
        <v/>
      </c>
      <c r="T693" s="2" t="str">
        <f t="shared" si="84"/>
        <v/>
      </c>
      <c r="U693" s="2" t="str">
        <f t="shared" si="85"/>
        <v/>
      </c>
      <c r="V693" s="2" t="str">
        <f t="shared" si="86"/>
        <v/>
      </c>
      <c r="W693" s="2" t="str">
        <f t="shared" si="87"/>
        <v/>
      </c>
    </row>
    <row r="694" spans="8:23" x14ac:dyDescent="0.3">
      <c r="H694" s="12">
        <f t="shared" si="80"/>
        <v>0</v>
      </c>
      <c r="I694" s="2" t="str">
        <f t="shared" si="81"/>
        <v/>
      </c>
      <c r="J694" s="2" t="str">
        <f>IF(ISBLANK(A694),"",-SUM(I$3:I694))</f>
        <v/>
      </c>
      <c r="K694" s="2" t="str">
        <f t="shared" si="82"/>
        <v/>
      </c>
      <c r="L694" s="7" t="str">
        <f t="shared" si="83"/>
        <v/>
      </c>
      <c r="M694" s="7" t="str">
        <f>IF(ISBLANK(A694),"",K694/($M$1+SUM(K$3:K693)))</f>
        <v/>
      </c>
      <c r="N694" t="str">
        <f>IF(ISBLANK(A694),"",IF(H695=0,NETWORKDAYS($H$3,H694,holiday!$B$2:$B$10),IF(DAY(H694)&lt;DAY(H695),NETWORKDAYS($H$3,H694,holiday!$B$2:$B$10),0)))</f>
        <v/>
      </c>
      <c r="O694" t="str">
        <f>IF(ISBLANK(A694),"",SUMIF($A$3:$A694,O$2,$B$3:$B694))</f>
        <v/>
      </c>
      <c r="P694" t="str">
        <f>IF(ISBLANK(A694),"",SUMIF($A$3:$A694,P$2,$B$3:$B694))</f>
        <v/>
      </c>
      <c r="Q694" t="str">
        <f>IF(ISBLANK(A694),"",SUMIF($A$3:$A694,Q$2,$B$3:$B694))</f>
        <v/>
      </c>
      <c r="R694" t="str">
        <f>IF(ISBLANK(A694),"",SUMIF($A$3:$A694,R$2,$B$3:$B694))</f>
        <v/>
      </c>
      <c r="T694" s="2" t="str">
        <f t="shared" si="84"/>
        <v/>
      </c>
      <c r="U694" s="2" t="str">
        <f t="shared" si="85"/>
        <v/>
      </c>
      <c r="V694" s="2" t="str">
        <f t="shared" si="86"/>
        <v/>
      </c>
      <c r="W694" s="2" t="str">
        <f t="shared" si="87"/>
        <v/>
      </c>
    </row>
    <row r="695" spans="8:23" x14ac:dyDescent="0.3">
      <c r="H695" s="12">
        <f t="shared" si="80"/>
        <v>0</v>
      </c>
      <c r="I695" s="2" t="str">
        <f t="shared" si="81"/>
        <v/>
      </c>
      <c r="J695" s="2" t="str">
        <f>IF(ISBLANK(A695),"",-SUM(I$3:I695))</f>
        <v/>
      </c>
      <c r="K695" s="2" t="str">
        <f t="shared" si="82"/>
        <v/>
      </c>
      <c r="L695" s="7" t="str">
        <f t="shared" si="83"/>
        <v/>
      </c>
      <c r="M695" s="7" t="str">
        <f>IF(ISBLANK(A695),"",K695/($M$1+SUM(K$3:K694)))</f>
        <v/>
      </c>
      <c r="N695" t="str">
        <f>IF(ISBLANK(A695),"",IF(H696=0,NETWORKDAYS($H$3,H695,holiday!$B$2:$B$10),IF(DAY(H695)&lt;DAY(H696),NETWORKDAYS($H$3,H695,holiday!$B$2:$B$10),0)))</f>
        <v/>
      </c>
      <c r="O695" t="str">
        <f>IF(ISBLANK(A695),"",SUMIF($A$3:$A695,O$2,$B$3:$B695))</f>
        <v/>
      </c>
      <c r="P695" t="str">
        <f>IF(ISBLANK(A695),"",SUMIF($A$3:$A695,P$2,$B$3:$B695))</f>
        <v/>
      </c>
      <c r="Q695" t="str">
        <f>IF(ISBLANK(A695),"",SUMIF($A$3:$A695,Q$2,$B$3:$B695))</f>
        <v/>
      </c>
      <c r="R695" t="str">
        <f>IF(ISBLANK(A695),"",SUMIF($A$3:$A695,R$2,$B$3:$B695))</f>
        <v/>
      </c>
      <c r="T695" s="2" t="str">
        <f t="shared" si="84"/>
        <v/>
      </c>
      <c r="U695" s="2" t="str">
        <f t="shared" si="85"/>
        <v/>
      </c>
      <c r="V695" s="2" t="str">
        <f t="shared" si="86"/>
        <v/>
      </c>
      <c r="W695" s="2" t="str">
        <f t="shared" si="87"/>
        <v/>
      </c>
    </row>
    <row r="696" spans="8:23" x14ac:dyDescent="0.3">
      <c r="H696" s="12">
        <f t="shared" si="80"/>
        <v>0</v>
      </c>
      <c r="I696" s="2" t="str">
        <f t="shared" si="81"/>
        <v/>
      </c>
      <c r="J696" s="2" t="str">
        <f>IF(ISBLANK(A696),"",-SUM(I$3:I696))</f>
        <v/>
      </c>
      <c r="K696" s="2" t="str">
        <f t="shared" si="82"/>
        <v/>
      </c>
      <c r="L696" s="7" t="str">
        <f t="shared" si="83"/>
        <v/>
      </c>
      <c r="M696" s="7" t="str">
        <f>IF(ISBLANK(A696),"",K696/($M$1+SUM(K$3:K695)))</f>
        <v/>
      </c>
      <c r="N696" t="str">
        <f>IF(ISBLANK(A696),"",IF(H697=0,NETWORKDAYS($H$3,H696,holiday!$B$2:$B$10),IF(DAY(H696)&lt;DAY(H697),NETWORKDAYS($H$3,H696,holiday!$B$2:$B$10),0)))</f>
        <v/>
      </c>
      <c r="O696" t="str">
        <f>IF(ISBLANK(A696),"",SUMIF($A$3:$A696,O$2,$B$3:$B696))</f>
        <v/>
      </c>
      <c r="P696" t="str">
        <f>IF(ISBLANK(A696),"",SUMIF($A$3:$A696,P$2,$B$3:$B696))</f>
        <v/>
      </c>
      <c r="Q696" t="str">
        <f>IF(ISBLANK(A696),"",SUMIF($A$3:$A696,Q$2,$B$3:$B696))</f>
        <v/>
      </c>
      <c r="R696" t="str">
        <f>IF(ISBLANK(A696),"",SUMIF($A$3:$A696,R$2,$B$3:$B696))</f>
        <v/>
      </c>
      <c r="T696" s="2" t="str">
        <f t="shared" si="84"/>
        <v/>
      </c>
      <c r="U696" s="2" t="str">
        <f t="shared" si="85"/>
        <v/>
      </c>
      <c r="V696" s="2" t="str">
        <f t="shared" si="86"/>
        <v/>
      </c>
      <c r="W696" s="2" t="str">
        <f t="shared" si="87"/>
        <v/>
      </c>
    </row>
    <row r="697" spans="8:23" x14ac:dyDescent="0.3">
      <c r="H697" s="12">
        <f t="shared" si="80"/>
        <v>0</v>
      </c>
      <c r="I697" s="2" t="str">
        <f t="shared" si="81"/>
        <v/>
      </c>
      <c r="J697" s="2" t="str">
        <f>IF(ISBLANK(A697),"",-SUM(I$3:I697))</f>
        <v/>
      </c>
      <c r="K697" s="2" t="str">
        <f t="shared" si="82"/>
        <v/>
      </c>
      <c r="L697" s="7" t="str">
        <f t="shared" si="83"/>
        <v/>
      </c>
      <c r="M697" s="7" t="str">
        <f>IF(ISBLANK(A697),"",K697/($M$1+SUM(K$3:K696)))</f>
        <v/>
      </c>
      <c r="N697" t="str">
        <f>IF(ISBLANK(A697),"",IF(H698=0,NETWORKDAYS($H$3,H697,holiday!$B$2:$B$10),IF(DAY(H697)&lt;DAY(H698),NETWORKDAYS($H$3,H697,holiday!$B$2:$B$10),0)))</f>
        <v/>
      </c>
      <c r="O697" t="str">
        <f>IF(ISBLANK(A697),"",SUMIF($A$3:$A697,O$2,$B$3:$B697))</f>
        <v/>
      </c>
      <c r="P697" t="str">
        <f>IF(ISBLANK(A697),"",SUMIF($A$3:$A697,P$2,$B$3:$B697))</f>
        <v/>
      </c>
      <c r="Q697" t="str">
        <f>IF(ISBLANK(A697),"",SUMIF($A$3:$A697,Q$2,$B$3:$B697))</f>
        <v/>
      </c>
      <c r="R697" t="str">
        <f>IF(ISBLANK(A697),"",SUMIF($A$3:$A697,R$2,$B$3:$B697))</f>
        <v/>
      </c>
      <c r="T697" s="2" t="str">
        <f t="shared" si="84"/>
        <v/>
      </c>
      <c r="U697" s="2" t="str">
        <f t="shared" si="85"/>
        <v/>
      </c>
      <c r="V697" s="2" t="str">
        <f t="shared" si="86"/>
        <v/>
      </c>
      <c r="W697" s="2" t="str">
        <f t="shared" si="87"/>
        <v/>
      </c>
    </row>
    <row r="698" spans="8:23" x14ac:dyDescent="0.3">
      <c r="H698" s="12">
        <f t="shared" si="80"/>
        <v>0</v>
      </c>
      <c r="I698" s="2" t="str">
        <f t="shared" si="81"/>
        <v/>
      </c>
      <c r="J698" s="2" t="str">
        <f>IF(ISBLANK(A698),"",-SUM(I$3:I698))</f>
        <v/>
      </c>
      <c r="K698" s="2" t="str">
        <f t="shared" si="82"/>
        <v/>
      </c>
      <c r="L698" s="7" t="str">
        <f t="shared" si="83"/>
        <v/>
      </c>
      <c r="M698" s="7" t="str">
        <f>IF(ISBLANK(A698),"",K698/($M$1+SUM(K$3:K697)))</f>
        <v/>
      </c>
      <c r="N698" t="str">
        <f>IF(ISBLANK(A698),"",IF(H699=0,NETWORKDAYS($H$3,H698,holiday!$B$2:$B$10),IF(DAY(H698)&lt;DAY(H699),NETWORKDAYS($H$3,H698,holiday!$B$2:$B$10),0)))</f>
        <v/>
      </c>
      <c r="O698" t="str">
        <f>IF(ISBLANK(A698),"",SUMIF($A$3:$A698,O$2,$B$3:$B698))</f>
        <v/>
      </c>
      <c r="P698" t="str">
        <f>IF(ISBLANK(A698),"",SUMIF($A$3:$A698,P$2,$B$3:$B698))</f>
        <v/>
      </c>
      <c r="Q698" t="str">
        <f>IF(ISBLANK(A698),"",SUMIF($A$3:$A698,Q$2,$B$3:$B698))</f>
        <v/>
      </c>
      <c r="R698" t="str">
        <f>IF(ISBLANK(A698),"",SUMIF($A$3:$A698,R$2,$B$3:$B698))</f>
        <v/>
      </c>
      <c r="T698" s="2" t="str">
        <f t="shared" si="84"/>
        <v/>
      </c>
      <c r="U698" s="2" t="str">
        <f t="shared" si="85"/>
        <v/>
      </c>
      <c r="V698" s="2" t="str">
        <f t="shared" si="86"/>
        <v/>
      </c>
      <c r="W698" s="2" t="str">
        <f t="shared" si="87"/>
        <v/>
      </c>
    </row>
    <row r="699" spans="8:23" x14ac:dyDescent="0.3">
      <c r="H699" s="12">
        <f t="shared" si="80"/>
        <v>0</v>
      </c>
      <c r="I699" s="2" t="str">
        <f t="shared" si="81"/>
        <v/>
      </c>
      <c r="J699" s="2" t="str">
        <f>IF(ISBLANK(A699),"",-SUM(I$3:I699))</f>
        <v/>
      </c>
      <c r="K699" s="2" t="str">
        <f t="shared" si="82"/>
        <v/>
      </c>
      <c r="L699" s="7" t="str">
        <f t="shared" si="83"/>
        <v/>
      </c>
      <c r="M699" s="7" t="str">
        <f>IF(ISBLANK(A699),"",K699/($M$1+SUM(K$3:K698)))</f>
        <v/>
      </c>
      <c r="N699" t="str">
        <f>IF(ISBLANK(A699),"",IF(H700=0,NETWORKDAYS($H$3,H699,holiday!$B$2:$B$10),IF(DAY(H699)&lt;DAY(H700),NETWORKDAYS($H$3,H699,holiday!$B$2:$B$10),0)))</f>
        <v/>
      </c>
      <c r="O699" t="str">
        <f>IF(ISBLANK(A699),"",SUMIF($A$3:$A699,O$2,$B$3:$B699))</f>
        <v/>
      </c>
      <c r="P699" t="str">
        <f>IF(ISBLANK(A699),"",SUMIF($A$3:$A699,P$2,$B$3:$B699))</f>
        <v/>
      </c>
      <c r="Q699" t="str">
        <f>IF(ISBLANK(A699),"",SUMIF($A$3:$A699,Q$2,$B$3:$B699))</f>
        <v/>
      </c>
      <c r="R699" t="str">
        <f>IF(ISBLANK(A699),"",SUMIF($A$3:$A699,R$2,$B$3:$B699))</f>
        <v/>
      </c>
      <c r="T699" s="2" t="str">
        <f t="shared" si="84"/>
        <v/>
      </c>
      <c r="U699" s="2" t="str">
        <f t="shared" si="85"/>
        <v/>
      </c>
      <c r="V699" s="2" t="str">
        <f t="shared" si="86"/>
        <v/>
      </c>
      <c r="W699" s="2" t="str">
        <f t="shared" si="87"/>
        <v/>
      </c>
    </row>
    <row r="700" spans="8:23" x14ac:dyDescent="0.3">
      <c r="H700" s="12">
        <f t="shared" si="80"/>
        <v>0</v>
      </c>
      <c r="I700" s="2" t="str">
        <f t="shared" si="81"/>
        <v/>
      </c>
      <c r="J700" s="2" t="str">
        <f>IF(ISBLANK(A700),"",-SUM(I$3:I700))</f>
        <v/>
      </c>
      <c r="K700" s="2" t="str">
        <f t="shared" si="82"/>
        <v/>
      </c>
      <c r="L700" s="7" t="str">
        <f t="shared" si="83"/>
        <v/>
      </c>
      <c r="M700" s="7" t="str">
        <f>IF(ISBLANK(A700),"",K700/($M$1+SUM(K$3:K699)))</f>
        <v/>
      </c>
      <c r="N700" t="str">
        <f>IF(ISBLANK(A700),"",IF(H701=0,NETWORKDAYS($H$3,H700,holiday!$B$2:$B$10),IF(DAY(H700)&lt;DAY(H701),NETWORKDAYS($H$3,H700,holiday!$B$2:$B$10),0)))</f>
        <v/>
      </c>
      <c r="O700" t="str">
        <f>IF(ISBLANK(A700),"",SUMIF($A$3:$A700,O$2,$B$3:$B700))</f>
        <v/>
      </c>
      <c r="P700" t="str">
        <f>IF(ISBLANK(A700),"",SUMIF($A$3:$A700,P$2,$B$3:$B700))</f>
        <v/>
      </c>
      <c r="Q700" t="str">
        <f>IF(ISBLANK(A700),"",SUMIF($A$3:$A700,Q$2,$B$3:$B700))</f>
        <v/>
      </c>
      <c r="R700" t="str">
        <f>IF(ISBLANK(A700),"",SUMIF($A$3:$A700,R$2,$B$3:$B700))</f>
        <v/>
      </c>
      <c r="T700" s="2" t="str">
        <f t="shared" si="84"/>
        <v/>
      </c>
      <c r="U700" s="2" t="str">
        <f t="shared" si="85"/>
        <v/>
      </c>
      <c r="V700" s="2" t="str">
        <f t="shared" si="86"/>
        <v/>
      </c>
      <c r="W700" s="2" t="str">
        <f t="shared" si="87"/>
        <v/>
      </c>
    </row>
    <row r="701" spans="8:23" x14ac:dyDescent="0.3">
      <c r="H701" s="12">
        <f t="shared" si="80"/>
        <v>0</v>
      </c>
      <c r="I701" s="2" t="str">
        <f t="shared" si="81"/>
        <v/>
      </c>
      <c r="J701" s="2" t="str">
        <f>IF(ISBLANK(A701),"",-SUM(I$3:I701))</f>
        <v/>
      </c>
      <c r="K701" s="2" t="str">
        <f t="shared" si="82"/>
        <v/>
      </c>
      <c r="L701" s="7" t="str">
        <f t="shared" si="83"/>
        <v/>
      </c>
      <c r="M701" s="7" t="str">
        <f>IF(ISBLANK(A701),"",K701/($M$1+SUM(K$3:K700)))</f>
        <v/>
      </c>
      <c r="N701" t="str">
        <f>IF(ISBLANK(A701),"",IF(H702=0,NETWORKDAYS($H$3,H701,holiday!$B$2:$B$10),IF(DAY(H701)&lt;DAY(H702),NETWORKDAYS($H$3,H701,holiday!$B$2:$B$10),0)))</f>
        <v/>
      </c>
      <c r="O701" t="str">
        <f>IF(ISBLANK(A701),"",SUMIF($A$3:$A701,O$2,$B$3:$B701))</f>
        <v/>
      </c>
      <c r="P701" t="str">
        <f>IF(ISBLANK(A701),"",SUMIF($A$3:$A701,P$2,$B$3:$B701))</f>
        <v/>
      </c>
      <c r="Q701" t="str">
        <f>IF(ISBLANK(A701),"",SUMIF($A$3:$A701,Q$2,$B$3:$B701))</f>
        <v/>
      </c>
      <c r="R701" t="str">
        <f>IF(ISBLANK(A701),"",SUMIF($A$3:$A701,R$2,$B$3:$B701))</f>
        <v/>
      </c>
      <c r="T701" s="2" t="str">
        <f t="shared" si="84"/>
        <v/>
      </c>
      <c r="U701" s="2" t="str">
        <f t="shared" si="85"/>
        <v/>
      </c>
      <c r="V701" s="2" t="str">
        <f t="shared" si="86"/>
        <v/>
      </c>
      <c r="W701" s="2" t="str">
        <f t="shared" si="87"/>
        <v/>
      </c>
    </row>
    <row r="702" spans="8:23" x14ac:dyDescent="0.3">
      <c r="H702" s="12">
        <f t="shared" si="80"/>
        <v>0</v>
      </c>
      <c r="I702" s="2" t="str">
        <f t="shared" si="81"/>
        <v/>
      </c>
      <c r="J702" s="2" t="str">
        <f>IF(ISBLANK(A702),"",-SUM(I$3:I702))</f>
        <v/>
      </c>
      <c r="K702" s="2" t="str">
        <f t="shared" si="82"/>
        <v/>
      </c>
      <c r="L702" s="7" t="str">
        <f t="shared" si="83"/>
        <v/>
      </c>
      <c r="M702" s="7" t="str">
        <f>IF(ISBLANK(A702),"",K702/($M$1+SUM(K$3:K701)))</f>
        <v/>
      </c>
      <c r="N702" t="str">
        <f>IF(ISBLANK(A702),"",IF(H703=0,NETWORKDAYS($H$3,H702,holiday!$B$2:$B$10),IF(DAY(H702)&lt;DAY(H703),NETWORKDAYS($H$3,H702,holiday!$B$2:$B$10),0)))</f>
        <v/>
      </c>
      <c r="O702" t="str">
        <f>IF(ISBLANK(A702),"",SUMIF($A$3:$A702,O$2,$B$3:$B702))</f>
        <v/>
      </c>
      <c r="P702" t="str">
        <f>IF(ISBLANK(A702),"",SUMIF($A$3:$A702,P$2,$B$3:$B702))</f>
        <v/>
      </c>
      <c r="Q702" t="str">
        <f>IF(ISBLANK(A702),"",SUMIF($A$3:$A702,Q$2,$B$3:$B702))</f>
        <v/>
      </c>
      <c r="R702" t="str">
        <f>IF(ISBLANK(A702),"",SUMIF($A$3:$A702,R$2,$B$3:$B702))</f>
        <v/>
      </c>
      <c r="T702" s="2" t="str">
        <f t="shared" si="84"/>
        <v/>
      </c>
      <c r="U702" s="2" t="str">
        <f t="shared" si="85"/>
        <v/>
      </c>
      <c r="V702" s="2" t="str">
        <f t="shared" si="86"/>
        <v/>
      </c>
      <c r="W702" s="2" t="str">
        <f t="shared" si="87"/>
        <v/>
      </c>
    </row>
    <row r="703" spans="8:23" x14ac:dyDescent="0.3">
      <c r="H703" s="12">
        <f t="shared" si="80"/>
        <v>0</v>
      </c>
      <c r="I703" s="2" t="str">
        <f t="shared" si="81"/>
        <v/>
      </c>
      <c r="J703" s="2" t="str">
        <f>IF(ISBLANK(A703),"",-SUM(I$3:I703))</f>
        <v/>
      </c>
      <c r="K703" s="2" t="str">
        <f t="shared" si="82"/>
        <v/>
      </c>
      <c r="L703" s="7" t="str">
        <f t="shared" si="83"/>
        <v/>
      </c>
      <c r="M703" s="7" t="str">
        <f>IF(ISBLANK(A703),"",K703/($M$1+SUM(K$3:K702)))</f>
        <v/>
      </c>
      <c r="N703" t="str">
        <f>IF(ISBLANK(A703),"",IF(H704=0,NETWORKDAYS($H$3,H703,holiday!$B$2:$B$10),IF(DAY(H703)&lt;DAY(H704),NETWORKDAYS($H$3,H703,holiday!$B$2:$B$10),0)))</f>
        <v/>
      </c>
      <c r="O703" t="str">
        <f>IF(ISBLANK(A703),"",SUMIF($A$3:$A703,O$2,$B$3:$B703))</f>
        <v/>
      </c>
      <c r="P703" t="str">
        <f>IF(ISBLANK(A703),"",SUMIF($A$3:$A703,P$2,$B$3:$B703))</f>
        <v/>
      </c>
      <c r="Q703" t="str">
        <f>IF(ISBLANK(A703),"",SUMIF($A$3:$A703,Q$2,$B$3:$B703))</f>
        <v/>
      </c>
      <c r="R703" t="str">
        <f>IF(ISBLANK(A703),"",SUMIF($A$3:$A703,R$2,$B$3:$B703))</f>
        <v/>
      </c>
      <c r="T703" s="2" t="str">
        <f t="shared" si="84"/>
        <v/>
      </c>
      <c r="U703" s="2" t="str">
        <f t="shared" si="85"/>
        <v/>
      </c>
      <c r="V703" s="2" t="str">
        <f t="shared" si="86"/>
        <v/>
      </c>
      <c r="W703" s="2" t="str">
        <f t="shared" si="87"/>
        <v/>
      </c>
    </row>
    <row r="704" spans="8:23" x14ac:dyDescent="0.3">
      <c r="H704" s="12">
        <f t="shared" si="80"/>
        <v>0</v>
      </c>
      <c r="I704" s="2" t="str">
        <f t="shared" si="81"/>
        <v/>
      </c>
      <c r="J704" s="2" t="str">
        <f>IF(ISBLANK(A704),"",-SUM(I$3:I704))</f>
        <v/>
      </c>
      <c r="K704" s="2" t="str">
        <f t="shared" si="82"/>
        <v/>
      </c>
      <c r="L704" s="7" t="str">
        <f t="shared" si="83"/>
        <v/>
      </c>
      <c r="M704" s="7" t="str">
        <f>IF(ISBLANK(A704),"",K704/($M$1+SUM(K$3:K703)))</f>
        <v/>
      </c>
      <c r="N704" t="str">
        <f>IF(ISBLANK(A704),"",IF(H705=0,NETWORKDAYS($H$3,H704,holiday!$B$2:$B$10),IF(DAY(H704)&lt;DAY(H705),NETWORKDAYS($H$3,H704,holiday!$B$2:$B$10),0)))</f>
        <v/>
      </c>
      <c r="O704" t="str">
        <f>IF(ISBLANK(A704),"",SUMIF($A$3:$A704,O$2,$B$3:$B704))</f>
        <v/>
      </c>
      <c r="P704" t="str">
        <f>IF(ISBLANK(A704),"",SUMIF($A$3:$A704,P$2,$B$3:$B704))</f>
        <v/>
      </c>
      <c r="Q704" t="str">
        <f>IF(ISBLANK(A704),"",SUMIF($A$3:$A704,Q$2,$B$3:$B704))</f>
        <v/>
      </c>
      <c r="R704" t="str">
        <f>IF(ISBLANK(A704),"",SUMIF($A$3:$A704,R$2,$B$3:$B704))</f>
        <v/>
      </c>
      <c r="T704" s="2" t="str">
        <f t="shared" si="84"/>
        <v/>
      </c>
      <c r="U704" s="2" t="str">
        <f t="shared" si="85"/>
        <v/>
      </c>
      <c r="V704" s="2" t="str">
        <f t="shared" si="86"/>
        <v/>
      </c>
      <c r="W704" s="2" t="str">
        <f t="shared" si="87"/>
        <v/>
      </c>
    </row>
    <row r="705" spans="8:23" x14ac:dyDescent="0.3">
      <c r="H705" s="12">
        <f t="shared" si="80"/>
        <v>0</v>
      </c>
      <c r="I705" s="2" t="str">
        <f t="shared" si="81"/>
        <v/>
      </c>
      <c r="J705" s="2" t="str">
        <f>IF(ISBLANK(A705),"",-SUM(I$3:I705))</f>
        <v/>
      </c>
      <c r="K705" s="2" t="str">
        <f t="shared" si="82"/>
        <v/>
      </c>
      <c r="L705" s="7" t="str">
        <f t="shared" si="83"/>
        <v/>
      </c>
      <c r="M705" s="7" t="str">
        <f>IF(ISBLANK(A705),"",K705/($M$1+SUM(K$3:K704)))</f>
        <v/>
      </c>
      <c r="N705" t="str">
        <f>IF(ISBLANK(A705),"",IF(H706=0,NETWORKDAYS($H$3,H705,holiday!$B$2:$B$10),IF(DAY(H705)&lt;DAY(H706),NETWORKDAYS($H$3,H705,holiday!$B$2:$B$10),0)))</f>
        <v/>
      </c>
      <c r="O705" t="str">
        <f>IF(ISBLANK(A705),"",SUMIF($A$3:$A705,O$2,$B$3:$B705))</f>
        <v/>
      </c>
      <c r="P705" t="str">
        <f>IF(ISBLANK(A705),"",SUMIF($A$3:$A705,P$2,$B$3:$B705))</f>
        <v/>
      </c>
      <c r="Q705" t="str">
        <f>IF(ISBLANK(A705),"",SUMIF($A$3:$A705,Q$2,$B$3:$B705))</f>
        <v/>
      </c>
      <c r="R705" t="str">
        <f>IF(ISBLANK(A705),"",SUMIF($A$3:$A705,R$2,$B$3:$B705))</f>
        <v/>
      </c>
      <c r="T705" s="2" t="str">
        <f t="shared" si="84"/>
        <v/>
      </c>
      <c r="U705" s="2" t="str">
        <f t="shared" si="85"/>
        <v/>
      </c>
      <c r="V705" s="2" t="str">
        <f t="shared" si="86"/>
        <v/>
      </c>
      <c r="W705" s="2" t="str">
        <f t="shared" si="87"/>
        <v/>
      </c>
    </row>
    <row r="706" spans="8:23" x14ac:dyDescent="0.3">
      <c r="H706" s="12">
        <f t="shared" si="80"/>
        <v>0</v>
      </c>
      <c r="I706" s="2" t="str">
        <f t="shared" si="81"/>
        <v/>
      </c>
      <c r="J706" s="2" t="str">
        <f>IF(ISBLANK(A706),"",-SUM(I$3:I706))</f>
        <v/>
      </c>
      <c r="K706" s="2" t="str">
        <f t="shared" si="82"/>
        <v/>
      </c>
      <c r="L706" s="7" t="str">
        <f t="shared" si="83"/>
        <v/>
      </c>
      <c r="M706" s="7" t="str">
        <f>IF(ISBLANK(A706),"",K706/($M$1+SUM(K$3:K705)))</f>
        <v/>
      </c>
      <c r="N706" t="str">
        <f>IF(ISBLANK(A706),"",IF(H707=0,NETWORKDAYS($H$3,H706,holiday!$B$2:$B$10),IF(DAY(H706)&lt;DAY(H707),NETWORKDAYS($H$3,H706,holiday!$B$2:$B$10),0)))</f>
        <v/>
      </c>
      <c r="O706" t="str">
        <f>IF(ISBLANK(A706),"",SUMIF($A$3:$A706,O$2,$B$3:$B706))</f>
        <v/>
      </c>
      <c r="P706" t="str">
        <f>IF(ISBLANK(A706),"",SUMIF($A$3:$A706,P$2,$B$3:$B706))</f>
        <v/>
      </c>
      <c r="Q706" t="str">
        <f>IF(ISBLANK(A706),"",SUMIF($A$3:$A706,Q$2,$B$3:$B706))</f>
        <v/>
      </c>
      <c r="R706" t="str">
        <f>IF(ISBLANK(A706),"",SUMIF($A$3:$A706,R$2,$B$3:$B706))</f>
        <v/>
      </c>
      <c r="T706" s="2" t="str">
        <f t="shared" si="84"/>
        <v/>
      </c>
      <c r="U706" s="2" t="str">
        <f t="shared" si="85"/>
        <v/>
      </c>
      <c r="V706" s="2" t="str">
        <f t="shared" si="86"/>
        <v/>
      </c>
      <c r="W706" s="2" t="str">
        <f t="shared" si="87"/>
        <v/>
      </c>
    </row>
    <row r="707" spans="8:23" x14ac:dyDescent="0.3">
      <c r="H707" s="12">
        <f t="shared" si="80"/>
        <v>0</v>
      </c>
      <c r="I707" s="2" t="str">
        <f t="shared" si="81"/>
        <v/>
      </c>
      <c r="J707" s="2" t="str">
        <f>IF(ISBLANK(A707),"",-SUM(I$3:I707))</f>
        <v/>
      </c>
      <c r="K707" s="2" t="str">
        <f t="shared" si="82"/>
        <v/>
      </c>
      <c r="L707" s="7" t="str">
        <f t="shared" si="83"/>
        <v/>
      </c>
      <c r="M707" s="7" t="str">
        <f>IF(ISBLANK(A707),"",K707/($M$1+SUM(K$3:K706)))</f>
        <v/>
      </c>
      <c r="N707" t="str">
        <f>IF(ISBLANK(A707),"",IF(H708=0,NETWORKDAYS($H$3,H707,holiday!$B$2:$B$10),IF(DAY(H707)&lt;DAY(H708),NETWORKDAYS($H$3,H707,holiday!$B$2:$B$10),0)))</f>
        <v/>
      </c>
      <c r="O707" t="str">
        <f>IF(ISBLANK(A707),"",SUMIF($A$3:$A707,O$2,$B$3:$B707))</f>
        <v/>
      </c>
      <c r="P707" t="str">
        <f>IF(ISBLANK(A707),"",SUMIF($A$3:$A707,P$2,$B$3:$B707))</f>
        <v/>
      </c>
      <c r="Q707" t="str">
        <f>IF(ISBLANK(A707),"",SUMIF($A$3:$A707,Q$2,$B$3:$B707))</f>
        <v/>
      </c>
      <c r="R707" t="str">
        <f>IF(ISBLANK(A707),"",SUMIF($A$3:$A707,R$2,$B$3:$B707))</f>
        <v/>
      </c>
      <c r="T707" s="2" t="str">
        <f t="shared" si="84"/>
        <v/>
      </c>
      <c r="U707" s="2" t="str">
        <f t="shared" si="85"/>
        <v/>
      </c>
      <c r="V707" s="2" t="str">
        <f t="shared" si="86"/>
        <v/>
      </c>
      <c r="W707" s="2" t="str">
        <f t="shared" si="87"/>
        <v/>
      </c>
    </row>
    <row r="708" spans="8:23" x14ac:dyDescent="0.3">
      <c r="H708" s="12">
        <f t="shared" ref="H708:H771" si="88">IF(ISBLANK(D708),,LEFT(D708,LEN(D708)-6)*1)</f>
        <v>0</v>
      </c>
      <c r="I708" s="2" t="str">
        <f t="shared" ref="I708:I771" si="89">IF(ISBLANK(A708),"",-B708*C708)</f>
        <v/>
      </c>
      <c r="J708" s="2" t="str">
        <f>IF(ISBLANK(A708),"",-SUM(I$3:I708))</f>
        <v/>
      </c>
      <c r="K708" s="2" t="str">
        <f t="shared" ref="K708:K771" si="90">IF(ISBLANK(A708),"",SUMPRODUCT(O708:R708,T708:W708)-J708)</f>
        <v/>
      </c>
      <c r="L708" s="7" t="str">
        <f t="shared" ref="L708:L771" si="91">IF(ISBLANK(A708),"",K708/$M$1)</f>
        <v/>
      </c>
      <c r="M708" s="7" t="str">
        <f>IF(ISBLANK(A708),"",K708/($M$1+SUM(K$3:K707)))</f>
        <v/>
      </c>
      <c r="N708" t="str">
        <f>IF(ISBLANK(A708),"",IF(H709=0,NETWORKDAYS($H$3,H708,holiday!$B$2:$B$10),IF(DAY(H708)&lt;DAY(H709),NETWORKDAYS($H$3,H708,holiday!$B$2:$B$10),0)))</f>
        <v/>
      </c>
      <c r="O708" t="str">
        <f>IF(ISBLANK(A708),"",SUMIF($A$3:$A708,O$2,$B$3:$B708))</f>
        <v/>
      </c>
      <c r="P708" t="str">
        <f>IF(ISBLANK(A708),"",SUMIF($A$3:$A708,P$2,$B$3:$B708))</f>
        <v/>
      </c>
      <c r="Q708" t="str">
        <f>IF(ISBLANK(A708),"",SUMIF($A$3:$A708,Q$2,$B$3:$B708))</f>
        <v/>
      </c>
      <c r="R708" t="str">
        <f>IF(ISBLANK(A708),"",SUMIF($A$3:$A708,R$2,$B$3:$B708))</f>
        <v/>
      </c>
      <c r="T708" s="2" t="str">
        <f t="shared" ref="T708:T771" si="92">IF(ISBLANK(A708),"",IF($A708=T$2,$C708,T707))</f>
        <v/>
      </c>
      <c r="U708" s="2" t="str">
        <f t="shared" ref="U708:U771" si="93">IF(ISBLANK(A708),"",IF($A708=U$2,$C708,U707))</f>
        <v/>
      </c>
      <c r="V708" s="2" t="str">
        <f t="shared" ref="V708:V771" si="94">IF(ISBLANK(A708),"",IF($A708=V$2,$C708,V707))</f>
        <v/>
      </c>
      <c r="W708" s="2" t="str">
        <f t="shared" ref="W708:W771" si="95">IF(ISBLANK(A708),"",IF($A708=W$2,$C708,W707))</f>
        <v/>
      </c>
    </row>
    <row r="709" spans="8:23" x14ac:dyDescent="0.3">
      <c r="H709" s="12">
        <f t="shared" si="88"/>
        <v>0</v>
      </c>
      <c r="I709" s="2" t="str">
        <f t="shared" si="89"/>
        <v/>
      </c>
      <c r="J709" s="2" t="str">
        <f>IF(ISBLANK(A709),"",-SUM(I$3:I709))</f>
        <v/>
      </c>
      <c r="K709" s="2" t="str">
        <f t="shared" si="90"/>
        <v/>
      </c>
      <c r="L709" s="7" t="str">
        <f t="shared" si="91"/>
        <v/>
      </c>
      <c r="M709" s="7" t="str">
        <f>IF(ISBLANK(A709),"",K709/($M$1+SUM(K$3:K708)))</f>
        <v/>
      </c>
      <c r="N709" t="str">
        <f>IF(ISBLANK(A709),"",IF(H710=0,NETWORKDAYS($H$3,H709,holiday!$B$2:$B$10),IF(DAY(H709)&lt;DAY(H710),NETWORKDAYS($H$3,H709,holiday!$B$2:$B$10),0)))</f>
        <v/>
      </c>
      <c r="O709" t="str">
        <f>IF(ISBLANK(A709),"",SUMIF($A$3:$A709,O$2,$B$3:$B709))</f>
        <v/>
      </c>
      <c r="P709" t="str">
        <f>IF(ISBLANK(A709),"",SUMIF($A$3:$A709,P$2,$B$3:$B709))</f>
        <v/>
      </c>
      <c r="Q709" t="str">
        <f>IF(ISBLANK(A709),"",SUMIF($A$3:$A709,Q$2,$B$3:$B709))</f>
        <v/>
      </c>
      <c r="R709" t="str">
        <f>IF(ISBLANK(A709),"",SUMIF($A$3:$A709,R$2,$B$3:$B709))</f>
        <v/>
      </c>
      <c r="T709" s="2" t="str">
        <f t="shared" si="92"/>
        <v/>
      </c>
      <c r="U709" s="2" t="str">
        <f t="shared" si="93"/>
        <v/>
      </c>
      <c r="V709" s="2" t="str">
        <f t="shared" si="94"/>
        <v/>
      </c>
      <c r="W709" s="2" t="str">
        <f t="shared" si="95"/>
        <v/>
      </c>
    </row>
    <row r="710" spans="8:23" x14ac:dyDescent="0.3">
      <c r="H710" s="12">
        <f t="shared" si="88"/>
        <v>0</v>
      </c>
      <c r="I710" s="2" t="str">
        <f t="shared" si="89"/>
        <v/>
      </c>
      <c r="J710" s="2" t="str">
        <f>IF(ISBLANK(A710),"",-SUM(I$3:I710))</f>
        <v/>
      </c>
      <c r="K710" s="2" t="str">
        <f t="shared" si="90"/>
        <v/>
      </c>
      <c r="L710" s="7" t="str">
        <f t="shared" si="91"/>
        <v/>
      </c>
      <c r="M710" s="7" t="str">
        <f>IF(ISBLANK(A710),"",K710/($M$1+SUM(K$3:K709)))</f>
        <v/>
      </c>
      <c r="N710" t="str">
        <f>IF(ISBLANK(A710),"",IF(H711=0,NETWORKDAYS($H$3,H710,holiday!$B$2:$B$10),IF(DAY(H710)&lt;DAY(H711),NETWORKDAYS($H$3,H710,holiday!$B$2:$B$10),0)))</f>
        <v/>
      </c>
      <c r="O710" t="str">
        <f>IF(ISBLANK(A710),"",SUMIF($A$3:$A710,O$2,$B$3:$B710))</f>
        <v/>
      </c>
      <c r="P710" t="str">
        <f>IF(ISBLANK(A710),"",SUMIF($A$3:$A710,P$2,$B$3:$B710))</f>
        <v/>
      </c>
      <c r="Q710" t="str">
        <f>IF(ISBLANK(A710),"",SUMIF($A$3:$A710,Q$2,$B$3:$B710))</f>
        <v/>
      </c>
      <c r="R710" t="str">
        <f>IF(ISBLANK(A710),"",SUMIF($A$3:$A710,R$2,$B$3:$B710))</f>
        <v/>
      </c>
      <c r="T710" s="2" t="str">
        <f t="shared" si="92"/>
        <v/>
      </c>
      <c r="U710" s="2" t="str">
        <f t="shared" si="93"/>
        <v/>
      </c>
      <c r="V710" s="2" t="str">
        <f t="shared" si="94"/>
        <v/>
      </c>
      <c r="W710" s="2" t="str">
        <f t="shared" si="95"/>
        <v/>
      </c>
    </row>
    <row r="711" spans="8:23" x14ac:dyDescent="0.3">
      <c r="H711" s="12">
        <f t="shared" si="88"/>
        <v>0</v>
      </c>
      <c r="I711" s="2" t="str">
        <f t="shared" si="89"/>
        <v/>
      </c>
      <c r="J711" s="2" t="str">
        <f>IF(ISBLANK(A711),"",-SUM(I$3:I711))</f>
        <v/>
      </c>
      <c r="K711" s="2" t="str">
        <f t="shared" si="90"/>
        <v/>
      </c>
      <c r="L711" s="7" t="str">
        <f t="shared" si="91"/>
        <v/>
      </c>
      <c r="M711" s="7" t="str">
        <f>IF(ISBLANK(A711),"",K711/($M$1+SUM(K$3:K710)))</f>
        <v/>
      </c>
      <c r="N711" t="str">
        <f>IF(ISBLANK(A711),"",IF(H712=0,NETWORKDAYS($H$3,H711,holiday!$B$2:$B$10),IF(DAY(H711)&lt;DAY(H712),NETWORKDAYS($H$3,H711,holiday!$B$2:$B$10),0)))</f>
        <v/>
      </c>
      <c r="O711" t="str">
        <f>IF(ISBLANK(A711),"",SUMIF($A$3:$A711,O$2,$B$3:$B711))</f>
        <v/>
      </c>
      <c r="P711" t="str">
        <f>IF(ISBLANK(A711),"",SUMIF($A$3:$A711,P$2,$B$3:$B711))</f>
        <v/>
      </c>
      <c r="Q711" t="str">
        <f>IF(ISBLANK(A711),"",SUMIF($A$3:$A711,Q$2,$B$3:$B711))</f>
        <v/>
      </c>
      <c r="R711" t="str">
        <f>IF(ISBLANK(A711),"",SUMIF($A$3:$A711,R$2,$B$3:$B711))</f>
        <v/>
      </c>
      <c r="T711" s="2" t="str">
        <f t="shared" si="92"/>
        <v/>
      </c>
      <c r="U711" s="2" t="str">
        <f t="shared" si="93"/>
        <v/>
      </c>
      <c r="V711" s="2" t="str">
        <f t="shared" si="94"/>
        <v/>
      </c>
      <c r="W711" s="2" t="str">
        <f t="shared" si="95"/>
        <v/>
      </c>
    </row>
    <row r="712" spans="8:23" x14ac:dyDescent="0.3">
      <c r="H712" s="12">
        <f t="shared" si="88"/>
        <v>0</v>
      </c>
      <c r="I712" s="2" t="str">
        <f t="shared" si="89"/>
        <v/>
      </c>
      <c r="J712" s="2" t="str">
        <f>IF(ISBLANK(A712),"",-SUM(I$3:I712))</f>
        <v/>
      </c>
      <c r="K712" s="2" t="str">
        <f t="shared" si="90"/>
        <v/>
      </c>
      <c r="L712" s="7" t="str">
        <f t="shared" si="91"/>
        <v/>
      </c>
      <c r="M712" s="7" t="str">
        <f>IF(ISBLANK(A712),"",K712/($M$1+SUM(K$3:K711)))</f>
        <v/>
      </c>
      <c r="N712" t="str">
        <f>IF(ISBLANK(A712),"",IF(H713=0,NETWORKDAYS($H$3,H712,holiday!$B$2:$B$10),IF(DAY(H712)&lt;DAY(H713),NETWORKDAYS($H$3,H712,holiday!$B$2:$B$10),0)))</f>
        <v/>
      </c>
      <c r="O712" t="str">
        <f>IF(ISBLANK(A712),"",SUMIF($A$3:$A712,O$2,$B$3:$B712))</f>
        <v/>
      </c>
      <c r="P712" t="str">
        <f>IF(ISBLANK(A712),"",SUMIF($A$3:$A712,P$2,$B$3:$B712))</f>
        <v/>
      </c>
      <c r="Q712" t="str">
        <f>IF(ISBLANK(A712),"",SUMIF($A$3:$A712,Q$2,$B$3:$B712))</f>
        <v/>
      </c>
      <c r="R712" t="str">
        <f>IF(ISBLANK(A712),"",SUMIF($A$3:$A712,R$2,$B$3:$B712))</f>
        <v/>
      </c>
      <c r="T712" s="2" t="str">
        <f t="shared" si="92"/>
        <v/>
      </c>
      <c r="U712" s="2" t="str">
        <f t="shared" si="93"/>
        <v/>
      </c>
      <c r="V712" s="2" t="str">
        <f t="shared" si="94"/>
        <v/>
      </c>
      <c r="W712" s="2" t="str">
        <f t="shared" si="95"/>
        <v/>
      </c>
    </row>
    <row r="713" spans="8:23" x14ac:dyDescent="0.3">
      <c r="H713" s="12">
        <f t="shared" si="88"/>
        <v>0</v>
      </c>
      <c r="I713" s="2" t="str">
        <f t="shared" si="89"/>
        <v/>
      </c>
      <c r="J713" s="2" t="str">
        <f>IF(ISBLANK(A713),"",-SUM(I$3:I713))</f>
        <v/>
      </c>
      <c r="K713" s="2" t="str">
        <f t="shared" si="90"/>
        <v/>
      </c>
      <c r="L713" s="7" t="str">
        <f t="shared" si="91"/>
        <v/>
      </c>
      <c r="M713" s="7" t="str">
        <f>IF(ISBLANK(A713),"",K713/($M$1+SUM(K$3:K712)))</f>
        <v/>
      </c>
      <c r="N713" t="str">
        <f>IF(ISBLANK(A713),"",IF(H714=0,NETWORKDAYS($H$3,H713,holiday!$B$2:$B$10),IF(DAY(H713)&lt;DAY(H714),NETWORKDAYS($H$3,H713,holiday!$B$2:$B$10),0)))</f>
        <v/>
      </c>
      <c r="O713" t="str">
        <f>IF(ISBLANK(A713),"",SUMIF($A$3:$A713,O$2,$B$3:$B713))</f>
        <v/>
      </c>
      <c r="P713" t="str">
        <f>IF(ISBLANK(A713),"",SUMIF($A$3:$A713,P$2,$B$3:$B713))</f>
        <v/>
      </c>
      <c r="Q713" t="str">
        <f>IF(ISBLANK(A713),"",SUMIF($A$3:$A713,Q$2,$B$3:$B713))</f>
        <v/>
      </c>
      <c r="R713" t="str">
        <f>IF(ISBLANK(A713),"",SUMIF($A$3:$A713,R$2,$B$3:$B713))</f>
        <v/>
      </c>
      <c r="T713" s="2" t="str">
        <f t="shared" si="92"/>
        <v/>
      </c>
      <c r="U713" s="2" t="str">
        <f t="shared" si="93"/>
        <v/>
      </c>
      <c r="V713" s="2" t="str">
        <f t="shared" si="94"/>
        <v/>
      </c>
      <c r="W713" s="2" t="str">
        <f t="shared" si="95"/>
        <v/>
      </c>
    </row>
    <row r="714" spans="8:23" x14ac:dyDescent="0.3">
      <c r="H714" s="12">
        <f t="shared" si="88"/>
        <v>0</v>
      </c>
      <c r="I714" s="2" t="str">
        <f t="shared" si="89"/>
        <v/>
      </c>
      <c r="J714" s="2" t="str">
        <f>IF(ISBLANK(A714),"",-SUM(I$3:I714))</f>
        <v/>
      </c>
      <c r="K714" s="2" t="str">
        <f t="shared" si="90"/>
        <v/>
      </c>
      <c r="L714" s="7" t="str">
        <f t="shared" si="91"/>
        <v/>
      </c>
      <c r="M714" s="7" t="str">
        <f>IF(ISBLANK(A714),"",K714/($M$1+SUM(K$3:K713)))</f>
        <v/>
      </c>
      <c r="N714" t="str">
        <f>IF(ISBLANK(A714),"",IF(H715=0,NETWORKDAYS($H$3,H714,holiday!$B$2:$B$10),IF(DAY(H714)&lt;DAY(H715),NETWORKDAYS($H$3,H714,holiday!$B$2:$B$10),0)))</f>
        <v/>
      </c>
      <c r="O714" t="str">
        <f>IF(ISBLANK(A714),"",SUMIF($A$3:$A714,O$2,$B$3:$B714))</f>
        <v/>
      </c>
      <c r="P714" t="str">
        <f>IF(ISBLANK(A714),"",SUMIF($A$3:$A714,P$2,$B$3:$B714))</f>
        <v/>
      </c>
      <c r="Q714" t="str">
        <f>IF(ISBLANK(A714),"",SUMIF($A$3:$A714,Q$2,$B$3:$B714))</f>
        <v/>
      </c>
      <c r="R714" t="str">
        <f>IF(ISBLANK(A714),"",SUMIF($A$3:$A714,R$2,$B$3:$B714))</f>
        <v/>
      </c>
      <c r="T714" s="2" t="str">
        <f t="shared" si="92"/>
        <v/>
      </c>
      <c r="U714" s="2" t="str">
        <f t="shared" si="93"/>
        <v/>
      </c>
      <c r="V714" s="2" t="str">
        <f t="shared" si="94"/>
        <v/>
      </c>
      <c r="W714" s="2" t="str">
        <f t="shared" si="95"/>
        <v/>
      </c>
    </row>
    <row r="715" spans="8:23" x14ac:dyDescent="0.3">
      <c r="H715" s="12">
        <f t="shared" si="88"/>
        <v>0</v>
      </c>
      <c r="I715" s="2" t="str">
        <f t="shared" si="89"/>
        <v/>
      </c>
      <c r="J715" s="2" t="str">
        <f>IF(ISBLANK(A715),"",-SUM(I$3:I715))</f>
        <v/>
      </c>
      <c r="K715" s="2" t="str">
        <f t="shared" si="90"/>
        <v/>
      </c>
      <c r="L715" s="7" t="str">
        <f t="shared" si="91"/>
        <v/>
      </c>
      <c r="M715" s="7" t="str">
        <f>IF(ISBLANK(A715),"",K715/($M$1+SUM(K$3:K714)))</f>
        <v/>
      </c>
      <c r="N715" t="str">
        <f>IF(ISBLANK(A715),"",IF(H716=0,NETWORKDAYS($H$3,H715,holiday!$B$2:$B$10),IF(DAY(H715)&lt;DAY(H716),NETWORKDAYS($H$3,H715,holiday!$B$2:$B$10),0)))</f>
        <v/>
      </c>
      <c r="O715" t="str">
        <f>IF(ISBLANK(A715),"",SUMIF($A$3:$A715,O$2,$B$3:$B715))</f>
        <v/>
      </c>
      <c r="P715" t="str">
        <f>IF(ISBLANK(A715),"",SUMIF($A$3:$A715,P$2,$B$3:$B715))</f>
        <v/>
      </c>
      <c r="Q715" t="str">
        <f>IF(ISBLANK(A715),"",SUMIF($A$3:$A715,Q$2,$B$3:$B715))</f>
        <v/>
      </c>
      <c r="R715" t="str">
        <f>IF(ISBLANK(A715),"",SUMIF($A$3:$A715,R$2,$B$3:$B715))</f>
        <v/>
      </c>
      <c r="T715" s="2" t="str">
        <f t="shared" si="92"/>
        <v/>
      </c>
      <c r="U715" s="2" t="str">
        <f t="shared" si="93"/>
        <v/>
      </c>
      <c r="V715" s="2" t="str">
        <f t="shared" si="94"/>
        <v/>
      </c>
      <c r="W715" s="2" t="str">
        <f t="shared" si="95"/>
        <v/>
      </c>
    </row>
    <row r="716" spans="8:23" x14ac:dyDescent="0.3">
      <c r="H716" s="12">
        <f t="shared" si="88"/>
        <v>0</v>
      </c>
      <c r="I716" s="2" t="str">
        <f t="shared" si="89"/>
        <v/>
      </c>
      <c r="J716" s="2" t="str">
        <f>IF(ISBLANK(A716),"",-SUM(I$3:I716))</f>
        <v/>
      </c>
      <c r="K716" s="2" t="str">
        <f t="shared" si="90"/>
        <v/>
      </c>
      <c r="L716" s="7" t="str">
        <f t="shared" si="91"/>
        <v/>
      </c>
      <c r="M716" s="7" t="str">
        <f>IF(ISBLANK(A716),"",K716/($M$1+SUM(K$3:K715)))</f>
        <v/>
      </c>
      <c r="N716" t="str">
        <f>IF(ISBLANK(A716),"",IF(H717=0,NETWORKDAYS($H$3,H716,holiday!$B$2:$B$10),IF(DAY(H716)&lt;DAY(H717),NETWORKDAYS($H$3,H716,holiday!$B$2:$B$10),0)))</f>
        <v/>
      </c>
      <c r="O716" t="str">
        <f>IF(ISBLANK(A716),"",SUMIF($A$3:$A716,O$2,$B$3:$B716))</f>
        <v/>
      </c>
      <c r="P716" t="str">
        <f>IF(ISBLANK(A716),"",SUMIF($A$3:$A716,P$2,$B$3:$B716))</f>
        <v/>
      </c>
      <c r="Q716" t="str">
        <f>IF(ISBLANK(A716),"",SUMIF($A$3:$A716,Q$2,$B$3:$B716))</f>
        <v/>
      </c>
      <c r="R716" t="str">
        <f>IF(ISBLANK(A716),"",SUMIF($A$3:$A716,R$2,$B$3:$B716))</f>
        <v/>
      </c>
      <c r="T716" s="2" t="str">
        <f t="shared" si="92"/>
        <v/>
      </c>
      <c r="U716" s="2" t="str">
        <f t="shared" si="93"/>
        <v/>
      </c>
      <c r="V716" s="2" t="str">
        <f t="shared" si="94"/>
        <v/>
      </c>
      <c r="W716" s="2" t="str">
        <f t="shared" si="95"/>
        <v/>
      </c>
    </row>
    <row r="717" spans="8:23" x14ac:dyDescent="0.3">
      <c r="H717" s="12">
        <f t="shared" si="88"/>
        <v>0</v>
      </c>
      <c r="I717" s="2" t="str">
        <f t="shared" si="89"/>
        <v/>
      </c>
      <c r="J717" s="2" t="str">
        <f>IF(ISBLANK(A717),"",-SUM(I$3:I717))</f>
        <v/>
      </c>
      <c r="K717" s="2" t="str">
        <f t="shared" si="90"/>
        <v/>
      </c>
      <c r="L717" s="7" t="str">
        <f t="shared" si="91"/>
        <v/>
      </c>
      <c r="M717" s="7" t="str">
        <f>IF(ISBLANK(A717),"",K717/($M$1+SUM(K$3:K716)))</f>
        <v/>
      </c>
      <c r="N717" t="str">
        <f>IF(ISBLANK(A717),"",IF(H718=0,NETWORKDAYS($H$3,H717,holiday!$B$2:$B$10),IF(DAY(H717)&lt;DAY(H718),NETWORKDAYS($H$3,H717,holiday!$B$2:$B$10),0)))</f>
        <v/>
      </c>
      <c r="O717" t="str">
        <f>IF(ISBLANK(A717),"",SUMIF($A$3:$A717,O$2,$B$3:$B717))</f>
        <v/>
      </c>
      <c r="P717" t="str">
        <f>IF(ISBLANK(A717),"",SUMIF($A$3:$A717,P$2,$B$3:$B717))</f>
        <v/>
      </c>
      <c r="Q717" t="str">
        <f>IF(ISBLANK(A717),"",SUMIF($A$3:$A717,Q$2,$B$3:$B717))</f>
        <v/>
      </c>
      <c r="R717" t="str">
        <f>IF(ISBLANK(A717),"",SUMIF($A$3:$A717,R$2,$B$3:$B717))</f>
        <v/>
      </c>
      <c r="T717" s="2" t="str">
        <f t="shared" si="92"/>
        <v/>
      </c>
      <c r="U717" s="2" t="str">
        <f t="shared" si="93"/>
        <v/>
      </c>
      <c r="V717" s="2" t="str">
        <f t="shared" si="94"/>
        <v/>
      </c>
      <c r="W717" s="2" t="str">
        <f t="shared" si="95"/>
        <v/>
      </c>
    </row>
    <row r="718" spans="8:23" x14ac:dyDescent="0.3">
      <c r="H718" s="12">
        <f t="shared" si="88"/>
        <v>0</v>
      </c>
      <c r="I718" s="2" t="str">
        <f t="shared" si="89"/>
        <v/>
      </c>
      <c r="J718" s="2" t="str">
        <f>IF(ISBLANK(A718),"",-SUM(I$3:I718))</f>
        <v/>
      </c>
      <c r="K718" s="2" t="str">
        <f t="shared" si="90"/>
        <v/>
      </c>
      <c r="L718" s="7" t="str">
        <f t="shared" si="91"/>
        <v/>
      </c>
      <c r="M718" s="7" t="str">
        <f>IF(ISBLANK(A718),"",K718/($M$1+SUM(K$3:K717)))</f>
        <v/>
      </c>
      <c r="N718" t="str">
        <f>IF(ISBLANK(A718),"",IF(H719=0,NETWORKDAYS($H$3,H718,holiday!$B$2:$B$10),IF(DAY(H718)&lt;DAY(H719),NETWORKDAYS($H$3,H718,holiday!$B$2:$B$10),0)))</f>
        <v/>
      </c>
      <c r="O718" t="str">
        <f>IF(ISBLANK(A718),"",SUMIF($A$3:$A718,O$2,$B$3:$B718))</f>
        <v/>
      </c>
      <c r="P718" t="str">
        <f>IF(ISBLANK(A718),"",SUMIF($A$3:$A718,P$2,$B$3:$B718))</f>
        <v/>
      </c>
      <c r="Q718" t="str">
        <f>IF(ISBLANK(A718),"",SUMIF($A$3:$A718,Q$2,$B$3:$B718))</f>
        <v/>
      </c>
      <c r="R718" t="str">
        <f>IF(ISBLANK(A718),"",SUMIF($A$3:$A718,R$2,$B$3:$B718))</f>
        <v/>
      </c>
      <c r="T718" s="2" t="str">
        <f t="shared" si="92"/>
        <v/>
      </c>
      <c r="U718" s="2" t="str">
        <f t="shared" si="93"/>
        <v/>
      </c>
      <c r="V718" s="2" t="str">
        <f t="shared" si="94"/>
        <v/>
      </c>
      <c r="W718" s="2" t="str">
        <f t="shared" si="95"/>
        <v/>
      </c>
    </row>
    <row r="719" spans="8:23" x14ac:dyDescent="0.3">
      <c r="H719" s="12">
        <f t="shared" si="88"/>
        <v>0</v>
      </c>
      <c r="I719" s="2" t="str">
        <f t="shared" si="89"/>
        <v/>
      </c>
      <c r="J719" s="2" t="str">
        <f>IF(ISBLANK(A719),"",-SUM(I$3:I719))</f>
        <v/>
      </c>
      <c r="K719" s="2" t="str">
        <f t="shared" si="90"/>
        <v/>
      </c>
      <c r="L719" s="7" t="str">
        <f t="shared" si="91"/>
        <v/>
      </c>
      <c r="M719" s="7" t="str">
        <f>IF(ISBLANK(A719),"",K719/($M$1+SUM(K$3:K718)))</f>
        <v/>
      </c>
      <c r="N719" t="str">
        <f>IF(ISBLANK(A719),"",IF(H720=0,NETWORKDAYS($H$3,H719,holiday!$B$2:$B$10),IF(DAY(H719)&lt;DAY(H720),NETWORKDAYS($H$3,H719,holiday!$B$2:$B$10),0)))</f>
        <v/>
      </c>
      <c r="O719" t="str">
        <f>IF(ISBLANK(A719),"",SUMIF($A$3:$A719,O$2,$B$3:$B719))</f>
        <v/>
      </c>
      <c r="P719" t="str">
        <f>IF(ISBLANK(A719),"",SUMIF($A$3:$A719,P$2,$B$3:$B719))</f>
        <v/>
      </c>
      <c r="Q719" t="str">
        <f>IF(ISBLANK(A719),"",SUMIF($A$3:$A719,Q$2,$B$3:$B719))</f>
        <v/>
      </c>
      <c r="R719" t="str">
        <f>IF(ISBLANK(A719),"",SUMIF($A$3:$A719,R$2,$B$3:$B719))</f>
        <v/>
      </c>
      <c r="T719" s="2" t="str">
        <f t="shared" si="92"/>
        <v/>
      </c>
      <c r="U719" s="2" t="str">
        <f t="shared" si="93"/>
        <v/>
      </c>
      <c r="V719" s="2" t="str">
        <f t="shared" si="94"/>
        <v/>
      </c>
      <c r="W719" s="2" t="str">
        <f t="shared" si="95"/>
        <v/>
      </c>
    </row>
    <row r="720" spans="8:23" x14ac:dyDescent="0.3">
      <c r="H720" s="12">
        <f t="shared" si="88"/>
        <v>0</v>
      </c>
      <c r="I720" s="2" t="str">
        <f t="shared" si="89"/>
        <v/>
      </c>
      <c r="J720" s="2" t="str">
        <f>IF(ISBLANK(A720),"",-SUM(I$3:I720))</f>
        <v/>
      </c>
      <c r="K720" s="2" t="str">
        <f t="shared" si="90"/>
        <v/>
      </c>
      <c r="L720" s="7" t="str">
        <f t="shared" si="91"/>
        <v/>
      </c>
      <c r="M720" s="7" t="str">
        <f>IF(ISBLANK(A720),"",K720/($M$1+SUM(K$3:K719)))</f>
        <v/>
      </c>
      <c r="N720" t="str">
        <f>IF(ISBLANK(A720),"",IF(H721=0,NETWORKDAYS($H$3,H720,holiday!$B$2:$B$10),IF(DAY(H720)&lt;DAY(H721),NETWORKDAYS($H$3,H720,holiday!$B$2:$B$10),0)))</f>
        <v/>
      </c>
      <c r="O720" t="str">
        <f>IF(ISBLANK(A720),"",SUMIF($A$3:$A720,O$2,$B$3:$B720))</f>
        <v/>
      </c>
      <c r="P720" t="str">
        <f>IF(ISBLANK(A720),"",SUMIF($A$3:$A720,P$2,$B$3:$B720))</f>
        <v/>
      </c>
      <c r="Q720" t="str">
        <f>IF(ISBLANK(A720),"",SUMIF($A$3:$A720,Q$2,$B$3:$B720))</f>
        <v/>
      </c>
      <c r="R720" t="str">
        <f>IF(ISBLANK(A720),"",SUMIF($A$3:$A720,R$2,$B$3:$B720))</f>
        <v/>
      </c>
      <c r="T720" s="2" t="str">
        <f t="shared" si="92"/>
        <v/>
      </c>
      <c r="U720" s="2" t="str">
        <f t="shared" si="93"/>
        <v/>
      </c>
      <c r="V720" s="2" t="str">
        <f t="shared" si="94"/>
        <v/>
      </c>
      <c r="W720" s="2" t="str">
        <f t="shared" si="95"/>
        <v/>
      </c>
    </row>
    <row r="721" spans="8:23" x14ac:dyDescent="0.3">
      <c r="H721" s="12">
        <f t="shared" si="88"/>
        <v>0</v>
      </c>
      <c r="I721" s="2" t="str">
        <f t="shared" si="89"/>
        <v/>
      </c>
      <c r="J721" s="2" t="str">
        <f>IF(ISBLANK(A721),"",-SUM(I$3:I721))</f>
        <v/>
      </c>
      <c r="K721" s="2" t="str">
        <f t="shared" si="90"/>
        <v/>
      </c>
      <c r="L721" s="7" t="str">
        <f t="shared" si="91"/>
        <v/>
      </c>
      <c r="M721" s="7" t="str">
        <f>IF(ISBLANK(A721),"",K721/($M$1+SUM(K$3:K720)))</f>
        <v/>
      </c>
      <c r="N721" t="str">
        <f>IF(ISBLANK(A721),"",IF(H722=0,NETWORKDAYS($H$3,H721,holiday!$B$2:$B$10),IF(DAY(H721)&lt;DAY(H722),NETWORKDAYS($H$3,H721,holiday!$B$2:$B$10),0)))</f>
        <v/>
      </c>
      <c r="O721" t="str">
        <f>IF(ISBLANK(A721),"",SUMIF($A$3:$A721,O$2,$B$3:$B721))</f>
        <v/>
      </c>
      <c r="P721" t="str">
        <f>IF(ISBLANK(A721),"",SUMIF($A$3:$A721,P$2,$B$3:$B721))</f>
        <v/>
      </c>
      <c r="Q721" t="str">
        <f>IF(ISBLANK(A721),"",SUMIF($A$3:$A721,Q$2,$B$3:$B721))</f>
        <v/>
      </c>
      <c r="R721" t="str">
        <f>IF(ISBLANK(A721),"",SUMIF($A$3:$A721,R$2,$B$3:$B721))</f>
        <v/>
      </c>
      <c r="T721" s="2" t="str">
        <f t="shared" si="92"/>
        <v/>
      </c>
      <c r="U721" s="2" t="str">
        <f t="shared" si="93"/>
        <v/>
      </c>
      <c r="V721" s="2" t="str">
        <f t="shared" si="94"/>
        <v/>
      </c>
      <c r="W721" s="2" t="str">
        <f t="shared" si="95"/>
        <v/>
      </c>
    </row>
    <row r="722" spans="8:23" x14ac:dyDescent="0.3">
      <c r="H722" s="12">
        <f t="shared" si="88"/>
        <v>0</v>
      </c>
      <c r="I722" s="2" t="str">
        <f t="shared" si="89"/>
        <v/>
      </c>
      <c r="J722" s="2" t="str">
        <f>IF(ISBLANK(A722),"",-SUM(I$3:I722))</f>
        <v/>
      </c>
      <c r="K722" s="2" t="str">
        <f t="shared" si="90"/>
        <v/>
      </c>
      <c r="L722" s="7" t="str">
        <f t="shared" si="91"/>
        <v/>
      </c>
      <c r="M722" s="7" t="str">
        <f>IF(ISBLANK(A722),"",K722/($M$1+SUM(K$3:K721)))</f>
        <v/>
      </c>
      <c r="N722" t="str">
        <f>IF(ISBLANK(A722),"",IF(H723=0,NETWORKDAYS($H$3,H722,holiday!$B$2:$B$10),IF(DAY(H722)&lt;DAY(H723),NETWORKDAYS($H$3,H722,holiday!$B$2:$B$10),0)))</f>
        <v/>
      </c>
      <c r="O722" t="str">
        <f>IF(ISBLANK(A722),"",SUMIF($A$3:$A722,O$2,$B$3:$B722))</f>
        <v/>
      </c>
      <c r="P722" t="str">
        <f>IF(ISBLANK(A722),"",SUMIF($A$3:$A722,P$2,$B$3:$B722))</f>
        <v/>
      </c>
      <c r="Q722" t="str">
        <f>IF(ISBLANK(A722),"",SUMIF($A$3:$A722,Q$2,$B$3:$B722))</f>
        <v/>
      </c>
      <c r="R722" t="str">
        <f>IF(ISBLANK(A722),"",SUMIF($A$3:$A722,R$2,$B$3:$B722))</f>
        <v/>
      </c>
      <c r="T722" s="2" t="str">
        <f t="shared" si="92"/>
        <v/>
      </c>
      <c r="U722" s="2" t="str">
        <f t="shared" si="93"/>
        <v/>
      </c>
      <c r="V722" s="2" t="str">
        <f t="shared" si="94"/>
        <v/>
      </c>
      <c r="W722" s="2" t="str">
        <f t="shared" si="95"/>
        <v/>
      </c>
    </row>
    <row r="723" spans="8:23" x14ac:dyDescent="0.3">
      <c r="H723" s="12">
        <f t="shared" si="88"/>
        <v>0</v>
      </c>
      <c r="I723" s="2" t="str">
        <f t="shared" si="89"/>
        <v/>
      </c>
      <c r="J723" s="2" t="str">
        <f>IF(ISBLANK(A723),"",-SUM(I$3:I723))</f>
        <v/>
      </c>
      <c r="K723" s="2" t="str">
        <f t="shared" si="90"/>
        <v/>
      </c>
      <c r="L723" s="7" t="str">
        <f t="shared" si="91"/>
        <v/>
      </c>
      <c r="M723" s="7" t="str">
        <f>IF(ISBLANK(A723),"",K723/($M$1+SUM(K$3:K722)))</f>
        <v/>
      </c>
      <c r="N723" t="str">
        <f>IF(ISBLANK(A723),"",IF(H724=0,NETWORKDAYS($H$3,H723,holiday!$B$2:$B$10),IF(DAY(H723)&lt;DAY(H724),NETWORKDAYS($H$3,H723,holiday!$B$2:$B$10),0)))</f>
        <v/>
      </c>
      <c r="O723" t="str">
        <f>IF(ISBLANK(A723),"",SUMIF($A$3:$A723,O$2,$B$3:$B723))</f>
        <v/>
      </c>
      <c r="P723" t="str">
        <f>IF(ISBLANK(A723),"",SUMIF($A$3:$A723,P$2,$B$3:$B723))</f>
        <v/>
      </c>
      <c r="Q723" t="str">
        <f>IF(ISBLANK(A723),"",SUMIF($A$3:$A723,Q$2,$B$3:$B723))</f>
        <v/>
      </c>
      <c r="R723" t="str">
        <f>IF(ISBLANK(A723),"",SUMIF($A$3:$A723,R$2,$B$3:$B723))</f>
        <v/>
      </c>
      <c r="T723" s="2" t="str">
        <f t="shared" si="92"/>
        <v/>
      </c>
      <c r="U723" s="2" t="str">
        <f t="shared" si="93"/>
        <v/>
      </c>
      <c r="V723" s="2" t="str">
        <f t="shared" si="94"/>
        <v/>
      </c>
      <c r="W723" s="2" t="str">
        <f t="shared" si="95"/>
        <v/>
      </c>
    </row>
    <row r="724" spans="8:23" x14ac:dyDescent="0.3">
      <c r="H724" s="12">
        <f t="shared" si="88"/>
        <v>0</v>
      </c>
      <c r="I724" s="2" t="str">
        <f t="shared" si="89"/>
        <v/>
      </c>
      <c r="J724" s="2" t="str">
        <f>IF(ISBLANK(A724),"",-SUM(I$3:I724))</f>
        <v/>
      </c>
      <c r="K724" s="2" t="str">
        <f t="shared" si="90"/>
        <v/>
      </c>
      <c r="L724" s="7" t="str">
        <f t="shared" si="91"/>
        <v/>
      </c>
      <c r="M724" s="7" t="str">
        <f>IF(ISBLANK(A724),"",K724/($M$1+SUM(K$3:K723)))</f>
        <v/>
      </c>
      <c r="N724" t="str">
        <f>IF(ISBLANK(A724),"",IF(H725=0,NETWORKDAYS($H$3,H724,holiday!$B$2:$B$10),IF(DAY(H724)&lt;DAY(H725),NETWORKDAYS($H$3,H724,holiday!$B$2:$B$10),0)))</f>
        <v/>
      </c>
      <c r="O724" t="str">
        <f>IF(ISBLANK(A724),"",SUMIF($A$3:$A724,O$2,$B$3:$B724))</f>
        <v/>
      </c>
      <c r="P724" t="str">
        <f>IF(ISBLANK(A724),"",SUMIF($A$3:$A724,P$2,$B$3:$B724))</f>
        <v/>
      </c>
      <c r="Q724" t="str">
        <f>IF(ISBLANK(A724),"",SUMIF($A$3:$A724,Q$2,$B$3:$B724))</f>
        <v/>
      </c>
      <c r="R724" t="str">
        <f>IF(ISBLANK(A724),"",SUMIF($A$3:$A724,R$2,$B$3:$B724))</f>
        <v/>
      </c>
      <c r="T724" s="2" t="str">
        <f t="shared" si="92"/>
        <v/>
      </c>
      <c r="U724" s="2" t="str">
        <f t="shared" si="93"/>
        <v/>
      </c>
      <c r="V724" s="2" t="str">
        <f t="shared" si="94"/>
        <v/>
      </c>
      <c r="W724" s="2" t="str">
        <f t="shared" si="95"/>
        <v/>
      </c>
    </row>
    <row r="725" spans="8:23" x14ac:dyDescent="0.3">
      <c r="H725" s="12">
        <f t="shared" si="88"/>
        <v>0</v>
      </c>
      <c r="I725" s="2" t="str">
        <f t="shared" si="89"/>
        <v/>
      </c>
      <c r="J725" s="2" t="str">
        <f>IF(ISBLANK(A725),"",-SUM(I$3:I725))</f>
        <v/>
      </c>
      <c r="K725" s="2" t="str">
        <f t="shared" si="90"/>
        <v/>
      </c>
      <c r="L725" s="7" t="str">
        <f t="shared" si="91"/>
        <v/>
      </c>
      <c r="M725" s="7" t="str">
        <f>IF(ISBLANK(A725),"",K725/($M$1+SUM(K$3:K724)))</f>
        <v/>
      </c>
      <c r="N725" t="str">
        <f>IF(ISBLANK(A725),"",IF(H726=0,NETWORKDAYS($H$3,H725,holiday!$B$2:$B$10),IF(DAY(H725)&lt;DAY(H726),NETWORKDAYS($H$3,H725,holiday!$B$2:$B$10),0)))</f>
        <v/>
      </c>
      <c r="O725" t="str">
        <f>IF(ISBLANK(A725),"",SUMIF($A$3:$A725,O$2,$B$3:$B725))</f>
        <v/>
      </c>
      <c r="P725" t="str">
        <f>IF(ISBLANK(A725),"",SUMIF($A$3:$A725,P$2,$B$3:$B725))</f>
        <v/>
      </c>
      <c r="Q725" t="str">
        <f>IF(ISBLANK(A725),"",SUMIF($A$3:$A725,Q$2,$B$3:$B725))</f>
        <v/>
      </c>
      <c r="R725" t="str">
        <f>IF(ISBLANK(A725),"",SUMIF($A$3:$A725,R$2,$B$3:$B725))</f>
        <v/>
      </c>
      <c r="T725" s="2" t="str">
        <f t="shared" si="92"/>
        <v/>
      </c>
      <c r="U725" s="2" t="str">
        <f t="shared" si="93"/>
        <v/>
      </c>
      <c r="V725" s="2" t="str">
        <f t="shared" si="94"/>
        <v/>
      </c>
      <c r="W725" s="2" t="str">
        <f t="shared" si="95"/>
        <v/>
      </c>
    </row>
    <row r="726" spans="8:23" x14ac:dyDescent="0.3">
      <c r="H726" s="12">
        <f t="shared" si="88"/>
        <v>0</v>
      </c>
      <c r="I726" s="2" t="str">
        <f t="shared" si="89"/>
        <v/>
      </c>
      <c r="J726" s="2" t="str">
        <f>IF(ISBLANK(A726),"",-SUM(I$3:I726))</f>
        <v/>
      </c>
      <c r="K726" s="2" t="str">
        <f t="shared" si="90"/>
        <v/>
      </c>
      <c r="L726" s="7" t="str">
        <f t="shared" si="91"/>
        <v/>
      </c>
      <c r="M726" s="7" t="str">
        <f>IF(ISBLANK(A726),"",K726/($M$1+SUM(K$3:K725)))</f>
        <v/>
      </c>
      <c r="N726" t="str">
        <f>IF(ISBLANK(A726),"",IF(H727=0,NETWORKDAYS($H$3,H726,holiday!$B$2:$B$10),IF(DAY(H726)&lt;DAY(H727),NETWORKDAYS($H$3,H726,holiday!$B$2:$B$10),0)))</f>
        <v/>
      </c>
      <c r="O726" t="str">
        <f>IF(ISBLANK(A726),"",SUMIF($A$3:$A726,O$2,$B$3:$B726))</f>
        <v/>
      </c>
      <c r="P726" t="str">
        <f>IF(ISBLANK(A726),"",SUMIF($A$3:$A726,P$2,$B$3:$B726))</f>
        <v/>
      </c>
      <c r="Q726" t="str">
        <f>IF(ISBLANK(A726),"",SUMIF($A$3:$A726,Q$2,$B$3:$B726))</f>
        <v/>
      </c>
      <c r="R726" t="str">
        <f>IF(ISBLANK(A726),"",SUMIF($A$3:$A726,R$2,$B$3:$B726))</f>
        <v/>
      </c>
      <c r="T726" s="2" t="str">
        <f t="shared" si="92"/>
        <v/>
      </c>
      <c r="U726" s="2" t="str">
        <f t="shared" si="93"/>
        <v/>
      </c>
      <c r="V726" s="2" t="str">
        <f t="shared" si="94"/>
        <v/>
      </c>
      <c r="W726" s="2" t="str">
        <f t="shared" si="95"/>
        <v/>
      </c>
    </row>
    <row r="727" spans="8:23" x14ac:dyDescent="0.3">
      <c r="H727" s="12">
        <f t="shared" si="88"/>
        <v>0</v>
      </c>
      <c r="I727" s="2" t="str">
        <f t="shared" si="89"/>
        <v/>
      </c>
      <c r="J727" s="2" t="str">
        <f>IF(ISBLANK(A727),"",-SUM(I$3:I727))</f>
        <v/>
      </c>
      <c r="K727" s="2" t="str">
        <f t="shared" si="90"/>
        <v/>
      </c>
      <c r="L727" s="7" t="str">
        <f t="shared" si="91"/>
        <v/>
      </c>
      <c r="M727" s="7" t="str">
        <f>IF(ISBLANK(A727),"",K727/($M$1+SUM(K$3:K726)))</f>
        <v/>
      </c>
      <c r="N727" t="str">
        <f>IF(ISBLANK(A727),"",IF(H728=0,NETWORKDAYS($H$3,H727,holiday!$B$2:$B$10),IF(DAY(H727)&lt;DAY(H728),NETWORKDAYS($H$3,H727,holiday!$B$2:$B$10),0)))</f>
        <v/>
      </c>
      <c r="O727" t="str">
        <f>IF(ISBLANK(A727),"",SUMIF($A$3:$A727,O$2,$B$3:$B727))</f>
        <v/>
      </c>
      <c r="P727" t="str">
        <f>IF(ISBLANK(A727),"",SUMIF($A$3:$A727,P$2,$B$3:$B727))</f>
        <v/>
      </c>
      <c r="Q727" t="str">
        <f>IF(ISBLANK(A727),"",SUMIF($A$3:$A727,Q$2,$B$3:$B727))</f>
        <v/>
      </c>
      <c r="R727" t="str">
        <f>IF(ISBLANK(A727),"",SUMIF($A$3:$A727,R$2,$B$3:$B727))</f>
        <v/>
      </c>
      <c r="T727" s="2" t="str">
        <f t="shared" si="92"/>
        <v/>
      </c>
      <c r="U727" s="2" t="str">
        <f t="shared" si="93"/>
        <v/>
      </c>
      <c r="V727" s="2" t="str">
        <f t="shared" si="94"/>
        <v/>
      </c>
      <c r="W727" s="2" t="str">
        <f t="shared" si="95"/>
        <v/>
      </c>
    </row>
    <row r="728" spans="8:23" x14ac:dyDescent="0.3">
      <c r="H728" s="12">
        <f t="shared" si="88"/>
        <v>0</v>
      </c>
      <c r="I728" s="2" t="str">
        <f t="shared" si="89"/>
        <v/>
      </c>
      <c r="J728" s="2" t="str">
        <f>IF(ISBLANK(A728),"",-SUM(I$3:I728))</f>
        <v/>
      </c>
      <c r="K728" s="2" t="str">
        <f t="shared" si="90"/>
        <v/>
      </c>
      <c r="L728" s="7" t="str">
        <f t="shared" si="91"/>
        <v/>
      </c>
      <c r="M728" s="7" t="str">
        <f>IF(ISBLANK(A728),"",K728/($M$1+SUM(K$3:K727)))</f>
        <v/>
      </c>
      <c r="N728" t="str">
        <f>IF(ISBLANK(A728),"",IF(H729=0,NETWORKDAYS($H$3,H728,holiday!$B$2:$B$10),IF(DAY(H728)&lt;DAY(H729),NETWORKDAYS($H$3,H728,holiday!$B$2:$B$10),0)))</f>
        <v/>
      </c>
      <c r="O728" t="str">
        <f>IF(ISBLANK(A728),"",SUMIF($A$3:$A728,O$2,$B$3:$B728))</f>
        <v/>
      </c>
      <c r="P728" t="str">
        <f>IF(ISBLANK(A728),"",SUMIF($A$3:$A728,P$2,$B$3:$B728))</f>
        <v/>
      </c>
      <c r="Q728" t="str">
        <f>IF(ISBLANK(A728),"",SUMIF($A$3:$A728,Q$2,$B$3:$B728))</f>
        <v/>
      </c>
      <c r="R728" t="str">
        <f>IF(ISBLANK(A728),"",SUMIF($A$3:$A728,R$2,$B$3:$B728))</f>
        <v/>
      </c>
      <c r="T728" s="2" t="str">
        <f t="shared" si="92"/>
        <v/>
      </c>
      <c r="U728" s="2" t="str">
        <f t="shared" si="93"/>
        <v/>
      </c>
      <c r="V728" s="2" t="str">
        <f t="shared" si="94"/>
        <v/>
      </c>
      <c r="W728" s="2" t="str">
        <f t="shared" si="95"/>
        <v/>
      </c>
    </row>
    <row r="729" spans="8:23" x14ac:dyDescent="0.3">
      <c r="H729" s="12">
        <f t="shared" si="88"/>
        <v>0</v>
      </c>
      <c r="I729" s="2" t="str">
        <f t="shared" si="89"/>
        <v/>
      </c>
      <c r="J729" s="2" t="str">
        <f>IF(ISBLANK(A729),"",-SUM(I$3:I729))</f>
        <v/>
      </c>
      <c r="K729" s="2" t="str">
        <f t="shared" si="90"/>
        <v/>
      </c>
      <c r="L729" s="7" t="str">
        <f t="shared" si="91"/>
        <v/>
      </c>
      <c r="M729" s="7" t="str">
        <f>IF(ISBLANK(A729),"",K729/($M$1+SUM(K$3:K728)))</f>
        <v/>
      </c>
      <c r="N729" t="str">
        <f>IF(ISBLANK(A729),"",IF(H730=0,NETWORKDAYS($H$3,H729,holiday!$B$2:$B$10),IF(DAY(H729)&lt;DAY(H730),NETWORKDAYS($H$3,H729,holiday!$B$2:$B$10),0)))</f>
        <v/>
      </c>
      <c r="O729" t="str">
        <f>IF(ISBLANK(A729),"",SUMIF($A$3:$A729,O$2,$B$3:$B729))</f>
        <v/>
      </c>
      <c r="P729" t="str">
        <f>IF(ISBLANK(A729),"",SUMIF($A$3:$A729,P$2,$B$3:$B729))</f>
        <v/>
      </c>
      <c r="Q729" t="str">
        <f>IF(ISBLANK(A729),"",SUMIF($A$3:$A729,Q$2,$B$3:$B729))</f>
        <v/>
      </c>
      <c r="R729" t="str">
        <f>IF(ISBLANK(A729),"",SUMIF($A$3:$A729,R$2,$B$3:$B729))</f>
        <v/>
      </c>
      <c r="T729" s="2" t="str">
        <f t="shared" si="92"/>
        <v/>
      </c>
      <c r="U729" s="2" t="str">
        <f t="shared" si="93"/>
        <v/>
      </c>
      <c r="V729" s="2" t="str">
        <f t="shared" si="94"/>
        <v/>
      </c>
      <c r="W729" s="2" t="str">
        <f t="shared" si="95"/>
        <v/>
      </c>
    </row>
    <row r="730" spans="8:23" x14ac:dyDescent="0.3">
      <c r="H730" s="12">
        <f t="shared" si="88"/>
        <v>0</v>
      </c>
      <c r="I730" s="2" t="str">
        <f t="shared" si="89"/>
        <v/>
      </c>
      <c r="J730" s="2" t="str">
        <f>IF(ISBLANK(A730),"",-SUM(I$3:I730))</f>
        <v/>
      </c>
      <c r="K730" s="2" t="str">
        <f t="shared" si="90"/>
        <v/>
      </c>
      <c r="L730" s="7" t="str">
        <f t="shared" si="91"/>
        <v/>
      </c>
      <c r="M730" s="7" t="str">
        <f>IF(ISBLANK(A730),"",K730/($M$1+SUM(K$3:K729)))</f>
        <v/>
      </c>
      <c r="N730" t="str">
        <f>IF(ISBLANK(A730),"",IF(H731=0,NETWORKDAYS($H$3,H730,holiday!$B$2:$B$10),IF(DAY(H730)&lt;DAY(H731),NETWORKDAYS($H$3,H730,holiday!$B$2:$B$10),0)))</f>
        <v/>
      </c>
      <c r="O730" t="str">
        <f>IF(ISBLANK(A730),"",SUMIF($A$3:$A730,O$2,$B$3:$B730))</f>
        <v/>
      </c>
      <c r="P730" t="str">
        <f>IF(ISBLANK(A730),"",SUMIF($A$3:$A730,P$2,$B$3:$B730))</f>
        <v/>
      </c>
      <c r="Q730" t="str">
        <f>IF(ISBLANK(A730),"",SUMIF($A$3:$A730,Q$2,$B$3:$B730))</f>
        <v/>
      </c>
      <c r="R730" t="str">
        <f>IF(ISBLANK(A730),"",SUMIF($A$3:$A730,R$2,$B$3:$B730))</f>
        <v/>
      </c>
      <c r="T730" s="2" t="str">
        <f t="shared" si="92"/>
        <v/>
      </c>
      <c r="U730" s="2" t="str">
        <f t="shared" si="93"/>
        <v/>
      </c>
      <c r="V730" s="2" t="str">
        <f t="shared" si="94"/>
        <v/>
      </c>
      <c r="W730" s="2" t="str">
        <f t="shared" si="95"/>
        <v/>
      </c>
    </row>
    <row r="731" spans="8:23" x14ac:dyDescent="0.3">
      <c r="H731" s="12">
        <f t="shared" si="88"/>
        <v>0</v>
      </c>
      <c r="I731" s="2" t="str">
        <f t="shared" si="89"/>
        <v/>
      </c>
      <c r="J731" s="2" t="str">
        <f>IF(ISBLANK(A731),"",-SUM(I$3:I731))</f>
        <v/>
      </c>
      <c r="K731" s="2" t="str">
        <f t="shared" si="90"/>
        <v/>
      </c>
      <c r="L731" s="7" t="str">
        <f t="shared" si="91"/>
        <v/>
      </c>
      <c r="M731" s="7" t="str">
        <f>IF(ISBLANK(A731),"",K731/($M$1+SUM(K$3:K730)))</f>
        <v/>
      </c>
      <c r="N731" t="str">
        <f>IF(ISBLANK(A731),"",IF(H732=0,NETWORKDAYS($H$3,H731,holiday!$B$2:$B$10),IF(DAY(H731)&lt;DAY(H732),NETWORKDAYS($H$3,H731,holiday!$B$2:$B$10),0)))</f>
        <v/>
      </c>
      <c r="O731" t="str">
        <f>IF(ISBLANK(A731),"",SUMIF($A$3:$A731,O$2,$B$3:$B731))</f>
        <v/>
      </c>
      <c r="P731" t="str">
        <f>IF(ISBLANK(A731),"",SUMIF($A$3:$A731,P$2,$B$3:$B731))</f>
        <v/>
      </c>
      <c r="Q731" t="str">
        <f>IF(ISBLANK(A731),"",SUMIF($A$3:$A731,Q$2,$B$3:$B731))</f>
        <v/>
      </c>
      <c r="R731" t="str">
        <f>IF(ISBLANK(A731),"",SUMIF($A$3:$A731,R$2,$B$3:$B731))</f>
        <v/>
      </c>
      <c r="T731" s="2" t="str">
        <f t="shared" si="92"/>
        <v/>
      </c>
      <c r="U731" s="2" t="str">
        <f t="shared" si="93"/>
        <v/>
      </c>
      <c r="V731" s="2" t="str">
        <f t="shared" si="94"/>
        <v/>
      </c>
      <c r="W731" s="2" t="str">
        <f t="shared" si="95"/>
        <v/>
      </c>
    </row>
    <row r="732" spans="8:23" x14ac:dyDescent="0.3">
      <c r="H732" s="12">
        <f t="shared" si="88"/>
        <v>0</v>
      </c>
      <c r="I732" s="2" t="str">
        <f t="shared" si="89"/>
        <v/>
      </c>
      <c r="J732" s="2" t="str">
        <f>IF(ISBLANK(A732),"",-SUM(I$3:I732))</f>
        <v/>
      </c>
      <c r="K732" s="2" t="str">
        <f t="shared" si="90"/>
        <v/>
      </c>
      <c r="L732" s="7" t="str">
        <f t="shared" si="91"/>
        <v/>
      </c>
      <c r="M732" s="7" t="str">
        <f>IF(ISBLANK(A732),"",K732/($M$1+SUM(K$3:K731)))</f>
        <v/>
      </c>
      <c r="N732" t="str">
        <f>IF(ISBLANK(A732),"",IF(H733=0,NETWORKDAYS($H$3,H732,holiday!$B$2:$B$10),IF(DAY(H732)&lt;DAY(H733),NETWORKDAYS($H$3,H732,holiday!$B$2:$B$10),0)))</f>
        <v/>
      </c>
      <c r="O732" t="str">
        <f>IF(ISBLANK(A732),"",SUMIF($A$3:$A732,O$2,$B$3:$B732))</f>
        <v/>
      </c>
      <c r="P732" t="str">
        <f>IF(ISBLANK(A732),"",SUMIF($A$3:$A732,P$2,$B$3:$B732))</f>
        <v/>
      </c>
      <c r="Q732" t="str">
        <f>IF(ISBLANK(A732),"",SUMIF($A$3:$A732,Q$2,$B$3:$B732))</f>
        <v/>
      </c>
      <c r="R732" t="str">
        <f>IF(ISBLANK(A732),"",SUMIF($A$3:$A732,R$2,$B$3:$B732))</f>
        <v/>
      </c>
      <c r="T732" s="2" t="str">
        <f t="shared" si="92"/>
        <v/>
      </c>
      <c r="U732" s="2" t="str">
        <f t="shared" si="93"/>
        <v/>
      </c>
      <c r="V732" s="2" t="str">
        <f t="shared" si="94"/>
        <v/>
      </c>
      <c r="W732" s="2" t="str">
        <f t="shared" si="95"/>
        <v/>
      </c>
    </row>
    <row r="733" spans="8:23" x14ac:dyDescent="0.3">
      <c r="H733" s="12">
        <f t="shared" si="88"/>
        <v>0</v>
      </c>
      <c r="I733" s="2" t="str">
        <f t="shared" si="89"/>
        <v/>
      </c>
      <c r="J733" s="2" t="str">
        <f>IF(ISBLANK(A733),"",-SUM(I$3:I733))</f>
        <v/>
      </c>
      <c r="K733" s="2" t="str">
        <f t="shared" si="90"/>
        <v/>
      </c>
      <c r="L733" s="7" t="str">
        <f t="shared" si="91"/>
        <v/>
      </c>
      <c r="M733" s="7" t="str">
        <f>IF(ISBLANK(A733),"",K733/($M$1+SUM(K$3:K732)))</f>
        <v/>
      </c>
      <c r="N733" t="str">
        <f>IF(ISBLANK(A733),"",IF(H734=0,NETWORKDAYS($H$3,H733,holiday!$B$2:$B$10),IF(DAY(H733)&lt;DAY(H734),NETWORKDAYS($H$3,H733,holiday!$B$2:$B$10),0)))</f>
        <v/>
      </c>
      <c r="O733" t="str">
        <f>IF(ISBLANK(A733),"",SUMIF($A$3:$A733,O$2,$B$3:$B733))</f>
        <v/>
      </c>
      <c r="P733" t="str">
        <f>IF(ISBLANK(A733),"",SUMIF($A$3:$A733,P$2,$B$3:$B733))</f>
        <v/>
      </c>
      <c r="Q733" t="str">
        <f>IF(ISBLANK(A733),"",SUMIF($A$3:$A733,Q$2,$B$3:$B733))</f>
        <v/>
      </c>
      <c r="R733" t="str">
        <f>IF(ISBLANK(A733),"",SUMIF($A$3:$A733,R$2,$B$3:$B733))</f>
        <v/>
      </c>
      <c r="T733" s="2" t="str">
        <f t="shared" si="92"/>
        <v/>
      </c>
      <c r="U733" s="2" t="str">
        <f t="shared" si="93"/>
        <v/>
      </c>
      <c r="V733" s="2" t="str">
        <f t="shared" si="94"/>
        <v/>
      </c>
      <c r="W733" s="2" t="str">
        <f t="shared" si="95"/>
        <v/>
      </c>
    </row>
    <row r="734" spans="8:23" x14ac:dyDescent="0.3">
      <c r="H734" s="12">
        <f t="shared" si="88"/>
        <v>0</v>
      </c>
      <c r="I734" s="2" t="str">
        <f t="shared" si="89"/>
        <v/>
      </c>
      <c r="J734" s="2" t="str">
        <f>IF(ISBLANK(A734),"",-SUM(I$3:I734))</f>
        <v/>
      </c>
      <c r="K734" s="2" t="str">
        <f t="shared" si="90"/>
        <v/>
      </c>
      <c r="L734" s="7" t="str">
        <f t="shared" si="91"/>
        <v/>
      </c>
      <c r="M734" s="7" t="str">
        <f>IF(ISBLANK(A734),"",K734/($M$1+SUM(K$3:K733)))</f>
        <v/>
      </c>
      <c r="N734" t="str">
        <f>IF(ISBLANK(A734),"",IF(H735=0,NETWORKDAYS($H$3,H734,holiday!$B$2:$B$10),IF(DAY(H734)&lt;DAY(H735),NETWORKDAYS($H$3,H734,holiday!$B$2:$B$10),0)))</f>
        <v/>
      </c>
      <c r="O734" t="str">
        <f>IF(ISBLANK(A734),"",SUMIF($A$3:$A734,O$2,$B$3:$B734))</f>
        <v/>
      </c>
      <c r="P734" t="str">
        <f>IF(ISBLANK(A734),"",SUMIF($A$3:$A734,P$2,$B$3:$B734))</f>
        <v/>
      </c>
      <c r="Q734" t="str">
        <f>IF(ISBLANK(A734),"",SUMIF($A$3:$A734,Q$2,$B$3:$B734))</f>
        <v/>
      </c>
      <c r="R734" t="str">
        <f>IF(ISBLANK(A734),"",SUMIF($A$3:$A734,R$2,$B$3:$B734))</f>
        <v/>
      </c>
      <c r="T734" s="2" t="str">
        <f t="shared" si="92"/>
        <v/>
      </c>
      <c r="U734" s="2" t="str">
        <f t="shared" si="93"/>
        <v/>
      </c>
      <c r="V734" s="2" t="str">
        <f t="shared" si="94"/>
        <v/>
      </c>
      <c r="W734" s="2" t="str">
        <f t="shared" si="95"/>
        <v/>
      </c>
    </row>
    <row r="735" spans="8:23" x14ac:dyDescent="0.3">
      <c r="H735" s="12">
        <f t="shared" si="88"/>
        <v>0</v>
      </c>
      <c r="I735" s="2" t="str">
        <f t="shared" si="89"/>
        <v/>
      </c>
      <c r="J735" s="2" t="str">
        <f>IF(ISBLANK(A735),"",-SUM(I$3:I735))</f>
        <v/>
      </c>
      <c r="K735" s="2" t="str">
        <f t="shared" si="90"/>
        <v/>
      </c>
      <c r="L735" s="7" t="str">
        <f t="shared" si="91"/>
        <v/>
      </c>
      <c r="M735" s="7" t="str">
        <f>IF(ISBLANK(A735),"",K735/($M$1+SUM(K$3:K734)))</f>
        <v/>
      </c>
      <c r="N735" t="str">
        <f>IF(ISBLANK(A735),"",IF(H736=0,NETWORKDAYS($H$3,H735,holiday!$B$2:$B$10),IF(DAY(H735)&lt;DAY(H736),NETWORKDAYS($H$3,H735,holiday!$B$2:$B$10),0)))</f>
        <v/>
      </c>
      <c r="O735" t="str">
        <f>IF(ISBLANK(A735),"",SUMIF($A$3:$A735,O$2,$B$3:$B735))</f>
        <v/>
      </c>
      <c r="P735" t="str">
        <f>IF(ISBLANK(A735),"",SUMIF($A$3:$A735,P$2,$B$3:$B735))</f>
        <v/>
      </c>
      <c r="Q735" t="str">
        <f>IF(ISBLANK(A735),"",SUMIF($A$3:$A735,Q$2,$B$3:$B735))</f>
        <v/>
      </c>
      <c r="R735" t="str">
        <f>IF(ISBLANK(A735),"",SUMIF($A$3:$A735,R$2,$B$3:$B735))</f>
        <v/>
      </c>
      <c r="T735" s="2" t="str">
        <f t="shared" si="92"/>
        <v/>
      </c>
      <c r="U735" s="2" t="str">
        <f t="shared" si="93"/>
        <v/>
      </c>
      <c r="V735" s="2" t="str">
        <f t="shared" si="94"/>
        <v/>
      </c>
      <c r="W735" s="2" t="str">
        <f t="shared" si="95"/>
        <v/>
      </c>
    </row>
    <row r="736" spans="8:23" x14ac:dyDescent="0.3">
      <c r="H736" s="12">
        <f t="shared" si="88"/>
        <v>0</v>
      </c>
      <c r="I736" s="2" t="str">
        <f t="shared" si="89"/>
        <v/>
      </c>
      <c r="J736" s="2" t="str">
        <f>IF(ISBLANK(A736),"",-SUM(I$3:I736))</f>
        <v/>
      </c>
      <c r="K736" s="2" t="str">
        <f t="shared" si="90"/>
        <v/>
      </c>
      <c r="L736" s="7" t="str">
        <f t="shared" si="91"/>
        <v/>
      </c>
      <c r="M736" s="7" t="str">
        <f>IF(ISBLANK(A736),"",K736/($M$1+SUM(K$3:K735)))</f>
        <v/>
      </c>
      <c r="N736" t="str">
        <f>IF(ISBLANK(A736),"",IF(H737=0,NETWORKDAYS($H$3,H736,holiday!$B$2:$B$10),IF(DAY(H736)&lt;DAY(H737),NETWORKDAYS($H$3,H736,holiday!$B$2:$B$10),0)))</f>
        <v/>
      </c>
      <c r="O736" t="str">
        <f>IF(ISBLANK(A736),"",SUMIF($A$3:$A736,O$2,$B$3:$B736))</f>
        <v/>
      </c>
      <c r="P736" t="str">
        <f>IF(ISBLANK(A736),"",SUMIF($A$3:$A736,P$2,$B$3:$B736))</f>
        <v/>
      </c>
      <c r="Q736" t="str">
        <f>IF(ISBLANK(A736),"",SUMIF($A$3:$A736,Q$2,$B$3:$B736))</f>
        <v/>
      </c>
      <c r="R736" t="str">
        <f>IF(ISBLANK(A736),"",SUMIF($A$3:$A736,R$2,$B$3:$B736))</f>
        <v/>
      </c>
      <c r="T736" s="2" t="str">
        <f t="shared" si="92"/>
        <v/>
      </c>
      <c r="U736" s="2" t="str">
        <f t="shared" si="93"/>
        <v/>
      </c>
      <c r="V736" s="2" t="str">
        <f t="shared" si="94"/>
        <v/>
      </c>
      <c r="W736" s="2" t="str">
        <f t="shared" si="95"/>
        <v/>
      </c>
    </row>
    <row r="737" spans="8:23" x14ac:dyDescent="0.3">
      <c r="H737" s="12">
        <f t="shared" si="88"/>
        <v>0</v>
      </c>
      <c r="I737" s="2" t="str">
        <f t="shared" si="89"/>
        <v/>
      </c>
      <c r="J737" s="2" t="str">
        <f>IF(ISBLANK(A737),"",-SUM(I$3:I737))</f>
        <v/>
      </c>
      <c r="K737" s="2" t="str">
        <f t="shared" si="90"/>
        <v/>
      </c>
      <c r="L737" s="7" t="str">
        <f t="shared" si="91"/>
        <v/>
      </c>
      <c r="M737" s="7" t="str">
        <f>IF(ISBLANK(A737),"",K737/($M$1+SUM(K$3:K736)))</f>
        <v/>
      </c>
      <c r="N737" t="str">
        <f>IF(ISBLANK(A737),"",IF(H738=0,NETWORKDAYS($H$3,H737,holiday!$B$2:$B$10),IF(DAY(H737)&lt;DAY(H738),NETWORKDAYS($H$3,H737,holiday!$B$2:$B$10),0)))</f>
        <v/>
      </c>
      <c r="O737" t="str">
        <f>IF(ISBLANK(A737),"",SUMIF($A$3:$A737,O$2,$B$3:$B737))</f>
        <v/>
      </c>
      <c r="P737" t="str">
        <f>IF(ISBLANK(A737),"",SUMIF($A$3:$A737,P$2,$B$3:$B737))</f>
        <v/>
      </c>
      <c r="Q737" t="str">
        <f>IF(ISBLANK(A737),"",SUMIF($A$3:$A737,Q$2,$B$3:$B737))</f>
        <v/>
      </c>
      <c r="R737" t="str">
        <f>IF(ISBLANK(A737),"",SUMIF($A$3:$A737,R$2,$B$3:$B737))</f>
        <v/>
      </c>
      <c r="T737" s="2" t="str">
        <f t="shared" si="92"/>
        <v/>
      </c>
      <c r="U737" s="2" t="str">
        <f t="shared" si="93"/>
        <v/>
      </c>
      <c r="V737" s="2" t="str">
        <f t="shared" si="94"/>
        <v/>
      </c>
      <c r="W737" s="2" t="str">
        <f t="shared" si="95"/>
        <v/>
      </c>
    </row>
    <row r="738" spans="8:23" x14ac:dyDescent="0.3">
      <c r="H738" s="12">
        <f t="shared" si="88"/>
        <v>0</v>
      </c>
      <c r="I738" s="2" t="str">
        <f t="shared" si="89"/>
        <v/>
      </c>
      <c r="J738" s="2" t="str">
        <f>IF(ISBLANK(A738),"",-SUM(I$3:I738))</f>
        <v/>
      </c>
      <c r="K738" s="2" t="str">
        <f t="shared" si="90"/>
        <v/>
      </c>
      <c r="L738" s="7" t="str">
        <f t="shared" si="91"/>
        <v/>
      </c>
      <c r="M738" s="7" t="str">
        <f>IF(ISBLANK(A738),"",K738/($M$1+SUM(K$3:K737)))</f>
        <v/>
      </c>
      <c r="N738" t="str">
        <f>IF(ISBLANK(A738),"",IF(H739=0,NETWORKDAYS($H$3,H738,holiday!$B$2:$B$10),IF(DAY(H738)&lt;DAY(H739),NETWORKDAYS($H$3,H738,holiday!$B$2:$B$10),0)))</f>
        <v/>
      </c>
      <c r="O738" t="str">
        <f>IF(ISBLANK(A738),"",SUMIF($A$3:$A738,O$2,$B$3:$B738))</f>
        <v/>
      </c>
      <c r="P738" t="str">
        <f>IF(ISBLANK(A738),"",SUMIF($A$3:$A738,P$2,$B$3:$B738))</f>
        <v/>
      </c>
      <c r="Q738" t="str">
        <f>IF(ISBLANK(A738),"",SUMIF($A$3:$A738,Q$2,$B$3:$B738))</f>
        <v/>
      </c>
      <c r="R738" t="str">
        <f>IF(ISBLANK(A738),"",SUMIF($A$3:$A738,R$2,$B$3:$B738))</f>
        <v/>
      </c>
      <c r="T738" s="2" t="str">
        <f t="shared" si="92"/>
        <v/>
      </c>
      <c r="U738" s="2" t="str">
        <f t="shared" si="93"/>
        <v/>
      </c>
      <c r="V738" s="2" t="str">
        <f t="shared" si="94"/>
        <v/>
      </c>
      <c r="W738" s="2" t="str">
        <f t="shared" si="95"/>
        <v/>
      </c>
    </row>
    <row r="739" spans="8:23" x14ac:dyDescent="0.3">
      <c r="H739" s="12">
        <f t="shared" si="88"/>
        <v>0</v>
      </c>
      <c r="I739" s="2" t="str">
        <f t="shared" si="89"/>
        <v/>
      </c>
      <c r="J739" s="2" t="str">
        <f>IF(ISBLANK(A739),"",-SUM(I$3:I739))</f>
        <v/>
      </c>
      <c r="K739" s="2" t="str">
        <f t="shared" si="90"/>
        <v/>
      </c>
      <c r="L739" s="7" t="str">
        <f t="shared" si="91"/>
        <v/>
      </c>
      <c r="M739" s="7" t="str">
        <f>IF(ISBLANK(A739),"",K739/($M$1+SUM(K$3:K738)))</f>
        <v/>
      </c>
      <c r="N739" t="str">
        <f>IF(ISBLANK(A739),"",IF(H740=0,NETWORKDAYS($H$3,H739,holiday!$B$2:$B$10),IF(DAY(H739)&lt;DAY(H740),NETWORKDAYS($H$3,H739,holiday!$B$2:$B$10),0)))</f>
        <v/>
      </c>
      <c r="O739" t="str">
        <f>IF(ISBLANK(A739),"",SUMIF($A$3:$A739,O$2,$B$3:$B739))</f>
        <v/>
      </c>
      <c r="P739" t="str">
        <f>IF(ISBLANK(A739),"",SUMIF($A$3:$A739,P$2,$B$3:$B739))</f>
        <v/>
      </c>
      <c r="Q739" t="str">
        <f>IF(ISBLANK(A739),"",SUMIF($A$3:$A739,Q$2,$B$3:$B739))</f>
        <v/>
      </c>
      <c r="R739" t="str">
        <f>IF(ISBLANK(A739),"",SUMIF($A$3:$A739,R$2,$B$3:$B739))</f>
        <v/>
      </c>
      <c r="T739" s="2" t="str">
        <f t="shared" si="92"/>
        <v/>
      </c>
      <c r="U739" s="2" t="str">
        <f t="shared" si="93"/>
        <v/>
      </c>
      <c r="V739" s="2" t="str">
        <f t="shared" si="94"/>
        <v/>
      </c>
      <c r="W739" s="2" t="str">
        <f t="shared" si="95"/>
        <v/>
      </c>
    </row>
    <row r="740" spans="8:23" x14ac:dyDescent="0.3">
      <c r="H740" s="12">
        <f t="shared" si="88"/>
        <v>0</v>
      </c>
      <c r="I740" s="2" t="str">
        <f t="shared" si="89"/>
        <v/>
      </c>
      <c r="J740" s="2" t="str">
        <f>IF(ISBLANK(A740),"",-SUM(I$3:I740))</f>
        <v/>
      </c>
      <c r="K740" s="2" t="str">
        <f t="shared" si="90"/>
        <v/>
      </c>
      <c r="L740" s="7" t="str">
        <f t="shared" si="91"/>
        <v/>
      </c>
      <c r="M740" s="7" t="str">
        <f>IF(ISBLANK(A740),"",K740/($M$1+SUM(K$3:K739)))</f>
        <v/>
      </c>
      <c r="N740" t="str">
        <f>IF(ISBLANK(A740),"",IF(H741=0,NETWORKDAYS($H$3,H740,holiday!$B$2:$B$10),IF(DAY(H740)&lt;DAY(H741),NETWORKDAYS($H$3,H740,holiday!$B$2:$B$10),0)))</f>
        <v/>
      </c>
      <c r="O740" t="str">
        <f>IF(ISBLANK(A740),"",SUMIF($A$3:$A740,O$2,$B$3:$B740))</f>
        <v/>
      </c>
      <c r="P740" t="str">
        <f>IF(ISBLANK(A740),"",SUMIF($A$3:$A740,P$2,$B$3:$B740))</f>
        <v/>
      </c>
      <c r="Q740" t="str">
        <f>IF(ISBLANK(A740),"",SUMIF($A$3:$A740,Q$2,$B$3:$B740))</f>
        <v/>
      </c>
      <c r="R740" t="str">
        <f>IF(ISBLANK(A740),"",SUMIF($A$3:$A740,R$2,$B$3:$B740))</f>
        <v/>
      </c>
      <c r="T740" s="2" t="str">
        <f t="shared" si="92"/>
        <v/>
      </c>
      <c r="U740" s="2" t="str">
        <f t="shared" si="93"/>
        <v/>
      </c>
      <c r="V740" s="2" t="str">
        <f t="shared" si="94"/>
        <v/>
      </c>
      <c r="W740" s="2" t="str">
        <f t="shared" si="95"/>
        <v/>
      </c>
    </row>
    <row r="741" spans="8:23" x14ac:dyDescent="0.3">
      <c r="H741" s="12">
        <f t="shared" si="88"/>
        <v>0</v>
      </c>
      <c r="I741" s="2" t="str">
        <f t="shared" si="89"/>
        <v/>
      </c>
      <c r="J741" s="2" t="str">
        <f>IF(ISBLANK(A741),"",-SUM(I$3:I741))</f>
        <v/>
      </c>
      <c r="K741" s="2" t="str">
        <f t="shared" si="90"/>
        <v/>
      </c>
      <c r="L741" s="7" t="str">
        <f t="shared" si="91"/>
        <v/>
      </c>
      <c r="M741" s="7" t="str">
        <f>IF(ISBLANK(A741),"",K741/($M$1+SUM(K$3:K740)))</f>
        <v/>
      </c>
      <c r="N741" t="str">
        <f>IF(ISBLANK(A741),"",IF(H742=0,NETWORKDAYS($H$3,H741,holiday!$B$2:$B$10),IF(DAY(H741)&lt;DAY(H742),NETWORKDAYS($H$3,H741,holiday!$B$2:$B$10),0)))</f>
        <v/>
      </c>
      <c r="O741" t="str">
        <f>IF(ISBLANK(A741),"",SUMIF($A$3:$A741,O$2,$B$3:$B741))</f>
        <v/>
      </c>
      <c r="P741" t="str">
        <f>IF(ISBLANK(A741),"",SUMIF($A$3:$A741,P$2,$B$3:$B741))</f>
        <v/>
      </c>
      <c r="Q741" t="str">
        <f>IF(ISBLANK(A741),"",SUMIF($A$3:$A741,Q$2,$B$3:$B741))</f>
        <v/>
      </c>
      <c r="R741" t="str">
        <f>IF(ISBLANK(A741),"",SUMIF($A$3:$A741,R$2,$B$3:$B741))</f>
        <v/>
      </c>
      <c r="T741" s="2" t="str">
        <f t="shared" si="92"/>
        <v/>
      </c>
      <c r="U741" s="2" t="str">
        <f t="shared" si="93"/>
        <v/>
      </c>
      <c r="V741" s="2" t="str">
        <f t="shared" si="94"/>
        <v/>
      </c>
      <c r="W741" s="2" t="str">
        <f t="shared" si="95"/>
        <v/>
      </c>
    </row>
    <row r="742" spans="8:23" x14ac:dyDescent="0.3">
      <c r="H742" s="12">
        <f t="shared" si="88"/>
        <v>0</v>
      </c>
      <c r="I742" s="2" t="str">
        <f t="shared" si="89"/>
        <v/>
      </c>
      <c r="J742" s="2" t="str">
        <f>IF(ISBLANK(A742),"",-SUM(I$3:I742))</f>
        <v/>
      </c>
      <c r="K742" s="2" t="str">
        <f t="shared" si="90"/>
        <v/>
      </c>
      <c r="L742" s="7" t="str">
        <f t="shared" si="91"/>
        <v/>
      </c>
      <c r="M742" s="7" t="str">
        <f>IF(ISBLANK(A742),"",K742/($M$1+SUM(K$3:K741)))</f>
        <v/>
      </c>
      <c r="N742" t="str">
        <f>IF(ISBLANK(A742),"",IF(H743=0,NETWORKDAYS($H$3,H742,holiday!$B$2:$B$10),IF(DAY(H742)&lt;DAY(H743),NETWORKDAYS($H$3,H742,holiday!$B$2:$B$10),0)))</f>
        <v/>
      </c>
      <c r="O742" t="str">
        <f>IF(ISBLANK(A742),"",SUMIF($A$3:$A742,O$2,$B$3:$B742))</f>
        <v/>
      </c>
      <c r="P742" t="str">
        <f>IF(ISBLANK(A742),"",SUMIF($A$3:$A742,P$2,$B$3:$B742))</f>
        <v/>
      </c>
      <c r="Q742" t="str">
        <f>IF(ISBLANK(A742),"",SUMIF($A$3:$A742,Q$2,$B$3:$B742))</f>
        <v/>
      </c>
      <c r="R742" t="str">
        <f>IF(ISBLANK(A742),"",SUMIF($A$3:$A742,R$2,$B$3:$B742))</f>
        <v/>
      </c>
      <c r="T742" s="2" t="str">
        <f t="shared" si="92"/>
        <v/>
      </c>
      <c r="U742" s="2" t="str">
        <f t="shared" si="93"/>
        <v/>
      </c>
      <c r="V742" s="2" t="str">
        <f t="shared" si="94"/>
        <v/>
      </c>
      <c r="W742" s="2" t="str">
        <f t="shared" si="95"/>
        <v/>
      </c>
    </row>
    <row r="743" spans="8:23" x14ac:dyDescent="0.3">
      <c r="H743" s="12">
        <f t="shared" si="88"/>
        <v>0</v>
      </c>
      <c r="I743" s="2" t="str">
        <f t="shared" si="89"/>
        <v/>
      </c>
      <c r="J743" s="2" t="str">
        <f>IF(ISBLANK(A743),"",-SUM(I$3:I743))</f>
        <v/>
      </c>
      <c r="K743" s="2" t="str">
        <f t="shared" si="90"/>
        <v/>
      </c>
      <c r="L743" s="7" t="str">
        <f t="shared" si="91"/>
        <v/>
      </c>
      <c r="M743" s="7" t="str">
        <f>IF(ISBLANK(A743),"",K743/($M$1+SUM(K$3:K742)))</f>
        <v/>
      </c>
      <c r="N743" t="str">
        <f>IF(ISBLANK(A743),"",IF(H744=0,NETWORKDAYS($H$3,H743,holiday!$B$2:$B$10),IF(DAY(H743)&lt;DAY(H744),NETWORKDAYS($H$3,H743,holiday!$B$2:$B$10),0)))</f>
        <v/>
      </c>
      <c r="O743" t="str">
        <f>IF(ISBLANK(A743),"",SUMIF($A$3:$A743,O$2,$B$3:$B743))</f>
        <v/>
      </c>
      <c r="P743" t="str">
        <f>IF(ISBLANK(A743),"",SUMIF($A$3:$A743,P$2,$B$3:$B743))</f>
        <v/>
      </c>
      <c r="Q743" t="str">
        <f>IF(ISBLANK(A743),"",SUMIF($A$3:$A743,Q$2,$B$3:$B743))</f>
        <v/>
      </c>
      <c r="R743" t="str">
        <f>IF(ISBLANK(A743),"",SUMIF($A$3:$A743,R$2,$B$3:$B743))</f>
        <v/>
      </c>
      <c r="T743" s="2" t="str">
        <f t="shared" si="92"/>
        <v/>
      </c>
      <c r="U743" s="2" t="str">
        <f t="shared" si="93"/>
        <v/>
      </c>
      <c r="V743" s="2" t="str">
        <f t="shared" si="94"/>
        <v/>
      </c>
      <c r="W743" s="2" t="str">
        <f t="shared" si="95"/>
        <v/>
      </c>
    </row>
    <row r="744" spans="8:23" x14ac:dyDescent="0.3">
      <c r="H744" s="12">
        <f t="shared" si="88"/>
        <v>0</v>
      </c>
      <c r="I744" s="2" t="str">
        <f t="shared" si="89"/>
        <v/>
      </c>
      <c r="J744" s="2" t="str">
        <f>IF(ISBLANK(A744),"",-SUM(I$3:I744))</f>
        <v/>
      </c>
      <c r="K744" s="2" t="str">
        <f t="shared" si="90"/>
        <v/>
      </c>
      <c r="L744" s="7" t="str">
        <f t="shared" si="91"/>
        <v/>
      </c>
      <c r="M744" s="7" t="str">
        <f>IF(ISBLANK(A744),"",K744/($M$1+SUM(K$3:K743)))</f>
        <v/>
      </c>
      <c r="N744" t="str">
        <f>IF(ISBLANK(A744),"",IF(H745=0,NETWORKDAYS($H$3,H744,holiday!$B$2:$B$10),IF(DAY(H744)&lt;DAY(H745),NETWORKDAYS($H$3,H744,holiday!$B$2:$B$10),0)))</f>
        <v/>
      </c>
      <c r="O744" t="str">
        <f>IF(ISBLANK(A744),"",SUMIF($A$3:$A744,O$2,$B$3:$B744))</f>
        <v/>
      </c>
      <c r="P744" t="str">
        <f>IF(ISBLANK(A744),"",SUMIF($A$3:$A744,P$2,$B$3:$B744))</f>
        <v/>
      </c>
      <c r="Q744" t="str">
        <f>IF(ISBLANK(A744),"",SUMIF($A$3:$A744,Q$2,$B$3:$B744))</f>
        <v/>
      </c>
      <c r="R744" t="str">
        <f>IF(ISBLANK(A744),"",SUMIF($A$3:$A744,R$2,$B$3:$B744))</f>
        <v/>
      </c>
      <c r="T744" s="2" t="str">
        <f t="shared" si="92"/>
        <v/>
      </c>
      <c r="U744" s="2" t="str">
        <f t="shared" si="93"/>
        <v/>
      </c>
      <c r="V744" s="2" t="str">
        <f t="shared" si="94"/>
        <v/>
      </c>
      <c r="W744" s="2" t="str">
        <f t="shared" si="95"/>
        <v/>
      </c>
    </row>
    <row r="745" spans="8:23" x14ac:dyDescent="0.3">
      <c r="H745" s="12">
        <f t="shared" si="88"/>
        <v>0</v>
      </c>
      <c r="I745" s="2" t="str">
        <f t="shared" si="89"/>
        <v/>
      </c>
      <c r="J745" s="2" t="str">
        <f>IF(ISBLANK(A745),"",-SUM(I$3:I745))</f>
        <v/>
      </c>
      <c r="K745" s="2" t="str">
        <f t="shared" si="90"/>
        <v/>
      </c>
      <c r="L745" s="7" t="str">
        <f t="shared" si="91"/>
        <v/>
      </c>
      <c r="M745" s="7" t="str">
        <f>IF(ISBLANK(A745),"",K745/($M$1+SUM(K$3:K744)))</f>
        <v/>
      </c>
      <c r="N745" t="str">
        <f>IF(ISBLANK(A745),"",IF(H746=0,NETWORKDAYS($H$3,H745,holiday!$B$2:$B$10),IF(DAY(H745)&lt;DAY(H746),NETWORKDAYS($H$3,H745,holiday!$B$2:$B$10),0)))</f>
        <v/>
      </c>
      <c r="O745" t="str">
        <f>IF(ISBLANK(A745),"",SUMIF($A$3:$A745,O$2,$B$3:$B745))</f>
        <v/>
      </c>
      <c r="P745" t="str">
        <f>IF(ISBLANK(A745),"",SUMIF($A$3:$A745,P$2,$B$3:$B745))</f>
        <v/>
      </c>
      <c r="Q745" t="str">
        <f>IF(ISBLANK(A745),"",SUMIF($A$3:$A745,Q$2,$B$3:$B745))</f>
        <v/>
      </c>
      <c r="R745" t="str">
        <f>IF(ISBLANK(A745),"",SUMIF($A$3:$A745,R$2,$B$3:$B745))</f>
        <v/>
      </c>
      <c r="T745" s="2" t="str">
        <f t="shared" si="92"/>
        <v/>
      </c>
      <c r="U745" s="2" t="str">
        <f t="shared" si="93"/>
        <v/>
      </c>
      <c r="V745" s="2" t="str">
        <f t="shared" si="94"/>
        <v/>
      </c>
      <c r="W745" s="2" t="str">
        <f t="shared" si="95"/>
        <v/>
      </c>
    </row>
    <row r="746" spans="8:23" x14ac:dyDescent="0.3">
      <c r="H746" s="12">
        <f t="shared" si="88"/>
        <v>0</v>
      </c>
      <c r="I746" s="2" t="str">
        <f t="shared" si="89"/>
        <v/>
      </c>
      <c r="J746" s="2" t="str">
        <f>IF(ISBLANK(A746),"",-SUM(I$3:I746))</f>
        <v/>
      </c>
      <c r="K746" s="2" t="str">
        <f t="shared" si="90"/>
        <v/>
      </c>
      <c r="L746" s="7" t="str">
        <f t="shared" si="91"/>
        <v/>
      </c>
      <c r="M746" s="7" t="str">
        <f>IF(ISBLANK(A746),"",K746/($M$1+SUM(K$3:K745)))</f>
        <v/>
      </c>
      <c r="N746" t="str">
        <f>IF(ISBLANK(A746),"",IF(H747=0,NETWORKDAYS($H$3,H746,holiday!$B$2:$B$10),IF(DAY(H746)&lt;DAY(H747),NETWORKDAYS($H$3,H746,holiday!$B$2:$B$10),0)))</f>
        <v/>
      </c>
      <c r="O746" t="str">
        <f>IF(ISBLANK(A746),"",SUMIF($A$3:$A746,O$2,$B$3:$B746))</f>
        <v/>
      </c>
      <c r="P746" t="str">
        <f>IF(ISBLANK(A746),"",SUMIF($A$3:$A746,P$2,$B$3:$B746))</f>
        <v/>
      </c>
      <c r="Q746" t="str">
        <f>IF(ISBLANK(A746),"",SUMIF($A$3:$A746,Q$2,$B$3:$B746))</f>
        <v/>
      </c>
      <c r="R746" t="str">
        <f>IF(ISBLANK(A746),"",SUMIF($A$3:$A746,R$2,$B$3:$B746))</f>
        <v/>
      </c>
      <c r="T746" s="2" t="str">
        <f t="shared" si="92"/>
        <v/>
      </c>
      <c r="U746" s="2" t="str">
        <f t="shared" si="93"/>
        <v/>
      </c>
      <c r="V746" s="2" t="str">
        <f t="shared" si="94"/>
        <v/>
      </c>
      <c r="W746" s="2" t="str">
        <f t="shared" si="95"/>
        <v/>
      </c>
    </row>
    <row r="747" spans="8:23" x14ac:dyDescent="0.3">
      <c r="H747" s="12">
        <f t="shared" si="88"/>
        <v>0</v>
      </c>
      <c r="I747" s="2" t="str">
        <f t="shared" si="89"/>
        <v/>
      </c>
      <c r="J747" s="2" t="str">
        <f>IF(ISBLANK(A747),"",-SUM(I$3:I747))</f>
        <v/>
      </c>
      <c r="K747" s="2" t="str">
        <f t="shared" si="90"/>
        <v/>
      </c>
      <c r="L747" s="7" t="str">
        <f t="shared" si="91"/>
        <v/>
      </c>
      <c r="M747" s="7" t="str">
        <f>IF(ISBLANK(A747),"",K747/($M$1+SUM(K$3:K746)))</f>
        <v/>
      </c>
      <c r="N747" t="str">
        <f>IF(ISBLANK(A747),"",IF(H748=0,NETWORKDAYS($H$3,H747,holiday!$B$2:$B$10),IF(DAY(H747)&lt;DAY(H748),NETWORKDAYS($H$3,H747,holiday!$B$2:$B$10),0)))</f>
        <v/>
      </c>
      <c r="O747" t="str">
        <f>IF(ISBLANK(A747),"",SUMIF($A$3:$A747,O$2,$B$3:$B747))</f>
        <v/>
      </c>
      <c r="P747" t="str">
        <f>IF(ISBLANK(A747),"",SUMIF($A$3:$A747,P$2,$B$3:$B747))</f>
        <v/>
      </c>
      <c r="Q747" t="str">
        <f>IF(ISBLANK(A747),"",SUMIF($A$3:$A747,Q$2,$B$3:$B747))</f>
        <v/>
      </c>
      <c r="R747" t="str">
        <f>IF(ISBLANK(A747),"",SUMIF($A$3:$A747,R$2,$B$3:$B747))</f>
        <v/>
      </c>
      <c r="T747" s="2" t="str">
        <f t="shared" si="92"/>
        <v/>
      </c>
      <c r="U747" s="2" t="str">
        <f t="shared" si="93"/>
        <v/>
      </c>
      <c r="V747" s="2" t="str">
        <f t="shared" si="94"/>
        <v/>
      </c>
      <c r="W747" s="2" t="str">
        <f t="shared" si="95"/>
        <v/>
      </c>
    </row>
    <row r="748" spans="8:23" x14ac:dyDescent="0.3">
      <c r="H748" s="12">
        <f t="shared" si="88"/>
        <v>0</v>
      </c>
      <c r="I748" s="2" t="str">
        <f t="shared" si="89"/>
        <v/>
      </c>
      <c r="J748" s="2" t="str">
        <f>IF(ISBLANK(A748),"",-SUM(I$3:I748))</f>
        <v/>
      </c>
      <c r="K748" s="2" t="str">
        <f t="shared" si="90"/>
        <v/>
      </c>
      <c r="L748" s="7" t="str">
        <f t="shared" si="91"/>
        <v/>
      </c>
      <c r="M748" s="7" t="str">
        <f>IF(ISBLANK(A748),"",K748/($M$1+SUM(K$3:K747)))</f>
        <v/>
      </c>
      <c r="N748" t="str">
        <f>IF(ISBLANK(A748),"",IF(H749=0,NETWORKDAYS($H$3,H748,holiday!$B$2:$B$10),IF(DAY(H748)&lt;DAY(H749),NETWORKDAYS($H$3,H748,holiday!$B$2:$B$10),0)))</f>
        <v/>
      </c>
      <c r="O748" t="str">
        <f>IF(ISBLANK(A748),"",SUMIF($A$3:$A748,O$2,$B$3:$B748))</f>
        <v/>
      </c>
      <c r="P748" t="str">
        <f>IF(ISBLANK(A748),"",SUMIF($A$3:$A748,P$2,$B$3:$B748))</f>
        <v/>
      </c>
      <c r="Q748" t="str">
        <f>IF(ISBLANK(A748),"",SUMIF($A$3:$A748,Q$2,$B$3:$B748))</f>
        <v/>
      </c>
      <c r="R748" t="str">
        <f>IF(ISBLANK(A748),"",SUMIF($A$3:$A748,R$2,$B$3:$B748))</f>
        <v/>
      </c>
      <c r="T748" s="2" t="str">
        <f t="shared" si="92"/>
        <v/>
      </c>
      <c r="U748" s="2" t="str">
        <f t="shared" si="93"/>
        <v/>
      </c>
      <c r="V748" s="2" t="str">
        <f t="shared" si="94"/>
        <v/>
      </c>
      <c r="W748" s="2" t="str">
        <f t="shared" si="95"/>
        <v/>
      </c>
    </row>
    <row r="749" spans="8:23" x14ac:dyDescent="0.3">
      <c r="H749" s="12">
        <f t="shared" si="88"/>
        <v>0</v>
      </c>
      <c r="I749" s="2" t="str">
        <f t="shared" si="89"/>
        <v/>
      </c>
      <c r="J749" s="2" t="str">
        <f>IF(ISBLANK(A749),"",-SUM(I$3:I749))</f>
        <v/>
      </c>
      <c r="K749" s="2" t="str">
        <f t="shared" si="90"/>
        <v/>
      </c>
      <c r="L749" s="7" t="str">
        <f t="shared" si="91"/>
        <v/>
      </c>
      <c r="M749" s="7" t="str">
        <f>IF(ISBLANK(A749),"",K749/($M$1+SUM(K$3:K748)))</f>
        <v/>
      </c>
      <c r="N749" t="str">
        <f>IF(ISBLANK(A749),"",IF(H750=0,NETWORKDAYS($H$3,H749,holiday!$B$2:$B$10),IF(DAY(H749)&lt;DAY(H750),NETWORKDAYS($H$3,H749,holiday!$B$2:$B$10),0)))</f>
        <v/>
      </c>
      <c r="O749" t="str">
        <f>IF(ISBLANK(A749),"",SUMIF($A$3:$A749,O$2,$B$3:$B749))</f>
        <v/>
      </c>
      <c r="P749" t="str">
        <f>IF(ISBLANK(A749),"",SUMIF($A$3:$A749,P$2,$B$3:$B749))</f>
        <v/>
      </c>
      <c r="Q749" t="str">
        <f>IF(ISBLANK(A749),"",SUMIF($A$3:$A749,Q$2,$B$3:$B749))</f>
        <v/>
      </c>
      <c r="R749" t="str">
        <f>IF(ISBLANK(A749),"",SUMIF($A$3:$A749,R$2,$B$3:$B749))</f>
        <v/>
      </c>
      <c r="T749" s="2" t="str">
        <f t="shared" si="92"/>
        <v/>
      </c>
      <c r="U749" s="2" t="str">
        <f t="shared" si="93"/>
        <v/>
      </c>
      <c r="V749" s="2" t="str">
        <f t="shared" si="94"/>
        <v/>
      </c>
      <c r="W749" s="2" t="str">
        <f t="shared" si="95"/>
        <v/>
      </c>
    </row>
    <row r="750" spans="8:23" x14ac:dyDescent="0.3">
      <c r="H750" s="12">
        <f t="shared" si="88"/>
        <v>0</v>
      </c>
      <c r="I750" s="2" t="str">
        <f t="shared" si="89"/>
        <v/>
      </c>
      <c r="J750" s="2" t="str">
        <f>IF(ISBLANK(A750),"",-SUM(I$3:I750))</f>
        <v/>
      </c>
      <c r="K750" s="2" t="str">
        <f t="shared" si="90"/>
        <v/>
      </c>
      <c r="L750" s="7" t="str">
        <f t="shared" si="91"/>
        <v/>
      </c>
      <c r="M750" s="7" t="str">
        <f>IF(ISBLANK(A750),"",K750/($M$1+SUM(K$3:K749)))</f>
        <v/>
      </c>
      <c r="N750" t="str">
        <f>IF(ISBLANK(A750),"",IF(H751=0,NETWORKDAYS($H$3,H750,holiday!$B$2:$B$10),IF(DAY(H750)&lt;DAY(H751),NETWORKDAYS($H$3,H750,holiday!$B$2:$B$10),0)))</f>
        <v/>
      </c>
      <c r="O750" t="str">
        <f>IF(ISBLANK(A750),"",SUMIF($A$3:$A750,O$2,$B$3:$B750))</f>
        <v/>
      </c>
      <c r="P750" t="str">
        <f>IF(ISBLANK(A750),"",SUMIF($A$3:$A750,P$2,$B$3:$B750))</f>
        <v/>
      </c>
      <c r="Q750" t="str">
        <f>IF(ISBLANK(A750),"",SUMIF($A$3:$A750,Q$2,$B$3:$B750))</f>
        <v/>
      </c>
      <c r="R750" t="str">
        <f>IF(ISBLANK(A750),"",SUMIF($A$3:$A750,R$2,$B$3:$B750))</f>
        <v/>
      </c>
      <c r="T750" s="2" t="str">
        <f t="shared" si="92"/>
        <v/>
      </c>
      <c r="U750" s="2" t="str">
        <f t="shared" si="93"/>
        <v/>
      </c>
      <c r="V750" s="2" t="str">
        <f t="shared" si="94"/>
        <v/>
      </c>
      <c r="W750" s="2" t="str">
        <f t="shared" si="95"/>
        <v/>
      </c>
    </row>
    <row r="751" spans="8:23" x14ac:dyDescent="0.3">
      <c r="H751" s="12">
        <f t="shared" si="88"/>
        <v>0</v>
      </c>
      <c r="I751" s="2" t="str">
        <f t="shared" si="89"/>
        <v/>
      </c>
      <c r="J751" s="2" t="str">
        <f>IF(ISBLANK(A751),"",-SUM(I$3:I751))</f>
        <v/>
      </c>
      <c r="K751" s="2" t="str">
        <f t="shared" si="90"/>
        <v/>
      </c>
      <c r="L751" s="7" t="str">
        <f t="shared" si="91"/>
        <v/>
      </c>
      <c r="M751" s="7" t="str">
        <f>IF(ISBLANK(A751),"",K751/($M$1+SUM(K$3:K750)))</f>
        <v/>
      </c>
      <c r="N751" t="str">
        <f>IF(ISBLANK(A751),"",IF(H752=0,NETWORKDAYS($H$3,H751,holiday!$B$2:$B$10),IF(DAY(H751)&lt;DAY(H752),NETWORKDAYS($H$3,H751,holiday!$B$2:$B$10),0)))</f>
        <v/>
      </c>
      <c r="O751" t="str">
        <f>IF(ISBLANK(A751),"",SUMIF($A$3:$A751,O$2,$B$3:$B751))</f>
        <v/>
      </c>
      <c r="P751" t="str">
        <f>IF(ISBLANK(A751),"",SUMIF($A$3:$A751,P$2,$B$3:$B751))</f>
        <v/>
      </c>
      <c r="Q751" t="str">
        <f>IF(ISBLANK(A751),"",SUMIF($A$3:$A751,Q$2,$B$3:$B751))</f>
        <v/>
      </c>
      <c r="R751" t="str">
        <f>IF(ISBLANK(A751),"",SUMIF($A$3:$A751,R$2,$B$3:$B751))</f>
        <v/>
      </c>
      <c r="T751" s="2" t="str">
        <f t="shared" si="92"/>
        <v/>
      </c>
      <c r="U751" s="2" t="str">
        <f t="shared" si="93"/>
        <v/>
      </c>
      <c r="V751" s="2" t="str">
        <f t="shared" si="94"/>
        <v/>
      </c>
      <c r="W751" s="2" t="str">
        <f t="shared" si="95"/>
        <v/>
      </c>
    </row>
    <row r="752" spans="8:23" x14ac:dyDescent="0.3">
      <c r="H752" s="12">
        <f t="shared" si="88"/>
        <v>0</v>
      </c>
      <c r="I752" s="2" t="str">
        <f t="shared" si="89"/>
        <v/>
      </c>
      <c r="J752" s="2" t="str">
        <f>IF(ISBLANK(A752),"",-SUM(I$3:I752))</f>
        <v/>
      </c>
      <c r="K752" s="2" t="str">
        <f t="shared" si="90"/>
        <v/>
      </c>
      <c r="L752" s="7" t="str">
        <f t="shared" si="91"/>
        <v/>
      </c>
      <c r="M752" s="7" t="str">
        <f>IF(ISBLANK(A752),"",K752/($M$1+SUM(K$3:K751)))</f>
        <v/>
      </c>
      <c r="N752" t="str">
        <f>IF(ISBLANK(A752),"",IF(H753=0,NETWORKDAYS($H$3,H752,holiday!$B$2:$B$10),IF(DAY(H752)&lt;DAY(H753),NETWORKDAYS($H$3,H752,holiday!$B$2:$B$10),0)))</f>
        <v/>
      </c>
      <c r="O752" t="str">
        <f>IF(ISBLANK(A752),"",SUMIF($A$3:$A752,O$2,$B$3:$B752))</f>
        <v/>
      </c>
      <c r="P752" t="str">
        <f>IF(ISBLANK(A752),"",SUMIF($A$3:$A752,P$2,$B$3:$B752))</f>
        <v/>
      </c>
      <c r="Q752" t="str">
        <f>IF(ISBLANK(A752),"",SUMIF($A$3:$A752,Q$2,$B$3:$B752))</f>
        <v/>
      </c>
      <c r="R752" t="str">
        <f>IF(ISBLANK(A752),"",SUMIF($A$3:$A752,R$2,$B$3:$B752))</f>
        <v/>
      </c>
      <c r="T752" s="2" t="str">
        <f t="shared" si="92"/>
        <v/>
      </c>
      <c r="U752" s="2" t="str">
        <f t="shared" si="93"/>
        <v/>
      </c>
      <c r="V752" s="2" t="str">
        <f t="shared" si="94"/>
        <v/>
      </c>
      <c r="W752" s="2" t="str">
        <f t="shared" si="95"/>
        <v/>
      </c>
    </row>
    <row r="753" spans="8:23" x14ac:dyDescent="0.3">
      <c r="H753" s="12">
        <f t="shared" si="88"/>
        <v>0</v>
      </c>
      <c r="I753" s="2" t="str">
        <f t="shared" si="89"/>
        <v/>
      </c>
      <c r="J753" s="2" t="str">
        <f>IF(ISBLANK(A753),"",-SUM(I$3:I753))</f>
        <v/>
      </c>
      <c r="K753" s="2" t="str">
        <f t="shared" si="90"/>
        <v/>
      </c>
      <c r="L753" s="7" t="str">
        <f t="shared" si="91"/>
        <v/>
      </c>
      <c r="M753" s="7" t="str">
        <f>IF(ISBLANK(A753),"",K753/($M$1+SUM(K$3:K752)))</f>
        <v/>
      </c>
      <c r="N753" t="str">
        <f>IF(ISBLANK(A753),"",IF(H754=0,NETWORKDAYS($H$3,H753,holiday!$B$2:$B$10),IF(DAY(H753)&lt;DAY(H754),NETWORKDAYS($H$3,H753,holiday!$B$2:$B$10),0)))</f>
        <v/>
      </c>
      <c r="O753" t="str">
        <f>IF(ISBLANK(A753),"",SUMIF($A$3:$A753,O$2,$B$3:$B753))</f>
        <v/>
      </c>
      <c r="P753" t="str">
        <f>IF(ISBLANK(A753),"",SUMIF($A$3:$A753,P$2,$B$3:$B753))</f>
        <v/>
      </c>
      <c r="Q753" t="str">
        <f>IF(ISBLANK(A753),"",SUMIF($A$3:$A753,Q$2,$B$3:$B753))</f>
        <v/>
      </c>
      <c r="R753" t="str">
        <f>IF(ISBLANK(A753),"",SUMIF($A$3:$A753,R$2,$B$3:$B753))</f>
        <v/>
      </c>
      <c r="T753" s="2" t="str">
        <f t="shared" si="92"/>
        <v/>
      </c>
      <c r="U753" s="2" t="str">
        <f t="shared" si="93"/>
        <v/>
      </c>
      <c r="V753" s="2" t="str">
        <f t="shared" si="94"/>
        <v/>
      </c>
      <c r="W753" s="2" t="str">
        <f t="shared" si="95"/>
        <v/>
      </c>
    </row>
    <row r="754" spans="8:23" x14ac:dyDescent="0.3">
      <c r="H754" s="12">
        <f t="shared" si="88"/>
        <v>0</v>
      </c>
      <c r="I754" s="2" t="str">
        <f t="shared" si="89"/>
        <v/>
      </c>
      <c r="J754" s="2" t="str">
        <f>IF(ISBLANK(A754),"",-SUM(I$3:I754))</f>
        <v/>
      </c>
      <c r="K754" s="2" t="str">
        <f t="shared" si="90"/>
        <v/>
      </c>
      <c r="L754" s="7" t="str">
        <f t="shared" si="91"/>
        <v/>
      </c>
      <c r="M754" s="7" t="str">
        <f>IF(ISBLANK(A754),"",K754/($M$1+SUM(K$3:K753)))</f>
        <v/>
      </c>
      <c r="N754" t="str">
        <f>IF(ISBLANK(A754),"",IF(H755=0,NETWORKDAYS($H$3,H754,holiday!$B$2:$B$10),IF(DAY(H754)&lt;DAY(H755),NETWORKDAYS($H$3,H754,holiday!$B$2:$B$10),0)))</f>
        <v/>
      </c>
      <c r="O754" t="str">
        <f>IF(ISBLANK(A754),"",SUMIF($A$3:$A754,O$2,$B$3:$B754))</f>
        <v/>
      </c>
      <c r="P754" t="str">
        <f>IF(ISBLANK(A754),"",SUMIF($A$3:$A754,P$2,$B$3:$B754))</f>
        <v/>
      </c>
      <c r="Q754" t="str">
        <f>IF(ISBLANK(A754),"",SUMIF($A$3:$A754,Q$2,$B$3:$B754))</f>
        <v/>
      </c>
      <c r="R754" t="str">
        <f>IF(ISBLANK(A754),"",SUMIF($A$3:$A754,R$2,$B$3:$B754))</f>
        <v/>
      </c>
      <c r="T754" s="2" t="str">
        <f t="shared" si="92"/>
        <v/>
      </c>
      <c r="U754" s="2" t="str">
        <f t="shared" si="93"/>
        <v/>
      </c>
      <c r="V754" s="2" t="str">
        <f t="shared" si="94"/>
        <v/>
      </c>
      <c r="W754" s="2" t="str">
        <f t="shared" si="95"/>
        <v/>
      </c>
    </row>
    <row r="755" spans="8:23" x14ac:dyDescent="0.3">
      <c r="H755" s="12">
        <f t="shared" si="88"/>
        <v>0</v>
      </c>
      <c r="I755" s="2" t="str">
        <f t="shared" si="89"/>
        <v/>
      </c>
      <c r="J755" s="2" t="str">
        <f>IF(ISBLANK(A755),"",-SUM(I$3:I755))</f>
        <v/>
      </c>
      <c r="K755" s="2" t="str">
        <f t="shared" si="90"/>
        <v/>
      </c>
      <c r="L755" s="7" t="str">
        <f t="shared" si="91"/>
        <v/>
      </c>
      <c r="M755" s="7" t="str">
        <f>IF(ISBLANK(A755),"",K755/($M$1+SUM(K$3:K754)))</f>
        <v/>
      </c>
      <c r="N755" t="str">
        <f>IF(ISBLANK(A755),"",IF(H756=0,NETWORKDAYS($H$3,H755,holiday!$B$2:$B$10),IF(DAY(H755)&lt;DAY(H756),NETWORKDAYS($H$3,H755,holiday!$B$2:$B$10),0)))</f>
        <v/>
      </c>
      <c r="O755" t="str">
        <f>IF(ISBLANK(A755),"",SUMIF($A$3:$A755,O$2,$B$3:$B755))</f>
        <v/>
      </c>
      <c r="P755" t="str">
        <f>IF(ISBLANK(A755),"",SUMIF($A$3:$A755,P$2,$B$3:$B755))</f>
        <v/>
      </c>
      <c r="Q755" t="str">
        <f>IF(ISBLANK(A755),"",SUMIF($A$3:$A755,Q$2,$B$3:$B755))</f>
        <v/>
      </c>
      <c r="R755" t="str">
        <f>IF(ISBLANK(A755),"",SUMIF($A$3:$A755,R$2,$B$3:$B755))</f>
        <v/>
      </c>
      <c r="T755" s="2" t="str">
        <f t="shared" si="92"/>
        <v/>
      </c>
      <c r="U755" s="2" t="str">
        <f t="shared" si="93"/>
        <v/>
      </c>
      <c r="V755" s="2" t="str">
        <f t="shared" si="94"/>
        <v/>
      </c>
      <c r="W755" s="2" t="str">
        <f t="shared" si="95"/>
        <v/>
      </c>
    </row>
    <row r="756" spans="8:23" x14ac:dyDescent="0.3">
      <c r="H756" s="12">
        <f t="shared" si="88"/>
        <v>0</v>
      </c>
      <c r="I756" s="2" t="str">
        <f t="shared" si="89"/>
        <v/>
      </c>
      <c r="J756" s="2" t="str">
        <f>IF(ISBLANK(A756),"",-SUM(I$3:I756))</f>
        <v/>
      </c>
      <c r="K756" s="2" t="str">
        <f t="shared" si="90"/>
        <v/>
      </c>
      <c r="L756" s="7" t="str">
        <f t="shared" si="91"/>
        <v/>
      </c>
      <c r="M756" s="7" t="str">
        <f>IF(ISBLANK(A756),"",K756/($M$1+SUM(K$3:K755)))</f>
        <v/>
      </c>
      <c r="N756" t="str">
        <f>IF(ISBLANK(A756),"",IF(H757=0,NETWORKDAYS($H$3,H756,holiday!$B$2:$B$10),IF(DAY(H756)&lt;DAY(H757),NETWORKDAYS($H$3,H756,holiday!$B$2:$B$10),0)))</f>
        <v/>
      </c>
      <c r="O756" t="str">
        <f>IF(ISBLANK(A756),"",SUMIF($A$3:$A756,O$2,$B$3:$B756))</f>
        <v/>
      </c>
      <c r="P756" t="str">
        <f>IF(ISBLANK(A756),"",SUMIF($A$3:$A756,P$2,$B$3:$B756))</f>
        <v/>
      </c>
      <c r="Q756" t="str">
        <f>IF(ISBLANK(A756),"",SUMIF($A$3:$A756,Q$2,$B$3:$B756))</f>
        <v/>
      </c>
      <c r="R756" t="str">
        <f>IF(ISBLANK(A756),"",SUMIF($A$3:$A756,R$2,$B$3:$B756))</f>
        <v/>
      </c>
      <c r="T756" s="2" t="str">
        <f t="shared" si="92"/>
        <v/>
      </c>
      <c r="U756" s="2" t="str">
        <f t="shared" si="93"/>
        <v/>
      </c>
      <c r="V756" s="2" t="str">
        <f t="shared" si="94"/>
        <v/>
      </c>
      <c r="W756" s="2" t="str">
        <f t="shared" si="95"/>
        <v/>
      </c>
    </row>
    <row r="757" spans="8:23" x14ac:dyDescent="0.3">
      <c r="H757" s="12">
        <f t="shared" si="88"/>
        <v>0</v>
      </c>
      <c r="I757" s="2" t="str">
        <f t="shared" si="89"/>
        <v/>
      </c>
      <c r="J757" s="2" t="str">
        <f>IF(ISBLANK(A757),"",-SUM(I$3:I757))</f>
        <v/>
      </c>
      <c r="K757" s="2" t="str">
        <f t="shared" si="90"/>
        <v/>
      </c>
      <c r="L757" s="7" t="str">
        <f t="shared" si="91"/>
        <v/>
      </c>
      <c r="M757" s="7" t="str">
        <f>IF(ISBLANK(A757),"",K757/($M$1+SUM(K$3:K756)))</f>
        <v/>
      </c>
      <c r="N757" t="str">
        <f>IF(ISBLANK(A757),"",IF(H758=0,NETWORKDAYS($H$3,H757,holiday!$B$2:$B$10),IF(DAY(H757)&lt;DAY(H758),NETWORKDAYS($H$3,H757,holiday!$B$2:$B$10),0)))</f>
        <v/>
      </c>
      <c r="O757" t="str">
        <f>IF(ISBLANK(A757),"",SUMIF($A$3:$A757,O$2,$B$3:$B757))</f>
        <v/>
      </c>
      <c r="P757" t="str">
        <f>IF(ISBLANK(A757),"",SUMIF($A$3:$A757,P$2,$B$3:$B757))</f>
        <v/>
      </c>
      <c r="Q757" t="str">
        <f>IF(ISBLANK(A757),"",SUMIF($A$3:$A757,Q$2,$B$3:$B757))</f>
        <v/>
      </c>
      <c r="R757" t="str">
        <f>IF(ISBLANK(A757),"",SUMIF($A$3:$A757,R$2,$B$3:$B757))</f>
        <v/>
      </c>
      <c r="T757" s="2" t="str">
        <f t="shared" si="92"/>
        <v/>
      </c>
      <c r="U757" s="2" t="str">
        <f t="shared" si="93"/>
        <v/>
      </c>
      <c r="V757" s="2" t="str">
        <f t="shared" si="94"/>
        <v/>
      </c>
      <c r="W757" s="2" t="str">
        <f t="shared" si="95"/>
        <v/>
      </c>
    </row>
    <row r="758" spans="8:23" x14ac:dyDescent="0.3">
      <c r="H758" s="12">
        <f t="shared" si="88"/>
        <v>0</v>
      </c>
      <c r="I758" s="2" t="str">
        <f t="shared" si="89"/>
        <v/>
      </c>
      <c r="J758" s="2" t="str">
        <f>IF(ISBLANK(A758),"",-SUM(I$3:I758))</f>
        <v/>
      </c>
      <c r="K758" s="2" t="str">
        <f t="shared" si="90"/>
        <v/>
      </c>
      <c r="L758" s="7" t="str">
        <f t="shared" si="91"/>
        <v/>
      </c>
      <c r="M758" s="7" t="str">
        <f>IF(ISBLANK(A758),"",K758/($M$1+SUM(K$3:K757)))</f>
        <v/>
      </c>
      <c r="N758" t="str">
        <f>IF(ISBLANK(A758),"",IF(H759=0,NETWORKDAYS($H$3,H758,holiday!$B$2:$B$10),IF(DAY(H758)&lt;DAY(H759),NETWORKDAYS($H$3,H758,holiday!$B$2:$B$10),0)))</f>
        <v/>
      </c>
      <c r="O758" t="str">
        <f>IF(ISBLANK(A758),"",SUMIF($A$3:$A758,O$2,$B$3:$B758))</f>
        <v/>
      </c>
      <c r="P758" t="str">
        <f>IF(ISBLANK(A758),"",SUMIF($A$3:$A758,P$2,$B$3:$B758))</f>
        <v/>
      </c>
      <c r="Q758" t="str">
        <f>IF(ISBLANK(A758),"",SUMIF($A$3:$A758,Q$2,$B$3:$B758))</f>
        <v/>
      </c>
      <c r="R758" t="str">
        <f>IF(ISBLANK(A758),"",SUMIF($A$3:$A758,R$2,$B$3:$B758))</f>
        <v/>
      </c>
      <c r="T758" s="2" t="str">
        <f t="shared" si="92"/>
        <v/>
      </c>
      <c r="U758" s="2" t="str">
        <f t="shared" si="93"/>
        <v/>
      </c>
      <c r="V758" s="2" t="str">
        <f t="shared" si="94"/>
        <v/>
      </c>
      <c r="W758" s="2" t="str">
        <f t="shared" si="95"/>
        <v/>
      </c>
    </row>
    <row r="759" spans="8:23" x14ac:dyDescent="0.3">
      <c r="H759" s="12">
        <f t="shared" si="88"/>
        <v>0</v>
      </c>
      <c r="I759" s="2" t="str">
        <f t="shared" si="89"/>
        <v/>
      </c>
      <c r="J759" s="2" t="str">
        <f>IF(ISBLANK(A759),"",-SUM(I$3:I759))</f>
        <v/>
      </c>
      <c r="K759" s="2" t="str">
        <f t="shared" si="90"/>
        <v/>
      </c>
      <c r="L759" s="7" t="str">
        <f t="shared" si="91"/>
        <v/>
      </c>
      <c r="M759" s="7" t="str">
        <f>IF(ISBLANK(A759),"",K759/($M$1+SUM(K$3:K758)))</f>
        <v/>
      </c>
      <c r="N759" t="str">
        <f>IF(ISBLANK(A759),"",IF(H760=0,NETWORKDAYS($H$3,H759,holiday!$B$2:$B$10),IF(DAY(H759)&lt;DAY(H760),NETWORKDAYS($H$3,H759,holiday!$B$2:$B$10),0)))</f>
        <v/>
      </c>
      <c r="O759" t="str">
        <f>IF(ISBLANK(A759),"",SUMIF($A$3:$A759,O$2,$B$3:$B759))</f>
        <v/>
      </c>
      <c r="P759" t="str">
        <f>IF(ISBLANK(A759),"",SUMIF($A$3:$A759,P$2,$B$3:$B759))</f>
        <v/>
      </c>
      <c r="Q759" t="str">
        <f>IF(ISBLANK(A759),"",SUMIF($A$3:$A759,Q$2,$B$3:$B759))</f>
        <v/>
      </c>
      <c r="R759" t="str">
        <f>IF(ISBLANK(A759),"",SUMIF($A$3:$A759,R$2,$B$3:$B759))</f>
        <v/>
      </c>
      <c r="T759" s="2" t="str">
        <f t="shared" si="92"/>
        <v/>
      </c>
      <c r="U759" s="2" t="str">
        <f t="shared" si="93"/>
        <v/>
      </c>
      <c r="V759" s="2" t="str">
        <f t="shared" si="94"/>
        <v/>
      </c>
      <c r="W759" s="2" t="str">
        <f t="shared" si="95"/>
        <v/>
      </c>
    </row>
    <row r="760" spans="8:23" x14ac:dyDescent="0.3">
      <c r="H760" s="12">
        <f t="shared" si="88"/>
        <v>0</v>
      </c>
      <c r="I760" s="2" t="str">
        <f t="shared" si="89"/>
        <v/>
      </c>
      <c r="J760" s="2" t="str">
        <f>IF(ISBLANK(A760),"",-SUM(I$3:I760))</f>
        <v/>
      </c>
      <c r="K760" s="2" t="str">
        <f t="shared" si="90"/>
        <v/>
      </c>
      <c r="L760" s="7" t="str">
        <f t="shared" si="91"/>
        <v/>
      </c>
      <c r="M760" s="7" t="str">
        <f>IF(ISBLANK(A760),"",K760/($M$1+SUM(K$3:K759)))</f>
        <v/>
      </c>
      <c r="N760" t="str">
        <f>IF(ISBLANK(A760),"",IF(H761=0,NETWORKDAYS($H$3,H760,holiday!$B$2:$B$10),IF(DAY(H760)&lt;DAY(H761),NETWORKDAYS($H$3,H760,holiday!$B$2:$B$10),0)))</f>
        <v/>
      </c>
      <c r="O760" t="str">
        <f>IF(ISBLANK(A760),"",SUMIF($A$3:$A760,O$2,$B$3:$B760))</f>
        <v/>
      </c>
      <c r="P760" t="str">
        <f>IF(ISBLANK(A760),"",SUMIF($A$3:$A760,P$2,$B$3:$B760))</f>
        <v/>
      </c>
      <c r="Q760" t="str">
        <f>IF(ISBLANK(A760),"",SUMIF($A$3:$A760,Q$2,$B$3:$B760))</f>
        <v/>
      </c>
      <c r="R760" t="str">
        <f>IF(ISBLANK(A760),"",SUMIF($A$3:$A760,R$2,$B$3:$B760))</f>
        <v/>
      </c>
      <c r="T760" s="2" t="str">
        <f t="shared" si="92"/>
        <v/>
      </c>
      <c r="U760" s="2" t="str">
        <f t="shared" si="93"/>
        <v/>
      </c>
      <c r="V760" s="2" t="str">
        <f t="shared" si="94"/>
        <v/>
      </c>
      <c r="W760" s="2" t="str">
        <f t="shared" si="95"/>
        <v/>
      </c>
    </row>
    <row r="761" spans="8:23" x14ac:dyDescent="0.3">
      <c r="H761" s="12">
        <f t="shared" si="88"/>
        <v>0</v>
      </c>
      <c r="I761" s="2" t="str">
        <f t="shared" si="89"/>
        <v/>
      </c>
      <c r="J761" s="2" t="str">
        <f>IF(ISBLANK(A761),"",-SUM(I$3:I761))</f>
        <v/>
      </c>
      <c r="K761" s="2" t="str">
        <f t="shared" si="90"/>
        <v/>
      </c>
      <c r="L761" s="7" t="str">
        <f t="shared" si="91"/>
        <v/>
      </c>
      <c r="M761" s="7" t="str">
        <f>IF(ISBLANK(A761),"",K761/($M$1+SUM(K$3:K760)))</f>
        <v/>
      </c>
      <c r="N761" t="str">
        <f>IF(ISBLANK(A761),"",IF(H762=0,NETWORKDAYS($H$3,H761,holiday!$B$2:$B$10),IF(DAY(H761)&lt;DAY(H762),NETWORKDAYS($H$3,H761,holiday!$B$2:$B$10),0)))</f>
        <v/>
      </c>
      <c r="O761" t="str">
        <f>IF(ISBLANK(A761),"",SUMIF($A$3:$A761,O$2,$B$3:$B761))</f>
        <v/>
      </c>
      <c r="P761" t="str">
        <f>IF(ISBLANK(A761),"",SUMIF($A$3:$A761,P$2,$B$3:$B761))</f>
        <v/>
      </c>
      <c r="Q761" t="str">
        <f>IF(ISBLANK(A761),"",SUMIF($A$3:$A761,Q$2,$B$3:$B761))</f>
        <v/>
      </c>
      <c r="R761" t="str">
        <f>IF(ISBLANK(A761),"",SUMIF($A$3:$A761,R$2,$B$3:$B761))</f>
        <v/>
      </c>
      <c r="T761" s="2" t="str">
        <f t="shared" si="92"/>
        <v/>
      </c>
      <c r="U761" s="2" t="str">
        <f t="shared" si="93"/>
        <v/>
      </c>
      <c r="V761" s="2" t="str">
        <f t="shared" si="94"/>
        <v/>
      </c>
      <c r="W761" s="2" t="str">
        <f t="shared" si="95"/>
        <v/>
      </c>
    </row>
    <row r="762" spans="8:23" x14ac:dyDescent="0.3">
      <c r="H762" s="12">
        <f t="shared" si="88"/>
        <v>0</v>
      </c>
      <c r="I762" s="2" t="str">
        <f t="shared" si="89"/>
        <v/>
      </c>
      <c r="J762" s="2" t="str">
        <f>IF(ISBLANK(A762),"",-SUM(I$3:I762))</f>
        <v/>
      </c>
      <c r="K762" s="2" t="str">
        <f t="shared" si="90"/>
        <v/>
      </c>
      <c r="L762" s="7" t="str">
        <f t="shared" si="91"/>
        <v/>
      </c>
      <c r="M762" s="7" t="str">
        <f>IF(ISBLANK(A762),"",K762/($M$1+SUM(K$3:K761)))</f>
        <v/>
      </c>
      <c r="N762" t="str">
        <f>IF(ISBLANK(A762),"",IF(H763=0,NETWORKDAYS($H$3,H762,holiday!$B$2:$B$10),IF(DAY(H762)&lt;DAY(H763),NETWORKDAYS($H$3,H762,holiday!$B$2:$B$10),0)))</f>
        <v/>
      </c>
      <c r="O762" t="str">
        <f>IF(ISBLANK(A762),"",SUMIF($A$3:$A762,O$2,$B$3:$B762))</f>
        <v/>
      </c>
      <c r="P762" t="str">
        <f>IF(ISBLANK(A762),"",SUMIF($A$3:$A762,P$2,$B$3:$B762))</f>
        <v/>
      </c>
      <c r="Q762" t="str">
        <f>IF(ISBLANK(A762),"",SUMIF($A$3:$A762,Q$2,$B$3:$B762))</f>
        <v/>
      </c>
      <c r="R762" t="str">
        <f>IF(ISBLANK(A762),"",SUMIF($A$3:$A762,R$2,$B$3:$B762))</f>
        <v/>
      </c>
      <c r="T762" s="2" t="str">
        <f t="shared" si="92"/>
        <v/>
      </c>
      <c r="U762" s="2" t="str">
        <f t="shared" si="93"/>
        <v/>
      </c>
      <c r="V762" s="2" t="str">
        <f t="shared" si="94"/>
        <v/>
      </c>
      <c r="W762" s="2" t="str">
        <f t="shared" si="95"/>
        <v/>
      </c>
    </row>
    <row r="763" spans="8:23" x14ac:dyDescent="0.3">
      <c r="H763" s="12">
        <f t="shared" si="88"/>
        <v>0</v>
      </c>
      <c r="I763" s="2" t="str">
        <f t="shared" si="89"/>
        <v/>
      </c>
      <c r="J763" s="2" t="str">
        <f>IF(ISBLANK(A763),"",-SUM(I$3:I763))</f>
        <v/>
      </c>
      <c r="K763" s="2" t="str">
        <f t="shared" si="90"/>
        <v/>
      </c>
      <c r="L763" s="7" t="str">
        <f t="shared" si="91"/>
        <v/>
      </c>
      <c r="M763" s="7" t="str">
        <f>IF(ISBLANK(A763),"",K763/($M$1+SUM(K$3:K762)))</f>
        <v/>
      </c>
      <c r="N763" t="str">
        <f>IF(ISBLANK(A763),"",IF(H764=0,NETWORKDAYS($H$3,H763,holiday!$B$2:$B$10),IF(DAY(H763)&lt;DAY(H764),NETWORKDAYS($H$3,H763,holiday!$B$2:$B$10),0)))</f>
        <v/>
      </c>
      <c r="O763" t="str">
        <f>IF(ISBLANK(A763),"",SUMIF($A$3:$A763,O$2,$B$3:$B763))</f>
        <v/>
      </c>
      <c r="P763" t="str">
        <f>IF(ISBLANK(A763),"",SUMIF($A$3:$A763,P$2,$B$3:$B763))</f>
        <v/>
      </c>
      <c r="Q763" t="str">
        <f>IF(ISBLANK(A763),"",SUMIF($A$3:$A763,Q$2,$B$3:$B763))</f>
        <v/>
      </c>
      <c r="R763" t="str">
        <f>IF(ISBLANK(A763),"",SUMIF($A$3:$A763,R$2,$B$3:$B763))</f>
        <v/>
      </c>
      <c r="T763" s="2" t="str">
        <f t="shared" si="92"/>
        <v/>
      </c>
      <c r="U763" s="2" t="str">
        <f t="shared" si="93"/>
        <v/>
      </c>
      <c r="V763" s="2" t="str">
        <f t="shared" si="94"/>
        <v/>
      </c>
      <c r="W763" s="2" t="str">
        <f t="shared" si="95"/>
        <v/>
      </c>
    </row>
    <row r="764" spans="8:23" x14ac:dyDescent="0.3">
      <c r="H764" s="12">
        <f t="shared" si="88"/>
        <v>0</v>
      </c>
      <c r="I764" s="2" t="str">
        <f t="shared" si="89"/>
        <v/>
      </c>
      <c r="J764" s="2" t="str">
        <f>IF(ISBLANK(A764),"",-SUM(I$3:I764))</f>
        <v/>
      </c>
      <c r="K764" s="2" t="str">
        <f t="shared" si="90"/>
        <v/>
      </c>
      <c r="L764" s="7" t="str">
        <f t="shared" si="91"/>
        <v/>
      </c>
      <c r="M764" s="7" t="str">
        <f>IF(ISBLANK(A764),"",K764/($M$1+SUM(K$3:K763)))</f>
        <v/>
      </c>
      <c r="N764" t="str">
        <f>IF(ISBLANK(A764),"",IF(H765=0,NETWORKDAYS($H$3,H764,holiday!$B$2:$B$10),IF(DAY(H764)&lt;DAY(H765),NETWORKDAYS($H$3,H764,holiday!$B$2:$B$10),0)))</f>
        <v/>
      </c>
      <c r="O764" t="str">
        <f>IF(ISBLANK(A764),"",SUMIF($A$3:$A764,O$2,$B$3:$B764))</f>
        <v/>
      </c>
      <c r="P764" t="str">
        <f>IF(ISBLANK(A764),"",SUMIF($A$3:$A764,P$2,$B$3:$B764))</f>
        <v/>
      </c>
      <c r="Q764" t="str">
        <f>IF(ISBLANK(A764),"",SUMIF($A$3:$A764,Q$2,$B$3:$B764))</f>
        <v/>
      </c>
      <c r="R764" t="str">
        <f>IF(ISBLANK(A764),"",SUMIF($A$3:$A764,R$2,$B$3:$B764))</f>
        <v/>
      </c>
      <c r="T764" s="2" t="str">
        <f t="shared" si="92"/>
        <v/>
      </c>
      <c r="U764" s="2" t="str">
        <f t="shared" si="93"/>
        <v/>
      </c>
      <c r="V764" s="2" t="str">
        <f t="shared" si="94"/>
        <v/>
      </c>
      <c r="W764" s="2" t="str">
        <f t="shared" si="95"/>
        <v/>
      </c>
    </row>
    <row r="765" spans="8:23" x14ac:dyDescent="0.3">
      <c r="H765" s="12">
        <f t="shared" si="88"/>
        <v>0</v>
      </c>
      <c r="I765" s="2" t="str">
        <f t="shared" si="89"/>
        <v/>
      </c>
      <c r="J765" s="2" t="str">
        <f>IF(ISBLANK(A765),"",-SUM(I$3:I765))</f>
        <v/>
      </c>
      <c r="K765" s="2" t="str">
        <f t="shared" si="90"/>
        <v/>
      </c>
      <c r="L765" s="7" t="str">
        <f t="shared" si="91"/>
        <v/>
      </c>
      <c r="M765" s="7" t="str">
        <f>IF(ISBLANK(A765),"",K765/($M$1+SUM(K$3:K764)))</f>
        <v/>
      </c>
      <c r="N765" t="str">
        <f>IF(ISBLANK(A765),"",IF(H766=0,NETWORKDAYS($H$3,H765,holiday!$B$2:$B$10),IF(DAY(H765)&lt;DAY(H766),NETWORKDAYS($H$3,H765,holiday!$B$2:$B$10),0)))</f>
        <v/>
      </c>
      <c r="O765" t="str">
        <f>IF(ISBLANK(A765),"",SUMIF($A$3:$A765,O$2,$B$3:$B765))</f>
        <v/>
      </c>
      <c r="P765" t="str">
        <f>IF(ISBLANK(A765),"",SUMIF($A$3:$A765,P$2,$B$3:$B765))</f>
        <v/>
      </c>
      <c r="Q765" t="str">
        <f>IF(ISBLANK(A765),"",SUMIF($A$3:$A765,Q$2,$B$3:$B765))</f>
        <v/>
      </c>
      <c r="R765" t="str">
        <f>IF(ISBLANK(A765),"",SUMIF($A$3:$A765,R$2,$B$3:$B765))</f>
        <v/>
      </c>
      <c r="T765" s="2" t="str">
        <f t="shared" si="92"/>
        <v/>
      </c>
      <c r="U765" s="2" t="str">
        <f t="shared" si="93"/>
        <v/>
      </c>
      <c r="V765" s="2" t="str">
        <f t="shared" si="94"/>
        <v/>
      </c>
      <c r="W765" s="2" t="str">
        <f t="shared" si="95"/>
        <v/>
      </c>
    </row>
    <row r="766" spans="8:23" x14ac:dyDescent="0.3">
      <c r="H766" s="12">
        <f t="shared" si="88"/>
        <v>0</v>
      </c>
      <c r="I766" s="2" t="str">
        <f t="shared" si="89"/>
        <v/>
      </c>
      <c r="J766" s="2" t="str">
        <f>IF(ISBLANK(A766),"",-SUM(I$3:I766))</f>
        <v/>
      </c>
      <c r="K766" s="2" t="str">
        <f t="shared" si="90"/>
        <v/>
      </c>
      <c r="L766" s="7" t="str">
        <f t="shared" si="91"/>
        <v/>
      </c>
      <c r="M766" s="7" t="str">
        <f>IF(ISBLANK(A766),"",K766/($M$1+SUM(K$3:K765)))</f>
        <v/>
      </c>
      <c r="N766" t="str">
        <f>IF(ISBLANK(A766),"",IF(H767=0,NETWORKDAYS($H$3,H766,holiday!$B$2:$B$10),IF(DAY(H766)&lt;DAY(H767),NETWORKDAYS($H$3,H766,holiday!$B$2:$B$10),0)))</f>
        <v/>
      </c>
      <c r="O766" t="str">
        <f>IF(ISBLANK(A766),"",SUMIF($A$3:$A766,O$2,$B$3:$B766))</f>
        <v/>
      </c>
      <c r="P766" t="str">
        <f>IF(ISBLANK(A766),"",SUMIF($A$3:$A766,P$2,$B$3:$B766))</f>
        <v/>
      </c>
      <c r="Q766" t="str">
        <f>IF(ISBLANK(A766),"",SUMIF($A$3:$A766,Q$2,$B$3:$B766))</f>
        <v/>
      </c>
      <c r="R766" t="str">
        <f>IF(ISBLANK(A766),"",SUMIF($A$3:$A766,R$2,$B$3:$B766))</f>
        <v/>
      </c>
      <c r="T766" s="2" t="str">
        <f t="shared" si="92"/>
        <v/>
      </c>
      <c r="U766" s="2" t="str">
        <f t="shared" si="93"/>
        <v/>
      </c>
      <c r="V766" s="2" t="str">
        <f t="shared" si="94"/>
        <v/>
      </c>
      <c r="W766" s="2" t="str">
        <f t="shared" si="95"/>
        <v/>
      </c>
    </row>
    <row r="767" spans="8:23" x14ac:dyDescent="0.3">
      <c r="H767" s="12">
        <f t="shared" si="88"/>
        <v>0</v>
      </c>
      <c r="I767" s="2" t="str">
        <f t="shared" si="89"/>
        <v/>
      </c>
      <c r="J767" s="2" t="str">
        <f>IF(ISBLANK(A767),"",-SUM(I$3:I767))</f>
        <v/>
      </c>
      <c r="K767" s="2" t="str">
        <f t="shared" si="90"/>
        <v/>
      </c>
      <c r="L767" s="7" t="str">
        <f t="shared" si="91"/>
        <v/>
      </c>
      <c r="M767" s="7" t="str">
        <f>IF(ISBLANK(A767),"",K767/($M$1+SUM(K$3:K766)))</f>
        <v/>
      </c>
      <c r="N767" t="str">
        <f>IF(ISBLANK(A767),"",IF(H768=0,NETWORKDAYS($H$3,H767,holiday!$B$2:$B$10),IF(DAY(H767)&lt;DAY(H768),NETWORKDAYS($H$3,H767,holiday!$B$2:$B$10),0)))</f>
        <v/>
      </c>
      <c r="O767" t="str">
        <f>IF(ISBLANK(A767),"",SUMIF($A$3:$A767,O$2,$B$3:$B767))</f>
        <v/>
      </c>
      <c r="P767" t="str">
        <f>IF(ISBLANK(A767),"",SUMIF($A$3:$A767,P$2,$B$3:$B767))</f>
        <v/>
      </c>
      <c r="Q767" t="str">
        <f>IF(ISBLANK(A767),"",SUMIF($A$3:$A767,Q$2,$B$3:$B767))</f>
        <v/>
      </c>
      <c r="R767" t="str">
        <f>IF(ISBLANK(A767),"",SUMIF($A$3:$A767,R$2,$B$3:$B767))</f>
        <v/>
      </c>
      <c r="T767" s="2" t="str">
        <f t="shared" si="92"/>
        <v/>
      </c>
      <c r="U767" s="2" t="str">
        <f t="shared" si="93"/>
        <v/>
      </c>
      <c r="V767" s="2" t="str">
        <f t="shared" si="94"/>
        <v/>
      </c>
      <c r="W767" s="2" t="str">
        <f t="shared" si="95"/>
        <v/>
      </c>
    </row>
    <row r="768" spans="8:23" x14ac:dyDescent="0.3">
      <c r="H768" s="12">
        <f t="shared" si="88"/>
        <v>0</v>
      </c>
      <c r="I768" s="2" t="str">
        <f t="shared" si="89"/>
        <v/>
      </c>
      <c r="J768" s="2" t="str">
        <f>IF(ISBLANK(A768),"",-SUM(I$3:I768))</f>
        <v/>
      </c>
      <c r="K768" s="2" t="str">
        <f t="shared" si="90"/>
        <v/>
      </c>
      <c r="L768" s="7" t="str">
        <f t="shared" si="91"/>
        <v/>
      </c>
      <c r="M768" s="7" t="str">
        <f>IF(ISBLANK(A768),"",K768/($M$1+SUM(K$3:K767)))</f>
        <v/>
      </c>
      <c r="N768" t="str">
        <f>IF(ISBLANK(A768),"",IF(H769=0,NETWORKDAYS($H$3,H768,holiday!$B$2:$B$10),IF(DAY(H768)&lt;DAY(H769),NETWORKDAYS($H$3,H768,holiday!$B$2:$B$10),0)))</f>
        <v/>
      </c>
      <c r="O768" t="str">
        <f>IF(ISBLANK(A768),"",SUMIF($A$3:$A768,O$2,$B$3:$B768))</f>
        <v/>
      </c>
      <c r="P768" t="str">
        <f>IF(ISBLANK(A768),"",SUMIF($A$3:$A768,P$2,$B$3:$B768))</f>
        <v/>
      </c>
      <c r="Q768" t="str">
        <f>IF(ISBLANK(A768),"",SUMIF($A$3:$A768,Q$2,$B$3:$B768))</f>
        <v/>
      </c>
      <c r="R768" t="str">
        <f>IF(ISBLANK(A768),"",SUMIF($A$3:$A768,R$2,$B$3:$B768))</f>
        <v/>
      </c>
      <c r="T768" s="2" t="str">
        <f t="shared" si="92"/>
        <v/>
      </c>
      <c r="U768" s="2" t="str">
        <f t="shared" si="93"/>
        <v/>
      </c>
      <c r="V768" s="2" t="str">
        <f t="shared" si="94"/>
        <v/>
      </c>
      <c r="W768" s="2" t="str">
        <f t="shared" si="95"/>
        <v/>
      </c>
    </row>
    <row r="769" spans="8:23" x14ac:dyDescent="0.3">
      <c r="H769" s="12">
        <f t="shared" si="88"/>
        <v>0</v>
      </c>
      <c r="I769" s="2" t="str">
        <f t="shared" si="89"/>
        <v/>
      </c>
      <c r="J769" s="2" t="str">
        <f>IF(ISBLANK(A769),"",-SUM(I$3:I769))</f>
        <v/>
      </c>
      <c r="K769" s="2" t="str">
        <f t="shared" si="90"/>
        <v/>
      </c>
      <c r="L769" s="7" t="str">
        <f t="shared" si="91"/>
        <v/>
      </c>
      <c r="M769" s="7" t="str">
        <f>IF(ISBLANK(A769),"",K769/($M$1+SUM(K$3:K768)))</f>
        <v/>
      </c>
      <c r="N769" t="str">
        <f>IF(ISBLANK(A769),"",IF(H770=0,NETWORKDAYS($H$3,H769,holiday!$B$2:$B$10),IF(DAY(H769)&lt;DAY(H770),NETWORKDAYS($H$3,H769,holiday!$B$2:$B$10),0)))</f>
        <v/>
      </c>
      <c r="O769" t="str">
        <f>IF(ISBLANK(A769),"",SUMIF($A$3:$A769,O$2,$B$3:$B769))</f>
        <v/>
      </c>
      <c r="P769" t="str">
        <f>IF(ISBLANK(A769),"",SUMIF($A$3:$A769,P$2,$B$3:$B769))</f>
        <v/>
      </c>
      <c r="Q769" t="str">
        <f>IF(ISBLANK(A769),"",SUMIF($A$3:$A769,Q$2,$B$3:$B769))</f>
        <v/>
      </c>
      <c r="R769" t="str">
        <f>IF(ISBLANK(A769),"",SUMIF($A$3:$A769,R$2,$B$3:$B769))</f>
        <v/>
      </c>
      <c r="T769" s="2" t="str">
        <f t="shared" si="92"/>
        <v/>
      </c>
      <c r="U769" s="2" t="str">
        <f t="shared" si="93"/>
        <v/>
      </c>
      <c r="V769" s="2" t="str">
        <f t="shared" si="94"/>
        <v/>
      </c>
      <c r="W769" s="2" t="str">
        <f t="shared" si="95"/>
        <v/>
      </c>
    </row>
    <row r="770" spans="8:23" x14ac:dyDescent="0.3">
      <c r="H770" s="12">
        <f t="shared" si="88"/>
        <v>0</v>
      </c>
      <c r="I770" s="2" t="str">
        <f t="shared" si="89"/>
        <v/>
      </c>
      <c r="J770" s="2" t="str">
        <f>IF(ISBLANK(A770),"",-SUM(I$3:I770))</f>
        <v/>
      </c>
      <c r="K770" s="2" t="str">
        <f t="shared" si="90"/>
        <v/>
      </c>
      <c r="L770" s="7" t="str">
        <f t="shared" si="91"/>
        <v/>
      </c>
      <c r="M770" s="7" t="str">
        <f>IF(ISBLANK(A770),"",K770/($M$1+SUM(K$3:K769)))</f>
        <v/>
      </c>
      <c r="N770" t="str">
        <f>IF(ISBLANK(A770),"",IF(H771=0,NETWORKDAYS($H$3,H770,holiday!$B$2:$B$10),IF(DAY(H770)&lt;DAY(H771),NETWORKDAYS($H$3,H770,holiday!$B$2:$B$10),0)))</f>
        <v/>
      </c>
      <c r="O770" t="str">
        <f>IF(ISBLANK(A770),"",SUMIF($A$3:$A770,O$2,$B$3:$B770))</f>
        <v/>
      </c>
      <c r="P770" t="str">
        <f>IF(ISBLANK(A770),"",SUMIF($A$3:$A770,P$2,$B$3:$B770))</f>
        <v/>
      </c>
      <c r="Q770" t="str">
        <f>IF(ISBLANK(A770),"",SUMIF($A$3:$A770,Q$2,$B$3:$B770))</f>
        <v/>
      </c>
      <c r="R770" t="str">
        <f>IF(ISBLANK(A770),"",SUMIF($A$3:$A770,R$2,$B$3:$B770))</f>
        <v/>
      </c>
      <c r="T770" s="2" t="str">
        <f t="shared" si="92"/>
        <v/>
      </c>
      <c r="U770" s="2" t="str">
        <f t="shared" si="93"/>
        <v/>
      </c>
      <c r="V770" s="2" t="str">
        <f t="shared" si="94"/>
        <v/>
      </c>
      <c r="W770" s="2" t="str">
        <f t="shared" si="95"/>
        <v/>
      </c>
    </row>
    <row r="771" spans="8:23" x14ac:dyDescent="0.3">
      <c r="H771" s="12">
        <f t="shared" si="88"/>
        <v>0</v>
      </c>
      <c r="I771" s="2" t="str">
        <f t="shared" si="89"/>
        <v/>
      </c>
      <c r="J771" s="2" t="str">
        <f>IF(ISBLANK(A771),"",-SUM(I$3:I771))</f>
        <v/>
      </c>
      <c r="K771" s="2" t="str">
        <f t="shared" si="90"/>
        <v/>
      </c>
      <c r="L771" s="7" t="str">
        <f t="shared" si="91"/>
        <v/>
      </c>
      <c r="M771" s="7" t="str">
        <f>IF(ISBLANK(A771),"",K771/($M$1+SUM(K$3:K770)))</f>
        <v/>
      </c>
      <c r="N771" t="str">
        <f>IF(ISBLANK(A771),"",IF(H772=0,NETWORKDAYS($H$3,H771,holiday!$B$2:$B$10),IF(DAY(H771)&lt;DAY(H772),NETWORKDAYS($H$3,H771,holiday!$B$2:$B$10),0)))</f>
        <v/>
      </c>
      <c r="O771" t="str">
        <f>IF(ISBLANK(A771),"",SUMIF($A$3:$A771,O$2,$B$3:$B771))</f>
        <v/>
      </c>
      <c r="P771" t="str">
        <f>IF(ISBLANK(A771),"",SUMIF($A$3:$A771,P$2,$B$3:$B771))</f>
        <v/>
      </c>
      <c r="Q771" t="str">
        <f>IF(ISBLANK(A771),"",SUMIF($A$3:$A771,Q$2,$B$3:$B771))</f>
        <v/>
      </c>
      <c r="R771" t="str">
        <f>IF(ISBLANK(A771),"",SUMIF($A$3:$A771,R$2,$B$3:$B771))</f>
        <v/>
      </c>
      <c r="T771" s="2" t="str">
        <f t="shared" si="92"/>
        <v/>
      </c>
      <c r="U771" s="2" t="str">
        <f t="shared" si="93"/>
        <v/>
      </c>
      <c r="V771" s="2" t="str">
        <f t="shared" si="94"/>
        <v/>
      </c>
      <c r="W771" s="2" t="str">
        <f t="shared" si="95"/>
        <v/>
      </c>
    </row>
    <row r="772" spans="8:23" x14ac:dyDescent="0.3">
      <c r="H772" s="12">
        <f t="shared" ref="H772:H835" si="96">IF(ISBLANK(D772),,LEFT(D772,LEN(D772)-6)*1)</f>
        <v>0</v>
      </c>
      <c r="I772" s="2" t="str">
        <f t="shared" ref="I772:I835" si="97">IF(ISBLANK(A772),"",-B772*C772)</f>
        <v/>
      </c>
      <c r="J772" s="2" t="str">
        <f>IF(ISBLANK(A772),"",-SUM(I$3:I772))</f>
        <v/>
      </c>
      <c r="K772" s="2" t="str">
        <f t="shared" ref="K772:K835" si="98">IF(ISBLANK(A772),"",SUMPRODUCT(O772:R772,T772:W772)-J772)</f>
        <v/>
      </c>
      <c r="L772" s="7" t="str">
        <f t="shared" ref="L772:L835" si="99">IF(ISBLANK(A772),"",K772/$M$1)</f>
        <v/>
      </c>
      <c r="M772" s="7" t="str">
        <f>IF(ISBLANK(A772),"",K772/($M$1+SUM(K$3:K771)))</f>
        <v/>
      </c>
      <c r="N772" t="str">
        <f>IF(ISBLANK(A772),"",IF(H773=0,NETWORKDAYS($H$3,H772,holiday!$B$2:$B$10),IF(DAY(H772)&lt;DAY(H773),NETWORKDAYS($H$3,H772,holiday!$B$2:$B$10),0)))</f>
        <v/>
      </c>
      <c r="O772" t="str">
        <f>IF(ISBLANK(A772),"",SUMIF($A$3:$A772,O$2,$B$3:$B772))</f>
        <v/>
      </c>
      <c r="P772" t="str">
        <f>IF(ISBLANK(A772),"",SUMIF($A$3:$A772,P$2,$B$3:$B772))</f>
        <v/>
      </c>
      <c r="Q772" t="str">
        <f>IF(ISBLANK(A772),"",SUMIF($A$3:$A772,Q$2,$B$3:$B772))</f>
        <v/>
      </c>
      <c r="R772" t="str">
        <f>IF(ISBLANK(A772),"",SUMIF($A$3:$A772,R$2,$B$3:$B772))</f>
        <v/>
      </c>
      <c r="T772" s="2" t="str">
        <f t="shared" ref="T772:T835" si="100">IF(ISBLANK(A772),"",IF($A772=T$2,$C772,T771))</f>
        <v/>
      </c>
      <c r="U772" s="2" t="str">
        <f t="shared" ref="U772:U835" si="101">IF(ISBLANK(A772),"",IF($A772=U$2,$C772,U771))</f>
        <v/>
      </c>
      <c r="V772" s="2" t="str">
        <f t="shared" ref="V772:V835" si="102">IF(ISBLANK(A772),"",IF($A772=V$2,$C772,V771))</f>
        <v/>
      </c>
      <c r="W772" s="2" t="str">
        <f t="shared" ref="W772:W835" si="103">IF(ISBLANK(A772),"",IF($A772=W$2,$C772,W771))</f>
        <v/>
      </c>
    </row>
    <row r="773" spans="8:23" x14ac:dyDescent="0.3">
      <c r="H773" s="12">
        <f t="shared" si="96"/>
        <v>0</v>
      </c>
      <c r="I773" s="2" t="str">
        <f t="shared" si="97"/>
        <v/>
      </c>
      <c r="J773" s="2" t="str">
        <f>IF(ISBLANK(A773),"",-SUM(I$3:I773))</f>
        <v/>
      </c>
      <c r="K773" s="2" t="str">
        <f t="shared" si="98"/>
        <v/>
      </c>
      <c r="L773" s="7" t="str">
        <f t="shared" si="99"/>
        <v/>
      </c>
      <c r="M773" s="7" t="str">
        <f>IF(ISBLANK(A773),"",K773/($M$1+SUM(K$3:K772)))</f>
        <v/>
      </c>
      <c r="N773" t="str">
        <f>IF(ISBLANK(A773),"",IF(H774=0,NETWORKDAYS($H$3,H773,holiday!$B$2:$B$10),IF(DAY(H773)&lt;DAY(H774),NETWORKDAYS($H$3,H773,holiday!$B$2:$B$10),0)))</f>
        <v/>
      </c>
      <c r="O773" t="str">
        <f>IF(ISBLANK(A773),"",SUMIF($A$3:$A773,O$2,$B$3:$B773))</f>
        <v/>
      </c>
      <c r="P773" t="str">
        <f>IF(ISBLANK(A773),"",SUMIF($A$3:$A773,P$2,$B$3:$B773))</f>
        <v/>
      </c>
      <c r="Q773" t="str">
        <f>IF(ISBLANK(A773),"",SUMIF($A$3:$A773,Q$2,$B$3:$B773))</f>
        <v/>
      </c>
      <c r="R773" t="str">
        <f>IF(ISBLANK(A773),"",SUMIF($A$3:$A773,R$2,$B$3:$B773))</f>
        <v/>
      </c>
      <c r="T773" s="2" t="str">
        <f t="shared" si="100"/>
        <v/>
      </c>
      <c r="U773" s="2" t="str">
        <f t="shared" si="101"/>
        <v/>
      </c>
      <c r="V773" s="2" t="str">
        <f t="shared" si="102"/>
        <v/>
      </c>
      <c r="W773" s="2" t="str">
        <f t="shared" si="103"/>
        <v/>
      </c>
    </row>
    <row r="774" spans="8:23" x14ac:dyDescent="0.3">
      <c r="H774" s="12">
        <f t="shared" si="96"/>
        <v>0</v>
      </c>
      <c r="I774" s="2" t="str">
        <f t="shared" si="97"/>
        <v/>
      </c>
      <c r="J774" s="2" t="str">
        <f>IF(ISBLANK(A774),"",-SUM(I$3:I774))</f>
        <v/>
      </c>
      <c r="K774" s="2" t="str">
        <f t="shared" si="98"/>
        <v/>
      </c>
      <c r="L774" s="7" t="str">
        <f t="shared" si="99"/>
        <v/>
      </c>
      <c r="M774" s="7" t="str">
        <f>IF(ISBLANK(A774),"",K774/($M$1+SUM(K$3:K773)))</f>
        <v/>
      </c>
      <c r="N774" t="str">
        <f>IF(ISBLANK(A774),"",IF(H775=0,NETWORKDAYS($H$3,H774,holiday!$B$2:$B$10),IF(DAY(H774)&lt;DAY(H775),NETWORKDAYS($H$3,H774,holiday!$B$2:$B$10),0)))</f>
        <v/>
      </c>
      <c r="O774" t="str">
        <f>IF(ISBLANK(A774),"",SUMIF($A$3:$A774,O$2,$B$3:$B774))</f>
        <v/>
      </c>
      <c r="P774" t="str">
        <f>IF(ISBLANK(A774),"",SUMIF($A$3:$A774,P$2,$B$3:$B774))</f>
        <v/>
      </c>
      <c r="Q774" t="str">
        <f>IF(ISBLANK(A774),"",SUMIF($A$3:$A774,Q$2,$B$3:$B774))</f>
        <v/>
      </c>
      <c r="R774" t="str">
        <f>IF(ISBLANK(A774),"",SUMIF($A$3:$A774,R$2,$B$3:$B774))</f>
        <v/>
      </c>
      <c r="T774" s="2" t="str">
        <f t="shared" si="100"/>
        <v/>
      </c>
      <c r="U774" s="2" t="str">
        <f t="shared" si="101"/>
        <v/>
      </c>
      <c r="V774" s="2" t="str">
        <f t="shared" si="102"/>
        <v/>
      </c>
      <c r="W774" s="2" t="str">
        <f t="shared" si="103"/>
        <v/>
      </c>
    </row>
    <row r="775" spans="8:23" x14ac:dyDescent="0.3">
      <c r="H775" s="12">
        <f t="shared" si="96"/>
        <v>0</v>
      </c>
      <c r="I775" s="2" t="str">
        <f t="shared" si="97"/>
        <v/>
      </c>
      <c r="J775" s="2" t="str">
        <f>IF(ISBLANK(A775),"",-SUM(I$3:I775))</f>
        <v/>
      </c>
      <c r="K775" s="2" t="str">
        <f t="shared" si="98"/>
        <v/>
      </c>
      <c r="L775" s="7" t="str">
        <f t="shared" si="99"/>
        <v/>
      </c>
      <c r="M775" s="7" t="str">
        <f>IF(ISBLANK(A775),"",K775/($M$1+SUM(K$3:K774)))</f>
        <v/>
      </c>
      <c r="N775" t="str">
        <f>IF(ISBLANK(A775),"",IF(H776=0,NETWORKDAYS($H$3,H775,holiday!$B$2:$B$10),IF(DAY(H775)&lt;DAY(H776),NETWORKDAYS($H$3,H775,holiday!$B$2:$B$10),0)))</f>
        <v/>
      </c>
      <c r="O775" t="str">
        <f>IF(ISBLANK(A775),"",SUMIF($A$3:$A775,O$2,$B$3:$B775))</f>
        <v/>
      </c>
      <c r="P775" t="str">
        <f>IF(ISBLANK(A775),"",SUMIF($A$3:$A775,P$2,$B$3:$B775))</f>
        <v/>
      </c>
      <c r="Q775" t="str">
        <f>IF(ISBLANK(A775),"",SUMIF($A$3:$A775,Q$2,$B$3:$B775))</f>
        <v/>
      </c>
      <c r="R775" t="str">
        <f>IF(ISBLANK(A775),"",SUMIF($A$3:$A775,R$2,$B$3:$B775))</f>
        <v/>
      </c>
      <c r="T775" s="2" t="str">
        <f t="shared" si="100"/>
        <v/>
      </c>
      <c r="U775" s="2" t="str">
        <f t="shared" si="101"/>
        <v/>
      </c>
      <c r="V775" s="2" t="str">
        <f t="shared" si="102"/>
        <v/>
      </c>
      <c r="W775" s="2" t="str">
        <f t="shared" si="103"/>
        <v/>
      </c>
    </row>
    <row r="776" spans="8:23" x14ac:dyDescent="0.3">
      <c r="H776" s="12">
        <f t="shared" si="96"/>
        <v>0</v>
      </c>
      <c r="I776" s="2" t="str">
        <f t="shared" si="97"/>
        <v/>
      </c>
      <c r="J776" s="2" t="str">
        <f>IF(ISBLANK(A776),"",-SUM(I$3:I776))</f>
        <v/>
      </c>
      <c r="K776" s="2" t="str">
        <f t="shared" si="98"/>
        <v/>
      </c>
      <c r="L776" s="7" t="str">
        <f t="shared" si="99"/>
        <v/>
      </c>
      <c r="M776" s="7" t="str">
        <f>IF(ISBLANK(A776),"",K776/($M$1+SUM(K$3:K775)))</f>
        <v/>
      </c>
      <c r="N776" t="str">
        <f>IF(ISBLANK(A776),"",IF(H777=0,NETWORKDAYS($H$3,H776,holiday!$B$2:$B$10),IF(DAY(H776)&lt;DAY(H777),NETWORKDAYS($H$3,H776,holiday!$B$2:$B$10),0)))</f>
        <v/>
      </c>
      <c r="O776" t="str">
        <f>IF(ISBLANK(A776),"",SUMIF($A$3:$A776,O$2,$B$3:$B776))</f>
        <v/>
      </c>
      <c r="P776" t="str">
        <f>IF(ISBLANK(A776),"",SUMIF($A$3:$A776,P$2,$B$3:$B776))</f>
        <v/>
      </c>
      <c r="Q776" t="str">
        <f>IF(ISBLANK(A776),"",SUMIF($A$3:$A776,Q$2,$B$3:$B776))</f>
        <v/>
      </c>
      <c r="R776" t="str">
        <f>IF(ISBLANK(A776),"",SUMIF($A$3:$A776,R$2,$B$3:$B776))</f>
        <v/>
      </c>
      <c r="T776" s="2" t="str">
        <f t="shared" si="100"/>
        <v/>
      </c>
      <c r="U776" s="2" t="str">
        <f t="shared" si="101"/>
        <v/>
      </c>
      <c r="V776" s="2" t="str">
        <f t="shared" si="102"/>
        <v/>
      </c>
      <c r="W776" s="2" t="str">
        <f t="shared" si="103"/>
        <v/>
      </c>
    </row>
    <row r="777" spans="8:23" x14ac:dyDescent="0.3">
      <c r="H777" s="12">
        <f t="shared" si="96"/>
        <v>0</v>
      </c>
      <c r="I777" s="2" t="str">
        <f t="shared" si="97"/>
        <v/>
      </c>
      <c r="J777" s="2" t="str">
        <f>IF(ISBLANK(A777),"",-SUM(I$3:I777))</f>
        <v/>
      </c>
      <c r="K777" s="2" t="str">
        <f t="shared" si="98"/>
        <v/>
      </c>
      <c r="L777" s="7" t="str">
        <f t="shared" si="99"/>
        <v/>
      </c>
      <c r="M777" s="7" t="str">
        <f>IF(ISBLANK(A777),"",K777/($M$1+SUM(K$3:K776)))</f>
        <v/>
      </c>
      <c r="N777" t="str">
        <f>IF(ISBLANK(A777),"",IF(H778=0,NETWORKDAYS($H$3,H777,holiday!$B$2:$B$10),IF(DAY(H777)&lt;DAY(H778),NETWORKDAYS($H$3,H777,holiday!$B$2:$B$10),0)))</f>
        <v/>
      </c>
      <c r="O777" t="str">
        <f>IF(ISBLANK(A777),"",SUMIF($A$3:$A777,O$2,$B$3:$B777))</f>
        <v/>
      </c>
      <c r="P777" t="str">
        <f>IF(ISBLANK(A777),"",SUMIF($A$3:$A777,P$2,$B$3:$B777))</f>
        <v/>
      </c>
      <c r="Q777" t="str">
        <f>IF(ISBLANK(A777),"",SUMIF($A$3:$A777,Q$2,$B$3:$B777))</f>
        <v/>
      </c>
      <c r="R777" t="str">
        <f>IF(ISBLANK(A777),"",SUMIF($A$3:$A777,R$2,$B$3:$B777))</f>
        <v/>
      </c>
      <c r="T777" s="2" t="str">
        <f t="shared" si="100"/>
        <v/>
      </c>
      <c r="U777" s="2" t="str">
        <f t="shared" si="101"/>
        <v/>
      </c>
      <c r="V777" s="2" t="str">
        <f t="shared" si="102"/>
        <v/>
      </c>
      <c r="W777" s="2" t="str">
        <f t="shared" si="103"/>
        <v/>
      </c>
    </row>
    <row r="778" spans="8:23" x14ac:dyDescent="0.3">
      <c r="H778" s="12">
        <f t="shared" si="96"/>
        <v>0</v>
      </c>
      <c r="I778" s="2" t="str">
        <f t="shared" si="97"/>
        <v/>
      </c>
      <c r="J778" s="2" t="str">
        <f>IF(ISBLANK(A778),"",-SUM(I$3:I778))</f>
        <v/>
      </c>
      <c r="K778" s="2" t="str">
        <f t="shared" si="98"/>
        <v/>
      </c>
      <c r="L778" s="7" t="str">
        <f t="shared" si="99"/>
        <v/>
      </c>
      <c r="M778" s="7" t="str">
        <f>IF(ISBLANK(A778),"",K778/($M$1+SUM(K$3:K777)))</f>
        <v/>
      </c>
      <c r="N778" t="str">
        <f>IF(ISBLANK(A778),"",IF(H779=0,NETWORKDAYS($H$3,H778,holiday!$B$2:$B$10),IF(DAY(H778)&lt;DAY(H779),NETWORKDAYS($H$3,H778,holiday!$B$2:$B$10),0)))</f>
        <v/>
      </c>
      <c r="O778" t="str">
        <f>IF(ISBLANK(A778),"",SUMIF($A$3:$A778,O$2,$B$3:$B778))</f>
        <v/>
      </c>
      <c r="P778" t="str">
        <f>IF(ISBLANK(A778),"",SUMIF($A$3:$A778,P$2,$B$3:$B778))</f>
        <v/>
      </c>
      <c r="Q778" t="str">
        <f>IF(ISBLANK(A778),"",SUMIF($A$3:$A778,Q$2,$B$3:$B778))</f>
        <v/>
      </c>
      <c r="R778" t="str">
        <f>IF(ISBLANK(A778),"",SUMIF($A$3:$A778,R$2,$B$3:$B778))</f>
        <v/>
      </c>
      <c r="T778" s="2" t="str">
        <f t="shared" si="100"/>
        <v/>
      </c>
      <c r="U778" s="2" t="str">
        <f t="shared" si="101"/>
        <v/>
      </c>
      <c r="V778" s="2" t="str">
        <f t="shared" si="102"/>
        <v/>
      </c>
      <c r="W778" s="2" t="str">
        <f t="shared" si="103"/>
        <v/>
      </c>
    </row>
    <row r="779" spans="8:23" x14ac:dyDescent="0.3">
      <c r="H779" s="12">
        <f t="shared" si="96"/>
        <v>0</v>
      </c>
      <c r="I779" s="2" t="str">
        <f t="shared" si="97"/>
        <v/>
      </c>
      <c r="J779" s="2" t="str">
        <f>IF(ISBLANK(A779),"",-SUM(I$3:I779))</f>
        <v/>
      </c>
      <c r="K779" s="2" t="str">
        <f t="shared" si="98"/>
        <v/>
      </c>
      <c r="L779" s="7" t="str">
        <f t="shared" si="99"/>
        <v/>
      </c>
      <c r="M779" s="7" t="str">
        <f>IF(ISBLANK(A779),"",K779/($M$1+SUM(K$3:K778)))</f>
        <v/>
      </c>
      <c r="N779" t="str">
        <f>IF(ISBLANK(A779),"",IF(H780=0,NETWORKDAYS($H$3,H779,holiday!$B$2:$B$10),IF(DAY(H779)&lt;DAY(H780),NETWORKDAYS($H$3,H779,holiday!$B$2:$B$10),0)))</f>
        <v/>
      </c>
      <c r="O779" t="str">
        <f>IF(ISBLANK(A779),"",SUMIF($A$3:$A779,O$2,$B$3:$B779))</f>
        <v/>
      </c>
      <c r="P779" t="str">
        <f>IF(ISBLANK(A779),"",SUMIF($A$3:$A779,P$2,$B$3:$B779))</f>
        <v/>
      </c>
      <c r="Q779" t="str">
        <f>IF(ISBLANK(A779),"",SUMIF($A$3:$A779,Q$2,$B$3:$B779))</f>
        <v/>
      </c>
      <c r="R779" t="str">
        <f>IF(ISBLANK(A779),"",SUMIF($A$3:$A779,R$2,$B$3:$B779))</f>
        <v/>
      </c>
      <c r="T779" s="2" t="str">
        <f t="shared" si="100"/>
        <v/>
      </c>
      <c r="U779" s="2" t="str">
        <f t="shared" si="101"/>
        <v/>
      </c>
      <c r="V779" s="2" t="str">
        <f t="shared" si="102"/>
        <v/>
      </c>
      <c r="W779" s="2" t="str">
        <f t="shared" si="103"/>
        <v/>
      </c>
    </row>
    <row r="780" spans="8:23" x14ac:dyDescent="0.3">
      <c r="H780" s="12">
        <f t="shared" si="96"/>
        <v>0</v>
      </c>
      <c r="I780" s="2" t="str">
        <f t="shared" si="97"/>
        <v/>
      </c>
      <c r="J780" s="2" t="str">
        <f>IF(ISBLANK(A780),"",-SUM(I$3:I780))</f>
        <v/>
      </c>
      <c r="K780" s="2" t="str">
        <f t="shared" si="98"/>
        <v/>
      </c>
      <c r="L780" s="7" t="str">
        <f t="shared" si="99"/>
        <v/>
      </c>
      <c r="M780" s="7" t="str">
        <f>IF(ISBLANK(A780),"",K780/($M$1+SUM(K$3:K779)))</f>
        <v/>
      </c>
      <c r="N780" t="str">
        <f>IF(ISBLANK(A780),"",IF(H781=0,NETWORKDAYS($H$3,H780,holiday!$B$2:$B$10),IF(DAY(H780)&lt;DAY(H781),NETWORKDAYS($H$3,H780,holiday!$B$2:$B$10),0)))</f>
        <v/>
      </c>
      <c r="O780" t="str">
        <f>IF(ISBLANK(A780),"",SUMIF($A$3:$A780,O$2,$B$3:$B780))</f>
        <v/>
      </c>
      <c r="P780" t="str">
        <f>IF(ISBLANK(A780),"",SUMIF($A$3:$A780,P$2,$B$3:$B780))</f>
        <v/>
      </c>
      <c r="Q780" t="str">
        <f>IF(ISBLANK(A780),"",SUMIF($A$3:$A780,Q$2,$B$3:$B780))</f>
        <v/>
      </c>
      <c r="R780" t="str">
        <f>IF(ISBLANK(A780),"",SUMIF($A$3:$A780,R$2,$B$3:$B780))</f>
        <v/>
      </c>
      <c r="T780" s="2" t="str">
        <f t="shared" si="100"/>
        <v/>
      </c>
      <c r="U780" s="2" t="str">
        <f t="shared" si="101"/>
        <v/>
      </c>
      <c r="V780" s="2" t="str">
        <f t="shared" si="102"/>
        <v/>
      </c>
      <c r="W780" s="2" t="str">
        <f t="shared" si="103"/>
        <v/>
      </c>
    </row>
    <row r="781" spans="8:23" x14ac:dyDescent="0.3">
      <c r="H781" s="12">
        <f t="shared" si="96"/>
        <v>0</v>
      </c>
      <c r="I781" s="2" t="str">
        <f t="shared" si="97"/>
        <v/>
      </c>
      <c r="J781" s="2" t="str">
        <f>IF(ISBLANK(A781),"",-SUM(I$3:I781))</f>
        <v/>
      </c>
      <c r="K781" s="2" t="str">
        <f t="shared" si="98"/>
        <v/>
      </c>
      <c r="L781" s="7" t="str">
        <f t="shared" si="99"/>
        <v/>
      </c>
      <c r="M781" s="7" t="str">
        <f>IF(ISBLANK(A781),"",K781/($M$1+SUM(K$3:K780)))</f>
        <v/>
      </c>
      <c r="N781" t="str">
        <f>IF(ISBLANK(A781),"",IF(H782=0,NETWORKDAYS($H$3,H781,holiday!$B$2:$B$10),IF(DAY(H781)&lt;DAY(H782),NETWORKDAYS($H$3,H781,holiday!$B$2:$B$10),0)))</f>
        <v/>
      </c>
      <c r="O781" t="str">
        <f>IF(ISBLANK(A781),"",SUMIF($A$3:$A781,O$2,$B$3:$B781))</f>
        <v/>
      </c>
      <c r="P781" t="str">
        <f>IF(ISBLANK(A781),"",SUMIF($A$3:$A781,P$2,$B$3:$B781))</f>
        <v/>
      </c>
      <c r="Q781" t="str">
        <f>IF(ISBLANK(A781),"",SUMIF($A$3:$A781,Q$2,$B$3:$B781))</f>
        <v/>
      </c>
      <c r="R781" t="str">
        <f>IF(ISBLANK(A781),"",SUMIF($A$3:$A781,R$2,$B$3:$B781))</f>
        <v/>
      </c>
      <c r="T781" s="2" t="str">
        <f t="shared" si="100"/>
        <v/>
      </c>
      <c r="U781" s="2" t="str">
        <f t="shared" si="101"/>
        <v/>
      </c>
      <c r="V781" s="2" t="str">
        <f t="shared" si="102"/>
        <v/>
      </c>
      <c r="W781" s="2" t="str">
        <f t="shared" si="103"/>
        <v/>
      </c>
    </row>
    <row r="782" spans="8:23" x14ac:dyDescent="0.3">
      <c r="H782" s="12">
        <f t="shared" si="96"/>
        <v>0</v>
      </c>
      <c r="I782" s="2" t="str">
        <f t="shared" si="97"/>
        <v/>
      </c>
      <c r="J782" s="2" t="str">
        <f>IF(ISBLANK(A782),"",-SUM(I$3:I782))</f>
        <v/>
      </c>
      <c r="K782" s="2" t="str">
        <f t="shared" si="98"/>
        <v/>
      </c>
      <c r="L782" s="7" t="str">
        <f t="shared" si="99"/>
        <v/>
      </c>
      <c r="M782" s="7" t="str">
        <f>IF(ISBLANK(A782),"",K782/($M$1+SUM(K$3:K781)))</f>
        <v/>
      </c>
      <c r="N782" t="str">
        <f>IF(ISBLANK(A782),"",IF(H783=0,NETWORKDAYS($H$3,H782,holiday!$B$2:$B$10),IF(DAY(H782)&lt;DAY(H783),NETWORKDAYS($H$3,H782,holiday!$B$2:$B$10),0)))</f>
        <v/>
      </c>
      <c r="O782" t="str">
        <f>IF(ISBLANK(A782),"",SUMIF($A$3:$A782,O$2,$B$3:$B782))</f>
        <v/>
      </c>
      <c r="P782" t="str">
        <f>IF(ISBLANK(A782),"",SUMIF($A$3:$A782,P$2,$B$3:$B782))</f>
        <v/>
      </c>
      <c r="Q782" t="str">
        <f>IF(ISBLANK(A782),"",SUMIF($A$3:$A782,Q$2,$B$3:$B782))</f>
        <v/>
      </c>
      <c r="R782" t="str">
        <f>IF(ISBLANK(A782),"",SUMIF($A$3:$A782,R$2,$B$3:$B782))</f>
        <v/>
      </c>
      <c r="T782" s="2" t="str">
        <f t="shared" si="100"/>
        <v/>
      </c>
      <c r="U782" s="2" t="str">
        <f t="shared" si="101"/>
        <v/>
      </c>
      <c r="V782" s="2" t="str">
        <f t="shared" si="102"/>
        <v/>
      </c>
      <c r="W782" s="2" t="str">
        <f t="shared" si="103"/>
        <v/>
      </c>
    </row>
    <row r="783" spans="8:23" x14ac:dyDescent="0.3">
      <c r="H783" s="12">
        <f t="shared" si="96"/>
        <v>0</v>
      </c>
      <c r="I783" s="2" t="str">
        <f t="shared" si="97"/>
        <v/>
      </c>
      <c r="J783" s="2" t="str">
        <f>IF(ISBLANK(A783),"",-SUM(I$3:I783))</f>
        <v/>
      </c>
      <c r="K783" s="2" t="str">
        <f t="shared" si="98"/>
        <v/>
      </c>
      <c r="L783" s="7" t="str">
        <f t="shared" si="99"/>
        <v/>
      </c>
      <c r="M783" s="7" t="str">
        <f>IF(ISBLANK(A783),"",K783/($M$1+SUM(K$3:K782)))</f>
        <v/>
      </c>
      <c r="N783" t="str">
        <f>IF(ISBLANK(A783),"",IF(H784=0,NETWORKDAYS($H$3,H783,holiday!$B$2:$B$10),IF(DAY(H783)&lt;DAY(H784),NETWORKDAYS($H$3,H783,holiday!$B$2:$B$10),0)))</f>
        <v/>
      </c>
      <c r="O783" t="str">
        <f>IF(ISBLANK(A783),"",SUMIF($A$3:$A783,O$2,$B$3:$B783))</f>
        <v/>
      </c>
      <c r="P783" t="str">
        <f>IF(ISBLANK(A783),"",SUMIF($A$3:$A783,P$2,$B$3:$B783))</f>
        <v/>
      </c>
      <c r="Q783" t="str">
        <f>IF(ISBLANK(A783),"",SUMIF($A$3:$A783,Q$2,$B$3:$B783))</f>
        <v/>
      </c>
      <c r="R783" t="str">
        <f>IF(ISBLANK(A783),"",SUMIF($A$3:$A783,R$2,$B$3:$B783))</f>
        <v/>
      </c>
      <c r="T783" s="2" t="str">
        <f t="shared" si="100"/>
        <v/>
      </c>
      <c r="U783" s="2" t="str">
        <f t="shared" si="101"/>
        <v/>
      </c>
      <c r="V783" s="2" t="str">
        <f t="shared" si="102"/>
        <v/>
      </c>
      <c r="W783" s="2" t="str">
        <f t="shared" si="103"/>
        <v/>
      </c>
    </row>
    <row r="784" spans="8:23" x14ac:dyDescent="0.3">
      <c r="H784" s="12">
        <f t="shared" si="96"/>
        <v>0</v>
      </c>
      <c r="I784" s="2" t="str">
        <f t="shared" si="97"/>
        <v/>
      </c>
      <c r="J784" s="2" t="str">
        <f>IF(ISBLANK(A784),"",-SUM(I$3:I784))</f>
        <v/>
      </c>
      <c r="K784" s="2" t="str">
        <f t="shared" si="98"/>
        <v/>
      </c>
      <c r="L784" s="7" t="str">
        <f t="shared" si="99"/>
        <v/>
      </c>
      <c r="M784" s="7" t="str">
        <f>IF(ISBLANK(A784),"",K784/($M$1+SUM(K$3:K783)))</f>
        <v/>
      </c>
      <c r="N784" t="str">
        <f>IF(ISBLANK(A784),"",IF(H785=0,NETWORKDAYS($H$3,H784,holiday!$B$2:$B$10),IF(DAY(H784)&lt;DAY(H785),NETWORKDAYS($H$3,H784,holiday!$B$2:$B$10),0)))</f>
        <v/>
      </c>
      <c r="O784" t="str">
        <f>IF(ISBLANK(A784),"",SUMIF($A$3:$A784,O$2,$B$3:$B784))</f>
        <v/>
      </c>
      <c r="P784" t="str">
        <f>IF(ISBLANK(A784),"",SUMIF($A$3:$A784,P$2,$B$3:$B784))</f>
        <v/>
      </c>
      <c r="Q784" t="str">
        <f>IF(ISBLANK(A784),"",SUMIF($A$3:$A784,Q$2,$B$3:$B784))</f>
        <v/>
      </c>
      <c r="R784" t="str">
        <f>IF(ISBLANK(A784),"",SUMIF($A$3:$A784,R$2,$B$3:$B784))</f>
        <v/>
      </c>
      <c r="T784" s="2" t="str">
        <f t="shared" si="100"/>
        <v/>
      </c>
      <c r="U784" s="2" t="str">
        <f t="shared" si="101"/>
        <v/>
      </c>
      <c r="V784" s="2" t="str">
        <f t="shared" si="102"/>
        <v/>
      </c>
      <c r="W784" s="2" t="str">
        <f t="shared" si="103"/>
        <v/>
      </c>
    </row>
    <row r="785" spans="8:23" x14ac:dyDescent="0.3">
      <c r="H785" s="12">
        <f t="shared" si="96"/>
        <v>0</v>
      </c>
      <c r="I785" s="2" t="str">
        <f t="shared" si="97"/>
        <v/>
      </c>
      <c r="J785" s="2" t="str">
        <f>IF(ISBLANK(A785),"",-SUM(I$3:I785))</f>
        <v/>
      </c>
      <c r="K785" s="2" t="str">
        <f t="shared" si="98"/>
        <v/>
      </c>
      <c r="L785" s="7" t="str">
        <f t="shared" si="99"/>
        <v/>
      </c>
      <c r="M785" s="7" t="str">
        <f>IF(ISBLANK(A785),"",K785/($M$1+SUM(K$3:K784)))</f>
        <v/>
      </c>
      <c r="N785" t="str">
        <f>IF(ISBLANK(A785),"",IF(H786=0,NETWORKDAYS($H$3,H785,holiday!$B$2:$B$10),IF(DAY(H785)&lt;DAY(H786),NETWORKDAYS($H$3,H785,holiday!$B$2:$B$10),0)))</f>
        <v/>
      </c>
      <c r="O785" t="str">
        <f>IF(ISBLANK(A785),"",SUMIF($A$3:$A785,O$2,$B$3:$B785))</f>
        <v/>
      </c>
      <c r="P785" t="str">
        <f>IF(ISBLANK(A785),"",SUMIF($A$3:$A785,P$2,$B$3:$B785))</f>
        <v/>
      </c>
      <c r="Q785" t="str">
        <f>IF(ISBLANK(A785),"",SUMIF($A$3:$A785,Q$2,$B$3:$B785))</f>
        <v/>
      </c>
      <c r="R785" t="str">
        <f>IF(ISBLANK(A785),"",SUMIF($A$3:$A785,R$2,$B$3:$B785))</f>
        <v/>
      </c>
      <c r="T785" s="2" t="str">
        <f t="shared" si="100"/>
        <v/>
      </c>
      <c r="U785" s="2" t="str">
        <f t="shared" si="101"/>
        <v/>
      </c>
      <c r="V785" s="2" t="str">
        <f t="shared" si="102"/>
        <v/>
      </c>
      <c r="W785" s="2" t="str">
        <f t="shared" si="103"/>
        <v/>
      </c>
    </row>
    <row r="786" spans="8:23" x14ac:dyDescent="0.3">
      <c r="H786" s="12">
        <f t="shared" si="96"/>
        <v>0</v>
      </c>
      <c r="I786" s="2" t="str">
        <f t="shared" si="97"/>
        <v/>
      </c>
      <c r="J786" s="2" t="str">
        <f>IF(ISBLANK(A786),"",-SUM(I$3:I786))</f>
        <v/>
      </c>
      <c r="K786" s="2" t="str">
        <f t="shared" si="98"/>
        <v/>
      </c>
      <c r="L786" s="7" t="str">
        <f t="shared" si="99"/>
        <v/>
      </c>
      <c r="M786" s="7" t="str">
        <f>IF(ISBLANK(A786),"",K786/($M$1+SUM(K$3:K785)))</f>
        <v/>
      </c>
      <c r="N786" t="str">
        <f>IF(ISBLANK(A786),"",IF(H787=0,NETWORKDAYS($H$3,H786,holiday!$B$2:$B$10),IF(DAY(H786)&lt;DAY(H787),NETWORKDAYS($H$3,H786,holiday!$B$2:$B$10),0)))</f>
        <v/>
      </c>
      <c r="O786" t="str">
        <f>IF(ISBLANK(A786),"",SUMIF($A$3:$A786,O$2,$B$3:$B786))</f>
        <v/>
      </c>
      <c r="P786" t="str">
        <f>IF(ISBLANK(A786),"",SUMIF($A$3:$A786,P$2,$B$3:$B786))</f>
        <v/>
      </c>
      <c r="Q786" t="str">
        <f>IF(ISBLANK(A786),"",SUMIF($A$3:$A786,Q$2,$B$3:$B786))</f>
        <v/>
      </c>
      <c r="R786" t="str">
        <f>IF(ISBLANK(A786),"",SUMIF($A$3:$A786,R$2,$B$3:$B786))</f>
        <v/>
      </c>
      <c r="T786" s="2" t="str">
        <f t="shared" si="100"/>
        <v/>
      </c>
      <c r="U786" s="2" t="str">
        <f t="shared" si="101"/>
        <v/>
      </c>
      <c r="V786" s="2" t="str">
        <f t="shared" si="102"/>
        <v/>
      </c>
      <c r="W786" s="2" t="str">
        <f t="shared" si="103"/>
        <v/>
      </c>
    </row>
    <row r="787" spans="8:23" x14ac:dyDescent="0.3">
      <c r="H787" s="12">
        <f t="shared" si="96"/>
        <v>0</v>
      </c>
      <c r="I787" s="2" t="str">
        <f t="shared" si="97"/>
        <v/>
      </c>
      <c r="J787" s="2" t="str">
        <f>IF(ISBLANK(A787),"",-SUM(I$3:I787))</f>
        <v/>
      </c>
      <c r="K787" s="2" t="str">
        <f t="shared" si="98"/>
        <v/>
      </c>
      <c r="L787" s="7" t="str">
        <f t="shared" si="99"/>
        <v/>
      </c>
      <c r="M787" s="7" t="str">
        <f>IF(ISBLANK(A787),"",K787/($M$1+SUM(K$3:K786)))</f>
        <v/>
      </c>
      <c r="N787" t="str">
        <f>IF(ISBLANK(A787),"",IF(H788=0,NETWORKDAYS($H$3,H787,holiday!$B$2:$B$10),IF(DAY(H787)&lt;DAY(H788),NETWORKDAYS($H$3,H787,holiday!$B$2:$B$10),0)))</f>
        <v/>
      </c>
      <c r="O787" t="str">
        <f>IF(ISBLANK(A787),"",SUMIF($A$3:$A787,O$2,$B$3:$B787))</f>
        <v/>
      </c>
      <c r="P787" t="str">
        <f>IF(ISBLANK(A787),"",SUMIF($A$3:$A787,P$2,$B$3:$B787))</f>
        <v/>
      </c>
      <c r="Q787" t="str">
        <f>IF(ISBLANK(A787),"",SUMIF($A$3:$A787,Q$2,$B$3:$B787))</f>
        <v/>
      </c>
      <c r="R787" t="str">
        <f>IF(ISBLANK(A787),"",SUMIF($A$3:$A787,R$2,$B$3:$B787))</f>
        <v/>
      </c>
      <c r="T787" s="2" t="str">
        <f t="shared" si="100"/>
        <v/>
      </c>
      <c r="U787" s="2" t="str">
        <f t="shared" si="101"/>
        <v/>
      </c>
      <c r="V787" s="2" t="str">
        <f t="shared" si="102"/>
        <v/>
      </c>
      <c r="W787" s="2" t="str">
        <f t="shared" si="103"/>
        <v/>
      </c>
    </row>
    <row r="788" spans="8:23" x14ac:dyDescent="0.3">
      <c r="H788" s="12">
        <f t="shared" si="96"/>
        <v>0</v>
      </c>
      <c r="I788" s="2" t="str">
        <f t="shared" si="97"/>
        <v/>
      </c>
      <c r="J788" s="2" t="str">
        <f>IF(ISBLANK(A788),"",-SUM(I$3:I788))</f>
        <v/>
      </c>
      <c r="K788" s="2" t="str">
        <f t="shared" si="98"/>
        <v/>
      </c>
      <c r="L788" s="7" t="str">
        <f t="shared" si="99"/>
        <v/>
      </c>
      <c r="M788" s="7" t="str">
        <f>IF(ISBLANK(A788),"",K788/($M$1+SUM(K$3:K787)))</f>
        <v/>
      </c>
      <c r="N788" t="str">
        <f>IF(ISBLANK(A788),"",IF(H789=0,NETWORKDAYS($H$3,H788,holiday!$B$2:$B$10),IF(DAY(H788)&lt;DAY(H789),NETWORKDAYS($H$3,H788,holiday!$B$2:$B$10),0)))</f>
        <v/>
      </c>
      <c r="O788" t="str">
        <f>IF(ISBLANK(A788),"",SUMIF($A$3:$A788,O$2,$B$3:$B788))</f>
        <v/>
      </c>
      <c r="P788" t="str">
        <f>IF(ISBLANK(A788),"",SUMIF($A$3:$A788,P$2,$B$3:$B788))</f>
        <v/>
      </c>
      <c r="Q788" t="str">
        <f>IF(ISBLANK(A788),"",SUMIF($A$3:$A788,Q$2,$B$3:$B788))</f>
        <v/>
      </c>
      <c r="R788" t="str">
        <f>IF(ISBLANK(A788),"",SUMIF($A$3:$A788,R$2,$B$3:$B788))</f>
        <v/>
      </c>
      <c r="T788" s="2" t="str">
        <f t="shared" si="100"/>
        <v/>
      </c>
      <c r="U788" s="2" t="str">
        <f t="shared" si="101"/>
        <v/>
      </c>
      <c r="V788" s="2" t="str">
        <f t="shared" si="102"/>
        <v/>
      </c>
      <c r="W788" s="2" t="str">
        <f t="shared" si="103"/>
        <v/>
      </c>
    </row>
    <row r="789" spans="8:23" x14ac:dyDescent="0.3">
      <c r="H789" s="12">
        <f t="shared" si="96"/>
        <v>0</v>
      </c>
      <c r="I789" s="2" t="str">
        <f t="shared" si="97"/>
        <v/>
      </c>
      <c r="J789" s="2" t="str">
        <f>IF(ISBLANK(A789),"",-SUM(I$3:I789))</f>
        <v/>
      </c>
      <c r="K789" s="2" t="str">
        <f t="shared" si="98"/>
        <v/>
      </c>
      <c r="L789" s="7" t="str">
        <f t="shared" si="99"/>
        <v/>
      </c>
      <c r="M789" s="7" t="str">
        <f>IF(ISBLANK(A789),"",K789/($M$1+SUM(K$3:K788)))</f>
        <v/>
      </c>
      <c r="N789" t="str">
        <f>IF(ISBLANK(A789),"",IF(H790=0,NETWORKDAYS($H$3,H789,holiday!$B$2:$B$10),IF(DAY(H789)&lt;DAY(H790),NETWORKDAYS($H$3,H789,holiday!$B$2:$B$10),0)))</f>
        <v/>
      </c>
      <c r="O789" t="str">
        <f>IF(ISBLANK(A789),"",SUMIF($A$3:$A789,O$2,$B$3:$B789))</f>
        <v/>
      </c>
      <c r="P789" t="str">
        <f>IF(ISBLANK(A789),"",SUMIF($A$3:$A789,P$2,$B$3:$B789))</f>
        <v/>
      </c>
      <c r="Q789" t="str">
        <f>IF(ISBLANK(A789),"",SUMIF($A$3:$A789,Q$2,$B$3:$B789))</f>
        <v/>
      </c>
      <c r="R789" t="str">
        <f>IF(ISBLANK(A789),"",SUMIF($A$3:$A789,R$2,$B$3:$B789))</f>
        <v/>
      </c>
      <c r="T789" s="2" t="str">
        <f t="shared" si="100"/>
        <v/>
      </c>
      <c r="U789" s="2" t="str">
        <f t="shared" si="101"/>
        <v/>
      </c>
      <c r="V789" s="2" t="str">
        <f t="shared" si="102"/>
        <v/>
      </c>
      <c r="W789" s="2" t="str">
        <f t="shared" si="103"/>
        <v/>
      </c>
    </row>
    <row r="790" spans="8:23" x14ac:dyDescent="0.3">
      <c r="H790" s="12">
        <f t="shared" si="96"/>
        <v>0</v>
      </c>
      <c r="I790" s="2" t="str">
        <f t="shared" si="97"/>
        <v/>
      </c>
      <c r="J790" s="2" t="str">
        <f>IF(ISBLANK(A790),"",-SUM(I$3:I790))</f>
        <v/>
      </c>
      <c r="K790" s="2" t="str">
        <f t="shared" si="98"/>
        <v/>
      </c>
      <c r="L790" s="7" t="str">
        <f t="shared" si="99"/>
        <v/>
      </c>
      <c r="M790" s="7" t="str">
        <f>IF(ISBLANK(A790),"",K790/($M$1+SUM(K$3:K789)))</f>
        <v/>
      </c>
      <c r="N790" t="str">
        <f>IF(ISBLANK(A790),"",IF(H791=0,NETWORKDAYS($H$3,H790,holiday!$B$2:$B$10),IF(DAY(H790)&lt;DAY(H791),NETWORKDAYS($H$3,H790,holiday!$B$2:$B$10),0)))</f>
        <v/>
      </c>
      <c r="O790" t="str">
        <f>IF(ISBLANK(A790),"",SUMIF($A$3:$A790,O$2,$B$3:$B790))</f>
        <v/>
      </c>
      <c r="P790" t="str">
        <f>IF(ISBLANK(A790),"",SUMIF($A$3:$A790,P$2,$B$3:$B790))</f>
        <v/>
      </c>
      <c r="Q790" t="str">
        <f>IF(ISBLANK(A790),"",SUMIF($A$3:$A790,Q$2,$B$3:$B790))</f>
        <v/>
      </c>
      <c r="R790" t="str">
        <f>IF(ISBLANK(A790),"",SUMIF($A$3:$A790,R$2,$B$3:$B790))</f>
        <v/>
      </c>
      <c r="T790" s="2" t="str">
        <f t="shared" si="100"/>
        <v/>
      </c>
      <c r="U790" s="2" t="str">
        <f t="shared" si="101"/>
        <v/>
      </c>
      <c r="V790" s="2" t="str">
        <f t="shared" si="102"/>
        <v/>
      </c>
      <c r="W790" s="2" t="str">
        <f t="shared" si="103"/>
        <v/>
      </c>
    </row>
    <row r="791" spans="8:23" x14ac:dyDescent="0.3">
      <c r="H791" s="12">
        <f t="shared" si="96"/>
        <v>0</v>
      </c>
      <c r="I791" s="2" t="str">
        <f t="shared" si="97"/>
        <v/>
      </c>
      <c r="J791" s="2" t="str">
        <f>IF(ISBLANK(A791),"",-SUM(I$3:I791))</f>
        <v/>
      </c>
      <c r="K791" s="2" t="str">
        <f t="shared" si="98"/>
        <v/>
      </c>
      <c r="L791" s="7" t="str">
        <f t="shared" si="99"/>
        <v/>
      </c>
      <c r="M791" s="7" t="str">
        <f>IF(ISBLANK(A791),"",K791/($M$1+SUM(K$3:K790)))</f>
        <v/>
      </c>
      <c r="N791" t="str">
        <f>IF(ISBLANK(A791),"",IF(H792=0,NETWORKDAYS($H$3,H791,holiday!$B$2:$B$10),IF(DAY(H791)&lt;DAY(H792),NETWORKDAYS($H$3,H791,holiday!$B$2:$B$10),0)))</f>
        <v/>
      </c>
      <c r="O791" t="str">
        <f>IF(ISBLANK(A791),"",SUMIF($A$3:$A791,O$2,$B$3:$B791))</f>
        <v/>
      </c>
      <c r="P791" t="str">
        <f>IF(ISBLANK(A791),"",SUMIF($A$3:$A791,P$2,$B$3:$B791))</f>
        <v/>
      </c>
      <c r="Q791" t="str">
        <f>IF(ISBLANK(A791),"",SUMIF($A$3:$A791,Q$2,$B$3:$B791))</f>
        <v/>
      </c>
      <c r="R791" t="str">
        <f>IF(ISBLANK(A791),"",SUMIF($A$3:$A791,R$2,$B$3:$B791))</f>
        <v/>
      </c>
      <c r="T791" s="2" t="str">
        <f t="shared" si="100"/>
        <v/>
      </c>
      <c r="U791" s="2" t="str">
        <f t="shared" si="101"/>
        <v/>
      </c>
      <c r="V791" s="2" t="str">
        <f t="shared" si="102"/>
        <v/>
      </c>
      <c r="W791" s="2" t="str">
        <f t="shared" si="103"/>
        <v/>
      </c>
    </row>
    <row r="792" spans="8:23" x14ac:dyDescent="0.3">
      <c r="H792" s="12">
        <f t="shared" si="96"/>
        <v>0</v>
      </c>
      <c r="I792" s="2" t="str">
        <f t="shared" si="97"/>
        <v/>
      </c>
      <c r="J792" s="2" t="str">
        <f>IF(ISBLANK(A792),"",-SUM(I$3:I792))</f>
        <v/>
      </c>
      <c r="K792" s="2" t="str">
        <f t="shared" si="98"/>
        <v/>
      </c>
      <c r="L792" s="7" t="str">
        <f t="shared" si="99"/>
        <v/>
      </c>
      <c r="M792" s="7" t="str">
        <f>IF(ISBLANK(A792),"",K792/($M$1+SUM(K$3:K791)))</f>
        <v/>
      </c>
      <c r="N792" t="str">
        <f>IF(ISBLANK(A792),"",IF(H793=0,NETWORKDAYS($H$3,H792,holiday!$B$2:$B$10),IF(DAY(H792)&lt;DAY(H793),NETWORKDAYS($H$3,H792,holiday!$B$2:$B$10),0)))</f>
        <v/>
      </c>
      <c r="O792" t="str">
        <f>IF(ISBLANK(A792),"",SUMIF($A$3:$A792,O$2,$B$3:$B792))</f>
        <v/>
      </c>
      <c r="P792" t="str">
        <f>IF(ISBLANK(A792),"",SUMIF($A$3:$A792,P$2,$B$3:$B792))</f>
        <v/>
      </c>
      <c r="Q792" t="str">
        <f>IF(ISBLANK(A792),"",SUMIF($A$3:$A792,Q$2,$B$3:$B792))</f>
        <v/>
      </c>
      <c r="R792" t="str">
        <f>IF(ISBLANK(A792),"",SUMIF($A$3:$A792,R$2,$B$3:$B792))</f>
        <v/>
      </c>
      <c r="T792" s="2" t="str">
        <f t="shared" si="100"/>
        <v/>
      </c>
      <c r="U792" s="2" t="str">
        <f t="shared" si="101"/>
        <v/>
      </c>
      <c r="V792" s="2" t="str">
        <f t="shared" si="102"/>
        <v/>
      </c>
      <c r="W792" s="2" t="str">
        <f t="shared" si="103"/>
        <v/>
      </c>
    </row>
    <row r="793" spans="8:23" x14ac:dyDescent="0.3">
      <c r="H793" s="12">
        <f t="shared" si="96"/>
        <v>0</v>
      </c>
      <c r="I793" s="2" t="str">
        <f t="shared" si="97"/>
        <v/>
      </c>
      <c r="J793" s="2" t="str">
        <f>IF(ISBLANK(A793),"",-SUM(I$3:I793))</f>
        <v/>
      </c>
      <c r="K793" s="2" t="str">
        <f t="shared" si="98"/>
        <v/>
      </c>
      <c r="L793" s="7" t="str">
        <f t="shared" si="99"/>
        <v/>
      </c>
      <c r="M793" s="7" t="str">
        <f>IF(ISBLANK(A793),"",K793/($M$1+SUM(K$3:K792)))</f>
        <v/>
      </c>
      <c r="N793" t="str">
        <f>IF(ISBLANK(A793),"",IF(H794=0,NETWORKDAYS($H$3,H793,holiday!$B$2:$B$10),IF(DAY(H793)&lt;DAY(H794),NETWORKDAYS($H$3,H793,holiday!$B$2:$B$10),0)))</f>
        <v/>
      </c>
      <c r="O793" t="str">
        <f>IF(ISBLANK(A793),"",SUMIF($A$3:$A793,O$2,$B$3:$B793))</f>
        <v/>
      </c>
      <c r="P793" t="str">
        <f>IF(ISBLANK(A793),"",SUMIF($A$3:$A793,P$2,$B$3:$B793))</f>
        <v/>
      </c>
      <c r="Q793" t="str">
        <f>IF(ISBLANK(A793),"",SUMIF($A$3:$A793,Q$2,$B$3:$B793))</f>
        <v/>
      </c>
      <c r="R793" t="str">
        <f>IF(ISBLANK(A793),"",SUMIF($A$3:$A793,R$2,$B$3:$B793))</f>
        <v/>
      </c>
      <c r="T793" s="2" t="str">
        <f t="shared" si="100"/>
        <v/>
      </c>
      <c r="U793" s="2" t="str">
        <f t="shared" si="101"/>
        <v/>
      </c>
      <c r="V793" s="2" t="str">
        <f t="shared" si="102"/>
        <v/>
      </c>
      <c r="W793" s="2" t="str">
        <f t="shared" si="103"/>
        <v/>
      </c>
    </row>
    <row r="794" spans="8:23" x14ac:dyDescent="0.3">
      <c r="H794" s="12">
        <f t="shared" si="96"/>
        <v>0</v>
      </c>
      <c r="I794" s="2" t="str">
        <f t="shared" si="97"/>
        <v/>
      </c>
      <c r="J794" s="2" t="str">
        <f>IF(ISBLANK(A794),"",-SUM(I$3:I794))</f>
        <v/>
      </c>
      <c r="K794" s="2" t="str">
        <f t="shared" si="98"/>
        <v/>
      </c>
      <c r="L794" s="7" t="str">
        <f t="shared" si="99"/>
        <v/>
      </c>
      <c r="M794" s="7" t="str">
        <f>IF(ISBLANK(A794),"",K794/($M$1+SUM(K$3:K793)))</f>
        <v/>
      </c>
      <c r="N794" t="str">
        <f>IF(ISBLANK(A794),"",IF(H795=0,NETWORKDAYS($H$3,H794,holiday!$B$2:$B$10),IF(DAY(H794)&lt;DAY(H795),NETWORKDAYS($H$3,H794,holiday!$B$2:$B$10),0)))</f>
        <v/>
      </c>
      <c r="O794" t="str">
        <f>IF(ISBLANK(A794),"",SUMIF($A$3:$A794,O$2,$B$3:$B794))</f>
        <v/>
      </c>
      <c r="P794" t="str">
        <f>IF(ISBLANK(A794),"",SUMIF($A$3:$A794,P$2,$B$3:$B794))</f>
        <v/>
      </c>
      <c r="Q794" t="str">
        <f>IF(ISBLANK(A794),"",SUMIF($A$3:$A794,Q$2,$B$3:$B794))</f>
        <v/>
      </c>
      <c r="R794" t="str">
        <f>IF(ISBLANK(A794),"",SUMIF($A$3:$A794,R$2,$B$3:$B794))</f>
        <v/>
      </c>
      <c r="T794" s="2" t="str">
        <f t="shared" si="100"/>
        <v/>
      </c>
      <c r="U794" s="2" t="str">
        <f t="shared" si="101"/>
        <v/>
      </c>
      <c r="V794" s="2" t="str">
        <f t="shared" si="102"/>
        <v/>
      </c>
      <c r="W794" s="2" t="str">
        <f t="shared" si="103"/>
        <v/>
      </c>
    </row>
    <row r="795" spans="8:23" x14ac:dyDescent="0.3">
      <c r="H795" s="12">
        <f t="shared" si="96"/>
        <v>0</v>
      </c>
      <c r="I795" s="2" t="str">
        <f t="shared" si="97"/>
        <v/>
      </c>
      <c r="J795" s="2" t="str">
        <f>IF(ISBLANK(A795),"",-SUM(I$3:I795))</f>
        <v/>
      </c>
      <c r="K795" s="2" t="str">
        <f t="shared" si="98"/>
        <v/>
      </c>
      <c r="L795" s="7" t="str">
        <f t="shared" si="99"/>
        <v/>
      </c>
      <c r="M795" s="7" t="str">
        <f>IF(ISBLANK(A795),"",K795/($M$1+SUM(K$3:K794)))</f>
        <v/>
      </c>
      <c r="N795" t="str">
        <f>IF(ISBLANK(A795),"",IF(H796=0,NETWORKDAYS($H$3,H795,holiday!$B$2:$B$10),IF(DAY(H795)&lt;DAY(H796),NETWORKDAYS($H$3,H795,holiday!$B$2:$B$10),0)))</f>
        <v/>
      </c>
      <c r="O795" t="str">
        <f>IF(ISBLANK(A795),"",SUMIF($A$3:$A795,O$2,$B$3:$B795))</f>
        <v/>
      </c>
      <c r="P795" t="str">
        <f>IF(ISBLANK(A795),"",SUMIF($A$3:$A795,P$2,$B$3:$B795))</f>
        <v/>
      </c>
      <c r="Q795" t="str">
        <f>IF(ISBLANK(A795),"",SUMIF($A$3:$A795,Q$2,$B$3:$B795))</f>
        <v/>
      </c>
      <c r="R795" t="str">
        <f>IF(ISBLANK(A795),"",SUMIF($A$3:$A795,R$2,$B$3:$B795))</f>
        <v/>
      </c>
      <c r="T795" s="2" t="str">
        <f t="shared" si="100"/>
        <v/>
      </c>
      <c r="U795" s="2" t="str">
        <f t="shared" si="101"/>
        <v/>
      </c>
      <c r="V795" s="2" t="str">
        <f t="shared" si="102"/>
        <v/>
      </c>
      <c r="W795" s="2" t="str">
        <f t="shared" si="103"/>
        <v/>
      </c>
    </row>
    <row r="796" spans="8:23" x14ac:dyDescent="0.3">
      <c r="H796" s="12">
        <f t="shared" si="96"/>
        <v>0</v>
      </c>
      <c r="I796" s="2" t="str">
        <f t="shared" si="97"/>
        <v/>
      </c>
      <c r="J796" s="2" t="str">
        <f>IF(ISBLANK(A796),"",-SUM(I$3:I796))</f>
        <v/>
      </c>
      <c r="K796" s="2" t="str">
        <f t="shared" si="98"/>
        <v/>
      </c>
      <c r="L796" s="7" t="str">
        <f t="shared" si="99"/>
        <v/>
      </c>
      <c r="M796" s="7" t="str">
        <f>IF(ISBLANK(A796),"",K796/($M$1+SUM(K$3:K795)))</f>
        <v/>
      </c>
      <c r="N796" t="str">
        <f>IF(ISBLANK(A796),"",IF(H797=0,NETWORKDAYS($H$3,H796,holiday!$B$2:$B$10),IF(DAY(H796)&lt;DAY(H797),NETWORKDAYS($H$3,H796,holiday!$B$2:$B$10),0)))</f>
        <v/>
      </c>
      <c r="O796" t="str">
        <f>IF(ISBLANK(A796),"",SUMIF($A$3:$A796,O$2,$B$3:$B796))</f>
        <v/>
      </c>
      <c r="P796" t="str">
        <f>IF(ISBLANK(A796),"",SUMIF($A$3:$A796,P$2,$B$3:$B796))</f>
        <v/>
      </c>
      <c r="Q796" t="str">
        <f>IF(ISBLANK(A796),"",SUMIF($A$3:$A796,Q$2,$B$3:$B796))</f>
        <v/>
      </c>
      <c r="R796" t="str">
        <f>IF(ISBLANK(A796),"",SUMIF($A$3:$A796,R$2,$B$3:$B796))</f>
        <v/>
      </c>
      <c r="T796" s="2" t="str">
        <f t="shared" si="100"/>
        <v/>
      </c>
      <c r="U796" s="2" t="str">
        <f t="shared" si="101"/>
        <v/>
      </c>
      <c r="V796" s="2" t="str">
        <f t="shared" si="102"/>
        <v/>
      </c>
      <c r="W796" s="2" t="str">
        <f t="shared" si="103"/>
        <v/>
      </c>
    </row>
    <row r="797" spans="8:23" x14ac:dyDescent="0.3">
      <c r="H797" s="12">
        <f t="shared" si="96"/>
        <v>0</v>
      </c>
      <c r="I797" s="2" t="str">
        <f t="shared" si="97"/>
        <v/>
      </c>
      <c r="J797" s="2" t="str">
        <f>IF(ISBLANK(A797),"",-SUM(I$3:I797))</f>
        <v/>
      </c>
      <c r="K797" s="2" t="str">
        <f t="shared" si="98"/>
        <v/>
      </c>
      <c r="L797" s="7" t="str">
        <f t="shared" si="99"/>
        <v/>
      </c>
      <c r="M797" s="7" t="str">
        <f>IF(ISBLANK(A797),"",K797/($M$1+SUM(K$3:K796)))</f>
        <v/>
      </c>
      <c r="N797" t="str">
        <f>IF(ISBLANK(A797),"",IF(H798=0,NETWORKDAYS($H$3,H797,holiday!$B$2:$B$10),IF(DAY(H797)&lt;DAY(H798),NETWORKDAYS($H$3,H797,holiday!$B$2:$B$10),0)))</f>
        <v/>
      </c>
      <c r="O797" t="str">
        <f>IF(ISBLANK(A797),"",SUMIF($A$3:$A797,O$2,$B$3:$B797))</f>
        <v/>
      </c>
      <c r="P797" t="str">
        <f>IF(ISBLANK(A797),"",SUMIF($A$3:$A797,P$2,$B$3:$B797))</f>
        <v/>
      </c>
      <c r="Q797" t="str">
        <f>IF(ISBLANK(A797),"",SUMIF($A$3:$A797,Q$2,$B$3:$B797))</f>
        <v/>
      </c>
      <c r="R797" t="str">
        <f>IF(ISBLANK(A797),"",SUMIF($A$3:$A797,R$2,$B$3:$B797))</f>
        <v/>
      </c>
      <c r="T797" s="2" t="str">
        <f t="shared" si="100"/>
        <v/>
      </c>
      <c r="U797" s="2" t="str">
        <f t="shared" si="101"/>
        <v/>
      </c>
      <c r="V797" s="2" t="str">
        <f t="shared" si="102"/>
        <v/>
      </c>
      <c r="W797" s="2" t="str">
        <f t="shared" si="103"/>
        <v/>
      </c>
    </row>
    <row r="798" spans="8:23" x14ac:dyDescent="0.3">
      <c r="H798" s="12">
        <f t="shared" si="96"/>
        <v>0</v>
      </c>
      <c r="I798" s="2" t="str">
        <f t="shared" si="97"/>
        <v/>
      </c>
      <c r="J798" s="2" t="str">
        <f>IF(ISBLANK(A798),"",-SUM(I$3:I798))</f>
        <v/>
      </c>
      <c r="K798" s="2" t="str">
        <f t="shared" si="98"/>
        <v/>
      </c>
      <c r="L798" s="7" t="str">
        <f t="shared" si="99"/>
        <v/>
      </c>
      <c r="M798" s="7" t="str">
        <f>IF(ISBLANK(A798),"",K798/($M$1+SUM(K$3:K797)))</f>
        <v/>
      </c>
      <c r="N798" t="str">
        <f>IF(ISBLANK(A798),"",IF(H799=0,NETWORKDAYS($H$3,H798,holiday!$B$2:$B$10),IF(DAY(H798)&lt;DAY(H799),NETWORKDAYS($H$3,H798,holiday!$B$2:$B$10),0)))</f>
        <v/>
      </c>
      <c r="O798" t="str">
        <f>IF(ISBLANK(A798),"",SUMIF($A$3:$A798,O$2,$B$3:$B798))</f>
        <v/>
      </c>
      <c r="P798" t="str">
        <f>IF(ISBLANK(A798),"",SUMIF($A$3:$A798,P$2,$B$3:$B798))</f>
        <v/>
      </c>
      <c r="Q798" t="str">
        <f>IF(ISBLANK(A798),"",SUMIF($A$3:$A798,Q$2,$B$3:$B798))</f>
        <v/>
      </c>
      <c r="R798" t="str">
        <f>IF(ISBLANK(A798),"",SUMIF($A$3:$A798,R$2,$B$3:$B798))</f>
        <v/>
      </c>
      <c r="T798" s="2" t="str">
        <f t="shared" si="100"/>
        <v/>
      </c>
      <c r="U798" s="2" t="str">
        <f t="shared" si="101"/>
        <v/>
      </c>
      <c r="V798" s="2" t="str">
        <f t="shared" si="102"/>
        <v/>
      </c>
      <c r="W798" s="2" t="str">
        <f t="shared" si="103"/>
        <v/>
      </c>
    </row>
    <row r="799" spans="8:23" x14ac:dyDescent="0.3">
      <c r="H799" s="12">
        <f t="shared" si="96"/>
        <v>0</v>
      </c>
      <c r="I799" s="2" t="str">
        <f t="shared" si="97"/>
        <v/>
      </c>
      <c r="J799" s="2" t="str">
        <f>IF(ISBLANK(A799),"",-SUM(I$3:I799))</f>
        <v/>
      </c>
      <c r="K799" s="2" t="str">
        <f t="shared" si="98"/>
        <v/>
      </c>
      <c r="L799" s="7" t="str">
        <f t="shared" si="99"/>
        <v/>
      </c>
      <c r="M799" s="7" t="str">
        <f>IF(ISBLANK(A799),"",K799/($M$1+SUM(K$3:K798)))</f>
        <v/>
      </c>
      <c r="N799" t="str">
        <f>IF(ISBLANK(A799),"",IF(H800=0,NETWORKDAYS($H$3,H799,holiday!$B$2:$B$10),IF(DAY(H799)&lt;DAY(H800),NETWORKDAYS($H$3,H799,holiday!$B$2:$B$10),0)))</f>
        <v/>
      </c>
      <c r="O799" t="str">
        <f>IF(ISBLANK(A799),"",SUMIF($A$3:$A799,O$2,$B$3:$B799))</f>
        <v/>
      </c>
      <c r="P799" t="str">
        <f>IF(ISBLANK(A799),"",SUMIF($A$3:$A799,P$2,$B$3:$B799))</f>
        <v/>
      </c>
      <c r="Q799" t="str">
        <f>IF(ISBLANK(A799),"",SUMIF($A$3:$A799,Q$2,$B$3:$B799))</f>
        <v/>
      </c>
      <c r="R799" t="str">
        <f>IF(ISBLANK(A799),"",SUMIF($A$3:$A799,R$2,$B$3:$B799))</f>
        <v/>
      </c>
      <c r="T799" s="2" t="str">
        <f t="shared" si="100"/>
        <v/>
      </c>
      <c r="U799" s="2" t="str">
        <f t="shared" si="101"/>
        <v/>
      </c>
      <c r="V799" s="2" t="str">
        <f t="shared" si="102"/>
        <v/>
      </c>
      <c r="W799" s="2" t="str">
        <f t="shared" si="103"/>
        <v/>
      </c>
    </row>
    <row r="800" spans="8:23" x14ac:dyDescent="0.3">
      <c r="H800" s="12">
        <f t="shared" si="96"/>
        <v>0</v>
      </c>
      <c r="I800" s="2" t="str">
        <f t="shared" si="97"/>
        <v/>
      </c>
      <c r="J800" s="2" t="str">
        <f>IF(ISBLANK(A800),"",-SUM(I$3:I800))</f>
        <v/>
      </c>
      <c r="K800" s="2" t="str">
        <f t="shared" si="98"/>
        <v/>
      </c>
      <c r="L800" s="7" t="str">
        <f t="shared" si="99"/>
        <v/>
      </c>
      <c r="M800" s="7" t="str">
        <f>IF(ISBLANK(A800),"",K800/($M$1+SUM(K$3:K799)))</f>
        <v/>
      </c>
      <c r="N800" t="str">
        <f>IF(ISBLANK(A800),"",IF(H801=0,NETWORKDAYS($H$3,H800,holiday!$B$2:$B$10),IF(DAY(H800)&lt;DAY(H801),NETWORKDAYS($H$3,H800,holiday!$B$2:$B$10),0)))</f>
        <v/>
      </c>
      <c r="O800" t="str">
        <f>IF(ISBLANK(A800),"",SUMIF($A$3:$A800,O$2,$B$3:$B800))</f>
        <v/>
      </c>
      <c r="P800" t="str">
        <f>IF(ISBLANK(A800),"",SUMIF($A$3:$A800,P$2,$B$3:$B800))</f>
        <v/>
      </c>
      <c r="Q800" t="str">
        <f>IF(ISBLANK(A800),"",SUMIF($A$3:$A800,Q$2,$B$3:$B800))</f>
        <v/>
      </c>
      <c r="R800" t="str">
        <f>IF(ISBLANK(A800),"",SUMIF($A$3:$A800,R$2,$B$3:$B800))</f>
        <v/>
      </c>
      <c r="T800" s="2" t="str">
        <f t="shared" si="100"/>
        <v/>
      </c>
      <c r="U800" s="2" t="str">
        <f t="shared" si="101"/>
        <v/>
      </c>
      <c r="V800" s="2" t="str">
        <f t="shared" si="102"/>
        <v/>
      </c>
      <c r="W800" s="2" t="str">
        <f t="shared" si="103"/>
        <v/>
      </c>
    </row>
    <row r="801" spans="8:23" x14ac:dyDescent="0.3">
      <c r="H801" s="12">
        <f t="shared" si="96"/>
        <v>0</v>
      </c>
      <c r="I801" s="2" t="str">
        <f t="shared" si="97"/>
        <v/>
      </c>
      <c r="J801" s="2" t="str">
        <f>IF(ISBLANK(A801),"",-SUM(I$3:I801))</f>
        <v/>
      </c>
      <c r="K801" s="2" t="str">
        <f t="shared" si="98"/>
        <v/>
      </c>
      <c r="L801" s="7" t="str">
        <f t="shared" si="99"/>
        <v/>
      </c>
      <c r="M801" s="7" t="str">
        <f>IF(ISBLANK(A801),"",K801/($M$1+SUM(K$3:K800)))</f>
        <v/>
      </c>
      <c r="N801" t="str">
        <f>IF(ISBLANK(A801),"",IF(H802=0,NETWORKDAYS($H$3,H801,holiday!$B$2:$B$10),IF(DAY(H801)&lt;DAY(H802),NETWORKDAYS($H$3,H801,holiday!$B$2:$B$10),0)))</f>
        <v/>
      </c>
      <c r="O801" t="str">
        <f>IF(ISBLANK(A801),"",SUMIF($A$3:$A801,O$2,$B$3:$B801))</f>
        <v/>
      </c>
      <c r="P801" t="str">
        <f>IF(ISBLANK(A801),"",SUMIF($A$3:$A801,P$2,$B$3:$B801))</f>
        <v/>
      </c>
      <c r="Q801" t="str">
        <f>IF(ISBLANK(A801),"",SUMIF($A$3:$A801,Q$2,$B$3:$B801))</f>
        <v/>
      </c>
      <c r="R801" t="str">
        <f>IF(ISBLANK(A801),"",SUMIF($A$3:$A801,R$2,$B$3:$B801))</f>
        <v/>
      </c>
      <c r="T801" s="2" t="str">
        <f t="shared" si="100"/>
        <v/>
      </c>
      <c r="U801" s="2" t="str">
        <f t="shared" si="101"/>
        <v/>
      </c>
      <c r="V801" s="2" t="str">
        <f t="shared" si="102"/>
        <v/>
      </c>
      <c r="W801" s="2" t="str">
        <f t="shared" si="103"/>
        <v/>
      </c>
    </row>
    <row r="802" spans="8:23" x14ac:dyDescent="0.3">
      <c r="H802" s="12">
        <f t="shared" si="96"/>
        <v>0</v>
      </c>
      <c r="I802" s="2" t="str">
        <f t="shared" si="97"/>
        <v/>
      </c>
      <c r="J802" s="2" t="str">
        <f>IF(ISBLANK(A802),"",-SUM(I$3:I802))</f>
        <v/>
      </c>
      <c r="K802" s="2" t="str">
        <f t="shared" si="98"/>
        <v/>
      </c>
      <c r="L802" s="7" t="str">
        <f t="shared" si="99"/>
        <v/>
      </c>
      <c r="M802" s="7" t="str">
        <f>IF(ISBLANK(A802),"",K802/($M$1+SUM(K$3:K801)))</f>
        <v/>
      </c>
      <c r="N802" t="str">
        <f>IF(ISBLANK(A802),"",IF(H803=0,NETWORKDAYS($H$3,H802,holiday!$B$2:$B$10),IF(DAY(H802)&lt;DAY(H803),NETWORKDAYS($H$3,H802,holiday!$B$2:$B$10),0)))</f>
        <v/>
      </c>
      <c r="O802" t="str">
        <f>IF(ISBLANK(A802),"",SUMIF($A$3:$A802,O$2,$B$3:$B802))</f>
        <v/>
      </c>
      <c r="P802" t="str">
        <f>IF(ISBLANK(A802),"",SUMIF($A$3:$A802,P$2,$B$3:$B802))</f>
        <v/>
      </c>
      <c r="Q802" t="str">
        <f>IF(ISBLANK(A802),"",SUMIF($A$3:$A802,Q$2,$B$3:$B802))</f>
        <v/>
      </c>
      <c r="R802" t="str">
        <f>IF(ISBLANK(A802),"",SUMIF($A$3:$A802,R$2,$B$3:$B802))</f>
        <v/>
      </c>
      <c r="T802" s="2" t="str">
        <f t="shared" si="100"/>
        <v/>
      </c>
      <c r="U802" s="2" t="str">
        <f t="shared" si="101"/>
        <v/>
      </c>
      <c r="V802" s="2" t="str">
        <f t="shared" si="102"/>
        <v/>
      </c>
      <c r="W802" s="2" t="str">
        <f t="shared" si="103"/>
        <v/>
      </c>
    </row>
    <row r="803" spans="8:23" x14ac:dyDescent="0.3">
      <c r="H803" s="12">
        <f t="shared" si="96"/>
        <v>0</v>
      </c>
      <c r="I803" s="2" t="str">
        <f t="shared" si="97"/>
        <v/>
      </c>
      <c r="J803" s="2" t="str">
        <f>IF(ISBLANK(A803),"",-SUM(I$3:I803))</f>
        <v/>
      </c>
      <c r="K803" s="2" t="str">
        <f t="shared" si="98"/>
        <v/>
      </c>
      <c r="L803" s="7" t="str">
        <f t="shared" si="99"/>
        <v/>
      </c>
      <c r="M803" s="7" t="str">
        <f>IF(ISBLANK(A803),"",K803/($M$1+SUM(K$3:K802)))</f>
        <v/>
      </c>
      <c r="N803" t="str">
        <f>IF(ISBLANK(A803),"",IF(H804=0,NETWORKDAYS($H$3,H803,holiday!$B$2:$B$10),IF(DAY(H803)&lt;DAY(H804),NETWORKDAYS($H$3,H803,holiday!$B$2:$B$10),0)))</f>
        <v/>
      </c>
      <c r="O803" t="str">
        <f>IF(ISBLANK(A803),"",SUMIF($A$3:$A803,O$2,$B$3:$B803))</f>
        <v/>
      </c>
      <c r="P803" t="str">
        <f>IF(ISBLANK(A803),"",SUMIF($A$3:$A803,P$2,$B$3:$B803))</f>
        <v/>
      </c>
      <c r="Q803" t="str">
        <f>IF(ISBLANK(A803),"",SUMIF($A$3:$A803,Q$2,$B$3:$B803))</f>
        <v/>
      </c>
      <c r="R803" t="str">
        <f>IF(ISBLANK(A803),"",SUMIF($A$3:$A803,R$2,$B$3:$B803))</f>
        <v/>
      </c>
      <c r="T803" s="2" t="str">
        <f t="shared" si="100"/>
        <v/>
      </c>
      <c r="U803" s="2" t="str">
        <f t="shared" si="101"/>
        <v/>
      </c>
      <c r="V803" s="2" t="str">
        <f t="shared" si="102"/>
        <v/>
      </c>
      <c r="W803" s="2" t="str">
        <f t="shared" si="103"/>
        <v/>
      </c>
    </row>
    <row r="804" spans="8:23" x14ac:dyDescent="0.3">
      <c r="H804" s="12">
        <f t="shared" si="96"/>
        <v>0</v>
      </c>
      <c r="I804" s="2" t="str">
        <f t="shared" si="97"/>
        <v/>
      </c>
      <c r="J804" s="2" t="str">
        <f>IF(ISBLANK(A804),"",-SUM(I$3:I804))</f>
        <v/>
      </c>
      <c r="K804" s="2" t="str">
        <f t="shared" si="98"/>
        <v/>
      </c>
      <c r="L804" s="7" t="str">
        <f t="shared" si="99"/>
        <v/>
      </c>
      <c r="M804" s="7" t="str">
        <f>IF(ISBLANK(A804),"",K804/($M$1+SUM(K$3:K803)))</f>
        <v/>
      </c>
      <c r="N804" t="str">
        <f>IF(ISBLANK(A804),"",IF(H805=0,NETWORKDAYS($H$3,H804,holiday!$B$2:$B$10),IF(DAY(H804)&lt;DAY(H805),NETWORKDAYS($H$3,H804,holiday!$B$2:$B$10),0)))</f>
        <v/>
      </c>
      <c r="O804" t="str">
        <f>IF(ISBLANK(A804),"",SUMIF($A$3:$A804,O$2,$B$3:$B804))</f>
        <v/>
      </c>
      <c r="P804" t="str">
        <f>IF(ISBLANK(A804),"",SUMIF($A$3:$A804,P$2,$B$3:$B804))</f>
        <v/>
      </c>
      <c r="Q804" t="str">
        <f>IF(ISBLANK(A804),"",SUMIF($A$3:$A804,Q$2,$B$3:$B804))</f>
        <v/>
      </c>
      <c r="R804" t="str">
        <f>IF(ISBLANK(A804),"",SUMIF($A$3:$A804,R$2,$B$3:$B804))</f>
        <v/>
      </c>
      <c r="T804" s="2" t="str">
        <f t="shared" si="100"/>
        <v/>
      </c>
      <c r="U804" s="2" t="str">
        <f t="shared" si="101"/>
        <v/>
      </c>
      <c r="V804" s="2" t="str">
        <f t="shared" si="102"/>
        <v/>
      </c>
      <c r="W804" s="2" t="str">
        <f t="shared" si="103"/>
        <v/>
      </c>
    </row>
    <row r="805" spans="8:23" x14ac:dyDescent="0.3">
      <c r="H805" s="12">
        <f t="shared" si="96"/>
        <v>0</v>
      </c>
      <c r="I805" s="2" t="str">
        <f t="shared" si="97"/>
        <v/>
      </c>
      <c r="J805" s="2" t="str">
        <f>IF(ISBLANK(A805),"",-SUM(I$3:I805))</f>
        <v/>
      </c>
      <c r="K805" s="2" t="str">
        <f t="shared" si="98"/>
        <v/>
      </c>
      <c r="L805" s="7" t="str">
        <f t="shared" si="99"/>
        <v/>
      </c>
      <c r="M805" s="7" t="str">
        <f>IF(ISBLANK(A805),"",K805/($M$1+SUM(K$3:K804)))</f>
        <v/>
      </c>
      <c r="N805" t="str">
        <f>IF(ISBLANK(A805),"",IF(H806=0,NETWORKDAYS($H$3,H805,holiday!$B$2:$B$10),IF(DAY(H805)&lt;DAY(H806),NETWORKDAYS($H$3,H805,holiday!$B$2:$B$10),0)))</f>
        <v/>
      </c>
      <c r="O805" t="str">
        <f>IF(ISBLANK(A805),"",SUMIF($A$3:$A805,O$2,$B$3:$B805))</f>
        <v/>
      </c>
      <c r="P805" t="str">
        <f>IF(ISBLANK(A805),"",SUMIF($A$3:$A805,P$2,$B$3:$B805))</f>
        <v/>
      </c>
      <c r="Q805" t="str">
        <f>IF(ISBLANK(A805),"",SUMIF($A$3:$A805,Q$2,$B$3:$B805))</f>
        <v/>
      </c>
      <c r="R805" t="str">
        <f>IF(ISBLANK(A805),"",SUMIF($A$3:$A805,R$2,$B$3:$B805))</f>
        <v/>
      </c>
      <c r="T805" s="2" t="str">
        <f t="shared" si="100"/>
        <v/>
      </c>
      <c r="U805" s="2" t="str">
        <f t="shared" si="101"/>
        <v/>
      </c>
      <c r="V805" s="2" t="str">
        <f t="shared" si="102"/>
        <v/>
      </c>
      <c r="W805" s="2" t="str">
        <f t="shared" si="103"/>
        <v/>
      </c>
    </row>
    <row r="806" spans="8:23" x14ac:dyDescent="0.3">
      <c r="H806" s="12">
        <f t="shared" si="96"/>
        <v>0</v>
      </c>
      <c r="I806" s="2" t="str">
        <f t="shared" si="97"/>
        <v/>
      </c>
      <c r="J806" s="2" t="str">
        <f>IF(ISBLANK(A806),"",-SUM(I$3:I806))</f>
        <v/>
      </c>
      <c r="K806" s="2" t="str">
        <f t="shared" si="98"/>
        <v/>
      </c>
      <c r="L806" s="7" t="str">
        <f t="shared" si="99"/>
        <v/>
      </c>
      <c r="M806" s="7" t="str">
        <f>IF(ISBLANK(A806),"",K806/($M$1+SUM(K$3:K805)))</f>
        <v/>
      </c>
      <c r="N806" t="str">
        <f>IF(ISBLANK(A806),"",IF(H807=0,NETWORKDAYS($H$3,H806,holiday!$B$2:$B$10),IF(DAY(H806)&lt;DAY(H807),NETWORKDAYS($H$3,H806,holiday!$B$2:$B$10),0)))</f>
        <v/>
      </c>
      <c r="O806" t="str">
        <f>IF(ISBLANK(A806),"",SUMIF($A$3:$A806,O$2,$B$3:$B806))</f>
        <v/>
      </c>
      <c r="P806" t="str">
        <f>IF(ISBLANK(A806),"",SUMIF($A$3:$A806,P$2,$B$3:$B806))</f>
        <v/>
      </c>
      <c r="Q806" t="str">
        <f>IF(ISBLANK(A806),"",SUMIF($A$3:$A806,Q$2,$B$3:$B806))</f>
        <v/>
      </c>
      <c r="R806" t="str">
        <f>IF(ISBLANK(A806),"",SUMIF($A$3:$A806,R$2,$B$3:$B806))</f>
        <v/>
      </c>
      <c r="T806" s="2" t="str">
        <f t="shared" si="100"/>
        <v/>
      </c>
      <c r="U806" s="2" t="str">
        <f t="shared" si="101"/>
        <v/>
      </c>
      <c r="V806" s="2" t="str">
        <f t="shared" si="102"/>
        <v/>
      </c>
      <c r="W806" s="2" t="str">
        <f t="shared" si="103"/>
        <v/>
      </c>
    </row>
    <row r="807" spans="8:23" x14ac:dyDescent="0.3">
      <c r="H807" s="12">
        <f t="shared" si="96"/>
        <v>0</v>
      </c>
      <c r="I807" s="2" t="str">
        <f t="shared" si="97"/>
        <v/>
      </c>
      <c r="J807" s="2" t="str">
        <f>IF(ISBLANK(A807),"",-SUM(I$3:I807))</f>
        <v/>
      </c>
      <c r="K807" s="2" t="str">
        <f t="shared" si="98"/>
        <v/>
      </c>
      <c r="L807" s="7" t="str">
        <f t="shared" si="99"/>
        <v/>
      </c>
      <c r="M807" s="7" t="str">
        <f>IF(ISBLANK(A807),"",K807/($M$1+SUM(K$3:K806)))</f>
        <v/>
      </c>
      <c r="N807" t="str">
        <f>IF(ISBLANK(A807),"",IF(H808=0,NETWORKDAYS($H$3,H807,holiday!$B$2:$B$10),IF(DAY(H807)&lt;DAY(H808),NETWORKDAYS($H$3,H807,holiday!$B$2:$B$10),0)))</f>
        <v/>
      </c>
      <c r="O807" t="str">
        <f>IF(ISBLANK(A807),"",SUMIF($A$3:$A807,O$2,$B$3:$B807))</f>
        <v/>
      </c>
      <c r="P807" t="str">
        <f>IF(ISBLANK(A807),"",SUMIF($A$3:$A807,P$2,$B$3:$B807))</f>
        <v/>
      </c>
      <c r="Q807" t="str">
        <f>IF(ISBLANK(A807),"",SUMIF($A$3:$A807,Q$2,$B$3:$B807))</f>
        <v/>
      </c>
      <c r="R807" t="str">
        <f>IF(ISBLANK(A807),"",SUMIF($A$3:$A807,R$2,$B$3:$B807))</f>
        <v/>
      </c>
      <c r="T807" s="2" t="str">
        <f t="shared" si="100"/>
        <v/>
      </c>
      <c r="U807" s="2" t="str">
        <f t="shared" si="101"/>
        <v/>
      </c>
      <c r="V807" s="2" t="str">
        <f t="shared" si="102"/>
        <v/>
      </c>
      <c r="W807" s="2" t="str">
        <f t="shared" si="103"/>
        <v/>
      </c>
    </row>
    <row r="808" spans="8:23" x14ac:dyDescent="0.3">
      <c r="H808" s="12">
        <f t="shared" si="96"/>
        <v>0</v>
      </c>
      <c r="I808" s="2" t="str">
        <f t="shared" si="97"/>
        <v/>
      </c>
      <c r="J808" s="2" t="str">
        <f>IF(ISBLANK(A808),"",-SUM(I$3:I808))</f>
        <v/>
      </c>
      <c r="K808" s="2" t="str">
        <f t="shared" si="98"/>
        <v/>
      </c>
      <c r="L808" s="7" t="str">
        <f t="shared" si="99"/>
        <v/>
      </c>
      <c r="M808" s="7" t="str">
        <f>IF(ISBLANK(A808),"",K808/($M$1+SUM(K$3:K807)))</f>
        <v/>
      </c>
      <c r="N808" t="str">
        <f>IF(ISBLANK(A808),"",IF(H809=0,NETWORKDAYS($H$3,H808,holiday!$B$2:$B$10),IF(DAY(H808)&lt;DAY(H809),NETWORKDAYS($H$3,H808,holiday!$B$2:$B$10),0)))</f>
        <v/>
      </c>
      <c r="O808" t="str">
        <f>IF(ISBLANK(A808),"",SUMIF($A$3:$A808,O$2,$B$3:$B808))</f>
        <v/>
      </c>
      <c r="P808" t="str">
        <f>IF(ISBLANK(A808),"",SUMIF($A$3:$A808,P$2,$B$3:$B808))</f>
        <v/>
      </c>
      <c r="Q808" t="str">
        <f>IF(ISBLANK(A808),"",SUMIF($A$3:$A808,Q$2,$B$3:$B808))</f>
        <v/>
      </c>
      <c r="R808" t="str">
        <f>IF(ISBLANK(A808),"",SUMIF($A$3:$A808,R$2,$B$3:$B808))</f>
        <v/>
      </c>
      <c r="T808" s="2" t="str">
        <f t="shared" si="100"/>
        <v/>
      </c>
      <c r="U808" s="2" t="str">
        <f t="shared" si="101"/>
        <v/>
      </c>
      <c r="V808" s="2" t="str">
        <f t="shared" si="102"/>
        <v/>
      </c>
      <c r="W808" s="2" t="str">
        <f t="shared" si="103"/>
        <v/>
      </c>
    </row>
    <row r="809" spans="8:23" x14ac:dyDescent="0.3">
      <c r="H809" s="12">
        <f t="shared" si="96"/>
        <v>0</v>
      </c>
      <c r="I809" s="2" t="str">
        <f t="shared" si="97"/>
        <v/>
      </c>
      <c r="J809" s="2" t="str">
        <f>IF(ISBLANK(A809),"",-SUM(I$3:I809))</f>
        <v/>
      </c>
      <c r="K809" s="2" t="str">
        <f t="shared" si="98"/>
        <v/>
      </c>
      <c r="L809" s="7" t="str">
        <f t="shared" si="99"/>
        <v/>
      </c>
      <c r="M809" s="7" t="str">
        <f>IF(ISBLANK(A809),"",K809/($M$1+SUM(K$3:K808)))</f>
        <v/>
      </c>
      <c r="N809" t="str">
        <f>IF(ISBLANK(A809),"",IF(H810=0,NETWORKDAYS($H$3,H809,holiday!$B$2:$B$10),IF(DAY(H809)&lt;DAY(H810),NETWORKDAYS($H$3,H809,holiday!$B$2:$B$10),0)))</f>
        <v/>
      </c>
      <c r="O809" t="str">
        <f>IF(ISBLANK(A809),"",SUMIF($A$3:$A809,O$2,$B$3:$B809))</f>
        <v/>
      </c>
      <c r="P809" t="str">
        <f>IF(ISBLANK(A809),"",SUMIF($A$3:$A809,P$2,$B$3:$B809))</f>
        <v/>
      </c>
      <c r="Q809" t="str">
        <f>IF(ISBLANK(A809),"",SUMIF($A$3:$A809,Q$2,$B$3:$B809))</f>
        <v/>
      </c>
      <c r="R809" t="str">
        <f>IF(ISBLANK(A809),"",SUMIF($A$3:$A809,R$2,$B$3:$B809))</f>
        <v/>
      </c>
      <c r="T809" s="2" t="str">
        <f t="shared" si="100"/>
        <v/>
      </c>
      <c r="U809" s="2" t="str">
        <f t="shared" si="101"/>
        <v/>
      </c>
      <c r="V809" s="2" t="str">
        <f t="shared" si="102"/>
        <v/>
      </c>
      <c r="W809" s="2" t="str">
        <f t="shared" si="103"/>
        <v/>
      </c>
    </row>
    <row r="810" spans="8:23" x14ac:dyDescent="0.3">
      <c r="H810" s="12">
        <f t="shared" si="96"/>
        <v>0</v>
      </c>
      <c r="I810" s="2" t="str">
        <f t="shared" si="97"/>
        <v/>
      </c>
      <c r="J810" s="2" t="str">
        <f>IF(ISBLANK(A810),"",-SUM(I$3:I810))</f>
        <v/>
      </c>
      <c r="K810" s="2" t="str">
        <f t="shared" si="98"/>
        <v/>
      </c>
      <c r="L810" s="7" t="str">
        <f t="shared" si="99"/>
        <v/>
      </c>
      <c r="M810" s="7" t="str">
        <f>IF(ISBLANK(A810),"",K810/($M$1+SUM(K$3:K809)))</f>
        <v/>
      </c>
      <c r="N810" t="str">
        <f>IF(ISBLANK(A810),"",IF(H811=0,NETWORKDAYS($H$3,H810,holiday!$B$2:$B$10),IF(DAY(H810)&lt;DAY(H811),NETWORKDAYS($H$3,H810,holiday!$B$2:$B$10),0)))</f>
        <v/>
      </c>
      <c r="O810" t="str">
        <f>IF(ISBLANK(A810),"",SUMIF($A$3:$A810,O$2,$B$3:$B810))</f>
        <v/>
      </c>
      <c r="P810" t="str">
        <f>IF(ISBLANK(A810),"",SUMIF($A$3:$A810,P$2,$B$3:$B810))</f>
        <v/>
      </c>
      <c r="Q810" t="str">
        <f>IF(ISBLANK(A810),"",SUMIF($A$3:$A810,Q$2,$B$3:$B810))</f>
        <v/>
      </c>
      <c r="R810" t="str">
        <f>IF(ISBLANK(A810),"",SUMIF($A$3:$A810,R$2,$B$3:$B810))</f>
        <v/>
      </c>
      <c r="T810" s="2" t="str">
        <f t="shared" si="100"/>
        <v/>
      </c>
      <c r="U810" s="2" t="str">
        <f t="shared" si="101"/>
        <v/>
      </c>
      <c r="V810" s="2" t="str">
        <f t="shared" si="102"/>
        <v/>
      </c>
      <c r="W810" s="2" t="str">
        <f t="shared" si="103"/>
        <v/>
      </c>
    </row>
    <row r="811" spans="8:23" x14ac:dyDescent="0.3">
      <c r="H811" s="12">
        <f t="shared" si="96"/>
        <v>0</v>
      </c>
      <c r="I811" s="2" t="str">
        <f t="shared" si="97"/>
        <v/>
      </c>
      <c r="J811" s="2" t="str">
        <f>IF(ISBLANK(A811),"",-SUM(I$3:I811))</f>
        <v/>
      </c>
      <c r="K811" s="2" t="str">
        <f t="shared" si="98"/>
        <v/>
      </c>
      <c r="L811" s="7" t="str">
        <f t="shared" si="99"/>
        <v/>
      </c>
      <c r="M811" s="7" t="str">
        <f>IF(ISBLANK(A811),"",K811/($M$1+SUM(K$3:K810)))</f>
        <v/>
      </c>
      <c r="N811" t="str">
        <f>IF(ISBLANK(A811),"",IF(H812=0,NETWORKDAYS($H$3,H811,holiday!$B$2:$B$10),IF(DAY(H811)&lt;DAY(H812),NETWORKDAYS($H$3,H811,holiday!$B$2:$B$10),0)))</f>
        <v/>
      </c>
      <c r="O811" t="str">
        <f>IF(ISBLANK(A811),"",SUMIF($A$3:$A811,O$2,$B$3:$B811))</f>
        <v/>
      </c>
      <c r="P811" t="str">
        <f>IF(ISBLANK(A811),"",SUMIF($A$3:$A811,P$2,$B$3:$B811))</f>
        <v/>
      </c>
      <c r="Q811" t="str">
        <f>IF(ISBLANK(A811),"",SUMIF($A$3:$A811,Q$2,$B$3:$B811))</f>
        <v/>
      </c>
      <c r="R811" t="str">
        <f>IF(ISBLANK(A811),"",SUMIF($A$3:$A811,R$2,$B$3:$B811))</f>
        <v/>
      </c>
      <c r="T811" s="2" t="str">
        <f t="shared" si="100"/>
        <v/>
      </c>
      <c r="U811" s="2" t="str">
        <f t="shared" si="101"/>
        <v/>
      </c>
      <c r="V811" s="2" t="str">
        <f t="shared" si="102"/>
        <v/>
      </c>
      <c r="W811" s="2" t="str">
        <f t="shared" si="103"/>
        <v/>
      </c>
    </row>
    <row r="812" spans="8:23" x14ac:dyDescent="0.3">
      <c r="H812" s="12">
        <f t="shared" si="96"/>
        <v>0</v>
      </c>
      <c r="I812" s="2" t="str">
        <f t="shared" si="97"/>
        <v/>
      </c>
      <c r="J812" s="2" t="str">
        <f>IF(ISBLANK(A812),"",-SUM(I$3:I812))</f>
        <v/>
      </c>
      <c r="K812" s="2" t="str">
        <f t="shared" si="98"/>
        <v/>
      </c>
      <c r="L812" s="7" t="str">
        <f t="shared" si="99"/>
        <v/>
      </c>
      <c r="M812" s="7" t="str">
        <f>IF(ISBLANK(A812),"",K812/($M$1+SUM(K$3:K811)))</f>
        <v/>
      </c>
      <c r="N812" t="str">
        <f>IF(ISBLANK(A812),"",IF(H813=0,NETWORKDAYS($H$3,H812,holiday!$B$2:$B$10),IF(DAY(H812)&lt;DAY(H813),NETWORKDAYS($H$3,H812,holiday!$B$2:$B$10),0)))</f>
        <v/>
      </c>
      <c r="O812" t="str">
        <f>IF(ISBLANK(A812),"",SUMIF($A$3:$A812,O$2,$B$3:$B812))</f>
        <v/>
      </c>
      <c r="P812" t="str">
        <f>IF(ISBLANK(A812),"",SUMIF($A$3:$A812,P$2,$B$3:$B812))</f>
        <v/>
      </c>
      <c r="Q812" t="str">
        <f>IF(ISBLANK(A812),"",SUMIF($A$3:$A812,Q$2,$B$3:$B812))</f>
        <v/>
      </c>
      <c r="R812" t="str">
        <f>IF(ISBLANK(A812),"",SUMIF($A$3:$A812,R$2,$B$3:$B812))</f>
        <v/>
      </c>
      <c r="T812" s="2" t="str">
        <f t="shared" si="100"/>
        <v/>
      </c>
      <c r="U812" s="2" t="str">
        <f t="shared" si="101"/>
        <v/>
      </c>
      <c r="V812" s="2" t="str">
        <f t="shared" si="102"/>
        <v/>
      </c>
      <c r="W812" s="2" t="str">
        <f t="shared" si="103"/>
        <v/>
      </c>
    </row>
    <row r="813" spans="8:23" x14ac:dyDescent="0.3">
      <c r="H813" s="12">
        <f t="shared" si="96"/>
        <v>0</v>
      </c>
      <c r="I813" s="2" t="str">
        <f t="shared" si="97"/>
        <v/>
      </c>
      <c r="J813" s="2" t="str">
        <f>IF(ISBLANK(A813),"",-SUM(I$3:I813))</f>
        <v/>
      </c>
      <c r="K813" s="2" t="str">
        <f t="shared" si="98"/>
        <v/>
      </c>
      <c r="L813" s="7" t="str">
        <f t="shared" si="99"/>
        <v/>
      </c>
      <c r="M813" s="7" t="str">
        <f>IF(ISBLANK(A813),"",K813/($M$1+SUM(K$3:K812)))</f>
        <v/>
      </c>
      <c r="N813" t="str">
        <f>IF(ISBLANK(A813),"",IF(H814=0,NETWORKDAYS($H$3,H813,holiday!$B$2:$B$10),IF(DAY(H813)&lt;DAY(H814),NETWORKDAYS($H$3,H813,holiday!$B$2:$B$10),0)))</f>
        <v/>
      </c>
      <c r="O813" t="str">
        <f>IF(ISBLANK(A813),"",SUMIF($A$3:$A813,O$2,$B$3:$B813))</f>
        <v/>
      </c>
      <c r="P813" t="str">
        <f>IF(ISBLANK(A813),"",SUMIF($A$3:$A813,P$2,$B$3:$B813))</f>
        <v/>
      </c>
      <c r="Q813" t="str">
        <f>IF(ISBLANK(A813),"",SUMIF($A$3:$A813,Q$2,$B$3:$B813))</f>
        <v/>
      </c>
      <c r="R813" t="str">
        <f>IF(ISBLANK(A813),"",SUMIF($A$3:$A813,R$2,$B$3:$B813))</f>
        <v/>
      </c>
      <c r="T813" s="2" t="str">
        <f t="shared" si="100"/>
        <v/>
      </c>
      <c r="U813" s="2" t="str">
        <f t="shared" si="101"/>
        <v/>
      </c>
      <c r="V813" s="2" t="str">
        <f t="shared" si="102"/>
        <v/>
      </c>
      <c r="W813" s="2" t="str">
        <f t="shared" si="103"/>
        <v/>
      </c>
    </row>
    <row r="814" spans="8:23" x14ac:dyDescent="0.3">
      <c r="H814" s="12">
        <f t="shared" si="96"/>
        <v>0</v>
      </c>
      <c r="I814" s="2" t="str">
        <f t="shared" si="97"/>
        <v/>
      </c>
      <c r="J814" s="2" t="str">
        <f>IF(ISBLANK(A814),"",-SUM(I$3:I814))</f>
        <v/>
      </c>
      <c r="K814" s="2" t="str">
        <f t="shared" si="98"/>
        <v/>
      </c>
      <c r="L814" s="7" t="str">
        <f t="shared" si="99"/>
        <v/>
      </c>
      <c r="M814" s="7" t="str">
        <f>IF(ISBLANK(A814),"",K814/($M$1+SUM(K$3:K813)))</f>
        <v/>
      </c>
      <c r="N814" t="str">
        <f>IF(ISBLANK(A814),"",IF(H815=0,NETWORKDAYS($H$3,H814,holiday!$B$2:$B$10),IF(DAY(H814)&lt;DAY(H815),NETWORKDAYS($H$3,H814,holiday!$B$2:$B$10),0)))</f>
        <v/>
      </c>
      <c r="O814" t="str">
        <f>IF(ISBLANK(A814),"",SUMIF($A$3:$A814,O$2,$B$3:$B814))</f>
        <v/>
      </c>
      <c r="P814" t="str">
        <f>IF(ISBLANK(A814),"",SUMIF($A$3:$A814,P$2,$B$3:$B814))</f>
        <v/>
      </c>
      <c r="Q814" t="str">
        <f>IF(ISBLANK(A814),"",SUMIF($A$3:$A814,Q$2,$B$3:$B814))</f>
        <v/>
      </c>
      <c r="R814" t="str">
        <f>IF(ISBLANK(A814),"",SUMIF($A$3:$A814,R$2,$B$3:$B814))</f>
        <v/>
      </c>
      <c r="T814" s="2" t="str">
        <f t="shared" si="100"/>
        <v/>
      </c>
      <c r="U814" s="2" t="str">
        <f t="shared" si="101"/>
        <v/>
      </c>
      <c r="V814" s="2" t="str">
        <f t="shared" si="102"/>
        <v/>
      </c>
      <c r="W814" s="2" t="str">
        <f t="shared" si="103"/>
        <v/>
      </c>
    </row>
    <row r="815" spans="8:23" x14ac:dyDescent="0.3">
      <c r="H815" s="12">
        <f t="shared" si="96"/>
        <v>0</v>
      </c>
      <c r="I815" s="2" t="str">
        <f t="shared" si="97"/>
        <v/>
      </c>
      <c r="J815" s="2" t="str">
        <f>IF(ISBLANK(A815),"",-SUM(I$3:I815))</f>
        <v/>
      </c>
      <c r="K815" s="2" t="str">
        <f t="shared" si="98"/>
        <v/>
      </c>
      <c r="L815" s="7" t="str">
        <f t="shared" si="99"/>
        <v/>
      </c>
      <c r="M815" s="7" t="str">
        <f>IF(ISBLANK(A815),"",K815/($M$1+SUM(K$3:K814)))</f>
        <v/>
      </c>
      <c r="N815" t="str">
        <f>IF(ISBLANK(A815),"",IF(H816=0,NETWORKDAYS($H$3,H815,holiday!$B$2:$B$10),IF(DAY(H815)&lt;DAY(H816),NETWORKDAYS($H$3,H815,holiday!$B$2:$B$10),0)))</f>
        <v/>
      </c>
      <c r="O815" t="str">
        <f>IF(ISBLANK(A815),"",SUMIF($A$3:$A815,O$2,$B$3:$B815))</f>
        <v/>
      </c>
      <c r="P815" t="str">
        <f>IF(ISBLANK(A815),"",SUMIF($A$3:$A815,P$2,$B$3:$B815))</f>
        <v/>
      </c>
      <c r="Q815" t="str">
        <f>IF(ISBLANK(A815),"",SUMIF($A$3:$A815,Q$2,$B$3:$B815))</f>
        <v/>
      </c>
      <c r="R815" t="str">
        <f>IF(ISBLANK(A815),"",SUMIF($A$3:$A815,R$2,$B$3:$B815))</f>
        <v/>
      </c>
      <c r="T815" s="2" t="str">
        <f t="shared" si="100"/>
        <v/>
      </c>
      <c r="U815" s="2" t="str">
        <f t="shared" si="101"/>
        <v/>
      </c>
      <c r="V815" s="2" t="str">
        <f t="shared" si="102"/>
        <v/>
      </c>
      <c r="W815" s="2" t="str">
        <f t="shared" si="103"/>
        <v/>
      </c>
    </row>
    <row r="816" spans="8:23" x14ac:dyDescent="0.3">
      <c r="H816" s="12">
        <f t="shared" si="96"/>
        <v>0</v>
      </c>
      <c r="I816" s="2" t="str">
        <f t="shared" si="97"/>
        <v/>
      </c>
      <c r="J816" s="2" t="str">
        <f>IF(ISBLANK(A816),"",-SUM(I$3:I816))</f>
        <v/>
      </c>
      <c r="K816" s="2" t="str">
        <f t="shared" si="98"/>
        <v/>
      </c>
      <c r="L816" s="7" t="str">
        <f t="shared" si="99"/>
        <v/>
      </c>
      <c r="M816" s="7" t="str">
        <f>IF(ISBLANK(A816),"",K816/($M$1+SUM(K$3:K815)))</f>
        <v/>
      </c>
      <c r="N816" t="str">
        <f>IF(ISBLANK(A816),"",IF(H817=0,NETWORKDAYS($H$3,H816,holiday!$B$2:$B$10),IF(DAY(H816)&lt;DAY(H817),NETWORKDAYS($H$3,H816,holiday!$B$2:$B$10),0)))</f>
        <v/>
      </c>
      <c r="O816" t="str">
        <f>IF(ISBLANK(A816),"",SUMIF($A$3:$A816,O$2,$B$3:$B816))</f>
        <v/>
      </c>
      <c r="P816" t="str">
        <f>IF(ISBLANK(A816),"",SUMIF($A$3:$A816,P$2,$B$3:$B816))</f>
        <v/>
      </c>
      <c r="Q816" t="str">
        <f>IF(ISBLANK(A816),"",SUMIF($A$3:$A816,Q$2,$B$3:$B816))</f>
        <v/>
      </c>
      <c r="R816" t="str">
        <f>IF(ISBLANK(A816),"",SUMIF($A$3:$A816,R$2,$B$3:$B816))</f>
        <v/>
      </c>
      <c r="T816" s="2" t="str">
        <f t="shared" si="100"/>
        <v/>
      </c>
      <c r="U816" s="2" t="str">
        <f t="shared" si="101"/>
        <v/>
      </c>
      <c r="V816" s="2" t="str">
        <f t="shared" si="102"/>
        <v/>
      </c>
      <c r="W816" s="2" t="str">
        <f t="shared" si="103"/>
        <v/>
      </c>
    </row>
    <row r="817" spans="8:23" x14ac:dyDescent="0.3">
      <c r="H817" s="12">
        <f t="shared" si="96"/>
        <v>0</v>
      </c>
      <c r="I817" s="2" t="str">
        <f t="shared" si="97"/>
        <v/>
      </c>
      <c r="J817" s="2" t="str">
        <f>IF(ISBLANK(A817),"",-SUM(I$3:I817))</f>
        <v/>
      </c>
      <c r="K817" s="2" t="str">
        <f t="shared" si="98"/>
        <v/>
      </c>
      <c r="L817" s="7" t="str">
        <f t="shared" si="99"/>
        <v/>
      </c>
      <c r="M817" s="7" t="str">
        <f>IF(ISBLANK(A817),"",K817/($M$1+SUM(K$3:K816)))</f>
        <v/>
      </c>
      <c r="N817" t="str">
        <f>IF(ISBLANK(A817),"",IF(H818=0,NETWORKDAYS($H$3,H817,holiday!$B$2:$B$10),IF(DAY(H817)&lt;DAY(H818),NETWORKDAYS($H$3,H817,holiday!$B$2:$B$10),0)))</f>
        <v/>
      </c>
      <c r="O817" t="str">
        <f>IF(ISBLANK(A817),"",SUMIF($A$3:$A817,O$2,$B$3:$B817))</f>
        <v/>
      </c>
      <c r="P817" t="str">
        <f>IF(ISBLANK(A817),"",SUMIF($A$3:$A817,P$2,$B$3:$B817))</f>
        <v/>
      </c>
      <c r="Q817" t="str">
        <f>IF(ISBLANK(A817),"",SUMIF($A$3:$A817,Q$2,$B$3:$B817))</f>
        <v/>
      </c>
      <c r="R817" t="str">
        <f>IF(ISBLANK(A817),"",SUMIF($A$3:$A817,R$2,$B$3:$B817))</f>
        <v/>
      </c>
      <c r="T817" s="2" t="str">
        <f t="shared" si="100"/>
        <v/>
      </c>
      <c r="U817" s="2" t="str">
        <f t="shared" si="101"/>
        <v/>
      </c>
      <c r="V817" s="2" t="str">
        <f t="shared" si="102"/>
        <v/>
      </c>
      <c r="W817" s="2" t="str">
        <f t="shared" si="103"/>
        <v/>
      </c>
    </row>
    <row r="818" spans="8:23" x14ac:dyDescent="0.3">
      <c r="H818" s="12">
        <f t="shared" si="96"/>
        <v>0</v>
      </c>
      <c r="I818" s="2" t="str">
        <f t="shared" si="97"/>
        <v/>
      </c>
      <c r="J818" s="2" t="str">
        <f>IF(ISBLANK(A818),"",-SUM(I$3:I818))</f>
        <v/>
      </c>
      <c r="K818" s="2" t="str">
        <f t="shared" si="98"/>
        <v/>
      </c>
      <c r="L818" s="7" t="str">
        <f t="shared" si="99"/>
        <v/>
      </c>
      <c r="M818" s="7" t="str">
        <f>IF(ISBLANK(A818),"",K818/($M$1+SUM(K$3:K817)))</f>
        <v/>
      </c>
      <c r="N818" t="str">
        <f>IF(ISBLANK(A818),"",IF(H819=0,NETWORKDAYS($H$3,H818,holiday!$B$2:$B$10),IF(DAY(H818)&lt;DAY(H819),NETWORKDAYS($H$3,H818,holiday!$B$2:$B$10),0)))</f>
        <v/>
      </c>
      <c r="O818" t="str">
        <f>IF(ISBLANK(A818),"",SUMIF($A$3:$A818,O$2,$B$3:$B818))</f>
        <v/>
      </c>
      <c r="P818" t="str">
        <f>IF(ISBLANK(A818),"",SUMIF($A$3:$A818,P$2,$B$3:$B818))</f>
        <v/>
      </c>
      <c r="Q818" t="str">
        <f>IF(ISBLANK(A818),"",SUMIF($A$3:$A818,Q$2,$B$3:$B818))</f>
        <v/>
      </c>
      <c r="R818" t="str">
        <f>IF(ISBLANK(A818),"",SUMIF($A$3:$A818,R$2,$B$3:$B818))</f>
        <v/>
      </c>
      <c r="T818" s="2" t="str">
        <f t="shared" si="100"/>
        <v/>
      </c>
      <c r="U818" s="2" t="str">
        <f t="shared" si="101"/>
        <v/>
      </c>
      <c r="V818" s="2" t="str">
        <f t="shared" si="102"/>
        <v/>
      </c>
      <c r="W818" s="2" t="str">
        <f t="shared" si="103"/>
        <v/>
      </c>
    </row>
    <row r="819" spans="8:23" x14ac:dyDescent="0.3">
      <c r="H819" s="12">
        <f t="shared" si="96"/>
        <v>0</v>
      </c>
      <c r="I819" s="2" t="str">
        <f t="shared" si="97"/>
        <v/>
      </c>
      <c r="J819" s="2" t="str">
        <f>IF(ISBLANK(A819),"",-SUM(I$3:I819))</f>
        <v/>
      </c>
      <c r="K819" s="2" t="str">
        <f t="shared" si="98"/>
        <v/>
      </c>
      <c r="L819" s="7" t="str">
        <f t="shared" si="99"/>
        <v/>
      </c>
      <c r="M819" s="7" t="str">
        <f>IF(ISBLANK(A819),"",K819/($M$1+SUM(K$3:K818)))</f>
        <v/>
      </c>
      <c r="N819" t="str">
        <f>IF(ISBLANK(A819),"",IF(H820=0,NETWORKDAYS($H$3,H819,holiday!$B$2:$B$10),IF(DAY(H819)&lt;DAY(H820),NETWORKDAYS($H$3,H819,holiday!$B$2:$B$10),0)))</f>
        <v/>
      </c>
      <c r="O819" t="str">
        <f>IF(ISBLANK(A819),"",SUMIF($A$3:$A819,O$2,$B$3:$B819))</f>
        <v/>
      </c>
      <c r="P819" t="str">
        <f>IF(ISBLANK(A819),"",SUMIF($A$3:$A819,P$2,$B$3:$B819))</f>
        <v/>
      </c>
      <c r="Q819" t="str">
        <f>IF(ISBLANK(A819),"",SUMIF($A$3:$A819,Q$2,$B$3:$B819))</f>
        <v/>
      </c>
      <c r="R819" t="str">
        <f>IF(ISBLANK(A819),"",SUMIF($A$3:$A819,R$2,$B$3:$B819))</f>
        <v/>
      </c>
      <c r="T819" s="2" t="str">
        <f t="shared" si="100"/>
        <v/>
      </c>
      <c r="U819" s="2" t="str">
        <f t="shared" si="101"/>
        <v/>
      </c>
      <c r="V819" s="2" t="str">
        <f t="shared" si="102"/>
        <v/>
      </c>
      <c r="W819" s="2" t="str">
        <f t="shared" si="103"/>
        <v/>
      </c>
    </row>
    <row r="820" spans="8:23" x14ac:dyDescent="0.3">
      <c r="H820" s="12">
        <f t="shared" si="96"/>
        <v>0</v>
      </c>
      <c r="I820" s="2" t="str">
        <f t="shared" si="97"/>
        <v/>
      </c>
      <c r="J820" s="2" t="str">
        <f>IF(ISBLANK(A820),"",-SUM(I$3:I820))</f>
        <v/>
      </c>
      <c r="K820" s="2" t="str">
        <f t="shared" si="98"/>
        <v/>
      </c>
      <c r="L820" s="7" t="str">
        <f t="shared" si="99"/>
        <v/>
      </c>
      <c r="M820" s="7" t="str">
        <f>IF(ISBLANK(A820),"",K820/($M$1+SUM(K$3:K819)))</f>
        <v/>
      </c>
      <c r="N820" t="str">
        <f>IF(ISBLANK(A820),"",IF(H821=0,NETWORKDAYS($H$3,H820,holiday!$B$2:$B$10),IF(DAY(H820)&lt;DAY(H821),NETWORKDAYS($H$3,H820,holiday!$B$2:$B$10),0)))</f>
        <v/>
      </c>
      <c r="O820" t="str">
        <f>IF(ISBLANK(A820),"",SUMIF($A$3:$A820,O$2,$B$3:$B820))</f>
        <v/>
      </c>
      <c r="P820" t="str">
        <f>IF(ISBLANK(A820),"",SUMIF($A$3:$A820,P$2,$B$3:$B820))</f>
        <v/>
      </c>
      <c r="Q820" t="str">
        <f>IF(ISBLANK(A820),"",SUMIF($A$3:$A820,Q$2,$B$3:$B820))</f>
        <v/>
      </c>
      <c r="R820" t="str">
        <f>IF(ISBLANK(A820),"",SUMIF($A$3:$A820,R$2,$B$3:$B820))</f>
        <v/>
      </c>
      <c r="T820" s="2" t="str">
        <f t="shared" si="100"/>
        <v/>
      </c>
      <c r="U820" s="2" t="str">
        <f t="shared" si="101"/>
        <v/>
      </c>
      <c r="V820" s="2" t="str">
        <f t="shared" si="102"/>
        <v/>
      </c>
      <c r="W820" s="2" t="str">
        <f t="shared" si="103"/>
        <v/>
      </c>
    </row>
    <row r="821" spans="8:23" x14ac:dyDescent="0.3">
      <c r="H821" s="12">
        <f t="shared" si="96"/>
        <v>0</v>
      </c>
      <c r="I821" s="2" t="str">
        <f t="shared" si="97"/>
        <v/>
      </c>
      <c r="J821" s="2" t="str">
        <f>IF(ISBLANK(A821),"",-SUM(I$3:I821))</f>
        <v/>
      </c>
      <c r="K821" s="2" t="str">
        <f t="shared" si="98"/>
        <v/>
      </c>
      <c r="L821" s="7" t="str">
        <f t="shared" si="99"/>
        <v/>
      </c>
      <c r="M821" s="7" t="str">
        <f>IF(ISBLANK(A821),"",K821/($M$1+SUM(K$3:K820)))</f>
        <v/>
      </c>
      <c r="N821" t="str">
        <f>IF(ISBLANK(A821),"",IF(H822=0,NETWORKDAYS($H$3,H821,holiday!$B$2:$B$10),IF(DAY(H821)&lt;DAY(H822),NETWORKDAYS($H$3,H821,holiday!$B$2:$B$10),0)))</f>
        <v/>
      </c>
      <c r="O821" t="str">
        <f>IF(ISBLANK(A821),"",SUMIF($A$3:$A821,O$2,$B$3:$B821))</f>
        <v/>
      </c>
      <c r="P821" t="str">
        <f>IF(ISBLANK(A821),"",SUMIF($A$3:$A821,P$2,$B$3:$B821))</f>
        <v/>
      </c>
      <c r="Q821" t="str">
        <f>IF(ISBLANK(A821),"",SUMIF($A$3:$A821,Q$2,$B$3:$B821))</f>
        <v/>
      </c>
      <c r="R821" t="str">
        <f>IF(ISBLANK(A821),"",SUMIF($A$3:$A821,R$2,$B$3:$B821))</f>
        <v/>
      </c>
      <c r="T821" s="2" t="str">
        <f t="shared" si="100"/>
        <v/>
      </c>
      <c r="U821" s="2" t="str">
        <f t="shared" si="101"/>
        <v/>
      </c>
      <c r="V821" s="2" t="str">
        <f t="shared" si="102"/>
        <v/>
      </c>
      <c r="W821" s="2" t="str">
        <f t="shared" si="103"/>
        <v/>
      </c>
    </row>
    <row r="822" spans="8:23" x14ac:dyDescent="0.3">
      <c r="H822" s="12">
        <f t="shared" si="96"/>
        <v>0</v>
      </c>
      <c r="I822" s="2" t="str">
        <f t="shared" si="97"/>
        <v/>
      </c>
      <c r="J822" s="2" t="str">
        <f>IF(ISBLANK(A822),"",-SUM(I$3:I822))</f>
        <v/>
      </c>
      <c r="K822" s="2" t="str">
        <f t="shared" si="98"/>
        <v/>
      </c>
      <c r="L822" s="7" t="str">
        <f t="shared" si="99"/>
        <v/>
      </c>
      <c r="M822" s="7" t="str">
        <f>IF(ISBLANK(A822),"",K822/($M$1+SUM(K$3:K821)))</f>
        <v/>
      </c>
      <c r="N822" t="str">
        <f>IF(ISBLANK(A822),"",IF(H823=0,NETWORKDAYS($H$3,H822,holiday!$B$2:$B$10),IF(DAY(H822)&lt;DAY(H823),NETWORKDAYS($H$3,H822,holiday!$B$2:$B$10),0)))</f>
        <v/>
      </c>
      <c r="O822" t="str">
        <f>IF(ISBLANK(A822),"",SUMIF($A$3:$A822,O$2,$B$3:$B822))</f>
        <v/>
      </c>
      <c r="P822" t="str">
        <f>IF(ISBLANK(A822),"",SUMIF($A$3:$A822,P$2,$B$3:$B822))</f>
        <v/>
      </c>
      <c r="Q822" t="str">
        <f>IF(ISBLANK(A822),"",SUMIF($A$3:$A822,Q$2,$B$3:$B822))</f>
        <v/>
      </c>
      <c r="R822" t="str">
        <f>IF(ISBLANK(A822),"",SUMIF($A$3:$A822,R$2,$B$3:$B822))</f>
        <v/>
      </c>
      <c r="T822" s="2" t="str">
        <f t="shared" si="100"/>
        <v/>
      </c>
      <c r="U822" s="2" t="str">
        <f t="shared" si="101"/>
        <v/>
      </c>
      <c r="V822" s="2" t="str">
        <f t="shared" si="102"/>
        <v/>
      </c>
      <c r="W822" s="2" t="str">
        <f t="shared" si="103"/>
        <v/>
      </c>
    </row>
    <row r="823" spans="8:23" x14ac:dyDescent="0.3">
      <c r="H823" s="12">
        <f t="shared" si="96"/>
        <v>0</v>
      </c>
      <c r="I823" s="2" t="str">
        <f t="shared" si="97"/>
        <v/>
      </c>
      <c r="J823" s="2" t="str">
        <f>IF(ISBLANK(A823),"",-SUM(I$3:I823))</f>
        <v/>
      </c>
      <c r="K823" s="2" t="str">
        <f t="shared" si="98"/>
        <v/>
      </c>
      <c r="L823" s="7" t="str">
        <f t="shared" si="99"/>
        <v/>
      </c>
      <c r="M823" s="7" t="str">
        <f>IF(ISBLANK(A823),"",K823/($M$1+SUM(K$3:K822)))</f>
        <v/>
      </c>
      <c r="N823" t="str">
        <f>IF(ISBLANK(A823),"",IF(H824=0,NETWORKDAYS($H$3,H823,holiday!$B$2:$B$10),IF(DAY(H823)&lt;DAY(H824),NETWORKDAYS($H$3,H823,holiday!$B$2:$B$10),0)))</f>
        <v/>
      </c>
      <c r="O823" t="str">
        <f>IF(ISBLANK(A823),"",SUMIF($A$3:$A823,O$2,$B$3:$B823))</f>
        <v/>
      </c>
      <c r="P823" t="str">
        <f>IF(ISBLANK(A823),"",SUMIF($A$3:$A823,P$2,$B$3:$B823))</f>
        <v/>
      </c>
      <c r="Q823" t="str">
        <f>IF(ISBLANK(A823),"",SUMIF($A$3:$A823,Q$2,$B$3:$B823))</f>
        <v/>
      </c>
      <c r="R823" t="str">
        <f>IF(ISBLANK(A823),"",SUMIF($A$3:$A823,R$2,$B$3:$B823))</f>
        <v/>
      </c>
      <c r="T823" s="2" t="str">
        <f t="shared" si="100"/>
        <v/>
      </c>
      <c r="U823" s="2" t="str">
        <f t="shared" si="101"/>
        <v/>
      </c>
      <c r="V823" s="2" t="str">
        <f t="shared" si="102"/>
        <v/>
      </c>
      <c r="W823" s="2" t="str">
        <f t="shared" si="103"/>
        <v/>
      </c>
    </row>
    <row r="824" spans="8:23" x14ac:dyDescent="0.3">
      <c r="H824" s="12">
        <f t="shared" si="96"/>
        <v>0</v>
      </c>
      <c r="I824" s="2" t="str">
        <f t="shared" si="97"/>
        <v/>
      </c>
      <c r="J824" s="2" t="str">
        <f>IF(ISBLANK(A824),"",-SUM(I$3:I824))</f>
        <v/>
      </c>
      <c r="K824" s="2" t="str">
        <f t="shared" si="98"/>
        <v/>
      </c>
      <c r="L824" s="7" t="str">
        <f t="shared" si="99"/>
        <v/>
      </c>
      <c r="M824" s="7" t="str">
        <f>IF(ISBLANK(A824),"",K824/($M$1+SUM(K$3:K823)))</f>
        <v/>
      </c>
      <c r="N824" t="str">
        <f>IF(ISBLANK(A824),"",IF(H825=0,NETWORKDAYS($H$3,H824,holiday!$B$2:$B$10),IF(DAY(H824)&lt;DAY(H825),NETWORKDAYS($H$3,H824,holiday!$B$2:$B$10),0)))</f>
        <v/>
      </c>
      <c r="O824" t="str">
        <f>IF(ISBLANK(A824),"",SUMIF($A$3:$A824,O$2,$B$3:$B824))</f>
        <v/>
      </c>
      <c r="P824" t="str">
        <f>IF(ISBLANK(A824),"",SUMIF($A$3:$A824,P$2,$B$3:$B824))</f>
        <v/>
      </c>
      <c r="Q824" t="str">
        <f>IF(ISBLANK(A824),"",SUMIF($A$3:$A824,Q$2,$B$3:$B824))</f>
        <v/>
      </c>
      <c r="R824" t="str">
        <f>IF(ISBLANK(A824),"",SUMIF($A$3:$A824,R$2,$B$3:$B824))</f>
        <v/>
      </c>
      <c r="T824" s="2" t="str">
        <f t="shared" si="100"/>
        <v/>
      </c>
      <c r="U824" s="2" t="str">
        <f t="shared" si="101"/>
        <v/>
      </c>
      <c r="V824" s="2" t="str">
        <f t="shared" si="102"/>
        <v/>
      </c>
      <c r="W824" s="2" t="str">
        <f t="shared" si="103"/>
        <v/>
      </c>
    </row>
    <row r="825" spans="8:23" x14ac:dyDescent="0.3">
      <c r="H825" s="12">
        <f t="shared" si="96"/>
        <v>0</v>
      </c>
      <c r="I825" s="2" t="str">
        <f t="shared" si="97"/>
        <v/>
      </c>
      <c r="J825" s="2" t="str">
        <f>IF(ISBLANK(A825),"",-SUM(I$3:I825))</f>
        <v/>
      </c>
      <c r="K825" s="2" t="str">
        <f t="shared" si="98"/>
        <v/>
      </c>
      <c r="L825" s="7" t="str">
        <f t="shared" si="99"/>
        <v/>
      </c>
      <c r="M825" s="7" t="str">
        <f>IF(ISBLANK(A825),"",K825/($M$1+SUM(K$3:K824)))</f>
        <v/>
      </c>
      <c r="N825" t="str">
        <f>IF(ISBLANK(A825),"",IF(H826=0,NETWORKDAYS($H$3,H825,holiday!$B$2:$B$10),IF(DAY(H825)&lt;DAY(H826),NETWORKDAYS($H$3,H825,holiday!$B$2:$B$10),0)))</f>
        <v/>
      </c>
      <c r="O825" t="str">
        <f>IF(ISBLANK(A825),"",SUMIF($A$3:$A825,O$2,$B$3:$B825))</f>
        <v/>
      </c>
      <c r="P825" t="str">
        <f>IF(ISBLANK(A825),"",SUMIF($A$3:$A825,P$2,$B$3:$B825))</f>
        <v/>
      </c>
      <c r="Q825" t="str">
        <f>IF(ISBLANK(A825),"",SUMIF($A$3:$A825,Q$2,$B$3:$B825))</f>
        <v/>
      </c>
      <c r="R825" t="str">
        <f>IF(ISBLANK(A825),"",SUMIF($A$3:$A825,R$2,$B$3:$B825))</f>
        <v/>
      </c>
      <c r="T825" s="2" t="str">
        <f t="shared" si="100"/>
        <v/>
      </c>
      <c r="U825" s="2" t="str">
        <f t="shared" si="101"/>
        <v/>
      </c>
      <c r="V825" s="2" t="str">
        <f t="shared" si="102"/>
        <v/>
      </c>
      <c r="W825" s="2" t="str">
        <f t="shared" si="103"/>
        <v/>
      </c>
    </row>
    <row r="826" spans="8:23" x14ac:dyDescent="0.3">
      <c r="H826" s="12">
        <f t="shared" si="96"/>
        <v>0</v>
      </c>
      <c r="I826" s="2" t="str">
        <f t="shared" si="97"/>
        <v/>
      </c>
      <c r="J826" s="2" t="str">
        <f>IF(ISBLANK(A826),"",-SUM(I$3:I826))</f>
        <v/>
      </c>
      <c r="K826" s="2" t="str">
        <f t="shared" si="98"/>
        <v/>
      </c>
      <c r="L826" s="7" t="str">
        <f t="shared" si="99"/>
        <v/>
      </c>
      <c r="M826" s="7" t="str">
        <f>IF(ISBLANK(A826),"",K826/($M$1+SUM(K$3:K825)))</f>
        <v/>
      </c>
      <c r="N826" t="str">
        <f>IF(ISBLANK(A826),"",IF(H827=0,NETWORKDAYS($H$3,H826,holiday!$B$2:$B$10),IF(DAY(H826)&lt;DAY(H827),NETWORKDAYS($H$3,H826,holiday!$B$2:$B$10),0)))</f>
        <v/>
      </c>
      <c r="O826" t="str">
        <f>IF(ISBLANK(A826),"",SUMIF($A$3:$A826,O$2,$B$3:$B826))</f>
        <v/>
      </c>
      <c r="P826" t="str">
        <f>IF(ISBLANK(A826),"",SUMIF($A$3:$A826,P$2,$B$3:$B826))</f>
        <v/>
      </c>
      <c r="Q826" t="str">
        <f>IF(ISBLANK(A826),"",SUMIF($A$3:$A826,Q$2,$B$3:$B826))</f>
        <v/>
      </c>
      <c r="R826" t="str">
        <f>IF(ISBLANK(A826),"",SUMIF($A$3:$A826,R$2,$B$3:$B826))</f>
        <v/>
      </c>
      <c r="T826" s="2" t="str">
        <f t="shared" si="100"/>
        <v/>
      </c>
      <c r="U826" s="2" t="str">
        <f t="shared" si="101"/>
        <v/>
      </c>
      <c r="V826" s="2" t="str">
        <f t="shared" si="102"/>
        <v/>
      </c>
      <c r="W826" s="2" t="str">
        <f t="shared" si="103"/>
        <v/>
      </c>
    </row>
    <row r="827" spans="8:23" x14ac:dyDescent="0.3">
      <c r="H827" s="12">
        <f t="shared" si="96"/>
        <v>0</v>
      </c>
      <c r="I827" s="2" t="str">
        <f t="shared" si="97"/>
        <v/>
      </c>
      <c r="J827" s="2" t="str">
        <f>IF(ISBLANK(A827),"",-SUM(I$3:I827))</f>
        <v/>
      </c>
      <c r="K827" s="2" t="str">
        <f t="shared" si="98"/>
        <v/>
      </c>
      <c r="L827" s="7" t="str">
        <f t="shared" si="99"/>
        <v/>
      </c>
      <c r="M827" s="7" t="str">
        <f>IF(ISBLANK(A827),"",K827/($M$1+SUM(K$3:K826)))</f>
        <v/>
      </c>
      <c r="N827" t="str">
        <f>IF(ISBLANK(A827),"",IF(H828=0,NETWORKDAYS($H$3,H827,holiday!$B$2:$B$10),IF(DAY(H827)&lt;DAY(H828),NETWORKDAYS($H$3,H827,holiday!$B$2:$B$10),0)))</f>
        <v/>
      </c>
      <c r="O827" t="str">
        <f>IF(ISBLANK(A827),"",SUMIF($A$3:$A827,O$2,$B$3:$B827))</f>
        <v/>
      </c>
      <c r="P827" t="str">
        <f>IF(ISBLANK(A827),"",SUMIF($A$3:$A827,P$2,$B$3:$B827))</f>
        <v/>
      </c>
      <c r="Q827" t="str">
        <f>IF(ISBLANK(A827),"",SUMIF($A$3:$A827,Q$2,$B$3:$B827))</f>
        <v/>
      </c>
      <c r="R827" t="str">
        <f>IF(ISBLANK(A827),"",SUMIF($A$3:$A827,R$2,$B$3:$B827))</f>
        <v/>
      </c>
      <c r="T827" s="2" t="str">
        <f t="shared" si="100"/>
        <v/>
      </c>
      <c r="U827" s="2" t="str">
        <f t="shared" si="101"/>
        <v/>
      </c>
      <c r="V827" s="2" t="str">
        <f t="shared" si="102"/>
        <v/>
      </c>
      <c r="W827" s="2" t="str">
        <f t="shared" si="103"/>
        <v/>
      </c>
    </row>
    <row r="828" spans="8:23" x14ac:dyDescent="0.3">
      <c r="H828" s="12">
        <f t="shared" si="96"/>
        <v>0</v>
      </c>
      <c r="I828" s="2" t="str">
        <f t="shared" si="97"/>
        <v/>
      </c>
      <c r="J828" s="2" t="str">
        <f>IF(ISBLANK(A828),"",-SUM(I$3:I828))</f>
        <v/>
      </c>
      <c r="K828" s="2" t="str">
        <f t="shared" si="98"/>
        <v/>
      </c>
      <c r="L828" s="7" t="str">
        <f t="shared" si="99"/>
        <v/>
      </c>
      <c r="M828" s="7" t="str">
        <f>IF(ISBLANK(A828),"",K828/($M$1+SUM(K$3:K827)))</f>
        <v/>
      </c>
      <c r="N828" t="str">
        <f>IF(ISBLANK(A828),"",IF(H829=0,NETWORKDAYS($H$3,H828,holiday!$B$2:$B$10),IF(DAY(H828)&lt;DAY(H829),NETWORKDAYS($H$3,H828,holiday!$B$2:$B$10),0)))</f>
        <v/>
      </c>
      <c r="O828" t="str">
        <f>IF(ISBLANK(A828),"",SUMIF($A$3:$A828,O$2,$B$3:$B828))</f>
        <v/>
      </c>
      <c r="P828" t="str">
        <f>IF(ISBLANK(A828),"",SUMIF($A$3:$A828,P$2,$B$3:$B828))</f>
        <v/>
      </c>
      <c r="Q828" t="str">
        <f>IF(ISBLANK(A828),"",SUMIF($A$3:$A828,Q$2,$B$3:$B828))</f>
        <v/>
      </c>
      <c r="R828" t="str">
        <f>IF(ISBLANK(A828),"",SUMIF($A$3:$A828,R$2,$B$3:$B828))</f>
        <v/>
      </c>
      <c r="T828" s="2" t="str">
        <f t="shared" si="100"/>
        <v/>
      </c>
      <c r="U828" s="2" t="str">
        <f t="shared" si="101"/>
        <v/>
      </c>
      <c r="V828" s="2" t="str">
        <f t="shared" si="102"/>
        <v/>
      </c>
      <c r="W828" s="2" t="str">
        <f t="shared" si="103"/>
        <v/>
      </c>
    </row>
    <row r="829" spans="8:23" x14ac:dyDescent="0.3">
      <c r="H829" s="12">
        <f t="shared" si="96"/>
        <v>0</v>
      </c>
      <c r="I829" s="2" t="str">
        <f t="shared" si="97"/>
        <v/>
      </c>
      <c r="J829" s="2" t="str">
        <f>IF(ISBLANK(A829),"",-SUM(I$3:I829))</f>
        <v/>
      </c>
      <c r="K829" s="2" t="str">
        <f t="shared" si="98"/>
        <v/>
      </c>
      <c r="L829" s="7" t="str">
        <f t="shared" si="99"/>
        <v/>
      </c>
      <c r="M829" s="7" t="str">
        <f>IF(ISBLANK(A829),"",K829/($M$1+SUM(K$3:K828)))</f>
        <v/>
      </c>
      <c r="N829" t="str">
        <f>IF(ISBLANK(A829),"",IF(H830=0,NETWORKDAYS($H$3,H829,holiday!$B$2:$B$10),IF(DAY(H829)&lt;DAY(H830),NETWORKDAYS($H$3,H829,holiday!$B$2:$B$10),0)))</f>
        <v/>
      </c>
      <c r="O829" t="str">
        <f>IF(ISBLANK(A829),"",SUMIF($A$3:$A829,O$2,$B$3:$B829))</f>
        <v/>
      </c>
      <c r="P829" t="str">
        <f>IF(ISBLANK(A829),"",SUMIF($A$3:$A829,P$2,$B$3:$B829))</f>
        <v/>
      </c>
      <c r="Q829" t="str">
        <f>IF(ISBLANK(A829),"",SUMIF($A$3:$A829,Q$2,$B$3:$B829))</f>
        <v/>
      </c>
      <c r="R829" t="str">
        <f>IF(ISBLANK(A829),"",SUMIF($A$3:$A829,R$2,$B$3:$B829))</f>
        <v/>
      </c>
      <c r="T829" s="2" t="str">
        <f t="shared" si="100"/>
        <v/>
      </c>
      <c r="U829" s="2" t="str">
        <f t="shared" si="101"/>
        <v/>
      </c>
      <c r="V829" s="2" t="str">
        <f t="shared" si="102"/>
        <v/>
      </c>
      <c r="W829" s="2" t="str">
        <f t="shared" si="103"/>
        <v/>
      </c>
    </row>
    <row r="830" spans="8:23" x14ac:dyDescent="0.3">
      <c r="H830" s="12">
        <f t="shared" si="96"/>
        <v>0</v>
      </c>
      <c r="I830" s="2" t="str">
        <f t="shared" si="97"/>
        <v/>
      </c>
      <c r="J830" s="2" t="str">
        <f>IF(ISBLANK(A830),"",-SUM(I$3:I830))</f>
        <v/>
      </c>
      <c r="K830" s="2" t="str">
        <f t="shared" si="98"/>
        <v/>
      </c>
      <c r="L830" s="7" t="str">
        <f t="shared" si="99"/>
        <v/>
      </c>
      <c r="M830" s="7" t="str">
        <f>IF(ISBLANK(A830),"",K830/($M$1+SUM(K$3:K829)))</f>
        <v/>
      </c>
      <c r="N830" t="str">
        <f>IF(ISBLANK(A830),"",IF(H831=0,NETWORKDAYS($H$3,H830,holiday!$B$2:$B$10),IF(DAY(H830)&lt;DAY(H831),NETWORKDAYS($H$3,H830,holiday!$B$2:$B$10),0)))</f>
        <v/>
      </c>
      <c r="O830" t="str">
        <f>IF(ISBLANK(A830),"",SUMIF($A$3:$A830,O$2,$B$3:$B830))</f>
        <v/>
      </c>
      <c r="P830" t="str">
        <f>IF(ISBLANK(A830),"",SUMIF($A$3:$A830,P$2,$B$3:$B830))</f>
        <v/>
      </c>
      <c r="Q830" t="str">
        <f>IF(ISBLANK(A830),"",SUMIF($A$3:$A830,Q$2,$B$3:$B830))</f>
        <v/>
      </c>
      <c r="R830" t="str">
        <f>IF(ISBLANK(A830),"",SUMIF($A$3:$A830,R$2,$B$3:$B830))</f>
        <v/>
      </c>
      <c r="T830" s="2" t="str">
        <f t="shared" si="100"/>
        <v/>
      </c>
      <c r="U830" s="2" t="str">
        <f t="shared" si="101"/>
        <v/>
      </c>
      <c r="V830" s="2" t="str">
        <f t="shared" si="102"/>
        <v/>
      </c>
      <c r="W830" s="2" t="str">
        <f t="shared" si="103"/>
        <v/>
      </c>
    </row>
    <row r="831" spans="8:23" x14ac:dyDescent="0.3">
      <c r="H831" s="12">
        <f t="shared" si="96"/>
        <v>0</v>
      </c>
      <c r="I831" s="2" t="str">
        <f t="shared" si="97"/>
        <v/>
      </c>
      <c r="J831" s="2" t="str">
        <f>IF(ISBLANK(A831),"",-SUM(I$3:I831))</f>
        <v/>
      </c>
      <c r="K831" s="2" t="str">
        <f t="shared" si="98"/>
        <v/>
      </c>
      <c r="L831" s="7" t="str">
        <f t="shared" si="99"/>
        <v/>
      </c>
      <c r="M831" s="7" t="str">
        <f>IF(ISBLANK(A831),"",K831/($M$1+SUM(K$3:K830)))</f>
        <v/>
      </c>
      <c r="N831" t="str">
        <f>IF(ISBLANK(A831),"",IF(H832=0,NETWORKDAYS($H$3,H831,holiday!$B$2:$B$10),IF(DAY(H831)&lt;DAY(H832),NETWORKDAYS($H$3,H831,holiday!$B$2:$B$10),0)))</f>
        <v/>
      </c>
      <c r="O831" t="str">
        <f>IF(ISBLANK(A831),"",SUMIF($A$3:$A831,O$2,$B$3:$B831))</f>
        <v/>
      </c>
      <c r="P831" t="str">
        <f>IF(ISBLANK(A831),"",SUMIF($A$3:$A831,P$2,$B$3:$B831))</f>
        <v/>
      </c>
      <c r="Q831" t="str">
        <f>IF(ISBLANK(A831),"",SUMIF($A$3:$A831,Q$2,$B$3:$B831))</f>
        <v/>
      </c>
      <c r="R831" t="str">
        <f>IF(ISBLANK(A831),"",SUMIF($A$3:$A831,R$2,$B$3:$B831))</f>
        <v/>
      </c>
      <c r="T831" s="2" t="str">
        <f t="shared" si="100"/>
        <v/>
      </c>
      <c r="U831" s="2" t="str">
        <f t="shared" si="101"/>
        <v/>
      </c>
      <c r="V831" s="2" t="str">
        <f t="shared" si="102"/>
        <v/>
      </c>
      <c r="W831" s="2" t="str">
        <f t="shared" si="103"/>
        <v/>
      </c>
    </row>
    <row r="832" spans="8:23" x14ac:dyDescent="0.3">
      <c r="H832" s="12">
        <f t="shared" si="96"/>
        <v>0</v>
      </c>
      <c r="I832" s="2" t="str">
        <f t="shared" si="97"/>
        <v/>
      </c>
      <c r="J832" s="2" t="str">
        <f>IF(ISBLANK(A832),"",-SUM(I$3:I832))</f>
        <v/>
      </c>
      <c r="K832" s="2" t="str">
        <f t="shared" si="98"/>
        <v/>
      </c>
      <c r="L832" s="7" t="str">
        <f t="shared" si="99"/>
        <v/>
      </c>
      <c r="M832" s="7" t="str">
        <f>IF(ISBLANK(A832),"",K832/($M$1+SUM(K$3:K831)))</f>
        <v/>
      </c>
      <c r="N832" t="str">
        <f>IF(ISBLANK(A832),"",IF(H833=0,NETWORKDAYS($H$3,H832,holiday!$B$2:$B$10),IF(DAY(H832)&lt;DAY(H833),NETWORKDAYS($H$3,H832,holiday!$B$2:$B$10),0)))</f>
        <v/>
      </c>
      <c r="O832" t="str">
        <f>IF(ISBLANK(A832),"",SUMIF($A$3:$A832,O$2,$B$3:$B832))</f>
        <v/>
      </c>
      <c r="P832" t="str">
        <f>IF(ISBLANK(A832),"",SUMIF($A$3:$A832,P$2,$B$3:$B832))</f>
        <v/>
      </c>
      <c r="Q832" t="str">
        <f>IF(ISBLANK(A832),"",SUMIF($A$3:$A832,Q$2,$B$3:$B832))</f>
        <v/>
      </c>
      <c r="R832" t="str">
        <f>IF(ISBLANK(A832),"",SUMIF($A$3:$A832,R$2,$B$3:$B832))</f>
        <v/>
      </c>
      <c r="T832" s="2" t="str">
        <f t="shared" si="100"/>
        <v/>
      </c>
      <c r="U832" s="2" t="str">
        <f t="shared" si="101"/>
        <v/>
      </c>
      <c r="V832" s="2" t="str">
        <f t="shared" si="102"/>
        <v/>
      </c>
      <c r="W832" s="2" t="str">
        <f t="shared" si="103"/>
        <v/>
      </c>
    </row>
    <row r="833" spans="8:23" x14ac:dyDescent="0.3">
      <c r="H833" s="12">
        <f t="shared" si="96"/>
        <v>0</v>
      </c>
      <c r="I833" s="2" t="str">
        <f t="shared" si="97"/>
        <v/>
      </c>
      <c r="J833" s="2" t="str">
        <f>IF(ISBLANK(A833),"",-SUM(I$3:I833))</f>
        <v/>
      </c>
      <c r="K833" s="2" t="str">
        <f t="shared" si="98"/>
        <v/>
      </c>
      <c r="L833" s="7" t="str">
        <f t="shared" si="99"/>
        <v/>
      </c>
      <c r="M833" s="7" t="str">
        <f>IF(ISBLANK(A833),"",K833/($M$1+SUM(K$3:K832)))</f>
        <v/>
      </c>
      <c r="N833" t="str">
        <f>IF(ISBLANK(A833),"",IF(H834=0,NETWORKDAYS($H$3,H833,holiday!$B$2:$B$10),IF(DAY(H833)&lt;DAY(H834),NETWORKDAYS($H$3,H833,holiday!$B$2:$B$10),0)))</f>
        <v/>
      </c>
      <c r="O833" t="str">
        <f>IF(ISBLANK(A833),"",SUMIF($A$3:$A833,O$2,$B$3:$B833))</f>
        <v/>
      </c>
      <c r="P833" t="str">
        <f>IF(ISBLANK(A833),"",SUMIF($A$3:$A833,P$2,$B$3:$B833))</f>
        <v/>
      </c>
      <c r="Q833" t="str">
        <f>IF(ISBLANK(A833),"",SUMIF($A$3:$A833,Q$2,$B$3:$B833))</f>
        <v/>
      </c>
      <c r="R833" t="str">
        <f>IF(ISBLANK(A833),"",SUMIF($A$3:$A833,R$2,$B$3:$B833))</f>
        <v/>
      </c>
      <c r="T833" s="2" t="str">
        <f t="shared" si="100"/>
        <v/>
      </c>
      <c r="U833" s="2" t="str">
        <f t="shared" si="101"/>
        <v/>
      </c>
      <c r="V833" s="2" t="str">
        <f t="shared" si="102"/>
        <v/>
      </c>
      <c r="W833" s="2" t="str">
        <f t="shared" si="103"/>
        <v/>
      </c>
    </row>
    <row r="834" spans="8:23" x14ac:dyDescent="0.3">
      <c r="H834" s="12">
        <f t="shared" si="96"/>
        <v>0</v>
      </c>
      <c r="I834" s="2" t="str">
        <f t="shared" si="97"/>
        <v/>
      </c>
      <c r="J834" s="2" t="str">
        <f>IF(ISBLANK(A834),"",-SUM(I$3:I834))</f>
        <v/>
      </c>
      <c r="K834" s="2" t="str">
        <f t="shared" si="98"/>
        <v/>
      </c>
      <c r="L834" s="7" t="str">
        <f t="shared" si="99"/>
        <v/>
      </c>
      <c r="M834" s="7" t="str">
        <f>IF(ISBLANK(A834),"",K834/($M$1+SUM(K$3:K833)))</f>
        <v/>
      </c>
      <c r="N834" t="str">
        <f>IF(ISBLANK(A834),"",IF(H835=0,NETWORKDAYS($H$3,H834,holiday!$B$2:$B$10),IF(DAY(H834)&lt;DAY(H835),NETWORKDAYS($H$3,H834,holiday!$B$2:$B$10),0)))</f>
        <v/>
      </c>
      <c r="O834" t="str">
        <f>IF(ISBLANK(A834),"",SUMIF($A$3:$A834,O$2,$B$3:$B834))</f>
        <v/>
      </c>
      <c r="P834" t="str">
        <f>IF(ISBLANK(A834),"",SUMIF($A$3:$A834,P$2,$B$3:$B834))</f>
        <v/>
      </c>
      <c r="Q834" t="str">
        <f>IF(ISBLANK(A834),"",SUMIF($A$3:$A834,Q$2,$B$3:$B834))</f>
        <v/>
      </c>
      <c r="R834" t="str">
        <f>IF(ISBLANK(A834),"",SUMIF($A$3:$A834,R$2,$B$3:$B834))</f>
        <v/>
      </c>
      <c r="T834" s="2" t="str">
        <f t="shared" si="100"/>
        <v/>
      </c>
      <c r="U834" s="2" t="str">
        <f t="shared" si="101"/>
        <v/>
      </c>
      <c r="V834" s="2" t="str">
        <f t="shared" si="102"/>
        <v/>
      </c>
      <c r="W834" s="2" t="str">
        <f t="shared" si="103"/>
        <v/>
      </c>
    </row>
    <row r="835" spans="8:23" x14ac:dyDescent="0.3">
      <c r="H835" s="12">
        <f t="shared" si="96"/>
        <v>0</v>
      </c>
      <c r="I835" s="2" t="str">
        <f t="shared" si="97"/>
        <v/>
      </c>
      <c r="J835" s="2" t="str">
        <f>IF(ISBLANK(A835),"",-SUM(I$3:I835))</f>
        <v/>
      </c>
      <c r="K835" s="2" t="str">
        <f t="shared" si="98"/>
        <v/>
      </c>
      <c r="L835" s="7" t="str">
        <f t="shared" si="99"/>
        <v/>
      </c>
      <c r="M835" s="7" t="str">
        <f>IF(ISBLANK(A835),"",K835/($M$1+SUM(K$3:K834)))</f>
        <v/>
      </c>
      <c r="N835" t="str">
        <f>IF(ISBLANK(A835),"",IF(H836=0,NETWORKDAYS($H$3,H835,holiday!$B$2:$B$10),IF(DAY(H835)&lt;DAY(H836),NETWORKDAYS($H$3,H835,holiday!$B$2:$B$10),0)))</f>
        <v/>
      </c>
      <c r="O835" t="str">
        <f>IF(ISBLANK(A835),"",SUMIF($A$3:$A835,O$2,$B$3:$B835))</f>
        <v/>
      </c>
      <c r="P835" t="str">
        <f>IF(ISBLANK(A835),"",SUMIF($A$3:$A835,P$2,$B$3:$B835))</f>
        <v/>
      </c>
      <c r="Q835" t="str">
        <f>IF(ISBLANK(A835),"",SUMIF($A$3:$A835,Q$2,$B$3:$B835))</f>
        <v/>
      </c>
      <c r="R835" t="str">
        <f>IF(ISBLANK(A835),"",SUMIF($A$3:$A835,R$2,$B$3:$B835))</f>
        <v/>
      </c>
      <c r="T835" s="2" t="str">
        <f t="shared" si="100"/>
        <v/>
      </c>
      <c r="U835" s="2" t="str">
        <f t="shared" si="101"/>
        <v/>
      </c>
      <c r="V835" s="2" t="str">
        <f t="shared" si="102"/>
        <v/>
      </c>
      <c r="W835" s="2" t="str">
        <f t="shared" si="103"/>
        <v/>
      </c>
    </row>
    <row r="836" spans="8:23" x14ac:dyDescent="0.3">
      <c r="H836" s="12">
        <f t="shared" ref="H836:H899" si="104">IF(ISBLANK(D836),,LEFT(D836,LEN(D836)-6)*1)</f>
        <v>0</v>
      </c>
      <c r="I836" s="2" t="str">
        <f t="shared" ref="I836:I899" si="105">IF(ISBLANK(A836),"",-B836*C836)</f>
        <v/>
      </c>
      <c r="J836" s="2" t="str">
        <f>IF(ISBLANK(A836),"",-SUM(I$3:I836))</f>
        <v/>
      </c>
      <c r="K836" s="2" t="str">
        <f t="shared" ref="K836:K899" si="106">IF(ISBLANK(A836),"",SUMPRODUCT(O836:R836,T836:W836)-J836)</f>
        <v/>
      </c>
      <c r="L836" s="7" t="str">
        <f t="shared" ref="L836:L899" si="107">IF(ISBLANK(A836),"",K836/$M$1)</f>
        <v/>
      </c>
      <c r="M836" s="7" t="str">
        <f>IF(ISBLANK(A836),"",K836/($M$1+SUM(K$3:K835)))</f>
        <v/>
      </c>
      <c r="N836" t="str">
        <f>IF(ISBLANK(A836),"",IF(H837=0,NETWORKDAYS($H$3,H836,holiday!$B$2:$B$10),IF(DAY(H836)&lt;DAY(H837),NETWORKDAYS($H$3,H836,holiday!$B$2:$B$10),0)))</f>
        <v/>
      </c>
      <c r="O836" t="str">
        <f>IF(ISBLANK(A836),"",SUMIF($A$3:$A836,O$2,$B$3:$B836))</f>
        <v/>
      </c>
      <c r="P836" t="str">
        <f>IF(ISBLANK(A836),"",SUMIF($A$3:$A836,P$2,$B$3:$B836))</f>
        <v/>
      </c>
      <c r="Q836" t="str">
        <f>IF(ISBLANK(A836),"",SUMIF($A$3:$A836,Q$2,$B$3:$B836))</f>
        <v/>
      </c>
      <c r="R836" t="str">
        <f>IF(ISBLANK(A836),"",SUMIF($A$3:$A836,R$2,$B$3:$B836))</f>
        <v/>
      </c>
      <c r="T836" s="2" t="str">
        <f t="shared" ref="T836:T899" si="108">IF(ISBLANK(A836),"",IF($A836=T$2,$C836,T835))</f>
        <v/>
      </c>
      <c r="U836" s="2" t="str">
        <f t="shared" ref="U836:U899" si="109">IF(ISBLANK(A836),"",IF($A836=U$2,$C836,U835))</f>
        <v/>
      </c>
      <c r="V836" s="2" t="str">
        <f t="shared" ref="V836:V899" si="110">IF(ISBLANK(A836),"",IF($A836=V$2,$C836,V835))</f>
        <v/>
      </c>
      <c r="W836" s="2" t="str">
        <f t="shared" ref="W836:W899" si="111">IF(ISBLANK(A836),"",IF($A836=W$2,$C836,W835))</f>
        <v/>
      </c>
    </row>
    <row r="837" spans="8:23" x14ac:dyDescent="0.3">
      <c r="H837" s="12">
        <f t="shared" si="104"/>
        <v>0</v>
      </c>
      <c r="I837" s="2" t="str">
        <f t="shared" si="105"/>
        <v/>
      </c>
      <c r="J837" s="2" t="str">
        <f>IF(ISBLANK(A837),"",-SUM(I$3:I837))</f>
        <v/>
      </c>
      <c r="K837" s="2" t="str">
        <f t="shared" si="106"/>
        <v/>
      </c>
      <c r="L837" s="7" t="str">
        <f t="shared" si="107"/>
        <v/>
      </c>
      <c r="M837" s="7" t="str">
        <f>IF(ISBLANK(A837),"",K837/($M$1+SUM(K$3:K836)))</f>
        <v/>
      </c>
      <c r="N837" t="str">
        <f>IF(ISBLANK(A837),"",IF(H838=0,NETWORKDAYS($H$3,H837,holiday!$B$2:$B$10),IF(DAY(H837)&lt;DAY(H838),NETWORKDAYS($H$3,H837,holiday!$B$2:$B$10),0)))</f>
        <v/>
      </c>
      <c r="O837" t="str">
        <f>IF(ISBLANK(A837),"",SUMIF($A$3:$A837,O$2,$B$3:$B837))</f>
        <v/>
      </c>
      <c r="P837" t="str">
        <f>IF(ISBLANK(A837),"",SUMIF($A$3:$A837,P$2,$B$3:$B837))</f>
        <v/>
      </c>
      <c r="Q837" t="str">
        <f>IF(ISBLANK(A837),"",SUMIF($A$3:$A837,Q$2,$B$3:$B837))</f>
        <v/>
      </c>
      <c r="R837" t="str">
        <f>IF(ISBLANK(A837),"",SUMIF($A$3:$A837,R$2,$B$3:$B837))</f>
        <v/>
      </c>
      <c r="T837" s="2" t="str">
        <f t="shared" si="108"/>
        <v/>
      </c>
      <c r="U837" s="2" t="str">
        <f t="shared" si="109"/>
        <v/>
      </c>
      <c r="V837" s="2" t="str">
        <f t="shared" si="110"/>
        <v/>
      </c>
      <c r="W837" s="2" t="str">
        <f t="shared" si="111"/>
        <v/>
      </c>
    </row>
    <row r="838" spans="8:23" x14ac:dyDescent="0.3">
      <c r="H838" s="12">
        <f t="shared" si="104"/>
        <v>0</v>
      </c>
      <c r="I838" s="2" t="str">
        <f t="shared" si="105"/>
        <v/>
      </c>
      <c r="J838" s="2" t="str">
        <f>IF(ISBLANK(A838),"",-SUM(I$3:I838))</f>
        <v/>
      </c>
      <c r="K838" s="2" t="str">
        <f t="shared" si="106"/>
        <v/>
      </c>
      <c r="L838" s="7" t="str">
        <f t="shared" si="107"/>
        <v/>
      </c>
      <c r="M838" s="7" t="str">
        <f>IF(ISBLANK(A838),"",K838/($M$1+SUM(K$3:K837)))</f>
        <v/>
      </c>
      <c r="N838" t="str">
        <f>IF(ISBLANK(A838),"",IF(H839=0,NETWORKDAYS($H$3,H838,holiday!$B$2:$B$10),IF(DAY(H838)&lt;DAY(H839),NETWORKDAYS($H$3,H838,holiday!$B$2:$B$10),0)))</f>
        <v/>
      </c>
      <c r="O838" t="str">
        <f>IF(ISBLANK(A838),"",SUMIF($A$3:$A838,O$2,$B$3:$B838))</f>
        <v/>
      </c>
      <c r="P838" t="str">
        <f>IF(ISBLANK(A838),"",SUMIF($A$3:$A838,P$2,$B$3:$B838))</f>
        <v/>
      </c>
      <c r="Q838" t="str">
        <f>IF(ISBLANK(A838),"",SUMIF($A$3:$A838,Q$2,$B$3:$B838))</f>
        <v/>
      </c>
      <c r="R838" t="str">
        <f>IF(ISBLANK(A838),"",SUMIF($A$3:$A838,R$2,$B$3:$B838))</f>
        <v/>
      </c>
      <c r="T838" s="2" t="str">
        <f t="shared" si="108"/>
        <v/>
      </c>
      <c r="U838" s="2" t="str">
        <f t="shared" si="109"/>
        <v/>
      </c>
      <c r="V838" s="2" t="str">
        <f t="shared" si="110"/>
        <v/>
      </c>
      <c r="W838" s="2" t="str">
        <f t="shared" si="111"/>
        <v/>
      </c>
    </row>
    <row r="839" spans="8:23" x14ac:dyDescent="0.3">
      <c r="H839" s="12">
        <f t="shared" si="104"/>
        <v>0</v>
      </c>
      <c r="I839" s="2" t="str">
        <f t="shared" si="105"/>
        <v/>
      </c>
      <c r="J839" s="2" t="str">
        <f>IF(ISBLANK(A839),"",-SUM(I$3:I839))</f>
        <v/>
      </c>
      <c r="K839" s="2" t="str">
        <f t="shared" si="106"/>
        <v/>
      </c>
      <c r="L839" s="7" t="str">
        <f t="shared" si="107"/>
        <v/>
      </c>
      <c r="M839" s="7" t="str">
        <f>IF(ISBLANK(A839),"",K839/($M$1+SUM(K$3:K838)))</f>
        <v/>
      </c>
      <c r="N839" t="str">
        <f>IF(ISBLANK(A839),"",IF(H840=0,NETWORKDAYS($H$3,H839,holiday!$B$2:$B$10),IF(DAY(H839)&lt;DAY(H840),NETWORKDAYS($H$3,H839,holiday!$B$2:$B$10),0)))</f>
        <v/>
      </c>
      <c r="O839" t="str">
        <f>IF(ISBLANK(A839),"",SUMIF($A$3:$A839,O$2,$B$3:$B839))</f>
        <v/>
      </c>
      <c r="P839" t="str">
        <f>IF(ISBLANK(A839),"",SUMIF($A$3:$A839,P$2,$B$3:$B839))</f>
        <v/>
      </c>
      <c r="Q839" t="str">
        <f>IF(ISBLANK(A839),"",SUMIF($A$3:$A839,Q$2,$B$3:$B839))</f>
        <v/>
      </c>
      <c r="R839" t="str">
        <f>IF(ISBLANK(A839),"",SUMIF($A$3:$A839,R$2,$B$3:$B839))</f>
        <v/>
      </c>
      <c r="T839" s="2" t="str">
        <f t="shared" si="108"/>
        <v/>
      </c>
      <c r="U839" s="2" t="str">
        <f t="shared" si="109"/>
        <v/>
      </c>
      <c r="V839" s="2" t="str">
        <f t="shared" si="110"/>
        <v/>
      </c>
      <c r="W839" s="2" t="str">
        <f t="shared" si="111"/>
        <v/>
      </c>
    </row>
    <row r="840" spans="8:23" x14ac:dyDescent="0.3">
      <c r="H840" s="12">
        <f t="shared" si="104"/>
        <v>0</v>
      </c>
      <c r="I840" s="2" t="str">
        <f t="shared" si="105"/>
        <v/>
      </c>
      <c r="J840" s="2" t="str">
        <f>IF(ISBLANK(A840),"",-SUM(I$3:I840))</f>
        <v/>
      </c>
      <c r="K840" s="2" t="str">
        <f t="shared" si="106"/>
        <v/>
      </c>
      <c r="L840" s="7" t="str">
        <f t="shared" si="107"/>
        <v/>
      </c>
      <c r="M840" s="7" t="str">
        <f>IF(ISBLANK(A840),"",K840/($M$1+SUM(K$3:K839)))</f>
        <v/>
      </c>
      <c r="N840" t="str">
        <f>IF(ISBLANK(A840),"",IF(H841=0,NETWORKDAYS($H$3,H840,holiday!$B$2:$B$10),IF(DAY(H840)&lt;DAY(H841),NETWORKDAYS($H$3,H840,holiday!$B$2:$B$10),0)))</f>
        <v/>
      </c>
      <c r="O840" t="str">
        <f>IF(ISBLANK(A840),"",SUMIF($A$3:$A840,O$2,$B$3:$B840))</f>
        <v/>
      </c>
      <c r="P840" t="str">
        <f>IF(ISBLANK(A840),"",SUMIF($A$3:$A840,P$2,$B$3:$B840))</f>
        <v/>
      </c>
      <c r="Q840" t="str">
        <f>IF(ISBLANK(A840),"",SUMIF($A$3:$A840,Q$2,$B$3:$B840))</f>
        <v/>
      </c>
      <c r="R840" t="str">
        <f>IF(ISBLANK(A840),"",SUMIF($A$3:$A840,R$2,$B$3:$B840))</f>
        <v/>
      </c>
      <c r="T840" s="2" t="str">
        <f t="shared" si="108"/>
        <v/>
      </c>
      <c r="U840" s="2" t="str">
        <f t="shared" si="109"/>
        <v/>
      </c>
      <c r="V840" s="2" t="str">
        <f t="shared" si="110"/>
        <v/>
      </c>
      <c r="W840" s="2" t="str">
        <f t="shared" si="111"/>
        <v/>
      </c>
    </row>
    <row r="841" spans="8:23" x14ac:dyDescent="0.3">
      <c r="H841" s="12">
        <f t="shared" si="104"/>
        <v>0</v>
      </c>
      <c r="I841" s="2" t="str">
        <f t="shared" si="105"/>
        <v/>
      </c>
      <c r="J841" s="2" t="str">
        <f>IF(ISBLANK(A841),"",-SUM(I$3:I841))</f>
        <v/>
      </c>
      <c r="K841" s="2" t="str">
        <f t="shared" si="106"/>
        <v/>
      </c>
      <c r="L841" s="7" t="str">
        <f t="shared" si="107"/>
        <v/>
      </c>
      <c r="M841" s="7" t="str">
        <f>IF(ISBLANK(A841),"",K841/($M$1+SUM(K$3:K840)))</f>
        <v/>
      </c>
      <c r="N841" t="str">
        <f>IF(ISBLANK(A841),"",IF(H842=0,NETWORKDAYS($H$3,H841,holiday!$B$2:$B$10),IF(DAY(H841)&lt;DAY(H842),NETWORKDAYS($H$3,H841,holiday!$B$2:$B$10),0)))</f>
        <v/>
      </c>
      <c r="O841" t="str">
        <f>IF(ISBLANK(A841),"",SUMIF($A$3:$A841,O$2,$B$3:$B841))</f>
        <v/>
      </c>
      <c r="P841" t="str">
        <f>IF(ISBLANK(A841),"",SUMIF($A$3:$A841,P$2,$B$3:$B841))</f>
        <v/>
      </c>
      <c r="Q841" t="str">
        <f>IF(ISBLANK(A841),"",SUMIF($A$3:$A841,Q$2,$B$3:$B841))</f>
        <v/>
      </c>
      <c r="R841" t="str">
        <f>IF(ISBLANK(A841),"",SUMIF($A$3:$A841,R$2,$B$3:$B841))</f>
        <v/>
      </c>
      <c r="T841" s="2" t="str">
        <f t="shared" si="108"/>
        <v/>
      </c>
      <c r="U841" s="2" t="str">
        <f t="shared" si="109"/>
        <v/>
      </c>
      <c r="V841" s="2" t="str">
        <f t="shared" si="110"/>
        <v/>
      </c>
      <c r="W841" s="2" t="str">
        <f t="shared" si="111"/>
        <v/>
      </c>
    </row>
    <row r="842" spans="8:23" x14ac:dyDescent="0.3">
      <c r="H842" s="12">
        <f t="shared" si="104"/>
        <v>0</v>
      </c>
      <c r="I842" s="2" t="str">
        <f t="shared" si="105"/>
        <v/>
      </c>
      <c r="J842" s="2" t="str">
        <f>IF(ISBLANK(A842),"",-SUM(I$3:I842))</f>
        <v/>
      </c>
      <c r="K842" s="2" t="str">
        <f t="shared" si="106"/>
        <v/>
      </c>
      <c r="L842" s="7" t="str">
        <f t="shared" si="107"/>
        <v/>
      </c>
      <c r="M842" s="7" t="str">
        <f>IF(ISBLANK(A842),"",K842/($M$1+SUM(K$3:K841)))</f>
        <v/>
      </c>
      <c r="N842" t="str">
        <f>IF(ISBLANK(A842),"",IF(H843=0,NETWORKDAYS($H$3,H842,holiday!$B$2:$B$10),IF(DAY(H842)&lt;DAY(H843),NETWORKDAYS($H$3,H842,holiday!$B$2:$B$10),0)))</f>
        <v/>
      </c>
      <c r="O842" t="str">
        <f>IF(ISBLANK(A842),"",SUMIF($A$3:$A842,O$2,$B$3:$B842))</f>
        <v/>
      </c>
      <c r="P842" t="str">
        <f>IF(ISBLANK(A842),"",SUMIF($A$3:$A842,P$2,$B$3:$B842))</f>
        <v/>
      </c>
      <c r="Q842" t="str">
        <f>IF(ISBLANK(A842),"",SUMIF($A$3:$A842,Q$2,$B$3:$B842))</f>
        <v/>
      </c>
      <c r="R842" t="str">
        <f>IF(ISBLANK(A842),"",SUMIF($A$3:$A842,R$2,$B$3:$B842))</f>
        <v/>
      </c>
      <c r="T842" s="2" t="str">
        <f t="shared" si="108"/>
        <v/>
      </c>
      <c r="U842" s="2" t="str">
        <f t="shared" si="109"/>
        <v/>
      </c>
      <c r="V842" s="2" t="str">
        <f t="shared" si="110"/>
        <v/>
      </c>
      <c r="W842" s="2" t="str">
        <f t="shared" si="111"/>
        <v/>
      </c>
    </row>
    <row r="843" spans="8:23" x14ac:dyDescent="0.3">
      <c r="H843" s="12">
        <f t="shared" si="104"/>
        <v>0</v>
      </c>
      <c r="I843" s="2" t="str">
        <f t="shared" si="105"/>
        <v/>
      </c>
      <c r="J843" s="2" t="str">
        <f>IF(ISBLANK(A843),"",-SUM(I$3:I843))</f>
        <v/>
      </c>
      <c r="K843" s="2" t="str">
        <f t="shared" si="106"/>
        <v/>
      </c>
      <c r="L843" s="7" t="str">
        <f t="shared" si="107"/>
        <v/>
      </c>
      <c r="M843" s="7" t="str">
        <f>IF(ISBLANK(A843),"",K843/($M$1+SUM(K$3:K842)))</f>
        <v/>
      </c>
      <c r="N843" t="str">
        <f>IF(ISBLANK(A843),"",IF(H844=0,NETWORKDAYS($H$3,H843,holiday!$B$2:$B$10),IF(DAY(H843)&lt;DAY(H844),NETWORKDAYS($H$3,H843,holiday!$B$2:$B$10),0)))</f>
        <v/>
      </c>
      <c r="O843" t="str">
        <f>IF(ISBLANK(A843),"",SUMIF($A$3:$A843,O$2,$B$3:$B843))</f>
        <v/>
      </c>
      <c r="P843" t="str">
        <f>IF(ISBLANK(A843),"",SUMIF($A$3:$A843,P$2,$B$3:$B843))</f>
        <v/>
      </c>
      <c r="Q843" t="str">
        <f>IF(ISBLANK(A843),"",SUMIF($A$3:$A843,Q$2,$B$3:$B843))</f>
        <v/>
      </c>
      <c r="R843" t="str">
        <f>IF(ISBLANK(A843),"",SUMIF($A$3:$A843,R$2,$B$3:$B843))</f>
        <v/>
      </c>
      <c r="T843" s="2" t="str">
        <f t="shared" si="108"/>
        <v/>
      </c>
      <c r="U843" s="2" t="str">
        <f t="shared" si="109"/>
        <v/>
      </c>
      <c r="V843" s="2" t="str">
        <f t="shared" si="110"/>
        <v/>
      </c>
      <c r="W843" s="2" t="str">
        <f t="shared" si="111"/>
        <v/>
      </c>
    </row>
    <row r="844" spans="8:23" x14ac:dyDescent="0.3">
      <c r="H844" s="12">
        <f t="shared" si="104"/>
        <v>0</v>
      </c>
      <c r="I844" s="2" t="str">
        <f t="shared" si="105"/>
        <v/>
      </c>
      <c r="J844" s="2" t="str">
        <f>IF(ISBLANK(A844),"",-SUM(I$3:I844))</f>
        <v/>
      </c>
      <c r="K844" s="2" t="str">
        <f t="shared" si="106"/>
        <v/>
      </c>
      <c r="L844" s="7" t="str">
        <f t="shared" si="107"/>
        <v/>
      </c>
      <c r="M844" s="7" t="str">
        <f>IF(ISBLANK(A844),"",K844/($M$1+SUM(K$3:K843)))</f>
        <v/>
      </c>
      <c r="N844" t="str">
        <f>IF(ISBLANK(A844),"",IF(H845=0,NETWORKDAYS($H$3,H844,holiday!$B$2:$B$10),IF(DAY(H844)&lt;DAY(H845),NETWORKDAYS($H$3,H844,holiday!$B$2:$B$10),0)))</f>
        <v/>
      </c>
      <c r="O844" t="str">
        <f>IF(ISBLANK(A844),"",SUMIF($A$3:$A844,O$2,$B$3:$B844))</f>
        <v/>
      </c>
      <c r="P844" t="str">
        <f>IF(ISBLANK(A844),"",SUMIF($A$3:$A844,P$2,$B$3:$B844))</f>
        <v/>
      </c>
      <c r="Q844" t="str">
        <f>IF(ISBLANK(A844),"",SUMIF($A$3:$A844,Q$2,$B$3:$B844))</f>
        <v/>
      </c>
      <c r="R844" t="str">
        <f>IF(ISBLANK(A844),"",SUMIF($A$3:$A844,R$2,$B$3:$B844))</f>
        <v/>
      </c>
      <c r="T844" s="2" t="str">
        <f t="shared" si="108"/>
        <v/>
      </c>
      <c r="U844" s="2" t="str">
        <f t="shared" si="109"/>
        <v/>
      </c>
      <c r="V844" s="2" t="str">
        <f t="shared" si="110"/>
        <v/>
      </c>
      <c r="W844" s="2" t="str">
        <f t="shared" si="111"/>
        <v/>
      </c>
    </row>
    <row r="845" spans="8:23" x14ac:dyDescent="0.3">
      <c r="H845" s="12">
        <f t="shared" si="104"/>
        <v>0</v>
      </c>
      <c r="I845" s="2" t="str">
        <f t="shared" si="105"/>
        <v/>
      </c>
      <c r="J845" s="2" t="str">
        <f>IF(ISBLANK(A845),"",-SUM(I$3:I845))</f>
        <v/>
      </c>
      <c r="K845" s="2" t="str">
        <f t="shared" si="106"/>
        <v/>
      </c>
      <c r="L845" s="7" t="str">
        <f t="shared" si="107"/>
        <v/>
      </c>
      <c r="M845" s="7" t="str">
        <f>IF(ISBLANK(A845),"",K845/($M$1+SUM(K$3:K844)))</f>
        <v/>
      </c>
      <c r="N845" t="str">
        <f>IF(ISBLANK(A845),"",IF(H846=0,NETWORKDAYS($H$3,H845,holiday!$B$2:$B$10),IF(DAY(H845)&lt;DAY(H846),NETWORKDAYS($H$3,H845,holiday!$B$2:$B$10),0)))</f>
        <v/>
      </c>
      <c r="O845" t="str">
        <f>IF(ISBLANK(A845),"",SUMIF($A$3:$A845,O$2,$B$3:$B845))</f>
        <v/>
      </c>
      <c r="P845" t="str">
        <f>IF(ISBLANK(A845),"",SUMIF($A$3:$A845,P$2,$B$3:$B845))</f>
        <v/>
      </c>
      <c r="Q845" t="str">
        <f>IF(ISBLANK(A845),"",SUMIF($A$3:$A845,Q$2,$B$3:$B845))</f>
        <v/>
      </c>
      <c r="R845" t="str">
        <f>IF(ISBLANK(A845),"",SUMIF($A$3:$A845,R$2,$B$3:$B845))</f>
        <v/>
      </c>
      <c r="T845" s="2" t="str">
        <f t="shared" si="108"/>
        <v/>
      </c>
      <c r="U845" s="2" t="str">
        <f t="shared" si="109"/>
        <v/>
      </c>
      <c r="V845" s="2" t="str">
        <f t="shared" si="110"/>
        <v/>
      </c>
      <c r="W845" s="2" t="str">
        <f t="shared" si="111"/>
        <v/>
      </c>
    </row>
    <row r="846" spans="8:23" x14ac:dyDescent="0.3">
      <c r="H846" s="12">
        <f t="shared" si="104"/>
        <v>0</v>
      </c>
      <c r="I846" s="2" t="str">
        <f t="shared" si="105"/>
        <v/>
      </c>
      <c r="J846" s="2" t="str">
        <f>IF(ISBLANK(A846),"",-SUM(I$3:I846))</f>
        <v/>
      </c>
      <c r="K846" s="2" t="str">
        <f t="shared" si="106"/>
        <v/>
      </c>
      <c r="L846" s="7" t="str">
        <f t="shared" si="107"/>
        <v/>
      </c>
      <c r="M846" s="7" t="str">
        <f>IF(ISBLANK(A846),"",K846/($M$1+SUM(K$3:K845)))</f>
        <v/>
      </c>
      <c r="N846" t="str">
        <f>IF(ISBLANK(A846),"",IF(H847=0,NETWORKDAYS($H$3,H846,holiday!$B$2:$B$10),IF(DAY(H846)&lt;DAY(H847),NETWORKDAYS($H$3,H846,holiday!$B$2:$B$10),0)))</f>
        <v/>
      </c>
      <c r="O846" t="str">
        <f>IF(ISBLANK(A846),"",SUMIF($A$3:$A846,O$2,$B$3:$B846))</f>
        <v/>
      </c>
      <c r="P846" t="str">
        <f>IF(ISBLANK(A846),"",SUMIF($A$3:$A846,P$2,$B$3:$B846))</f>
        <v/>
      </c>
      <c r="Q846" t="str">
        <f>IF(ISBLANK(A846),"",SUMIF($A$3:$A846,Q$2,$B$3:$B846))</f>
        <v/>
      </c>
      <c r="R846" t="str">
        <f>IF(ISBLANK(A846),"",SUMIF($A$3:$A846,R$2,$B$3:$B846))</f>
        <v/>
      </c>
      <c r="T846" s="2" t="str">
        <f t="shared" si="108"/>
        <v/>
      </c>
      <c r="U846" s="2" t="str">
        <f t="shared" si="109"/>
        <v/>
      </c>
      <c r="V846" s="2" t="str">
        <f t="shared" si="110"/>
        <v/>
      </c>
      <c r="W846" s="2" t="str">
        <f t="shared" si="111"/>
        <v/>
      </c>
    </row>
    <row r="847" spans="8:23" x14ac:dyDescent="0.3">
      <c r="H847" s="12">
        <f t="shared" si="104"/>
        <v>0</v>
      </c>
      <c r="I847" s="2" t="str">
        <f t="shared" si="105"/>
        <v/>
      </c>
      <c r="J847" s="2" t="str">
        <f>IF(ISBLANK(A847),"",-SUM(I$3:I847))</f>
        <v/>
      </c>
      <c r="K847" s="2" t="str">
        <f t="shared" si="106"/>
        <v/>
      </c>
      <c r="L847" s="7" t="str">
        <f t="shared" si="107"/>
        <v/>
      </c>
      <c r="M847" s="7" t="str">
        <f>IF(ISBLANK(A847),"",K847/($M$1+SUM(K$3:K846)))</f>
        <v/>
      </c>
      <c r="N847" t="str">
        <f>IF(ISBLANK(A847),"",IF(H848=0,NETWORKDAYS($H$3,H847,holiday!$B$2:$B$10),IF(DAY(H847)&lt;DAY(H848),NETWORKDAYS($H$3,H847,holiday!$B$2:$B$10),0)))</f>
        <v/>
      </c>
      <c r="O847" t="str">
        <f>IF(ISBLANK(A847),"",SUMIF($A$3:$A847,O$2,$B$3:$B847))</f>
        <v/>
      </c>
      <c r="P847" t="str">
        <f>IF(ISBLANK(A847),"",SUMIF($A$3:$A847,P$2,$B$3:$B847))</f>
        <v/>
      </c>
      <c r="Q847" t="str">
        <f>IF(ISBLANK(A847),"",SUMIF($A$3:$A847,Q$2,$B$3:$B847))</f>
        <v/>
      </c>
      <c r="R847" t="str">
        <f>IF(ISBLANK(A847),"",SUMIF($A$3:$A847,R$2,$B$3:$B847))</f>
        <v/>
      </c>
      <c r="T847" s="2" t="str">
        <f t="shared" si="108"/>
        <v/>
      </c>
      <c r="U847" s="2" t="str">
        <f t="shared" si="109"/>
        <v/>
      </c>
      <c r="V847" s="2" t="str">
        <f t="shared" si="110"/>
        <v/>
      </c>
      <c r="W847" s="2" t="str">
        <f t="shared" si="111"/>
        <v/>
      </c>
    </row>
    <row r="848" spans="8:23" x14ac:dyDescent="0.3">
      <c r="H848" s="12">
        <f t="shared" si="104"/>
        <v>0</v>
      </c>
      <c r="I848" s="2" t="str">
        <f t="shared" si="105"/>
        <v/>
      </c>
      <c r="J848" s="2" t="str">
        <f>IF(ISBLANK(A848),"",-SUM(I$3:I848))</f>
        <v/>
      </c>
      <c r="K848" s="2" t="str">
        <f t="shared" si="106"/>
        <v/>
      </c>
      <c r="L848" s="7" t="str">
        <f t="shared" si="107"/>
        <v/>
      </c>
      <c r="M848" s="7" t="str">
        <f>IF(ISBLANK(A848),"",K848/($M$1+SUM(K$3:K847)))</f>
        <v/>
      </c>
      <c r="N848" t="str">
        <f>IF(ISBLANK(A848),"",IF(H849=0,NETWORKDAYS($H$3,H848,holiday!$B$2:$B$10),IF(DAY(H848)&lt;DAY(H849),NETWORKDAYS($H$3,H848,holiday!$B$2:$B$10),0)))</f>
        <v/>
      </c>
      <c r="O848" t="str">
        <f>IF(ISBLANK(A848),"",SUMIF($A$3:$A848,O$2,$B$3:$B848))</f>
        <v/>
      </c>
      <c r="P848" t="str">
        <f>IF(ISBLANK(A848),"",SUMIF($A$3:$A848,P$2,$B$3:$B848))</f>
        <v/>
      </c>
      <c r="Q848" t="str">
        <f>IF(ISBLANK(A848),"",SUMIF($A$3:$A848,Q$2,$B$3:$B848))</f>
        <v/>
      </c>
      <c r="R848" t="str">
        <f>IF(ISBLANK(A848),"",SUMIF($A$3:$A848,R$2,$B$3:$B848))</f>
        <v/>
      </c>
      <c r="T848" s="2" t="str">
        <f t="shared" si="108"/>
        <v/>
      </c>
      <c r="U848" s="2" t="str">
        <f t="shared" si="109"/>
        <v/>
      </c>
      <c r="V848" s="2" t="str">
        <f t="shared" si="110"/>
        <v/>
      </c>
      <c r="W848" s="2" t="str">
        <f t="shared" si="111"/>
        <v/>
      </c>
    </row>
    <row r="849" spans="8:23" x14ac:dyDescent="0.3">
      <c r="H849" s="12">
        <f t="shared" si="104"/>
        <v>0</v>
      </c>
      <c r="I849" s="2" t="str">
        <f t="shared" si="105"/>
        <v/>
      </c>
      <c r="J849" s="2" t="str">
        <f>IF(ISBLANK(A849),"",-SUM(I$3:I849))</f>
        <v/>
      </c>
      <c r="K849" s="2" t="str">
        <f t="shared" si="106"/>
        <v/>
      </c>
      <c r="L849" s="7" t="str">
        <f t="shared" si="107"/>
        <v/>
      </c>
      <c r="M849" s="7" t="str">
        <f>IF(ISBLANK(A849),"",K849/($M$1+SUM(K$3:K848)))</f>
        <v/>
      </c>
      <c r="N849" t="str">
        <f>IF(ISBLANK(A849),"",IF(H850=0,NETWORKDAYS($H$3,H849,holiday!$B$2:$B$10),IF(DAY(H849)&lt;DAY(H850),NETWORKDAYS($H$3,H849,holiday!$B$2:$B$10),0)))</f>
        <v/>
      </c>
      <c r="O849" t="str">
        <f>IF(ISBLANK(A849),"",SUMIF($A$3:$A849,O$2,$B$3:$B849))</f>
        <v/>
      </c>
      <c r="P849" t="str">
        <f>IF(ISBLANK(A849),"",SUMIF($A$3:$A849,P$2,$B$3:$B849))</f>
        <v/>
      </c>
      <c r="Q849" t="str">
        <f>IF(ISBLANK(A849),"",SUMIF($A$3:$A849,Q$2,$B$3:$B849))</f>
        <v/>
      </c>
      <c r="R849" t="str">
        <f>IF(ISBLANK(A849),"",SUMIF($A$3:$A849,R$2,$B$3:$B849))</f>
        <v/>
      </c>
      <c r="T849" s="2" t="str">
        <f t="shared" si="108"/>
        <v/>
      </c>
      <c r="U849" s="2" t="str">
        <f t="shared" si="109"/>
        <v/>
      </c>
      <c r="V849" s="2" t="str">
        <f t="shared" si="110"/>
        <v/>
      </c>
      <c r="W849" s="2" t="str">
        <f t="shared" si="111"/>
        <v/>
      </c>
    </row>
    <row r="850" spans="8:23" x14ac:dyDescent="0.3">
      <c r="H850" s="12">
        <f t="shared" si="104"/>
        <v>0</v>
      </c>
      <c r="I850" s="2" t="str">
        <f t="shared" si="105"/>
        <v/>
      </c>
      <c r="J850" s="2" t="str">
        <f>IF(ISBLANK(A850),"",-SUM(I$3:I850))</f>
        <v/>
      </c>
      <c r="K850" s="2" t="str">
        <f t="shared" si="106"/>
        <v/>
      </c>
      <c r="L850" s="7" t="str">
        <f t="shared" si="107"/>
        <v/>
      </c>
      <c r="M850" s="7" t="str">
        <f>IF(ISBLANK(A850),"",K850/($M$1+SUM(K$3:K849)))</f>
        <v/>
      </c>
      <c r="N850" t="str">
        <f>IF(ISBLANK(A850),"",IF(H851=0,NETWORKDAYS($H$3,H850,holiday!$B$2:$B$10),IF(DAY(H850)&lt;DAY(H851),NETWORKDAYS($H$3,H850,holiday!$B$2:$B$10),0)))</f>
        <v/>
      </c>
      <c r="O850" t="str">
        <f>IF(ISBLANK(A850),"",SUMIF($A$3:$A850,O$2,$B$3:$B850))</f>
        <v/>
      </c>
      <c r="P850" t="str">
        <f>IF(ISBLANK(A850),"",SUMIF($A$3:$A850,P$2,$B$3:$B850))</f>
        <v/>
      </c>
      <c r="Q850" t="str">
        <f>IF(ISBLANK(A850),"",SUMIF($A$3:$A850,Q$2,$B$3:$B850))</f>
        <v/>
      </c>
      <c r="R850" t="str">
        <f>IF(ISBLANK(A850),"",SUMIF($A$3:$A850,R$2,$B$3:$B850))</f>
        <v/>
      </c>
      <c r="T850" s="2" t="str">
        <f t="shared" si="108"/>
        <v/>
      </c>
      <c r="U850" s="2" t="str">
        <f t="shared" si="109"/>
        <v/>
      </c>
      <c r="V850" s="2" t="str">
        <f t="shared" si="110"/>
        <v/>
      </c>
      <c r="W850" s="2" t="str">
        <f t="shared" si="111"/>
        <v/>
      </c>
    </row>
    <row r="851" spans="8:23" x14ac:dyDescent="0.3">
      <c r="H851" s="12">
        <f t="shared" si="104"/>
        <v>0</v>
      </c>
      <c r="I851" s="2" t="str">
        <f t="shared" si="105"/>
        <v/>
      </c>
      <c r="J851" s="2" t="str">
        <f>IF(ISBLANK(A851),"",-SUM(I$3:I851))</f>
        <v/>
      </c>
      <c r="K851" s="2" t="str">
        <f t="shared" si="106"/>
        <v/>
      </c>
      <c r="L851" s="7" t="str">
        <f t="shared" si="107"/>
        <v/>
      </c>
      <c r="M851" s="7" t="str">
        <f>IF(ISBLANK(A851),"",K851/($M$1+SUM(K$3:K850)))</f>
        <v/>
      </c>
      <c r="N851" t="str">
        <f>IF(ISBLANK(A851),"",IF(H852=0,NETWORKDAYS($H$3,H851,holiday!$B$2:$B$10),IF(DAY(H851)&lt;DAY(H852),NETWORKDAYS($H$3,H851,holiday!$B$2:$B$10),0)))</f>
        <v/>
      </c>
      <c r="O851" t="str">
        <f>IF(ISBLANK(A851),"",SUMIF($A$3:$A851,O$2,$B$3:$B851))</f>
        <v/>
      </c>
      <c r="P851" t="str">
        <f>IF(ISBLANK(A851),"",SUMIF($A$3:$A851,P$2,$B$3:$B851))</f>
        <v/>
      </c>
      <c r="Q851" t="str">
        <f>IF(ISBLANK(A851),"",SUMIF($A$3:$A851,Q$2,$B$3:$B851))</f>
        <v/>
      </c>
      <c r="R851" t="str">
        <f>IF(ISBLANK(A851),"",SUMIF($A$3:$A851,R$2,$B$3:$B851))</f>
        <v/>
      </c>
      <c r="T851" s="2" t="str">
        <f t="shared" si="108"/>
        <v/>
      </c>
      <c r="U851" s="2" t="str">
        <f t="shared" si="109"/>
        <v/>
      </c>
      <c r="V851" s="2" t="str">
        <f t="shared" si="110"/>
        <v/>
      </c>
      <c r="W851" s="2" t="str">
        <f t="shared" si="111"/>
        <v/>
      </c>
    </row>
    <row r="852" spans="8:23" x14ac:dyDescent="0.3">
      <c r="H852" s="12">
        <f t="shared" si="104"/>
        <v>0</v>
      </c>
      <c r="I852" s="2" t="str">
        <f t="shared" si="105"/>
        <v/>
      </c>
      <c r="J852" s="2" t="str">
        <f>IF(ISBLANK(A852),"",-SUM(I$3:I852))</f>
        <v/>
      </c>
      <c r="K852" s="2" t="str">
        <f t="shared" si="106"/>
        <v/>
      </c>
      <c r="L852" s="7" t="str">
        <f t="shared" si="107"/>
        <v/>
      </c>
      <c r="M852" s="7" t="str">
        <f>IF(ISBLANK(A852),"",K852/($M$1+SUM(K$3:K851)))</f>
        <v/>
      </c>
      <c r="N852" t="str">
        <f>IF(ISBLANK(A852),"",IF(H853=0,NETWORKDAYS($H$3,H852,holiday!$B$2:$B$10),IF(DAY(H852)&lt;DAY(H853),NETWORKDAYS($H$3,H852,holiday!$B$2:$B$10),0)))</f>
        <v/>
      </c>
      <c r="O852" t="str">
        <f>IF(ISBLANK(A852),"",SUMIF($A$3:$A852,O$2,$B$3:$B852))</f>
        <v/>
      </c>
      <c r="P852" t="str">
        <f>IF(ISBLANK(A852),"",SUMIF($A$3:$A852,P$2,$B$3:$B852))</f>
        <v/>
      </c>
      <c r="Q852" t="str">
        <f>IF(ISBLANK(A852),"",SUMIF($A$3:$A852,Q$2,$B$3:$B852))</f>
        <v/>
      </c>
      <c r="R852" t="str">
        <f>IF(ISBLANK(A852),"",SUMIF($A$3:$A852,R$2,$B$3:$B852))</f>
        <v/>
      </c>
      <c r="T852" s="2" t="str">
        <f t="shared" si="108"/>
        <v/>
      </c>
      <c r="U852" s="2" t="str">
        <f t="shared" si="109"/>
        <v/>
      </c>
      <c r="V852" s="2" t="str">
        <f t="shared" si="110"/>
        <v/>
      </c>
      <c r="W852" s="2" t="str">
        <f t="shared" si="111"/>
        <v/>
      </c>
    </row>
    <row r="853" spans="8:23" x14ac:dyDescent="0.3">
      <c r="H853" s="12">
        <f t="shared" si="104"/>
        <v>0</v>
      </c>
      <c r="I853" s="2" t="str">
        <f t="shared" si="105"/>
        <v/>
      </c>
      <c r="J853" s="2" t="str">
        <f>IF(ISBLANK(A853),"",-SUM(I$3:I853))</f>
        <v/>
      </c>
      <c r="K853" s="2" t="str">
        <f t="shared" si="106"/>
        <v/>
      </c>
      <c r="L853" s="7" t="str">
        <f t="shared" si="107"/>
        <v/>
      </c>
      <c r="M853" s="7" t="str">
        <f>IF(ISBLANK(A853),"",K853/($M$1+SUM(K$3:K852)))</f>
        <v/>
      </c>
      <c r="N853" t="str">
        <f>IF(ISBLANK(A853),"",IF(H854=0,NETWORKDAYS($H$3,H853,holiday!$B$2:$B$10),IF(DAY(H853)&lt;DAY(H854),NETWORKDAYS($H$3,H853,holiday!$B$2:$B$10),0)))</f>
        <v/>
      </c>
      <c r="O853" t="str">
        <f>IF(ISBLANK(A853),"",SUMIF($A$3:$A853,O$2,$B$3:$B853))</f>
        <v/>
      </c>
      <c r="P853" t="str">
        <f>IF(ISBLANK(A853),"",SUMIF($A$3:$A853,P$2,$B$3:$B853))</f>
        <v/>
      </c>
      <c r="Q853" t="str">
        <f>IF(ISBLANK(A853),"",SUMIF($A$3:$A853,Q$2,$B$3:$B853))</f>
        <v/>
      </c>
      <c r="R853" t="str">
        <f>IF(ISBLANK(A853),"",SUMIF($A$3:$A853,R$2,$B$3:$B853))</f>
        <v/>
      </c>
      <c r="T853" s="2" t="str">
        <f t="shared" si="108"/>
        <v/>
      </c>
      <c r="U853" s="2" t="str">
        <f t="shared" si="109"/>
        <v/>
      </c>
      <c r="V853" s="2" t="str">
        <f t="shared" si="110"/>
        <v/>
      </c>
      <c r="W853" s="2" t="str">
        <f t="shared" si="111"/>
        <v/>
      </c>
    </row>
    <row r="854" spans="8:23" x14ac:dyDescent="0.3">
      <c r="H854" s="12">
        <f t="shared" si="104"/>
        <v>0</v>
      </c>
      <c r="I854" s="2" t="str">
        <f t="shared" si="105"/>
        <v/>
      </c>
      <c r="J854" s="2" t="str">
        <f>IF(ISBLANK(A854),"",-SUM(I$3:I854))</f>
        <v/>
      </c>
      <c r="K854" s="2" t="str">
        <f t="shared" si="106"/>
        <v/>
      </c>
      <c r="L854" s="7" t="str">
        <f t="shared" si="107"/>
        <v/>
      </c>
      <c r="M854" s="7" t="str">
        <f>IF(ISBLANK(A854),"",K854/($M$1+SUM(K$3:K853)))</f>
        <v/>
      </c>
      <c r="N854" t="str">
        <f>IF(ISBLANK(A854),"",IF(H855=0,NETWORKDAYS($H$3,H854,holiday!$B$2:$B$10),IF(DAY(H854)&lt;DAY(H855),NETWORKDAYS($H$3,H854,holiday!$B$2:$B$10),0)))</f>
        <v/>
      </c>
      <c r="O854" t="str">
        <f>IF(ISBLANK(A854),"",SUMIF($A$3:$A854,O$2,$B$3:$B854))</f>
        <v/>
      </c>
      <c r="P854" t="str">
        <f>IF(ISBLANK(A854),"",SUMIF($A$3:$A854,P$2,$B$3:$B854))</f>
        <v/>
      </c>
      <c r="Q854" t="str">
        <f>IF(ISBLANK(A854),"",SUMIF($A$3:$A854,Q$2,$B$3:$B854))</f>
        <v/>
      </c>
      <c r="R854" t="str">
        <f>IF(ISBLANK(A854),"",SUMIF($A$3:$A854,R$2,$B$3:$B854))</f>
        <v/>
      </c>
      <c r="T854" s="2" t="str">
        <f t="shared" si="108"/>
        <v/>
      </c>
      <c r="U854" s="2" t="str">
        <f t="shared" si="109"/>
        <v/>
      </c>
      <c r="V854" s="2" t="str">
        <f t="shared" si="110"/>
        <v/>
      </c>
      <c r="W854" s="2" t="str">
        <f t="shared" si="111"/>
        <v/>
      </c>
    </row>
    <row r="855" spans="8:23" x14ac:dyDescent="0.3">
      <c r="H855" s="12">
        <f t="shared" si="104"/>
        <v>0</v>
      </c>
      <c r="I855" s="2" t="str">
        <f t="shared" si="105"/>
        <v/>
      </c>
      <c r="J855" s="2" t="str">
        <f>IF(ISBLANK(A855),"",-SUM(I$3:I855))</f>
        <v/>
      </c>
      <c r="K855" s="2" t="str">
        <f t="shared" si="106"/>
        <v/>
      </c>
      <c r="L855" s="7" t="str">
        <f t="shared" si="107"/>
        <v/>
      </c>
      <c r="M855" s="7" t="str">
        <f>IF(ISBLANK(A855),"",K855/($M$1+SUM(K$3:K854)))</f>
        <v/>
      </c>
      <c r="N855" t="str">
        <f>IF(ISBLANK(A855),"",IF(H856=0,NETWORKDAYS($H$3,H855,holiday!$B$2:$B$10),IF(DAY(H855)&lt;DAY(H856),NETWORKDAYS($H$3,H855,holiday!$B$2:$B$10),0)))</f>
        <v/>
      </c>
      <c r="O855" t="str">
        <f>IF(ISBLANK(A855),"",SUMIF($A$3:$A855,O$2,$B$3:$B855))</f>
        <v/>
      </c>
      <c r="P855" t="str">
        <f>IF(ISBLANK(A855),"",SUMIF($A$3:$A855,P$2,$B$3:$B855))</f>
        <v/>
      </c>
      <c r="Q855" t="str">
        <f>IF(ISBLANK(A855),"",SUMIF($A$3:$A855,Q$2,$B$3:$B855))</f>
        <v/>
      </c>
      <c r="R855" t="str">
        <f>IF(ISBLANK(A855),"",SUMIF($A$3:$A855,R$2,$B$3:$B855))</f>
        <v/>
      </c>
      <c r="T855" s="2" t="str">
        <f t="shared" si="108"/>
        <v/>
      </c>
      <c r="U855" s="2" t="str">
        <f t="shared" si="109"/>
        <v/>
      </c>
      <c r="V855" s="2" t="str">
        <f t="shared" si="110"/>
        <v/>
      </c>
      <c r="W855" s="2" t="str">
        <f t="shared" si="111"/>
        <v/>
      </c>
    </row>
    <row r="856" spans="8:23" x14ac:dyDescent="0.3">
      <c r="H856" s="12">
        <f t="shared" si="104"/>
        <v>0</v>
      </c>
      <c r="I856" s="2" t="str">
        <f t="shared" si="105"/>
        <v/>
      </c>
      <c r="J856" s="2" t="str">
        <f>IF(ISBLANK(A856),"",-SUM(I$3:I856))</f>
        <v/>
      </c>
      <c r="K856" s="2" t="str">
        <f t="shared" si="106"/>
        <v/>
      </c>
      <c r="L856" s="7" t="str">
        <f t="shared" si="107"/>
        <v/>
      </c>
      <c r="M856" s="7" t="str">
        <f>IF(ISBLANK(A856),"",K856/($M$1+SUM(K$3:K855)))</f>
        <v/>
      </c>
      <c r="N856" t="str">
        <f>IF(ISBLANK(A856),"",IF(H857=0,NETWORKDAYS($H$3,H856,holiday!$B$2:$B$10),IF(DAY(H856)&lt;DAY(H857),NETWORKDAYS($H$3,H856,holiday!$B$2:$B$10),0)))</f>
        <v/>
      </c>
      <c r="O856" t="str">
        <f>IF(ISBLANK(A856),"",SUMIF($A$3:$A856,O$2,$B$3:$B856))</f>
        <v/>
      </c>
      <c r="P856" t="str">
        <f>IF(ISBLANK(A856),"",SUMIF($A$3:$A856,P$2,$B$3:$B856))</f>
        <v/>
      </c>
      <c r="Q856" t="str">
        <f>IF(ISBLANK(A856),"",SUMIF($A$3:$A856,Q$2,$B$3:$B856))</f>
        <v/>
      </c>
      <c r="R856" t="str">
        <f>IF(ISBLANK(A856),"",SUMIF($A$3:$A856,R$2,$B$3:$B856))</f>
        <v/>
      </c>
      <c r="T856" s="2" t="str">
        <f t="shared" si="108"/>
        <v/>
      </c>
      <c r="U856" s="2" t="str">
        <f t="shared" si="109"/>
        <v/>
      </c>
      <c r="V856" s="2" t="str">
        <f t="shared" si="110"/>
        <v/>
      </c>
      <c r="W856" s="2" t="str">
        <f t="shared" si="111"/>
        <v/>
      </c>
    </row>
    <row r="857" spans="8:23" x14ac:dyDescent="0.3">
      <c r="H857" s="12">
        <f t="shared" si="104"/>
        <v>0</v>
      </c>
      <c r="I857" s="2" t="str">
        <f t="shared" si="105"/>
        <v/>
      </c>
      <c r="J857" s="2" t="str">
        <f>IF(ISBLANK(A857),"",-SUM(I$3:I857))</f>
        <v/>
      </c>
      <c r="K857" s="2" t="str">
        <f t="shared" si="106"/>
        <v/>
      </c>
      <c r="L857" s="7" t="str">
        <f t="shared" si="107"/>
        <v/>
      </c>
      <c r="M857" s="7" t="str">
        <f>IF(ISBLANK(A857),"",K857/($M$1+SUM(K$3:K856)))</f>
        <v/>
      </c>
      <c r="N857" t="str">
        <f>IF(ISBLANK(A857),"",IF(H858=0,NETWORKDAYS($H$3,H857,holiday!$B$2:$B$10),IF(DAY(H857)&lt;DAY(H858),NETWORKDAYS($H$3,H857,holiday!$B$2:$B$10),0)))</f>
        <v/>
      </c>
      <c r="O857" t="str">
        <f>IF(ISBLANK(A857),"",SUMIF($A$3:$A857,O$2,$B$3:$B857))</f>
        <v/>
      </c>
      <c r="P857" t="str">
        <f>IF(ISBLANK(A857),"",SUMIF($A$3:$A857,P$2,$B$3:$B857))</f>
        <v/>
      </c>
      <c r="Q857" t="str">
        <f>IF(ISBLANK(A857),"",SUMIF($A$3:$A857,Q$2,$B$3:$B857))</f>
        <v/>
      </c>
      <c r="R857" t="str">
        <f>IF(ISBLANK(A857),"",SUMIF($A$3:$A857,R$2,$B$3:$B857))</f>
        <v/>
      </c>
      <c r="T857" s="2" t="str">
        <f t="shared" si="108"/>
        <v/>
      </c>
      <c r="U857" s="2" t="str">
        <f t="shared" si="109"/>
        <v/>
      </c>
      <c r="V857" s="2" t="str">
        <f t="shared" si="110"/>
        <v/>
      </c>
      <c r="W857" s="2" t="str">
        <f t="shared" si="111"/>
        <v/>
      </c>
    </row>
    <row r="858" spans="8:23" x14ac:dyDescent="0.3">
      <c r="H858" s="12">
        <f t="shared" si="104"/>
        <v>0</v>
      </c>
      <c r="I858" s="2" t="str">
        <f t="shared" si="105"/>
        <v/>
      </c>
      <c r="J858" s="2" t="str">
        <f>IF(ISBLANK(A858),"",-SUM(I$3:I858))</f>
        <v/>
      </c>
      <c r="K858" s="2" t="str">
        <f t="shared" si="106"/>
        <v/>
      </c>
      <c r="L858" s="7" t="str">
        <f t="shared" si="107"/>
        <v/>
      </c>
      <c r="M858" s="7" t="str">
        <f>IF(ISBLANK(A858),"",K858/($M$1+SUM(K$3:K857)))</f>
        <v/>
      </c>
      <c r="N858" t="str">
        <f>IF(ISBLANK(A858),"",IF(H859=0,NETWORKDAYS($H$3,H858,holiday!$B$2:$B$10),IF(DAY(H858)&lt;DAY(H859),NETWORKDAYS($H$3,H858,holiday!$B$2:$B$10),0)))</f>
        <v/>
      </c>
      <c r="O858" t="str">
        <f>IF(ISBLANK(A858),"",SUMIF($A$3:$A858,O$2,$B$3:$B858))</f>
        <v/>
      </c>
      <c r="P858" t="str">
        <f>IF(ISBLANK(A858),"",SUMIF($A$3:$A858,P$2,$B$3:$B858))</f>
        <v/>
      </c>
      <c r="Q858" t="str">
        <f>IF(ISBLANK(A858),"",SUMIF($A$3:$A858,Q$2,$B$3:$B858))</f>
        <v/>
      </c>
      <c r="R858" t="str">
        <f>IF(ISBLANK(A858),"",SUMIF($A$3:$A858,R$2,$B$3:$B858))</f>
        <v/>
      </c>
      <c r="T858" s="2" t="str">
        <f t="shared" si="108"/>
        <v/>
      </c>
      <c r="U858" s="2" t="str">
        <f t="shared" si="109"/>
        <v/>
      </c>
      <c r="V858" s="2" t="str">
        <f t="shared" si="110"/>
        <v/>
      </c>
      <c r="W858" s="2" t="str">
        <f t="shared" si="111"/>
        <v/>
      </c>
    </row>
    <row r="859" spans="8:23" x14ac:dyDescent="0.3">
      <c r="H859" s="12">
        <f t="shared" si="104"/>
        <v>0</v>
      </c>
      <c r="I859" s="2" t="str">
        <f t="shared" si="105"/>
        <v/>
      </c>
      <c r="J859" s="2" t="str">
        <f>IF(ISBLANK(A859),"",-SUM(I$3:I859))</f>
        <v/>
      </c>
      <c r="K859" s="2" t="str">
        <f t="shared" si="106"/>
        <v/>
      </c>
      <c r="L859" s="7" t="str">
        <f t="shared" si="107"/>
        <v/>
      </c>
      <c r="M859" s="7" t="str">
        <f>IF(ISBLANK(A859),"",K859/($M$1+SUM(K$3:K858)))</f>
        <v/>
      </c>
      <c r="N859" t="str">
        <f>IF(ISBLANK(A859),"",IF(H860=0,NETWORKDAYS($H$3,H859,holiday!$B$2:$B$10),IF(DAY(H859)&lt;DAY(H860),NETWORKDAYS($H$3,H859,holiday!$B$2:$B$10),0)))</f>
        <v/>
      </c>
      <c r="O859" t="str">
        <f>IF(ISBLANK(A859),"",SUMIF($A$3:$A859,O$2,$B$3:$B859))</f>
        <v/>
      </c>
      <c r="P859" t="str">
        <f>IF(ISBLANK(A859),"",SUMIF($A$3:$A859,P$2,$B$3:$B859))</f>
        <v/>
      </c>
      <c r="Q859" t="str">
        <f>IF(ISBLANK(A859),"",SUMIF($A$3:$A859,Q$2,$B$3:$B859))</f>
        <v/>
      </c>
      <c r="R859" t="str">
        <f>IF(ISBLANK(A859),"",SUMIF($A$3:$A859,R$2,$B$3:$B859))</f>
        <v/>
      </c>
      <c r="T859" s="2" t="str">
        <f t="shared" si="108"/>
        <v/>
      </c>
      <c r="U859" s="2" t="str">
        <f t="shared" si="109"/>
        <v/>
      </c>
      <c r="V859" s="2" t="str">
        <f t="shared" si="110"/>
        <v/>
      </c>
      <c r="W859" s="2" t="str">
        <f t="shared" si="111"/>
        <v/>
      </c>
    </row>
    <row r="860" spans="8:23" x14ac:dyDescent="0.3">
      <c r="H860" s="12">
        <f t="shared" si="104"/>
        <v>0</v>
      </c>
      <c r="I860" s="2" t="str">
        <f t="shared" si="105"/>
        <v/>
      </c>
      <c r="J860" s="2" t="str">
        <f>IF(ISBLANK(A860),"",-SUM(I$3:I860))</f>
        <v/>
      </c>
      <c r="K860" s="2" t="str">
        <f t="shared" si="106"/>
        <v/>
      </c>
      <c r="L860" s="7" t="str">
        <f t="shared" si="107"/>
        <v/>
      </c>
      <c r="M860" s="7" t="str">
        <f>IF(ISBLANK(A860),"",K860/($M$1+SUM(K$3:K859)))</f>
        <v/>
      </c>
      <c r="N860" t="str">
        <f>IF(ISBLANK(A860),"",IF(H861=0,NETWORKDAYS($H$3,H860,holiday!$B$2:$B$10),IF(DAY(H860)&lt;DAY(H861),NETWORKDAYS($H$3,H860,holiday!$B$2:$B$10),0)))</f>
        <v/>
      </c>
      <c r="O860" t="str">
        <f>IF(ISBLANK(A860),"",SUMIF($A$3:$A860,O$2,$B$3:$B860))</f>
        <v/>
      </c>
      <c r="P860" t="str">
        <f>IF(ISBLANK(A860),"",SUMIF($A$3:$A860,P$2,$B$3:$B860))</f>
        <v/>
      </c>
      <c r="Q860" t="str">
        <f>IF(ISBLANK(A860),"",SUMIF($A$3:$A860,Q$2,$B$3:$B860))</f>
        <v/>
      </c>
      <c r="R860" t="str">
        <f>IF(ISBLANK(A860),"",SUMIF($A$3:$A860,R$2,$B$3:$B860))</f>
        <v/>
      </c>
      <c r="T860" s="2" t="str">
        <f t="shared" si="108"/>
        <v/>
      </c>
      <c r="U860" s="2" t="str">
        <f t="shared" si="109"/>
        <v/>
      </c>
      <c r="V860" s="2" t="str">
        <f t="shared" si="110"/>
        <v/>
      </c>
      <c r="W860" s="2" t="str">
        <f t="shared" si="111"/>
        <v/>
      </c>
    </row>
    <row r="861" spans="8:23" x14ac:dyDescent="0.3">
      <c r="H861" s="12">
        <f t="shared" si="104"/>
        <v>0</v>
      </c>
      <c r="I861" s="2" t="str">
        <f t="shared" si="105"/>
        <v/>
      </c>
      <c r="J861" s="2" t="str">
        <f>IF(ISBLANK(A861),"",-SUM(I$3:I861))</f>
        <v/>
      </c>
      <c r="K861" s="2" t="str">
        <f t="shared" si="106"/>
        <v/>
      </c>
      <c r="L861" s="7" t="str">
        <f t="shared" si="107"/>
        <v/>
      </c>
      <c r="M861" s="7" t="str">
        <f>IF(ISBLANK(A861),"",K861/($M$1+SUM(K$3:K860)))</f>
        <v/>
      </c>
      <c r="N861" t="str">
        <f>IF(ISBLANK(A861),"",IF(H862=0,NETWORKDAYS($H$3,H861,holiday!$B$2:$B$10),IF(DAY(H861)&lt;DAY(H862),NETWORKDAYS($H$3,H861,holiday!$B$2:$B$10),0)))</f>
        <v/>
      </c>
      <c r="O861" t="str">
        <f>IF(ISBLANK(A861),"",SUMIF($A$3:$A861,O$2,$B$3:$B861))</f>
        <v/>
      </c>
      <c r="P861" t="str">
        <f>IF(ISBLANK(A861),"",SUMIF($A$3:$A861,P$2,$B$3:$B861))</f>
        <v/>
      </c>
      <c r="Q861" t="str">
        <f>IF(ISBLANK(A861),"",SUMIF($A$3:$A861,Q$2,$B$3:$B861))</f>
        <v/>
      </c>
      <c r="R861" t="str">
        <f>IF(ISBLANK(A861),"",SUMIF($A$3:$A861,R$2,$B$3:$B861))</f>
        <v/>
      </c>
      <c r="T861" s="2" t="str">
        <f t="shared" si="108"/>
        <v/>
      </c>
      <c r="U861" s="2" t="str">
        <f t="shared" si="109"/>
        <v/>
      </c>
      <c r="V861" s="2" t="str">
        <f t="shared" si="110"/>
        <v/>
      </c>
      <c r="W861" s="2" t="str">
        <f t="shared" si="111"/>
        <v/>
      </c>
    </row>
    <row r="862" spans="8:23" x14ac:dyDescent="0.3">
      <c r="H862" s="12">
        <f t="shared" si="104"/>
        <v>0</v>
      </c>
      <c r="I862" s="2" t="str">
        <f t="shared" si="105"/>
        <v/>
      </c>
      <c r="J862" s="2" t="str">
        <f>IF(ISBLANK(A862),"",-SUM(I$3:I862))</f>
        <v/>
      </c>
      <c r="K862" s="2" t="str">
        <f t="shared" si="106"/>
        <v/>
      </c>
      <c r="L862" s="7" t="str">
        <f t="shared" si="107"/>
        <v/>
      </c>
      <c r="M862" s="7" t="str">
        <f>IF(ISBLANK(A862),"",K862/($M$1+SUM(K$3:K861)))</f>
        <v/>
      </c>
      <c r="N862" t="str">
        <f>IF(ISBLANK(A862),"",IF(H863=0,NETWORKDAYS($H$3,H862,holiday!$B$2:$B$10),IF(DAY(H862)&lt;DAY(H863),NETWORKDAYS($H$3,H862,holiday!$B$2:$B$10),0)))</f>
        <v/>
      </c>
      <c r="O862" t="str">
        <f>IF(ISBLANK(A862),"",SUMIF($A$3:$A862,O$2,$B$3:$B862))</f>
        <v/>
      </c>
      <c r="P862" t="str">
        <f>IF(ISBLANK(A862),"",SUMIF($A$3:$A862,P$2,$B$3:$B862))</f>
        <v/>
      </c>
      <c r="Q862" t="str">
        <f>IF(ISBLANK(A862),"",SUMIF($A$3:$A862,Q$2,$B$3:$B862))</f>
        <v/>
      </c>
      <c r="R862" t="str">
        <f>IF(ISBLANK(A862),"",SUMIF($A$3:$A862,R$2,$B$3:$B862))</f>
        <v/>
      </c>
      <c r="T862" s="2" t="str">
        <f t="shared" si="108"/>
        <v/>
      </c>
      <c r="U862" s="2" t="str">
        <f t="shared" si="109"/>
        <v/>
      </c>
      <c r="V862" s="2" t="str">
        <f t="shared" si="110"/>
        <v/>
      </c>
      <c r="W862" s="2" t="str">
        <f t="shared" si="111"/>
        <v/>
      </c>
    </row>
    <row r="863" spans="8:23" x14ac:dyDescent="0.3">
      <c r="H863" s="12">
        <f t="shared" si="104"/>
        <v>0</v>
      </c>
      <c r="I863" s="2" t="str">
        <f t="shared" si="105"/>
        <v/>
      </c>
      <c r="J863" s="2" t="str">
        <f>IF(ISBLANK(A863),"",-SUM(I$3:I863))</f>
        <v/>
      </c>
      <c r="K863" s="2" t="str">
        <f t="shared" si="106"/>
        <v/>
      </c>
      <c r="L863" s="7" t="str">
        <f t="shared" si="107"/>
        <v/>
      </c>
      <c r="M863" s="7" t="str">
        <f>IF(ISBLANK(A863),"",K863/($M$1+SUM(K$3:K862)))</f>
        <v/>
      </c>
      <c r="N863" t="str">
        <f>IF(ISBLANK(A863),"",IF(H864=0,NETWORKDAYS($H$3,H863,holiday!$B$2:$B$10),IF(DAY(H863)&lt;DAY(H864),NETWORKDAYS($H$3,H863,holiday!$B$2:$B$10),0)))</f>
        <v/>
      </c>
      <c r="O863" t="str">
        <f>IF(ISBLANK(A863),"",SUMIF($A$3:$A863,O$2,$B$3:$B863))</f>
        <v/>
      </c>
      <c r="P863" t="str">
        <f>IF(ISBLANK(A863),"",SUMIF($A$3:$A863,P$2,$B$3:$B863))</f>
        <v/>
      </c>
      <c r="Q863" t="str">
        <f>IF(ISBLANK(A863),"",SUMIF($A$3:$A863,Q$2,$B$3:$B863))</f>
        <v/>
      </c>
      <c r="R863" t="str">
        <f>IF(ISBLANK(A863),"",SUMIF($A$3:$A863,R$2,$B$3:$B863))</f>
        <v/>
      </c>
      <c r="T863" s="2" t="str">
        <f t="shared" si="108"/>
        <v/>
      </c>
      <c r="U863" s="2" t="str">
        <f t="shared" si="109"/>
        <v/>
      </c>
      <c r="V863" s="2" t="str">
        <f t="shared" si="110"/>
        <v/>
      </c>
      <c r="W863" s="2" t="str">
        <f t="shared" si="111"/>
        <v/>
      </c>
    </row>
    <row r="864" spans="8:23" x14ac:dyDescent="0.3">
      <c r="H864" s="12">
        <f t="shared" si="104"/>
        <v>0</v>
      </c>
      <c r="I864" s="2" t="str">
        <f t="shared" si="105"/>
        <v/>
      </c>
      <c r="J864" s="2" t="str">
        <f>IF(ISBLANK(A864),"",-SUM(I$3:I864))</f>
        <v/>
      </c>
      <c r="K864" s="2" t="str">
        <f t="shared" si="106"/>
        <v/>
      </c>
      <c r="L864" s="7" t="str">
        <f t="shared" si="107"/>
        <v/>
      </c>
      <c r="M864" s="7" t="str">
        <f>IF(ISBLANK(A864),"",K864/($M$1+SUM(K$3:K863)))</f>
        <v/>
      </c>
      <c r="N864" t="str">
        <f>IF(ISBLANK(A864),"",IF(H865=0,NETWORKDAYS($H$3,H864,holiday!$B$2:$B$10),IF(DAY(H864)&lt;DAY(H865),NETWORKDAYS($H$3,H864,holiday!$B$2:$B$10),0)))</f>
        <v/>
      </c>
      <c r="O864" t="str">
        <f>IF(ISBLANK(A864),"",SUMIF($A$3:$A864,O$2,$B$3:$B864))</f>
        <v/>
      </c>
      <c r="P864" t="str">
        <f>IF(ISBLANK(A864),"",SUMIF($A$3:$A864,P$2,$B$3:$B864))</f>
        <v/>
      </c>
      <c r="Q864" t="str">
        <f>IF(ISBLANK(A864),"",SUMIF($A$3:$A864,Q$2,$B$3:$B864))</f>
        <v/>
      </c>
      <c r="R864" t="str">
        <f>IF(ISBLANK(A864),"",SUMIF($A$3:$A864,R$2,$B$3:$B864))</f>
        <v/>
      </c>
      <c r="T864" s="2" t="str">
        <f t="shared" si="108"/>
        <v/>
      </c>
      <c r="U864" s="2" t="str">
        <f t="shared" si="109"/>
        <v/>
      </c>
      <c r="V864" s="2" t="str">
        <f t="shared" si="110"/>
        <v/>
      </c>
      <c r="W864" s="2" t="str">
        <f t="shared" si="111"/>
        <v/>
      </c>
    </row>
    <row r="865" spans="8:23" x14ac:dyDescent="0.3">
      <c r="H865" s="12">
        <f t="shared" si="104"/>
        <v>0</v>
      </c>
      <c r="I865" s="2" t="str">
        <f t="shared" si="105"/>
        <v/>
      </c>
      <c r="J865" s="2" t="str">
        <f>IF(ISBLANK(A865),"",-SUM(I$3:I865))</f>
        <v/>
      </c>
      <c r="K865" s="2" t="str">
        <f t="shared" si="106"/>
        <v/>
      </c>
      <c r="L865" s="7" t="str">
        <f t="shared" si="107"/>
        <v/>
      </c>
      <c r="M865" s="7" t="str">
        <f>IF(ISBLANK(A865),"",K865/($M$1+SUM(K$3:K864)))</f>
        <v/>
      </c>
      <c r="N865" t="str">
        <f>IF(ISBLANK(A865),"",IF(H866=0,NETWORKDAYS($H$3,H865,holiday!$B$2:$B$10),IF(DAY(H865)&lt;DAY(H866),NETWORKDAYS($H$3,H865,holiday!$B$2:$B$10),0)))</f>
        <v/>
      </c>
      <c r="O865" t="str">
        <f>IF(ISBLANK(A865),"",SUMIF($A$3:$A865,O$2,$B$3:$B865))</f>
        <v/>
      </c>
      <c r="P865" t="str">
        <f>IF(ISBLANK(A865),"",SUMIF($A$3:$A865,P$2,$B$3:$B865))</f>
        <v/>
      </c>
      <c r="Q865" t="str">
        <f>IF(ISBLANK(A865),"",SUMIF($A$3:$A865,Q$2,$B$3:$B865))</f>
        <v/>
      </c>
      <c r="R865" t="str">
        <f>IF(ISBLANK(A865),"",SUMIF($A$3:$A865,R$2,$B$3:$B865))</f>
        <v/>
      </c>
      <c r="T865" s="2" t="str">
        <f t="shared" si="108"/>
        <v/>
      </c>
      <c r="U865" s="2" t="str">
        <f t="shared" si="109"/>
        <v/>
      </c>
      <c r="V865" s="2" t="str">
        <f t="shared" si="110"/>
        <v/>
      </c>
      <c r="W865" s="2" t="str">
        <f t="shared" si="111"/>
        <v/>
      </c>
    </row>
    <row r="866" spans="8:23" x14ac:dyDescent="0.3">
      <c r="H866" s="12">
        <f t="shared" si="104"/>
        <v>0</v>
      </c>
      <c r="I866" s="2" t="str">
        <f t="shared" si="105"/>
        <v/>
      </c>
      <c r="J866" s="2" t="str">
        <f>IF(ISBLANK(A866),"",-SUM(I$3:I866))</f>
        <v/>
      </c>
      <c r="K866" s="2" t="str">
        <f t="shared" si="106"/>
        <v/>
      </c>
      <c r="L866" s="7" t="str">
        <f t="shared" si="107"/>
        <v/>
      </c>
      <c r="M866" s="7" t="str">
        <f>IF(ISBLANK(A866),"",K866/($M$1+SUM(K$3:K865)))</f>
        <v/>
      </c>
      <c r="N866" t="str">
        <f>IF(ISBLANK(A866),"",IF(H867=0,NETWORKDAYS($H$3,H866,holiday!$B$2:$B$10),IF(DAY(H866)&lt;DAY(H867),NETWORKDAYS($H$3,H866,holiday!$B$2:$B$10),0)))</f>
        <v/>
      </c>
      <c r="O866" t="str">
        <f>IF(ISBLANK(A866),"",SUMIF($A$3:$A866,O$2,$B$3:$B866))</f>
        <v/>
      </c>
      <c r="P866" t="str">
        <f>IF(ISBLANK(A866),"",SUMIF($A$3:$A866,P$2,$B$3:$B866))</f>
        <v/>
      </c>
      <c r="Q866" t="str">
        <f>IF(ISBLANK(A866),"",SUMIF($A$3:$A866,Q$2,$B$3:$B866))</f>
        <v/>
      </c>
      <c r="R866" t="str">
        <f>IF(ISBLANK(A866),"",SUMIF($A$3:$A866,R$2,$B$3:$B866))</f>
        <v/>
      </c>
      <c r="T866" s="2" t="str">
        <f t="shared" si="108"/>
        <v/>
      </c>
      <c r="U866" s="2" t="str">
        <f t="shared" si="109"/>
        <v/>
      </c>
      <c r="V866" s="2" t="str">
        <f t="shared" si="110"/>
        <v/>
      </c>
      <c r="W866" s="2" t="str">
        <f t="shared" si="111"/>
        <v/>
      </c>
    </row>
    <row r="867" spans="8:23" x14ac:dyDescent="0.3">
      <c r="H867" s="12">
        <f t="shared" si="104"/>
        <v>0</v>
      </c>
      <c r="I867" s="2" t="str">
        <f t="shared" si="105"/>
        <v/>
      </c>
      <c r="J867" s="2" t="str">
        <f>IF(ISBLANK(A867),"",-SUM(I$3:I867))</f>
        <v/>
      </c>
      <c r="K867" s="2" t="str">
        <f t="shared" si="106"/>
        <v/>
      </c>
      <c r="L867" s="7" t="str">
        <f t="shared" si="107"/>
        <v/>
      </c>
      <c r="M867" s="7" t="str">
        <f>IF(ISBLANK(A867),"",K867/($M$1+SUM(K$3:K866)))</f>
        <v/>
      </c>
      <c r="N867" t="str">
        <f>IF(ISBLANK(A867),"",IF(H868=0,NETWORKDAYS($H$3,H867,holiday!$B$2:$B$10),IF(DAY(H867)&lt;DAY(H868),NETWORKDAYS($H$3,H867,holiday!$B$2:$B$10),0)))</f>
        <v/>
      </c>
      <c r="O867" t="str">
        <f>IF(ISBLANK(A867),"",SUMIF($A$3:$A867,O$2,$B$3:$B867))</f>
        <v/>
      </c>
      <c r="P867" t="str">
        <f>IF(ISBLANK(A867),"",SUMIF($A$3:$A867,P$2,$B$3:$B867))</f>
        <v/>
      </c>
      <c r="Q867" t="str">
        <f>IF(ISBLANK(A867),"",SUMIF($A$3:$A867,Q$2,$B$3:$B867))</f>
        <v/>
      </c>
      <c r="R867" t="str">
        <f>IF(ISBLANK(A867),"",SUMIF($A$3:$A867,R$2,$B$3:$B867))</f>
        <v/>
      </c>
      <c r="T867" s="2" t="str">
        <f t="shared" si="108"/>
        <v/>
      </c>
      <c r="U867" s="2" t="str">
        <f t="shared" si="109"/>
        <v/>
      </c>
      <c r="V867" s="2" t="str">
        <f t="shared" si="110"/>
        <v/>
      </c>
      <c r="W867" s="2" t="str">
        <f t="shared" si="111"/>
        <v/>
      </c>
    </row>
    <row r="868" spans="8:23" x14ac:dyDescent="0.3">
      <c r="H868" s="12">
        <f t="shared" si="104"/>
        <v>0</v>
      </c>
      <c r="I868" s="2" t="str">
        <f t="shared" si="105"/>
        <v/>
      </c>
      <c r="J868" s="2" t="str">
        <f>IF(ISBLANK(A868),"",-SUM(I$3:I868))</f>
        <v/>
      </c>
      <c r="K868" s="2" t="str">
        <f t="shared" si="106"/>
        <v/>
      </c>
      <c r="L868" s="7" t="str">
        <f t="shared" si="107"/>
        <v/>
      </c>
      <c r="M868" s="7" t="str">
        <f>IF(ISBLANK(A868),"",K868/($M$1+SUM(K$3:K867)))</f>
        <v/>
      </c>
      <c r="N868" t="str">
        <f>IF(ISBLANK(A868),"",IF(H869=0,NETWORKDAYS($H$3,H868,holiday!$B$2:$B$10),IF(DAY(H868)&lt;DAY(H869),NETWORKDAYS($H$3,H868,holiday!$B$2:$B$10),0)))</f>
        <v/>
      </c>
      <c r="O868" t="str">
        <f>IF(ISBLANK(A868),"",SUMIF($A$3:$A868,O$2,$B$3:$B868))</f>
        <v/>
      </c>
      <c r="P868" t="str">
        <f>IF(ISBLANK(A868),"",SUMIF($A$3:$A868,P$2,$B$3:$B868))</f>
        <v/>
      </c>
      <c r="Q868" t="str">
        <f>IF(ISBLANK(A868),"",SUMIF($A$3:$A868,Q$2,$B$3:$B868))</f>
        <v/>
      </c>
      <c r="R868" t="str">
        <f>IF(ISBLANK(A868),"",SUMIF($A$3:$A868,R$2,$B$3:$B868))</f>
        <v/>
      </c>
      <c r="T868" s="2" t="str">
        <f t="shared" si="108"/>
        <v/>
      </c>
      <c r="U868" s="2" t="str">
        <f t="shared" si="109"/>
        <v/>
      </c>
      <c r="V868" s="2" t="str">
        <f t="shared" si="110"/>
        <v/>
      </c>
      <c r="W868" s="2" t="str">
        <f t="shared" si="111"/>
        <v/>
      </c>
    </row>
    <row r="869" spans="8:23" x14ac:dyDescent="0.3">
      <c r="H869" s="12">
        <f t="shared" si="104"/>
        <v>0</v>
      </c>
      <c r="I869" s="2" t="str">
        <f t="shared" si="105"/>
        <v/>
      </c>
      <c r="J869" s="2" t="str">
        <f>IF(ISBLANK(A869),"",-SUM(I$3:I869))</f>
        <v/>
      </c>
      <c r="K869" s="2" t="str">
        <f t="shared" si="106"/>
        <v/>
      </c>
      <c r="L869" s="7" t="str">
        <f t="shared" si="107"/>
        <v/>
      </c>
      <c r="M869" s="7" t="str">
        <f>IF(ISBLANK(A869),"",K869/($M$1+SUM(K$3:K868)))</f>
        <v/>
      </c>
      <c r="N869" t="str">
        <f>IF(ISBLANK(A869),"",IF(H870=0,NETWORKDAYS($H$3,H869,holiday!$B$2:$B$10),IF(DAY(H869)&lt;DAY(H870),NETWORKDAYS($H$3,H869,holiday!$B$2:$B$10),0)))</f>
        <v/>
      </c>
      <c r="O869" t="str">
        <f>IF(ISBLANK(A869),"",SUMIF($A$3:$A869,O$2,$B$3:$B869))</f>
        <v/>
      </c>
      <c r="P869" t="str">
        <f>IF(ISBLANK(A869),"",SUMIF($A$3:$A869,P$2,$B$3:$B869))</f>
        <v/>
      </c>
      <c r="Q869" t="str">
        <f>IF(ISBLANK(A869),"",SUMIF($A$3:$A869,Q$2,$B$3:$B869))</f>
        <v/>
      </c>
      <c r="R869" t="str">
        <f>IF(ISBLANK(A869),"",SUMIF($A$3:$A869,R$2,$B$3:$B869))</f>
        <v/>
      </c>
      <c r="T869" s="2" t="str">
        <f t="shared" si="108"/>
        <v/>
      </c>
      <c r="U869" s="2" t="str">
        <f t="shared" si="109"/>
        <v/>
      </c>
      <c r="V869" s="2" t="str">
        <f t="shared" si="110"/>
        <v/>
      </c>
      <c r="W869" s="2" t="str">
        <f t="shared" si="111"/>
        <v/>
      </c>
    </row>
    <row r="870" spans="8:23" x14ac:dyDescent="0.3">
      <c r="H870" s="12">
        <f t="shared" si="104"/>
        <v>0</v>
      </c>
      <c r="I870" s="2" t="str">
        <f t="shared" si="105"/>
        <v/>
      </c>
      <c r="J870" s="2" t="str">
        <f>IF(ISBLANK(A870),"",-SUM(I$3:I870))</f>
        <v/>
      </c>
      <c r="K870" s="2" t="str">
        <f t="shared" si="106"/>
        <v/>
      </c>
      <c r="L870" s="7" t="str">
        <f t="shared" si="107"/>
        <v/>
      </c>
      <c r="M870" s="7" t="str">
        <f>IF(ISBLANK(A870),"",K870/($M$1+SUM(K$3:K869)))</f>
        <v/>
      </c>
      <c r="N870" t="str">
        <f>IF(ISBLANK(A870),"",IF(H871=0,NETWORKDAYS($H$3,H870,holiday!$B$2:$B$10),IF(DAY(H870)&lt;DAY(H871),NETWORKDAYS($H$3,H870,holiday!$B$2:$B$10),0)))</f>
        <v/>
      </c>
      <c r="O870" t="str">
        <f>IF(ISBLANK(A870),"",SUMIF($A$3:$A870,O$2,$B$3:$B870))</f>
        <v/>
      </c>
      <c r="P870" t="str">
        <f>IF(ISBLANK(A870),"",SUMIF($A$3:$A870,P$2,$B$3:$B870))</f>
        <v/>
      </c>
      <c r="Q870" t="str">
        <f>IF(ISBLANK(A870),"",SUMIF($A$3:$A870,Q$2,$B$3:$B870))</f>
        <v/>
      </c>
      <c r="R870" t="str">
        <f>IF(ISBLANK(A870),"",SUMIF($A$3:$A870,R$2,$B$3:$B870))</f>
        <v/>
      </c>
      <c r="T870" s="2" t="str">
        <f t="shared" si="108"/>
        <v/>
      </c>
      <c r="U870" s="2" t="str">
        <f t="shared" si="109"/>
        <v/>
      </c>
      <c r="V870" s="2" t="str">
        <f t="shared" si="110"/>
        <v/>
      </c>
      <c r="W870" s="2" t="str">
        <f t="shared" si="111"/>
        <v/>
      </c>
    </row>
    <row r="871" spans="8:23" x14ac:dyDescent="0.3">
      <c r="H871" s="12">
        <f t="shared" si="104"/>
        <v>0</v>
      </c>
      <c r="I871" s="2" t="str">
        <f t="shared" si="105"/>
        <v/>
      </c>
      <c r="J871" s="2" t="str">
        <f>IF(ISBLANK(A871),"",-SUM(I$3:I871))</f>
        <v/>
      </c>
      <c r="K871" s="2" t="str">
        <f t="shared" si="106"/>
        <v/>
      </c>
      <c r="L871" s="7" t="str">
        <f t="shared" si="107"/>
        <v/>
      </c>
      <c r="M871" s="7" t="str">
        <f>IF(ISBLANK(A871),"",K871/($M$1+SUM(K$3:K870)))</f>
        <v/>
      </c>
      <c r="N871" t="str">
        <f>IF(ISBLANK(A871),"",IF(H872=0,NETWORKDAYS($H$3,H871,holiday!$B$2:$B$10),IF(DAY(H871)&lt;DAY(H872),NETWORKDAYS($H$3,H871,holiday!$B$2:$B$10),0)))</f>
        <v/>
      </c>
      <c r="O871" t="str">
        <f>IF(ISBLANK(A871),"",SUMIF($A$3:$A871,O$2,$B$3:$B871))</f>
        <v/>
      </c>
      <c r="P871" t="str">
        <f>IF(ISBLANK(A871),"",SUMIF($A$3:$A871,P$2,$B$3:$B871))</f>
        <v/>
      </c>
      <c r="Q871" t="str">
        <f>IF(ISBLANK(A871),"",SUMIF($A$3:$A871,Q$2,$B$3:$B871))</f>
        <v/>
      </c>
      <c r="R871" t="str">
        <f>IF(ISBLANK(A871),"",SUMIF($A$3:$A871,R$2,$B$3:$B871))</f>
        <v/>
      </c>
      <c r="T871" s="2" t="str">
        <f t="shared" si="108"/>
        <v/>
      </c>
      <c r="U871" s="2" t="str">
        <f t="shared" si="109"/>
        <v/>
      </c>
      <c r="V871" s="2" t="str">
        <f t="shared" si="110"/>
        <v/>
      </c>
      <c r="W871" s="2" t="str">
        <f t="shared" si="111"/>
        <v/>
      </c>
    </row>
    <row r="872" spans="8:23" x14ac:dyDescent="0.3">
      <c r="H872" s="12">
        <f t="shared" si="104"/>
        <v>0</v>
      </c>
      <c r="I872" s="2" t="str">
        <f t="shared" si="105"/>
        <v/>
      </c>
      <c r="J872" s="2" t="str">
        <f>IF(ISBLANK(A872),"",-SUM(I$3:I872))</f>
        <v/>
      </c>
      <c r="K872" s="2" t="str">
        <f t="shared" si="106"/>
        <v/>
      </c>
      <c r="L872" s="7" t="str">
        <f t="shared" si="107"/>
        <v/>
      </c>
      <c r="M872" s="7" t="str">
        <f>IF(ISBLANK(A872),"",K872/($M$1+SUM(K$3:K871)))</f>
        <v/>
      </c>
      <c r="N872" t="str">
        <f>IF(ISBLANK(A872),"",IF(H873=0,NETWORKDAYS($H$3,H872,holiday!$B$2:$B$10),IF(DAY(H872)&lt;DAY(H873),NETWORKDAYS($H$3,H872,holiday!$B$2:$B$10),0)))</f>
        <v/>
      </c>
      <c r="O872" t="str">
        <f>IF(ISBLANK(A872),"",SUMIF($A$3:$A872,O$2,$B$3:$B872))</f>
        <v/>
      </c>
      <c r="P872" t="str">
        <f>IF(ISBLANK(A872),"",SUMIF($A$3:$A872,P$2,$B$3:$B872))</f>
        <v/>
      </c>
      <c r="Q872" t="str">
        <f>IF(ISBLANK(A872),"",SUMIF($A$3:$A872,Q$2,$B$3:$B872))</f>
        <v/>
      </c>
      <c r="R872" t="str">
        <f>IF(ISBLANK(A872),"",SUMIF($A$3:$A872,R$2,$B$3:$B872))</f>
        <v/>
      </c>
      <c r="T872" s="2" t="str">
        <f t="shared" si="108"/>
        <v/>
      </c>
      <c r="U872" s="2" t="str">
        <f t="shared" si="109"/>
        <v/>
      </c>
      <c r="V872" s="2" t="str">
        <f t="shared" si="110"/>
        <v/>
      </c>
      <c r="W872" s="2" t="str">
        <f t="shared" si="111"/>
        <v/>
      </c>
    </row>
    <row r="873" spans="8:23" x14ac:dyDescent="0.3">
      <c r="H873" s="12">
        <f t="shared" si="104"/>
        <v>0</v>
      </c>
      <c r="I873" s="2" t="str">
        <f t="shared" si="105"/>
        <v/>
      </c>
      <c r="J873" s="2" t="str">
        <f>IF(ISBLANK(A873),"",-SUM(I$3:I873))</f>
        <v/>
      </c>
      <c r="K873" s="2" t="str">
        <f t="shared" si="106"/>
        <v/>
      </c>
      <c r="L873" s="7" t="str">
        <f t="shared" si="107"/>
        <v/>
      </c>
      <c r="M873" s="7" t="str">
        <f>IF(ISBLANK(A873),"",K873/($M$1+SUM(K$3:K872)))</f>
        <v/>
      </c>
      <c r="N873" t="str">
        <f>IF(ISBLANK(A873),"",IF(H874=0,NETWORKDAYS($H$3,H873,holiday!$B$2:$B$10),IF(DAY(H873)&lt;DAY(H874),NETWORKDAYS($H$3,H873,holiday!$B$2:$B$10),0)))</f>
        <v/>
      </c>
      <c r="O873" t="str">
        <f>IF(ISBLANK(A873),"",SUMIF($A$3:$A873,O$2,$B$3:$B873))</f>
        <v/>
      </c>
      <c r="P873" t="str">
        <f>IF(ISBLANK(A873),"",SUMIF($A$3:$A873,P$2,$B$3:$B873))</f>
        <v/>
      </c>
      <c r="Q873" t="str">
        <f>IF(ISBLANK(A873),"",SUMIF($A$3:$A873,Q$2,$B$3:$B873))</f>
        <v/>
      </c>
      <c r="R873" t="str">
        <f>IF(ISBLANK(A873),"",SUMIF($A$3:$A873,R$2,$B$3:$B873))</f>
        <v/>
      </c>
      <c r="T873" s="2" t="str">
        <f t="shared" si="108"/>
        <v/>
      </c>
      <c r="U873" s="2" t="str">
        <f t="shared" si="109"/>
        <v/>
      </c>
      <c r="V873" s="2" t="str">
        <f t="shared" si="110"/>
        <v/>
      </c>
      <c r="W873" s="2" t="str">
        <f t="shared" si="111"/>
        <v/>
      </c>
    </row>
    <row r="874" spans="8:23" x14ac:dyDescent="0.3">
      <c r="H874" s="12">
        <f t="shared" si="104"/>
        <v>0</v>
      </c>
      <c r="I874" s="2" t="str">
        <f t="shared" si="105"/>
        <v/>
      </c>
      <c r="J874" s="2" t="str">
        <f>IF(ISBLANK(A874),"",-SUM(I$3:I874))</f>
        <v/>
      </c>
      <c r="K874" s="2" t="str">
        <f t="shared" si="106"/>
        <v/>
      </c>
      <c r="L874" s="7" t="str">
        <f t="shared" si="107"/>
        <v/>
      </c>
      <c r="M874" s="7" t="str">
        <f>IF(ISBLANK(A874),"",K874/($M$1+SUM(K$3:K873)))</f>
        <v/>
      </c>
      <c r="N874" t="str">
        <f>IF(ISBLANK(A874),"",IF(H875=0,NETWORKDAYS($H$3,H874,holiday!$B$2:$B$10),IF(DAY(H874)&lt;DAY(H875),NETWORKDAYS($H$3,H874,holiday!$B$2:$B$10),0)))</f>
        <v/>
      </c>
      <c r="O874" t="str">
        <f>IF(ISBLANK(A874),"",SUMIF($A$3:$A874,O$2,$B$3:$B874))</f>
        <v/>
      </c>
      <c r="P874" t="str">
        <f>IF(ISBLANK(A874),"",SUMIF($A$3:$A874,P$2,$B$3:$B874))</f>
        <v/>
      </c>
      <c r="Q874" t="str">
        <f>IF(ISBLANK(A874),"",SUMIF($A$3:$A874,Q$2,$B$3:$B874))</f>
        <v/>
      </c>
      <c r="R874" t="str">
        <f>IF(ISBLANK(A874),"",SUMIF($A$3:$A874,R$2,$B$3:$B874))</f>
        <v/>
      </c>
      <c r="T874" s="2" t="str">
        <f t="shared" si="108"/>
        <v/>
      </c>
      <c r="U874" s="2" t="str">
        <f t="shared" si="109"/>
        <v/>
      </c>
      <c r="V874" s="2" t="str">
        <f t="shared" si="110"/>
        <v/>
      </c>
      <c r="W874" s="2" t="str">
        <f t="shared" si="111"/>
        <v/>
      </c>
    </row>
    <row r="875" spans="8:23" x14ac:dyDescent="0.3">
      <c r="H875" s="12">
        <f t="shared" si="104"/>
        <v>0</v>
      </c>
      <c r="I875" s="2" t="str">
        <f t="shared" si="105"/>
        <v/>
      </c>
      <c r="J875" s="2" t="str">
        <f>IF(ISBLANK(A875),"",-SUM(I$3:I875))</f>
        <v/>
      </c>
      <c r="K875" s="2" t="str">
        <f t="shared" si="106"/>
        <v/>
      </c>
      <c r="L875" s="7" t="str">
        <f t="shared" si="107"/>
        <v/>
      </c>
      <c r="M875" s="7" t="str">
        <f>IF(ISBLANK(A875),"",K875/($M$1+SUM(K$3:K874)))</f>
        <v/>
      </c>
      <c r="N875" t="str">
        <f>IF(ISBLANK(A875),"",IF(H876=0,NETWORKDAYS($H$3,H875,holiday!$B$2:$B$10),IF(DAY(H875)&lt;DAY(H876),NETWORKDAYS($H$3,H875,holiday!$B$2:$B$10),0)))</f>
        <v/>
      </c>
      <c r="O875" t="str">
        <f>IF(ISBLANK(A875),"",SUMIF($A$3:$A875,O$2,$B$3:$B875))</f>
        <v/>
      </c>
      <c r="P875" t="str">
        <f>IF(ISBLANK(A875),"",SUMIF($A$3:$A875,P$2,$B$3:$B875))</f>
        <v/>
      </c>
      <c r="Q875" t="str">
        <f>IF(ISBLANK(A875),"",SUMIF($A$3:$A875,Q$2,$B$3:$B875))</f>
        <v/>
      </c>
      <c r="R875" t="str">
        <f>IF(ISBLANK(A875),"",SUMIF($A$3:$A875,R$2,$B$3:$B875))</f>
        <v/>
      </c>
      <c r="T875" s="2" t="str">
        <f t="shared" si="108"/>
        <v/>
      </c>
      <c r="U875" s="2" t="str">
        <f t="shared" si="109"/>
        <v/>
      </c>
      <c r="V875" s="2" t="str">
        <f t="shared" si="110"/>
        <v/>
      </c>
      <c r="W875" s="2" t="str">
        <f t="shared" si="111"/>
        <v/>
      </c>
    </row>
    <row r="876" spans="8:23" x14ac:dyDescent="0.3">
      <c r="H876" s="12">
        <f t="shared" si="104"/>
        <v>0</v>
      </c>
      <c r="I876" s="2" t="str">
        <f t="shared" si="105"/>
        <v/>
      </c>
      <c r="J876" s="2" t="str">
        <f>IF(ISBLANK(A876),"",-SUM(I$3:I876))</f>
        <v/>
      </c>
      <c r="K876" s="2" t="str">
        <f t="shared" si="106"/>
        <v/>
      </c>
      <c r="L876" s="7" t="str">
        <f t="shared" si="107"/>
        <v/>
      </c>
      <c r="M876" s="7" t="str">
        <f>IF(ISBLANK(A876),"",K876/($M$1+SUM(K$3:K875)))</f>
        <v/>
      </c>
      <c r="N876" t="str">
        <f>IF(ISBLANK(A876),"",IF(H877=0,NETWORKDAYS($H$3,H876,holiday!$B$2:$B$10),IF(DAY(H876)&lt;DAY(H877),NETWORKDAYS($H$3,H876,holiday!$B$2:$B$10),0)))</f>
        <v/>
      </c>
      <c r="O876" t="str">
        <f>IF(ISBLANK(A876),"",SUMIF($A$3:$A876,O$2,$B$3:$B876))</f>
        <v/>
      </c>
      <c r="P876" t="str">
        <f>IF(ISBLANK(A876),"",SUMIF($A$3:$A876,P$2,$B$3:$B876))</f>
        <v/>
      </c>
      <c r="Q876" t="str">
        <f>IF(ISBLANK(A876),"",SUMIF($A$3:$A876,Q$2,$B$3:$B876))</f>
        <v/>
      </c>
      <c r="R876" t="str">
        <f>IF(ISBLANK(A876),"",SUMIF($A$3:$A876,R$2,$B$3:$B876))</f>
        <v/>
      </c>
      <c r="T876" s="2" t="str">
        <f t="shared" si="108"/>
        <v/>
      </c>
      <c r="U876" s="2" t="str">
        <f t="shared" si="109"/>
        <v/>
      </c>
      <c r="V876" s="2" t="str">
        <f t="shared" si="110"/>
        <v/>
      </c>
      <c r="W876" s="2" t="str">
        <f t="shared" si="111"/>
        <v/>
      </c>
    </row>
    <row r="877" spans="8:23" x14ac:dyDescent="0.3">
      <c r="H877" s="12">
        <f t="shared" si="104"/>
        <v>0</v>
      </c>
      <c r="I877" s="2" t="str">
        <f t="shared" si="105"/>
        <v/>
      </c>
      <c r="J877" s="2" t="str">
        <f>IF(ISBLANK(A877),"",-SUM(I$3:I877))</f>
        <v/>
      </c>
      <c r="K877" s="2" t="str">
        <f t="shared" si="106"/>
        <v/>
      </c>
      <c r="L877" s="7" t="str">
        <f t="shared" si="107"/>
        <v/>
      </c>
      <c r="M877" s="7" t="str">
        <f>IF(ISBLANK(A877),"",K877/($M$1+SUM(K$3:K876)))</f>
        <v/>
      </c>
      <c r="N877" t="str">
        <f>IF(ISBLANK(A877),"",IF(H878=0,NETWORKDAYS($H$3,H877,holiday!$B$2:$B$10),IF(DAY(H877)&lt;DAY(H878),NETWORKDAYS($H$3,H877,holiday!$B$2:$B$10),0)))</f>
        <v/>
      </c>
      <c r="O877" t="str">
        <f>IF(ISBLANK(A877),"",SUMIF($A$3:$A877,O$2,$B$3:$B877))</f>
        <v/>
      </c>
      <c r="P877" t="str">
        <f>IF(ISBLANK(A877),"",SUMIF($A$3:$A877,P$2,$B$3:$B877))</f>
        <v/>
      </c>
      <c r="Q877" t="str">
        <f>IF(ISBLANK(A877),"",SUMIF($A$3:$A877,Q$2,$B$3:$B877))</f>
        <v/>
      </c>
      <c r="R877" t="str">
        <f>IF(ISBLANK(A877),"",SUMIF($A$3:$A877,R$2,$B$3:$B877))</f>
        <v/>
      </c>
      <c r="T877" s="2" t="str">
        <f t="shared" si="108"/>
        <v/>
      </c>
      <c r="U877" s="2" t="str">
        <f t="shared" si="109"/>
        <v/>
      </c>
      <c r="V877" s="2" t="str">
        <f t="shared" si="110"/>
        <v/>
      </c>
      <c r="W877" s="2" t="str">
        <f t="shared" si="111"/>
        <v/>
      </c>
    </row>
    <row r="878" spans="8:23" x14ac:dyDescent="0.3">
      <c r="H878" s="12">
        <f t="shared" si="104"/>
        <v>0</v>
      </c>
      <c r="I878" s="2" t="str">
        <f t="shared" si="105"/>
        <v/>
      </c>
      <c r="J878" s="2" t="str">
        <f>IF(ISBLANK(A878),"",-SUM(I$3:I878))</f>
        <v/>
      </c>
      <c r="K878" s="2" t="str">
        <f t="shared" si="106"/>
        <v/>
      </c>
      <c r="L878" s="7" t="str">
        <f t="shared" si="107"/>
        <v/>
      </c>
      <c r="M878" s="7" t="str">
        <f>IF(ISBLANK(A878),"",K878/($M$1+SUM(K$3:K877)))</f>
        <v/>
      </c>
      <c r="N878" t="str">
        <f>IF(ISBLANK(A878),"",IF(H879=0,NETWORKDAYS($H$3,H878,holiday!$B$2:$B$10),IF(DAY(H878)&lt;DAY(H879),NETWORKDAYS($H$3,H878,holiday!$B$2:$B$10),0)))</f>
        <v/>
      </c>
      <c r="O878" t="str">
        <f>IF(ISBLANK(A878),"",SUMIF($A$3:$A878,O$2,$B$3:$B878))</f>
        <v/>
      </c>
      <c r="P878" t="str">
        <f>IF(ISBLANK(A878),"",SUMIF($A$3:$A878,P$2,$B$3:$B878))</f>
        <v/>
      </c>
      <c r="Q878" t="str">
        <f>IF(ISBLANK(A878),"",SUMIF($A$3:$A878,Q$2,$B$3:$B878))</f>
        <v/>
      </c>
      <c r="R878" t="str">
        <f>IF(ISBLANK(A878),"",SUMIF($A$3:$A878,R$2,$B$3:$B878))</f>
        <v/>
      </c>
      <c r="T878" s="2" t="str">
        <f t="shared" si="108"/>
        <v/>
      </c>
      <c r="U878" s="2" t="str">
        <f t="shared" si="109"/>
        <v/>
      </c>
      <c r="V878" s="2" t="str">
        <f t="shared" si="110"/>
        <v/>
      </c>
      <c r="W878" s="2" t="str">
        <f t="shared" si="111"/>
        <v/>
      </c>
    </row>
    <row r="879" spans="8:23" x14ac:dyDescent="0.3">
      <c r="H879" s="12">
        <f t="shared" si="104"/>
        <v>0</v>
      </c>
      <c r="I879" s="2" t="str">
        <f t="shared" si="105"/>
        <v/>
      </c>
      <c r="J879" s="2" t="str">
        <f>IF(ISBLANK(A879),"",-SUM(I$3:I879))</f>
        <v/>
      </c>
      <c r="K879" s="2" t="str">
        <f t="shared" si="106"/>
        <v/>
      </c>
      <c r="L879" s="7" t="str">
        <f t="shared" si="107"/>
        <v/>
      </c>
      <c r="M879" s="7" t="str">
        <f>IF(ISBLANK(A879),"",K879/($M$1+SUM(K$3:K878)))</f>
        <v/>
      </c>
      <c r="N879" t="str">
        <f>IF(ISBLANK(A879),"",IF(H880=0,NETWORKDAYS($H$3,H879,holiday!$B$2:$B$10),IF(DAY(H879)&lt;DAY(H880),NETWORKDAYS($H$3,H879,holiday!$B$2:$B$10),0)))</f>
        <v/>
      </c>
      <c r="O879" t="str">
        <f>IF(ISBLANK(A879),"",SUMIF($A$3:$A879,O$2,$B$3:$B879))</f>
        <v/>
      </c>
      <c r="P879" t="str">
        <f>IF(ISBLANK(A879),"",SUMIF($A$3:$A879,P$2,$B$3:$B879))</f>
        <v/>
      </c>
      <c r="Q879" t="str">
        <f>IF(ISBLANK(A879),"",SUMIF($A$3:$A879,Q$2,$B$3:$B879))</f>
        <v/>
      </c>
      <c r="R879" t="str">
        <f>IF(ISBLANK(A879),"",SUMIF($A$3:$A879,R$2,$B$3:$B879))</f>
        <v/>
      </c>
      <c r="T879" s="2" t="str">
        <f t="shared" si="108"/>
        <v/>
      </c>
      <c r="U879" s="2" t="str">
        <f t="shared" si="109"/>
        <v/>
      </c>
      <c r="V879" s="2" t="str">
        <f t="shared" si="110"/>
        <v/>
      </c>
      <c r="W879" s="2" t="str">
        <f t="shared" si="111"/>
        <v/>
      </c>
    </row>
    <row r="880" spans="8:23" x14ac:dyDescent="0.3">
      <c r="H880" s="12">
        <f t="shared" si="104"/>
        <v>0</v>
      </c>
      <c r="I880" s="2" t="str">
        <f t="shared" si="105"/>
        <v/>
      </c>
      <c r="J880" s="2" t="str">
        <f>IF(ISBLANK(A880),"",-SUM(I$3:I880))</f>
        <v/>
      </c>
      <c r="K880" s="2" t="str">
        <f t="shared" si="106"/>
        <v/>
      </c>
      <c r="L880" s="7" t="str">
        <f t="shared" si="107"/>
        <v/>
      </c>
      <c r="M880" s="7" t="str">
        <f>IF(ISBLANK(A880),"",K880/($M$1+SUM(K$3:K879)))</f>
        <v/>
      </c>
      <c r="N880" t="str">
        <f>IF(ISBLANK(A880),"",IF(H881=0,NETWORKDAYS($H$3,H880,holiday!$B$2:$B$10),IF(DAY(H880)&lt;DAY(H881),NETWORKDAYS($H$3,H880,holiday!$B$2:$B$10),0)))</f>
        <v/>
      </c>
      <c r="O880" t="str">
        <f>IF(ISBLANK(A880),"",SUMIF($A$3:$A880,O$2,$B$3:$B880))</f>
        <v/>
      </c>
      <c r="P880" t="str">
        <f>IF(ISBLANK(A880),"",SUMIF($A$3:$A880,P$2,$B$3:$B880))</f>
        <v/>
      </c>
      <c r="Q880" t="str">
        <f>IF(ISBLANK(A880),"",SUMIF($A$3:$A880,Q$2,$B$3:$B880))</f>
        <v/>
      </c>
      <c r="R880" t="str">
        <f>IF(ISBLANK(A880),"",SUMIF($A$3:$A880,R$2,$B$3:$B880))</f>
        <v/>
      </c>
      <c r="T880" s="2" t="str">
        <f t="shared" si="108"/>
        <v/>
      </c>
      <c r="U880" s="2" t="str">
        <f t="shared" si="109"/>
        <v/>
      </c>
      <c r="V880" s="2" t="str">
        <f t="shared" si="110"/>
        <v/>
      </c>
      <c r="W880" s="2" t="str">
        <f t="shared" si="111"/>
        <v/>
      </c>
    </row>
    <row r="881" spans="8:23" x14ac:dyDescent="0.3">
      <c r="H881" s="12">
        <f t="shared" si="104"/>
        <v>0</v>
      </c>
      <c r="I881" s="2" t="str">
        <f t="shared" si="105"/>
        <v/>
      </c>
      <c r="J881" s="2" t="str">
        <f>IF(ISBLANK(A881),"",-SUM(I$3:I881))</f>
        <v/>
      </c>
      <c r="K881" s="2" t="str">
        <f t="shared" si="106"/>
        <v/>
      </c>
      <c r="L881" s="7" t="str">
        <f t="shared" si="107"/>
        <v/>
      </c>
      <c r="M881" s="7" t="str">
        <f>IF(ISBLANK(A881),"",K881/($M$1+SUM(K$3:K880)))</f>
        <v/>
      </c>
      <c r="N881" t="str">
        <f>IF(ISBLANK(A881),"",IF(H882=0,NETWORKDAYS($H$3,H881,holiday!$B$2:$B$10),IF(DAY(H881)&lt;DAY(H882),NETWORKDAYS($H$3,H881,holiday!$B$2:$B$10),0)))</f>
        <v/>
      </c>
      <c r="O881" t="str">
        <f>IF(ISBLANK(A881),"",SUMIF($A$3:$A881,O$2,$B$3:$B881))</f>
        <v/>
      </c>
      <c r="P881" t="str">
        <f>IF(ISBLANK(A881),"",SUMIF($A$3:$A881,P$2,$B$3:$B881))</f>
        <v/>
      </c>
      <c r="Q881" t="str">
        <f>IF(ISBLANK(A881),"",SUMIF($A$3:$A881,Q$2,$B$3:$B881))</f>
        <v/>
      </c>
      <c r="R881" t="str">
        <f>IF(ISBLANK(A881),"",SUMIF($A$3:$A881,R$2,$B$3:$B881))</f>
        <v/>
      </c>
      <c r="T881" s="2" t="str">
        <f t="shared" si="108"/>
        <v/>
      </c>
      <c r="U881" s="2" t="str">
        <f t="shared" si="109"/>
        <v/>
      </c>
      <c r="V881" s="2" t="str">
        <f t="shared" si="110"/>
        <v/>
      </c>
      <c r="W881" s="2" t="str">
        <f t="shared" si="111"/>
        <v/>
      </c>
    </row>
    <row r="882" spans="8:23" x14ac:dyDescent="0.3">
      <c r="H882" s="12">
        <f t="shared" si="104"/>
        <v>0</v>
      </c>
      <c r="I882" s="2" t="str">
        <f t="shared" si="105"/>
        <v/>
      </c>
      <c r="J882" s="2" t="str">
        <f>IF(ISBLANK(A882),"",-SUM(I$3:I882))</f>
        <v/>
      </c>
      <c r="K882" s="2" t="str">
        <f t="shared" si="106"/>
        <v/>
      </c>
      <c r="L882" s="7" t="str">
        <f t="shared" si="107"/>
        <v/>
      </c>
      <c r="M882" s="7" t="str">
        <f>IF(ISBLANK(A882),"",K882/($M$1+SUM(K$3:K881)))</f>
        <v/>
      </c>
      <c r="N882" t="str">
        <f>IF(ISBLANK(A882),"",IF(H883=0,NETWORKDAYS($H$3,H882,holiday!$B$2:$B$10),IF(DAY(H882)&lt;DAY(H883),NETWORKDAYS($H$3,H882,holiday!$B$2:$B$10),0)))</f>
        <v/>
      </c>
      <c r="O882" t="str">
        <f>IF(ISBLANK(A882),"",SUMIF($A$3:$A882,O$2,$B$3:$B882))</f>
        <v/>
      </c>
      <c r="P882" t="str">
        <f>IF(ISBLANK(A882),"",SUMIF($A$3:$A882,P$2,$B$3:$B882))</f>
        <v/>
      </c>
      <c r="Q882" t="str">
        <f>IF(ISBLANK(A882),"",SUMIF($A$3:$A882,Q$2,$B$3:$B882))</f>
        <v/>
      </c>
      <c r="R882" t="str">
        <f>IF(ISBLANK(A882),"",SUMIF($A$3:$A882,R$2,$B$3:$B882))</f>
        <v/>
      </c>
      <c r="T882" s="2" t="str">
        <f t="shared" si="108"/>
        <v/>
      </c>
      <c r="U882" s="2" t="str">
        <f t="shared" si="109"/>
        <v/>
      </c>
      <c r="V882" s="2" t="str">
        <f t="shared" si="110"/>
        <v/>
      </c>
      <c r="W882" s="2" t="str">
        <f t="shared" si="111"/>
        <v/>
      </c>
    </row>
    <row r="883" spans="8:23" x14ac:dyDescent="0.3">
      <c r="H883" s="12">
        <f t="shared" si="104"/>
        <v>0</v>
      </c>
      <c r="I883" s="2" t="str">
        <f t="shared" si="105"/>
        <v/>
      </c>
      <c r="J883" s="2" t="str">
        <f>IF(ISBLANK(A883),"",-SUM(I$3:I883))</f>
        <v/>
      </c>
      <c r="K883" s="2" t="str">
        <f t="shared" si="106"/>
        <v/>
      </c>
      <c r="L883" s="7" t="str">
        <f t="shared" si="107"/>
        <v/>
      </c>
      <c r="M883" s="7" t="str">
        <f>IF(ISBLANK(A883),"",K883/($M$1+SUM(K$3:K882)))</f>
        <v/>
      </c>
      <c r="N883" t="str">
        <f>IF(ISBLANK(A883),"",IF(H884=0,NETWORKDAYS($H$3,H883,holiday!$B$2:$B$10),IF(DAY(H883)&lt;DAY(H884),NETWORKDAYS($H$3,H883,holiday!$B$2:$B$10),0)))</f>
        <v/>
      </c>
      <c r="O883" t="str">
        <f>IF(ISBLANK(A883),"",SUMIF($A$3:$A883,O$2,$B$3:$B883))</f>
        <v/>
      </c>
      <c r="P883" t="str">
        <f>IF(ISBLANK(A883),"",SUMIF($A$3:$A883,P$2,$B$3:$B883))</f>
        <v/>
      </c>
      <c r="Q883" t="str">
        <f>IF(ISBLANK(A883),"",SUMIF($A$3:$A883,Q$2,$B$3:$B883))</f>
        <v/>
      </c>
      <c r="R883" t="str">
        <f>IF(ISBLANK(A883),"",SUMIF($A$3:$A883,R$2,$B$3:$B883))</f>
        <v/>
      </c>
      <c r="T883" s="2" t="str">
        <f t="shared" si="108"/>
        <v/>
      </c>
      <c r="U883" s="2" t="str">
        <f t="shared" si="109"/>
        <v/>
      </c>
      <c r="V883" s="2" t="str">
        <f t="shared" si="110"/>
        <v/>
      </c>
      <c r="W883" s="2" t="str">
        <f t="shared" si="111"/>
        <v/>
      </c>
    </row>
    <row r="884" spans="8:23" x14ac:dyDescent="0.3">
      <c r="H884" s="12">
        <f t="shared" si="104"/>
        <v>0</v>
      </c>
      <c r="I884" s="2" t="str">
        <f t="shared" si="105"/>
        <v/>
      </c>
      <c r="J884" s="2" t="str">
        <f>IF(ISBLANK(A884),"",-SUM(I$3:I884))</f>
        <v/>
      </c>
      <c r="K884" s="2" t="str">
        <f t="shared" si="106"/>
        <v/>
      </c>
      <c r="L884" s="7" t="str">
        <f t="shared" si="107"/>
        <v/>
      </c>
      <c r="M884" s="7" t="str">
        <f>IF(ISBLANK(A884),"",K884/($M$1+SUM(K$3:K883)))</f>
        <v/>
      </c>
      <c r="N884" t="str">
        <f>IF(ISBLANK(A884),"",IF(H885=0,NETWORKDAYS($H$3,H884,holiday!$B$2:$B$10),IF(DAY(H884)&lt;DAY(H885),NETWORKDAYS($H$3,H884,holiday!$B$2:$B$10),0)))</f>
        <v/>
      </c>
      <c r="O884" t="str">
        <f>IF(ISBLANK(A884),"",SUMIF($A$3:$A884,O$2,$B$3:$B884))</f>
        <v/>
      </c>
      <c r="P884" t="str">
        <f>IF(ISBLANK(A884),"",SUMIF($A$3:$A884,P$2,$B$3:$B884))</f>
        <v/>
      </c>
      <c r="Q884" t="str">
        <f>IF(ISBLANK(A884),"",SUMIF($A$3:$A884,Q$2,$B$3:$B884))</f>
        <v/>
      </c>
      <c r="R884" t="str">
        <f>IF(ISBLANK(A884),"",SUMIF($A$3:$A884,R$2,$B$3:$B884))</f>
        <v/>
      </c>
      <c r="T884" s="2" t="str">
        <f t="shared" si="108"/>
        <v/>
      </c>
      <c r="U884" s="2" t="str">
        <f t="shared" si="109"/>
        <v/>
      </c>
      <c r="V884" s="2" t="str">
        <f t="shared" si="110"/>
        <v/>
      </c>
      <c r="W884" s="2" t="str">
        <f t="shared" si="111"/>
        <v/>
      </c>
    </row>
    <row r="885" spans="8:23" x14ac:dyDescent="0.3">
      <c r="H885" s="12">
        <f t="shared" si="104"/>
        <v>0</v>
      </c>
      <c r="I885" s="2" t="str">
        <f t="shared" si="105"/>
        <v/>
      </c>
      <c r="J885" s="2" t="str">
        <f>IF(ISBLANK(A885),"",-SUM(I$3:I885))</f>
        <v/>
      </c>
      <c r="K885" s="2" t="str">
        <f t="shared" si="106"/>
        <v/>
      </c>
      <c r="L885" s="7" t="str">
        <f t="shared" si="107"/>
        <v/>
      </c>
      <c r="M885" s="7" t="str">
        <f>IF(ISBLANK(A885),"",K885/($M$1+SUM(K$3:K884)))</f>
        <v/>
      </c>
      <c r="N885" t="str">
        <f>IF(ISBLANK(A885),"",IF(H886=0,NETWORKDAYS($H$3,H885,holiday!$B$2:$B$10),IF(DAY(H885)&lt;DAY(H886),NETWORKDAYS($H$3,H885,holiday!$B$2:$B$10),0)))</f>
        <v/>
      </c>
      <c r="O885" t="str">
        <f>IF(ISBLANK(A885),"",SUMIF($A$3:$A885,O$2,$B$3:$B885))</f>
        <v/>
      </c>
      <c r="P885" t="str">
        <f>IF(ISBLANK(A885),"",SUMIF($A$3:$A885,P$2,$B$3:$B885))</f>
        <v/>
      </c>
      <c r="Q885" t="str">
        <f>IF(ISBLANK(A885),"",SUMIF($A$3:$A885,Q$2,$B$3:$B885))</f>
        <v/>
      </c>
      <c r="R885" t="str">
        <f>IF(ISBLANK(A885),"",SUMIF($A$3:$A885,R$2,$B$3:$B885))</f>
        <v/>
      </c>
      <c r="T885" s="2" t="str">
        <f t="shared" si="108"/>
        <v/>
      </c>
      <c r="U885" s="2" t="str">
        <f t="shared" si="109"/>
        <v/>
      </c>
      <c r="V885" s="2" t="str">
        <f t="shared" si="110"/>
        <v/>
      </c>
      <c r="W885" s="2" t="str">
        <f t="shared" si="111"/>
        <v/>
      </c>
    </row>
    <row r="886" spans="8:23" x14ac:dyDescent="0.3">
      <c r="H886" s="12">
        <f t="shared" si="104"/>
        <v>0</v>
      </c>
      <c r="I886" s="2" t="str">
        <f t="shared" si="105"/>
        <v/>
      </c>
      <c r="J886" s="2" t="str">
        <f>IF(ISBLANK(A886),"",-SUM(I$3:I886))</f>
        <v/>
      </c>
      <c r="K886" s="2" t="str">
        <f t="shared" si="106"/>
        <v/>
      </c>
      <c r="L886" s="7" t="str">
        <f t="shared" si="107"/>
        <v/>
      </c>
      <c r="M886" s="7" t="str">
        <f>IF(ISBLANK(A886),"",K886/($M$1+SUM(K$3:K885)))</f>
        <v/>
      </c>
      <c r="N886" t="str">
        <f>IF(ISBLANK(A886),"",IF(H887=0,NETWORKDAYS($H$3,H886,holiday!$B$2:$B$10),IF(DAY(H886)&lt;DAY(H887),NETWORKDAYS($H$3,H886,holiday!$B$2:$B$10),0)))</f>
        <v/>
      </c>
      <c r="O886" t="str">
        <f>IF(ISBLANK(A886),"",SUMIF($A$3:$A886,O$2,$B$3:$B886))</f>
        <v/>
      </c>
      <c r="P886" t="str">
        <f>IF(ISBLANK(A886),"",SUMIF($A$3:$A886,P$2,$B$3:$B886))</f>
        <v/>
      </c>
      <c r="Q886" t="str">
        <f>IF(ISBLANK(A886),"",SUMIF($A$3:$A886,Q$2,$B$3:$B886))</f>
        <v/>
      </c>
      <c r="R886" t="str">
        <f>IF(ISBLANK(A886),"",SUMIF($A$3:$A886,R$2,$B$3:$B886))</f>
        <v/>
      </c>
      <c r="T886" s="2" t="str">
        <f t="shared" si="108"/>
        <v/>
      </c>
      <c r="U886" s="2" t="str">
        <f t="shared" si="109"/>
        <v/>
      </c>
      <c r="V886" s="2" t="str">
        <f t="shared" si="110"/>
        <v/>
      </c>
      <c r="W886" s="2" t="str">
        <f t="shared" si="111"/>
        <v/>
      </c>
    </row>
    <row r="887" spans="8:23" x14ac:dyDescent="0.3">
      <c r="H887" s="12">
        <f t="shared" si="104"/>
        <v>0</v>
      </c>
      <c r="I887" s="2" t="str">
        <f t="shared" si="105"/>
        <v/>
      </c>
      <c r="J887" s="2" t="str">
        <f>IF(ISBLANK(A887),"",-SUM(I$3:I887))</f>
        <v/>
      </c>
      <c r="K887" s="2" t="str">
        <f t="shared" si="106"/>
        <v/>
      </c>
      <c r="L887" s="7" t="str">
        <f t="shared" si="107"/>
        <v/>
      </c>
      <c r="M887" s="7" t="str">
        <f>IF(ISBLANK(A887),"",K887/($M$1+SUM(K$3:K886)))</f>
        <v/>
      </c>
      <c r="N887" t="str">
        <f>IF(ISBLANK(A887),"",IF(H888=0,NETWORKDAYS($H$3,H887,holiday!$B$2:$B$10),IF(DAY(H887)&lt;DAY(H888),NETWORKDAYS($H$3,H887,holiday!$B$2:$B$10),0)))</f>
        <v/>
      </c>
      <c r="O887" t="str">
        <f>IF(ISBLANK(A887),"",SUMIF($A$3:$A887,O$2,$B$3:$B887))</f>
        <v/>
      </c>
      <c r="P887" t="str">
        <f>IF(ISBLANK(A887),"",SUMIF($A$3:$A887,P$2,$B$3:$B887))</f>
        <v/>
      </c>
      <c r="Q887" t="str">
        <f>IF(ISBLANK(A887),"",SUMIF($A$3:$A887,Q$2,$B$3:$B887))</f>
        <v/>
      </c>
      <c r="R887" t="str">
        <f>IF(ISBLANK(A887),"",SUMIF($A$3:$A887,R$2,$B$3:$B887))</f>
        <v/>
      </c>
      <c r="T887" s="2" t="str">
        <f t="shared" si="108"/>
        <v/>
      </c>
      <c r="U887" s="2" t="str">
        <f t="shared" si="109"/>
        <v/>
      </c>
      <c r="V887" s="2" t="str">
        <f t="shared" si="110"/>
        <v/>
      </c>
      <c r="W887" s="2" t="str">
        <f t="shared" si="111"/>
        <v/>
      </c>
    </row>
    <row r="888" spans="8:23" x14ac:dyDescent="0.3">
      <c r="H888" s="12">
        <f t="shared" si="104"/>
        <v>0</v>
      </c>
      <c r="I888" s="2" t="str">
        <f t="shared" si="105"/>
        <v/>
      </c>
      <c r="J888" s="2" t="str">
        <f>IF(ISBLANK(A888),"",-SUM(I$3:I888))</f>
        <v/>
      </c>
      <c r="K888" s="2" t="str">
        <f t="shared" si="106"/>
        <v/>
      </c>
      <c r="L888" s="7" t="str">
        <f t="shared" si="107"/>
        <v/>
      </c>
      <c r="M888" s="7" t="str">
        <f>IF(ISBLANK(A888),"",K888/($M$1+SUM(K$3:K887)))</f>
        <v/>
      </c>
      <c r="N888" t="str">
        <f>IF(ISBLANK(A888),"",IF(H889=0,NETWORKDAYS($H$3,H888,holiday!$B$2:$B$10),IF(DAY(H888)&lt;DAY(H889),NETWORKDAYS($H$3,H888,holiday!$B$2:$B$10),0)))</f>
        <v/>
      </c>
      <c r="O888" t="str">
        <f>IF(ISBLANK(A888),"",SUMIF($A$3:$A888,O$2,$B$3:$B888))</f>
        <v/>
      </c>
      <c r="P888" t="str">
        <f>IF(ISBLANK(A888),"",SUMIF($A$3:$A888,P$2,$B$3:$B888))</f>
        <v/>
      </c>
      <c r="Q888" t="str">
        <f>IF(ISBLANK(A888),"",SUMIF($A$3:$A888,Q$2,$B$3:$B888))</f>
        <v/>
      </c>
      <c r="R888" t="str">
        <f>IF(ISBLANK(A888),"",SUMIF($A$3:$A888,R$2,$B$3:$B888))</f>
        <v/>
      </c>
      <c r="T888" s="2" t="str">
        <f t="shared" si="108"/>
        <v/>
      </c>
      <c r="U888" s="2" t="str">
        <f t="shared" si="109"/>
        <v/>
      </c>
      <c r="V888" s="2" t="str">
        <f t="shared" si="110"/>
        <v/>
      </c>
      <c r="W888" s="2" t="str">
        <f t="shared" si="111"/>
        <v/>
      </c>
    </row>
    <row r="889" spans="8:23" x14ac:dyDescent="0.3">
      <c r="H889" s="12">
        <f t="shared" si="104"/>
        <v>0</v>
      </c>
      <c r="I889" s="2" t="str">
        <f t="shared" si="105"/>
        <v/>
      </c>
      <c r="J889" s="2" t="str">
        <f>IF(ISBLANK(A889),"",-SUM(I$3:I889))</f>
        <v/>
      </c>
      <c r="K889" s="2" t="str">
        <f t="shared" si="106"/>
        <v/>
      </c>
      <c r="L889" s="7" t="str">
        <f t="shared" si="107"/>
        <v/>
      </c>
      <c r="M889" s="7" t="str">
        <f>IF(ISBLANK(A889),"",K889/($M$1+SUM(K$3:K888)))</f>
        <v/>
      </c>
      <c r="N889" t="str">
        <f>IF(ISBLANK(A889),"",IF(H890=0,NETWORKDAYS($H$3,H889,holiday!$B$2:$B$10),IF(DAY(H889)&lt;DAY(H890),NETWORKDAYS($H$3,H889,holiday!$B$2:$B$10),0)))</f>
        <v/>
      </c>
      <c r="O889" t="str">
        <f>IF(ISBLANK(A889),"",SUMIF($A$3:$A889,O$2,$B$3:$B889))</f>
        <v/>
      </c>
      <c r="P889" t="str">
        <f>IF(ISBLANK(A889),"",SUMIF($A$3:$A889,P$2,$B$3:$B889))</f>
        <v/>
      </c>
      <c r="Q889" t="str">
        <f>IF(ISBLANK(A889),"",SUMIF($A$3:$A889,Q$2,$B$3:$B889))</f>
        <v/>
      </c>
      <c r="R889" t="str">
        <f>IF(ISBLANK(A889),"",SUMIF($A$3:$A889,R$2,$B$3:$B889))</f>
        <v/>
      </c>
      <c r="T889" s="2" t="str">
        <f t="shared" si="108"/>
        <v/>
      </c>
      <c r="U889" s="2" t="str">
        <f t="shared" si="109"/>
        <v/>
      </c>
      <c r="V889" s="2" t="str">
        <f t="shared" si="110"/>
        <v/>
      </c>
      <c r="W889" s="2" t="str">
        <f t="shared" si="111"/>
        <v/>
      </c>
    </row>
    <row r="890" spans="8:23" x14ac:dyDescent="0.3">
      <c r="H890" s="12">
        <f t="shared" si="104"/>
        <v>0</v>
      </c>
      <c r="I890" s="2" t="str">
        <f t="shared" si="105"/>
        <v/>
      </c>
      <c r="J890" s="2" t="str">
        <f>IF(ISBLANK(A890),"",-SUM(I$3:I890))</f>
        <v/>
      </c>
      <c r="K890" s="2" t="str">
        <f t="shared" si="106"/>
        <v/>
      </c>
      <c r="L890" s="7" t="str">
        <f t="shared" si="107"/>
        <v/>
      </c>
      <c r="M890" s="7" t="str">
        <f>IF(ISBLANK(A890),"",K890/($M$1+SUM(K$3:K889)))</f>
        <v/>
      </c>
      <c r="N890" t="str">
        <f>IF(ISBLANK(A890),"",IF(H891=0,NETWORKDAYS($H$3,H890,holiday!$B$2:$B$10),IF(DAY(H890)&lt;DAY(H891),NETWORKDAYS($H$3,H890,holiday!$B$2:$B$10),0)))</f>
        <v/>
      </c>
      <c r="O890" t="str">
        <f>IF(ISBLANK(A890),"",SUMIF($A$3:$A890,O$2,$B$3:$B890))</f>
        <v/>
      </c>
      <c r="P890" t="str">
        <f>IF(ISBLANK(A890),"",SUMIF($A$3:$A890,P$2,$B$3:$B890))</f>
        <v/>
      </c>
      <c r="Q890" t="str">
        <f>IF(ISBLANK(A890),"",SUMIF($A$3:$A890,Q$2,$B$3:$B890))</f>
        <v/>
      </c>
      <c r="R890" t="str">
        <f>IF(ISBLANK(A890),"",SUMIF($A$3:$A890,R$2,$B$3:$B890))</f>
        <v/>
      </c>
      <c r="T890" s="2" t="str">
        <f t="shared" si="108"/>
        <v/>
      </c>
      <c r="U890" s="2" t="str">
        <f t="shared" si="109"/>
        <v/>
      </c>
      <c r="V890" s="2" t="str">
        <f t="shared" si="110"/>
        <v/>
      </c>
      <c r="W890" s="2" t="str">
        <f t="shared" si="111"/>
        <v/>
      </c>
    </row>
    <row r="891" spans="8:23" x14ac:dyDescent="0.3">
      <c r="H891" s="12">
        <f t="shared" si="104"/>
        <v>0</v>
      </c>
      <c r="I891" s="2" t="str">
        <f t="shared" si="105"/>
        <v/>
      </c>
      <c r="J891" s="2" t="str">
        <f>IF(ISBLANK(A891),"",-SUM(I$3:I891))</f>
        <v/>
      </c>
      <c r="K891" s="2" t="str">
        <f t="shared" si="106"/>
        <v/>
      </c>
      <c r="L891" s="7" t="str">
        <f t="shared" si="107"/>
        <v/>
      </c>
      <c r="M891" s="7" t="str">
        <f>IF(ISBLANK(A891),"",K891/($M$1+SUM(K$3:K890)))</f>
        <v/>
      </c>
      <c r="N891" t="str">
        <f>IF(ISBLANK(A891),"",IF(H892=0,NETWORKDAYS($H$3,H891,holiday!$B$2:$B$10),IF(DAY(H891)&lt;DAY(H892),NETWORKDAYS($H$3,H891,holiday!$B$2:$B$10),0)))</f>
        <v/>
      </c>
      <c r="O891" t="str">
        <f>IF(ISBLANK(A891),"",SUMIF($A$3:$A891,O$2,$B$3:$B891))</f>
        <v/>
      </c>
      <c r="P891" t="str">
        <f>IF(ISBLANK(A891),"",SUMIF($A$3:$A891,P$2,$B$3:$B891))</f>
        <v/>
      </c>
      <c r="Q891" t="str">
        <f>IF(ISBLANK(A891),"",SUMIF($A$3:$A891,Q$2,$B$3:$B891))</f>
        <v/>
      </c>
      <c r="R891" t="str">
        <f>IF(ISBLANK(A891),"",SUMIF($A$3:$A891,R$2,$B$3:$B891))</f>
        <v/>
      </c>
      <c r="T891" s="2" t="str">
        <f t="shared" si="108"/>
        <v/>
      </c>
      <c r="U891" s="2" t="str">
        <f t="shared" si="109"/>
        <v/>
      </c>
      <c r="V891" s="2" t="str">
        <f t="shared" si="110"/>
        <v/>
      </c>
      <c r="W891" s="2" t="str">
        <f t="shared" si="111"/>
        <v/>
      </c>
    </row>
    <row r="892" spans="8:23" x14ac:dyDescent="0.3">
      <c r="H892" s="12">
        <f t="shared" si="104"/>
        <v>0</v>
      </c>
      <c r="I892" s="2" t="str">
        <f t="shared" si="105"/>
        <v/>
      </c>
      <c r="J892" s="2" t="str">
        <f>IF(ISBLANK(A892),"",-SUM(I$3:I892))</f>
        <v/>
      </c>
      <c r="K892" s="2" t="str">
        <f t="shared" si="106"/>
        <v/>
      </c>
      <c r="L892" s="7" t="str">
        <f t="shared" si="107"/>
        <v/>
      </c>
      <c r="M892" s="7" t="str">
        <f>IF(ISBLANK(A892),"",K892/($M$1+SUM(K$3:K891)))</f>
        <v/>
      </c>
      <c r="N892" t="str">
        <f>IF(ISBLANK(A892),"",IF(H893=0,NETWORKDAYS($H$3,H892,holiday!$B$2:$B$10),IF(DAY(H892)&lt;DAY(H893),NETWORKDAYS($H$3,H892,holiday!$B$2:$B$10),0)))</f>
        <v/>
      </c>
      <c r="O892" t="str">
        <f>IF(ISBLANK(A892),"",SUMIF($A$3:$A892,O$2,$B$3:$B892))</f>
        <v/>
      </c>
      <c r="P892" t="str">
        <f>IF(ISBLANK(A892),"",SUMIF($A$3:$A892,P$2,$B$3:$B892))</f>
        <v/>
      </c>
      <c r="Q892" t="str">
        <f>IF(ISBLANK(A892),"",SUMIF($A$3:$A892,Q$2,$B$3:$B892))</f>
        <v/>
      </c>
      <c r="R892" t="str">
        <f>IF(ISBLANK(A892),"",SUMIF($A$3:$A892,R$2,$B$3:$B892))</f>
        <v/>
      </c>
      <c r="T892" s="2" t="str">
        <f t="shared" si="108"/>
        <v/>
      </c>
      <c r="U892" s="2" t="str">
        <f t="shared" si="109"/>
        <v/>
      </c>
      <c r="V892" s="2" t="str">
        <f t="shared" si="110"/>
        <v/>
      </c>
      <c r="W892" s="2" t="str">
        <f t="shared" si="111"/>
        <v/>
      </c>
    </row>
    <row r="893" spans="8:23" x14ac:dyDescent="0.3">
      <c r="H893" s="12">
        <f t="shared" si="104"/>
        <v>0</v>
      </c>
      <c r="I893" s="2" t="str">
        <f t="shared" si="105"/>
        <v/>
      </c>
      <c r="J893" s="2" t="str">
        <f>IF(ISBLANK(A893),"",-SUM(I$3:I893))</f>
        <v/>
      </c>
      <c r="K893" s="2" t="str">
        <f t="shared" si="106"/>
        <v/>
      </c>
      <c r="L893" s="7" t="str">
        <f t="shared" si="107"/>
        <v/>
      </c>
      <c r="M893" s="7" t="str">
        <f>IF(ISBLANK(A893),"",K893/($M$1+SUM(K$3:K892)))</f>
        <v/>
      </c>
      <c r="N893" t="str">
        <f>IF(ISBLANK(A893),"",IF(H894=0,NETWORKDAYS($H$3,H893,holiday!$B$2:$B$10),IF(DAY(H893)&lt;DAY(H894),NETWORKDAYS($H$3,H893,holiday!$B$2:$B$10),0)))</f>
        <v/>
      </c>
      <c r="O893" t="str">
        <f>IF(ISBLANK(A893),"",SUMIF($A$3:$A893,O$2,$B$3:$B893))</f>
        <v/>
      </c>
      <c r="P893" t="str">
        <f>IF(ISBLANK(A893),"",SUMIF($A$3:$A893,P$2,$B$3:$B893))</f>
        <v/>
      </c>
      <c r="Q893" t="str">
        <f>IF(ISBLANK(A893),"",SUMIF($A$3:$A893,Q$2,$B$3:$B893))</f>
        <v/>
      </c>
      <c r="R893" t="str">
        <f>IF(ISBLANK(A893),"",SUMIF($A$3:$A893,R$2,$B$3:$B893))</f>
        <v/>
      </c>
      <c r="T893" s="2" t="str">
        <f t="shared" si="108"/>
        <v/>
      </c>
      <c r="U893" s="2" t="str">
        <f t="shared" si="109"/>
        <v/>
      </c>
      <c r="V893" s="2" t="str">
        <f t="shared" si="110"/>
        <v/>
      </c>
      <c r="W893" s="2" t="str">
        <f t="shared" si="111"/>
        <v/>
      </c>
    </row>
    <row r="894" spans="8:23" x14ac:dyDescent="0.3">
      <c r="H894" s="12">
        <f t="shared" si="104"/>
        <v>0</v>
      </c>
      <c r="I894" s="2" t="str">
        <f t="shared" si="105"/>
        <v/>
      </c>
      <c r="J894" s="2" t="str">
        <f>IF(ISBLANK(A894),"",-SUM(I$3:I894))</f>
        <v/>
      </c>
      <c r="K894" s="2" t="str">
        <f t="shared" si="106"/>
        <v/>
      </c>
      <c r="L894" s="7" t="str">
        <f t="shared" si="107"/>
        <v/>
      </c>
      <c r="M894" s="7" t="str">
        <f>IF(ISBLANK(A894),"",K894/($M$1+SUM(K$3:K893)))</f>
        <v/>
      </c>
      <c r="N894" t="str">
        <f>IF(ISBLANK(A894),"",IF(H895=0,NETWORKDAYS($H$3,H894,holiday!$B$2:$B$10),IF(DAY(H894)&lt;DAY(H895),NETWORKDAYS($H$3,H894,holiday!$B$2:$B$10),0)))</f>
        <v/>
      </c>
      <c r="O894" t="str">
        <f>IF(ISBLANK(A894),"",SUMIF($A$3:$A894,O$2,$B$3:$B894))</f>
        <v/>
      </c>
      <c r="P894" t="str">
        <f>IF(ISBLANK(A894),"",SUMIF($A$3:$A894,P$2,$B$3:$B894))</f>
        <v/>
      </c>
      <c r="Q894" t="str">
        <f>IF(ISBLANK(A894),"",SUMIF($A$3:$A894,Q$2,$B$3:$B894))</f>
        <v/>
      </c>
      <c r="R894" t="str">
        <f>IF(ISBLANK(A894),"",SUMIF($A$3:$A894,R$2,$B$3:$B894))</f>
        <v/>
      </c>
      <c r="T894" s="2" t="str">
        <f t="shared" si="108"/>
        <v/>
      </c>
      <c r="U894" s="2" t="str">
        <f t="shared" si="109"/>
        <v/>
      </c>
      <c r="V894" s="2" t="str">
        <f t="shared" si="110"/>
        <v/>
      </c>
      <c r="W894" s="2" t="str">
        <f t="shared" si="111"/>
        <v/>
      </c>
    </row>
    <row r="895" spans="8:23" x14ac:dyDescent="0.3">
      <c r="H895" s="12">
        <f t="shared" si="104"/>
        <v>0</v>
      </c>
      <c r="I895" s="2" t="str">
        <f t="shared" si="105"/>
        <v/>
      </c>
      <c r="J895" s="2" t="str">
        <f>IF(ISBLANK(A895),"",-SUM(I$3:I895))</f>
        <v/>
      </c>
      <c r="K895" s="2" t="str">
        <f t="shared" si="106"/>
        <v/>
      </c>
      <c r="L895" s="7" t="str">
        <f t="shared" si="107"/>
        <v/>
      </c>
      <c r="M895" s="7" t="str">
        <f>IF(ISBLANK(A895),"",K895/($M$1+SUM(K$3:K894)))</f>
        <v/>
      </c>
      <c r="N895" t="str">
        <f>IF(ISBLANK(A895),"",IF(H896=0,NETWORKDAYS($H$3,H895,holiday!$B$2:$B$10),IF(DAY(H895)&lt;DAY(H896),NETWORKDAYS($H$3,H895,holiday!$B$2:$B$10),0)))</f>
        <v/>
      </c>
      <c r="O895" t="str">
        <f>IF(ISBLANK(A895),"",SUMIF($A$3:$A895,O$2,$B$3:$B895))</f>
        <v/>
      </c>
      <c r="P895" t="str">
        <f>IF(ISBLANK(A895),"",SUMIF($A$3:$A895,P$2,$B$3:$B895))</f>
        <v/>
      </c>
      <c r="Q895" t="str">
        <f>IF(ISBLANK(A895),"",SUMIF($A$3:$A895,Q$2,$B$3:$B895))</f>
        <v/>
      </c>
      <c r="R895" t="str">
        <f>IF(ISBLANK(A895),"",SUMIF($A$3:$A895,R$2,$B$3:$B895))</f>
        <v/>
      </c>
      <c r="T895" s="2" t="str">
        <f t="shared" si="108"/>
        <v/>
      </c>
      <c r="U895" s="2" t="str">
        <f t="shared" si="109"/>
        <v/>
      </c>
      <c r="V895" s="2" t="str">
        <f t="shared" si="110"/>
        <v/>
      </c>
      <c r="W895" s="2" t="str">
        <f t="shared" si="111"/>
        <v/>
      </c>
    </row>
    <row r="896" spans="8:23" x14ac:dyDescent="0.3">
      <c r="H896" s="12">
        <f t="shared" si="104"/>
        <v>0</v>
      </c>
      <c r="I896" s="2" t="str">
        <f t="shared" si="105"/>
        <v/>
      </c>
      <c r="J896" s="2" t="str">
        <f>IF(ISBLANK(A896),"",-SUM(I$3:I896))</f>
        <v/>
      </c>
      <c r="K896" s="2" t="str">
        <f t="shared" si="106"/>
        <v/>
      </c>
      <c r="L896" s="7" t="str">
        <f t="shared" si="107"/>
        <v/>
      </c>
      <c r="M896" s="7" t="str">
        <f>IF(ISBLANK(A896),"",K896/($M$1+SUM(K$3:K895)))</f>
        <v/>
      </c>
      <c r="N896" t="str">
        <f>IF(ISBLANK(A896),"",IF(H897=0,NETWORKDAYS($H$3,H896,holiday!$B$2:$B$10),IF(DAY(H896)&lt;DAY(H897),NETWORKDAYS($H$3,H896,holiday!$B$2:$B$10),0)))</f>
        <v/>
      </c>
      <c r="O896" t="str">
        <f>IF(ISBLANK(A896),"",SUMIF($A$3:$A896,O$2,$B$3:$B896))</f>
        <v/>
      </c>
      <c r="P896" t="str">
        <f>IF(ISBLANK(A896),"",SUMIF($A$3:$A896,P$2,$B$3:$B896))</f>
        <v/>
      </c>
      <c r="Q896" t="str">
        <f>IF(ISBLANK(A896),"",SUMIF($A$3:$A896,Q$2,$B$3:$B896))</f>
        <v/>
      </c>
      <c r="R896" t="str">
        <f>IF(ISBLANK(A896),"",SUMIF($A$3:$A896,R$2,$B$3:$B896))</f>
        <v/>
      </c>
      <c r="T896" s="2" t="str">
        <f t="shared" si="108"/>
        <v/>
      </c>
      <c r="U896" s="2" t="str">
        <f t="shared" si="109"/>
        <v/>
      </c>
      <c r="V896" s="2" t="str">
        <f t="shared" si="110"/>
        <v/>
      </c>
      <c r="W896" s="2" t="str">
        <f t="shared" si="111"/>
        <v/>
      </c>
    </row>
    <row r="897" spans="8:23" x14ac:dyDescent="0.3">
      <c r="H897" s="12">
        <f t="shared" si="104"/>
        <v>0</v>
      </c>
      <c r="I897" s="2" t="str">
        <f t="shared" si="105"/>
        <v/>
      </c>
      <c r="J897" s="2" t="str">
        <f>IF(ISBLANK(A897),"",-SUM(I$3:I897))</f>
        <v/>
      </c>
      <c r="K897" s="2" t="str">
        <f t="shared" si="106"/>
        <v/>
      </c>
      <c r="L897" s="7" t="str">
        <f t="shared" si="107"/>
        <v/>
      </c>
      <c r="M897" s="7" t="str">
        <f>IF(ISBLANK(A897),"",K897/($M$1+SUM(K$3:K896)))</f>
        <v/>
      </c>
      <c r="N897" t="str">
        <f>IF(ISBLANK(A897),"",IF(H898=0,NETWORKDAYS($H$3,H897,holiday!$B$2:$B$10),IF(DAY(H897)&lt;DAY(H898),NETWORKDAYS($H$3,H897,holiday!$B$2:$B$10),0)))</f>
        <v/>
      </c>
      <c r="O897" t="str">
        <f>IF(ISBLANK(A897),"",SUMIF($A$3:$A897,O$2,$B$3:$B897))</f>
        <v/>
      </c>
      <c r="P897" t="str">
        <f>IF(ISBLANK(A897),"",SUMIF($A$3:$A897,P$2,$B$3:$B897))</f>
        <v/>
      </c>
      <c r="Q897" t="str">
        <f>IF(ISBLANK(A897),"",SUMIF($A$3:$A897,Q$2,$B$3:$B897))</f>
        <v/>
      </c>
      <c r="R897" t="str">
        <f>IF(ISBLANK(A897),"",SUMIF($A$3:$A897,R$2,$B$3:$B897))</f>
        <v/>
      </c>
      <c r="T897" s="2" t="str">
        <f t="shared" si="108"/>
        <v/>
      </c>
      <c r="U897" s="2" t="str">
        <f t="shared" si="109"/>
        <v/>
      </c>
      <c r="V897" s="2" t="str">
        <f t="shared" si="110"/>
        <v/>
      </c>
      <c r="W897" s="2" t="str">
        <f t="shared" si="111"/>
        <v/>
      </c>
    </row>
    <row r="898" spans="8:23" x14ac:dyDescent="0.3">
      <c r="H898" s="12">
        <f t="shared" si="104"/>
        <v>0</v>
      </c>
      <c r="I898" s="2" t="str">
        <f t="shared" si="105"/>
        <v/>
      </c>
      <c r="J898" s="2" t="str">
        <f>IF(ISBLANK(A898),"",-SUM(I$3:I898))</f>
        <v/>
      </c>
      <c r="K898" s="2" t="str">
        <f t="shared" si="106"/>
        <v/>
      </c>
      <c r="L898" s="7" t="str">
        <f t="shared" si="107"/>
        <v/>
      </c>
      <c r="M898" s="7" t="str">
        <f>IF(ISBLANK(A898),"",K898/($M$1+SUM(K$3:K897)))</f>
        <v/>
      </c>
      <c r="N898" t="str">
        <f>IF(ISBLANK(A898),"",IF(H899=0,NETWORKDAYS($H$3,H898,holiday!$B$2:$B$10),IF(DAY(H898)&lt;DAY(H899),NETWORKDAYS($H$3,H898,holiday!$B$2:$B$10),0)))</f>
        <v/>
      </c>
      <c r="O898" t="str">
        <f>IF(ISBLANK(A898),"",SUMIF($A$3:$A898,O$2,$B$3:$B898))</f>
        <v/>
      </c>
      <c r="P898" t="str">
        <f>IF(ISBLANK(A898),"",SUMIF($A$3:$A898,P$2,$B$3:$B898))</f>
        <v/>
      </c>
      <c r="Q898" t="str">
        <f>IF(ISBLANK(A898),"",SUMIF($A$3:$A898,Q$2,$B$3:$B898))</f>
        <v/>
      </c>
      <c r="R898" t="str">
        <f>IF(ISBLANK(A898),"",SUMIF($A$3:$A898,R$2,$B$3:$B898))</f>
        <v/>
      </c>
      <c r="T898" s="2" t="str">
        <f t="shared" si="108"/>
        <v/>
      </c>
      <c r="U898" s="2" t="str">
        <f t="shared" si="109"/>
        <v/>
      </c>
      <c r="V898" s="2" t="str">
        <f t="shared" si="110"/>
        <v/>
      </c>
      <c r="W898" s="2" t="str">
        <f t="shared" si="111"/>
        <v/>
      </c>
    </row>
    <row r="899" spans="8:23" x14ac:dyDescent="0.3">
      <c r="H899" s="12">
        <f t="shared" si="104"/>
        <v>0</v>
      </c>
      <c r="I899" s="2" t="str">
        <f t="shared" si="105"/>
        <v/>
      </c>
      <c r="J899" s="2" t="str">
        <f>IF(ISBLANK(A899),"",-SUM(I$3:I899))</f>
        <v/>
      </c>
      <c r="K899" s="2" t="str">
        <f t="shared" si="106"/>
        <v/>
      </c>
      <c r="L899" s="7" t="str">
        <f t="shared" si="107"/>
        <v/>
      </c>
      <c r="M899" s="7" t="str">
        <f>IF(ISBLANK(A899),"",K899/($M$1+SUM(K$3:K898)))</f>
        <v/>
      </c>
      <c r="N899" t="str">
        <f>IF(ISBLANK(A899),"",IF(H900=0,NETWORKDAYS($H$3,H899,holiday!$B$2:$B$10),IF(DAY(H899)&lt;DAY(H900),NETWORKDAYS($H$3,H899,holiday!$B$2:$B$10),0)))</f>
        <v/>
      </c>
      <c r="O899" t="str">
        <f>IF(ISBLANK(A899),"",SUMIF($A$3:$A899,O$2,$B$3:$B899))</f>
        <v/>
      </c>
      <c r="P899" t="str">
        <f>IF(ISBLANK(A899),"",SUMIF($A$3:$A899,P$2,$B$3:$B899))</f>
        <v/>
      </c>
      <c r="Q899" t="str">
        <f>IF(ISBLANK(A899),"",SUMIF($A$3:$A899,Q$2,$B$3:$B899))</f>
        <v/>
      </c>
      <c r="R899" t="str">
        <f>IF(ISBLANK(A899),"",SUMIF($A$3:$A899,R$2,$B$3:$B899))</f>
        <v/>
      </c>
      <c r="T899" s="2" t="str">
        <f t="shared" si="108"/>
        <v/>
      </c>
      <c r="U899" s="2" t="str">
        <f t="shared" si="109"/>
        <v/>
      </c>
      <c r="V899" s="2" t="str">
        <f t="shared" si="110"/>
        <v/>
      </c>
      <c r="W899" s="2" t="str">
        <f t="shared" si="111"/>
        <v/>
      </c>
    </row>
    <row r="900" spans="8:23" x14ac:dyDescent="0.3">
      <c r="H900" s="12">
        <f t="shared" ref="H900:H963" si="112">IF(ISBLANK(D900),,LEFT(D900,LEN(D900)-6)*1)</f>
        <v>0</v>
      </c>
      <c r="I900" s="2" t="str">
        <f t="shared" ref="I900:I934" si="113">IF(ISBLANK(A900),"",-B900*C900)</f>
        <v/>
      </c>
      <c r="J900" s="2" t="str">
        <f>IF(ISBLANK(A900),"",-SUM(I$3:I900))</f>
        <v/>
      </c>
      <c r="K900" s="2" t="str">
        <f t="shared" ref="K900:K934" si="114">IF(ISBLANK(A900),"",SUMPRODUCT(O900:R900,T900:W900)-J900)</f>
        <v/>
      </c>
      <c r="L900" s="7" t="str">
        <f t="shared" ref="L900:L934" si="115">IF(ISBLANK(A900),"",K900/$M$1)</f>
        <v/>
      </c>
      <c r="M900" s="7" t="str">
        <f>IF(ISBLANK(A900),"",K900/($M$1+SUM(K$3:K899)))</f>
        <v/>
      </c>
      <c r="N900" t="str">
        <f>IF(ISBLANK(A900),"",IF(H901=0,NETWORKDAYS($H$3,H900,holiday!$B$2:$B$10),IF(DAY(H900)&lt;DAY(H901),NETWORKDAYS($H$3,H900,holiday!$B$2:$B$10),0)))</f>
        <v/>
      </c>
      <c r="O900" t="str">
        <f>IF(ISBLANK(A900),"",SUMIF($A$3:$A900,O$2,$B$3:$B900))</f>
        <v/>
      </c>
      <c r="P900" t="str">
        <f>IF(ISBLANK(A900),"",SUMIF($A$3:$A900,P$2,$B$3:$B900))</f>
        <v/>
      </c>
      <c r="Q900" t="str">
        <f>IF(ISBLANK(A900),"",SUMIF($A$3:$A900,Q$2,$B$3:$B900))</f>
        <v/>
      </c>
      <c r="R900" t="str">
        <f>IF(ISBLANK(A900),"",SUMIF($A$3:$A900,R$2,$B$3:$B900))</f>
        <v/>
      </c>
      <c r="T900" s="2" t="str">
        <f t="shared" ref="T900:T934" si="116">IF(ISBLANK(A900),"",IF($A900=T$2,$C900,T899))</f>
        <v/>
      </c>
      <c r="U900" s="2" t="str">
        <f t="shared" ref="U900:U934" si="117">IF(ISBLANK(A900),"",IF($A900=U$2,$C900,U899))</f>
        <v/>
      </c>
      <c r="V900" s="2" t="str">
        <f t="shared" ref="V900:V934" si="118">IF(ISBLANK(A900),"",IF($A900=V$2,$C900,V899))</f>
        <v/>
      </c>
      <c r="W900" s="2" t="str">
        <f t="shared" ref="W900:W934" si="119">IF(ISBLANK(A900),"",IF($A900=W$2,$C900,W899))</f>
        <v/>
      </c>
    </row>
    <row r="901" spans="8:23" x14ac:dyDescent="0.3">
      <c r="H901" s="12">
        <f t="shared" si="112"/>
        <v>0</v>
      </c>
      <c r="I901" s="2" t="str">
        <f t="shared" si="113"/>
        <v/>
      </c>
      <c r="J901" s="2" t="str">
        <f>IF(ISBLANK(A901),"",-SUM(I$3:I901))</f>
        <v/>
      </c>
      <c r="K901" s="2" t="str">
        <f t="shared" si="114"/>
        <v/>
      </c>
      <c r="L901" s="7" t="str">
        <f t="shared" si="115"/>
        <v/>
      </c>
      <c r="M901" s="7" t="str">
        <f>IF(ISBLANK(A901),"",K901/($M$1+SUM(K$3:K900)))</f>
        <v/>
      </c>
      <c r="N901" t="str">
        <f>IF(ISBLANK(A901),"",IF(H902=0,NETWORKDAYS($H$3,H901,holiday!$B$2:$B$10),IF(DAY(H901)&lt;DAY(H902),NETWORKDAYS($H$3,H901,holiday!$B$2:$B$10),0)))</f>
        <v/>
      </c>
      <c r="O901" t="str">
        <f>IF(ISBLANK(A901),"",SUMIF($A$3:$A901,O$2,$B$3:$B901))</f>
        <v/>
      </c>
      <c r="P901" t="str">
        <f>IF(ISBLANK(A901),"",SUMIF($A$3:$A901,P$2,$B$3:$B901))</f>
        <v/>
      </c>
      <c r="Q901" t="str">
        <f>IF(ISBLANK(A901),"",SUMIF($A$3:$A901,Q$2,$B$3:$B901))</f>
        <v/>
      </c>
      <c r="R901" t="str">
        <f>IF(ISBLANK(A901),"",SUMIF($A$3:$A901,R$2,$B$3:$B901))</f>
        <v/>
      </c>
      <c r="T901" s="2" t="str">
        <f t="shared" si="116"/>
        <v/>
      </c>
      <c r="U901" s="2" t="str">
        <f t="shared" si="117"/>
        <v/>
      </c>
      <c r="V901" s="2" t="str">
        <f t="shared" si="118"/>
        <v/>
      </c>
      <c r="W901" s="2" t="str">
        <f t="shared" si="119"/>
        <v/>
      </c>
    </row>
    <row r="902" spans="8:23" x14ac:dyDescent="0.3">
      <c r="H902" s="12">
        <f t="shared" si="112"/>
        <v>0</v>
      </c>
      <c r="I902" s="2" t="str">
        <f t="shared" si="113"/>
        <v/>
      </c>
      <c r="J902" s="2" t="str">
        <f>IF(ISBLANK(A902),"",-SUM(I$3:I902))</f>
        <v/>
      </c>
      <c r="K902" s="2" t="str">
        <f t="shared" si="114"/>
        <v/>
      </c>
      <c r="L902" s="7" t="str">
        <f t="shared" si="115"/>
        <v/>
      </c>
      <c r="M902" s="7" t="str">
        <f>IF(ISBLANK(A902),"",K902/($M$1+SUM(K$3:K901)))</f>
        <v/>
      </c>
      <c r="N902" t="str">
        <f>IF(ISBLANK(A902),"",IF(H903=0,NETWORKDAYS($H$3,H902,holiday!$B$2:$B$10),IF(DAY(H902)&lt;DAY(H903),NETWORKDAYS($H$3,H902,holiday!$B$2:$B$10),0)))</f>
        <v/>
      </c>
      <c r="O902" t="str">
        <f>IF(ISBLANK(A902),"",SUMIF($A$3:$A902,O$2,$B$3:$B902))</f>
        <v/>
      </c>
      <c r="P902" t="str">
        <f>IF(ISBLANK(A902),"",SUMIF($A$3:$A902,P$2,$B$3:$B902))</f>
        <v/>
      </c>
      <c r="Q902" t="str">
        <f>IF(ISBLANK(A902),"",SUMIF($A$3:$A902,Q$2,$B$3:$B902))</f>
        <v/>
      </c>
      <c r="R902" t="str">
        <f>IF(ISBLANK(A902),"",SUMIF($A$3:$A902,R$2,$B$3:$B902))</f>
        <v/>
      </c>
      <c r="T902" s="2" t="str">
        <f t="shared" si="116"/>
        <v/>
      </c>
      <c r="U902" s="2" t="str">
        <f t="shared" si="117"/>
        <v/>
      </c>
      <c r="V902" s="2" t="str">
        <f t="shared" si="118"/>
        <v/>
      </c>
      <c r="W902" s="2" t="str">
        <f t="shared" si="119"/>
        <v/>
      </c>
    </row>
    <row r="903" spans="8:23" x14ac:dyDescent="0.3">
      <c r="H903" s="12">
        <f t="shared" si="112"/>
        <v>0</v>
      </c>
      <c r="I903" s="2" t="str">
        <f t="shared" si="113"/>
        <v/>
      </c>
      <c r="J903" s="2" t="str">
        <f>IF(ISBLANK(A903),"",-SUM(I$3:I903))</f>
        <v/>
      </c>
      <c r="K903" s="2" t="str">
        <f t="shared" si="114"/>
        <v/>
      </c>
      <c r="L903" s="7" t="str">
        <f t="shared" si="115"/>
        <v/>
      </c>
      <c r="M903" s="7" t="str">
        <f>IF(ISBLANK(A903),"",K903/($M$1+SUM(K$3:K902)))</f>
        <v/>
      </c>
      <c r="N903" t="str">
        <f>IF(ISBLANK(A903),"",IF(H904=0,NETWORKDAYS($H$3,H903,holiday!$B$2:$B$10),IF(DAY(H903)&lt;DAY(H904),NETWORKDAYS($H$3,H903,holiday!$B$2:$B$10),0)))</f>
        <v/>
      </c>
      <c r="O903" t="str">
        <f>IF(ISBLANK(A903),"",SUMIF($A$3:$A903,O$2,$B$3:$B903))</f>
        <v/>
      </c>
      <c r="P903" t="str">
        <f>IF(ISBLANK(A903),"",SUMIF($A$3:$A903,P$2,$B$3:$B903))</f>
        <v/>
      </c>
      <c r="Q903" t="str">
        <f>IF(ISBLANK(A903),"",SUMIF($A$3:$A903,Q$2,$B$3:$B903))</f>
        <v/>
      </c>
      <c r="R903" t="str">
        <f>IF(ISBLANK(A903),"",SUMIF($A$3:$A903,R$2,$B$3:$B903))</f>
        <v/>
      </c>
      <c r="T903" s="2" t="str">
        <f t="shared" si="116"/>
        <v/>
      </c>
      <c r="U903" s="2" t="str">
        <f t="shared" si="117"/>
        <v/>
      </c>
      <c r="V903" s="2" t="str">
        <f t="shared" si="118"/>
        <v/>
      </c>
      <c r="W903" s="2" t="str">
        <f t="shared" si="119"/>
        <v/>
      </c>
    </row>
    <row r="904" spans="8:23" x14ac:dyDescent="0.3">
      <c r="H904" s="12">
        <f t="shared" si="112"/>
        <v>0</v>
      </c>
      <c r="I904" s="2" t="str">
        <f t="shared" si="113"/>
        <v/>
      </c>
      <c r="J904" s="2" t="str">
        <f>IF(ISBLANK(A904),"",-SUM(I$3:I904))</f>
        <v/>
      </c>
      <c r="K904" s="2" t="str">
        <f t="shared" si="114"/>
        <v/>
      </c>
      <c r="L904" s="7" t="str">
        <f t="shared" si="115"/>
        <v/>
      </c>
      <c r="M904" s="7" t="str">
        <f>IF(ISBLANK(A904),"",K904/($M$1+SUM(K$3:K903)))</f>
        <v/>
      </c>
      <c r="N904" t="str">
        <f>IF(ISBLANK(A904),"",IF(H905=0,NETWORKDAYS($H$3,H904,holiday!$B$2:$B$10),IF(DAY(H904)&lt;DAY(H905),NETWORKDAYS($H$3,H904,holiday!$B$2:$B$10),0)))</f>
        <v/>
      </c>
      <c r="O904" t="str">
        <f>IF(ISBLANK(A904),"",SUMIF($A$3:$A904,O$2,$B$3:$B904))</f>
        <v/>
      </c>
      <c r="P904" t="str">
        <f>IF(ISBLANK(A904),"",SUMIF($A$3:$A904,P$2,$B$3:$B904))</f>
        <v/>
      </c>
      <c r="Q904" t="str">
        <f>IF(ISBLANK(A904),"",SUMIF($A$3:$A904,Q$2,$B$3:$B904))</f>
        <v/>
      </c>
      <c r="R904" t="str">
        <f>IF(ISBLANK(A904),"",SUMIF($A$3:$A904,R$2,$B$3:$B904))</f>
        <v/>
      </c>
      <c r="T904" s="2" t="str">
        <f t="shared" si="116"/>
        <v/>
      </c>
      <c r="U904" s="2" t="str">
        <f t="shared" si="117"/>
        <v/>
      </c>
      <c r="V904" s="2" t="str">
        <f t="shared" si="118"/>
        <v/>
      </c>
      <c r="W904" s="2" t="str">
        <f t="shared" si="119"/>
        <v/>
      </c>
    </row>
    <row r="905" spans="8:23" x14ac:dyDescent="0.3">
      <c r="H905" s="12">
        <f t="shared" si="112"/>
        <v>0</v>
      </c>
      <c r="I905" s="2" t="str">
        <f t="shared" si="113"/>
        <v/>
      </c>
      <c r="J905" s="2" t="str">
        <f>IF(ISBLANK(A905),"",-SUM(I$3:I905))</f>
        <v/>
      </c>
      <c r="K905" s="2" t="str">
        <f t="shared" si="114"/>
        <v/>
      </c>
      <c r="L905" s="7" t="str">
        <f t="shared" si="115"/>
        <v/>
      </c>
      <c r="M905" s="7" t="str">
        <f>IF(ISBLANK(A905),"",K905/($M$1+SUM(K$3:K904)))</f>
        <v/>
      </c>
      <c r="N905" t="str">
        <f>IF(ISBLANK(A905),"",IF(H906=0,NETWORKDAYS($H$3,H905,holiday!$B$2:$B$10),IF(DAY(H905)&lt;DAY(H906),NETWORKDAYS($H$3,H905,holiday!$B$2:$B$10),0)))</f>
        <v/>
      </c>
      <c r="O905" t="str">
        <f>IF(ISBLANK(A905),"",SUMIF($A$3:$A905,O$2,$B$3:$B905))</f>
        <v/>
      </c>
      <c r="P905" t="str">
        <f>IF(ISBLANK(A905),"",SUMIF($A$3:$A905,P$2,$B$3:$B905))</f>
        <v/>
      </c>
      <c r="Q905" t="str">
        <f>IF(ISBLANK(A905),"",SUMIF($A$3:$A905,Q$2,$B$3:$B905))</f>
        <v/>
      </c>
      <c r="R905" t="str">
        <f>IF(ISBLANK(A905),"",SUMIF($A$3:$A905,R$2,$B$3:$B905))</f>
        <v/>
      </c>
      <c r="T905" s="2" t="str">
        <f t="shared" si="116"/>
        <v/>
      </c>
      <c r="U905" s="2" t="str">
        <f t="shared" si="117"/>
        <v/>
      </c>
      <c r="V905" s="2" t="str">
        <f t="shared" si="118"/>
        <v/>
      </c>
      <c r="W905" s="2" t="str">
        <f t="shared" si="119"/>
        <v/>
      </c>
    </row>
    <row r="906" spans="8:23" x14ac:dyDescent="0.3">
      <c r="H906" s="12">
        <f t="shared" si="112"/>
        <v>0</v>
      </c>
      <c r="I906" s="2" t="str">
        <f t="shared" si="113"/>
        <v/>
      </c>
      <c r="J906" s="2" t="str">
        <f>IF(ISBLANK(A906),"",-SUM(I$3:I906))</f>
        <v/>
      </c>
      <c r="K906" s="2" t="str">
        <f t="shared" si="114"/>
        <v/>
      </c>
      <c r="L906" s="7" t="str">
        <f t="shared" si="115"/>
        <v/>
      </c>
      <c r="M906" s="7" t="str">
        <f>IF(ISBLANK(A906),"",K906/($M$1+SUM(K$3:K905)))</f>
        <v/>
      </c>
      <c r="N906" t="str">
        <f>IF(ISBLANK(A906),"",IF(H907=0,NETWORKDAYS($H$3,H906,holiday!$B$2:$B$10),IF(DAY(H906)&lt;DAY(H907),NETWORKDAYS($H$3,H906,holiday!$B$2:$B$10),0)))</f>
        <v/>
      </c>
      <c r="O906" t="str">
        <f>IF(ISBLANK(A906),"",SUMIF($A$3:$A906,O$2,$B$3:$B906))</f>
        <v/>
      </c>
      <c r="P906" t="str">
        <f>IF(ISBLANK(A906),"",SUMIF($A$3:$A906,P$2,$B$3:$B906))</f>
        <v/>
      </c>
      <c r="Q906" t="str">
        <f>IF(ISBLANK(A906),"",SUMIF($A$3:$A906,Q$2,$B$3:$B906))</f>
        <v/>
      </c>
      <c r="R906" t="str">
        <f>IF(ISBLANK(A906),"",SUMIF($A$3:$A906,R$2,$B$3:$B906))</f>
        <v/>
      </c>
      <c r="T906" s="2" t="str">
        <f t="shared" si="116"/>
        <v/>
      </c>
      <c r="U906" s="2" t="str">
        <f t="shared" si="117"/>
        <v/>
      </c>
      <c r="V906" s="2" t="str">
        <f t="shared" si="118"/>
        <v/>
      </c>
      <c r="W906" s="2" t="str">
        <f t="shared" si="119"/>
        <v/>
      </c>
    </row>
    <row r="907" spans="8:23" x14ac:dyDescent="0.3">
      <c r="H907" s="12">
        <f t="shared" si="112"/>
        <v>0</v>
      </c>
      <c r="I907" s="2" t="str">
        <f t="shared" si="113"/>
        <v/>
      </c>
      <c r="J907" s="2" t="str">
        <f>IF(ISBLANK(A907),"",-SUM(I$3:I907))</f>
        <v/>
      </c>
      <c r="K907" s="2" t="str">
        <f t="shared" si="114"/>
        <v/>
      </c>
      <c r="L907" s="7" t="str">
        <f t="shared" si="115"/>
        <v/>
      </c>
      <c r="M907" s="7" t="str">
        <f>IF(ISBLANK(A907),"",K907/($M$1+SUM(K$3:K906)))</f>
        <v/>
      </c>
      <c r="N907" t="str">
        <f>IF(ISBLANK(A907),"",IF(H908=0,NETWORKDAYS($H$3,H907,holiday!$B$2:$B$10),IF(DAY(H907)&lt;DAY(H908),NETWORKDAYS($H$3,H907,holiday!$B$2:$B$10),0)))</f>
        <v/>
      </c>
      <c r="O907" t="str">
        <f>IF(ISBLANK(A907),"",SUMIF($A$3:$A907,O$2,$B$3:$B907))</f>
        <v/>
      </c>
      <c r="P907" t="str">
        <f>IF(ISBLANK(A907),"",SUMIF($A$3:$A907,P$2,$B$3:$B907))</f>
        <v/>
      </c>
      <c r="Q907" t="str">
        <f>IF(ISBLANK(A907),"",SUMIF($A$3:$A907,Q$2,$B$3:$B907))</f>
        <v/>
      </c>
      <c r="R907" t="str">
        <f>IF(ISBLANK(A907),"",SUMIF($A$3:$A907,R$2,$B$3:$B907))</f>
        <v/>
      </c>
      <c r="T907" s="2" t="str">
        <f t="shared" si="116"/>
        <v/>
      </c>
      <c r="U907" s="2" t="str">
        <f t="shared" si="117"/>
        <v/>
      </c>
      <c r="V907" s="2" t="str">
        <f t="shared" si="118"/>
        <v/>
      </c>
      <c r="W907" s="2" t="str">
        <f t="shared" si="119"/>
        <v/>
      </c>
    </row>
    <row r="908" spans="8:23" x14ac:dyDescent="0.3">
      <c r="H908" s="12">
        <f t="shared" si="112"/>
        <v>0</v>
      </c>
      <c r="I908" s="2" t="str">
        <f t="shared" si="113"/>
        <v/>
      </c>
      <c r="J908" s="2" t="str">
        <f>IF(ISBLANK(A908),"",-SUM(I$3:I908))</f>
        <v/>
      </c>
      <c r="K908" s="2" t="str">
        <f t="shared" si="114"/>
        <v/>
      </c>
      <c r="L908" s="7" t="str">
        <f t="shared" si="115"/>
        <v/>
      </c>
      <c r="M908" s="7" t="str">
        <f>IF(ISBLANK(A908),"",K908/($M$1+SUM(K$3:K907)))</f>
        <v/>
      </c>
      <c r="N908" t="str">
        <f>IF(ISBLANK(A908),"",IF(H909=0,NETWORKDAYS($H$3,H908,holiday!$B$2:$B$10),IF(DAY(H908)&lt;DAY(H909),NETWORKDAYS($H$3,H908,holiday!$B$2:$B$10),0)))</f>
        <v/>
      </c>
      <c r="O908" t="str">
        <f>IF(ISBLANK(A908),"",SUMIF($A$3:$A908,O$2,$B$3:$B908))</f>
        <v/>
      </c>
      <c r="P908" t="str">
        <f>IF(ISBLANK(A908),"",SUMIF($A$3:$A908,P$2,$B$3:$B908))</f>
        <v/>
      </c>
      <c r="Q908" t="str">
        <f>IF(ISBLANK(A908),"",SUMIF($A$3:$A908,Q$2,$B$3:$B908))</f>
        <v/>
      </c>
      <c r="R908" t="str">
        <f>IF(ISBLANK(A908),"",SUMIF($A$3:$A908,R$2,$B$3:$B908))</f>
        <v/>
      </c>
      <c r="T908" s="2" t="str">
        <f t="shared" si="116"/>
        <v/>
      </c>
      <c r="U908" s="2" t="str">
        <f t="shared" si="117"/>
        <v/>
      </c>
      <c r="V908" s="2" t="str">
        <f t="shared" si="118"/>
        <v/>
      </c>
      <c r="W908" s="2" t="str">
        <f t="shared" si="119"/>
        <v/>
      </c>
    </row>
    <row r="909" spans="8:23" x14ac:dyDescent="0.3">
      <c r="H909" s="12">
        <f t="shared" si="112"/>
        <v>0</v>
      </c>
      <c r="I909" s="2" t="str">
        <f t="shared" si="113"/>
        <v/>
      </c>
      <c r="J909" s="2" t="str">
        <f>IF(ISBLANK(A909),"",-SUM(I$3:I909))</f>
        <v/>
      </c>
      <c r="K909" s="2" t="str">
        <f t="shared" si="114"/>
        <v/>
      </c>
      <c r="L909" s="7" t="str">
        <f t="shared" si="115"/>
        <v/>
      </c>
      <c r="M909" s="7" t="str">
        <f>IF(ISBLANK(A909),"",K909/($M$1+SUM(K$3:K908)))</f>
        <v/>
      </c>
      <c r="N909" t="str">
        <f>IF(ISBLANK(A909),"",IF(H910=0,NETWORKDAYS($H$3,H909,holiday!$B$2:$B$10),IF(DAY(H909)&lt;DAY(H910),NETWORKDAYS($H$3,H909,holiday!$B$2:$B$10),0)))</f>
        <v/>
      </c>
      <c r="O909" t="str">
        <f>IF(ISBLANK(A909),"",SUMIF($A$3:$A909,O$2,$B$3:$B909))</f>
        <v/>
      </c>
      <c r="P909" t="str">
        <f>IF(ISBLANK(A909),"",SUMIF($A$3:$A909,P$2,$B$3:$B909))</f>
        <v/>
      </c>
      <c r="Q909" t="str">
        <f>IF(ISBLANK(A909),"",SUMIF($A$3:$A909,Q$2,$B$3:$B909))</f>
        <v/>
      </c>
      <c r="R909" t="str">
        <f>IF(ISBLANK(A909),"",SUMIF($A$3:$A909,R$2,$B$3:$B909))</f>
        <v/>
      </c>
      <c r="T909" s="2" t="str">
        <f t="shared" si="116"/>
        <v/>
      </c>
      <c r="U909" s="2" t="str">
        <f t="shared" si="117"/>
        <v/>
      </c>
      <c r="V909" s="2" t="str">
        <f t="shared" si="118"/>
        <v/>
      </c>
      <c r="W909" s="2" t="str">
        <f t="shared" si="119"/>
        <v/>
      </c>
    </row>
    <row r="910" spans="8:23" x14ac:dyDescent="0.3">
      <c r="H910" s="12">
        <f t="shared" si="112"/>
        <v>0</v>
      </c>
      <c r="I910" s="2" t="str">
        <f t="shared" si="113"/>
        <v/>
      </c>
      <c r="J910" s="2" t="str">
        <f>IF(ISBLANK(A910),"",-SUM(I$3:I910))</f>
        <v/>
      </c>
      <c r="K910" s="2" t="str">
        <f t="shared" si="114"/>
        <v/>
      </c>
      <c r="L910" s="7" t="str">
        <f t="shared" si="115"/>
        <v/>
      </c>
      <c r="M910" s="7" t="str">
        <f>IF(ISBLANK(A910),"",K910/($M$1+SUM(K$3:K909)))</f>
        <v/>
      </c>
      <c r="N910" t="str">
        <f>IF(ISBLANK(A910),"",IF(H911=0,NETWORKDAYS($H$3,H910,holiday!$B$2:$B$10),IF(DAY(H910)&lt;DAY(H911),NETWORKDAYS($H$3,H910,holiday!$B$2:$B$10),0)))</f>
        <v/>
      </c>
      <c r="O910" t="str">
        <f>IF(ISBLANK(A910),"",SUMIF($A$3:$A910,O$2,$B$3:$B910))</f>
        <v/>
      </c>
      <c r="P910" t="str">
        <f>IF(ISBLANK(A910),"",SUMIF($A$3:$A910,P$2,$B$3:$B910))</f>
        <v/>
      </c>
      <c r="Q910" t="str">
        <f>IF(ISBLANK(A910),"",SUMIF($A$3:$A910,Q$2,$B$3:$B910))</f>
        <v/>
      </c>
      <c r="R910" t="str">
        <f>IF(ISBLANK(A910),"",SUMIF($A$3:$A910,R$2,$B$3:$B910))</f>
        <v/>
      </c>
      <c r="T910" s="2" t="str">
        <f t="shared" si="116"/>
        <v/>
      </c>
      <c r="U910" s="2" t="str">
        <f t="shared" si="117"/>
        <v/>
      </c>
      <c r="V910" s="2" t="str">
        <f t="shared" si="118"/>
        <v/>
      </c>
      <c r="W910" s="2" t="str">
        <f t="shared" si="119"/>
        <v/>
      </c>
    </row>
    <row r="911" spans="8:23" x14ac:dyDescent="0.3">
      <c r="H911" s="12">
        <f t="shared" si="112"/>
        <v>0</v>
      </c>
      <c r="I911" s="2" t="str">
        <f t="shared" si="113"/>
        <v/>
      </c>
      <c r="J911" s="2" t="str">
        <f>IF(ISBLANK(A911),"",-SUM(I$3:I911))</f>
        <v/>
      </c>
      <c r="K911" s="2" t="str">
        <f t="shared" si="114"/>
        <v/>
      </c>
      <c r="L911" s="7" t="str">
        <f t="shared" si="115"/>
        <v/>
      </c>
      <c r="M911" s="7" t="str">
        <f>IF(ISBLANK(A911),"",K911/($M$1+SUM(K$3:K910)))</f>
        <v/>
      </c>
      <c r="N911" t="str">
        <f>IF(ISBLANK(A911),"",IF(H912=0,NETWORKDAYS($H$3,H911,holiday!$B$2:$B$10),IF(DAY(H911)&lt;DAY(H912),NETWORKDAYS($H$3,H911,holiday!$B$2:$B$10),0)))</f>
        <v/>
      </c>
      <c r="O911" t="str">
        <f>IF(ISBLANK(A911),"",SUMIF($A$3:$A911,O$2,$B$3:$B911))</f>
        <v/>
      </c>
      <c r="P911" t="str">
        <f>IF(ISBLANK(A911),"",SUMIF($A$3:$A911,P$2,$B$3:$B911))</f>
        <v/>
      </c>
      <c r="Q911" t="str">
        <f>IF(ISBLANK(A911),"",SUMIF($A$3:$A911,Q$2,$B$3:$B911))</f>
        <v/>
      </c>
      <c r="R911" t="str">
        <f>IF(ISBLANK(A911),"",SUMIF($A$3:$A911,R$2,$B$3:$B911))</f>
        <v/>
      </c>
      <c r="T911" s="2" t="str">
        <f t="shared" si="116"/>
        <v/>
      </c>
      <c r="U911" s="2" t="str">
        <f t="shared" si="117"/>
        <v/>
      </c>
      <c r="V911" s="2" t="str">
        <f t="shared" si="118"/>
        <v/>
      </c>
      <c r="W911" s="2" t="str">
        <f t="shared" si="119"/>
        <v/>
      </c>
    </row>
    <row r="912" spans="8:23" x14ac:dyDescent="0.3">
      <c r="H912" s="12">
        <f t="shared" si="112"/>
        <v>0</v>
      </c>
      <c r="I912" s="2" t="str">
        <f t="shared" si="113"/>
        <v/>
      </c>
      <c r="J912" s="2" t="str">
        <f>IF(ISBLANK(A912),"",-SUM(I$3:I912))</f>
        <v/>
      </c>
      <c r="K912" s="2" t="str">
        <f t="shared" si="114"/>
        <v/>
      </c>
      <c r="L912" s="7" t="str">
        <f t="shared" si="115"/>
        <v/>
      </c>
      <c r="M912" s="7" t="str">
        <f>IF(ISBLANK(A912),"",K912/($M$1+SUM(K$3:K911)))</f>
        <v/>
      </c>
      <c r="N912" t="str">
        <f>IF(ISBLANK(A912),"",IF(H913=0,NETWORKDAYS($H$3,H912,holiday!$B$2:$B$10),IF(DAY(H912)&lt;DAY(H913),NETWORKDAYS($H$3,H912,holiday!$B$2:$B$10),0)))</f>
        <v/>
      </c>
      <c r="O912" t="str">
        <f>IF(ISBLANK(A912),"",SUMIF($A$3:$A912,O$2,$B$3:$B912))</f>
        <v/>
      </c>
      <c r="P912" t="str">
        <f>IF(ISBLANK(A912),"",SUMIF($A$3:$A912,P$2,$B$3:$B912))</f>
        <v/>
      </c>
      <c r="Q912" t="str">
        <f>IF(ISBLANK(A912),"",SUMIF($A$3:$A912,Q$2,$B$3:$B912))</f>
        <v/>
      </c>
      <c r="R912" t="str">
        <f>IF(ISBLANK(A912),"",SUMIF($A$3:$A912,R$2,$B$3:$B912))</f>
        <v/>
      </c>
      <c r="T912" s="2" t="str">
        <f t="shared" si="116"/>
        <v/>
      </c>
      <c r="U912" s="2" t="str">
        <f t="shared" si="117"/>
        <v/>
      </c>
      <c r="V912" s="2" t="str">
        <f t="shared" si="118"/>
        <v/>
      </c>
      <c r="W912" s="2" t="str">
        <f t="shared" si="119"/>
        <v/>
      </c>
    </row>
    <row r="913" spans="8:23" x14ac:dyDescent="0.3">
      <c r="H913" s="12">
        <f t="shared" si="112"/>
        <v>0</v>
      </c>
      <c r="I913" s="2" t="str">
        <f t="shared" si="113"/>
        <v/>
      </c>
      <c r="J913" s="2" t="str">
        <f>IF(ISBLANK(A913),"",-SUM(I$3:I913))</f>
        <v/>
      </c>
      <c r="K913" s="2" t="str">
        <f t="shared" si="114"/>
        <v/>
      </c>
      <c r="L913" s="7" t="str">
        <f t="shared" si="115"/>
        <v/>
      </c>
      <c r="M913" s="7" t="str">
        <f>IF(ISBLANK(A913),"",K913/($M$1+SUM(K$3:K912)))</f>
        <v/>
      </c>
      <c r="N913" t="str">
        <f>IF(ISBLANK(A913),"",IF(H914=0,NETWORKDAYS($H$3,H913,holiday!$B$2:$B$10),IF(DAY(H913)&lt;DAY(H914),NETWORKDAYS($H$3,H913,holiday!$B$2:$B$10),0)))</f>
        <v/>
      </c>
      <c r="O913" t="str">
        <f>IF(ISBLANK(A913),"",SUMIF($A$3:$A913,O$2,$B$3:$B913))</f>
        <v/>
      </c>
      <c r="P913" t="str">
        <f>IF(ISBLANK(A913),"",SUMIF($A$3:$A913,P$2,$B$3:$B913))</f>
        <v/>
      </c>
      <c r="Q913" t="str">
        <f>IF(ISBLANK(A913),"",SUMIF($A$3:$A913,Q$2,$B$3:$B913))</f>
        <v/>
      </c>
      <c r="R913" t="str">
        <f>IF(ISBLANK(A913),"",SUMIF($A$3:$A913,R$2,$B$3:$B913))</f>
        <v/>
      </c>
      <c r="T913" s="2" t="str">
        <f t="shared" si="116"/>
        <v/>
      </c>
      <c r="U913" s="2" t="str">
        <f t="shared" si="117"/>
        <v/>
      </c>
      <c r="V913" s="2" t="str">
        <f t="shared" si="118"/>
        <v/>
      </c>
      <c r="W913" s="2" t="str">
        <f t="shared" si="119"/>
        <v/>
      </c>
    </row>
    <row r="914" spans="8:23" x14ac:dyDescent="0.3">
      <c r="H914" s="12">
        <f t="shared" si="112"/>
        <v>0</v>
      </c>
      <c r="I914" s="2" t="str">
        <f t="shared" si="113"/>
        <v/>
      </c>
      <c r="J914" s="2" t="str">
        <f>IF(ISBLANK(A914),"",-SUM(I$3:I914))</f>
        <v/>
      </c>
      <c r="K914" s="2" t="str">
        <f t="shared" si="114"/>
        <v/>
      </c>
      <c r="L914" s="7" t="str">
        <f t="shared" si="115"/>
        <v/>
      </c>
      <c r="M914" s="7" t="str">
        <f>IF(ISBLANK(A914),"",K914/($M$1+SUM(K$3:K913)))</f>
        <v/>
      </c>
      <c r="N914" t="str">
        <f>IF(ISBLANK(A914),"",IF(H915=0,NETWORKDAYS($H$3,H914,holiday!$B$2:$B$10),IF(DAY(H914)&lt;DAY(H915),NETWORKDAYS($H$3,H914,holiday!$B$2:$B$10),0)))</f>
        <v/>
      </c>
      <c r="O914" t="str">
        <f>IF(ISBLANK(A914),"",SUMIF($A$3:$A914,O$2,$B$3:$B914))</f>
        <v/>
      </c>
      <c r="P914" t="str">
        <f>IF(ISBLANK(A914),"",SUMIF($A$3:$A914,P$2,$B$3:$B914))</f>
        <v/>
      </c>
      <c r="Q914" t="str">
        <f>IF(ISBLANK(A914),"",SUMIF($A$3:$A914,Q$2,$B$3:$B914))</f>
        <v/>
      </c>
      <c r="R914" t="str">
        <f>IF(ISBLANK(A914),"",SUMIF($A$3:$A914,R$2,$B$3:$B914))</f>
        <v/>
      </c>
      <c r="T914" s="2" t="str">
        <f t="shared" si="116"/>
        <v/>
      </c>
      <c r="U914" s="2" t="str">
        <f t="shared" si="117"/>
        <v/>
      </c>
      <c r="V914" s="2" t="str">
        <f t="shared" si="118"/>
        <v/>
      </c>
      <c r="W914" s="2" t="str">
        <f t="shared" si="119"/>
        <v/>
      </c>
    </row>
    <row r="915" spans="8:23" x14ac:dyDescent="0.3">
      <c r="H915" s="12">
        <f t="shared" si="112"/>
        <v>0</v>
      </c>
      <c r="I915" s="2" t="str">
        <f t="shared" si="113"/>
        <v/>
      </c>
      <c r="J915" s="2" t="str">
        <f>IF(ISBLANK(A915),"",-SUM(I$3:I915))</f>
        <v/>
      </c>
      <c r="K915" s="2" t="str">
        <f t="shared" si="114"/>
        <v/>
      </c>
      <c r="L915" s="7" t="str">
        <f t="shared" si="115"/>
        <v/>
      </c>
      <c r="M915" s="7" t="str">
        <f>IF(ISBLANK(A915),"",K915/($M$1+SUM(K$3:K914)))</f>
        <v/>
      </c>
      <c r="N915" t="str">
        <f>IF(ISBLANK(A915),"",IF(H916=0,NETWORKDAYS($H$3,H915,holiday!$B$2:$B$10),IF(DAY(H915)&lt;DAY(H916),NETWORKDAYS($H$3,H915,holiday!$B$2:$B$10),0)))</f>
        <v/>
      </c>
      <c r="O915" t="str">
        <f>IF(ISBLANK(A915),"",SUMIF($A$3:$A915,O$2,$B$3:$B915))</f>
        <v/>
      </c>
      <c r="P915" t="str">
        <f>IF(ISBLANK(A915),"",SUMIF($A$3:$A915,P$2,$B$3:$B915))</f>
        <v/>
      </c>
      <c r="Q915" t="str">
        <f>IF(ISBLANK(A915),"",SUMIF($A$3:$A915,Q$2,$B$3:$B915))</f>
        <v/>
      </c>
      <c r="R915" t="str">
        <f>IF(ISBLANK(A915),"",SUMIF($A$3:$A915,R$2,$B$3:$B915))</f>
        <v/>
      </c>
      <c r="T915" s="2" t="str">
        <f t="shared" si="116"/>
        <v/>
      </c>
      <c r="U915" s="2" t="str">
        <f t="shared" si="117"/>
        <v/>
      </c>
      <c r="V915" s="2" t="str">
        <f t="shared" si="118"/>
        <v/>
      </c>
      <c r="W915" s="2" t="str">
        <f t="shared" si="119"/>
        <v/>
      </c>
    </row>
    <row r="916" spans="8:23" x14ac:dyDescent="0.3">
      <c r="H916" s="12">
        <f t="shared" si="112"/>
        <v>0</v>
      </c>
      <c r="I916" s="2" t="str">
        <f t="shared" si="113"/>
        <v/>
      </c>
      <c r="J916" s="2" t="str">
        <f>IF(ISBLANK(A916),"",-SUM(I$3:I916))</f>
        <v/>
      </c>
      <c r="K916" s="2" t="str">
        <f t="shared" si="114"/>
        <v/>
      </c>
      <c r="L916" s="7" t="str">
        <f t="shared" si="115"/>
        <v/>
      </c>
      <c r="M916" s="7" t="str">
        <f>IF(ISBLANK(A916),"",K916/($M$1+SUM(K$3:K915)))</f>
        <v/>
      </c>
      <c r="N916" t="str">
        <f>IF(ISBLANK(A916),"",IF(H917=0,NETWORKDAYS($H$3,H916,holiday!$B$2:$B$10),IF(DAY(H916)&lt;DAY(H917),NETWORKDAYS($H$3,H916,holiday!$B$2:$B$10),0)))</f>
        <v/>
      </c>
      <c r="O916" t="str">
        <f>IF(ISBLANK(A916),"",SUMIF($A$3:$A916,O$2,$B$3:$B916))</f>
        <v/>
      </c>
      <c r="P916" t="str">
        <f>IF(ISBLANK(A916),"",SUMIF($A$3:$A916,P$2,$B$3:$B916))</f>
        <v/>
      </c>
      <c r="Q916" t="str">
        <f>IF(ISBLANK(A916),"",SUMIF($A$3:$A916,Q$2,$B$3:$B916))</f>
        <v/>
      </c>
      <c r="R916" t="str">
        <f>IF(ISBLANK(A916),"",SUMIF($A$3:$A916,R$2,$B$3:$B916))</f>
        <v/>
      </c>
      <c r="T916" s="2" t="str">
        <f t="shared" si="116"/>
        <v/>
      </c>
      <c r="U916" s="2" t="str">
        <f t="shared" si="117"/>
        <v/>
      </c>
      <c r="V916" s="2" t="str">
        <f t="shared" si="118"/>
        <v/>
      </c>
      <c r="W916" s="2" t="str">
        <f t="shared" si="119"/>
        <v/>
      </c>
    </row>
    <row r="917" spans="8:23" x14ac:dyDescent="0.3">
      <c r="H917" s="12">
        <f t="shared" si="112"/>
        <v>0</v>
      </c>
      <c r="I917" s="2" t="str">
        <f t="shared" si="113"/>
        <v/>
      </c>
      <c r="J917" s="2" t="str">
        <f>IF(ISBLANK(A917),"",-SUM(I$3:I917))</f>
        <v/>
      </c>
      <c r="K917" s="2" t="str">
        <f t="shared" si="114"/>
        <v/>
      </c>
      <c r="L917" s="7" t="str">
        <f t="shared" si="115"/>
        <v/>
      </c>
      <c r="M917" s="7" t="str">
        <f>IF(ISBLANK(A917),"",K917/($M$1+SUM(K$3:K916)))</f>
        <v/>
      </c>
      <c r="N917" t="str">
        <f>IF(ISBLANK(A917),"",IF(H918=0,NETWORKDAYS($H$3,H917,holiday!$B$2:$B$10),IF(DAY(H917)&lt;DAY(H918),NETWORKDAYS($H$3,H917,holiday!$B$2:$B$10),0)))</f>
        <v/>
      </c>
      <c r="O917" t="str">
        <f>IF(ISBLANK(A917),"",SUMIF($A$3:$A917,O$2,$B$3:$B917))</f>
        <v/>
      </c>
      <c r="P917" t="str">
        <f>IF(ISBLANK(A917),"",SUMIF($A$3:$A917,P$2,$B$3:$B917))</f>
        <v/>
      </c>
      <c r="Q917" t="str">
        <f>IF(ISBLANK(A917),"",SUMIF($A$3:$A917,Q$2,$B$3:$B917))</f>
        <v/>
      </c>
      <c r="R917" t="str">
        <f>IF(ISBLANK(A917),"",SUMIF($A$3:$A917,R$2,$B$3:$B917))</f>
        <v/>
      </c>
      <c r="T917" s="2" t="str">
        <f t="shared" si="116"/>
        <v/>
      </c>
      <c r="U917" s="2" t="str">
        <f t="shared" si="117"/>
        <v/>
      </c>
      <c r="V917" s="2" t="str">
        <f t="shared" si="118"/>
        <v/>
      </c>
      <c r="W917" s="2" t="str">
        <f t="shared" si="119"/>
        <v/>
      </c>
    </row>
    <row r="918" spans="8:23" x14ac:dyDescent="0.3">
      <c r="H918" s="12">
        <f t="shared" si="112"/>
        <v>0</v>
      </c>
      <c r="I918" s="2" t="str">
        <f t="shared" si="113"/>
        <v/>
      </c>
      <c r="J918" s="2" t="str">
        <f>IF(ISBLANK(A918),"",-SUM(I$3:I918))</f>
        <v/>
      </c>
      <c r="K918" s="2" t="str">
        <f t="shared" si="114"/>
        <v/>
      </c>
      <c r="L918" s="7" t="str">
        <f t="shared" si="115"/>
        <v/>
      </c>
      <c r="M918" s="7" t="str">
        <f>IF(ISBLANK(A918),"",K918/($M$1+SUM(K$3:K917)))</f>
        <v/>
      </c>
      <c r="N918" t="str">
        <f>IF(ISBLANK(A918),"",IF(H919=0,NETWORKDAYS($H$3,H918,holiday!$B$2:$B$10),IF(DAY(H918)&lt;DAY(H919),NETWORKDAYS($H$3,H918,holiday!$B$2:$B$10),0)))</f>
        <v/>
      </c>
      <c r="O918" t="str">
        <f>IF(ISBLANK(A918),"",SUMIF($A$3:$A918,O$2,$B$3:$B918))</f>
        <v/>
      </c>
      <c r="P918" t="str">
        <f>IF(ISBLANK(A918),"",SUMIF($A$3:$A918,P$2,$B$3:$B918))</f>
        <v/>
      </c>
      <c r="Q918" t="str">
        <f>IF(ISBLANK(A918),"",SUMIF($A$3:$A918,Q$2,$B$3:$B918))</f>
        <v/>
      </c>
      <c r="R918" t="str">
        <f>IF(ISBLANK(A918),"",SUMIF($A$3:$A918,R$2,$B$3:$B918))</f>
        <v/>
      </c>
      <c r="T918" s="2" t="str">
        <f t="shared" si="116"/>
        <v/>
      </c>
      <c r="U918" s="2" t="str">
        <f t="shared" si="117"/>
        <v/>
      </c>
      <c r="V918" s="2" t="str">
        <f t="shared" si="118"/>
        <v/>
      </c>
      <c r="W918" s="2" t="str">
        <f t="shared" si="119"/>
        <v/>
      </c>
    </row>
    <row r="919" spans="8:23" x14ac:dyDescent="0.3">
      <c r="H919" s="12">
        <f t="shared" si="112"/>
        <v>0</v>
      </c>
      <c r="I919" s="2" t="str">
        <f t="shared" si="113"/>
        <v/>
      </c>
      <c r="J919" s="2" t="str">
        <f>IF(ISBLANK(A919),"",-SUM(I$3:I919))</f>
        <v/>
      </c>
      <c r="K919" s="2" t="str">
        <f t="shared" si="114"/>
        <v/>
      </c>
      <c r="L919" s="7" t="str">
        <f t="shared" si="115"/>
        <v/>
      </c>
      <c r="M919" s="7" t="str">
        <f>IF(ISBLANK(A919),"",K919/($M$1+SUM(K$3:K918)))</f>
        <v/>
      </c>
      <c r="N919" t="str">
        <f>IF(ISBLANK(A919),"",IF(H920=0,NETWORKDAYS($H$3,H919,holiday!$B$2:$B$10),IF(DAY(H919)&lt;DAY(H920),NETWORKDAYS($H$3,H919,holiday!$B$2:$B$10),0)))</f>
        <v/>
      </c>
      <c r="O919" t="str">
        <f>IF(ISBLANK(A919),"",SUMIF($A$3:$A919,O$2,$B$3:$B919))</f>
        <v/>
      </c>
      <c r="P919" t="str">
        <f>IF(ISBLANK(A919),"",SUMIF($A$3:$A919,P$2,$B$3:$B919))</f>
        <v/>
      </c>
      <c r="Q919" t="str">
        <f>IF(ISBLANK(A919),"",SUMIF($A$3:$A919,Q$2,$B$3:$B919))</f>
        <v/>
      </c>
      <c r="R919" t="str">
        <f>IF(ISBLANK(A919),"",SUMIF($A$3:$A919,R$2,$B$3:$B919))</f>
        <v/>
      </c>
      <c r="T919" s="2" t="str">
        <f t="shared" si="116"/>
        <v/>
      </c>
      <c r="U919" s="2" t="str">
        <f t="shared" si="117"/>
        <v/>
      </c>
      <c r="V919" s="2" t="str">
        <f t="shared" si="118"/>
        <v/>
      </c>
      <c r="W919" s="2" t="str">
        <f t="shared" si="119"/>
        <v/>
      </c>
    </row>
    <row r="920" spans="8:23" x14ac:dyDescent="0.3">
      <c r="H920" s="12">
        <f t="shared" si="112"/>
        <v>0</v>
      </c>
      <c r="I920" s="2" t="str">
        <f t="shared" si="113"/>
        <v/>
      </c>
      <c r="J920" s="2" t="str">
        <f>IF(ISBLANK(A920),"",-SUM(I$3:I920))</f>
        <v/>
      </c>
      <c r="K920" s="2" t="str">
        <f t="shared" si="114"/>
        <v/>
      </c>
      <c r="L920" s="7" t="str">
        <f t="shared" si="115"/>
        <v/>
      </c>
      <c r="M920" s="7" t="str">
        <f>IF(ISBLANK(A920),"",K920/($M$1+SUM(K$3:K919)))</f>
        <v/>
      </c>
      <c r="N920" t="str">
        <f>IF(ISBLANK(A920),"",IF(H921=0,NETWORKDAYS($H$3,H920,holiday!$B$2:$B$10),IF(DAY(H920)&lt;DAY(H921),NETWORKDAYS($H$3,H920,holiday!$B$2:$B$10),0)))</f>
        <v/>
      </c>
      <c r="O920" t="str">
        <f>IF(ISBLANK(A920),"",SUMIF($A$3:$A920,O$2,$B$3:$B920))</f>
        <v/>
      </c>
      <c r="P920" t="str">
        <f>IF(ISBLANK(A920),"",SUMIF($A$3:$A920,P$2,$B$3:$B920))</f>
        <v/>
      </c>
      <c r="Q920" t="str">
        <f>IF(ISBLANK(A920),"",SUMIF($A$3:$A920,Q$2,$B$3:$B920))</f>
        <v/>
      </c>
      <c r="R920" t="str">
        <f>IF(ISBLANK(A920),"",SUMIF($A$3:$A920,R$2,$B$3:$B920))</f>
        <v/>
      </c>
      <c r="T920" s="2" t="str">
        <f t="shared" si="116"/>
        <v/>
      </c>
      <c r="U920" s="2" t="str">
        <f t="shared" si="117"/>
        <v/>
      </c>
      <c r="V920" s="2" t="str">
        <f t="shared" si="118"/>
        <v/>
      </c>
      <c r="W920" s="2" t="str">
        <f t="shared" si="119"/>
        <v/>
      </c>
    </row>
    <row r="921" spans="8:23" x14ac:dyDescent="0.3">
      <c r="H921" s="12">
        <f t="shared" si="112"/>
        <v>0</v>
      </c>
      <c r="I921" s="2" t="str">
        <f t="shared" si="113"/>
        <v/>
      </c>
      <c r="J921" s="2" t="str">
        <f>IF(ISBLANK(A921),"",-SUM(I$3:I921))</f>
        <v/>
      </c>
      <c r="K921" s="2" t="str">
        <f t="shared" si="114"/>
        <v/>
      </c>
      <c r="L921" s="7" t="str">
        <f t="shared" si="115"/>
        <v/>
      </c>
      <c r="M921" s="7" t="str">
        <f>IF(ISBLANK(A921),"",K921/($M$1+SUM(K$3:K920)))</f>
        <v/>
      </c>
      <c r="N921" t="str">
        <f>IF(ISBLANK(A921),"",IF(H922=0,NETWORKDAYS($H$3,H921,holiday!$B$2:$B$10),IF(DAY(H921)&lt;DAY(H922),NETWORKDAYS($H$3,H921,holiday!$B$2:$B$10),0)))</f>
        <v/>
      </c>
      <c r="O921" t="str">
        <f>IF(ISBLANK(A921),"",SUMIF($A$3:$A921,O$2,$B$3:$B921))</f>
        <v/>
      </c>
      <c r="P921" t="str">
        <f>IF(ISBLANK(A921),"",SUMIF($A$3:$A921,P$2,$B$3:$B921))</f>
        <v/>
      </c>
      <c r="Q921" t="str">
        <f>IF(ISBLANK(A921),"",SUMIF($A$3:$A921,Q$2,$B$3:$B921))</f>
        <v/>
      </c>
      <c r="R921" t="str">
        <f>IF(ISBLANK(A921),"",SUMIF($A$3:$A921,R$2,$B$3:$B921))</f>
        <v/>
      </c>
      <c r="T921" s="2" t="str">
        <f t="shared" si="116"/>
        <v/>
      </c>
      <c r="U921" s="2" t="str">
        <f t="shared" si="117"/>
        <v/>
      </c>
      <c r="V921" s="2" t="str">
        <f t="shared" si="118"/>
        <v/>
      </c>
      <c r="W921" s="2" t="str">
        <f t="shared" si="119"/>
        <v/>
      </c>
    </row>
    <row r="922" spans="8:23" x14ac:dyDescent="0.3">
      <c r="H922" s="12">
        <f t="shared" si="112"/>
        <v>0</v>
      </c>
      <c r="I922" s="2" t="str">
        <f t="shared" si="113"/>
        <v/>
      </c>
      <c r="J922" s="2" t="str">
        <f>IF(ISBLANK(A922),"",-SUM(I$3:I922))</f>
        <v/>
      </c>
      <c r="K922" s="2" t="str">
        <f t="shared" si="114"/>
        <v/>
      </c>
      <c r="L922" s="7" t="str">
        <f t="shared" si="115"/>
        <v/>
      </c>
      <c r="M922" s="7" t="str">
        <f>IF(ISBLANK(A922),"",K922/($M$1+SUM(K$3:K921)))</f>
        <v/>
      </c>
      <c r="N922" t="str">
        <f>IF(ISBLANK(A922),"",IF(H923=0,NETWORKDAYS($H$3,H922,holiday!$B$2:$B$10),IF(DAY(H922)&lt;DAY(H923),NETWORKDAYS($H$3,H922,holiday!$B$2:$B$10),0)))</f>
        <v/>
      </c>
      <c r="O922" t="str">
        <f>IF(ISBLANK(A922),"",SUMIF($A$3:$A922,O$2,$B$3:$B922))</f>
        <v/>
      </c>
      <c r="P922" t="str">
        <f>IF(ISBLANK(A922),"",SUMIF($A$3:$A922,P$2,$B$3:$B922))</f>
        <v/>
      </c>
      <c r="Q922" t="str">
        <f>IF(ISBLANK(A922),"",SUMIF($A$3:$A922,Q$2,$B$3:$B922))</f>
        <v/>
      </c>
      <c r="R922" t="str">
        <f>IF(ISBLANK(A922),"",SUMIF($A$3:$A922,R$2,$B$3:$B922))</f>
        <v/>
      </c>
      <c r="T922" s="2" t="str">
        <f t="shared" si="116"/>
        <v/>
      </c>
      <c r="U922" s="2" t="str">
        <f t="shared" si="117"/>
        <v/>
      </c>
      <c r="V922" s="2" t="str">
        <f t="shared" si="118"/>
        <v/>
      </c>
      <c r="W922" s="2" t="str">
        <f t="shared" si="119"/>
        <v/>
      </c>
    </row>
    <row r="923" spans="8:23" x14ac:dyDescent="0.3">
      <c r="H923" s="12">
        <f t="shared" si="112"/>
        <v>0</v>
      </c>
      <c r="I923" s="2" t="str">
        <f t="shared" si="113"/>
        <v/>
      </c>
      <c r="J923" s="2" t="str">
        <f>IF(ISBLANK(A923),"",-SUM(I$3:I923))</f>
        <v/>
      </c>
      <c r="K923" s="2" t="str">
        <f t="shared" si="114"/>
        <v/>
      </c>
      <c r="L923" s="7" t="str">
        <f t="shared" si="115"/>
        <v/>
      </c>
      <c r="M923" s="7" t="str">
        <f>IF(ISBLANK(A923),"",K923/($M$1+SUM(K$3:K922)))</f>
        <v/>
      </c>
      <c r="N923" t="str">
        <f>IF(ISBLANK(A923),"",IF(H924=0,NETWORKDAYS($H$3,H923,holiday!$B$2:$B$10),IF(DAY(H923)&lt;DAY(H924),NETWORKDAYS($H$3,H923,holiday!$B$2:$B$10),0)))</f>
        <v/>
      </c>
      <c r="O923" t="str">
        <f>IF(ISBLANK(A923),"",SUMIF($A$3:$A923,O$2,$B$3:$B923))</f>
        <v/>
      </c>
      <c r="P923" t="str">
        <f>IF(ISBLANK(A923),"",SUMIF($A$3:$A923,P$2,$B$3:$B923))</f>
        <v/>
      </c>
      <c r="Q923" t="str">
        <f>IF(ISBLANK(A923),"",SUMIF($A$3:$A923,Q$2,$B$3:$B923))</f>
        <v/>
      </c>
      <c r="R923" t="str">
        <f>IF(ISBLANK(A923),"",SUMIF($A$3:$A923,R$2,$B$3:$B923))</f>
        <v/>
      </c>
      <c r="T923" s="2" t="str">
        <f t="shared" si="116"/>
        <v/>
      </c>
      <c r="U923" s="2" t="str">
        <f t="shared" si="117"/>
        <v/>
      </c>
      <c r="V923" s="2" t="str">
        <f t="shared" si="118"/>
        <v/>
      </c>
      <c r="W923" s="2" t="str">
        <f t="shared" si="119"/>
        <v/>
      </c>
    </row>
    <row r="924" spans="8:23" x14ac:dyDescent="0.3">
      <c r="H924" s="12">
        <f t="shared" si="112"/>
        <v>0</v>
      </c>
      <c r="I924" s="2" t="str">
        <f t="shared" si="113"/>
        <v/>
      </c>
      <c r="J924" s="2" t="str">
        <f>IF(ISBLANK(A924),"",-SUM(I$3:I924))</f>
        <v/>
      </c>
      <c r="K924" s="2" t="str">
        <f t="shared" si="114"/>
        <v/>
      </c>
      <c r="L924" s="7" t="str">
        <f t="shared" si="115"/>
        <v/>
      </c>
      <c r="M924" s="7" t="str">
        <f>IF(ISBLANK(A924),"",K924/($M$1+SUM(K$3:K923)))</f>
        <v/>
      </c>
      <c r="N924" t="str">
        <f>IF(ISBLANK(A924),"",IF(H925=0,NETWORKDAYS($H$3,H924,holiday!$B$2:$B$10),IF(DAY(H924)&lt;DAY(H925),NETWORKDAYS($H$3,H924,holiday!$B$2:$B$10),0)))</f>
        <v/>
      </c>
      <c r="O924" t="str">
        <f>IF(ISBLANK(A924),"",SUMIF($A$3:$A924,O$2,$B$3:$B924))</f>
        <v/>
      </c>
      <c r="P924" t="str">
        <f>IF(ISBLANK(A924),"",SUMIF($A$3:$A924,P$2,$B$3:$B924))</f>
        <v/>
      </c>
      <c r="Q924" t="str">
        <f>IF(ISBLANK(A924),"",SUMIF($A$3:$A924,Q$2,$B$3:$B924))</f>
        <v/>
      </c>
      <c r="R924" t="str">
        <f>IF(ISBLANK(A924),"",SUMIF($A$3:$A924,R$2,$B$3:$B924))</f>
        <v/>
      </c>
      <c r="T924" s="2" t="str">
        <f t="shared" si="116"/>
        <v/>
      </c>
      <c r="U924" s="2" t="str">
        <f t="shared" si="117"/>
        <v/>
      </c>
      <c r="V924" s="2" t="str">
        <f t="shared" si="118"/>
        <v/>
      </c>
      <c r="W924" s="2" t="str">
        <f t="shared" si="119"/>
        <v/>
      </c>
    </row>
    <row r="925" spans="8:23" x14ac:dyDescent="0.3">
      <c r="H925" s="12">
        <f t="shared" si="112"/>
        <v>0</v>
      </c>
      <c r="I925" s="2" t="str">
        <f t="shared" si="113"/>
        <v/>
      </c>
      <c r="J925" s="2" t="str">
        <f>IF(ISBLANK(A925),"",-SUM(I$3:I925))</f>
        <v/>
      </c>
      <c r="K925" s="2" t="str">
        <f t="shared" si="114"/>
        <v/>
      </c>
      <c r="L925" s="7" t="str">
        <f t="shared" si="115"/>
        <v/>
      </c>
      <c r="M925" s="7" t="str">
        <f>IF(ISBLANK(A925),"",K925/($M$1+SUM(K$3:K924)))</f>
        <v/>
      </c>
      <c r="N925" t="str">
        <f>IF(ISBLANK(A925),"",IF(H926=0,NETWORKDAYS($H$3,H925,holiday!$B$2:$B$10),IF(DAY(H925)&lt;DAY(H926),NETWORKDAYS($H$3,H925,holiday!$B$2:$B$10),0)))</f>
        <v/>
      </c>
      <c r="O925" t="str">
        <f>IF(ISBLANK(A925),"",SUMIF($A$3:$A925,O$2,$B$3:$B925))</f>
        <v/>
      </c>
      <c r="P925" t="str">
        <f>IF(ISBLANK(A925),"",SUMIF($A$3:$A925,P$2,$B$3:$B925))</f>
        <v/>
      </c>
      <c r="Q925" t="str">
        <f>IF(ISBLANK(A925),"",SUMIF($A$3:$A925,Q$2,$B$3:$B925))</f>
        <v/>
      </c>
      <c r="R925" t="str">
        <f>IF(ISBLANK(A925),"",SUMIF($A$3:$A925,R$2,$B$3:$B925))</f>
        <v/>
      </c>
      <c r="T925" s="2" t="str">
        <f t="shared" si="116"/>
        <v/>
      </c>
      <c r="U925" s="2" t="str">
        <f t="shared" si="117"/>
        <v/>
      </c>
      <c r="V925" s="2" t="str">
        <f t="shared" si="118"/>
        <v/>
      </c>
      <c r="W925" s="2" t="str">
        <f t="shared" si="119"/>
        <v/>
      </c>
    </row>
    <row r="926" spans="8:23" x14ac:dyDescent="0.3">
      <c r="H926" s="12">
        <f t="shared" si="112"/>
        <v>0</v>
      </c>
      <c r="I926" s="2" t="str">
        <f t="shared" si="113"/>
        <v/>
      </c>
      <c r="J926" s="2" t="str">
        <f>IF(ISBLANK(A926),"",-SUM(I$3:I926))</f>
        <v/>
      </c>
      <c r="K926" s="2" t="str">
        <f t="shared" si="114"/>
        <v/>
      </c>
      <c r="L926" s="7" t="str">
        <f t="shared" si="115"/>
        <v/>
      </c>
      <c r="M926" s="7" t="str">
        <f>IF(ISBLANK(A926),"",K926/($M$1+SUM(K$3:K925)))</f>
        <v/>
      </c>
      <c r="N926" t="str">
        <f>IF(ISBLANK(A926),"",IF(H927=0,NETWORKDAYS($H$3,H926,holiday!$B$2:$B$10),IF(DAY(H926)&lt;DAY(H927),NETWORKDAYS($H$3,H926,holiday!$B$2:$B$10),0)))</f>
        <v/>
      </c>
      <c r="O926" t="str">
        <f>IF(ISBLANK(A926),"",SUMIF($A$3:$A926,O$2,$B$3:$B926))</f>
        <v/>
      </c>
      <c r="P926" t="str">
        <f>IF(ISBLANK(A926),"",SUMIF($A$3:$A926,P$2,$B$3:$B926))</f>
        <v/>
      </c>
      <c r="Q926" t="str">
        <f>IF(ISBLANK(A926),"",SUMIF($A$3:$A926,Q$2,$B$3:$B926))</f>
        <v/>
      </c>
      <c r="R926" t="str">
        <f>IF(ISBLANK(A926),"",SUMIF($A$3:$A926,R$2,$B$3:$B926))</f>
        <v/>
      </c>
      <c r="T926" s="2" t="str">
        <f t="shared" si="116"/>
        <v/>
      </c>
      <c r="U926" s="2" t="str">
        <f t="shared" si="117"/>
        <v/>
      </c>
      <c r="V926" s="2" t="str">
        <f t="shared" si="118"/>
        <v/>
      </c>
      <c r="W926" s="2" t="str">
        <f t="shared" si="119"/>
        <v/>
      </c>
    </row>
    <row r="927" spans="8:23" x14ac:dyDescent="0.3">
      <c r="H927" s="12">
        <f t="shared" si="112"/>
        <v>0</v>
      </c>
      <c r="I927" s="2" t="str">
        <f t="shared" si="113"/>
        <v/>
      </c>
      <c r="J927" s="2" t="str">
        <f>IF(ISBLANK(A927),"",-SUM(I$3:I927))</f>
        <v/>
      </c>
      <c r="K927" s="2" t="str">
        <f t="shared" si="114"/>
        <v/>
      </c>
      <c r="L927" s="7" t="str">
        <f t="shared" si="115"/>
        <v/>
      </c>
      <c r="M927" s="7" t="str">
        <f>IF(ISBLANK(A927),"",K927/($M$1+SUM(K$3:K926)))</f>
        <v/>
      </c>
      <c r="N927" t="str">
        <f>IF(ISBLANK(A927),"",IF(H928=0,NETWORKDAYS($H$3,H927,holiday!$B$2:$B$10),IF(DAY(H927)&lt;DAY(H928),NETWORKDAYS($H$3,H927,holiday!$B$2:$B$10),0)))</f>
        <v/>
      </c>
      <c r="O927" t="str">
        <f>IF(ISBLANK(A927),"",SUMIF($A$3:$A927,O$2,$B$3:$B927))</f>
        <v/>
      </c>
      <c r="P927" t="str">
        <f>IF(ISBLANK(A927),"",SUMIF($A$3:$A927,P$2,$B$3:$B927))</f>
        <v/>
      </c>
      <c r="Q927" t="str">
        <f>IF(ISBLANK(A927),"",SUMIF($A$3:$A927,Q$2,$B$3:$B927))</f>
        <v/>
      </c>
      <c r="R927" t="str">
        <f>IF(ISBLANK(A927),"",SUMIF($A$3:$A927,R$2,$B$3:$B927))</f>
        <v/>
      </c>
      <c r="T927" s="2" t="str">
        <f t="shared" si="116"/>
        <v/>
      </c>
      <c r="U927" s="2" t="str">
        <f t="shared" si="117"/>
        <v/>
      </c>
      <c r="V927" s="2" t="str">
        <f t="shared" si="118"/>
        <v/>
      </c>
      <c r="W927" s="2" t="str">
        <f t="shared" si="119"/>
        <v/>
      </c>
    </row>
    <row r="928" spans="8:23" x14ac:dyDescent="0.3">
      <c r="H928" s="12">
        <f t="shared" si="112"/>
        <v>0</v>
      </c>
      <c r="I928" s="2" t="str">
        <f t="shared" si="113"/>
        <v/>
      </c>
      <c r="J928" s="2" t="str">
        <f>IF(ISBLANK(A928),"",-SUM(I$3:I928))</f>
        <v/>
      </c>
      <c r="K928" s="2" t="str">
        <f t="shared" si="114"/>
        <v/>
      </c>
      <c r="L928" s="7" t="str">
        <f t="shared" si="115"/>
        <v/>
      </c>
      <c r="M928" s="7" t="str">
        <f>IF(ISBLANK(A928),"",K928/($M$1+SUM(K$3:K927)))</f>
        <v/>
      </c>
      <c r="N928" t="str">
        <f>IF(ISBLANK(A928),"",IF(H929=0,NETWORKDAYS($H$3,H928,holiday!$B$2:$B$10),IF(DAY(H928)&lt;DAY(H929),NETWORKDAYS($H$3,H928,holiday!$B$2:$B$10),0)))</f>
        <v/>
      </c>
      <c r="O928" t="str">
        <f>IF(ISBLANK(A928),"",SUMIF($A$3:$A928,O$2,$B$3:$B928))</f>
        <v/>
      </c>
      <c r="P928" t="str">
        <f>IF(ISBLANK(A928),"",SUMIF($A$3:$A928,P$2,$B$3:$B928))</f>
        <v/>
      </c>
      <c r="Q928" t="str">
        <f>IF(ISBLANK(A928),"",SUMIF($A$3:$A928,Q$2,$B$3:$B928))</f>
        <v/>
      </c>
      <c r="R928" t="str">
        <f>IF(ISBLANK(A928),"",SUMIF($A$3:$A928,R$2,$B$3:$B928))</f>
        <v/>
      </c>
      <c r="T928" s="2" t="str">
        <f t="shared" si="116"/>
        <v/>
      </c>
      <c r="U928" s="2" t="str">
        <f t="shared" si="117"/>
        <v/>
      </c>
      <c r="V928" s="2" t="str">
        <f t="shared" si="118"/>
        <v/>
      </c>
      <c r="W928" s="2" t="str">
        <f t="shared" si="119"/>
        <v/>
      </c>
    </row>
    <row r="929" spans="8:23" x14ac:dyDescent="0.3">
      <c r="H929" s="12">
        <f t="shared" si="112"/>
        <v>0</v>
      </c>
      <c r="I929" s="2" t="str">
        <f t="shared" si="113"/>
        <v/>
      </c>
      <c r="J929" s="2" t="str">
        <f>IF(ISBLANK(A929),"",-SUM(I$3:I929))</f>
        <v/>
      </c>
      <c r="K929" s="2" t="str">
        <f t="shared" si="114"/>
        <v/>
      </c>
      <c r="L929" s="7" t="str">
        <f t="shared" si="115"/>
        <v/>
      </c>
      <c r="M929" s="7" t="str">
        <f>IF(ISBLANK(A929),"",K929/($M$1+SUM(K$3:K928)))</f>
        <v/>
      </c>
      <c r="N929" t="str">
        <f>IF(ISBLANK(A929),"",IF(H930=0,NETWORKDAYS($H$3,H929,holiday!$B$2:$B$10),IF(DAY(H929)&lt;DAY(H930),NETWORKDAYS($H$3,H929,holiday!$B$2:$B$10),0)))</f>
        <v/>
      </c>
      <c r="O929" t="str">
        <f>IF(ISBLANK(A929),"",SUMIF($A$3:$A929,O$2,$B$3:$B929))</f>
        <v/>
      </c>
      <c r="P929" t="str">
        <f>IF(ISBLANK(A929),"",SUMIF($A$3:$A929,P$2,$B$3:$B929))</f>
        <v/>
      </c>
      <c r="Q929" t="str">
        <f>IF(ISBLANK(A929),"",SUMIF($A$3:$A929,Q$2,$B$3:$B929))</f>
        <v/>
      </c>
      <c r="R929" t="str">
        <f>IF(ISBLANK(A929),"",SUMIF($A$3:$A929,R$2,$B$3:$B929))</f>
        <v/>
      </c>
      <c r="T929" s="2" t="str">
        <f t="shared" si="116"/>
        <v/>
      </c>
      <c r="U929" s="2" t="str">
        <f t="shared" si="117"/>
        <v/>
      </c>
      <c r="V929" s="2" t="str">
        <f t="shared" si="118"/>
        <v/>
      </c>
      <c r="W929" s="2" t="str">
        <f t="shared" si="119"/>
        <v/>
      </c>
    </row>
    <row r="930" spans="8:23" x14ac:dyDescent="0.3">
      <c r="H930" s="12">
        <f t="shared" si="112"/>
        <v>0</v>
      </c>
      <c r="I930" s="2" t="str">
        <f t="shared" si="113"/>
        <v/>
      </c>
      <c r="J930" s="2" t="str">
        <f>IF(ISBLANK(A930),"",-SUM(I$3:I930))</f>
        <v/>
      </c>
      <c r="K930" s="2" t="str">
        <f t="shared" si="114"/>
        <v/>
      </c>
      <c r="L930" s="7" t="str">
        <f t="shared" si="115"/>
        <v/>
      </c>
      <c r="M930" s="7" t="str">
        <f>IF(ISBLANK(A930),"",K930/($M$1+SUM(K$3:K929)))</f>
        <v/>
      </c>
      <c r="N930" t="str">
        <f>IF(ISBLANK(A930),"",IF(H931=0,NETWORKDAYS($H$3,H930,holiday!$B$2:$B$10),IF(DAY(H930)&lt;DAY(H931),NETWORKDAYS($H$3,H930,holiday!$B$2:$B$10),0)))</f>
        <v/>
      </c>
      <c r="O930" t="str">
        <f>IF(ISBLANK(A930),"",SUMIF($A$3:$A930,O$2,$B$3:$B930))</f>
        <v/>
      </c>
      <c r="P930" t="str">
        <f>IF(ISBLANK(A930),"",SUMIF($A$3:$A930,P$2,$B$3:$B930))</f>
        <v/>
      </c>
      <c r="Q930" t="str">
        <f>IF(ISBLANK(A930),"",SUMIF($A$3:$A930,Q$2,$B$3:$B930))</f>
        <v/>
      </c>
      <c r="R930" t="str">
        <f>IF(ISBLANK(A930),"",SUMIF($A$3:$A930,R$2,$B$3:$B930))</f>
        <v/>
      </c>
      <c r="T930" s="2" t="str">
        <f t="shared" si="116"/>
        <v/>
      </c>
      <c r="U930" s="2" t="str">
        <f t="shared" si="117"/>
        <v/>
      </c>
      <c r="V930" s="2" t="str">
        <f t="shared" si="118"/>
        <v/>
      </c>
      <c r="W930" s="2" t="str">
        <f t="shared" si="119"/>
        <v/>
      </c>
    </row>
    <row r="931" spans="8:23" x14ac:dyDescent="0.3">
      <c r="H931" s="12">
        <f t="shared" si="112"/>
        <v>0</v>
      </c>
      <c r="I931" s="2" t="str">
        <f t="shared" si="113"/>
        <v/>
      </c>
      <c r="J931" s="2" t="str">
        <f>IF(ISBLANK(A931),"",-SUM(I$3:I931))</f>
        <v/>
      </c>
      <c r="K931" s="2" t="str">
        <f t="shared" si="114"/>
        <v/>
      </c>
      <c r="L931" s="7" t="str">
        <f t="shared" si="115"/>
        <v/>
      </c>
      <c r="M931" s="7" t="str">
        <f>IF(ISBLANK(A931),"",K931/($M$1+SUM(K$3:K930)))</f>
        <v/>
      </c>
      <c r="N931" t="str">
        <f>IF(ISBLANK(A931),"",IF(H932=0,NETWORKDAYS($H$3,H931,holiday!$B$2:$B$10),IF(DAY(H931)&lt;DAY(H932),NETWORKDAYS($H$3,H931,holiday!$B$2:$B$10),0)))</f>
        <v/>
      </c>
      <c r="O931" t="str">
        <f>IF(ISBLANK(A931),"",SUMIF($A$3:$A931,O$2,$B$3:$B931))</f>
        <v/>
      </c>
      <c r="P931" t="str">
        <f>IF(ISBLANK(A931),"",SUMIF($A$3:$A931,P$2,$B$3:$B931))</f>
        <v/>
      </c>
      <c r="Q931" t="str">
        <f>IF(ISBLANK(A931),"",SUMIF($A$3:$A931,Q$2,$B$3:$B931))</f>
        <v/>
      </c>
      <c r="R931" t="str">
        <f>IF(ISBLANK(A931),"",SUMIF($A$3:$A931,R$2,$B$3:$B931))</f>
        <v/>
      </c>
      <c r="T931" s="2" t="str">
        <f t="shared" si="116"/>
        <v/>
      </c>
      <c r="U931" s="2" t="str">
        <f t="shared" si="117"/>
        <v/>
      </c>
      <c r="V931" s="2" t="str">
        <f t="shared" si="118"/>
        <v/>
      </c>
      <c r="W931" s="2" t="str">
        <f t="shared" si="119"/>
        <v/>
      </c>
    </row>
    <row r="932" spans="8:23" x14ac:dyDescent="0.3">
      <c r="H932" s="12">
        <f t="shared" si="112"/>
        <v>0</v>
      </c>
      <c r="I932" s="2" t="str">
        <f t="shared" si="113"/>
        <v/>
      </c>
      <c r="J932" s="2" t="str">
        <f>IF(ISBLANK(A932),"",-SUM(I$3:I932))</f>
        <v/>
      </c>
      <c r="K932" s="2" t="str">
        <f t="shared" si="114"/>
        <v/>
      </c>
      <c r="L932" s="7" t="str">
        <f t="shared" si="115"/>
        <v/>
      </c>
      <c r="M932" s="7" t="str">
        <f>IF(ISBLANK(A932),"",K932/($M$1+SUM(K$3:K931)))</f>
        <v/>
      </c>
      <c r="N932" t="str">
        <f>IF(ISBLANK(A932),"",IF(H933=0,NETWORKDAYS($H$3,H932,holiday!$B$2:$B$10),IF(DAY(H932)&lt;DAY(H933),NETWORKDAYS($H$3,H932,holiday!$B$2:$B$10),0)))</f>
        <v/>
      </c>
      <c r="O932" t="str">
        <f>IF(ISBLANK(A932),"",SUMIF($A$3:$A932,O$2,$B$3:$B932))</f>
        <v/>
      </c>
      <c r="P932" t="str">
        <f>IF(ISBLANK(A932),"",SUMIF($A$3:$A932,P$2,$B$3:$B932))</f>
        <v/>
      </c>
      <c r="Q932" t="str">
        <f>IF(ISBLANK(A932),"",SUMIF($A$3:$A932,Q$2,$B$3:$B932))</f>
        <v/>
      </c>
      <c r="R932" t="str">
        <f>IF(ISBLANK(A932),"",SUMIF($A$3:$A932,R$2,$B$3:$B932))</f>
        <v/>
      </c>
      <c r="T932" s="2" t="str">
        <f t="shared" si="116"/>
        <v/>
      </c>
      <c r="U932" s="2" t="str">
        <f t="shared" si="117"/>
        <v/>
      </c>
      <c r="V932" s="2" t="str">
        <f t="shared" si="118"/>
        <v/>
      </c>
      <c r="W932" s="2" t="str">
        <f t="shared" si="119"/>
        <v/>
      </c>
    </row>
    <row r="933" spans="8:23" x14ac:dyDescent="0.3">
      <c r="H933" s="12">
        <f t="shared" si="112"/>
        <v>0</v>
      </c>
      <c r="I933" s="2" t="str">
        <f t="shared" si="113"/>
        <v/>
      </c>
      <c r="J933" s="2" t="str">
        <f>IF(ISBLANK(A933),"",-SUM(I$3:I933))</f>
        <v/>
      </c>
      <c r="K933" s="2" t="str">
        <f t="shared" si="114"/>
        <v/>
      </c>
      <c r="L933" s="7" t="str">
        <f t="shared" si="115"/>
        <v/>
      </c>
      <c r="M933" s="7" t="str">
        <f>IF(ISBLANK(A933),"",K933/($M$1+SUM(K$3:K932)))</f>
        <v/>
      </c>
      <c r="N933" t="str">
        <f>IF(ISBLANK(A933),"",IF(H934=0,NETWORKDAYS($H$3,H933,holiday!$B$2:$B$10),IF(DAY(H933)&lt;DAY(H934),NETWORKDAYS($H$3,H933,holiday!$B$2:$B$10),0)))</f>
        <v/>
      </c>
      <c r="O933" t="str">
        <f>IF(ISBLANK(A933),"",SUMIF($A$3:$A933,O$2,$B$3:$B933))</f>
        <v/>
      </c>
      <c r="P933" t="str">
        <f>IF(ISBLANK(A933),"",SUMIF($A$3:$A933,P$2,$B$3:$B933))</f>
        <v/>
      </c>
      <c r="Q933" t="str">
        <f>IF(ISBLANK(A933),"",SUMIF($A$3:$A933,Q$2,$B$3:$B933))</f>
        <v/>
      </c>
      <c r="R933" t="str">
        <f>IF(ISBLANK(A933),"",SUMIF($A$3:$A933,R$2,$B$3:$B933))</f>
        <v/>
      </c>
      <c r="T933" s="2" t="str">
        <f t="shared" si="116"/>
        <v/>
      </c>
      <c r="U933" s="2" t="str">
        <f t="shared" si="117"/>
        <v/>
      </c>
      <c r="V933" s="2" t="str">
        <f t="shared" si="118"/>
        <v/>
      </c>
      <c r="W933" s="2" t="str">
        <f t="shared" si="119"/>
        <v/>
      </c>
    </row>
    <row r="934" spans="8:23" x14ac:dyDescent="0.3">
      <c r="H934" s="12">
        <f t="shared" si="112"/>
        <v>0</v>
      </c>
      <c r="I934" s="2" t="str">
        <f t="shared" si="113"/>
        <v/>
      </c>
      <c r="J934" s="2" t="str">
        <f>IF(ISBLANK(A934),"",-SUM(I$3:I934))</f>
        <v/>
      </c>
      <c r="K934" s="2" t="str">
        <f t="shared" si="114"/>
        <v/>
      </c>
      <c r="L934" s="7" t="str">
        <f t="shared" si="115"/>
        <v/>
      </c>
      <c r="M934" s="7" t="str">
        <f>IF(ISBLANK(A934),"",K934/($M$1+SUM(K$3:K933)))</f>
        <v/>
      </c>
      <c r="N934" t="str">
        <f>IF(ISBLANK(A934),"",IF(H935=0,NETWORKDAYS($H$3,H934,holiday!$B$2:$B$10),IF(DAY(H934)&lt;DAY(H935),NETWORKDAYS($H$3,H934,holiday!$B$2:$B$10),0)))</f>
        <v/>
      </c>
      <c r="O934" t="str">
        <f>IF(ISBLANK(A934),"",SUMIF($A$3:$A934,O$2,$B$3:$B934))</f>
        <v/>
      </c>
      <c r="P934" t="str">
        <f>IF(ISBLANK(A934),"",SUMIF($A$3:$A934,P$2,$B$3:$B934))</f>
        <v/>
      </c>
      <c r="Q934" t="str">
        <f>IF(ISBLANK(A934),"",SUMIF($A$3:$A934,Q$2,$B$3:$B934))</f>
        <v/>
      </c>
      <c r="R934" t="str">
        <f>IF(ISBLANK(A934),"",SUMIF($A$3:$A934,R$2,$B$3:$B934))</f>
        <v/>
      </c>
      <c r="T934" s="2" t="str">
        <f t="shared" si="116"/>
        <v/>
      </c>
      <c r="U934" s="2" t="str">
        <f t="shared" si="117"/>
        <v/>
      </c>
      <c r="V934" s="2" t="str">
        <f t="shared" si="118"/>
        <v/>
      </c>
      <c r="W934" s="2" t="str">
        <f t="shared" si="119"/>
        <v/>
      </c>
    </row>
    <row r="935" spans="8:23" x14ac:dyDescent="0.3">
      <c r="H935" s="12">
        <f t="shared" si="112"/>
        <v>0</v>
      </c>
      <c r="I935" s="2" t="str">
        <f>IF(ISBLANK(A935),"",-B935*C935)</f>
        <v/>
      </c>
      <c r="J935" s="2" t="str">
        <f>IF(ISBLANK(A935),"",-SUM(I$3:I935))</f>
        <v/>
      </c>
      <c r="K935" s="2" t="str">
        <f>IF(ISBLANK(A935),"",SUMPRODUCT(O935:R935,T935:W935)-J935)</f>
        <v/>
      </c>
      <c r="L935" s="7" t="str">
        <f>IF(ISBLANK(A935),"",K935/$M$1)</f>
        <v/>
      </c>
      <c r="M935" s="7" t="str">
        <f>IF(ISBLANK(A935),"",K935/($M$1+SUM(K$3:K934)))</f>
        <v/>
      </c>
      <c r="N935" t="str">
        <f>IF(ISBLANK(A935),"",IF(H936=0,NETWORKDAYS($H$3,H935,holiday!$B$2:$B$10),IF(DAY(H935)&lt;DAY(H936),NETWORKDAYS($H$3,H935,holiday!$B$2:$B$10),0)))</f>
        <v/>
      </c>
      <c r="O935" t="str">
        <f>IF(ISBLANK(A935),"",SUMIF($A$3:$A935,O$2,$B$3:$B935))</f>
        <v/>
      </c>
      <c r="P935" t="str">
        <f>IF(ISBLANK(A935),"",SUMIF($A$3:$A935,P$2,$B$3:$B935))</f>
        <v/>
      </c>
      <c r="Q935" t="str">
        <f>IF(ISBLANK(A935),"",SUMIF($A$3:$A935,Q$2,$B$3:$B935))</f>
        <v/>
      </c>
      <c r="R935" t="str">
        <f>IF(ISBLANK(A935),"",SUMIF($A$3:$A935,R$2,$B$3:$B935))</f>
        <v/>
      </c>
      <c r="T935" s="2" t="str">
        <f>IF(ISBLANK(A935),"",IF($A935=T$2,$C935,T934))</f>
        <v/>
      </c>
      <c r="U935" s="2" t="str">
        <f>IF(ISBLANK(A935),"",IF($A935=U$2,$C935,U934))</f>
        <v/>
      </c>
      <c r="V935" s="2" t="str">
        <f>IF(ISBLANK(A935),"",IF($A935=V$2,$C935,V934))</f>
        <v/>
      </c>
      <c r="W935" s="2" t="str">
        <f>IF(ISBLANK(A935),"",IF($A935=W$2,$C935,W934))</f>
        <v/>
      </c>
    </row>
    <row r="936" spans="8:23" x14ac:dyDescent="0.3">
      <c r="H936" s="12">
        <f t="shared" si="112"/>
        <v>0</v>
      </c>
      <c r="I936" s="2" t="str">
        <f t="shared" ref="I936:I999" si="120">IF(ISBLANK(A936),"",-B936*C936)</f>
        <v/>
      </c>
      <c r="J936" s="2" t="str">
        <f>IF(ISBLANK(A936),"",-SUM(I$3:I936))</f>
        <v/>
      </c>
      <c r="K936" s="2" t="str">
        <f t="shared" ref="K936:K999" si="121">IF(ISBLANK(A936),"",SUMPRODUCT(O936:R936,T936:W936)-J936)</f>
        <v/>
      </c>
      <c r="L936" s="7" t="str">
        <f t="shared" ref="L936:L999" si="122">IF(ISBLANK(A936),"",K936/$M$1)</f>
        <v/>
      </c>
      <c r="M936" s="7" t="str">
        <f>IF(ISBLANK(A936),"",K936/($M$1+SUM(K$3:K935)))</f>
        <v/>
      </c>
      <c r="N936" t="str">
        <f>IF(ISBLANK(A936),"",IF(H937=0,NETWORKDAYS($H$3,H936,holiday!$B$2:$B$10),IF(DAY(H936)&lt;DAY(H937),NETWORKDAYS($H$3,H936,holiday!$B$2:$B$10),0)))</f>
        <v/>
      </c>
      <c r="O936" t="str">
        <f>IF(ISBLANK(A936),"",SUMIF($A$3:$A936,O$2,$B$3:$B936))</f>
        <v/>
      </c>
      <c r="P936" t="str">
        <f>IF(ISBLANK(A936),"",SUMIF($A$3:$A936,P$2,$B$3:$B936))</f>
        <v/>
      </c>
      <c r="Q936" t="str">
        <f>IF(ISBLANK(A936),"",SUMIF($A$3:$A936,Q$2,$B$3:$B936))</f>
        <v/>
      </c>
      <c r="R936" t="str">
        <f>IF(ISBLANK(A936),"",SUMIF($A$3:$A936,R$2,$B$3:$B936))</f>
        <v/>
      </c>
      <c r="T936" s="2" t="str">
        <f t="shared" ref="T936:T999" si="123">IF(ISBLANK(A936),"",IF($A936=T$2,$C936,T935))</f>
        <v/>
      </c>
      <c r="U936" s="2" t="str">
        <f t="shared" ref="U936:U999" si="124">IF(ISBLANK(A936),"",IF($A936=U$2,$C936,U935))</f>
        <v/>
      </c>
      <c r="V936" s="2" t="str">
        <f t="shared" ref="V936:V999" si="125">IF(ISBLANK(A936),"",IF($A936=V$2,$C936,V935))</f>
        <v/>
      </c>
      <c r="W936" s="2" t="str">
        <f t="shared" ref="W936:W999" si="126">IF(ISBLANK(A936),"",IF($A936=W$2,$C936,W935))</f>
        <v/>
      </c>
    </row>
    <row r="937" spans="8:23" x14ac:dyDescent="0.3">
      <c r="H937" s="12">
        <f t="shared" si="112"/>
        <v>0</v>
      </c>
      <c r="I937" s="2" t="str">
        <f t="shared" si="120"/>
        <v/>
      </c>
      <c r="J937" s="2" t="str">
        <f>IF(ISBLANK(A937),"",-SUM(I$3:I937))</f>
        <v/>
      </c>
      <c r="K937" s="2" t="str">
        <f t="shared" si="121"/>
        <v/>
      </c>
      <c r="L937" s="7" t="str">
        <f t="shared" si="122"/>
        <v/>
      </c>
      <c r="M937" s="7" t="str">
        <f>IF(ISBLANK(A937),"",K937/($M$1+SUM(K$3:K936)))</f>
        <v/>
      </c>
      <c r="N937" t="str">
        <f>IF(ISBLANK(A937),"",IF(H938=0,NETWORKDAYS($H$3,H937,holiday!$B$2:$B$10),IF(DAY(H937)&lt;DAY(H938),NETWORKDAYS($H$3,H937,holiday!$B$2:$B$10),0)))</f>
        <v/>
      </c>
      <c r="O937" t="str">
        <f>IF(ISBLANK(A937),"",SUMIF($A$3:$A937,O$2,$B$3:$B937))</f>
        <v/>
      </c>
      <c r="P937" t="str">
        <f>IF(ISBLANK(A937),"",SUMIF($A$3:$A937,P$2,$B$3:$B937))</f>
        <v/>
      </c>
      <c r="Q937" t="str">
        <f>IF(ISBLANK(A937),"",SUMIF($A$3:$A937,Q$2,$B$3:$B937))</f>
        <v/>
      </c>
      <c r="R937" t="str">
        <f>IF(ISBLANK(A937),"",SUMIF($A$3:$A937,R$2,$B$3:$B937))</f>
        <v/>
      </c>
      <c r="T937" s="2" t="str">
        <f t="shared" si="123"/>
        <v/>
      </c>
      <c r="U937" s="2" t="str">
        <f t="shared" si="124"/>
        <v/>
      </c>
      <c r="V937" s="2" t="str">
        <f t="shared" si="125"/>
        <v/>
      </c>
      <c r="W937" s="2" t="str">
        <f t="shared" si="126"/>
        <v/>
      </c>
    </row>
    <row r="938" spans="8:23" x14ac:dyDescent="0.3">
      <c r="H938" s="12">
        <f t="shared" si="112"/>
        <v>0</v>
      </c>
      <c r="I938" s="2" t="str">
        <f t="shared" si="120"/>
        <v/>
      </c>
      <c r="J938" s="2" t="str">
        <f>IF(ISBLANK(A938),"",-SUM(I$3:I938))</f>
        <v/>
      </c>
      <c r="K938" s="2" t="str">
        <f t="shared" si="121"/>
        <v/>
      </c>
      <c r="L938" s="7" t="str">
        <f t="shared" si="122"/>
        <v/>
      </c>
      <c r="M938" s="7" t="str">
        <f>IF(ISBLANK(A938),"",K938/($M$1+SUM(K$3:K937)))</f>
        <v/>
      </c>
      <c r="N938" t="str">
        <f>IF(ISBLANK(A938),"",IF(H939=0,NETWORKDAYS($H$3,H938,holiday!$B$2:$B$10),IF(DAY(H938)&lt;DAY(H939),NETWORKDAYS($H$3,H938,holiday!$B$2:$B$10),0)))</f>
        <v/>
      </c>
      <c r="O938" t="str">
        <f>IF(ISBLANK(A938),"",SUMIF($A$3:$A938,O$2,$B$3:$B938))</f>
        <v/>
      </c>
      <c r="P938" t="str">
        <f>IF(ISBLANK(A938),"",SUMIF($A$3:$A938,P$2,$B$3:$B938))</f>
        <v/>
      </c>
      <c r="Q938" t="str">
        <f>IF(ISBLANK(A938),"",SUMIF($A$3:$A938,Q$2,$B$3:$B938))</f>
        <v/>
      </c>
      <c r="R938" t="str">
        <f>IF(ISBLANK(A938),"",SUMIF($A$3:$A938,R$2,$B$3:$B938))</f>
        <v/>
      </c>
      <c r="T938" s="2" t="str">
        <f t="shared" si="123"/>
        <v/>
      </c>
      <c r="U938" s="2" t="str">
        <f t="shared" si="124"/>
        <v/>
      </c>
      <c r="V938" s="2" t="str">
        <f t="shared" si="125"/>
        <v/>
      </c>
      <c r="W938" s="2" t="str">
        <f t="shared" si="126"/>
        <v/>
      </c>
    </row>
    <row r="939" spans="8:23" x14ac:dyDescent="0.3">
      <c r="H939" s="12">
        <f t="shared" si="112"/>
        <v>0</v>
      </c>
      <c r="I939" s="2" t="str">
        <f t="shared" si="120"/>
        <v/>
      </c>
      <c r="J939" s="2" t="str">
        <f>IF(ISBLANK(A939),"",-SUM(I$3:I939))</f>
        <v/>
      </c>
      <c r="K939" s="2" t="str">
        <f t="shared" si="121"/>
        <v/>
      </c>
      <c r="L939" s="7" t="str">
        <f t="shared" si="122"/>
        <v/>
      </c>
      <c r="M939" s="7" t="str">
        <f>IF(ISBLANK(A939),"",K939/($M$1+SUM(K$3:K938)))</f>
        <v/>
      </c>
      <c r="N939" t="str">
        <f>IF(ISBLANK(A939),"",IF(H940=0,NETWORKDAYS($H$3,H939,holiday!$B$2:$B$10),IF(DAY(H939)&lt;DAY(H940),NETWORKDAYS($H$3,H939,holiday!$B$2:$B$10),0)))</f>
        <v/>
      </c>
      <c r="O939" t="str">
        <f>IF(ISBLANK(A939),"",SUMIF($A$3:$A939,O$2,$B$3:$B939))</f>
        <v/>
      </c>
      <c r="P939" t="str">
        <f>IF(ISBLANK(A939),"",SUMIF($A$3:$A939,P$2,$B$3:$B939))</f>
        <v/>
      </c>
      <c r="Q939" t="str">
        <f>IF(ISBLANK(A939),"",SUMIF($A$3:$A939,Q$2,$B$3:$B939))</f>
        <v/>
      </c>
      <c r="R939" t="str">
        <f>IF(ISBLANK(A939),"",SUMIF($A$3:$A939,R$2,$B$3:$B939))</f>
        <v/>
      </c>
      <c r="T939" s="2" t="str">
        <f t="shared" si="123"/>
        <v/>
      </c>
      <c r="U939" s="2" t="str">
        <f t="shared" si="124"/>
        <v/>
      </c>
      <c r="V939" s="2" t="str">
        <f t="shared" si="125"/>
        <v/>
      </c>
      <c r="W939" s="2" t="str">
        <f t="shared" si="126"/>
        <v/>
      </c>
    </row>
    <row r="940" spans="8:23" x14ac:dyDescent="0.3">
      <c r="H940" s="12">
        <f t="shared" si="112"/>
        <v>0</v>
      </c>
      <c r="I940" s="2" t="str">
        <f t="shared" si="120"/>
        <v/>
      </c>
      <c r="J940" s="2" t="str">
        <f>IF(ISBLANK(A940),"",-SUM(I$3:I940))</f>
        <v/>
      </c>
      <c r="K940" s="2" t="str">
        <f t="shared" si="121"/>
        <v/>
      </c>
      <c r="L940" s="7" t="str">
        <f t="shared" si="122"/>
        <v/>
      </c>
      <c r="M940" s="7" t="str">
        <f>IF(ISBLANK(A940),"",K940/($M$1+SUM(K$3:K939)))</f>
        <v/>
      </c>
      <c r="N940" t="str">
        <f>IF(ISBLANK(A940),"",IF(H941=0,NETWORKDAYS($H$3,H940,holiday!$B$2:$B$10),IF(DAY(H940)&lt;DAY(H941),NETWORKDAYS($H$3,H940,holiday!$B$2:$B$10),0)))</f>
        <v/>
      </c>
      <c r="O940" t="str">
        <f>IF(ISBLANK(A940),"",SUMIF($A$3:$A940,O$2,$B$3:$B940))</f>
        <v/>
      </c>
      <c r="P940" t="str">
        <f>IF(ISBLANK(A940),"",SUMIF($A$3:$A940,P$2,$B$3:$B940))</f>
        <v/>
      </c>
      <c r="Q940" t="str">
        <f>IF(ISBLANK(A940),"",SUMIF($A$3:$A940,Q$2,$B$3:$B940))</f>
        <v/>
      </c>
      <c r="R940" t="str">
        <f>IF(ISBLANK(A940),"",SUMIF($A$3:$A940,R$2,$B$3:$B940))</f>
        <v/>
      </c>
      <c r="T940" s="2" t="str">
        <f t="shared" si="123"/>
        <v/>
      </c>
      <c r="U940" s="2" t="str">
        <f t="shared" si="124"/>
        <v/>
      </c>
      <c r="V940" s="2" t="str">
        <f t="shared" si="125"/>
        <v/>
      </c>
      <c r="W940" s="2" t="str">
        <f t="shared" si="126"/>
        <v/>
      </c>
    </row>
    <row r="941" spans="8:23" x14ac:dyDescent="0.3">
      <c r="H941" s="12">
        <f t="shared" si="112"/>
        <v>0</v>
      </c>
      <c r="I941" s="2" t="str">
        <f t="shared" si="120"/>
        <v/>
      </c>
      <c r="J941" s="2" t="str">
        <f>IF(ISBLANK(A941),"",-SUM(I$3:I941))</f>
        <v/>
      </c>
      <c r="K941" s="2" t="str">
        <f t="shared" si="121"/>
        <v/>
      </c>
      <c r="L941" s="7" t="str">
        <f t="shared" si="122"/>
        <v/>
      </c>
      <c r="M941" s="7" t="str">
        <f>IF(ISBLANK(A941),"",K941/($M$1+SUM(K$3:K940)))</f>
        <v/>
      </c>
      <c r="N941" t="str">
        <f>IF(ISBLANK(A941),"",IF(H942=0,NETWORKDAYS($H$3,H941,holiday!$B$2:$B$10),IF(DAY(H941)&lt;DAY(H942),NETWORKDAYS($H$3,H941,holiday!$B$2:$B$10),0)))</f>
        <v/>
      </c>
      <c r="O941" t="str">
        <f>IF(ISBLANK(A941),"",SUMIF($A$3:$A941,O$2,$B$3:$B941))</f>
        <v/>
      </c>
      <c r="P941" t="str">
        <f>IF(ISBLANK(A941),"",SUMIF($A$3:$A941,P$2,$B$3:$B941))</f>
        <v/>
      </c>
      <c r="Q941" t="str">
        <f>IF(ISBLANK(A941),"",SUMIF($A$3:$A941,Q$2,$B$3:$B941))</f>
        <v/>
      </c>
      <c r="R941" t="str">
        <f>IF(ISBLANK(A941),"",SUMIF($A$3:$A941,R$2,$B$3:$B941))</f>
        <v/>
      </c>
      <c r="T941" s="2" t="str">
        <f t="shared" si="123"/>
        <v/>
      </c>
      <c r="U941" s="2" t="str">
        <f t="shared" si="124"/>
        <v/>
      </c>
      <c r="V941" s="2" t="str">
        <f t="shared" si="125"/>
        <v/>
      </c>
      <c r="W941" s="2" t="str">
        <f t="shared" si="126"/>
        <v/>
      </c>
    </row>
    <row r="942" spans="8:23" x14ac:dyDescent="0.3">
      <c r="H942" s="12">
        <f t="shared" si="112"/>
        <v>0</v>
      </c>
      <c r="I942" s="2" t="str">
        <f t="shared" si="120"/>
        <v/>
      </c>
      <c r="J942" s="2" t="str">
        <f>IF(ISBLANK(A942),"",-SUM(I$3:I942))</f>
        <v/>
      </c>
      <c r="K942" s="2" t="str">
        <f t="shared" si="121"/>
        <v/>
      </c>
      <c r="L942" s="7" t="str">
        <f t="shared" si="122"/>
        <v/>
      </c>
      <c r="M942" s="7" t="str">
        <f>IF(ISBLANK(A942),"",K942/($M$1+SUM(K$3:K941)))</f>
        <v/>
      </c>
      <c r="N942" t="str">
        <f>IF(ISBLANK(A942),"",IF(H943=0,NETWORKDAYS($H$3,H942,holiday!$B$2:$B$10),IF(DAY(H942)&lt;DAY(H943),NETWORKDAYS($H$3,H942,holiday!$B$2:$B$10),0)))</f>
        <v/>
      </c>
      <c r="O942" t="str">
        <f>IF(ISBLANK(A942),"",SUMIF($A$3:$A942,O$2,$B$3:$B942))</f>
        <v/>
      </c>
      <c r="P942" t="str">
        <f>IF(ISBLANK(A942),"",SUMIF($A$3:$A942,P$2,$B$3:$B942))</f>
        <v/>
      </c>
      <c r="Q942" t="str">
        <f>IF(ISBLANK(A942),"",SUMIF($A$3:$A942,Q$2,$B$3:$B942))</f>
        <v/>
      </c>
      <c r="R942" t="str">
        <f>IF(ISBLANK(A942),"",SUMIF($A$3:$A942,R$2,$B$3:$B942))</f>
        <v/>
      </c>
      <c r="T942" s="2" t="str">
        <f t="shared" si="123"/>
        <v/>
      </c>
      <c r="U942" s="2" t="str">
        <f t="shared" si="124"/>
        <v/>
      </c>
      <c r="V942" s="2" t="str">
        <f t="shared" si="125"/>
        <v/>
      </c>
      <c r="W942" s="2" t="str">
        <f t="shared" si="126"/>
        <v/>
      </c>
    </row>
    <row r="943" spans="8:23" x14ac:dyDescent="0.3">
      <c r="H943" s="12">
        <f t="shared" si="112"/>
        <v>0</v>
      </c>
      <c r="I943" s="2" t="str">
        <f t="shared" si="120"/>
        <v/>
      </c>
      <c r="J943" s="2" t="str">
        <f>IF(ISBLANK(A943),"",-SUM(I$3:I943))</f>
        <v/>
      </c>
      <c r="K943" s="2" t="str">
        <f t="shared" si="121"/>
        <v/>
      </c>
      <c r="L943" s="7" t="str">
        <f t="shared" si="122"/>
        <v/>
      </c>
      <c r="M943" s="7" t="str">
        <f>IF(ISBLANK(A943),"",K943/($M$1+SUM(K$3:K942)))</f>
        <v/>
      </c>
      <c r="N943" t="str">
        <f>IF(ISBLANK(A943),"",IF(H944=0,NETWORKDAYS($H$3,H943,holiday!$B$2:$B$10),IF(DAY(H943)&lt;DAY(H944),NETWORKDAYS($H$3,H943,holiday!$B$2:$B$10),0)))</f>
        <v/>
      </c>
      <c r="O943" t="str">
        <f>IF(ISBLANK(A943),"",SUMIF($A$3:$A943,O$2,$B$3:$B943))</f>
        <v/>
      </c>
      <c r="P943" t="str">
        <f>IF(ISBLANK(A943),"",SUMIF($A$3:$A943,P$2,$B$3:$B943))</f>
        <v/>
      </c>
      <c r="Q943" t="str">
        <f>IF(ISBLANK(A943),"",SUMIF($A$3:$A943,Q$2,$B$3:$B943))</f>
        <v/>
      </c>
      <c r="R943" t="str">
        <f>IF(ISBLANK(A943),"",SUMIF($A$3:$A943,R$2,$B$3:$B943))</f>
        <v/>
      </c>
      <c r="T943" s="2" t="str">
        <f t="shared" si="123"/>
        <v/>
      </c>
      <c r="U943" s="2" t="str">
        <f t="shared" si="124"/>
        <v/>
      </c>
      <c r="V943" s="2" t="str">
        <f t="shared" si="125"/>
        <v/>
      </c>
      <c r="W943" s="2" t="str">
        <f t="shared" si="126"/>
        <v/>
      </c>
    </row>
    <row r="944" spans="8:23" x14ac:dyDescent="0.3">
      <c r="H944" s="12">
        <f t="shared" si="112"/>
        <v>0</v>
      </c>
      <c r="I944" s="2" t="str">
        <f t="shared" si="120"/>
        <v/>
      </c>
      <c r="J944" s="2" t="str">
        <f>IF(ISBLANK(A944),"",-SUM(I$3:I944))</f>
        <v/>
      </c>
      <c r="K944" s="2" t="str">
        <f t="shared" si="121"/>
        <v/>
      </c>
      <c r="L944" s="7" t="str">
        <f t="shared" si="122"/>
        <v/>
      </c>
      <c r="M944" s="7" t="str">
        <f>IF(ISBLANK(A944),"",K944/($M$1+SUM(K$3:K943)))</f>
        <v/>
      </c>
      <c r="N944" t="str">
        <f>IF(ISBLANK(A944),"",IF(H945=0,NETWORKDAYS($H$3,H944,holiday!$B$2:$B$10),IF(DAY(H944)&lt;DAY(H945),NETWORKDAYS($H$3,H944,holiday!$B$2:$B$10),0)))</f>
        <v/>
      </c>
      <c r="O944" t="str">
        <f>IF(ISBLANK(A944),"",SUMIF($A$3:$A944,O$2,$B$3:$B944))</f>
        <v/>
      </c>
      <c r="P944" t="str">
        <f>IF(ISBLANK(A944),"",SUMIF($A$3:$A944,P$2,$B$3:$B944))</f>
        <v/>
      </c>
      <c r="Q944" t="str">
        <f>IF(ISBLANK(A944),"",SUMIF($A$3:$A944,Q$2,$B$3:$B944))</f>
        <v/>
      </c>
      <c r="R944" t="str">
        <f>IF(ISBLANK(A944),"",SUMIF($A$3:$A944,R$2,$B$3:$B944))</f>
        <v/>
      </c>
      <c r="T944" s="2" t="str">
        <f t="shared" si="123"/>
        <v/>
      </c>
      <c r="U944" s="2" t="str">
        <f t="shared" si="124"/>
        <v/>
      </c>
      <c r="V944" s="2" t="str">
        <f t="shared" si="125"/>
        <v/>
      </c>
      <c r="W944" s="2" t="str">
        <f t="shared" si="126"/>
        <v/>
      </c>
    </row>
    <row r="945" spans="8:23" x14ac:dyDescent="0.3">
      <c r="H945" s="12">
        <f t="shared" si="112"/>
        <v>0</v>
      </c>
      <c r="I945" s="2" t="str">
        <f t="shared" si="120"/>
        <v/>
      </c>
      <c r="J945" s="2" t="str">
        <f>IF(ISBLANK(A945),"",-SUM(I$3:I945))</f>
        <v/>
      </c>
      <c r="K945" s="2" t="str">
        <f t="shared" si="121"/>
        <v/>
      </c>
      <c r="L945" s="7" t="str">
        <f t="shared" si="122"/>
        <v/>
      </c>
      <c r="M945" s="7" t="str">
        <f>IF(ISBLANK(A945),"",K945/($M$1+SUM(K$3:K944)))</f>
        <v/>
      </c>
      <c r="N945" t="str">
        <f>IF(ISBLANK(A945),"",IF(H946=0,NETWORKDAYS($H$3,H945,holiday!$B$2:$B$10),IF(DAY(H945)&lt;DAY(H946),NETWORKDAYS($H$3,H945,holiday!$B$2:$B$10),0)))</f>
        <v/>
      </c>
      <c r="O945" t="str">
        <f>IF(ISBLANK(A945),"",SUMIF($A$3:$A945,O$2,$B$3:$B945))</f>
        <v/>
      </c>
      <c r="P945" t="str">
        <f>IF(ISBLANK(A945),"",SUMIF($A$3:$A945,P$2,$B$3:$B945))</f>
        <v/>
      </c>
      <c r="Q945" t="str">
        <f>IF(ISBLANK(A945),"",SUMIF($A$3:$A945,Q$2,$B$3:$B945))</f>
        <v/>
      </c>
      <c r="R945" t="str">
        <f>IF(ISBLANK(A945),"",SUMIF($A$3:$A945,R$2,$B$3:$B945))</f>
        <v/>
      </c>
      <c r="T945" s="2" t="str">
        <f t="shared" si="123"/>
        <v/>
      </c>
      <c r="U945" s="2" t="str">
        <f t="shared" si="124"/>
        <v/>
      </c>
      <c r="V945" s="2" t="str">
        <f t="shared" si="125"/>
        <v/>
      </c>
      <c r="W945" s="2" t="str">
        <f t="shared" si="126"/>
        <v/>
      </c>
    </row>
    <row r="946" spans="8:23" x14ac:dyDescent="0.3">
      <c r="H946" s="12">
        <f t="shared" si="112"/>
        <v>0</v>
      </c>
      <c r="I946" s="2" t="str">
        <f t="shared" si="120"/>
        <v/>
      </c>
      <c r="J946" s="2" t="str">
        <f>IF(ISBLANK(A946),"",-SUM(I$3:I946))</f>
        <v/>
      </c>
      <c r="K946" s="2" t="str">
        <f t="shared" si="121"/>
        <v/>
      </c>
      <c r="L946" s="7" t="str">
        <f t="shared" si="122"/>
        <v/>
      </c>
      <c r="M946" s="7" t="str">
        <f>IF(ISBLANK(A946),"",K946/($M$1+SUM(K$3:K945)))</f>
        <v/>
      </c>
      <c r="N946" t="str">
        <f>IF(ISBLANK(A946),"",IF(H947=0,NETWORKDAYS($H$3,H946,holiday!$B$2:$B$10),IF(DAY(H946)&lt;DAY(H947),NETWORKDAYS($H$3,H946,holiday!$B$2:$B$10),0)))</f>
        <v/>
      </c>
      <c r="O946" t="str">
        <f>IF(ISBLANK(A946),"",SUMIF($A$3:$A946,O$2,$B$3:$B946))</f>
        <v/>
      </c>
      <c r="P946" t="str">
        <f>IF(ISBLANK(A946),"",SUMIF($A$3:$A946,P$2,$B$3:$B946))</f>
        <v/>
      </c>
      <c r="Q946" t="str">
        <f>IF(ISBLANK(A946),"",SUMIF($A$3:$A946,Q$2,$B$3:$B946))</f>
        <v/>
      </c>
      <c r="R946" t="str">
        <f>IF(ISBLANK(A946),"",SUMIF($A$3:$A946,R$2,$B$3:$B946))</f>
        <v/>
      </c>
      <c r="T946" s="2" t="str">
        <f t="shared" si="123"/>
        <v/>
      </c>
      <c r="U946" s="2" t="str">
        <f t="shared" si="124"/>
        <v/>
      </c>
      <c r="V946" s="2" t="str">
        <f t="shared" si="125"/>
        <v/>
      </c>
      <c r="W946" s="2" t="str">
        <f t="shared" si="126"/>
        <v/>
      </c>
    </row>
    <row r="947" spans="8:23" x14ac:dyDescent="0.3">
      <c r="H947" s="12">
        <f t="shared" si="112"/>
        <v>0</v>
      </c>
      <c r="I947" s="2" t="str">
        <f t="shared" si="120"/>
        <v/>
      </c>
      <c r="J947" s="2" t="str">
        <f>IF(ISBLANK(A947),"",-SUM(I$3:I947))</f>
        <v/>
      </c>
      <c r="K947" s="2" t="str">
        <f t="shared" si="121"/>
        <v/>
      </c>
      <c r="L947" s="7" t="str">
        <f t="shared" si="122"/>
        <v/>
      </c>
      <c r="M947" s="7" t="str">
        <f>IF(ISBLANK(A947),"",K947/($M$1+SUM(K$3:K946)))</f>
        <v/>
      </c>
      <c r="N947" t="str">
        <f>IF(ISBLANK(A947),"",IF(H948=0,NETWORKDAYS($H$3,H947,holiday!$B$2:$B$10),IF(DAY(H947)&lt;DAY(H948),NETWORKDAYS($H$3,H947,holiday!$B$2:$B$10),0)))</f>
        <v/>
      </c>
      <c r="O947" t="str">
        <f>IF(ISBLANK(A947),"",SUMIF($A$3:$A947,O$2,$B$3:$B947))</f>
        <v/>
      </c>
      <c r="P947" t="str">
        <f>IF(ISBLANK(A947),"",SUMIF($A$3:$A947,P$2,$B$3:$B947))</f>
        <v/>
      </c>
      <c r="Q947" t="str">
        <f>IF(ISBLANK(A947),"",SUMIF($A$3:$A947,Q$2,$B$3:$B947))</f>
        <v/>
      </c>
      <c r="R947" t="str">
        <f>IF(ISBLANK(A947),"",SUMIF($A$3:$A947,R$2,$B$3:$B947))</f>
        <v/>
      </c>
      <c r="T947" s="2" t="str">
        <f t="shared" si="123"/>
        <v/>
      </c>
      <c r="U947" s="2" t="str">
        <f t="shared" si="124"/>
        <v/>
      </c>
      <c r="V947" s="2" t="str">
        <f t="shared" si="125"/>
        <v/>
      </c>
      <c r="W947" s="2" t="str">
        <f t="shared" si="126"/>
        <v/>
      </c>
    </row>
    <row r="948" spans="8:23" x14ac:dyDescent="0.3">
      <c r="H948" s="12">
        <f t="shared" si="112"/>
        <v>0</v>
      </c>
      <c r="I948" s="2" t="str">
        <f t="shared" si="120"/>
        <v/>
      </c>
      <c r="J948" s="2" t="str">
        <f>IF(ISBLANK(A948),"",-SUM(I$3:I948))</f>
        <v/>
      </c>
      <c r="K948" s="2" t="str">
        <f t="shared" si="121"/>
        <v/>
      </c>
      <c r="L948" s="7" t="str">
        <f t="shared" si="122"/>
        <v/>
      </c>
      <c r="M948" s="7" t="str">
        <f>IF(ISBLANK(A948),"",K948/($M$1+SUM(K$3:K947)))</f>
        <v/>
      </c>
      <c r="N948" t="str">
        <f>IF(ISBLANK(A948),"",IF(H949=0,NETWORKDAYS($H$3,H948,holiday!$B$2:$B$10),IF(DAY(H948)&lt;DAY(H949),NETWORKDAYS($H$3,H948,holiday!$B$2:$B$10),0)))</f>
        <v/>
      </c>
      <c r="O948" t="str">
        <f>IF(ISBLANK(A948),"",SUMIF($A$3:$A948,O$2,$B$3:$B948))</f>
        <v/>
      </c>
      <c r="P948" t="str">
        <f>IF(ISBLANK(A948),"",SUMIF($A$3:$A948,P$2,$B$3:$B948))</f>
        <v/>
      </c>
      <c r="Q948" t="str">
        <f>IF(ISBLANK(A948),"",SUMIF($A$3:$A948,Q$2,$B$3:$B948))</f>
        <v/>
      </c>
      <c r="R948" t="str">
        <f>IF(ISBLANK(A948),"",SUMIF($A$3:$A948,R$2,$B$3:$B948))</f>
        <v/>
      </c>
      <c r="T948" s="2" t="str">
        <f t="shared" si="123"/>
        <v/>
      </c>
      <c r="U948" s="2" t="str">
        <f t="shared" si="124"/>
        <v/>
      </c>
      <c r="V948" s="2" t="str">
        <f t="shared" si="125"/>
        <v/>
      </c>
      <c r="W948" s="2" t="str">
        <f t="shared" si="126"/>
        <v/>
      </c>
    </row>
    <row r="949" spans="8:23" x14ac:dyDescent="0.3">
      <c r="H949" s="12">
        <f t="shared" si="112"/>
        <v>0</v>
      </c>
      <c r="I949" s="2" t="str">
        <f t="shared" si="120"/>
        <v/>
      </c>
      <c r="J949" s="2" t="str">
        <f>IF(ISBLANK(A949),"",-SUM(I$3:I949))</f>
        <v/>
      </c>
      <c r="K949" s="2" t="str">
        <f t="shared" si="121"/>
        <v/>
      </c>
      <c r="L949" s="7" t="str">
        <f t="shared" si="122"/>
        <v/>
      </c>
      <c r="M949" s="7" t="str">
        <f>IF(ISBLANK(A949),"",K949/($M$1+SUM(K$3:K948)))</f>
        <v/>
      </c>
      <c r="N949" t="str">
        <f>IF(ISBLANK(A949),"",IF(H950=0,NETWORKDAYS($H$3,H949,holiday!$B$2:$B$10),IF(DAY(H949)&lt;DAY(H950),NETWORKDAYS($H$3,H949,holiday!$B$2:$B$10),0)))</f>
        <v/>
      </c>
      <c r="O949" t="str">
        <f>IF(ISBLANK(A949),"",SUMIF($A$3:$A949,O$2,$B$3:$B949))</f>
        <v/>
      </c>
      <c r="P949" t="str">
        <f>IF(ISBLANK(A949),"",SUMIF($A$3:$A949,P$2,$B$3:$B949))</f>
        <v/>
      </c>
      <c r="Q949" t="str">
        <f>IF(ISBLANK(A949),"",SUMIF($A$3:$A949,Q$2,$B$3:$B949))</f>
        <v/>
      </c>
      <c r="R949" t="str">
        <f>IF(ISBLANK(A949),"",SUMIF($A$3:$A949,R$2,$B$3:$B949))</f>
        <v/>
      </c>
      <c r="T949" s="2" t="str">
        <f t="shared" si="123"/>
        <v/>
      </c>
      <c r="U949" s="2" t="str">
        <f t="shared" si="124"/>
        <v/>
      </c>
      <c r="V949" s="2" t="str">
        <f t="shared" si="125"/>
        <v/>
      </c>
      <c r="W949" s="2" t="str">
        <f t="shared" si="126"/>
        <v/>
      </c>
    </row>
    <row r="950" spans="8:23" x14ac:dyDescent="0.3">
      <c r="H950" s="12">
        <f t="shared" si="112"/>
        <v>0</v>
      </c>
      <c r="I950" s="2" t="str">
        <f t="shared" si="120"/>
        <v/>
      </c>
      <c r="J950" s="2" t="str">
        <f>IF(ISBLANK(A950),"",-SUM(I$3:I950))</f>
        <v/>
      </c>
      <c r="K950" s="2" t="str">
        <f t="shared" si="121"/>
        <v/>
      </c>
      <c r="L950" s="7" t="str">
        <f t="shared" si="122"/>
        <v/>
      </c>
      <c r="M950" s="7" t="str">
        <f>IF(ISBLANK(A950),"",K950/($M$1+SUM(K$3:K949)))</f>
        <v/>
      </c>
      <c r="N950" t="str">
        <f>IF(ISBLANK(A950),"",IF(H951=0,NETWORKDAYS($H$3,H950,holiday!$B$2:$B$10),IF(DAY(H950)&lt;DAY(H951),NETWORKDAYS($H$3,H950,holiday!$B$2:$B$10),0)))</f>
        <v/>
      </c>
      <c r="O950" t="str">
        <f>IF(ISBLANK(A950),"",SUMIF($A$3:$A950,O$2,$B$3:$B950))</f>
        <v/>
      </c>
      <c r="P950" t="str">
        <f>IF(ISBLANK(A950),"",SUMIF($A$3:$A950,P$2,$B$3:$B950))</f>
        <v/>
      </c>
      <c r="Q950" t="str">
        <f>IF(ISBLANK(A950),"",SUMIF($A$3:$A950,Q$2,$B$3:$B950))</f>
        <v/>
      </c>
      <c r="R950" t="str">
        <f>IF(ISBLANK(A950),"",SUMIF($A$3:$A950,R$2,$B$3:$B950))</f>
        <v/>
      </c>
      <c r="T950" s="2" t="str">
        <f t="shared" si="123"/>
        <v/>
      </c>
      <c r="U950" s="2" t="str">
        <f t="shared" si="124"/>
        <v/>
      </c>
      <c r="V950" s="2" t="str">
        <f t="shared" si="125"/>
        <v/>
      </c>
      <c r="W950" s="2" t="str">
        <f t="shared" si="126"/>
        <v/>
      </c>
    </row>
    <row r="951" spans="8:23" x14ac:dyDescent="0.3">
      <c r="H951" s="12">
        <f t="shared" si="112"/>
        <v>0</v>
      </c>
      <c r="I951" s="2" t="str">
        <f t="shared" si="120"/>
        <v/>
      </c>
      <c r="J951" s="2" t="str">
        <f>IF(ISBLANK(A951),"",-SUM(I$3:I951))</f>
        <v/>
      </c>
      <c r="K951" s="2" t="str">
        <f t="shared" si="121"/>
        <v/>
      </c>
      <c r="L951" s="7" t="str">
        <f t="shared" si="122"/>
        <v/>
      </c>
      <c r="M951" s="7" t="str">
        <f>IF(ISBLANK(A951),"",K951/($M$1+SUM(K$3:K950)))</f>
        <v/>
      </c>
      <c r="N951" t="str">
        <f>IF(ISBLANK(A951),"",IF(H952=0,NETWORKDAYS($H$3,H951,holiday!$B$2:$B$10),IF(DAY(H951)&lt;DAY(H952),NETWORKDAYS($H$3,H951,holiday!$B$2:$B$10),0)))</f>
        <v/>
      </c>
      <c r="O951" t="str">
        <f>IF(ISBLANK(A951),"",SUMIF($A$3:$A951,O$2,$B$3:$B951))</f>
        <v/>
      </c>
      <c r="P951" t="str">
        <f>IF(ISBLANK(A951),"",SUMIF($A$3:$A951,P$2,$B$3:$B951))</f>
        <v/>
      </c>
      <c r="Q951" t="str">
        <f>IF(ISBLANK(A951),"",SUMIF($A$3:$A951,Q$2,$B$3:$B951))</f>
        <v/>
      </c>
      <c r="R951" t="str">
        <f>IF(ISBLANK(A951),"",SUMIF($A$3:$A951,R$2,$B$3:$B951))</f>
        <v/>
      </c>
      <c r="T951" s="2" t="str">
        <f t="shared" si="123"/>
        <v/>
      </c>
      <c r="U951" s="2" t="str">
        <f t="shared" si="124"/>
        <v/>
      </c>
      <c r="V951" s="2" t="str">
        <f t="shared" si="125"/>
        <v/>
      </c>
      <c r="W951" s="2" t="str">
        <f t="shared" si="126"/>
        <v/>
      </c>
    </row>
    <row r="952" spans="8:23" x14ac:dyDescent="0.3">
      <c r="H952" s="12">
        <f t="shared" si="112"/>
        <v>0</v>
      </c>
      <c r="I952" s="2" t="str">
        <f t="shared" si="120"/>
        <v/>
      </c>
      <c r="J952" s="2" t="str">
        <f>IF(ISBLANK(A952),"",-SUM(I$3:I952))</f>
        <v/>
      </c>
      <c r="K952" s="2" t="str">
        <f t="shared" si="121"/>
        <v/>
      </c>
      <c r="L952" s="7" t="str">
        <f t="shared" si="122"/>
        <v/>
      </c>
      <c r="M952" s="7" t="str">
        <f>IF(ISBLANK(A952),"",K952/($M$1+SUM(K$3:K951)))</f>
        <v/>
      </c>
      <c r="N952" t="str">
        <f>IF(ISBLANK(A952),"",IF(H953=0,NETWORKDAYS($H$3,H952,holiday!$B$2:$B$10),IF(DAY(H952)&lt;DAY(H953),NETWORKDAYS($H$3,H952,holiday!$B$2:$B$10),0)))</f>
        <v/>
      </c>
      <c r="O952" t="str">
        <f>IF(ISBLANK(A952),"",SUMIF($A$3:$A952,O$2,$B$3:$B952))</f>
        <v/>
      </c>
      <c r="P952" t="str">
        <f>IF(ISBLANK(A952),"",SUMIF($A$3:$A952,P$2,$B$3:$B952))</f>
        <v/>
      </c>
      <c r="Q952" t="str">
        <f>IF(ISBLANK(A952),"",SUMIF($A$3:$A952,Q$2,$B$3:$B952))</f>
        <v/>
      </c>
      <c r="R952" t="str">
        <f>IF(ISBLANK(A952),"",SUMIF($A$3:$A952,R$2,$B$3:$B952))</f>
        <v/>
      </c>
      <c r="T952" s="2" t="str">
        <f t="shared" si="123"/>
        <v/>
      </c>
      <c r="U952" s="2" t="str">
        <f t="shared" si="124"/>
        <v/>
      </c>
      <c r="V952" s="2" t="str">
        <f t="shared" si="125"/>
        <v/>
      </c>
      <c r="W952" s="2" t="str">
        <f t="shared" si="126"/>
        <v/>
      </c>
    </row>
    <row r="953" spans="8:23" x14ac:dyDescent="0.3">
      <c r="H953" s="12">
        <f t="shared" si="112"/>
        <v>0</v>
      </c>
      <c r="I953" s="2" t="str">
        <f t="shared" si="120"/>
        <v/>
      </c>
      <c r="J953" s="2" t="str">
        <f>IF(ISBLANK(A953),"",-SUM(I$3:I953))</f>
        <v/>
      </c>
      <c r="K953" s="2" t="str">
        <f t="shared" si="121"/>
        <v/>
      </c>
      <c r="L953" s="7" t="str">
        <f t="shared" si="122"/>
        <v/>
      </c>
      <c r="M953" s="7" t="str">
        <f>IF(ISBLANK(A953),"",K953/($M$1+SUM(K$3:K952)))</f>
        <v/>
      </c>
      <c r="N953" t="str">
        <f>IF(ISBLANK(A953),"",IF(H954=0,NETWORKDAYS($H$3,H953,holiday!$B$2:$B$10),IF(DAY(H953)&lt;DAY(H954),NETWORKDAYS($H$3,H953,holiday!$B$2:$B$10),0)))</f>
        <v/>
      </c>
      <c r="O953" t="str">
        <f>IF(ISBLANK(A953),"",SUMIF($A$3:$A953,O$2,$B$3:$B953))</f>
        <v/>
      </c>
      <c r="P953" t="str">
        <f>IF(ISBLANK(A953),"",SUMIF($A$3:$A953,P$2,$B$3:$B953))</f>
        <v/>
      </c>
      <c r="Q953" t="str">
        <f>IF(ISBLANK(A953),"",SUMIF($A$3:$A953,Q$2,$B$3:$B953))</f>
        <v/>
      </c>
      <c r="R953" t="str">
        <f>IF(ISBLANK(A953),"",SUMIF($A$3:$A953,R$2,$B$3:$B953))</f>
        <v/>
      </c>
      <c r="T953" s="2" t="str">
        <f t="shared" si="123"/>
        <v/>
      </c>
      <c r="U953" s="2" t="str">
        <f t="shared" si="124"/>
        <v/>
      </c>
      <c r="V953" s="2" t="str">
        <f t="shared" si="125"/>
        <v/>
      </c>
      <c r="W953" s="2" t="str">
        <f t="shared" si="126"/>
        <v/>
      </c>
    </row>
    <row r="954" spans="8:23" x14ac:dyDescent="0.3">
      <c r="H954" s="12">
        <f t="shared" si="112"/>
        <v>0</v>
      </c>
      <c r="I954" s="2" t="str">
        <f t="shared" si="120"/>
        <v/>
      </c>
      <c r="J954" s="2" t="str">
        <f>IF(ISBLANK(A954),"",-SUM(I$3:I954))</f>
        <v/>
      </c>
      <c r="K954" s="2" t="str">
        <f t="shared" si="121"/>
        <v/>
      </c>
      <c r="L954" s="7" t="str">
        <f t="shared" si="122"/>
        <v/>
      </c>
      <c r="M954" s="7" t="str">
        <f>IF(ISBLANK(A954),"",K954/($M$1+SUM(K$3:K953)))</f>
        <v/>
      </c>
      <c r="N954" t="str">
        <f>IF(ISBLANK(A954),"",IF(H955=0,NETWORKDAYS($H$3,H954,holiday!$B$2:$B$10),IF(DAY(H954)&lt;DAY(H955),NETWORKDAYS($H$3,H954,holiday!$B$2:$B$10),0)))</f>
        <v/>
      </c>
      <c r="O954" t="str">
        <f>IF(ISBLANK(A954),"",SUMIF($A$3:$A954,O$2,$B$3:$B954))</f>
        <v/>
      </c>
      <c r="P954" t="str">
        <f>IF(ISBLANK(A954),"",SUMIF($A$3:$A954,P$2,$B$3:$B954))</f>
        <v/>
      </c>
      <c r="Q954" t="str">
        <f>IF(ISBLANK(A954),"",SUMIF($A$3:$A954,Q$2,$B$3:$B954))</f>
        <v/>
      </c>
      <c r="R954" t="str">
        <f>IF(ISBLANK(A954),"",SUMIF($A$3:$A954,R$2,$B$3:$B954))</f>
        <v/>
      </c>
      <c r="T954" s="2" t="str">
        <f t="shared" si="123"/>
        <v/>
      </c>
      <c r="U954" s="2" t="str">
        <f t="shared" si="124"/>
        <v/>
      </c>
      <c r="V954" s="2" t="str">
        <f t="shared" si="125"/>
        <v/>
      </c>
      <c r="W954" s="2" t="str">
        <f t="shared" si="126"/>
        <v/>
      </c>
    </row>
    <row r="955" spans="8:23" x14ac:dyDescent="0.3">
      <c r="H955" s="12">
        <f t="shared" si="112"/>
        <v>0</v>
      </c>
      <c r="I955" s="2" t="str">
        <f t="shared" si="120"/>
        <v/>
      </c>
      <c r="J955" s="2" t="str">
        <f>IF(ISBLANK(A955),"",-SUM(I$3:I955))</f>
        <v/>
      </c>
      <c r="K955" s="2" t="str">
        <f t="shared" si="121"/>
        <v/>
      </c>
      <c r="L955" s="7" t="str">
        <f t="shared" si="122"/>
        <v/>
      </c>
      <c r="M955" s="7" t="str">
        <f>IF(ISBLANK(A955),"",K955/($M$1+SUM(K$3:K954)))</f>
        <v/>
      </c>
      <c r="N955" t="str">
        <f>IF(ISBLANK(A955),"",IF(H956=0,NETWORKDAYS($H$3,H955,holiday!$B$2:$B$10),IF(DAY(H955)&lt;DAY(H956),NETWORKDAYS($H$3,H955,holiday!$B$2:$B$10),0)))</f>
        <v/>
      </c>
      <c r="O955" t="str">
        <f>IF(ISBLANK(A955),"",SUMIF($A$3:$A955,O$2,$B$3:$B955))</f>
        <v/>
      </c>
      <c r="P955" t="str">
        <f>IF(ISBLANK(A955),"",SUMIF($A$3:$A955,P$2,$B$3:$B955))</f>
        <v/>
      </c>
      <c r="Q955" t="str">
        <f>IF(ISBLANK(A955),"",SUMIF($A$3:$A955,Q$2,$B$3:$B955))</f>
        <v/>
      </c>
      <c r="R955" t="str">
        <f>IF(ISBLANK(A955),"",SUMIF($A$3:$A955,R$2,$B$3:$B955))</f>
        <v/>
      </c>
      <c r="T955" s="2" t="str">
        <f t="shared" si="123"/>
        <v/>
      </c>
      <c r="U955" s="2" t="str">
        <f t="shared" si="124"/>
        <v/>
      </c>
      <c r="V955" s="2" t="str">
        <f t="shared" si="125"/>
        <v/>
      </c>
      <c r="W955" s="2" t="str">
        <f t="shared" si="126"/>
        <v/>
      </c>
    </row>
    <row r="956" spans="8:23" x14ac:dyDescent="0.3">
      <c r="H956" s="12">
        <f t="shared" si="112"/>
        <v>0</v>
      </c>
      <c r="I956" s="2" t="str">
        <f t="shared" si="120"/>
        <v/>
      </c>
      <c r="J956" s="2" t="str">
        <f>IF(ISBLANK(A956),"",-SUM(I$3:I956))</f>
        <v/>
      </c>
      <c r="K956" s="2" t="str">
        <f t="shared" si="121"/>
        <v/>
      </c>
      <c r="L956" s="7" t="str">
        <f t="shared" si="122"/>
        <v/>
      </c>
      <c r="M956" s="7" t="str">
        <f>IF(ISBLANK(A956),"",K956/($M$1+SUM(K$3:K955)))</f>
        <v/>
      </c>
      <c r="N956" t="str">
        <f>IF(ISBLANK(A956),"",IF(H957=0,NETWORKDAYS($H$3,H956,holiday!$B$2:$B$10),IF(DAY(H956)&lt;DAY(H957),NETWORKDAYS($H$3,H956,holiday!$B$2:$B$10),0)))</f>
        <v/>
      </c>
      <c r="O956" t="str">
        <f>IF(ISBLANK(A956),"",SUMIF($A$3:$A956,O$2,$B$3:$B956))</f>
        <v/>
      </c>
      <c r="P956" t="str">
        <f>IF(ISBLANK(A956),"",SUMIF($A$3:$A956,P$2,$B$3:$B956))</f>
        <v/>
      </c>
      <c r="Q956" t="str">
        <f>IF(ISBLANK(A956),"",SUMIF($A$3:$A956,Q$2,$B$3:$B956))</f>
        <v/>
      </c>
      <c r="R956" t="str">
        <f>IF(ISBLANK(A956),"",SUMIF($A$3:$A956,R$2,$B$3:$B956))</f>
        <v/>
      </c>
      <c r="T956" s="2" t="str">
        <f t="shared" si="123"/>
        <v/>
      </c>
      <c r="U956" s="2" t="str">
        <f t="shared" si="124"/>
        <v/>
      </c>
      <c r="V956" s="2" t="str">
        <f t="shared" si="125"/>
        <v/>
      </c>
      <c r="W956" s="2" t="str">
        <f t="shared" si="126"/>
        <v/>
      </c>
    </row>
    <row r="957" spans="8:23" x14ac:dyDescent="0.3">
      <c r="H957" s="12">
        <f t="shared" si="112"/>
        <v>0</v>
      </c>
      <c r="I957" s="2" t="str">
        <f t="shared" si="120"/>
        <v/>
      </c>
      <c r="J957" s="2" t="str">
        <f>IF(ISBLANK(A957),"",-SUM(I$3:I957))</f>
        <v/>
      </c>
      <c r="K957" s="2" t="str">
        <f t="shared" si="121"/>
        <v/>
      </c>
      <c r="L957" s="7" t="str">
        <f t="shared" si="122"/>
        <v/>
      </c>
      <c r="M957" s="7" t="str">
        <f>IF(ISBLANK(A957),"",K957/($M$1+SUM(K$3:K956)))</f>
        <v/>
      </c>
      <c r="N957" t="str">
        <f>IF(ISBLANK(A957),"",IF(H958=0,NETWORKDAYS($H$3,H957,holiday!$B$2:$B$10),IF(DAY(H957)&lt;DAY(H958),NETWORKDAYS($H$3,H957,holiday!$B$2:$B$10),0)))</f>
        <v/>
      </c>
      <c r="O957" t="str">
        <f>IF(ISBLANK(A957),"",SUMIF($A$3:$A957,O$2,$B$3:$B957))</f>
        <v/>
      </c>
      <c r="P957" t="str">
        <f>IF(ISBLANK(A957),"",SUMIF($A$3:$A957,P$2,$B$3:$B957))</f>
        <v/>
      </c>
      <c r="Q957" t="str">
        <f>IF(ISBLANK(A957),"",SUMIF($A$3:$A957,Q$2,$B$3:$B957))</f>
        <v/>
      </c>
      <c r="R957" t="str">
        <f>IF(ISBLANK(A957),"",SUMIF($A$3:$A957,R$2,$B$3:$B957))</f>
        <v/>
      </c>
      <c r="T957" s="2" t="str">
        <f t="shared" si="123"/>
        <v/>
      </c>
      <c r="U957" s="2" t="str">
        <f t="shared" si="124"/>
        <v/>
      </c>
      <c r="V957" s="2" t="str">
        <f t="shared" si="125"/>
        <v/>
      </c>
      <c r="W957" s="2" t="str">
        <f t="shared" si="126"/>
        <v/>
      </c>
    </row>
    <row r="958" spans="8:23" x14ac:dyDescent="0.3">
      <c r="H958" s="12">
        <f t="shared" si="112"/>
        <v>0</v>
      </c>
      <c r="I958" s="2" t="str">
        <f t="shared" si="120"/>
        <v/>
      </c>
      <c r="J958" s="2" t="str">
        <f>IF(ISBLANK(A958),"",-SUM(I$3:I958))</f>
        <v/>
      </c>
      <c r="K958" s="2" t="str">
        <f t="shared" si="121"/>
        <v/>
      </c>
      <c r="L958" s="7" t="str">
        <f t="shared" si="122"/>
        <v/>
      </c>
      <c r="M958" s="7" t="str">
        <f>IF(ISBLANK(A958),"",K958/($M$1+SUM(K$3:K957)))</f>
        <v/>
      </c>
      <c r="N958" t="str">
        <f>IF(ISBLANK(A958),"",IF(H959=0,NETWORKDAYS($H$3,H958,holiday!$B$2:$B$10),IF(DAY(H958)&lt;DAY(H959),NETWORKDAYS($H$3,H958,holiday!$B$2:$B$10),0)))</f>
        <v/>
      </c>
      <c r="O958" t="str">
        <f>IF(ISBLANK(A958),"",SUMIF($A$3:$A958,O$2,$B$3:$B958))</f>
        <v/>
      </c>
      <c r="P958" t="str">
        <f>IF(ISBLANK(A958),"",SUMIF($A$3:$A958,P$2,$B$3:$B958))</f>
        <v/>
      </c>
      <c r="Q958" t="str">
        <f>IF(ISBLANK(A958),"",SUMIF($A$3:$A958,Q$2,$B$3:$B958))</f>
        <v/>
      </c>
      <c r="R958" t="str">
        <f>IF(ISBLANK(A958),"",SUMIF($A$3:$A958,R$2,$B$3:$B958))</f>
        <v/>
      </c>
      <c r="T958" s="2" t="str">
        <f t="shared" si="123"/>
        <v/>
      </c>
      <c r="U958" s="2" t="str">
        <f t="shared" si="124"/>
        <v/>
      </c>
      <c r="V958" s="2" t="str">
        <f t="shared" si="125"/>
        <v/>
      </c>
      <c r="W958" s="2" t="str">
        <f t="shared" si="126"/>
        <v/>
      </c>
    </row>
    <row r="959" spans="8:23" x14ac:dyDescent="0.3">
      <c r="H959" s="12">
        <f t="shared" si="112"/>
        <v>0</v>
      </c>
      <c r="I959" s="2" t="str">
        <f t="shared" si="120"/>
        <v/>
      </c>
      <c r="J959" s="2" t="str">
        <f>IF(ISBLANK(A959),"",-SUM(I$3:I959))</f>
        <v/>
      </c>
      <c r="K959" s="2" t="str">
        <f t="shared" si="121"/>
        <v/>
      </c>
      <c r="L959" s="7" t="str">
        <f t="shared" si="122"/>
        <v/>
      </c>
      <c r="M959" s="7" t="str">
        <f>IF(ISBLANK(A959),"",K959/($M$1+SUM(K$3:K958)))</f>
        <v/>
      </c>
      <c r="N959" t="str">
        <f>IF(ISBLANK(A959),"",IF(H960=0,NETWORKDAYS($H$3,H959,holiday!$B$2:$B$10),IF(DAY(H959)&lt;DAY(H960),NETWORKDAYS($H$3,H959,holiday!$B$2:$B$10),0)))</f>
        <v/>
      </c>
      <c r="O959" t="str">
        <f>IF(ISBLANK(A959),"",SUMIF($A$3:$A959,O$2,$B$3:$B959))</f>
        <v/>
      </c>
      <c r="P959" t="str">
        <f>IF(ISBLANK(A959),"",SUMIF($A$3:$A959,P$2,$B$3:$B959))</f>
        <v/>
      </c>
      <c r="Q959" t="str">
        <f>IF(ISBLANK(A959),"",SUMIF($A$3:$A959,Q$2,$B$3:$B959))</f>
        <v/>
      </c>
      <c r="R959" t="str">
        <f>IF(ISBLANK(A959),"",SUMIF($A$3:$A959,R$2,$B$3:$B959))</f>
        <v/>
      </c>
      <c r="T959" s="2" t="str">
        <f t="shared" si="123"/>
        <v/>
      </c>
      <c r="U959" s="2" t="str">
        <f t="shared" si="124"/>
        <v/>
      </c>
      <c r="V959" s="2" t="str">
        <f t="shared" si="125"/>
        <v/>
      </c>
      <c r="W959" s="2" t="str">
        <f t="shared" si="126"/>
        <v/>
      </c>
    </row>
    <row r="960" spans="8:23" x14ac:dyDescent="0.3">
      <c r="H960" s="12">
        <f t="shared" si="112"/>
        <v>0</v>
      </c>
      <c r="I960" s="2" t="str">
        <f t="shared" si="120"/>
        <v/>
      </c>
      <c r="J960" s="2" t="str">
        <f>IF(ISBLANK(A960),"",-SUM(I$3:I960))</f>
        <v/>
      </c>
      <c r="K960" s="2" t="str">
        <f t="shared" si="121"/>
        <v/>
      </c>
      <c r="L960" s="7" t="str">
        <f t="shared" si="122"/>
        <v/>
      </c>
      <c r="M960" s="7" t="str">
        <f>IF(ISBLANK(A960),"",K960/($M$1+SUM(K$3:K959)))</f>
        <v/>
      </c>
      <c r="N960" t="str">
        <f>IF(ISBLANK(A960),"",IF(H961=0,NETWORKDAYS($H$3,H960,holiday!$B$2:$B$10),IF(DAY(H960)&lt;DAY(H961),NETWORKDAYS($H$3,H960,holiday!$B$2:$B$10),0)))</f>
        <v/>
      </c>
      <c r="O960" t="str">
        <f>IF(ISBLANK(A960),"",SUMIF($A$3:$A960,O$2,$B$3:$B960))</f>
        <v/>
      </c>
      <c r="P960" t="str">
        <f>IF(ISBLANK(A960),"",SUMIF($A$3:$A960,P$2,$B$3:$B960))</f>
        <v/>
      </c>
      <c r="Q960" t="str">
        <f>IF(ISBLANK(A960),"",SUMIF($A$3:$A960,Q$2,$B$3:$B960))</f>
        <v/>
      </c>
      <c r="R960" t="str">
        <f>IF(ISBLANK(A960),"",SUMIF($A$3:$A960,R$2,$B$3:$B960))</f>
        <v/>
      </c>
      <c r="T960" s="2" t="str">
        <f t="shared" si="123"/>
        <v/>
      </c>
      <c r="U960" s="2" t="str">
        <f t="shared" si="124"/>
        <v/>
      </c>
      <c r="V960" s="2" t="str">
        <f t="shared" si="125"/>
        <v/>
      </c>
      <c r="W960" s="2" t="str">
        <f t="shared" si="126"/>
        <v/>
      </c>
    </row>
    <row r="961" spans="8:23" x14ac:dyDescent="0.3">
      <c r="H961" s="12">
        <f t="shared" si="112"/>
        <v>0</v>
      </c>
      <c r="I961" s="2" t="str">
        <f t="shared" si="120"/>
        <v/>
      </c>
      <c r="J961" s="2" t="str">
        <f>IF(ISBLANK(A961),"",-SUM(I$3:I961))</f>
        <v/>
      </c>
      <c r="K961" s="2" t="str">
        <f t="shared" si="121"/>
        <v/>
      </c>
      <c r="L961" s="7" t="str">
        <f t="shared" si="122"/>
        <v/>
      </c>
      <c r="M961" s="7" t="str">
        <f>IF(ISBLANK(A961),"",K961/($M$1+SUM(K$3:K960)))</f>
        <v/>
      </c>
      <c r="N961" t="str">
        <f>IF(ISBLANK(A961),"",IF(H962=0,NETWORKDAYS($H$3,H961,holiday!$B$2:$B$10),IF(DAY(H961)&lt;DAY(H962),NETWORKDAYS($H$3,H961,holiday!$B$2:$B$10),0)))</f>
        <v/>
      </c>
      <c r="O961" t="str">
        <f>IF(ISBLANK(A961),"",SUMIF($A$3:$A961,O$2,$B$3:$B961))</f>
        <v/>
      </c>
      <c r="P961" t="str">
        <f>IF(ISBLANK(A961),"",SUMIF($A$3:$A961,P$2,$B$3:$B961))</f>
        <v/>
      </c>
      <c r="Q961" t="str">
        <f>IF(ISBLANK(A961),"",SUMIF($A$3:$A961,Q$2,$B$3:$B961))</f>
        <v/>
      </c>
      <c r="R961" t="str">
        <f>IF(ISBLANK(A961),"",SUMIF($A$3:$A961,R$2,$B$3:$B961))</f>
        <v/>
      </c>
      <c r="T961" s="2" t="str">
        <f t="shared" si="123"/>
        <v/>
      </c>
      <c r="U961" s="2" t="str">
        <f t="shared" si="124"/>
        <v/>
      </c>
      <c r="V961" s="2" t="str">
        <f t="shared" si="125"/>
        <v/>
      </c>
      <c r="W961" s="2" t="str">
        <f t="shared" si="126"/>
        <v/>
      </c>
    </row>
    <row r="962" spans="8:23" x14ac:dyDescent="0.3">
      <c r="H962" s="12">
        <f t="shared" si="112"/>
        <v>0</v>
      </c>
      <c r="I962" s="2" t="str">
        <f t="shared" si="120"/>
        <v/>
      </c>
      <c r="J962" s="2" t="str">
        <f>IF(ISBLANK(A962),"",-SUM(I$3:I962))</f>
        <v/>
      </c>
      <c r="K962" s="2" t="str">
        <f t="shared" si="121"/>
        <v/>
      </c>
      <c r="L962" s="7" t="str">
        <f t="shared" si="122"/>
        <v/>
      </c>
      <c r="M962" s="7" t="str">
        <f>IF(ISBLANK(A962),"",K962/($M$1+SUM(K$3:K961)))</f>
        <v/>
      </c>
      <c r="N962" t="str">
        <f>IF(ISBLANK(A962),"",IF(H963=0,NETWORKDAYS($H$3,H962,holiday!$B$2:$B$10),IF(DAY(H962)&lt;DAY(H963),NETWORKDAYS($H$3,H962,holiday!$B$2:$B$10),0)))</f>
        <v/>
      </c>
      <c r="O962" t="str">
        <f>IF(ISBLANK(A962),"",SUMIF($A$3:$A962,O$2,$B$3:$B962))</f>
        <v/>
      </c>
      <c r="P962" t="str">
        <f>IF(ISBLANK(A962),"",SUMIF($A$3:$A962,P$2,$B$3:$B962))</f>
        <v/>
      </c>
      <c r="Q962" t="str">
        <f>IF(ISBLANK(A962),"",SUMIF($A$3:$A962,Q$2,$B$3:$B962))</f>
        <v/>
      </c>
      <c r="R962" t="str">
        <f>IF(ISBLANK(A962),"",SUMIF($A$3:$A962,R$2,$B$3:$B962))</f>
        <v/>
      </c>
      <c r="T962" s="2" t="str">
        <f t="shared" si="123"/>
        <v/>
      </c>
      <c r="U962" s="2" t="str">
        <f t="shared" si="124"/>
        <v/>
      </c>
      <c r="V962" s="2" t="str">
        <f t="shared" si="125"/>
        <v/>
      </c>
      <c r="W962" s="2" t="str">
        <f t="shared" si="126"/>
        <v/>
      </c>
    </row>
    <row r="963" spans="8:23" x14ac:dyDescent="0.3">
      <c r="H963" s="12">
        <f t="shared" si="112"/>
        <v>0</v>
      </c>
      <c r="I963" s="2" t="str">
        <f t="shared" si="120"/>
        <v/>
      </c>
      <c r="J963" s="2" t="str">
        <f>IF(ISBLANK(A963),"",-SUM(I$3:I963))</f>
        <v/>
      </c>
      <c r="K963" s="2" t="str">
        <f t="shared" si="121"/>
        <v/>
      </c>
      <c r="L963" s="7" t="str">
        <f t="shared" si="122"/>
        <v/>
      </c>
      <c r="M963" s="7" t="str">
        <f>IF(ISBLANK(A963),"",K963/($M$1+SUM(K$3:K962)))</f>
        <v/>
      </c>
      <c r="N963" t="str">
        <f>IF(ISBLANK(A963),"",IF(H964=0,NETWORKDAYS($H$3,H963,holiday!$B$2:$B$10),IF(DAY(H963)&lt;DAY(H964),NETWORKDAYS($H$3,H963,holiday!$B$2:$B$10),0)))</f>
        <v/>
      </c>
      <c r="O963" t="str">
        <f>IF(ISBLANK(A963),"",SUMIF($A$3:$A963,O$2,$B$3:$B963))</f>
        <v/>
      </c>
      <c r="P963" t="str">
        <f>IF(ISBLANK(A963),"",SUMIF($A$3:$A963,P$2,$B$3:$B963))</f>
        <v/>
      </c>
      <c r="Q963" t="str">
        <f>IF(ISBLANK(A963),"",SUMIF($A$3:$A963,Q$2,$B$3:$B963))</f>
        <v/>
      </c>
      <c r="R963" t="str">
        <f>IF(ISBLANK(A963),"",SUMIF($A$3:$A963,R$2,$B$3:$B963))</f>
        <v/>
      </c>
      <c r="T963" s="2" t="str">
        <f t="shared" si="123"/>
        <v/>
      </c>
      <c r="U963" s="2" t="str">
        <f t="shared" si="124"/>
        <v/>
      </c>
      <c r="V963" s="2" t="str">
        <f t="shared" si="125"/>
        <v/>
      </c>
      <c r="W963" s="2" t="str">
        <f t="shared" si="126"/>
        <v/>
      </c>
    </row>
    <row r="964" spans="8:23" x14ac:dyDescent="0.3">
      <c r="H964" s="12">
        <f t="shared" ref="H964:H1027" si="127">IF(ISBLANK(D964),,LEFT(D964,LEN(D964)-6)*1)</f>
        <v>0</v>
      </c>
      <c r="I964" s="2" t="str">
        <f t="shared" si="120"/>
        <v/>
      </c>
      <c r="J964" s="2" t="str">
        <f>IF(ISBLANK(A964),"",-SUM(I$3:I964))</f>
        <v/>
      </c>
      <c r="K964" s="2" t="str">
        <f t="shared" si="121"/>
        <v/>
      </c>
      <c r="L964" s="7" t="str">
        <f t="shared" si="122"/>
        <v/>
      </c>
      <c r="M964" s="7" t="str">
        <f>IF(ISBLANK(A964),"",K964/($M$1+SUM(K$3:K963)))</f>
        <v/>
      </c>
      <c r="N964" t="str">
        <f>IF(ISBLANK(A964),"",IF(H965=0,NETWORKDAYS($H$3,H964,holiday!$B$2:$B$10),IF(DAY(H964)&lt;DAY(H965),NETWORKDAYS($H$3,H964,holiday!$B$2:$B$10),0)))</f>
        <v/>
      </c>
      <c r="O964" t="str">
        <f>IF(ISBLANK(A964),"",SUMIF($A$3:$A964,O$2,$B$3:$B964))</f>
        <v/>
      </c>
      <c r="P964" t="str">
        <f>IF(ISBLANK(A964),"",SUMIF($A$3:$A964,P$2,$B$3:$B964))</f>
        <v/>
      </c>
      <c r="Q964" t="str">
        <f>IF(ISBLANK(A964),"",SUMIF($A$3:$A964,Q$2,$B$3:$B964))</f>
        <v/>
      </c>
      <c r="R964" t="str">
        <f>IF(ISBLANK(A964),"",SUMIF($A$3:$A964,R$2,$B$3:$B964))</f>
        <v/>
      </c>
      <c r="T964" s="2" t="str">
        <f t="shared" si="123"/>
        <v/>
      </c>
      <c r="U964" s="2" t="str">
        <f t="shared" si="124"/>
        <v/>
      </c>
      <c r="V964" s="2" t="str">
        <f t="shared" si="125"/>
        <v/>
      </c>
      <c r="W964" s="2" t="str">
        <f t="shared" si="126"/>
        <v/>
      </c>
    </row>
    <row r="965" spans="8:23" x14ac:dyDescent="0.3">
      <c r="H965" s="12">
        <f t="shared" si="127"/>
        <v>0</v>
      </c>
      <c r="I965" s="2" t="str">
        <f t="shared" si="120"/>
        <v/>
      </c>
      <c r="J965" s="2" t="str">
        <f>IF(ISBLANK(A965),"",-SUM(I$3:I965))</f>
        <v/>
      </c>
      <c r="K965" s="2" t="str">
        <f t="shared" si="121"/>
        <v/>
      </c>
      <c r="L965" s="7" t="str">
        <f t="shared" si="122"/>
        <v/>
      </c>
      <c r="M965" s="7" t="str">
        <f>IF(ISBLANK(A965),"",K965/($M$1+SUM(K$3:K964)))</f>
        <v/>
      </c>
      <c r="N965" t="str">
        <f>IF(ISBLANK(A965),"",IF(H966=0,NETWORKDAYS($H$3,H965,holiday!$B$2:$B$10),IF(DAY(H965)&lt;DAY(H966),NETWORKDAYS($H$3,H965,holiday!$B$2:$B$10),0)))</f>
        <v/>
      </c>
      <c r="O965" t="str">
        <f>IF(ISBLANK(A965),"",SUMIF($A$3:$A965,O$2,$B$3:$B965))</f>
        <v/>
      </c>
      <c r="P965" t="str">
        <f>IF(ISBLANK(A965),"",SUMIF($A$3:$A965,P$2,$B$3:$B965))</f>
        <v/>
      </c>
      <c r="Q965" t="str">
        <f>IF(ISBLANK(A965),"",SUMIF($A$3:$A965,Q$2,$B$3:$B965))</f>
        <v/>
      </c>
      <c r="R965" t="str">
        <f>IF(ISBLANK(A965),"",SUMIF($A$3:$A965,R$2,$B$3:$B965))</f>
        <v/>
      </c>
      <c r="T965" s="2" t="str">
        <f t="shared" si="123"/>
        <v/>
      </c>
      <c r="U965" s="2" t="str">
        <f t="shared" si="124"/>
        <v/>
      </c>
      <c r="V965" s="2" t="str">
        <f t="shared" si="125"/>
        <v/>
      </c>
      <c r="W965" s="2" t="str">
        <f t="shared" si="126"/>
        <v/>
      </c>
    </row>
    <row r="966" spans="8:23" x14ac:dyDescent="0.3">
      <c r="H966" s="12">
        <f t="shared" si="127"/>
        <v>0</v>
      </c>
      <c r="I966" s="2" t="str">
        <f t="shared" si="120"/>
        <v/>
      </c>
      <c r="J966" s="2" t="str">
        <f>IF(ISBLANK(A966),"",-SUM(I$3:I966))</f>
        <v/>
      </c>
      <c r="K966" s="2" t="str">
        <f t="shared" si="121"/>
        <v/>
      </c>
      <c r="L966" s="7" t="str">
        <f t="shared" si="122"/>
        <v/>
      </c>
      <c r="M966" s="7" t="str">
        <f>IF(ISBLANK(A966),"",K966/($M$1+SUM(K$3:K965)))</f>
        <v/>
      </c>
      <c r="N966" t="str">
        <f>IF(ISBLANK(A966),"",IF(H967=0,NETWORKDAYS($H$3,H966,holiday!$B$2:$B$10),IF(DAY(H966)&lt;DAY(H967),NETWORKDAYS($H$3,H966,holiday!$B$2:$B$10),0)))</f>
        <v/>
      </c>
      <c r="O966" t="str">
        <f>IF(ISBLANK(A966),"",SUMIF($A$3:$A966,O$2,$B$3:$B966))</f>
        <v/>
      </c>
      <c r="P966" t="str">
        <f>IF(ISBLANK(A966),"",SUMIF($A$3:$A966,P$2,$B$3:$B966))</f>
        <v/>
      </c>
      <c r="Q966" t="str">
        <f>IF(ISBLANK(A966),"",SUMIF($A$3:$A966,Q$2,$B$3:$B966))</f>
        <v/>
      </c>
      <c r="R966" t="str">
        <f>IF(ISBLANK(A966),"",SUMIF($A$3:$A966,R$2,$B$3:$B966))</f>
        <v/>
      </c>
      <c r="T966" s="2" t="str">
        <f t="shared" si="123"/>
        <v/>
      </c>
      <c r="U966" s="2" t="str">
        <f t="shared" si="124"/>
        <v/>
      </c>
      <c r="V966" s="2" t="str">
        <f t="shared" si="125"/>
        <v/>
      </c>
      <c r="W966" s="2" t="str">
        <f t="shared" si="126"/>
        <v/>
      </c>
    </row>
    <row r="967" spans="8:23" x14ac:dyDescent="0.3">
      <c r="H967" s="12">
        <f t="shared" si="127"/>
        <v>0</v>
      </c>
      <c r="I967" s="2" t="str">
        <f t="shared" si="120"/>
        <v/>
      </c>
      <c r="J967" s="2" t="str">
        <f>IF(ISBLANK(A967),"",-SUM(I$3:I967))</f>
        <v/>
      </c>
      <c r="K967" s="2" t="str">
        <f t="shared" si="121"/>
        <v/>
      </c>
      <c r="L967" s="7" t="str">
        <f t="shared" si="122"/>
        <v/>
      </c>
      <c r="M967" s="7" t="str">
        <f>IF(ISBLANK(A967),"",K967/($M$1+SUM(K$3:K966)))</f>
        <v/>
      </c>
      <c r="N967" t="str">
        <f>IF(ISBLANK(A967),"",IF(H968=0,NETWORKDAYS($H$3,H967,holiday!$B$2:$B$10),IF(DAY(H967)&lt;DAY(H968),NETWORKDAYS($H$3,H967,holiday!$B$2:$B$10),0)))</f>
        <v/>
      </c>
      <c r="O967" t="str">
        <f>IF(ISBLANK(A967),"",SUMIF($A$3:$A967,O$2,$B$3:$B967))</f>
        <v/>
      </c>
      <c r="P967" t="str">
        <f>IF(ISBLANK(A967),"",SUMIF($A$3:$A967,P$2,$B$3:$B967))</f>
        <v/>
      </c>
      <c r="Q967" t="str">
        <f>IF(ISBLANK(A967),"",SUMIF($A$3:$A967,Q$2,$B$3:$B967))</f>
        <v/>
      </c>
      <c r="R967" t="str">
        <f>IF(ISBLANK(A967),"",SUMIF($A$3:$A967,R$2,$B$3:$B967))</f>
        <v/>
      </c>
      <c r="T967" s="2" t="str">
        <f t="shared" si="123"/>
        <v/>
      </c>
      <c r="U967" s="2" t="str">
        <f t="shared" si="124"/>
        <v/>
      </c>
      <c r="V967" s="2" t="str">
        <f t="shared" si="125"/>
        <v/>
      </c>
      <c r="W967" s="2" t="str">
        <f t="shared" si="126"/>
        <v/>
      </c>
    </row>
    <row r="968" spans="8:23" x14ac:dyDescent="0.3">
      <c r="H968" s="12">
        <f t="shared" si="127"/>
        <v>0</v>
      </c>
      <c r="I968" s="2" t="str">
        <f t="shared" si="120"/>
        <v/>
      </c>
      <c r="J968" s="2" t="str">
        <f>IF(ISBLANK(A968),"",-SUM(I$3:I968))</f>
        <v/>
      </c>
      <c r="K968" s="2" t="str">
        <f t="shared" si="121"/>
        <v/>
      </c>
      <c r="L968" s="7" t="str">
        <f t="shared" si="122"/>
        <v/>
      </c>
      <c r="M968" s="7" t="str">
        <f>IF(ISBLANK(A968),"",K968/($M$1+SUM(K$3:K967)))</f>
        <v/>
      </c>
      <c r="N968" t="str">
        <f>IF(ISBLANK(A968),"",IF(H969=0,NETWORKDAYS($H$3,H968,holiday!$B$2:$B$10),IF(DAY(H968)&lt;DAY(H969),NETWORKDAYS($H$3,H968,holiday!$B$2:$B$10),0)))</f>
        <v/>
      </c>
      <c r="O968" t="str">
        <f>IF(ISBLANK(A968),"",SUMIF($A$3:$A968,O$2,$B$3:$B968))</f>
        <v/>
      </c>
      <c r="P968" t="str">
        <f>IF(ISBLANK(A968),"",SUMIF($A$3:$A968,P$2,$B$3:$B968))</f>
        <v/>
      </c>
      <c r="Q968" t="str">
        <f>IF(ISBLANK(A968),"",SUMIF($A$3:$A968,Q$2,$B$3:$B968))</f>
        <v/>
      </c>
      <c r="R968" t="str">
        <f>IF(ISBLANK(A968),"",SUMIF($A$3:$A968,R$2,$B$3:$B968))</f>
        <v/>
      </c>
      <c r="T968" s="2" t="str">
        <f t="shared" si="123"/>
        <v/>
      </c>
      <c r="U968" s="2" t="str">
        <f t="shared" si="124"/>
        <v/>
      </c>
      <c r="V968" s="2" t="str">
        <f t="shared" si="125"/>
        <v/>
      </c>
      <c r="W968" s="2" t="str">
        <f t="shared" si="126"/>
        <v/>
      </c>
    </row>
    <row r="969" spans="8:23" x14ac:dyDescent="0.3">
      <c r="H969" s="12">
        <f t="shared" si="127"/>
        <v>0</v>
      </c>
      <c r="I969" s="2" t="str">
        <f t="shared" si="120"/>
        <v/>
      </c>
      <c r="J969" s="2" t="str">
        <f>IF(ISBLANK(A969),"",-SUM(I$3:I969))</f>
        <v/>
      </c>
      <c r="K969" s="2" t="str">
        <f t="shared" si="121"/>
        <v/>
      </c>
      <c r="L969" s="7" t="str">
        <f t="shared" si="122"/>
        <v/>
      </c>
      <c r="M969" s="7" t="str">
        <f>IF(ISBLANK(A969),"",K969/($M$1+SUM(K$3:K968)))</f>
        <v/>
      </c>
      <c r="N969" t="str">
        <f>IF(ISBLANK(A969),"",IF(H970=0,NETWORKDAYS($H$3,H969,holiday!$B$2:$B$10),IF(DAY(H969)&lt;DAY(H970),NETWORKDAYS($H$3,H969,holiday!$B$2:$B$10),0)))</f>
        <v/>
      </c>
      <c r="O969" t="str">
        <f>IF(ISBLANK(A969),"",SUMIF($A$3:$A969,O$2,$B$3:$B969))</f>
        <v/>
      </c>
      <c r="P969" t="str">
        <f>IF(ISBLANK(A969),"",SUMIF($A$3:$A969,P$2,$B$3:$B969))</f>
        <v/>
      </c>
      <c r="Q969" t="str">
        <f>IF(ISBLANK(A969),"",SUMIF($A$3:$A969,Q$2,$B$3:$B969))</f>
        <v/>
      </c>
      <c r="R969" t="str">
        <f>IF(ISBLANK(A969),"",SUMIF($A$3:$A969,R$2,$B$3:$B969))</f>
        <v/>
      </c>
      <c r="T969" s="2" t="str">
        <f t="shared" si="123"/>
        <v/>
      </c>
      <c r="U969" s="2" t="str">
        <f t="shared" si="124"/>
        <v/>
      </c>
      <c r="V969" s="2" t="str">
        <f t="shared" si="125"/>
        <v/>
      </c>
      <c r="W969" s="2" t="str">
        <f t="shared" si="126"/>
        <v/>
      </c>
    </row>
    <row r="970" spans="8:23" x14ac:dyDescent="0.3">
      <c r="H970" s="12">
        <f t="shared" si="127"/>
        <v>0</v>
      </c>
      <c r="I970" s="2" t="str">
        <f t="shared" si="120"/>
        <v/>
      </c>
      <c r="J970" s="2" t="str">
        <f>IF(ISBLANK(A970),"",-SUM(I$3:I970))</f>
        <v/>
      </c>
      <c r="K970" s="2" t="str">
        <f t="shared" si="121"/>
        <v/>
      </c>
      <c r="L970" s="7" t="str">
        <f t="shared" si="122"/>
        <v/>
      </c>
      <c r="M970" s="7" t="str">
        <f>IF(ISBLANK(A970),"",K970/($M$1+SUM(K$3:K969)))</f>
        <v/>
      </c>
      <c r="N970" t="str">
        <f>IF(ISBLANK(A970),"",IF(H971=0,NETWORKDAYS($H$3,H970,holiday!$B$2:$B$10),IF(DAY(H970)&lt;DAY(H971),NETWORKDAYS($H$3,H970,holiday!$B$2:$B$10),0)))</f>
        <v/>
      </c>
      <c r="O970" t="str">
        <f>IF(ISBLANK(A970),"",SUMIF($A$3:$A970,O$2,$B$3:$B970))</f>
        <v/>
      </c>
      <c r="P970" t="str">
        <f>IF(ISBLANK(A970),"",SUMIF($A$3:$A970,P$2,$B$3:$B970))</f>
        <v/>
      </c>
      <c r="Q970" t="str">
        <f>IF(ISBLANK(A970),"",SUMIF($A$3:$A970,Q$2,$B$3:$B970))</f>
        <v/>
      </c>
      <c r="R970" t="str">
        <f>IF(ISBLANK(A970),"",SUMIF($A$3:$A970,R$2,$B$3:$B970))</f>
        <v/>
      </c>
      <c r="T970" s="2" t="str">
        <f t="shared" si="123"/>
        <v/>
      </c>
      <c r="U970" s="2" t="str">
        <f t="shared" si="124"/>
        <v/>
      </c>
      <c r="V970" s="2" t="str">
        <f t="shared" si="125"/>
        <v/>
      </c>
      <c r="W970" s="2" t="str">
        <f t="shared" si="126"/>
        <v/>
      </c>
    </row>
    <row r="971" spans="8:23" x14ac:dyDescent="0.3">
      <c r="H971" s="12">
        <f t="shared" si="127"/>
        <v>0</v>
      </c>
      <c r="I971" s="2" t="str">
        <f t="shared" si="120"/>
        <v/>
      </c>
      <c r="J971" s="2" t="str">
        <f>IF(ISBLANK(A971),"",-SUM(I$3:I971))</f>
        <v/>
      </c>
      <c r="K971" s="2" t="str">
        <f t="shared" si="121"/>
        <v/>
      </c>
      <c r="L971" s="7" t="str">
        <f t="shared" si="122"/>
        <v/>
      </c>
      <c r="M971" s="7" t="str">
        <f>IF(ISBLANK(A971),"",K971/($M$1+SUM(K$3:K970)))</f>
        <v/>
      </c>
      <c r="N971" t="str">
        <f>IF(ISBLANK(A971),"",IF(H972=0,NETWORKDAYS($H$3,H971,holiday!$B$2:$B$10),IF(DAY(H971)&lt;DAY(H972),NETWORKDAYS($H$3,H971,holiday!$B$2:$B$10),0)))</f>
        <v/>
      </c>
      <c r="O971" t="str">
        <f>IF(ISBLANK(A971),"",SUMIF($A$3:$A971,O$2,$B$3:$B971))</f>
        <v/>
      </c>
      <c r="P971" t="str">
        <f>IF(ISBLANK(A971),"",SUMIF($A$3:$A971,P$2,$B$3:$B971))</f>
        <v/>
      </c>
      <c r="Q971" t="str">
        <f>IF(ISBLANK(A971),"",SUMIF($A$3:$A971,Q$2,$B$3:$B971))</f>
        <v/>
      </c>
      <c r="R971" t="str">
        <f>IF(ISBLANK(A971),"",SUMIF($A$3:$A971,R$2,$B$3:$B971))</f>
        <v/>
      </c>
      <c r="T971" s="2" t="str">
        <f t="shared" si="123"/>
        <v/>
      </c>
      <c r="U971" s="2" t="str">
        <f t="shared" si="124"/>
        <v/>
      </c>
      <c r="V971" s="2" t="str">
        <f t="shared" si="125"/>
        <v/>
      </c>
      <c r="W971" s="2" t="str">
        <f t="shared" si="126"/>
        <v/>
      </c>
    </row>
    <row r="972" spans="8:23" x14ac:dyDescent="0.3">
      <c r="H972" s="12">
        <f t="shared" si="127"/>
        <v>0</v>
      </c>
      <c r="I972" s="2" t="str">
        <f t="shared" si="120"/>
        <v/>
      </c>
      <c r="J972" s="2" t="str">
        <f>IF(ISBLANK(A972),"",-SUM(I$3:I972))</f>
        <v/>
      </c>
      <c r="K972" s="2" t="str">
        <f t="shared" si="121"/>
        <v/>
      </c>
      <c r="L972" s="7" t="str">
        <f t="shared" si="122"/>
        <v/>
      </c>
      <c r="M972" s="7" t="str">
        <f>IF(ISBLANK(A972),"",K972/($M$1+SUM(K$3:K971)))</f>
        <v/>
      </c>
      <c r="N972" t="str">
        <f>IF(ISBLANK(A972),"",IF(H973=0,NETWORKDAYS($H$3,H972,holiday!$B$2:$B$10),IF(DAY(H972)&lt;DAY(H973),NETWORKDAYS($H$3,H972,holiday!$B$2:$B$10),0)))</f>
        <v/>
      </c>
      <c r="O972" t="str">
        <f>IF(ISBLANK(A972),"",SUMIF($A$3:$A972,O$2,$B$3:$B972))</f>
        <v/>
      </c>
      <c r="P972" t="str">
        <f>IF(ISBLANK(A972),"",SUMIF($A$3:$A972,P$2,$B$3:$B972))</f>
        <v/>
      </c>
      <c r="Q972" t="str">
        <f>IF(ISBLANK(A972),"",SUMIF($A$3:$A972,Q$2,$B$3:$B972))</f>
        <v/>
      </c>
      <c r="R972" t="str">
        <f>IF(ISBLANK(A972),"",SUMIF($A$3:$A972,R$2,$B$3:$B972))</f>
        <v/>
      </c>
      <c r="T972" s="2" t="str">
        <f t="shared" si="123"/>
        <v/>
      </c>
      <c r="U972" s="2" t="str">
        <f t="shared" si="124"/>
        <v/>
      </c>
      <c r="V972" s="2" t="str">
        <f t="shared" si="125"/>
        <v/>
      </c>
      <c r="W972" s="2" t="str">
        <f t="shared" si="126"/>
        <v/>
      </c>
    </row>
    <row r="973" spans="8:23" x14ac:dyDescent="0.3">
      <c r="H973" s="12">
        <f t="shared" si="127"/>
        <v>0</v>
      </c>
      <c r="I973" s="2" t="str">
        <f t="shared" si="120"/>
        <v/>
      </c>
      <c r="J973" s="2" t="str">
        <f>IF(ISBLANK(A973),"",-SUM(I$3:I973))</f>
        <v/>
      </c>
      <c r="K973" s="2" t="str">
        <f t="shared" si="121"/>
        <v/>
      </c>
      <c r="L973" s="7" t="str">
        <f t="shared" si="122"/>
        <v/>
      </c>
      <c r="M973" s="7" t="str">
        <f>IF(ISBLANK(A973),"",K973/($M$1+SUM(K$3:K972)))</f>
        <v/>
      </c>
      <c r="N973" t="str">
        <f>IF(ISBLANK(A973),"",IF(H974=0,NETWORKDAYS($H$3,H973,holiday!$B$2:$B$10),IF(DAY(H973)&lt;DAY(H974),NETWORKDAYS($H$3,H973,holiday!$B$2:$B$10),0)))</f>
        <v/>
      </c>
      <c r="O973" t="str">
        <f>IF(ISBLANK(A973),"",SUMIF($A$3:$A973,O$2,$B$3:$B973))</f>
        <v/>
      </c>
      <c r="P973" t="str">
        <f>IF(ISBLANK(A973),"",SUMIF($A$3:$A973,P$2,$B$3:$B973))</f>
        <v/>
      </c>
      <c r="Q973" t="str">
        <f>IF(ISBLANK(A973),"",SUMIF($A$3:$A973,Q$2,$B$3:$B973))</f>
        <v/>
      </c>
      <c r="R973" t="str">
        <f>IF(ISBLANK(A973),"",SUMIF($A$3:$A973,R$2,$B$3:$B973))</f>
        <v/>
      </c>
      <c r="T973" s="2" t="str">
        <f t="shared" si="123"/>
        <v/>
      </c>
      <c r="U973" s="2" t="str">
        <f t="shared" si="124"/>
        <v/>
      </c>
      <c r="V973" s="2" t="str">
        <f t="shared" si="125"/>
        <v/>
      </c>
      <c r="W973" s="2" t="str">
        <f t="shared" si="126"/>
        <v/>
      </c>
    </row>
    <row r="974" spans="8:23" x14ac:dyDescent="0.3">
      <c r="H974" s="12">
        <f t="shared" si="127"/>
        <v>0</v>
      </c>
      <c r="I974" s="2" t="str">
        <f t="shared" si="120"/>
        <v/>
      </c>
      <c r="J974" s="2" t="str">
        <f>IF(ISBLANK(A974),"",-SUM(I$3:I974))</f>
        <v/>
      </c>
      <c r="K974" s="2" t="str">
        <f t="shared" si="121"/>
        <v/>
      </c>
      <c r="L974" s="7" t="str">
        <f t="shared" si="122"/>
        <v/>
      </c>
      <c r="M974" s="7" t="str">
        <f>IF(ISBLANK(A974),"",K974/($M$1+SUM(K$3:K973)))</f>
        <v/>
      </c>
      <c r="N974" t="str">
        <f>IF(ISBLANK(A974),"",IF(H975=0,NETWORKDAYS($H$3,H974,holiday!$B$2:$B$10),IF(DAY(H974)&lt;DAY(H975),NETWORKDAYS($H$3,H974,holiday!$B$2:$B$10),0)))</f>
        <v/>
      </c>
      <c r="O974" t="str">
        <f>IF(ISBLANK(A974),"",SUMIF($A$3:$A974,O$2,$B$3:$B974))</f>
        <v/>
      </c>
      <c r="P974" t="str">
        <f>IF(ISBLANK(A974),"",SUMIF($A$3:$A974,P$2,$B$3:$B974))</f>
        <v/>
      </c>
      <c r="Q974" t="str">
        <f>IF(ISBLANK(A974),"",SUMIF($A$3:$A974,Q$2,$B$3:$B974))</f>
        <v/>
      </c>
      <c r="R974" t="str">
        <f>IF(ISBLANK(A974),"",SUMIF($A$3:$A974,R$2,$B$3:$B974))</f>
        <v/>
      </c>
      <c r="T974" s="2" t="str">
        <f t="shared" si="123"/>
        <v/>
      </c>
      <c r="U974" s="2" t="str">
        <f t="shared" si="124"/>
        <v/>
      </c>
      <c r="V974" s="2" t="str">
        <f t="shared" si="125"/>
        <v/>
      </c>
      <c r="W974" s="2" t="str">
        <f t="shared" si="126"/>
        <v/>
      </c>
    </row>
    <row r="975" spans="8:23" x14ac:dyDescent="0.3">
      <c r="H975" s="12">
        <f t="shared" si="127"/>
        <v>0</v>
      </c>
      <c r="I975" s="2" t="str">
        <f t="shared" si="120"/>
        <v/>
      </c>
      <c r="J975" s="2" t="str">
        <f>IF(ISBLANK(A975),"",-SUM(I$3:I975))</f>
        <v/>
      </c>
      <c r="K975" s="2" t="str">
        <f t="shared" si="121"/>
        <v/>
      </c>
      <c r="L975" s="7" t="str">
        <f t="shared" si="122"/>
        <v/>
      </c>
      <c r="M975" s="7" t="str">
        <f>IF(ISBLANK(A975),"",K975/($M$1+SUM(K$3:K974)))</f>
        <v/>
      </c>
      <c r="N975" t="str">
        <f>IF(ISBLANK(A975),"",IF(H976=0,NETWORKDAYS($H$3,H975,holiday!$B$2:$B$10),IF(DAY(H975)&lt;DAY(H976),NETWORKDAYS($H$3,H975,holiday!$B$2:$B$10),0)))</f>
        <v/>
      </c>
      <c r="O975" t="str">
        <f>IF(ISBLANK(A975),"",SUMIF($A$3:$A975,O$2,$B$3:$B975))</f>
        <v/>
      </c>
      <c r="P975" t="str">
        <f>IF(ISBLANK(A975),"",SUMIF($A$3:$A975,P$2,$B$3:$B975))</f>
        <v/>
      </c>
      <c r="Q975" t="str">
        <f>IF(ISBLANK(A975),"",SUMIF($A$3:$A975,Q$2,$B$3:$B975))</f>
        <v/>
      </c>
      <c r="R975" t="str">
        <f>IF(ISBLANK(A975),"",SUMIF($A$3:$A975,R$2,$B$3:$B975))</f>
        <v/>
      </c>
      <c r="T975" s="2" t="str">
        <f t="shared" si="123"/>
        <v/>
      </c>
      <c r="U975" s="2" t="str">
        <f t="shared" si="124"/>
        <v/>
      </c>
      <c r="V975" s="2" t="str">
        <f t="shared" si="125"/>
        <v/>
      </c>
      <c r="W975" s="2" t="str">
        <f t="shared" si="126"/>
        <v/>
      </c>
    </row>
    <row r="976" spans="8:23" x14ac:dyDescent="0.3">
      <c r="H976" s="12">
        <f t="shared" si="127"/>
        <v>0</v>
      </c>
      <c r="I976" s="2" t="str">
        <f t="shared" si="120"/>
        <v/>
      </c>
      <c r="J976" s="2" t="str">
        <f>IF(ISBLANK(A976),"",-SUM(I$3:I976))</f>
        <v/>
      </c>
      <c r="K976" s="2" t="str">
        <f t="shared" si="121"/>
        <v/>
      </c>
      <c r="L976" s="7" t="str">
        <f t="shared" si="122"/>
        <v/>
      </c>
      <c r="M976" s="7" t="str">
        <f>IF(ISBLANK(A976),"",K976/($M$1+SUM(K$3:K975)))</f>
        <v/>
      </c>
      <c r="N976" t="str">
        <f>IF(ISBLANK(A976),"",IF(H977=0,NETWORKDAYS($H$3,H976,holiday!$B$2:$B$10),IF(DAY(H976)&lt;DAY(H977),NETWORKDAYS($H$3,H976,holiday!$B$2:$B$10),0)))</f>
        <v/>
      </c>
      <c r="O976" t="str">
        <f>IF(ISBLANK(A976),"",SUMIF($A$3:$A976,O$2,$B$3:$B976))</f>
        <v/>
      </c>
      <c r="P976" t="str">
        <f>IF(ISBLANK(A976),"",SUMIF($A$3:$A976,P$2,$B$3:$B976))</f>
        <v/>
      </c>
      <c r="Q976" t="str">
        <f>IF(ISBLANK(A976),"",SUMIF($A$3:$A976,Q$2,$B$3:$B976))</f>
        <v/>
      </c>
      <c r="R976" t="str">
        <f>IF(ISBLANK(A976),"",SUMIF($A$3:$A976,R$2,$B$3:$B976))</f>
        <v/>
      </c>
      <c r="T976" s="2" t="str">
        <f t="shared" si="123"/>
        <v/>
      </c>
      <c r="U976" s="2" t="str">
        <f t="shared" si="124"/>
        <v/>
      </c>
      <c r="V976" s="2" t="str">
        <f t="shared" si="125"/>
        <v/>
      </c>
      <c r="W976" s="2" t="str">
        <f t="shared" si="126"/>
        <v/>
      </c>
    </row>
    <row r="977" spans="8:23" x14ac:dyDescent="0.3">
      <c r="H977" s="12">
        <f t="shared" si="127"/>
        <v>0</v>
      </c>
      <c r="I977" s="2" t="str">
        <f t="shared" si="120"/>
        <v/>
      </c>
      <c r="J977" s="2" t="str">
        <f>IF(ISBLANK(A977),"",-SUM(I$3:I977))</f>
        <v/>
      </c>
      <c r="K977" s="2" t="str">
        <f t="shared" si="121"/>
        <v/>
      </c>
      <c r="L977" s="7" t="str">
        <f t="shared" si="122"/>
        <v/>
      </c>
      <c r="M977" s="7" t="str">
        <f>IF(ISBLANK(A977),"",K977/($M$1+SUM(K$3:K976)))</f>
        <v/>
      </c>
      <c r="N977" t="str">
        <f>IF(ISBLANK(A977),"",IF(H978=0,NETWORKDAYS($H$3,H977,holiday!$B$2:$B$10),IF(DAY(H977)&lt;DAY(H978),NETWORKDAYS($H$3,H977,holiday!$B$2:$B$10),0)))</f>
        <v/>
      </c>
      <c r="O977" t="str">
        <f>IF(ISBLANK(A977),"",SUMIF($A$3:$A977,O$2,$B$3:$B977))</f>
        <v/>
      </c>
      <c r="P977" t="str">
        <f>IF(ISBLANK(A977),"",SUMIF($A$3:$A977,P$2,$B$3:$B977))</f>
        <v/>
      </c>
      <c r="Q977" t="str">
        <f>IF(ISBLANK(A977),"",SUMIF($A$3:$A977,Q$2,$B$3:$B977))</f>
        <v/>
      </c>
      <c r="R977" t="str">
        <f>IF(ISBLANK(A977),"",SUMIF($A$3:$A977,R$2,$B$3:$B977))</f>
        <v/>
      </c>
      <c r="T977" s="2" t="str">
        <f t="shared" si="123"/>
        <v/>
      </c>
      <c r="U977" s="2" t="str">
        <f t="shared" si="124"/>
        <v/>
      </c>
      <c r="V977" s="2" t="str">
        <f t="shared" si="125"/>
        <v/>
      </c>
      <c r="W977" s="2" t="str">
        <f t="shared" si="126"/>
        <v/>
      </c>
    </row>
    <row r="978" spans="8:23" x14ac:dyDescent="0.3">
      <c r="H978" s="12">
        <f t="shared" si="127"/>
        <v>0</v>
      </c>
      <c r="I978" s="2" t="str">
        <f t="shared" si="120"/>
        <v/>
      </c>
      <c r="J978" s="2" t="str">
        <f>IF(ISBLANK(A978),"",-SUM(I$3:I978))</f>
        <v/>
      </c>
      <c r="K978" s="2" t="str">
        <f t="shared" si="121"/>
        <v/>
      </c>
      <c r="L978" s="7" t="str">
        <f t="shared" si="122"/>
        <v/>
      </c>
      <c r="M978" s="7" t="str">
        <f>IF(ISBLANK(A978),"",K978/($M$1+SUM(K$3:K977)))</f>
        <v/>
      </c>
      <c r="N978" t="str">
        <f>IF(ISBLANK(A978),"",IF(H979=0,NETWORKDAYS($H$3,H978,holiday!$B$2:$B$10),IF(DAY(H978)&lt;DAY(H979),NETWORKDAYS($H$3,H978,holiday!$B$2:$B$10),0)))</f>
        <v/>
      </c>
      <c r="O978" t="str">
        <f>IF(ISBLANK(A978),"",SUMIF($A$3:$A978,O$2,$B$3:$B978))</f>
        <v/>
      </c>
      <c r="P978" t="str">
        <f>IF(ISBLANK(A978),"",SUMIF($A$3:$A978,P$2,$B$3:$B978))</f>
        <v/>
      </c>
      <c r="Q978" t="str">
        <f>IF(ISBLANK(A978),"",SUMIF($A$3:$A978,Q$2,$B$3:$B978))</f>
        <v/>
      </c>
      <c r="R978" t="str">
        <f>IF(ISBLANK(A978),"",SUMIF($A$3:$A978,R$2,$B$3:$B978))</f>
        <v/>
      </c>
      <c r="T978" s="2" t="str">
        <f t="shared" si="123"/>
        <v/>
      </c>
      <c r="U978" s="2" t="str">
        <f t="shared" si="124"/>
        <v/>
      </c>
      <c r="V978" s="2" t="str">
        <f t="shared" si="125"/>
        <v/>
      </c>
      <c r="W978" s="2" t="str">
        <f t="shared" si="126"/>
        <v/>
      </c>
    </row>
    <row r="979" spans="8:23" x14ac:dyDescent="0.3">
      <c r="H979" s="12">
        <f t="shared" si="127"/>
        <v>0</v>
      </c>
      <c r="I979" s="2" t="str">
        <f t="shared" si="120"/>
        <v/>
      </c>
      <c r="J979" s="2" t="str">
        <f>IF(ISBLANK(A979),"",-SUM(I$3:I979))</f>
        <v/>
      </c>
      <c r="K979" s="2" t="str">
        <f t="shared" si="121"/>
        <v/>
      </c>
      <c r="L979" s="7" t="str">
        <f t="shared" si="122"/>
        <v/>
      </c>
      <c r="M979" s="7" t="str">
        <f>IF(ISBLANK(A979),"",K979/($M$1+SUM(K$3:K978)))</f>
        <v/>
      </c>
      <c r="N979" t="str">
        <f>IF(ISBLANK(A979),"",IF(H980=0,NETWORKDAYS($H$3,H979,holiday!$B$2:$B$10),IF(DAY(H979)&lt;DAY(H980),NETWORKDAYS($H$3,H979,holiday!$B$2:$B$10),0)))</f>
        <v/>
      </c>
      <c r="O979" t="str">
        <f>IF(ISBLANK(A979),"",SUMIF($A$3:$A979,O$2,$B$3:$B979))</f>
        <v/>
      </c>
      <c r="P979" t="str">
        <f>IF(ISBLANK(A979),"",SUMIF($A$3:$A979,P$2,$B$3:$B979))</f>
        <v/>
      </c>
      <c r="Q979" t="str">
        <f>IF(ISBLANK(A979),"",SUMIF($A$3:$A979,Q$2,$B$3:$B979))</f>
        <v/>
      </c>
      <c r="R979" t="str">
        <f>IF(ISBLANK(A979),"",SUMIF($A$3:$A979,R$2,$B$3:$B979))</f>
        <v/>
      </c>
      <c r="T979" s="2" t="str">
        <f t="shared" si="123"/>
        <v/>
      </c>
      <c r="U979" s="2" t="str">
        <f t="shared" si="124"/>
        <v/>
      </c>
      <c r="V979" s="2" t="str">
        <f t="shared" si="125"/>
        <v/>
      </c>
      <c r="W979" s="2" t="str">
        <f t="shared" si="126"/>
        <v/>
      </c>
    </row>
    <row r="980" spans="8:23" x14ac:dyDescent="0.3">
      <c r="H980" s="12">
        <f t="shared" si="127"/>
        <v>0</v>
      </c>
      <c r="I980" s="2" t="str">
        <f t="shared" si="120"/>
        <v/>
      </c>
      <c r="J980" s="2" t="str">
        <f>IF(ISBLANK(A980),"",-SUM(I$3:I980))</f>
        <v/>
      </c>
      <c r="K980" s="2" t="str">
        <f t="shared" si="121"/>
        <v/>
      </c>
      <c r="L980" s="7" t="str">
        <f t="shared" si="122"/>
        <v/>
      </c>
      <c r="M980" s="7" t="str">
        <f>IF(ISBLANK(A980),"",K980/($M$1+SUM(K$3:K979)))</f>
        <v/>
      </c>
      <c r="N980" t="str">
        <f>IF(ISBLANK(A980),"",IF(H981=0,NETWORKDAYS($H$3,H980,holiday!$B$2:$B$10),IF(DAY(H980)&lt;DAY(H981),NETWORKDAYS($H$3,H980,holiday!$B$2:$B$10),0)))</f>
        <v/>
      </c>
      <c r="O980" t="str">
        <f>IF(ISBLANK(A980),"",SUMIF($A$3:$A980,O$2,$B$3:$B980))</f>
        <v/>
      </c>
      <c r="P980" t="str">
        <f>IF(ISBLANK(A980),"",SUMIF($A$3:$A980,P$2,$B$3:$B980))</f>
        <v/>
      </c>
      <c r="Q980" t="str">
        <f>IF(ISBLANK(A980),"",SUMIF($A$3:$A980,Q$2,$B$3:$B980))</f>
        <v/>
      </c>
      <c r="R980" t="str">
        <f>IF(ISBLANK(A980),"",SUMIF($A$3:$A980,R$2,$B$3:$B980))</f>
        <v/>
      </c>
      <c r="T980" s="2" t="str">
        <f t="shared" si="123"/>
        <v/>
      </c>
      <c r="U980" s="2" t="str">
        <f t="shared" si="124"/>
        <v/>
      </c>
      <c r="V980" s="2" t="str">
        <f t="shared" si="125"/>
        <v/>
      </c>
      <c r="W980" s="2" t="str">
        <f t="shared" si="126"/>
        <v/>
      </c>
    </row>
    <row r="981" spans="8:23" x14ac:dyDescent="0.3">
      <c r="H981" s="12">
        <f t="shared" si="127"/>
        <v>0</v>
      </c>
      <c r="I981" s="2" t="str">
        <f t="shared" si="120"/>
        <v/>
      </c>
      <c r="J981" s="2" t="str">
        <f>IF(ISBLANK(A981),"",-SUM(I$3:I981))</f>
        <v/>
      </c>
      <c r="K981" s="2" t="str">
        <f t="shared" si="121"/>
        <v/>
      </c>
      <c r="L981" s="7" t="str">
        <f t="shared" si="122"/>
        <v/>
      </c>
      <c r="M981" s="7" t="str">
        <f>IF(ISBLANK(A981),"",K981/($M$1+SUM(K$3:K980)))</f>
        <v/>
      </c>
      <c r="N981" t="str">
        <f>IF(ISBLANK(A981),"",IF(H982=0,NETWORKDAYS($H$3,H981,holiday!$B$2:$B$10),IF(DAY(H981)&lt;DAY(H982),NETWORKDAYS($H$3,H981,holiday!$B$2:$B$10),0)))</f>
        <v/>
      </c>
      <c r="O981" t="str">
        <f>IF(ISBLANK(A981),"",SUMIF($A$3:$A981,O$2,$B$3:$B981))</f>
        <v/>
      </c>
      <c r="P981" t="str">
        <f>IF(ISBLANK(A981),"",SUMIF($A$3:$A981,P$2,$B$3:$B981))</f>
        <v/>
      </c>
      <c r="Q981" t="str">
        <f>IF(ISBLANK(A981),"",SUMIF($A$3:$A981,Q$2,$B$3:$B981))</f>
        <v/>
      </c>
      <c r="R981" t="str">
        <f>IF(ISBLANK(A981),"",SUMIF($A$3:$A981,R$2,$B$3:$B981))</f>
        <v/>
      </c>
      <c r="T981" s="2" t="str">
        <f t="shared" si="123"/>
        <v/>
      </c>
      <c r="U981" s="2" t="str">
        <f t="shared" si="124"/>
        <v/>
      </c>
      <c r="V981" s="2" t="str">
        <f t="shared" si="125"/>
        <v/>
      </c>
      <c r="W981" s="2" t="str">
        <f t="shared" si="126"/>
        <v/>
      </c>
    </row>
    <row r="982" spans="8:23" x14ac:dyDescent="0.3">
      <c r="H982" s="12">
        <f t="shared" si="127"/>
        <v>0</v>
      </c>
      <c r="I982" s="2" t="str">
        <f t="shared" si="120"/>
        <v/>
      </c>
      <c r="J982" s="2" t="str">
        <f>IF(ISBLANK(A982),"",-SUM(I$3:I982))</f>
        <v/>
      </c>
      <c r="K982" s="2" t="str">
        <f t="shared" si="121"/>
        <v/>
      </c>
      <c r="L982" s="7" t="str">
        <f t="shared" si="122"/>
        <v/>
      </c>
      <c r="M982" s="7" t="str">
        <f>IF(ISBLANK(A982),"",K982/($M$1+SUM(K$3:K981)))</f>
        <v/>
      </c>
      <c r="N982" t="str">
        <f>IF(ISBLANK(A982),"",IF(H983=0,NETWORKDAYS($H$3,H982,holiday!$B$2:$B$10),IF(DAY(H982)&lt;DAY(H983),NETWORKDAYS($H$3,H982,holiday!$B$2:$B$10),0)))</f>
        <v/>
      </c>
      <c r="O982" t="str">
        <f>IF(ISBLANK(A982),"",SUMIF($A$3:$A982,O$2,$B$3:$B982))</f>
        <v/>
      </c>
      <c r="P982" t="str">
        <f>IF(ISBLANK(A982),"",SUMIF($A$3:$A982,P$2,$B$3:$B982))</f>
        <v/>
      </c>
      <c r="Q982" t="str">
        <f>IF(ISBLANK(A982),"",SUMIF($A$3:$A982,Q$2,$B$3:$B982))</f>
        <v/>
      </c>
      <c r="R982" t="str">
        <f>IF(ISBLANK(A982),"",SUMIF($A$3:$A982,R$2,$B$3:$B982))</f>
        <v/>
      </c>
      <c r="T982" s="2" t="str">
        <f t="shared" si="123"/>
        <v/>
      </c>
      <c r="U982" s="2" t="str">
        <f t="shared" si="124"/>
        <v/>
      </c>
      <c r="V982" s="2" t="str">
        <f t="shared" si="125"/>
        <v/>
      </c>
      <c r="W982" s="2" t="str">
        <f t="shared" si="126"/>
        <v/>
      </c>
    </row>
    <row r="983" spans="8:23" x14ac:dyDescent="0.3">
      <c r="H983" s="12">
        <f t="shared" si="127"/>
        <v>0</v>
      </c>
      <c r="I983" s="2" t="str">
        <f t="shared" si="120"/>
        <v/>
      </c>
      <c r="J983" s="2" t="str">
        <f>IF(ISBLANK(A983),"",-SUM(I$3:I983))</f>
        <v/>
      </c>
      <c r="K983" s="2" t="str">
        <f t="shared" si="121"/>
        <v/>
      </c>
      <c r="L983" s="7" t="str">
        <f t="shared" si="122"/>
        <v/>
      </c>
      <c r="M983" s="7" t="str">
        <f>IF(ISBLANK(A983),"",K983/($M$1+SUM(K$3:K982)))</f>
        <v/>
      </c>
      <c r="N983" t="str">
        <f>IF(ISBLANK(A983),"",IF(H984=0,NETWORKDAYS($H$3,H983,holiday!$B$2:$B$10),IF(DAY(H983)&lt;DAY(H984),NETWORKDAYS($H$3,H983,holiday!$B$2:$B$10),0)))</f>
        <v/>
      </c>
      <c r="O983" t="str">
        <f>IF(ISBLANK(A983),"",SUMIF($A$3:$A983,O$2,$B$3:$B983))</f>
        <v/>
      </c>
      <c r="P983" t="str">
        <f>IF(ISBLANK(A983),"",SUMIF($A$3:$A983,P$2,$B$3:$B983))</f>
        <v/>
      </c>
      <c r="Q983" t="str">
        <f>IF(ISBLANK(A983),"",SUMIF($A$3:$A983,Q$2,$B$3:$B983))</f>
        <v/>
      </c>
      <c r="R983" t="str">
        <f>IF(ISBLANK(A983),"",SUMIF($A$3:$A983,R$2,$B$3:$B983))</f>
        <v/>
      </c>
      <c r="T983" s="2" t="str">
        <f t="shared" si="123"/>
        <v/>
      </c>
      <c r="U983" s="2" t="str">
        <f t="shared" si="124"/>
        <v/>
      </c>
      <c r="V983" s="2" t="str">
        <f t="shared" si="125"/>
        <v/>
      </c>
      <c r="W983" s="2" t="str">
        <f t="shared" si="126"/>
        <v/>
      </c>
    </row>
    <row r="984" spans="8:23" x14ac:dyDescent="0.3">
      <c r="H984" s="12">
        <f t="shared" si="127"/>
        <v>0</v>
      </c>
      <c r="I984" s="2" t="str">
        <f t="shared" si="120"/>
        <v/>
      </c>
      <c r="J984" s="2" t="str">
        <f>IF(ISBLANK(A984),"",-SUM(I$3:I984))</f>
        <v/>
      </c>
      <c r="K984" s="2" t="str">
        <f t="shared" si="121"/>
        <v/>
      </c>
      <c r="L984" s="7" t="str">
        <f t="shared" si="122"/>
        <v/>
      </c>
      <c r="M984" s="7" t="str">
        <f>IF(ISBLANK(A984),"",K984/($M$1+SUM(K$3:K983)))</f>
        <v/>
      </c>
      <c r="N984" t="str">
        <f>IF(ISBLANK(A984),"",IF(H985=0,NETWORKDAYS($H$3,H984,holiday!$B$2:$B$10),IF(DAY(H984)&lt;DAY(H985),NETWORKDAYS($H$3,H984,holiday!$B$2:$B$10),0)))</f>
        <v/>
      </c>
      <c r="O984" t="str">
        <f>IF(ISBLANK(A984),"",SUMIF($A$3:$A984,O$2,$B$3:$B984))</f>
        <v/>
      </c>
      <c r="P984" t="str">
        <f>IF(ISBLANK(A984),"",SUMIF($A$3:$A984,P$2,$B$3:$B984))</f>
        <v/>
      </c>
      <c r="Q984" t="str">
        <f>IF(ISBLANK(A984),"",SUMIF($A$3:$A984,Q$2,$B$3:$B984))</f>
        <v/>
      </c>
      <c r="R984" t="str">
        <f>IF(ISBLANK(A984),"",SUMIF($A$3:$A984,R$2,$B$3:$B984))</f>
        <v/>
      </c>
      <c r="T984" s="2" t="str">
        <f t="shared" si="123"/>
        <v/>
      </c>
      <c r="U984" s="2" t="str">
        <f t="shared" si="124"/>
        <v/>
      </c>
      <c r="V984" s="2" t="str">
        <f t="shared" si="125"/>
        <v/>
      </c>
      <c r="W984" s="2" t="str">
        <f t="shared" si="126"/>
        <v/>
      </c>
    </row>
    <row r="985" spans="8:23" x14ac:dyDescent="0.3">
      <c r="H985" s="12">
        <f t="shared" si="127"/>
        <v>0</v>
      </c>
      <c r="I985" s="2" t="str">
        <f t="shared" si="120"/>
        <v/>
      </c>
      <c r="J985" s="2" t="str">
        <f>IF(ISBLANK(A985),"",-SUM(I$3:I985))</f>
        <v/>
      </c>
      <c r="K985" s="2" t="str">
        <f t="shared" si="121"/>
        <v/>
      </c>
      <c r="L985" s="7" t="str">
        <f t="shared" si="122"/>
        <v/>
      </c>
      <c r="M985" s="7" t="str">
        <f>IF(ISBLANK(A985),"",K985/($M$1+SUM(K$3:K984)))</f>
        <v/>
      </c>
      <c r="N985" t="str">
        <f>IF(ISBLANK(A985),"",IF(H986=0,NETWORKDAYS($H$3,H985,holiday!$B$2:$B$10),IF(DAY(H985)&lt;DAY(H986),NETWORKDAYS($H$3,H985,holiday!$B$2:$B$10),0)))</f>
        <v/>
      </c>
      <c r="O985" t="str">
        <f>IF(ISBLANK(A985),"",SUMIF($A$3:$A985,O$2,$B$3:$B985))</f>
        <v/>
      </c>
      <c r="P985" t="str">
        <f>IF(ISBLANK(A985),"",SUMIF($A$3:$A985,P$2,$B$3:$B985))</f>
        <v/>
      </c>
      <c r="Q985" t="str">
        <f>IF(ISBLANK(A985),"",SUMIF($A$3:$A985,Q$2,$B$3:$B985))</f>
        <v/>
      </c>
      <c r="R985" t="str">
        <f>IF(ISBLANK(A985),"",SUMIF($A$3:$A985,R$2,$B$3:$B985))</f>
        <v/>
      </c>
      <c r="T985" s="2" t="str">
        <f t="shared" si="123"/>
        <v/>
      </c>
      <c r="U985" s="2" t="str">
        <f t="shared" si="124"/>
        <v/>
      </c>
      <c r="V985" s="2" t="str">
        <f t="shared" si="125"/>
        <v/>
      </c>
      <c r="W985" s="2" t="str">
        <f t="shared" si="126"/>
        <v/>
      </c>
    </row>
    <row r="986" spans="8:23" x14ac:dyDescent="0.3">
      <c r="H986" s="12">
        <f t="shared" si="127"/>
        <v>0</v>
      </c>
      <c r="I986" s="2" t="str">
        <f t="shared" si="120"/>
        <v/>
      </c>
      <c r="J986" s="2" t="str">
        <f>IF(ISBLANK(A986),"",-SUM(I$3:I986))</f>
        <v/>
      </c>
      <c r="K986" s="2" t="str">
        <f t="shared" si="121"/>
        <v/>
      </c>
      <c r="L986" s="7" t="str">
        <f t="shared" si="122"/>
        <v/>
      </c>
      <c r="M986" s="7" t="str">
        <f>IF(ISBLANK(A986),"",K986/($M$1+SUM(K$3:K985)))</f>
        <v/>
      </c>
      <c r="N986" t="str">
        <f>IF(ISBLANK(A986),"",IF(H987=0,NETWORKDAYS($H$3,H986,holiday!$B$2:$B$10),IF(DAY(H986)&lt;DAY(H987),NETWORKDAYS($H$3,H986,holiday!$B$2:$B$10),0)))</f>
        <v/>
      </c>
      <c r="O986" t="str">
        <f>IF(ISBLANK(A986),"",SUMIF($A$3:$A986,O$2,$B$3:$B986))</f>
        <v/>
      </c>
      <c r="P986" t="str">
        <f>IF(ISBLANK(A986),"",SUMIF($A$3:$A986,P$2,$B$3:$B986))</f>
        <v/>
      </c>
      <c r="Q986" t="str">
        <f>IF(ISBLANK(A986),"",SUMIF($A$3:$A986,Q$2,$B$3:$B986))</f>
        <v/>
      </c>
      <c r="R986" t="str">
        <f>IF(ISBLANK(A986),"",SUMIF($A$3:$A986,R$2,$B$3:$B986))</f>
        <v/>
      </c>
      <c r="T986" s="2" t="str">
        <f t="shared" si="123"/>
        <v/>
      </c>
      <c r="U986" s="2" t="str">
        <f t="shared" si="124"/>
        <v/>
      </c>
      <c r="V986" s="2" t="str">
        <f t="shared" si="125"/>
        <v/>
      </c>
      <c r="W986" s="2" t="str">
        <f t="shared" si="126"/>
        <v/>
      </c>
    </row>
    <row r="987" spans="8:23" x14ac:dyDescent="0.3">
      <c r="H987" s="12">
        <f t="shared" si="127"/>
        <v>0</v>
      </c>
      <c r="I987" s="2" t="str">
        <f t="shared" si="120"/>
        <v/>
      </c>
      <c r="J987" s="2" t="str">
        <f>IF(ISBLANK(A987),"",-SUM(I$3:I987))</f>
        <v/>
      </c>
      <c r="K987" s="2" t="str">
        <f t="shared" si="121"/>
        <v/>
      </c>
      <c r="L987" s="7" t="str">
        <f t="shared" si="122"/>
        <v/>
      </c>
      <c r="M987" s="7" t="str">
        <f>IF(ISBLANK(A987),"",K987/($M$1+SUM(K$3:K986)))</f>
        <v/>
      </c>
      <c r="N987" t="str">
        <f>IF(ISBLANK(A987),"",IF(H988=0,NETWORKDAYS($H$3,H987,holiday!$B$2:$B$10),IF(DAY(H987)&lt;DAY(H988),NETWORKDAYS($H$3,H987,holiday!$B$2:$B$10),0)))</f>
        <v/>
      </c>
      <c r="O987" t="str">
        <f>IF(ISBLANK(A987),"",SUMIF($A$3:$A987,O$2,$B$3:$B987))</f>
        <v/>
      </c>
      <c r="P987" t="str">
        <f>IF(ISBLANK(A987),"",SUMIF($A$3:$A987,P$2,$B$3:$B987))</f>
        <v/>
      </c>
      <c r="Q987" t="str">
        <f>IF(ISBLANK(A987),"",SUMIF($A$3:$A987,Q$2,$B$3:$B987))</f>
        <v/>
      </c>
      <c r="R987" t="str">
        <f>IF(ISBLANK(A987),"",SUMIF($A$3:$A987,R$2,$B$3:$B987))</f>
        <v/>
      </c>
      <c r="T987" s="2" t="str">
        <f t="shared" si="123"/>
        <v/>
      </c>
      <c r="U987" s="2" t="str">
        <f t="shared" si="124"/>
        <v/>
      </c>
      <c r="V987" s="2" t="str">
        <f t="shared" si="125"/>
        <v/>
      </c>
      <c r="W987" s="2" t="str">
        <f t="shared" si="126"/>
        <v/>
      </c>
    </row>
    <row r="988" spans="8:23" x14ac:dyDescent="0.3">
      <c r="H988" s="12">
        <f t="shared" si="127"/>
        <v>0</v>
      </c>
      <c r="I988" s="2" t="str">
        <f t="shared" si="120"/>
        <v/>
      </c>
      <c r="J988" s="2" t="str">
        <f>IF(ISBLANK(A988),"",-SUM(I$3:I988))</f>
        <v/>
      </c>
      <c r="K988" s="2" t="str">
        <f t="shared" si="121"/>
        <v/>
      </c>
      <c r="L988" s="7" t="str">
        <f t="shared" si="122"/>
        <v/>
      </c>
      <c r="M988" s="7" t="str">
        <f>IF(ISBLANK(A988),"",K988/($M$1+SUM(K$3:K987)))</f>
        <v/>
      </c>
      <c r="N988" t="str">
        <f>IF(ISBLANK(A988),"",IF(H989=0,NETWORKDAYS($H$3,H988,holiday!$B$2:$B$10),IF(DAY(H988)&lt;DAY(H989),NETWORKDAYS($H$3,H988,holiday!$B$2:$B$10),0)))</f>
        <v/>
      </c>
      <c r="O988" t="str">
        <f>IF(ISBLANK(A988),"",SUMIF($A$3:$A988,O$2,$B$3:$B988))</f>
        <v/>
      </c>
      <c r="P988" t="str">
        <f>IF(ISBLANK(A988),"",SUMIF($A$3:$A988,P$2,$B$3:$B988))</f>
        <v/>
      </c>
      <c r="Q988" t="str">
        <f>IF(ISBLANK(A988),"",SUMIF($A$3:$A988,Q$2,$B$3:$B988))</f>
        <v/>
      </c>
      <c r="R988" t="str">
        <f>IF(ISBLANK(A988),"",SUMIF($A$3:$A988,R$2,$B$3:$B988))</f>
        <v/>
      </c>
      <c r="T988" s="2" t="str">
        <f t="shared" si="123"/>
        <v/>
      </c>
      <c r="U988" s="2" t="str">
        <f t="shared" si="124"/>
        <v/>
      </c>
      <c r="V988" s="2" t="str">
        <f t="shared" si="125"/>
        <v/>
      </c>
      <c r="W988" s="2" t="str">
        <f t="shared" si="126"/>
        <v/>
      </c>
    </row>
    <row r="989" spans="8:23" x14ac:dyDescent="0.3">
      <c r="H989" s="12">
        <f t="shared" si="127"/>
        <v>0</v>
      </c>
      <c r="I989" s="2" t="str">
        <f t="shared" si="120"/>
        <v/>
      </c>
      <c r="J989" s="2" t="str">
        <f>IF(ISBLANK(A989),"",-SUM(I$3:I989))</f>
        <v/>
      </c>
      <c r="K989" s="2" t="str">
        <f t="shared" si="121"/>
        <v/>
      </c>
      <c r="L989" s="7" t="str">
        <f t="shared" si="122"/>
        <v/>
      </c>
      <c r="M989" s="7" t="str">
        <f>IF(ISBLANK(A989),"",K989/($M$1+SUM(K$3:K988)))</f>
        <v/>
      </c>
      <c r="N989" t="str">
        <f>IF(ISBLANK(A989),"",IF(H990=0,NETWORKDAYS($H$3,H989,holiday!$B$2:$B$10),IF(DAY(H989)&lt;DAY(H990),NETWORKDAYS($H$3,H989,holiday!$B$2:$B$10),0)))</f>
        <v/>
      </c>
      <c r="O989" t="str">
        <f>IF(ISBLANK(A989),"",SUMIF($A$3:$A989,O$2,$B$3:$B989))</f>
        <v/>
      </c>
      <c r="P989" t="str">
        <f>IF(ISBLANK(A989),"",SUMIF($A$3:$A989,P$2,$B$3:$B989))</f>
        <v/>
      </c>
      <c r="Q989" t="str">
        <f>IF(ISBLANK(A989),"",SUMIF($A$3:$A989,Q$2,$B$3:$B989))</f>
        <v/>
      </c>
      <c r="R989" t="str">
        <f>IF(ISBLANK(A989),"",SUMIF($A$3:$A989,R$2,$B$3:$B989))</f>
        <v/>
      </c>
      <c r="T989" s="2" t="str">
        <f t="shared" si="123"/>
        <v/>
      </c>
      <c r="U989" s="2" t="str">
        <f t="shared" si="124"/>
        <v/>
      </c>
      <c r="V989" s="2" t="str">
        <f t="shared" si="125"/>
        <v/>
      </c>
      <c r="W989" s="2" t="str">
        <f t="shared" si="126"/>
        <v/>
      </c>
    </row>
    <row r="990" spans="8:23" x14ac:dyDescent="0.3">
      <c r="H990" s="12">
        <f t="shared" si="127"/>
        <v>0</v>
      </c>
      <c r="I990" s="2" t="str">
        <f t="shared" si="120"/>
        <v/>
      </c>
      <c r="J990" s="2" t="str">
        <f>IF(ISBLANK(A990),"",-SUM(I$3:I990))</f>
        <v/>
      </c>
      <c r="K990" s="2" t="str">
        <f t="shared" si="121"/>
        <v/>
      </c>
      <c r="L990" s="7" t="str">
        <f t="shared" si="122"/>
        <v/>
      </c>
      <c r="M990" s="7" t="str">
        <f>IF(ISBLANK(A990),"",K990/($M$1+SUM(K$3:K989)))</f>
        <v/>
      </c>
      <c r="N990" t="str">
        <f>IF(ISBLANK(A990),"",IF(H991=0,NETWORKDAYS($H$3,H990,holiday!$B$2:$B$10),IF(DAY(H990)&lt;DAY(H991),NETWORKDAYS($H$3,H990,holiday!$B$2:$B$10),0)))</f>
        <v/>
      </c>
      <c r="O990" t="str">
        <f>IF(ISBLANK(A990),"",SUMIF($A$3:$A990,O$2,$B$3:$B990))</f>
        <v/>
      </c>
      <c r="P990" t="str">
        <f>IF(ISBLANK(A990),"",SUMIF($A$3:$A990,P$2,$B$3:$B990))</f>
        <v/>
      </c>
      <c r="Q990" t="str">
        <f>IF(ISBLANK(A990),"",SUMIF($A$3:$A990,Q$2,$B$3:$B990))</f>
        <v/>
      </c>
      <c r="R990" t="str">
        <f>IF(ISBLANK(A990),"",SUMIF($A$3:$A990,R$2,$B$3:$B990))</f>
        <v/>
      </c>
      <c r="T990" s="2" t="str">
        <f t="shared" si="123"/>
        <v/>
      </c>
      <c r="U990" s="2" t="str">
        <f t="shared" si="124"/>
        <v/>
      </c>
      <c r="V990" s="2" t="str">
        <f t="shared" si="125"/>
        <v/>
      </c>
      <c r="W990" s="2" t="str">
        <f t="shared" si="126"/>
        <v/>
      </c>
    </row>
    <row r="991" spans="8:23" x14ac:dyDescent="0.3">
      <c r="H991" s="12">
        <f t="shared" si="127"/>
        <v>0</v>
      </c>
      <c r="I991" s="2" t="str">
        <f t="shared" si="120"/>
        <v/>
      </c>
      <c r="J991" s="2" t="str">
        <f>IF(ISBLANK(A991),"",-SUM(I$3:I991))</f>
        <v/>
      </c>
      <c r="K991" s="2" t="str">
        <f t="shared" si="121"/>
        <v/>
      </c>
      <c r="L991" s="7" t="str">
        <f t="shared" si="122"/>
        <v/>
      </c>
      <c r="M991" s="7" t="str">
        <f>IF(ISBLANK(A991),"",K991/($M$1+SUM(K$3:K990)))</f>
        <v/>
      </c>
      <c r="N991" t="str">
        <f>IF(ISBLANK(A991),"",IF(H992=0,NETWORKDAYS($H$3,H991,holiday!$B$2:$B$10),IF(DAY(H991)&lt;DAY(H992),NETWORKDAYS($H$3,H991,holiday!$B$2:$B$10),0)))</f>
        <v/>
      </c>
      <c r="O991" t="str">
        <f>IF(ISBLANK(A991),"",SUMIF($A$3:$A991,O$2,$B$3:$B991))</f>
        <v/>
      </c>
      <c r="P991" t="str">
        <f>IF(ISBLANK(A991),"",SUMIF($A$3:$A991,P$2,$B$3:$B991))</f>
        <v/>
      </c>
      <c r="Q991" t="str">
        <f>IF(ISBLANK(A991),"",SUMIF($A$3:$A991,Q$2,$B$3:$B991))</f>
        <v/>
      </c>
      <c r="R991" t="str">
        <f>IF(ISBLANK(A991),"",SUMIF($A$3:$A991,R$2,$B$3:$B991))</f>
        <v/>
      </c>
      <c r="T991" s="2" t="str">
        <f t="shared" si="123"/>
        <v/>
      </c>
      <c r="U991" s="2" t="str">
        <f t="shared" si="124"/>
        <v/>
      </c>
      <c r="V991" s="2" t="str">
        <f t="shared" si="125"/>
        <v/>
      </c>
      <c r="W991" s="2" t="str">
        <f t="shared" si="126"/>
        <v/>
      </c>
    </row>
    <row r="992" spans="8:23" x14ac:dyDescent="0.3">
      <c r="H992" s="12">
        <f t="shared" si="127"/>
        <v>0</v>
      </c>
      <c r="I992" s="2" t="str">
        <f t="shared" si="120"/>
        <v/>
      </c>
      <c r="J992" s="2" t="str">
        <f>IF(ISBLANK(A992),"",-SUM(I$3:I992))</f>
        <v/>
      </c>
      <c r="K992" s="2" t="str">
        <f t="shared" si="121"/>
        <v/>
      </c>
      <c r="L992" s="7" t="str">
        <f t="shared" si="122"/>
        <v/>
      </c>
      <c r="M992" s="7" t="str">
        <f>IF(ISBLANK(A992),"",K992/($M$1+SUM(K$3:K991)))</f>
        <v/>
      </c>
      <c r="N992" t="str">
        <f>IF(ISBLANK(A992),"",IF(H993=0,NETWORKDAYS($H$3,H992,holiday!$B$2:$B$10),IF(DAY(H992)&lt;DAY(H993),NETWORKDAYS($H$3,H992,holiday!$B$2:$B$10),0)))</f>
        <v/>
      </c>
      <c r="O992" t="str">
        <f>IF(ISBLANK(A992),"",SUMIF($A$3:$A992,O$2,$B$3:$B992))</f>
        <v/>
      </c>
      <c r="P992" t="str">
        <f>IF(ISBLANK(A992),"",SUMIF($A$3:$A992,P$2,$B$3:$B992))</f>
        <v/>
      </c>
      <c r="Q992" t="str">
        <f>IF(ISBLANK(A992),"",SUMIF($A$3:$A992,Q$2,$B$3:$B992))</f>
        <v/>
      </c>
      <c r="R992" t="str">
        <f>IF(ISBLANK(A992),"",SUMIF($A$3:$A992,R$2,$B$3:$B992))</f>
        <v/>
      </c>
      <c r="T992" s="2" t="str">
        <f t="shared" si="123"/>
        <v/>
      </c>
      <c r="U992" s="2" t="str">
        <f t="shared" si="124"/>
        <v/>
      </c>
      <c r="V992" s="2" t="str">
        <f t="shared" si="125"/>
        <v/>
      </c>
      <c r="W992" s="2" t="str">
        <f t="shared" si="126"/>
        <v/>
      </c>
    </row>
    <row r="993" spans="8:23" x14ac:dyDescent="0.3">
      <c r="H993" s="12">
        <f t="shared" si="127"/>
        <v>0</v>
      </c>
      <c r="I993" s="2" t="str">
        <f t="shared" si="120"/>
        <v/>
      </c>
      <c r="J993" s="2" t="str">
        <f>IF(ISBLANK(A993),"",-SUM(I$3:I993))</f>
        <v/>
      </c>
      <c r="K993" s="2" t="str">
        <f t="shared" si="121"/>
        <v/>
      </c>
      <c r="L993" s="7" t="str">
        <f t="shared" si="122"/>
        <v/>
      </c>
      <c r="M993" s="7" t="str">
        <f>IF(ISBLANK(A993),"",K993/($M$1+SUM(K$3:K992)))</f>
        <v/>
      </c>
      <c r="N993" t="str">
        <f>IF(ISBLANK(A993),"",IF(H994=0,NETWORKDAYS($H$3,H993,holiday!$B$2:$B$10),IF(DAY(H993)&lt;DAY(H994),NETWORKDAYS($H$3,H993,holiday!$B$2:$B$10),0)))</f>
        <v/>
      </c>
      <c r="O993" t="str">
        <f>IF(ISBLANK(A993),"",SUMIF($A$3:$A993,O$2,$B$3:$B993))</f>
        <v/>
      </c>
      <c r="P993" t="str">
        <f>IF(ISBLANK(A993),"",SUMIF($A$3:$A993,P$2,$B$3:$B993))</f>
        <v/>
      </c>
      <c r="Q993" t="str">
        <f>IF(ISBLANK(A993),"",SUMIF($A$3:$A993,Q$2,$B$3:$B993))</f>
        <v/>
      </c>
      <c r="R993" t="str">
        <f>IF(ISBLANK(A993),"",SUMIF($A$3:$A993,R$2,$B$3:$B993))</f>
        <v/>
      </c>
      <c r="T993" s="2" t="str">
        <f t="shared" si="123"/>
        <v/>
      </c>
      <c r="U993" s="2" t="str">
        <f t="shared" si="124"/>
        <v/>
      </c>
      <c r="V993" s="2" t="str">
        <f t="shared" si="125"/>
        <v/>
      </c>
      <c r="W993" s="2" t="str">
        <f t="shared" si="126"/>
        <v/>
      </c>
    </row>
    <row r="994" spans="8:23" x14ac:dyDescent="0.3">
      <c r="H994" s="12">
        <f t="shared" si="127"/>
        <v>0</v>
      </c>
      <c r="I994" s="2" t="str">
        <f t="shared" si="120"/>
        <v/>
      </c>
      <c r="J994" s="2" t="str">
        <f>IF(ISBLANK(A994),"",-SUM(I$3:I994))</f>
        <v/>
      </c>
      <c r="K994" s="2" t="str">
        <f t="shared" si="121"/>
        <v/>
      </c>
      <c r="L994" s="7" t="str">
        <f t="shared" si="122"/>
        <v/>
      </c>
      <c r="M994" s="7" t="str">
        <f>IF(ISBLANK(A994),"",K994/($M$1+SUM(K$3:K993)))</f>
        <v/>
      </c>
      <c r="N994" t="str">
        <f>IF(ISBLANK(A994),"",IF(H995=0,NETWORKDAYS($H$3,H994,holiday!$B$2:$B$10),IF(DAY(H994)&lt;DAY(H995),NETWORKDAYS($H$3,H994,holiday!$B$2:$B$10),0)))</f>
        <v/>
      </c>
      <c r="O994" t="str">
        <f>IF(ISBLANK(A994),"",SUMIF($A$3:$A994,O$2,$B$3:$B994))</f>
        <v/>
      </c>
      <c r="P994" t="str">
        <f>IF(ISBLANK(A994),"",SUMIF($A$3:$A994,P$2,$B$3:$B994))</f>
        <v/>
      </c>
      <c r="Q994" t="str">
        <f>IF(ISBLANK(A994),"",SUMIF($A$3:$A994,Q$2,$B$3:$B994))</f>
        <v/>
      </c>
      <c r="R994" t="str">
        <f>IF(ISBLANK(A994),"",SUMIF($A$3:$A994,R$2,$B$3:$B994))</f>
        <v/>
      </c>
      <c r="T994" s="2" t="str">
        <f t="shared" si="123"/>
        <v/>
      </c>
      <c r="U994" s="2" t="str">
        <f t="shared" si="124"/>
        <v/>
      </c>
      <c r="V994" s="2" t="str">
        <f t="shared" si="125"/>
        <v/>
      </c>
      <c r="W994" s="2" t="str">
        <f t="shared" si="126"/>
        <v/>
      </c>
    </row>
    <row r="995" spans="8:23" x14ac:dyDescent="0.3">
      <c r="H995" s="12">
        <f t="shared" si="127"/>
        <v>0</v>
      </c>
      <c r="I995" s="2" t="str">
        <f t="shared" si="120"/>
        <v/>
      </c>
      <c r="J995" s="2" t="str">
        <f>IF(ISBLANK(A995),"",-SUM(I$3:I995))</f>
        <v/>
      </c>
      <c r="K995" s="2" t="str">
        <f t="shared" si="121"/>
        <v/>
      </c>
      <c r="L995" s="7" t="str">
        <f t="shared" si="122"/>
        <v/>
      </c>
      <c r="M995" s="7" t="str">
        <f>IF(ISBLANK(A995),"",K995/($M$1+SUM(K$3:K994)))</f>
        <v/>
      </c>
      <c r="N995" t="str">
        <f>IF(ISBLANK(A995),"",IF(H996=0,NETWORKDAYS($H$3,H995,holiday!$B$2:$B$10),IF(DAY(H995)&lt;DAY(H996),NETWORKDAYS($H$3,H995,holiday!$B$2:$B$10),0)))</f>
        <v/>
      </c>
      <c r="O995" t="str">
        <f>IF(ISBLANK(A995),"",SUMIF($A$3:$A995,O$2,$B$3:$B995))</f>
        <v/>
      </c>
      <c r="P995" t="str">
        <f>IF(ISBLANK(A995),"",SUMIF($A$3:$A995,P$2,$B$3:$B995))</f>
        <v/>
      </c>
      <c r="Q995" t="str">
        <f>IF(ISBLANK(A995),"",SUMIF($A$3:$A995,Q$2,$B$3:$B995))</f>
        <v/>
      </c>
      <c r="R995" t="str">
        <f>IF(ISBLANK(A995),"",SUMIF($A$3:$A995,R$2,$B$3:$B995))</f>
        <v/>
      </c>
      <c r="T995" s="2" t="str">
        <f t="shared" si="123"/>
        <v/>
      </c>
      <c r="U995" s="2" t="str">
        <f t="shared" si="124"/>
        <v/>
      </c>
      <c r="V995" s="2" t="str">
        <f t="shared" si="125"/>
        <v/>
      </c>
      <c r="W995" s="2" t="str">
        <f t="shared" si="126"/>
        <v/>
      </c>
    </row>
    <row r="996" spans="8:23" x14ac:dyDescent="0.3">
      <c r="H996" s="12">
        <f t="shared" si="127"/>
        <v>0</v>
      </c>
      <c r="I996" s="2" t="str">
        <f t="shared" si="120"/>
        <v/>
      </c>
      <c r="J996" s="2" t="str">
        <f>IF(ISBLANK(A996),"",-SUM(I$3:I996))</f>
        <v/>
      </c>
      <c r="K996" s="2" t="str">
        <f t="shared" si="121"/>
        <v/>
      </c>
      <c r="L996" s="7" t="str">
        <f t="shared" si="122"/>
        <v/>
      </c>
      <c r="M996" s="7" t="str">
        <f>IF(ISBLANK(A996),"",K996/($M$1+SUM(K$3:K995)))</f>
        <v/>
      </c>
      <c r="N996" t="str">
        <f>IF(ISBLANK(A996),"",IF(H997=0,NETWORKDAYS($H$3,H996,holiday!$B$2:$B$10),IF(DAY(H996)&lt;DAY(H997),NETWORKDAYS($H$3,H996,holiday!$B$2:$B$10),0)))</f>
        <v/>
      </c>
      <c r="O996" t="str">
        <f>IF(ISBLANK(A996),"",SUMIF($A$3:$A996,O$2,$B$3:$B996))</f>
        <v/>
      </c>
      <c r="P996" t="str">
        <f>IF(ISBLANK(A996),"",SUMIF($A$3:$A996,P$2,$B$3:$B996))</f>
        <v/>
      </c>
      <c r="Q996" t="str">
        <f>IF(ISBLANK(A996),"",SUMIF($A$3:$A996,Q$2,$B$3:$B996))</f>
        <v/>
      </c>
      <c r="R996" t="str">
        <f>IF(ISBLANK(A996),"",SUMIF($A$3:$A996,R$2,$B$3:$B996))</f>
        <v/>
      </c>
      <c r="T996" s="2" t="str">
        <f t="shared" si="123"/>
        <v/>
      </c>
      <c r="U996" s="2" t="str">
        <f t="shared" si="124"/>
        <v/>
      </c>
      <c r="V996" s="2" t="str">
        <f t="shared" si="125"/>
        <v/>
      </c>
      <c r="W996" s="2" t="str">
        <f t="shared" si="126"/>
        <v/>
      </c>
    </row>
    <row r="997" spans="8:23" x14ac:dyDescent="0.3">
      <c r="H997" s="12">
        <f t="shared" si="127"/>
        <v>0</v>
      </c>
      <c r="I997" s="2" t="str">
        <f t="shared" si="120"/>
        <v/>
      </c>
      <c r="J997" s="2" t="str">
        <f>IF(ISBLANK(A997),"",-SUM(I$3:I997))</f>
        <v/>
      </c>
      <c r="K997" s="2" t="str">
        <f t="shared" si="121"/>
        <v/>
      </c>
      <c r="L997" s="7" t="str">
        <f t="shared" si="122"/>
        <v/>
      </c>
      <c r="M997" s="7" t="str">
        <f>IF(ISBLANK(A997),"",K997/($M$1+SUM(K$3:K996)))</f>
        <v/>
      </c>
      <c r="N997" t="str">
        <f>IF(ISBLANK(A997),"",IF(H998=0,NETWORKDAYS($H$3,H997,holiday!$B$2:$B$10),IF(DAY(H997)&lt;DAY(H998),NETWORKDAYS($H$3,H997,holiday!$B$2:$B$10),0)))</f>
        <v/>
      </c>
      <c r="O997" t="str">
        <f>IF(ISBLANK(A997),"",SUMIF($A$3:$A997,O$2,$B$3:$B997))</f>
        <v/>
      </c>
      <c r="P997" t="str">
        <f>IF(ISBLANK(A997),"",SUMIF($A$3:$A997,P$2,$B$3:$B997))</f>
        <v/>
      </c>
      <c r="Q997" t="str">
        <f>IF(ISBLANK(A997),"",SUMIF($A$3:$A997,Q$2,$B$3:$B997))</f>
        <v/>
      </c>
      <c r="R997" t="str">
        <f>IF(ISBLANK(A997),"",SUMIF($A$3:$A997,R$2,$B$3:$B997))</f>
        <v/>
      </c>
      <c r="T997" s="2" t="str">
        <f t="shared" si="123"/>
        <v/>
      </c>
      <c r="U997" s="2" t="str">
        <f t="shared" si="124"/>
        <v/>
      </c>
      <c r="V997" s="2" t="str">
        <f t="shared" si="125"/>
        <v/>
      </c>
      <c r="W997" s="2" t="str">
        <f t="shared" si="126"/>
        <v/>
      </c>
    </row>
    <row r="998" spans="8:23" x14ac:dyDescent="0.3">
      <c r="H998" s="12">
        <f t="shared" si="127"/>
        <v>0</v>
      </c>
      <c r="I998" s="2" t="str">
        <f t="shared" si="120"/>
        <v/>
      </c>
      <c r="J998" s="2" t="str">
        <f>IF(ISBLANK(A998),"",-SUM(I$3:I998))</f>
        <v/>
      </c>
      <c r="K998" s="2" t="str">
        <f t="shared" si="121"/>
        <v/>
      </c>
      <c r="L998" s="7" t="str">
        <f t="shared" si="122"/>
        <v/>
      </c>
      <c r="M998" s="7" t="str">
        <f>IF(ISBLANK(A998),"",K998/($M$1+SUM(K$3:K997)))</f>
        <v/>
      </c>
      <c r="N998" t="str">
        <f>IF(ISBLANK(A998),"",IF(H999=0,NETWORKDAYS($H$3,H998,holiday!$B$2:$B$10),IF(DAY(H998)&lt;DAY(H999),NETWORKDAYS($H$3,H998,holiday!$B$2:$B$10),0)))</f>
        <v/>
      </c>
      <c r="O998" t="str">
        <f>IF(ISBLANK(A998),"",SUMIF($A$3:$A998,O$2,$B$3:$B998))</f>
        <v/>
      </c>
      <c r="P998" t="str">
        <f>IF(ISBLANK(A998),"",SUMIF($A$3:$A998,P$2,$B$3:$B998))</f>
        <v/>
      </c>
      <c r="Q998" t="str">
        <f>IF(ISBLANK(A998),"",SUMIF($A$3:$A998,Q$2,$B$3:$B998))</f>
        <v/>
      </c>
      <c r="R998" t="str">
        <f>IF(ISBLANK(A998),"",SUMIF($A$3:$A998,R$2,$B$3:$B998))</f>
        <v/>
      </c>
      <c r="T998" s="2" t="str">
        <f t="shared" si="123"/>
        <v/>
      </c>
      <c r="U998" s="2" t="str">
        <f t="shared" si="124"/>
        <v/>
      </c>
      <c r="V998" s="2" t="str">
        <f t="shared" si="125"/>
        <v/>
      </c>
      <c r="W998" s="2" t="str">
        <f t="shared" si="126"/>
        <v/>
      </c>
    </row>
    <row r="999" spans="8:23" x14ac:dyDescent="0.3">
      <c r="H999" s="12">
        <f t="shared" si="127"/>
        <v>0</v>
      </c>
      <c r="I999" s="2" t="str">
        <f t="shared" si="120"/>
        <v/>
      </c>
      <c r="J999" s="2" t="str">
        <f>IF(ISBLANK(A999),"",-SUM(I$3:I999))</f>
        <v/>
      </c>
      <c r="K999" s="2" t="str">
        <f t="shared" si="121"/>
        <v/>
      </c>
      <c r="L999" s="7" t="str">
        <f t="shared" si="122"/>
        <v/>
      </c>
      <c r="M999" s="7" t="str">
        <f>IF(ISBLANK(A999),"",K999/($M$1+SUM(K$3:K998)))</f>
        <v/>
      </c>
      <c r="N999" t="str">
        <f>IF(ISBLANK(A999),"",IF(H1000=0,NETWORKDAYS($H$3,H999,holiday!$B$2:$B$10),IF(DAY(H999)&lt;DAY(H1000),NETWORKDAYS($H$3,H999,holiday!$B$2:$B$10),0)))</f>
        <v/>
      </c>
      <c r="O999" t="str">
        <f>IF(ISBLANK(A999),"",SUMIF($A$3:$A999,O$2,$B$3:$B999))</f>
        <v/>
      </c>
      <c r="P999" t="str">
        <f>IF(ISBLANK(A999),"",SUMIF($A$3:$A999,P$2,$B$3:$B999))</f>
        <v/>
      </c>
      <c r="Q999" t="str">
        <f>IF(ISBLANK(A999),"",SUMIF($A$3:$A999,Q$2,$B$3:$B999))</f>
        <v/>
      </c>
      <c r="R999" t="str">
        <f>IF(ISBLANK(A999),"",SUMIF($A$3:$A999,R$2,$B$3:$B999))</f>
        <v/>
      </c>
      <c r="T999" s="2" t="str">
        <f t="shared" si="123"/>
        <v/>
      </c>
      <c r="U999" s="2" t="str">
        <f t="shared" si="124"/>
        <v/>
      </c>
      <c r="V999" s="2" t="str">
        <f t="shared" si="125"/>
        <v/>
      </c>
      <c r="W999" s="2" t="str">
        <f t="shared" si="126"/>
        <v/>
      </c>
    </row>
    <row r="1000" spans="8:23" x14ac:dyDescent="0.3">
      <c r="H1000" s="12">
        <f t="shared" si="127"/>
        <v>0</v>
      </c>
      <c r="I1000" s="2" t="str">
        <f t="shared" ref="I1000:I1063" si="128">IF(ISBLANK(A1000),"",-B1000*C1000)</f>
        <v/>
      </c>
      <c r="J1000" s="2" t="str">
        <f>IF(ISBLANK(A1000),"",-SUM(I$3:I1000))</f>
        <v/>
      </c>
      <c r="K1000" s="2" t="str">
        <f t="shared" ref="K1000:K1063" si="129">IF(ISBLANK(A1000),"",SUMPRODUCT(O1000:R1000,T1000:W1000)-J1000)</f>
        <v/>
      </c>
      <c r="L1000" s="7" t="str">
        <f t="shared" ref="L1000:L1063" si="130">IF(ISBLANK(A1000),"",K1000/$M$1)</f>
        <v/>
      </c>
      <c r="M1000" s="7" t="str">
        <f>IF(ISBLANK(A1000),"",K1000/($M$1+SUM(K$3:K999)))</f>
        <v/>
      </c>
      <c r="N1000" t="str">
        <f>IF(ISBLANK(A1000),"",IF(H1001=0,NETWORKDAYS($H$3,H1000,holiday!$B$2:$B$10),IF(DAY(H1000)&lt;DAY(H1001),NETWORKDAYS($H$3,H1000,holiday!$B$2:$B$10),0)))</f>
        <v/>
      </c>
      <c r="O1000" t="str">
        <f>IF(ISBLANK(A1000),"",SUMIF($A$3:$A1000,O$2,$B$3:$B1000))</f>
        <v/>
      </c>
      <c r="P1000" t="str">
        <f>IF(ISBLANK(A1000),"",SUMIF($A$3:$A1000,P$2,$B$3:$B1000))</f>
        <v/>
      </c>
      <c r="Q1000" t="str">
        <f>IF(ISBLANK(A1000),"",SUMIF($A$3:$A1000,Q$2,$B$3:$B1000))</f>
        <v/>
      </c>
      <c r="R1000" t="str">
        <f>IF(ISBLANK(A1000),"",SUMIF($A$3:$A1000,R$2,$B$3:$B1000))</f>
        <v/>
      </c>
      <c r="T1000" s="2" t="str">
        <f t="shared" ref="T1000:T1063" si="131">IF(ISBLANK(A1000),"",IF($A1000=T$2,$C1000,T999))</f>
        <v/>
      </c>
      <c r="U1000" s="2" t="str">
        <f t="shared" ref="U1000:U1063" si="132">IF(ISBLANK(A1000),"",IF($A1000=U$2,$C1000,U999))</f>
        <v/>
      </c>
      <c r="V1000" s="2" t="str">
        <f t="shared" ref="V1000:V1063" si="133">IF(ISBLANK(A1000),"",IF($A1000=V$2,$C1000,V999))</f>
        <v/>
      </c>
      <c r="W1000" s="2" t="str">
        <f t="shared" ref="W1000:W1063" si="134">IF(ISBLANK(A1000),"",IF($A1000=W$2,$C1000,W999))</f>
        <v/>
      </c>
    </row>
    <row r="1001" spans="8:23" x14ac:dyDescent="0.3">
      <c r="H1001" s="12">
        <f t="shared" si="127"/>
        <v>0</v>
      </c>
      <c r="I1001" s="2" t="str">
        <f t="shared" si="128"/>
        <v/>
      </c>
      <c r="J1001" s="2" t="str">
        <f>IF(ISBLANK(A1001),"",-SUM(I$3:I1001))</f>
        <v/>
      </c>
      <c r="K1001" s="2" t="str">
        <f t="shared" si="129"/>
        <v/>
      </c>
      <c r="L1001" s="7" t="str">
        <f t="shared" si="130"/>
        <v/>
      </c>
      <c r="M1001" s="7" t="str">
        <f>IF(ISBLANK(A1001),"",K1001/($M$1+SUM(K$3:K1000)))</f>
        <v/>
      </c>
      <c r="N1001" t="str">
        <f>IF(ISBLANK(A1001),"",IF(H1002=0,NETWORKDAYS($H$3,H1001,holiday!$B$2:$B$10),IF(DAY(H1001)&lt;DAY(H1002),NETWORKDAYS($H$3,H1001,holiday!$B$2:$B$10),0)))</f>
        <v/>
      </c>
      <c r="O1001" t="str">
        <f>IF(ISBLANK(A1001),"",SUMIF($A$3:$A1001,O$2,$B$3:$B1001))</f>
        <v/>
      </c>
      <c r="P1001" t="str">
        <f>IF(ISBLANK(A1001),"",SUMIF($A$3:$A1001,P$2,$B$3:$B1001))</f>
        <v/>
      </c>
      <c r="Q1001" t="str">
        <f>IF(ISBLANK(A1001),"",SUMIF($A$3:$A1001,Q$2,$B$3:$B1001))</f>
        <v/>
      </c>
      <c r="R1001" t="str">
        <f>IF(ISBLANK(A1001),"",SUMIF($A$3:$A1001,R$2,$B$3:$B1001))</f>
        <v/>
      </c>
      <c r="T1001" s="2" t="str">
        <f t="shared" si="131"/>
        <v/>
      </c>
      <c r="U1001" s="2" t="str">
        <f t="shared" si="132"/>
        <v/>
      </c>
      <c r="V1001" s="2" t="str">
        <f t="shared" si="133"/>
        <v/>
      </c>
      <c r="W1001" s="2" t="str">
        <f t="shared" si="134"/>
        <v/>
      </c>
    </row>
    <row r="1002" spans="8:23" x14ac:dyDescent="0.3">
      <c r="H1002" s="12">
        <f t="shared" si="127"/>
        <v>0</v>
      </c>
      <c r="I1002" s="2" t="str">
        <f t="shared" si="128"/>
        <v/>
      </c>
      <c r="J1002" s="2" t="str">
        <f>IF(ISBLANK(A1002),"",-SUM(I$3:I1002))</f>
        <v/>
      </c>
      <c r="K1002" s="2" t="str">
        <f t="shared" si="129"/>
        <v/>
      </c>
      <c r="L1002" s="7" t="str">
        <f t="shared" si="130"/>
        <v/>
      </c>
      <c r="M1002" s="7" t="str">
        <f>IF(ISBLANK(A1002),"",K1002/($M$1+SUM(K$3:K1001)))</f>
        <v/>
      </c>
      <c r="N1002" t="str">
        <f>IF(ISBLANK(A1002),"",IF(H1003=0,NETWORKDAYS($H$3,H1002,holiday!$B$2:$B$10),IF(DAY(H1002)&lt;DAY(H1003),NETWORKDAYS($H$3,H1002,holiday!$B$2:$B$10),0)))</f>
        <v/>
      </c>
      <c r="O1002" t="str">
        <f>IF(ISBLANK(A1002),"",SUMIF($A$3:$A1002,O$2,$B$3:$B1002))</f>
        <v/>
      </c>
      <c r="P1002" t="str">
        <f>IF(ISBLANK(A1002),"",SUMIF($A$3:$A1002,P$2,$B$3:$B1002))</f>
        <v/>
      </c>
      <c r="Q1002" t="str">
        <f>IF(ISBLANK(A1002),"",SUMIF($A$3:$A1002,Q$2,$B$3:$B1002))</f>
        <v/>
      </c>
      <c r="R1002" t="str">
        <f>IF(ISBLANK(A1002),"",SUMIF($A$3:$A1002,R$2,$B$3:$B1002))</f>
        <v/>
      </c>
      <c r="T1002" s="2" t="str">
        <f t="shared" si="131"/>
        <v/>
      </c>
      <c r="U1002" s="2" t="str">
        <f t="shared" si="132"/>
        <v/>
      </c>
      <c r="V1002" s="2" t="str">
        <f t="shared" si="133"/>
        <v/>
      </c>
      <c r="W1002" s="2" t="str">
        <f t="shared" si="134"/>
        <v/>
      </c>
    </row>
    <row r="1003" spans="8:23" x14ac:dyDescent="0.3">
      <c r="H1003" s="12">
        <f t="shared" si="127"/>
        <v>0</v>
      </c>
      <c r="I1003" s="2" t="str">
        <f t="shared" si="128"/>
        <v/>
      </c>
      <c r="J1003" s="2" t="str">
        <f>IF(ISBLANK(A1003),"",-SUM(I$3:I1003))</f>
        <v/>
      </c>
      <c r="K1003" s="2" t="str">
        <f t="shared" si="129"/>
        <v/>
      </c>
      <c r="L1003" s="7" t="str">
        <f t="shared" si="130"/>
        <v/>
      </c>
      <c r="M1003" s="7" t="str">
        <f>IF(ISBLANK(A1003),"",K1003/($M$1+SUM(K$3:K1002)))</f>
        <v/>
      </c>
      <c r="N1003" t="str">
        <f>IF(ISBLANK(A1003),"",IF(H1004=0,NETWORKDAYS($H$3,H1003,holiday!$B$2:$B$10),IF(DAY(H1003)&lt;DAY(H1004),NETWORKDAYS($H$3,H1003,holiday!$B$2:$B$10),0)))</f>
        <v/>
      </c>
      <c r="O1003" t="str">
        <f>IF(ISBLANK(A1003),"",SUMIF($A$3:$A1003,O$2,$B$3:$B1003))</f>
        <v/>
      </c>
      <c r="P1003" t="str">
        <f>IF(ISBLANK(A1003),"",SUMIF($A$3:$A1003,P$2,$B$3:$B1003))</f>
        <v/>
      </c>
      <c r="Q1003" t="str">
        <f>IF(ISBLANK(A1003),"",SUMIF($A$3:$A1003,Q$2,$B$3:$B1003))</f>
        <v/>
      </c>
      <c r="R1003" t="str">
        <f>IF(ISBLANK(A1003),"",SUMIF($A$3:$A1003,R$2,$B$3:$B1003))</f>
        <v/>
      </c>
      <c r="T1003" s="2" t="str">
        <f t="shared" si="131"/>
        <v/>
      </c>
      <c r="U1003" s="2" t="str">
        <f t="shared" si="132"/>
        <v/>
      </c>
      <c r="V1003" s="2" t="str">
        <f t="shared" si="133"/>
        <v/>
      </c>
      <c r="W1003" s="2" t="str">
        <f t="shared" si="134"/>
        <v/>
      </c>
    </row>
    <row r="1004" spans="8:23" x14ac:dyDescent="0.3">
      <c r="H1004" s="12">
        <f t="shared" si="127"/>
        <v>0</v>
      </c>
      <c r="I1004" s="2" t="str">
        <f t="shared" si="128"/>
        <v/>
      </c>
      <c r="J1004" s="2" t="str">
        <f>IF(ISBLANK(A1004),"",-SUM(I$3:I1004))</f>
        <v/>
      </c>
      <c r="K1004" s="2" t="str">
        <f t="shared" si="129"/>
        <v/>
      </c>
      <c r="L1004" s="7" t="str">
        <f t="shared" si="130"/>
        <v/>
      </c>
      <c r="M1004" s="7" t="str">
        <f>IF(ISBLANK(A1004),"",K1004/($M$1+SUM(K$3:K1003)))</f>
        <v/>
      </c>
      <c r="N1004" t="str">
        <f>IF(ISBLANK(A1004),"",IF(H1005=0,NETWORKDAYS($H$3,H1004,holiday!$B$2:$B$10),IF(DAY(H1004)&lt;DAY(H1005),NETWORKDAYS($H$3,H1004,holiday!$B$2:$B$10),0)))</f>
        <v/>
      </c>
      <c r="O1004" t="str">
        <f>IF(ISBLANK(A1004),"",SUMIF($A$3:$A1004,O$2,$B$3:$B1004))</f>
        <v/>
      </c>
      <c r="P1004" t="str">
        <f>IF(ISBLANK(A1004),"",SUMIF($A$3:$A1004,P$2,$B$3:$B1004))</f>
        <v/>
      </c>
      <c r="Q1004" t="str">
        <f>IF(ISBLANK(A1004),"",SUMIF($A$3:$A1004,Q$2,$B$3:$B1004))</f>
        <v/>
      </c>
      <c r="R1004" t="str">
        <f>IF(ISBLANK(A1004),"",SUMIF($A$3:$A1004,R$2,$B$3:$B1004))</f>
        <v/>
      </c>
      <c r="T1004" s="2" t="str">
        <f t="shared" si="131"/>
        <v/>
      </c>
      <c r="U1004" s="2" t="str">
        <f t="shared" si="132"/>
        <v/>
      </c>
      <c r="V1004" s="2" t="str">
        <f t="shared" si="133"/>
        <v/>
      </c>
      <c r="W1004" s="2" t="str">
        <f t="shared" si="134"/>
        <v/>
      </c>
    </row>
    <row r="1005" spans="8:23" x14ac:dyDescent="0.3">
      <c r="H1005" s="12">
        <f t="shared" si="127"/>
        <v>0</v>
      </c>
      <c r="I1005" s="2" t="str">
        <f t="shared" si="128"/>
        <v/>
      </c>
      <c r="J1005" s="2" t="str">
        <f>IF(ISBLANK(A1005),"",-SUM(I$3:I1005))</f>
        <v/>
      </c>
      <c r="K1005" s="2" t="str">
        <f t="shared" si="129"/>
        <v/>
      </c>
      <c r="L1005" s="7" t="str">
        <f t="shared" si="130"/>
        <v/>
      </c>
      <c r="M1005" s="7" t="str">
        <f>IF(ISBLANK(A1005),"",K1005/($M$1+SUM(K$3:K1004)))</f>
        <v/>
      </c>
      <c r="N1005" t="str">
        <f>IF(ISBLANK(A1005),"",IF(H1006=0,NETWORKDAYS($H$3,H1005,holiday!$B$2:$B$10),IF(DAY(H1005)&lt;DAY(H1006),NETWORKDAYS($H$3,H1005,holiday!$B$2:$B$10),0)))</f>
        <v/>
      </c>
      <c r="O1005" t="str">
        <f>IF(ISBLANK(A1005),"",SUMIF($A$3:$A1005,O$2,$B$3:$B1005))</f>
        <v/>
      </c>
      <c r="P1005" t="str">
        <f>IF(ISBLANK(A1005),"",SUMIF($A$3:$A1005,P$2,$B$3:$B1005))</f>
        <v/>
      </c>
      <c r="Q1005" t="str">
        <f>IF(ISBLANK(A1005),"",SUMIF($A$3:$A1005,Q$2,$B$3:$B1005))</f>
        <v/>
      </c>
      <c r="R1005" t="str">
        <f>IF(ISBLANK(A1005),"",SUMIF($A$3:$A1005,R$2,$B$3:$B1005))</f>
        <v/>
      </c>
      <c r="T1005" s="2" t="str">
        <f t="shared" si="131"/>
        <v/>
      </c>
      <c r="U1005" s="2" t="str">
        <f t="shared" si="132"/>
        <v/>
      </c>
      <c r="V1005" s="2" t="str">
        <f t="shared" si="133"/>
        <v/>
      </c>
      <c r="W1005" s="2" t="str">
        <f t="shared" si="134"/>
        <v/>
      </c>
    </row>
    <row r="1006" spans="8:23" x14ac:dyDescent="0.3">
      <c r="H1006" s="12">
        <f t="shared" si="127"/>
        <v>0</v>
      </c>
      <c r="I1006" s="2" t="str">
        <f t="shared" si="128"/>
        <v/>
      </c>
      <c r="J1006" s="2" t="str">
        <f>IF(ISBLANK(A1006),"",-SUM(I$3:I1006))</f>
        <v/>
      </c>
      <c r="K1006" s="2" t="str">
        <f t="shared" si="129"/>
        <v/>
      </c>
      <c r="L1006" s="7" t="str">
        <f t="shared" si="130"/>
        <v/>
      </c>
      <c r="M1006" s="7" t="str">
        <f>IF(ISBLANK(A1006),"",K1006/($M$1+SUM(K$3:K1005)))</f>
        <v/>
      </c>
      <c r="N1006" t="str">
        <f>IF(ISBLANK(A1006),"",IF(H1007=0,NETWORKDAYS($H$3,H1006,holiday!$B$2:$B$10),IF(DAY(H1006)&lt;DAY(H1007),NETWORKDAYS($H$3,H1006,holiday!$B$2:$B$10),0)))</f>
        <v/>
      </c>
      <c r="O1006" t="str">
        <f>IF(ISBLANK(A1006),"",SUMIF($A$3:$A1006,O$2,$B$3:$B1006))</f>
        <v/>
      </c>
      <c r="P1006" t="str">
        <f>IF(ISBLANK(A1006),"",SUMIF($A$3:$A1006,P$2,$B$3:$B1006))</f>
        <v/>
      </c>
      <c r="Q1006" t="str">
        <f>IF(ISBLANK(A1006),"",SUMIF($A$3:$A1006,Q$2,$B$3:$B1006))</f>
        <v/>
      </c>
      <c r="R1006" t="str">
        <f>IF(ISBLANK(A1006),"",SUMIF($A$3:$A1006,R$2,$B$3:$B1006))</f>
        <v/>
      </c>
      <c r="T1006" s="2" t="str">
        <f t="shared" si="131"/>
        <v/>
      </c>
      <c r="U1006" s="2" t="str">
        <f t="shared" si="132"/>
        <v/>
      </c>
      <c r="V1006" s="2" t="str">
        <f t="shared" si="133"/>
        <v/>
      </c>
      <c r="W1006" s="2" t="str">
        <f t="shared" si="134"/>
        <v/>
      </c>
    </row>
    <row r="1007" spans="8:23" x14ac:dyDescent="0.3">
      <c r="H1007" s="12">
        <f t="shared" si="127"/>
        <v>0</v>
      </c>
      <c r="I1007" s="2" t="str">
        <f t="shared" si="128"/>
        <v/>
      </c>
      <c r="J1007" s="2" t="str">
        <f>IF(ISBLANK(A1007),"",-SUM(I$3:I1007))</f>
        <v/>
      </c>
      <c r="K1007" s="2" t="str">
        <f t="shared" si="129"/>
        <v/>
      </c>
      <c r="L1007" s="7" t="str">
        <f t="shared" si="130"/>
        <v/>
      </c>
      <c r="M1007" s="7" t="str">
        <f>IF(ISBLANK(A1007),"",K1007/($M$1+SUM(K$3:K1006)))</f>
        <v/>
      </c>
      <c r="N1007" t="str">
        <f>IF(ISBLANK(A1007),"",IF(H1008=0,NETWORKDAYS($H$3,H1007,holiday!$B$2:$B$10),IF(DAY(H1007)&lt;DAY(H1008),NETWORKDAYS($H$3,H1007,holiday!$B$2:$B$10),0)))</f>
        <v/>
      </c>
      <c r="O1007" t="str">
        <f>IF(ISBLANK(A1007),"",SUMIF($A$3:$A1007,O$2,$B$3:$B1007))</f>
        <v/>
      </c>
      <c r="P1007" t="str">
        <f>IF(ISBLANK(A1007),"",SUMIF($A$3:$A1007,P$2,$B$3:$B1007))</f>
        <v/>
      </c>
      <c r="Q1007" t="str">
        <f>IF(ISBLANK(A1007),"",SUMIF($A$3:$A1007,Q$2,$B$3:$B1007))</f>
        <v/>
      </c>
      <c r="R1007" t="str">
        <f>IF(ISBLANK(A1007),"",SUMIF($A$3:$A1007,R$2,$B$3:$B1007))</f>
        <v/>
      </c>
      <c r="T1007" s="2" t="str">
        <f t="shared" si="131"/>
        <v/>
      </c>
      <c r="U1007" s="2" t="str">
        <f t="shared" si="132"/>
        <v/>
      </c>
      <c r="V1007" s="2" t="str">
        <f t="shared" si="133"/>
        <v/>
      </c>
      <c r="W1007" s="2" t="str">
        <f t="shared" si="134"/>
        <v/>
      </c>
    </row>
    <row r="1008" spans="8:23" x14ac:dyDescent="0.3">
      <c r="H1008" s="12">
        <f t="shared" si="127"/>
        <v>0</v>
      </c>
      <c r="I1008" s="2" t="str">
        <f t="shared" si="128"/>
        <v/>
      </c>
      <c r="J1008" s="2" t="str">
        <f>IF(ISBLANK(A1008),"",-SUM(I$3:I1008))</f>
        <v/>
      </c>
      <c r="K1008" s="2" t="str">
        <f t="shared" si="129"/>
        <v/>
      </c>
      <c r="L1008" s="7" t="str">
        <f t="shared" si="130"/>
        <v/>
      </c>
      <c r="M1008" s="7" t="str">
        <f>IF(ISBLANK(A1008),"",K1008/($M$1+SUM(K$3:K1007)))</f>
        <v/>
      </c>
      <c r="N1008" t="str">
        <f>IF(ISBLANK(A1008),"",IF(H1009=0,NETWORKDAYS($H$3,H1008,holiday!$B$2:$B$10),IF(DAY(H1008)&lt;DAY(H1009),NETWORKDAYS($H$3,H1008,holiday!$B$2:$B$10),0)))</f>
        <v/>
      </c>
      <c r="O1008" t="str">
        <f>IF(ISBLANK(A1008),"",SUMIF($A$3:$A1008,O$2,$B$3:$B1008))</f>
        <v/>
      </c>
      <c r="P1008" t="str">
        <f>IF(ISBLANK(A1008),"",SUMIF($A$3:$A1008,P$2,$B$3:$B1008))</f>
        <v/>
      </c>
      <c r="Q1008" t="str">
        <f>IF(ISBLANK(A1008),"",SUMIF($A$3:$A1008,Q$2,$B$3:$B1008))</f>
        <v/>
      </c>
      <c r="R1008" t="str">
        <f>IF(ISBLANK(A1008),"",SUMIF($A$3:$A1008,R$2,$B$3:$B1008))</f>
        <v/>
      </c>
      <c r="T1008" s="2" t="str">
        <f t="shared" si="131"/>
        <v/>
      </c>
      <c r="U1008" s="2" t="str">
        <f t="shared" si="132"/>
        <v/>
      </c>
      <c r="V1008" s="2" t="str">
        <f t="shared" si="133"/>
        <v/>
      </c>
      <c r="W1008" s="2" t="str">
        <f t="shared" si="134"/>
        <v/>
      </c>
    </row>
    <row r="1009" spans="8:23" x14ac:dyDescent="0.3">
      <c r="H1009" s="12">
        <f t="shared" si="127"/>
        <v>0</v>
      </c>
      <c r="I1009" s="2" t="str">
        <f t="shared" si="128"/>
        <v/>
      </c>
      <c r="J1009" s="2" t="str">
        <f>IF(ISBLANK(A1009),"",-SUM(I$3:I1009))</f>
        <v/>
      </c>
      <c r="K1009" s="2" t="str">
        <f t="shared" si="129"/>
        <v/>
      </c>
      <c r="L1009" s="7" t="str">
        <f t="shared" si="130"/>
        <v/>
      </c>
      <c r="M1009" s="7" t="str">
        <f>IF(ISBLANK(A1009),"",K1009/($M$1+SUM(K$3:K1008)))</f>
        <v/>
      </c>
      <c r="N1009" t="str">
        <f>IF(ISBLANK(A1009),"",IF(H1010=0,NETWORKDAYS($H$3,H1009,holiday!$B$2:$B$10),IF(DAY(H1009)&lt;DAY(H1010),NETWORKDAYS($H$3,H1009,holiday!$B$2:$B$10),0)))</f>
        <v/>
      </c>
      <c r="O1009" t="str">
        <f>IF(ISBLANK(A1009),"",SUMIF($A$3:$A1009,O$2,$B$3:$B1009))</f>
        <v/>
      </c>
      <c r="P1009" t="str">
        <f>IF(ISBLANK(A1009),"",SUMIF($A$3:$A1009,P$2,$B$3:$B1009))</f>
        <v/>
      </c>
      <c r="Q1009" t="str">
        <f>IF(ISBLANK(A1009),"",SUMIF($A$3:$A1009,Q$2,$B$3:$B1009))</f>
        <v/>
      </c>
      <c r="R1009" t="str">
        <f>IF(ISBLANK(A1009),"",SUMIF($A$3:$A1009,R$2,$B$3:$B1009))</f>
        <v/>
      </c>
      <c r="T1009" s="2" t="str">
        <f t="shared" si="131"/>
        <v/>
      </c>
      <c r="U1009" s="2" t="str">
        <f t="shared" si="132"/>
        <v/>
      </c>
      <c r="V1009" s="2" t="str">
        <f t="shared" si="133"/>
        <v/>
      </c>
      <c r="W1009" s="2" t="str">
        <f t="shared" si="134"/>
        <v/>
      </c>
    </row>
    <row r="1010" spans="8:23" x14ac:dyDescent="0.3">
      <c r="H1010" s="12">
        <f t="shared" si="127"/>
        <v>0</v>
      </c>
      <c r="I1010" s="2" t="str">
        <f t="shared" si="128"/>
        <v/>
      </c>
      <c r="J1010" s="2" t="str">
        <f>IF(ISBLANK(A1010),"",-SUM(I$3:I1010))</f>
        <v/>
      </c>
      <c r="K1010" s="2" t="str">
        <f t="shared" si="129"/>
        <v/>
      </c>
      <c r="L1010" s="7" t="str">
        <f t="shared" si="130"/>
        <v/>
      </c>
      <c r="M1010" s="7" t="str">
        <f>IF(ISBLANK(A1010),"",K1010/($M$1+SUM(K$3:K1009)))</f>
        <v/>
      </c>
      <c r="N1010" t="str">
        <f>IF(ISBLANK(A1010),"",IF(H1011=0,NETWORKDAYS($H$3,H1010,holiday!$B$2:$B$10),IF(DAY(H1010)&lt;DAY(H1011),NETWORKDAYS($H$3,H1010,holiday!$B$2:$B$10),0)))</f>
        <v/>
      </c>
      <c r="O1010" t="str">
        <f>IF(ISBLANK(A1010),"",SUMIF($A$3:$A1010,O$2,$B$3:$B1010))</f>
        <v/>
      </c>
      <c r="P1010" t="str">
        <f>IF(ISBLANK(A1010),"",SUMIF($A$3:$A1010,P$2,$B$3:$B1010))</f>
        <v/>
      </c>
      <c r="Q1010" t="str">
        <f>IF(ISBLANK(A1010),"",SUMIF($A$3:$A1010,Q$2,$B$3:$B1010))</f>
        <v/>
      </c>
      <c r="R1010" t="str">
        <f>IF(ISBLANK(A1010),"",SUMIF($A$3:$A1010,R$2,$B$3:$B1010))</f>
        <v/>
      </c>
      <c r="T1010" s="2" t="str">
        <f t="shared" si="131"/>
        <v/>
      </c>
      <c r="U1010" s="2" t="str">
        <f t="shared" si="132"/>
        <v/>
      </c>
      <c r="V1010" s="2" t="str">
        <f t="shared" si="133"/>
        <v/>
      </c>
      <c r="W1010" s="2" t="str">
        <f t="shared" si="134"/>
        <v/>
      </c>
    </row>
    <row r="1011" spans="8:23" x14ac:dyDescent="0.3">
      <c r="H1011" s="12">
        <f t="shared" si="127"/>
        <v>0</v>
      </c>
      <c r="I1011" s="2" t="str">
        <f t="shared" si="128"/>
        <v/>
      </c>
      <c r="J1011" s="2" t="str">
        <f>IF(ISBLANK(A1011),"",-SUM(I$3:I1011))</f>
        <v/>
      </c>
      <c r="K1011" s="2" t="str">
        <f t="shared" si="129"/>
        <v/>
      </c>
      <c r="L1011" s="7" t="str">
        <f t="shared" si="130"/>
        <v/>
      </c>
      <c r="M1011" s="7" t="str">
        <f>IF(ISBLANK(A1011),"",K1011/($M$1+SUM(K$3:K1010)))</f>
        <v/>
      </c>
      <c r="N1011" t="str">
        <f>IF(ISBLANK(A1011),"",IF(H1012=0,NETWORKDAYS($H$3,H1011,holiday!$B$2:$B$10),IF(DAY(H1011)&lt;DAY(H1012),NETWORKDAYS($H$3,H1011,holiday!$B$2:$B$10),0)))</f>
        <v/>
      </c>
      <c r="O1011" t="str">
        <f>IF(ISBLANK(A1011),"",SUMIF($A$3:$A1011,O$2,$B$3:$B1011))</f>
        <v/>
      </c>
      <c r="P1011" t="str">
        <f>IF(ISBLANK(A1011),"",SUMIF($A$3:$A1011,P$2,$B$3:$B1011))</f>
        <v/>
      </c>
      <c r="Q1011" t="str">
        <f>IF(ISBLANK(A1011),"",SUMIF($A$3:$A1011,Q$2,$B$3:$B1011))</f>
        <v/>
      </c>
      <c r="R1011" t="str">
        <f>IF(ISBLANK(A1011),"",SUMIF($A$3:$A1011,R$2,$B$3:$B1011))</f>
        <v/>
      </c>
      <c r="T1011" s="2" t="str">
        <f t="shared" si="131"/>
        <v/>
      </c>
      <c r="U1011" s="2" t="str">
        <f t="shared" si="132"/>
        <v/>
      </c>
      <c r="V1011" s="2" t="str">
        <f t="shared" si="133"/>
        <v/>
      </c>
      <c r="W1011" s="2" t="str">
        <f t="shared" si="134"/>
        <v/>
      </c>
    </row>
    <row r="1012" spans="8:23" x14ac:dyDescent="0.3">
      <c r="H1012" s="12">
        <f t="shared" si="127"/>
        <v>0</v>
      </c>
      <c r="I1012" s="2" t="str">
        <f t="shared" si="128"/>
        <v/>
      </c>
      <c r="J1012" s="2" t="str">
        <f>IF(ISBLANK(A1012),"",-SUM(I$3:I1012))</f>
        <v/>
      </c>
      <c r="K1012" s="2" t="str">
        <f t="shared" si="129"/>
        <v/>
      </c>
      <c r="L1012" s="7" t="str">
        <f t="shared" si="130"/>
        <v/>
      </c>
      <c r="M1012" s="7" t="str">
        <f>IF(ISBLANK(A1012),"",K1012/($M$1+SUM(K$3:K1011)))</f>
        <v/>
      </c>
      <c r="N1012" t="str">
        <f>IF(ISBLANK(A1012),"",IF(H1013=0,NETWORKDAYS($H$3,H1012,holiday!$B$2:$B$10),IF(DAY(H1012)&lt;DAY(H1013),NETWORKDAYS($H$3,H1012,holiday!$B$2:$B$10),0)))</f>
        <v/>
      </c>
      <c r="O1012" t="str">
        <f>IF(ISBLANK(A1012),"",SUMIF($A$3:$A1012,O$2,$B$3:$B1012))</f>
        <v/>
      </c>
      <c r="P1012" t="str">
        <f>IF(ISBLANK(A1012),"",SUMIF($A$3:$A1012,P$2,$B$3:$B1012))</f>
        <v/>
      </c>
      <c r="Q1012" t="str">
        <f>IF(ISBLANK(A1012),"",SUMIF($A$3:$A1012,Q$2,$B$3:$B1012))</f>
        <v/>
      </c>
      <c r="R1012" t="str">
        <f>IF(ISBLANK(A1012),"",SUMIF($A$3:$A1012,R$2,$B$3:$B1012))</f>
        <v/>
      </c>
      <c r="T1012" s="2" t="str">
        <f t="shared" si="131"/>
        <v/>
      </c>
      <c r="U1012" s="2" t="str">
        <f t="shared" si="132"/>
        <v/>
      </c>
      <c r="V1012" s="2" t="str">
        <f t="shared" si="133"/>
        <v/>
      </c>
      <c r="W1012" s="2" t="str">
        <f t="shared" si="134"/>
        <v/>
      </c>
    </row>
    <row r="1013" spans="8:23" x14ac:dyDescent="0.3">
      <c r="H1013" s="12">
        <f t="shared" si="127"/>
        <v>0</v>
      </c>
      <c r="I1013" s="2" t="str">
        <f t="shared" si="128"/>
        <v/>
      </c>
      <c r="J1013" s="2" t="str">
        <f>IF(ISBLANK(A1013),"",-SUM(I$3:I1013))</f>
        <v/>
      </c>
      <c r="K1013" s="2" t="str">
        <f t="shared" si="129"/>
        <v/>
      </c>
      <c r="L1013" s="7" t="str">
        <f t="shared" si="130"/>
        <v/>
      </c>
      <c r="M1013" s="7" t="str">
        <f>IF(ISBLANK(A1013),"",K1013/($M$1+SUM(K$3:K1012)))</f>
        <v/>
      </c>
      <c r="N1013" t="str">
        <f>IF(ISBLANK(A1013),"",IF(H1014=0,NETWORKDAYS($H$3,H1013,holiday!$B$2:$B$10),IF(DAY(H1013)&lt;DAY(H1014),NETWORKDAYS($H$3,H1013,holiday!$B$2:$B$10),0)))</f>
        <v/>
      </c>
      <c r="O1013" t="str">
        <f>IF(ISBLANK(A1013),"",SUMIF($A$3:$A1013,O$2,$B$3:$B1013))</f>
        <v/>
      </c>
      <c r="P1013" t="str">
        <f>IF(ISBLANK(A1013),"",SUMIF($A$3:$A1013,P$2,$B$3:$B1013))</f>
        <v/>
      </c>
      <c r="Q1013" t="str">
        <f>IF(ISBLANK(A1013),"",SUMIF($A$3:$A1013,Q$2,$B$3:$B1013))</f>
        <v/>
      </c>
      <c r="R1013" t="str">
        <f>IF(ISBLANK(A1013),"",SUMIF($A$3:$A1013,R$2,$B$3:$B1013))</f>
        <v/>
      </c>
      <c r="T1013" s="2" t="str">
        <f t="shared" si="131"/>
        <v/>
      </c>
      <c r="U1013" s="2" t="str">
        <f t="shared" si="132"/>
        <v/>
      </c>
      <c r="V1013" s="2" t="str">
        <f t="shared" si="133"/>
        <v/>
      </c>
      <c r="W1013" s="2" t="str">
        <f t="shared" si="134"/>
        <v/>
      </c>
    </row>
    <row r="1014" spans="8:23" x14ac:dyDescent="0.3">
      <c r="H1014" s="12">
        <f t="shared" si="127"/>
        <v>0</v>
      </c>
      <c r="I1014" s="2" t="str">
        <f t="shared" si="128"/>
        <v/>
      </c>
      <c r="J1014" s="2" t="str">
        <f>IF(ISBLANK(A1014),"",-SUM(I$3:I1014))</f>
        <v/>
      </c>
      <c r="K1014" s="2" t="str">
        <f t="shared" si="129"/>
        <v/>
      </c>
      <c r="L1014" s="7" t="str">
        <f t="shared" si="130"/>
        <v/>
      </c>
      <c r="M1014" s="7" t="str">
        <f>IF(ISBLANK(A1014),"",K1014/($M$1+SUM(K$3:K1013)))</f>
        <v/>
      </c>
      <c r="N1014" t="str">
        <f>IF(ISBLANK(A1014),"",IF(H1015=0,NETWORKDAYS($H$3,H1014,holiday!$B$2:$B$10),IF(DAY(H1014)&lt;DAY(H1015),NETWORKDAYS($H$3,H1014,holiday!$B$2:$B$10),0)))</f>
        <v/>
      </c>
      <c r="O1014" t="str">
        <f>IF(ISBLANK(A1014),"",SUMIF($A$3:$A1014,O$2,$B$3:$B1014))</f>
        <v/>
      </c>
      <c r="P1014" t="str">
        <f>IF(ISBLANK(A1014),"",SUMIF($A$3:$A1014,P$2,$B$3:$B1014))</f>
        <v/>
      </c>
      <c r="Q1014" t="str">
        <f>IF(ISBLANK(A1014),"",SUMIF($A$3:$A1014,Q$2,$B$3:$B1014))</f>
        <v/>
      </c>
      <c r="R1014" t="str">
        <f>IF(ISBLANK(A1014),"",SUMIF($A$3:$A1014,R$2,$B$3:$B1014))</f>
        <v/>
      </c>
      <c r="T1014" s="2" t="str">
        <f t="shared" si="131"/>
        <v/>
      </c>
      <c r="U1014" s="2" t="str">
        <f t="shared" si="132"/>
        <v/>
      </c>
      <c r="V1014" s="2" t="str">
        <f t="shared" si="133"/>
        <v/>
      </c>
      <c r="W1014" s="2" t="str">
        <f t="shared" si="134"/>
        <v/>
      </c>
    </row>
    <row r="1015" spans="8:23" x14ac:dyDescent="0.3">
      <c r="H1015" s="12">
        <f t="shared" si="127"/>
        <v>0</v>
      </c>
      <c r="I1015" s="2" t="str">
        <f t="shared" si="128"/>
        <v/>
      </c>
      <c r="J1015" s="2" t="str">
        <f>IF(ISBLANK(A1015),"",-SUM(I$3:I1015))</f>
        <v/>
      </c>
      <c r="K1015" s="2" t="str">
        <f t="shared" si="129"/>
        <v/>
      </c>
      <c r="L1015" s="7" t="str">
        <f t="shared" si="130"/>
        <v/>
      </c>
      <c r="M1015" s="7" t="str">
        <f>IF(ISBLANK(A1015),"",K1015/($M$1+SUM(K$3:K1014)))</f>
        <v/>
      </c>
      <c r="N1015" t="str">
        <f>IF(ISBLANK(A1015),"",IF(H1016=0,NETWORKDAYS($H$3,H1015,holiday!$B$2:$B$10),IF(DAY(H1015)&lt;DAY(H1016),NETWORKDAYS($H$3,H1015,holiday!$B$2:$B$10),0)))</f>
        <v/>
      </c>
      <c r="O1015" t="str">
        <f>IF(ISBLANK(A1015),"",SUMIF($A$3:$A1015,O$2,$B$3:$B1015))</f>
        <v/>
      </c>
      <c r="P1015" t="str">
        <f>IF(ISBLANK(A1015),"",SUMIF($A$3:$A1015,P$2,$B$3:$B1015))</f>
        <v/>
      </c>
      <c r="Q1015" t="str">
        <f>IF(ISBLANK(A1015),"",SUMIF($A$3:$A1015,Q$2,$B$3:$B1015))</f>
        <v/>
      </c>
      <c r="R1015" t="str">
        <f>IF(ISBLANK(A1015),"",SUMIF($A$3:$A1015,R$2,$B$3:$B1015))</f>
        <v/>
      </c>
      <c r="T1015" s="2" t="str">
        <f t="shared" si="131"/>
        <v/>
      </c>
      <c r="U1015" s="2" t="str">
        <f t="shared" si="132"/>
        <v/>
      </c>
      <c r="V1015" s="2" t="str">
        <f t="shared" si="133"/>
        <v/>
      </c>
      <c r="W1015" s="2" t="str">
        <f t="shared" si="134"/>
        <v/>
      </c>
    </row>
    <row r="1016" spans="8:23" x14ac:dyDescent="0.3">
      <c r="H1016" s="12">
        <f t="shared" si="127"/>
        <v>0</v>
      </c>
      <c r="I1016" s="2" t="str">
        <f t="shared" si="128"/>
        <v/>
      </c>
      <c r="J1016" s="2" t="str">
        <f>IF(ISBLANK(A1016),"",-SUM(I$3:I1016))</f>
        <v/>
      </c>
      <c r="K1016" s="2" t="str">
        <f t="shared" si="129"/>
        <v/>
      </c>
      <c r="L1016" s="7" t="str">
        <f t="shared" si="130"/>
        <v/>
      </c>
      <c r="M1016" s="7" t="str">
        <f>IF(ISBLANK(A1016),"",K1016/($M$1+SUM(K$3:K1015)))</f>
        <v/>
      </c>
      <c r="N1016" t="str">
        <f>IF(ISBLANK(A1016),"",IF(H1017=0,NETWORKDAYS($H$3,H1016,holiday!$B$2:$B$10),IF(DAY(H1016)&lt;DAY(H1017),NETWORKDAYS($H$3,H1016,holiday!$B$2:$B$10),0)))</f>
        <v/>
      </c>
      <c r="O1016" t="str">
        <f>IF(ISBLANK(A1016),"",SUMIF($A$3:$A1016,O$2,$B$3:$B1016))</f>
        <v/>
      </c>
      <c r="P1016" t="str">
        <f>IF(ISBLANK(A1016),"",SUMIF($A$3:$A1016,P$2,$B$3:$B1016))</f>
        <v/>
      </c>
      <c r="Q1016" t="str">
        <f>IF(ISBLANK(A1016),"",SUMIF($A$3:$A1016,Q$2,$B$3:$B1016))</f>
        <v/>
      </c>
      <c r="R1016" t="str">
        <f>IF(ISBLANK(A1016),"",SUMIF($A$3:$A1016,R$2,$B$3:$B1016))</f>
        <v/>
      </c>
      <c r="T1016" s="2" t="str">
        <f t="shared" si="131"/>
        <v/>
      </c>
      <c r="U1016" s="2" t="str">
        <f t="shared" si="132"/>
        <v/>
      </c>
      <c r="V1016" s="2" t="str">
        <f t="shared" si="133"/>
        <v/>
      </c>
      <c r="W1016" s="2" t="str">
        <f t="shared" si="134"/>
        <v/>
      </c>
    </row>
    <row r="1017" spans="8:23" x14ac:dyDescent="0.3">
      <c r="H1017" s="12">
        <f t="shared" si="127"/>
        <v>0</v>
      </c>
      <c r="I1017" s="2" t="str">
        <f t="shared" si="128"/>
        <v/>
      </c>
      <c r="J1017" s="2" t="str">
        <f>IF(ISBLANK(A1017),"",-SUM(I$3:I1017))</f>
        <v/>
      </c>
      <c r="K1017" s="2" t="str">
        <f t="shared" si="129"/>
        <v/>
      </c>
      <c r="L1017" s="7" t="str">
        <f t="shared" si="130"/>
        <v/>
      </c>
      <c r="M1017" s="7" t="str">
        <f>IF(ISBLANK(A1017),"",K1017/($M$1+SUM(K$3:K1016)))</f>
        <v/>
      </c>
      <c r="N1017" t="str">
        <f>IF(ISBLANK(A1017),"",IF(H1018=0,NETWORKDAYS($H$3,H1017,holiday!$B$2:$B$10),IF(DAY(H1017)&lt;DAY(H1018),NETWORKDAYS($H$3,H1017,holiday!$B$2:$B$10),0)))</f>
        <v/>
      </c>
      <c r="O1017" t="str">
        <f>IF(ISBLANK(A1017),"",SUMIF($A$3:$A1017,O$2,$B$3:$B1017))</f>
        <v/>
      </c>
      <c r="P1017" t="str">
        <f>IF(ISBLANK(A1017),"",SUMIF($A$3:$A1017,P$2,$B$3:$B1017))</f>
        <v/>
      </c>
      <c r="Q1017" t="str">
        <f>IF(ISBLANK(A1017),"",SUMIF($A$3:$A1017,Q$2,$B$3:$B1017))</f>
        <v/>
      </c>
      <c r="R1017" t="str">
        <f>IF(ISBLANK(A1017),"",SUMIF($A$3:$A1017,R$2,$B$3:$B1017))</f>
        <v/>
      </c>
      <c r="T1017" s="2" t="str">
        <f t="shared" si="131"/>
        <v/>
      </c>
      <c r="U1017" s="2" t="str">
        <f t="shared" si="132"/>
        <v/>
      </c>
      <c r="V1017" s="2" t="str">
        <f t="shared" si="133"/>
        <v/>
      </c>
      <c r="W1017" s="2" t="str">
        <f t="shared" si="134"/>
        <v/>
      </c>
    </row>
    <row r="1018" spans="8:23" x14ac:dyDescent="0.3">
      <c r="H1018" s="12">
        <f t="shared" si="127"/>
        <v>0</v>
      </c>
      <c r="I1018" s="2" t="str">
        <f t="shared" si="128"/>
        <v/>
      </c>
      <c r="J1018" s="2" t="str">
        <f>IF(ISBLANK(A1018),"",-SUM(I$3:I1018))</f>
        <v/>
      </c>
      <c r="K1018" s="2" t="str">
        <f t="shared" si="129"/>
        <v/>
      </c>
      <c r="L1018" s="7" t="str">
        <f t="shared" si="130"/>
        <v/>
      </c>
      <c r="M1018" s="7" t="str">
        <f>IF(ISBLANK(A1018),"",K1018/($M$1+SUM(K$3:K1017)))</f>
        <v/>
      </c>
      <c r="N1018" t="str">
        <f>IF(ISBLANK(A1018),"",IF(H1019=0,NETWORKDAYS($H$3,H1018,holiday!$B$2:$B$10),IF(DAY(H1018)&lt;DAY(H1019),NETWORKDAYS($H$3,H1018,holiday!$B$2:$B$10),0)))</f>
        <v/>
      </c>
      <c r="O1018" t="str">
        <f>IF(ISBLANK(A1018),"",SUMIF($A$3:$A1018,O$2,$B$3:$B1018))</f>
        <v/>
      </c>
      <c r="P1018" t="str">
        <f>IF(ISBLANK(A1018),"",SUMIF($A$3:$A1018,P$2,$B$3:$B1018))</f>
        <v/>
      </c>
      <c r="Q1018" t="str">
        <f>IF(ISBLANK(A1018),"",SUMIF($A$3:$A1018,Q$2,$B$3:$B1018))</f>
        <v/>
      </c>
      <c r="R1018" t="str">
        <f>IF(ISBLANK(A1018),"",SUMIF($A$3:$A1018,R$2,$B$3:$B1018))</f>
        <v/>
      </c>
      <c r="T1018" s="2" t="str">
        <f t="shared" si="131"/>
        <v/>
      </c>
      <c r="U1018" s="2" t="str">
        <f t="shared" si="132"/>
        <v/>
      </c>
      <c r="V1018" s="2" t="str">
        <f t="shared" si="133"/>
        <v/>
      </c>
      <c r="W1018" s="2" t="str">
        <f t="shared" si="134"/>
        <v/>
      </c>
    </row>
    <row r="1019" spans="8:23" x14ac:dyDescent="0.3">
      <c r="H1019" s="12">
        <f t="shared" si="127"/>
        <v>0</v>
      </c>
      <c r="I1019" s="2" t="str">
        <f t="shared" si="128"/>
        <v/>
      </c>
      <c r="J1019" s="2" t="str">
        <f>IF(ISBLANK(A1019),"",-SUM(I$3:I1019))</f>
        <v/>
      </c>
      <c r="K1019" s="2" t="str">
        <f t="shared" si="129"/>
        <v/>
      </c>
      <c r="L1019" s="7" t="str">
        <f t="shared" si="130"/>
        <v/>
      </c>
      <c r="M1019" s="7" t="str">
        <f>IF(ISBLANK(A1019),"",K1019/($M$1+SUM(K$3:K1018)))</f>
        <v/>
      </c>
      <c r="N1019" t="str">
        <f>IF(ISBLANK(A1019),"",IF(H1020=0,NETWORKDAYS($H$3,H1019,holiday!$B$2:$B$10),IF(DAY(H1019)&lt;DAY(H1020),NETWORKDAYS($H$3,H1019,holiday!$B$2:$B$10),0)))</f>
        <v/>
      </c>
      <c r="O1019" t="str">
        <f>IF(ISBLANK(A1019),"",SUMIF($A$3:$A1019,O$2,$B$3:$B1019))</f>
        <v/>
      </c>
      <c r="P1019" t="str">
        <f>IF(ISBLANK(A1019),"",SUMIF($A$3:$A1019,P$2,$B$3:$B1019))</f>
        <v/>
      </c>
      <c r="Q1019" t="str">
        <f>IF(ISBLANK(A1019),"",SUMIF($A$3:$A1019,Q$2,$B$3:$B1019))</f>
        <v/>
      </c>
      <c r="R1019" t="str">
        <f>IF(ISBLANK(A1019),"",SUMIF($A$3:$A1019,R$2,$B$3:$B1019))</f>
        <v/>
      </c>
      <c r="T1019" s="2" t="str">
        <f t="shared" si="131"/>
        <v/>
      </c>
      <c r="U1019" s="2" t="str">
        <f t="shared" si="132"/>
        <v/>
      </c>
      <c r="V1019" s="2" t="str">
        <f t="shared" si="133"/>
        <v/>
      </c>
      <c r="W1019" s="2" t="str">
        <f t="shared" si="134"/>
        <v/>
      </c>
    </row>
    <row r="1020" spans="8:23" x14ac:dyDescent="0.3">
      <c r="H1020" s="12">
        <f t="shared" si="127"/>
        <v>0</v>
      </c>
      <c r="I1020" s="2" t="str">
        <f t="shared" si="128"/>
        <v/>
      </c>
      <c r="J1020" s="2" t="str">
        <f>IF(ISBLANK(A1020),"",-SUM(I$3:I1020))</f>
        <v/>
      </c>
      <c r="K1020" s="2" t="str">
        <f t="shared" si="129"/>
        <v/>
      </c>
      <c r="L1020" s="7" t="str">
        <f t="shared" si="130"/>
        <v/>
      </c>
      <c r="M1020" s="7" t="str">
        <f>IF(ISBLANK(A1020),"",K1020/($M$1+SUM(K$3:K1019)))</f>
        <v/>
      </c>
      <c r="N1020" t="str">
        <f>IF(ISBLANK(A1020),"",IF(H1021=0,NETWORKDAYS($H$3,H1020,holiday!$B$2:$B$10),IF(DAY(H1020)&lt;DAY(H1021),NETWORKDAYS($H$3,H1020,holiday!$B$2:$B$10),0)))</f>
        <v/>
      </c>
      <c r="O1020" t="str">
        <f>IF(ISBLANK(A1020),"",SUMIF($A$3:$A1020,O$2,$B$3:$B1020))</f>
        <v/>
      </c>
      <c r="P1020" t="str">
        <f>IF(ISBLANK(A1020),"",SUMIF($A$3:$A1020,P$2,$B$3:$B1020))</f>
        <v/>
      </c>
      <c r="Q1020" t="str">
        <f>IF(ISBLANK(A1020),"",SUMIF($A$3:$A1020,Q$2,$B$3:$B1020))</f>
        <v/>
      </c>
      <c r="R1020" t="str">
        <f>IF(ISBLANK(A1020),"",SUMIF($A$3:$A1020,R$2,$B$3:$B1020))</f>
        <v/>
      </c>
      <c r="T1020" s="2" t="str">
        <f t="shared" si="131"/>
        <v/>
      </c>
      <c r="U1020" s="2" t="str">
        <f t="shared" si="132"/>
        <v/>
      </c>
      <c r="V1020" s="2" t="str">
        <f t="shared" si="133"/>
        <v/>
      </c>
      <c r="W1020" s="2" t="str">
        <f t="shared" si="134"/>
        <v/>
      </c>
    </row>
    <row r="1021" spans="8:23" x14ac:dyDescent="0.3">
      <c r="H1021" s="12">
        <f t="shared" si="127"/>
        <v>0</v>
      </c>
      <c r="I1021" s="2" t="str">
        <f t="shared" si="128"/>
        <v/>
      </c>
      <c r="J1021" s="2" t="str">
        <f>IF(ISBLANK(A1021),"",-SUM(I$3:I1021))</f>
        <v/>
      </c>
      <c r="K1021" s="2" t="str">
        <f t="shared" si="129"/>
        <v/>
      </c>
      <c r="L1021" s="7" t="str">
        <f t="shared" si="130"/>
        <v/>
      </c>
      <c r="M1021" s="7" t="str">
        <f>IF(ISBLANK(A1021),"",K1021/($M$1+SUM(K$3:K1020)))</f>
        <v/>
      </c>
      <c r="N1021" t="str">
        <f>IF(ISBLANK(A1021),"",IF(H1022=0,NETWORKDAYS($H$3,H1021,holiday!$B$2:$B$10),IF(DAY(H1021)&lt;DAY(H1022),NETWORKDAYS($H$3,H1021,holiday!$B$2:$B$10),0)))</f>
        <v/>
      </c>
      <c r="O1021" t="str">
        <f>IF(ISBLANK(A1021),"",SUMIF($A$3:$A1021,O$2,$B$3:$B1021))</f>
        <v/>
      </c>
      <c r="P1021" t="str">
        <f>IF(ISBLANK(A1021),"",SUMIF($A$3:$A1021,P$2,$B$3:$B1021))</f>
        <v/>
      </c>
      <c r="Q1021" t="str">
        <f>IF(ISBLANK(A1021),"",SUMIF($A$3:$A1021,Q$2,$B$3:$B1021))</f>
        <v/>
      </c>
      <c r="R1021" t="str">
        <f>IF(ISBLANK(A1021),"",SUMIF($A$3:$A1021,R$2,$B$3:$B1021))</f>
        <v/>
      </c>
      <c r="T1021" s="2" t="str">
        <f t="shared" si="131"/>
        <v/>
      </c>
      <c r="U1021" s="2" t="str">
        <f t="shared" si="132"/>
        <v/>
      </c>
      <c r="V1021" s="2" t="str">
        <f t="shared" si="133"/>
        <v/>
      </c>
      <c r="W1021" s="2" t="str">
        <f t="shared" si="134"/>
        <v/>
      </c>
    </row>
    <row r="1022" spans="8:23" x14ac:dyDescent="0.3">
      <c r="H1022" s="12">
        <f t="shared" si="127"/>
        <v>0</v>
      </c>
      <c r="I1022" s="2" t="str">
        <f t="shared" si="128"/>
        <v/>
      </c>
      <c r="J1022" s="2" t="str">
        <f>IF(ISBLANK(A1022),"",-SUM(I$3:I1022))</f>
        <v/>
      </c>
      <c r="K1022" s="2" t="str">
        <f t="shared" si="129"/>
        <v/>
      </c>
      <c r="L1022" s="7" t="str">
        <f t="shared" si="130"/>
        <v/>
      </c>
      <c r="M1022" s="7" t="str">
        <f>IF(ISBLANK(A1022),"",K1022/($M$1+SUM(K$3:K1021)))</f>
        <v/>
      </c>
      <c r="N1022" t="str">
        <f>IF(ISBLANK(A1022),"",IF(H1023=0,NETWORKDAYS($H$3,H1022,holiday!$B$2:$B$10),IF(DAY(H1022)&lt;DAY(H1023),NETWORKDAYS($H$3,H1022,holiday!$B$2:$B$10),0)))</f>
        <v/>
      </c>
      <c r="O1022" t="str">
        <f>IF(ISBLANK(A1022),"",SUMIF($A$3:$A1022,O$2,$B$3:$B1022))</f>
        <v/>
      </c>
      <c r="P1022" t="str">
        <f>IF(ISBLANK(A1022),"",SUMIF($A$3:$A1022,P$2,$B$3:$B1022))</f>
        <v/>
      </c>
      <c r="Q1022" t="str">
        <f>IF(ISBLANK(A1022),"",SUMIF($A$3:$A1022,Q$2,$B$3:$B1022))</f>
        <v/>
      </c>
      <c r="R1022" t="str">
        <f>IF(ISBLANK(A1022),"",SUMIF($A$3:$A1022,R$2,$B$3:$B1022))</f>
        <v/>
      </c>
      <c r="T1022" s="2" t="str">
        <f t="shared" si="131"/>
        <v/>
      </c>
      <c r="U1022" s="2" t="str">
        <f t="shared" si="132"/>
        <v/>
      </c>
      <c r="V1022" s="2" t="str">
        <f t="shared" si="133"/>
        <v/>
      </c>
      <c r="W1022" s="2" t="str">
        <f t="shared" si="134"/>
        <v/>
      </c>
    </row>
    <row r="1023" spans="8:23" x14ac:dyDescent="0.3">
      <c r="H1023" s="12">
        <f t="shared" si="127"/>
        <v>0</v>
      </c>
      <c r="I1023" s="2" t="str">
        <f t="shared" si="128"/>
        <v/>
      </c>
      <c r="J1023" s="2" t="str">
        <f>IF(ISBLANK(A1023),"",-SUM(I$3:I1023))</f>
        <v/>
      </c>
      <c r="K1023" s="2" t="str">
        <f t="shared" si="129"/>
        <v/>
      </c>
      <c r="L1023" s="7" t="str">
        <f t="shared" si="130"/>
        <v/>
      </c>
      <c r="M1023" s="7" t="str">
        <f>IF(ISBLANK(A1023),"",K1023/($M$1+SUM(K$3:K1022)))</f>
        <v/>
      </c>
      <c r="N1023" t="str">
        <f>IF(ISBLANK(A1023),"",IF(H1024=0,NETWORKDAYS($H$3,H1023,holiday!$B$2:$B$10),IF(DAY(H1023)&lt;DAY(H1024),NETWORKDAYS($H$3,H1023,holiday!$B$2:$B$10),0)))</f>
        <v/>
      </c>
      <c r="O1023" t="str">
        <f>IF(ISBLANK(A1023),"",SUMIF($A$3:$A1023,O$2,$B$3:$B1023))</f>
        <v/>
      </c>
      <c r="P1023" t="str">
        <f>IF(ISBLANK(A1023),"",SUMIF($A$3:$A1023,P$2,$B$3:$B1023))</f>
        <v/>
      </c>
      <c r="Q1023" t="str">
        <f>IF(ISBLANK(A1023),"",SUMIF($A$3:$A1023,Q$2,$B$3:$B1023))</f>
        <v/>
      </c>
      <c r="R1023" t="str">
        <f>IF(ISBLANK(A1023),"",SUMIF($A$3:$A1023,R$2,$B$3:$B1023))</f>
        <v/>
      </c>
      <c r="T1023" s="2" t="str">
        <f t="shared" si="131"/>
        <v/>
      </c>
      <c r="U1023" s="2" t="str">
        <f t="shared" si="132"/>
        <v/>
      </c>
      <c r="V1023" s="2" t="str">
        <f t="shared" si="133"/>
        <v/>
      </c>
      <c r="W1023" s="2" t="str">
        <f t="shared" si="134"/>
        <v/>
      </c>
    </row>
    <row r="1024" spans="8:23" x14ac:dyDescent="0.3">
      <c r="H1024" s="12">
        <f t="shared" si="127"/>
        <v>0</v>
      </c>
      <c r="I1024" s="2" t="str">
        <f t="shared" si="128"/>
        <v/>
      </c>
      <c r="J1024" s="2" t="str">
        <f>IF(ISBLANK(A1024),"",-SUM(I$3:I1024))</f>
        <v/>
      </c>
      <c r="K1024" s="2" t="str">
        <f t="shared" si="129"/>
        <v/>
      </c>
      <c r="L1024" s="7" t="str">
        <f t="shared" si="130"/>
        <v/>
      </c>
      <c r="M1024" s="7" t="str">
        <f>IF(ISBLANK(A1024),"",K1024/($M$1+SUM(K$3:K1023)))</f>
        <v/>
      </c>
      <c r="N1024" t="str">
        <f>IF(ISBLANK(A1024),"",IF(H1025=0,NETWORKDAYS($H$3,H1024,holiday!$B$2:$B$10),IF(DAY(H1024)&lt;DAY(H1025),NETWORKDAYS($H$3,H1024,holiday!$B$2:$B$10),0)))</f>
        <v/>
      </c>
      <c r="O1024" t="str">
        <f>IF(ISBLANK(A1024),"",SUMIF($A$3:$A1024,O$2,$B$3:$B1024))</f>
        <v/>
      </c>
      <c r="P1024" t="str">
        <f>IF(ISBLANK(A1024),"",SUMIF($A$3:$A1024,P$2,$B$3:$B1024))</f>
        <v/>
      </c>
      <c r="Q1024" t="str">
        <f>IF(ISBLANK(A1024),"",SUMIF($A$3:$A1024,Q$2,$B$3:$B1024))</f>
        <v/>
      </c>
      <c r="R1024" t="str">
        <f>IF(ISBLANK(A1024),"",SUMIF($A$3:$A1024,R$2,$B$3:$B1024))</f>
        <v/>
      </c>
      <c r="T1024" s="2" t="str">
        <f t="shared" si="131"/>
        <v/>
      </c>
      <c r="U1024" s="2" t="str">
        <f t="shared" si="132"/>
        <v/>
      </c>
      <c r="V1024" s="2" t="str">
        <f t="shared" si="133"/>
        <v/>
      </c>
      <c r="W1024" s="2" t="str">
        <f t="shared" si="134"/>
        <v/>
      </c>
    </row>
    <row r="1025" spans="8:23" x14ac:dyDescent="0.3">
      <c r="H1025" s="12">
        <f t="shared" si="127"/>
        <v>0</v>
      </c>
      <c r="I1025" s="2" t="str">
        <f t="shared" si="128"/>
        <v/>
      </c>
      <c r="J1025" s="2" t="str">
        <f>IF(ISBLANK(A1025),"",-SUM(I$3:I1025))</f>
        <v/>
      </c>
      <c r="K1025" s="2" t="str">
        <f t="shared" si="129"/>
        <v/>
      </c>
      <c r="L1025" s="7" t="str">
        <f t="shared" si="130"/>
        <v/>
      </c>
      <c r="M1025" s="7" t="str">
        <f>IF(ISBLANK(A1025),"",K1025/($M$1+SUM(K$3:K1024)))</f>
        <v/>
      </c>
      <c r="N1025" t="str">
        <f>IF(ISBLANK(A1025),"",IF(H1026=0,NETWORKDAYS($H$3,H1025,holiday!$B$2:$B$10),IF(DAY(H1025)&lt;DAY(H1026),NETWORKDAYS($H$3,H1025,holiday!$B$2:$B$10),0)))</f>
        <v/>
      </c>
      <c r="O1025" t="str">
        <f>IF(ISBLANK(A1025),"",SUMIF($A$3:$A1025,O$2,$B$3:$B1025))</f>
        <v/>
      </c>
      <c r="P1025" t="str">
        <f>IF(ISBLANK(A1025),"",SUMIF($A$3:$A1025,P$2,$B$3:$B1025))</f>
        <v/>
      </c>
      <c r="Q1025" t="str">
        <f>IF(ISBLANK(A1025),"",SUMIF($A$3:$A1025,Q$2,$B$3:$B1025))</f>
        <v/>
      </c>
      <c r="R1025" t="str">
        <f>IF(ISBLANK(A1025),"",SUMIF($A$3:$A1025,R$2,$B$3:$B1025))</f>
        <v/>
      </c>
      <c r="T1025" s="2" t="str">
        <f t="shared" si="131"/>
        <v/>
      </c>
      <c r="U1025" s="2" t="str">
        <f t="shared" si="132"/>
        <v/>
      </c>
      <c r="V1025" s="2" t="str">
        <f t="shared" si="133"/>
        <v/>
      </c>
      <c r="W1025" s="2" t="str">
        <f t="shared" si="134"/>
        <v/>
      </c>
    </row>
    <row r="1026" spans="8:23" x14ac:dyDescent="0.3">
      <c r="H1026" s="12">
        <f t="shared" si="127"/>
        <v>0</v>
      </c>
      <c r="I1026" s="2" t="str">
        <f t="shared" si="128"/>
        <v/>
      </c>
      <c r="J1026" s="2" t="str">
        <f>IF(ISBLANK(A1026),"",-SUM(I$3:I1026))</f>
        <v/>
      </c>
      <c r="K1026" s="2" t="str">
        <f t="shared" si="129"/>
        <v/>
      </c>
      <c r="L1026" s="7" t="str">
        <f t="shared" si="130"/>
        <v/>
      </c>
      <c r="M1026" s="7" t="str">
        <f>IF(ISBLANK(A1026),"",K1026/($M$1+SUM(K$3:K1025)))</f>
        <v/>
      </c>
      <c r="N1026" t="str">
        <f>IF(ISBLANK(A1026),"",IF(H1027=0,NETWORKDAYS($H$3,H1026,holiday!$B$2:$B$10),IF(DAY(H1026)&lt;DAY(H1027),NETWORKDAYS($H$3,H1026,holiday!$B$2:$B$10),0)))</f>
        <v/>
      </c>
      <c r="O1026" t="str">
        <f>IF(ISBLANK(A1026),"",SUMIF($A$3:$A1026,O$2,$B$3:$B1026))</f>
        <v/>
      </c>
      <c r="P1026" t="str">
        <f>IF(ISBLANK(A1026),"",SUMIF($A$3:$A1026,P$2,$B$3:$B1026))</f>
        <v/>
      </c>
      <c r="Q1026" t="str">
        <f>IF(ISBLANK(A1026),"",SUMIF($A$3:$A1026,Q$2,$B$3:$B1026))</f>
        <v/>
      </c>
      <c r="R1026" t="str">
        <f>IF(ISBLANK(A1026),"",SUMIF($A$3:$A1026,R$2,$B$3:$B1026))</f>
        <v/>
      </c>
      <c r="T1026" s="2" t="str">
        <f t="shared" si="131"/>
        <v/>
      </c>
      <c r="U1026" s="2" t="str">
        <f t="shared" si="132"/>
        <v/>
      </c>
      <c r="V1026" s="2" t="str">
        <f t="shared" si="133"/>
        <v/>
      </c>
      <c r="W1026" s="2" t="str">
        <f t="shared" si="134"/>
        <v/>
      </c>
    </row>
    <row r="1027" spans="8:23" x14ac:dyDescent="0.3">
      <c r="H1027" s="12">
        <f t="shared" si="127"/>
        <v>0</v>
      </c>
      <c r="I1027" s="2" t="str">
        <f t="shared" si="128"/>
        <v/>
      </c>
      <c r="J1027" s="2" t="str">
        <f>IF(ISBLANK(A1027),"",-SUM(I$3:I1027))</f>
        <v/>
      </c>
      <c r="K1027" s="2" t="str">
        <f t="shared" si="129"/>
        <v/>
      </c>
      <c r="L1027" s="7" t="str">
        <f t="shared" si="130"/>
        <v/>
      </c>
      <c r="M1027" s="7" t="str">
        <f>IF(ISBLANK(A1027),"",K1027/($M$1+SUM(K$3:K1026)))</f>
        <v/>
      </c>
      <c r="N1027" t="str">
        <f>IF(ISBLANK(A1027),"",IF(H1028=0,NETWORKDAYS($H$3,H1027,holiday!$B$2:$B$10),IF(DAY(H1027)&lt;DAY(H1028),NETWORKDAYS($H$3,H1027,holiday!$B$2:$B$10),0)))</f>
        <v/>
      </c>
      <c r="O1027" t="str">
        <f>IF(ISBLANK(A1027),"",SUMIF($A$3:$A1027,O$2,$B$3:$B1027))</f>
        <v/>
      </c>
      <c r="P1027" t="str">
        <f>IF(ISBLANK(A1027),"",SUMIF($A$3:$A1027,P$2,$B$3:$B1027))</f>
        <v/>
      </c>
      <c r="Q1027" t="str">
        <f>IF(ISBLANK(A1027),"",SUMIF($A$3:$A1027,Q$2,$B$3:$B1027))</f>
        <v/>
      </c>
      <c r="R1027" t="str">
        <f>IF(ISBLANK(A1027),"",SUMIF($A$3:$A1027,R$2,$B$3:$B1027))</f>
        <v/>
      </c>
      <c r="T1027" s="2" t="str">
        <f t="shared" si="131"/>
        <v/>
      </c>
      <c r="U1027" s="2" t="str">
        <f t="shared" si="132"/>
        <v/>
      </c>
      <c r="V1027" s="2" t="str">
        <f t="shared" si="133"/>
        <v/>
      </c>
      <c r="W1027" s="2" t="str">
        <f t="shared" si="134"/>
        <v/>
      </c>
    </row>
    <row r="1028" spans="8:23" x14ac:dyDescent="0.3">
      <c r="H1028" s="12">
        <f t="shared" ref="H1028:H1091" si="135">IF(ISBLANK(D1028),,LEFT(D1028,LEN(D1028)-6)*1)</f>
        <v>0</v>
      </c>
      <c r="I1028" s="2" t="str">
        <f t="shared" si="128"/>
        <v/>
      </c>
      <c r="J1028" s="2" t="str">
        <f>IF(ISBLANK(A1028),"",-SUM(I$3:I1028))</f>
        <v/>
      </c>
      <c r="K1028" s="2" t="str">
        <f t="shared" si="129"/>
        <v/>
      </c>
      <c r="L1028" s="7" t="str">
        <f t="shared" si="130"/>
        <v/>
      </c>
      <c r="M1028" s="7" t="str">
        <f>IF(ISBLANK(A1028),"",K1028/($M$1+SUM(K$3:K1027)))</f>
        <v/>
      </c>
      <c r="N1028" t="str">
        <f>IF(ISBLANK(A1028),"",IF(H1029=0,NETWORKDAYS($H$3,H1028,holiday!$B$2:$B$10),IF(DAY(H1028)&lt;DAY(H1029),NETWORKDAYS($H$3,H1028,holiday!$B$2:$B$10),0)))</f>
        <v/>
      </c>
      <c r="O1028" t="str">
        <f>IF(ISBLANK(A1028),"",SUMIF($A$3:$A1028,O$2,$B$3:$B1028))</f>
        <v/>
      </c>
      <c r="P1028" t="str">
        <f>IF(ISBLANK(A1028),"",SUMIF($A$3:$A1028,P$2,$B$3:$B1028))</f>
        <v/>
      </c>
      <c r="Q1028" t="str">
        <f>IF(ISBLANK(A1028),"",SUMIF($A$3:$A1028,Q$2,$B$3:$B1028))</f>
        <v/>
      </c>
      <c r="R1028" t="str">
        <f>IF(ISBLANK(A1028),"",SUMIF($A$3:$A1028,R$2,$B$3:$B1028))</f>
        <v/>
      </c>
      <c r="T1028" s="2" t="str">
        <f t="shared" si="131"/>
        <v/>
      </c>
      <c r="U1028" s="2" t="str">
        <f t="shared" si="132"/>
        <v/>
      </c>
      <c r="V1028" s="2" t="str">
        <f t="shared" si="133"/>
        <v/>
      </c>
      <c r="W1028" s="2" t="str">
        <f t="shared" si="134"/>
        <v/>
      </c>
    </row>
    <row r="1029" spans="8:23" x14ac:dyDescent="0.3">
      <c r="H1029" s="12">
        <f t="shared" si="135"/>
        <v>0</v>
      </c>
      <c r="I1029" s="2" t="str">
        <f t="shared" si="128"/>
        <v/>
      </c>
      <c r="J1029" s="2" t="str">
        <f>IF(ISBLANK(A1029),"",-SUM(I$3:I1029))</f>
        <v/>
      </c>
      <c r="K1029" s="2" t="str">
        <f t="shared" si="129"/>
        <v/>
      </c>
      <c r="L1029" s="7" t="str">
        <f t="shared" si="130"/>
        <v/>
      </c>
      <c r="M1029" s="7" t="str">
        <f>IF(ISBLANK(A1029),"",K1029/($M$1+SUM(K$3:K1028)))</f>
        <v/>
      </c>
      <c r="N1029" t="str">
        <f>IF(ISBLANK(A1029),"",IF(H1030=0,NETWORKDAYS($H$3,H1029,holiday!$B$2:$B$10),IF(DAY(H1029)&lt;DAY(H1030),NETWORKDAYS($H$3,H1029,holiday!$B$2:$B$10),0)))</f>
        <v/>
      </c>
      <c r="O1029" t="str">
        <f>IF(ISBLANK(A1029),"",SUMIF($A$3:$A1029,O$2,$B$3:$B1029))</f>
        <v/>
      </c>
      <c r="P1029" t="str">
        <f>IF(ISBLANK(A1029),"",SUMIF($A$3:$A1029,P$2,$B$3:$B1029))</f>
        <v/>
      </c>
      <c r="Q1029" t="str">
        <f>IF(ISBLANK(A1029),"",SUMIF($A$3:$A1029,Q$2,$B$3:$B1029))</f>
        <v/>
      </c>
      <c r="R1029" t="str">
        <f>IF(ISBLANK(A1029),"",SUMIF($A$3:$A1029,R$2,$B$3:$B1029))</f>
        <v/>
      </c>
      <c r="T1029" s="2" t="str">
        <f t="shared" si="131"/>
        <v/>
      </c>
      <c r="U1029" s="2" t="str">
        <f t="shared" si="132"/>
        <v/>
      </c>
      <c r="V1029" s="2" t="str">
        <f t="shared" si="133"/>
        <v/>
      </c>
      <c r="W1029" s="2" t="str">
        <f t="shared" si="134"/>
        <v/>
      </c>
    </row>
    <row r="1030" spans="8:23" x14ac:dyDescent="0.3">
      <c r="H1030" s="12">
        <f t="shared" si="135"/>
        <v>0</v>
      </c>
      <c r="I1030" s="2" t="str">
        <f t="shared" si="128"/>
        <v/>
      </c>
      <c r="J1030" s="2" t="str">
        <f>IF(ISBLANK(A1030),"",-SUM(I$3:I1030))</f>
        <v/>
      </c>
      <c r="K1030" s="2" t="str">
        <f t="shared" si="129"/>
        <v/>
      </c>
      <c r="L1030" s="7" t="str">
        <f t="shared" si="130"/>
        <v/>
      </c>
      <c r="M1030" s="7" t="str">
        <f>IF(ISBLANK(A1030),"",K1030/($M$1+SUM(K$3:K1029)))</f>
        <v/>
      </c>
      <c r="N1030" t="str">
        <f>IF(ISBLANK(A1030),"",IF(H1031=0,NETWORKDAYS($H$3,H1030,holiday!$B$2:$B$10),IF(DAY(H1030)&lt;DAY(H1031),NETWORKDAYS($H$3,H1030,holiday!$B$2:$B$10),0)))</f>
        <v/>
      </c>
      <c r="O1030" t="str">
        <f>IF(ISBLANK(A1030),"",SUMIF($A$3:$A1030,O$2,$B$3:$B1030))</f>
        <v/>
      </c>
      <c r="P1030" t="str">
        <f>IF(ISBLANK(A1030),"",SUMIF($A$3:$A1030,P$2,$B$3:$B1030))</f>
        <v/>
      </c>
      <c r="Q1030" t="str">
        <f>IF(ISBLANK(A1030),"",SUMIF($A$3:$A1030,Q$2,$B$3:$B1030))</f>
        <v/>
      </c>
      <c r="R1030" t="str">
        <f>IF(ISBLANK(A1030),"",SUMIF($A$3:$A1030,R$2,$B$3:$B1030))</f>
        <v/>
      </c>
      <c r="T1030" s="2" t="str">
        <f t="shared" si="131"/>
        <v/>
      </c>
      <c r="U1030" s="2" t="str">
        <f t="shared" si="132"/>
        <v/>
      </c>
      <c r="V1030" s="2" t="str">
        <f t="shared" si="133"/>
        <v/>
      </c>
      <c r="W1030" s="2" t="str">
        <f t="shared" si="134"/>
        <v/>
      </c>
    </row>
    <row r="1031" spans="8:23" x14ac:dyDescent="0.3">
      <c r="H1031" s="12">
        <f t="shared" si="135"/>
        <v>0</v>
      </c>
      <c r="I1031" s="2" t="str">
        <f t="shared" si="128"/>
        <v/>
      </c>
      <c r="J1031" s="2" t="str">
        <f>IF(ISBLANK(A1031),"",-SUM(I$3:I1031))</f>
        <v/>
      </c>
      <c r="K1031" s="2" t="str">
        <f t="shared" si="129"/>
        <v/>
      </c>
      <c r="L1031" s="7" t="str">
        <f t="shared" si="130"/>
        <v/>
      </c>
      <c r="M1031" s="7" t="str">
        <f>IF(ISBLANK(A1031),"",K1031/($M$1+SUM(K$3:K1030)))</f>
        <v/>
      </c>
      <c r="N1031" t="str">
        <f>IF(ISBLANK(A1031),"",IF(H1032=0,NETWORKDAYS($H$3,H1031,holiday!$B$2:$B$10),IF(DAY(H1031)&lt;DAY(H1032),NETWORKDAYS($H$3,H1031,holiday!$B$2:$B$10),0)))</f>
        <v/>
      </c>
      <c r="O1031" t="str">
        <f>IF(ISBLANK(A1031),"",SUMIF($A$3:$A1031,O$2,$B$3:$B1031))</f>
        <v/>
      </c>
      <c r="P1031" t="str">
        <f>IF(ISBLANK(A1031),"",SUMIF($A$3:$A1031,P$2,$B$3:$B1031))</f>
        <v/>
      </c>
      <c r="Q1031" t="str">
        <f>IF(ISBLANK(A1031),"",SUMIF($A$3:$A1031,Q$2,$B$3:$B1031))</f>
        <v/>
      </c>
      <c r="R1031" t="str">
        <f>IF(ISBLANK(A1031),"",SUMIF($A$3:$A1031,R$2,$B$3:$B1031))</f>
        <v/>
      </c>
      <c r="T1031" s="2" t="str">
        <f t="shared" si="131"/>
        <v/>
      </c>
      <c r="U1031" s="2" t="str">
        <f t="shared" si="132"/>
        <v/>
      </c>
      <c r="V1031" s="2" t="str">
        <f t="shared" si="133"/>
        <v/>
      </c>
      <c r="W1031" s="2" t="str">
        <f t="shared" si="134"/>
        <v/>
      </c>
    </row>
    <row r="1032" spans="8:23" x14ac:dyDescent="0.3">
      <c r="H1032" s="12">
        <f t="shared" si="135"/>
        <v>0</v>
      </c>
      <c r="I1032" s="2" t="str">
        <f t="shared" si="128"/>
        <v/>
      </c>
      <c r="J1032" s="2" t="str">
        <f>IF(ISBLANK(A1032),"",-SUM(I$3:I1032))</f>
        <v/>
      </c>
      <c r="K1032" s="2" t="str">
        <f t="shared" si="129"/>
        <v/>
      </c>
      <c r="L1032" s="7" t="str">
        <f t="shared" si="130"/>
        <v/>
      </c>
      <c r="M1032" s="7" t="str">
        <f>IF(ISBLANK(A1032),"",K1032/($M$1+SUM(K$3:K1031)))</f>
        <v/>
      </c>
      <c r="N1032" t="str">
        <f>IF(ISBLANK(A1032),"",IF(H1033=0,NETWORKDAYS($H$3,H1032,holiday!$B$2:$B$10),IF(DAY(H1032)&lt;DAY(H1033),NETWORKDAYS($H$3,H1032,holiday!$B$2:$B$10),0)))</f>
        <v/>
      </c>
      <c r="O1032" t="str">
        <f>IF(ISBLANK(A1032),"",SUMIF($A$3:$A1032,O$2,$B$3:$B1032))</f>
        <v/>
      </c>
      <c r="P1032" t="str">
        <f>IF(ISBLANK(A1032),"",SUMIF($A$3:$A1032,P$2,$B$3:$B1032))</f>
        <v/>
      </c>
      <c r="Q1032" t="str">
        <f>IF(ISBLANK(A1032),"",SUMIF($A$3:$A1032,Q$2,$B$3:$B1032))</f>
        <v/>
      </c>
      <c r="R1032" t="str">
        <f>IF(ISBLANK(A1032),"",SUMIF($A$3:$A1032,R$2,$B$3:$B1032))</f>
        <v/>
      </c>
      <c r="T1032" s="2" t="str">
        <f t="shared" si="131"/>
        <v/>
      </c>
      <c r="U1032" s="2" t="str">
        <f t="shared" si="132"/>
        <v/>
      </c>
      <c r="V1032" s="2" t="str">
        <f t="shared" si="133"/>
        <v/>
      </c>
      <c r="W1032" s="2" t="str">
        <f t="shared" si="134"/>
        <v/>
      </c>
    </row>
    <row r="1033" spans="8:23" x14ac:dyDescent="0.3">
      <c r="H1033" s="12">
        <f t="shared" si="135"/>
        <v>0</v>
      </c>
      <c r="I1033" s="2" t="str">
        <f t="shared" si="128"/>
        <v/>
      </c>
      <c r="J1033" s="2" t="str">
        <f>IF(ISBLANK(A1033),"",-SUM(I$3:I1033))</f>
        <v/>
      </c>
      <c r="K1033" s="2" t="str">
        <f t="shared" si="129"/>
        <v/>
      </c>
      <c r="L1033" s="7" t="str">
        <f t="shared" si="130"/>
        <v/>
      </c>
      <c r="M1033" s="7" t="str">
        <f>IF(ISBLANK(A1033),"",K1033/($M$1+SUM(K$3:K1032)))</f>
        <v/>
      </c>
      <c r="N1033" t="str">
        <f>IF(ISBLANK(A1033),"",IF(H1034=0,NETWORKDAYS($H$3,H1033,holiday!$B$2:$B$10),IF(DAY(H1033)&lt;DAY(H1034),NETWORKDAYS($H$3,H1033,holiday!$B$2:$B$10),0)))</f>
        <v/>
      </c>
      <c r="O1033" t="str">
        <f>IF(ISBLANK(A1033),"",SUMIF($A$3:$A1033,O$2,$B$3:$B1033))</f>
        <v/>
      </c>
      <c r="P1033" t="str">
        <f>IF(ISBLANK(A1033),"",SUMIF($A$3:$A1033,P$2,$B$3:$B1033))</f>
        <v/>
      </c>
      <c r="Q1033" t="str">
        <f>IF(ISBLANK(A1033),"",SUMIF($A$3:$A1033,Q$2,$B$3:$B1033))</f>
        <v/>
      </c>
      <c r="R1033" t="str">
        <f>IF(ISBLANK(A1033),"",SUMIF($A$3:$A1033,R$2,$B$3:$B1033))</f>
        <v/>
      </c>
      <c r="T1033" s="2" t="str">
        <f t="shared" si="131"/>
        <v/>
      </c>
      <c r="U1033" s="2" t="str">
        <f t="shared" si="132"/>
        <v/>
      </c>
      <c r="V1033" s="2" t="str">
        <f t="shared" si="133"/>
        <v/>
      </c>
      <c r="W1033" s="2" t="str">
        <f t="shared" si="134"/>
        <v/>
      </c>
    </row>
    <row r="1034" spans="8:23" x14ac:dyDescent="0.3">
      <c r="H1034" s="12">
        <f t="shared" si="135"/>
        <v>0</v>
      </c>
      <c r="I1034" s="2" t="str">
        <f t="shared" si="128"/>
        <v/>
      </c>
      <c r="J1034" s="2" t="str">
        <f>IF(ISBLANK(A1034),"",-SUM(I$3:I1034))</f>
        <v/>
      </c>
      <c r="K1034" s="2" t="str">
        <f t="shared" si="129"/>
        <v/>
      </c>
      <c r="L1034" s="7" t="str">
        <f t="shared" si="130"/>
        <v/>
      </c>
      <c r="M1034" s="7" t="str">
        <f>IF(ISBLANK(A1034),"",K1034/($M$1+SUM(K$3:K1033)))</f>
        <v/>
      </c>
      <c r="N1034" t="str">
        <f>IF(ISBLANK(A1034),"",IF(H1035=0,NETWORKDAYS($H$3,H1034,holiday!$B$2:$B$10),IF(DAY(H1034)&lt;DAY(H1035),NETWORKDAYS($H$3,H1034,holiday!$B$2:$B$10),0)))</f>
        <v/>
      </c>
      <c r="O1034" t="str">
        <f>IF(ISBLANK(A1034),"",SUMIF($A$3:$A1034,O$2,$B$3:$B1034))</f>
        <v/>
      </c>
      <c r="P1034" t="str">
        <f>IF(ISBLANK(A1034),"",SUMIF($A$3:$A1034,P$2,$B$3:$B1034))</f>
        <v/>
      </c>
      <c r="Q1034" t="str">
        <f>IF(ISBLANK(A1034),"",SUMIF($A$3:$A1034,Q$2,$B$3:$B1034))</f>
        <v/>
      </c>
      <c r="R1034" t="str">
        <f>IF(ISBLANK(A1034),"",SUMIF($A$3:$A1034,R$2,$B$3:$B1034))</f>
        <v/>
      </c>
      <c r="T1034" s="2" t="str">
        <f t="shared" si="131"/>
        <v/>
      </c>
      <c r="U1034" s="2" t="str">
        <f t="shared" si="132"/>
        <v/>
      </c>
      <c r="V1034" s="2" t="str">
        <f t="shared" si="133"/>
        <v/>
      </c>
      <c r="W1034" s="2" t="str">
        <f t="shared" si="134"/>
        <v/>
      </c>
    </row>
    <row r="1035" spans="8:23" x14ac:dyDescent="0.3">
      <c r="H1035" s="12">
        <f t="shared" si="135"/>
        <v>0</v>
      </c>
      <c r="I1035" s="2" t="str">
        <f t="shared" si="128"/>
        <v/>
      </c>
      <c r="J1035" s="2" t="str">
        <f>IF(ISBLANK(A1035),"",-SUM(I$3:I1035))</f>
        <v/>
      </c>
      <c r="K1035" s="2" t="str">
        <f t="shared" si="129"/>
        <v/>
      </c>
      <c r="L1035" s="7" t="str">
        <f t="shared" si="130"/>
        <v/>
      </c>
      <c r="M1035" s="7" t="str">
        <f>IF(ISBLANK(A1035),"",K1035/($M$1+SUM(K$3:K1034)))</f>
        <v/>
      </c>
      <c r="N1035" t="str">
        <f>IF(ISBLANK(A1035),"",IF(H1036=0,NETWORKDAYS($H$3,H1035,holiday!$B$2:$B$10),IF(DAY(H1035)&lt;DAY(H1036),NETWORKDAYS($H$3,H1035,holiday!$B$2:$B$10),0)))</f>
        <v/>
      </c>
      <c r="O1035" t="str">
        <f>IF(ISBLANK(A1035),"",SUMIF($A$3:$A1035,O$2,$B$3:$B1035))</f>
        <v/>
      </c>
      <c r="P1035" t="str">
        <f>IF(ISBLANK(A1035),"",SUMIF($A$3:$A1035,P$2,$B$3:$B1035))</f>
        <v/>
      </c>
      <c r="Q1035" t="str">
        <f>IF(ISBLANK(A1035),"",SUMIF($A$3:$A1035,Q$2,$B$3:$B1035))</f>
        <v/>
      </c>
      <c r="R1035" t="str">
        <f>IF(ISBLANK(A1035),"",SUMIF($A$3:$A1035,R$2,$B$3:$B1035))</f>
        <v/>
      </c>
      <c r="T1035" s="2" t="str">
        <f t="shared" si="131"/>
        <v/>
      </c>
      <c r="U1035" s="2" t="str">
        <f t="shared" si="132"/>
        <v/>
      </c>
      <c r="V1035" s="2" t="str">
        <f t="shared" si="133"/>
        <v/>
      </c>
      <c r="W1035" s="2" t="str">
        <f t="shared" si="134"/>
        <v/>
      </c>
    </row>
    <row r="1036" spans="8:23" x14ac:dyDescent="0.3">
      <c r="H1036" s="12">
        <f t="shared" si="135"/>
        <v>0</v>
      </c>
      <c r="I1036" s="2" t="str">
        <f t="shared" si="128"/>
        <v/>
      </c>
      <c r="J1036" s="2" t="str">
        <f>IF(ISBLANK(A1036),"",-SUM(I$3:I1036))</f>
        <v/>
      </c>
      <c r="K1036" s="2" t="str">
        <f t="shared" si="129"/>
        <v/>
      </c>
      <c r="L1036" s="7" t="str">
        <f t="shared" si="130"/>
        <v/>
      </c>
      <c r="M1036" s="7" t="str">
        <f>IF(ISBLANK(A1036),"",K1036/($M$1+SUM(K$3:K1035)))</f>
        <v/>
      </c>
      <c r="N1036" t="str">
        <f>IF(ISBLANK(A1036),"",IF(H1037=0,NETWORKDAYS($H$3,H1036,holiday!$B$2:$B$10),IF(DAY(H1036)&lt;DAY(H1037),NETWORKDAYS($H$3,H1036,holiday!$B$2:$B$10),0)))</f>
        <v/>
      </c>
      <c r="O1036" t="str">
        <f>IF(ISBLANK(A1036),"",SUMIF($A$3:$A1036,O$2,$B$3:$B1036))</f>
        <v/>
      </c>
      <c r="P1036" t="str">
        <f>IF(ISBLANK(A1036),"",SUMIF($A$3:$A1036,P$2,$B$3:$B1036))</f>
        <v/>
      </c>
      <c r="Q1036" t="str">
        <f>IF(ISBLANK(A1036),"",SUMIF($A$3:$A1036,Q$2,$B$3:$B1036))</f>
        <v/>
      </c>
      <c r="R1036" t="str">
        <f>IF(ISBLANK(A1036),"",SUMIF($A$3:$A1036,R$2,$B$3:$B1036))</f>
        <v/>
      </c>
      <c r="T1036" s="2" t="str">
        <f t="shared" si="131"/>
        <v/>
      </c>
      <c r="U1036" s="2" t="str">
        <f t="shared" si="132"/>
        <v/>
      </c>
      <c r="V1036" s="2" t="str">
        <f t="shared" si="133"/>
        <v/>
      </c>
      <c r="W1036" s="2" t="str">
        <f t="shared" si="134"/>
        <v/>
      </c>
    </row>
    <row r="1037" spans="8:23" x14ac:dyDescent="0.3">
      <c r="H1037" s="12">
        <f t="shared" si="135"/>
        <v>0</v>
      </c>
      <c r="I1037" s="2" t="str">
        <f t="shared" si="128"/>
        <v/>
      </c>
      <c r="J1037" s="2" t="str">
        <f>IF(ISBLANK(A1037),"",-SUM(I$3:I1037))</f>
        <v/>
      </c>
      <c r="K1037" s="2" t="str">
        <f t="shared" si="129"/>
        <v/>
      </c>
      <c r="L1037" s="7" t="str">
        <f t="shared" si="130"/>
        <v/>
      </c>
      <c r="M1037" s="7" t="str">
        <f>IF(ISBLANK(A1037),"",K1037/($M$1+SUM(K$3:K1036)))</f>
        <v/>
      </c>
      <c r="N1037" t="str">
        <f>IF(ISBLANK(A1037),"",IF(H1038=0,NETWORKDAYS($H$3,H1037,holiday!$B$2:$B$10),IF(DAY(H1037)&lt;DAY(H1038),NETWORKDAYS($H$3,H1037,holiday!$B$2:$B$10),0)))</f>
        <v/>
      </c>
      <c r="O1037" t="str">
        <f>IF(ISBLANK(A1037),"",SUMIF($A$3:$A1037,O$2,$B$3:$B1037))</f>
        <v/>
      </c>
      <c r="P1037" t="str">
        <f>IF(ISBLANK(A1037),"",SUMIF($A$3:$A1037,P$2,$B$3:$B1037))</f>
        <v/>
      </c>
      <c r="Q1037" t="str">
        <f>IF(ISBLANK(A1037),"",SUMIF($A$3:$A1037,Q$2,$B$3:$B1037))</f>
        <v/>
      </c>
      <c r="R1037" t="str">
        <f>IF(ISBLANK(A1037),"",SUMIF($A$3:$A1037,R$2,$B$3:$B1037))</f>
        <v/>
      </c>
      <c r="T1037" s="2" t="str">
        <f t="shared" si="131"/>
        <v/>
      </c>
      <c r="U1037" s="2" t="str">
        <f t="shared" si="132"/>
        <v/>
      </c>
      <c r="V1037" s="2" t="str">
        <f t="shared" si="133"/>
        <v/>
      </c>
      <c r="W1037" s="2" t="str">
        <f t="shared" si="134"/>
        <v/>
      </c>
    </row>
    <row r="1038" spans="8:23" x14ac:dyDescent="0.3">
      <c r="H1038" s="12">
        <f t="shared" si="135"/>
        <v>0</v>
      </c>
      <c r="I1038" s="2" t="str">
        <f t="shared" si="128"/>
        <v/>
      </c>
      <c r="J1038" s="2" t="str">
        <f>IF(ISBLANK(A1038),"",-SUM(I$3:I1038))</f>
        <v/>
      </c>
      <c r="K1038" s="2" t="str">
        <f t="shared" si="129"/>
        <v/>
      </c>
      <c r="L1038" s="7" t="str">
        <f t="shared" si="130"/>
        <v/>
      </c>
      <c r="M1038" s="7" t="str">
        <f>IF(ISBLANK(A1038),"",K1038/($M$1+SUM(K$3:K1037)))</f>
        <v/>
      </c>
      <c r="N1038" t="str">
        <f>IF(ISBLANK(A1038),"",IF(H1039=0,NETWORKDAYS($H$3,H1038,holiday!$B$2:$B$10),IF(DAY(H1038)&lt;DAY(H1039),NETWORKDAYS($H$3,H1038,holiday!$B$2:$B$10),0)))</f>
        <v/>
      </c>
      <c r="O1038" t="str">
        <f>IF(ISBLANK(A1038),"",SUMIF($A$3:$A1038,O$2,$B$3:$B1038))</f>
        <v/>
      </c>
      <c r="P1038" t="str">
        <f>IF(ISBLANK(A1038),"",SUMIF($A$3:$A1038,P$2,$B$3:$B1038))</f>
        <v/>
      </c>
      <c r="Q1038" t="str">
        <f>IF(ISBLANK(A1038),"",SUMIF($A$3:$A1038,Q$2,$B$3:$B1038))</f>
        <v/>
      </c>
      <c r="R1038" t="str">
        <f>IF(ISBLANK(A1038),"",SUMIF($A$3:$A1038,R$2,$B$3:$B1038))</f>
        <v/>
      </c>
      <c r="T1038" s="2" t="str">
        <f t="shared" si="131"/>
        <v/>
      </c>
      <c r="U1038" s="2" t="str">
        <f t="shared" si="132"/>
        <v/>
      </c>
      <c r="V1038" s="2" t="str">
        <f t="shared" si="133"/>
        <v/>
      </c>
      <c r="W1038" s="2" t="str">
        <f t="shared" si="134"/>
        <v/>
      </c>
    </row>
    <row r="1039" spans="8:23" x14ac:dyDescent="0.3">
      <c r="H1039" s="12">
        <f t="shared" si="135"/>
        <v>0</v>
      </c>
      <c r="I1039" s="2" t="str">
        <f t="shared" si="128"/>
        <v/>
      </c>
      <c r="J1039" s="2" t="str">
        <f>IF(ISBLANK(A1039),"",-SUM(I$3:I1039))</f>
        <v/>
      </c>
      <c r="K1039" s="2" t="str">
        <f t="shared" si="129"/>
        <v/>
      </c>
      <c r="L1039" s="7" t="str">
        <f t="shared" si="130"/>
        <v/>
      </c>
      <c r="M1039" s="7" t="str">
        <f>IF(ISBLANK(A1039),"",K1039/($M$1+SUM(K$3:K1038)))</f>
        <v/>
      </c>
      <c r="N1039" t="str">
        <f>IF(ISBLANK(A1039),"",IF(H1040=0,NETWORKDAYS($H$3,H1039,holiday!$B$2:$B$10),IF(DAY(H1039)&lt;DAY(H1040),NETWORKDAYS($H$3,H1039,holiday!$B$2:$B$10),0)))</f>
        <v/>
      </c>
      <c r="O1039" t="str">
        <f>IF(ISBLANK(A1039),"",SUMIF($A$3:$A1039,O$2,$B$3:$B1039))</f>
        <v/>
      </c>
      <c r="P1039" t="str">
        <f>IF(ISBLANK(A1039),"",SUMIF($A$3:$A1039,P$2,$B$3:$B1039))</f>
        <v/>
      </c>
      <c r="Q1039" t="str">
        <f>IF(ISBLANK(A1039),"",SUMIF($A$3:$A1039,Q$2,$B$3:$B1039))</f>
        <v/>
      </c>
      <c r="R1039" t="str">
        <f>IF(ISBLANK(A1039),"",SUMIF($A$3:$A1039,R$2,$B$3:$B1039))</f>
        <v/>
      </c>
      <c r="T1039" s="2" t="str">
        <f t="shared" si="131"/>
        <v/>
      </c>
      <c r="U1039" s="2" t="str">
        <f t="shared" si="132"/>
        <v/>
      </c>
      <c r="V1039" s="2" t="str">
        <f t="shared" si="133"/>
        <v/>
      </c>
      <c r="W1039" s="2" t="str">
        <f t="shared" si="134"/>
        <v/>
      </c>
    </row>
    <row r="1040" spans="8:23" x14ac:dyDescent="0.3">
      <c r="H1040" s="12">
        <f t="shared" si="135"/>
        <v>0</v>
      </c>
      <c r="I1040" s="2" t="str">
        <f t="shared" si="128"/>
        <v/>
      </c>
      <c r="J1040" s="2" t="str">
        <f>IF(ISBLANK(A1040),"",-SUM(I$3:I1040))</f>
        <v/>
      </c>
      <c r="K1040" s="2" t="str">
        <f t="shared" si="129"/>
        <v/>
      </c>
      <c r="L1040" s="7" t="str">
        <f t="shared" si="130"/>
        <v/>
      </c>
      <c r="M1040" s="7" t="str">
        <f>IF(ISBLANK(A1040),"",K1040/($M$1+SUM(K$3:K1039)))</f>
        <v/>
      </c>
      <c r="N1040" t="str">
        <f>IF(ISBLANK(A1040),"",IF(H1041=0,NETWORKDAYS($H$3,H1040,holiday!$B$2:$B$10),IF(DAY(H1040)&lt;DAY(H1041),NETWORKDAYS($H$3,H1040,holiday!$B$2:$B$10),0)))</f>
        <v/>
      </c>
      <c r="O1040" t="str">
        <f>IF(ISBLANK(A1040),"",SUMIF($A$3:$A1040,O$2,$B$3:$B1040))</f>
        <v/>
      </c>
      <c r="P1040" t="str">
        <f>IF(ISBLANK(A1040),"",SUMIF($A$3:$A1040,P$2,$B$3:$B1040))</f>
        <v/>
      </c>
      <c r="Q1040" t="str">
        <f>IF(ISBLANK(A1040),"",SUMIF($A$3:$A1040,Q$2,$B$3:$B1040))</f>
        <v/>
      </c>
      <c r="R1040" t="str">
        <f>IF(ISBLANK(A1040),"",SUMIF($A$3:$A1040,R$2,$B$3:$B1040))</f>
        <v/>
      </c>
      <c r="T1040" s="2" t="str">
        <f t="shared" si="131"/>
        <v/>
      </c>
      <c r="U1040" s="2" t="str">
        <f t="shared" si="132"/>
        <v/>
      </c>
      <c r="V1040" s="2" t="str">
        <f t="shared" si="133"/>
        <v/>
      </c>
      <c r="W1040" s="2" t="str">
        <f t="shared" si="134"/>
        <v/>
      </c>
    </row>
    <row r="1041" spans="8:23" x14ac:dyDescent="0.3">
      <c r="H1041" s="12">
        <f t="shared" si="135"/>
        <v>0</v>
      </c>
      <c r="I1041" s="2" t="str">
        <f t="shared" si="128"/>
        <v/>
      </c>
      <c r="J1041" s="2" t="str">
        <f>IF(ISBLANK(A1041),"",-SUM(I$3:I1041))</f>
        <v/>
      </c>
      <c r="K1041" s="2" t="str">
        <f t="shared" si="129"/>
        <v/>
      </c>
      <c r="L1041" s="7" t="str">
        <f t="shared" si="130"/>
        <v/>
      </c>
      <c r="M1041" s="7" t="str">
        <f>IF(ISBLANK(A1041),"",K1041/($M$1+SUM(K$3:K1040)))</f>
        <v/>
      </c>
      <c r="N1041" t="str">
        <f>IF(ISBLANK(A1041),"",IF(H1042=0,NETWORKDAYS($H$3,H1041,holiday!$B$2:$B$10),IF(DAY(H1041)&lt;DAY(H1042),NETWORKDAYS($H$3,H1041,holiday!$B$2:$B$10),0)))</f>
        <v/>
      </c>
      <c r="O1041" t="str">
        <f>IF(ISBLANK(A1041),"",SUMIF($A$3:$A1041,O$2,$B$3:$B1041))</f>
        <v/>
      </c>
      <c r="P1041" t="str">
        <f>IF(ISBLANK(A1041),"",SUMIF($A$3:$A1041,P$2,$B$3:$B1041))</f>
        <v/>
      </c>
      <c r="Q1041" t="str">
        <f>IF(ISBLANK(A1041),"",SUMIF($A$3:$A1041,Q$2,$B$3:$B1041))</f>
        <v/>
      </c>
      <c r="R1041" t="str">
        <f>IF(ISBLANK(A1041),"",SUMIF($A$3:$A1041,R$2,$B$3:$B1041))</f>
        <v/>
      </c>
      <c r="T1041" s="2" t="str">
        <f t="shared" si="131"/>
        <v/>
      </c>
      <c r="U1041" s="2" t="str">
        <f t="shared" si="132"/>
        <v/>
      </c>
      <c r="V1041" s="2" t="str">
        <f t="shared" si="133"/>
        <v/>
      </c>
      <c r="W1041" s="2" t="str">
        <f t="shared" si="134"/>
        <v/>
      </c>
    </row>
    <row r="1042" spans="8:23" x14ac:dyDescent="0.3">
      <c r="H1042" s="12">
        <f t="shared" si="135"/>
        <v>0</v>
      </c>
      <c r="I1042" s="2" t="str">
        <f t="shared" si="128"/>
        <v/>
      </c>
      <c r="J1042" s="2" t="str">
        <f>IF(ISBLANK(A1042),"",-SUM(I$3:I1042))</f>
        <v/>
      </c>
      <c r="K1042" s="2" t="str">
        <f t="shared" si="129"/>
        <v/>
      </c>
      <c r="L1042" s="7" t="str">
        <f t="shared" si="130"/>
        <v/>
      </c>
      <c r="M1042" s="7" t="str">
        <f>IF(ISBLANK(A1042),"",K1042/($M$1+SUM(K$3:K1041)))</f>
        <v/>
      </c>
      <c r="N1042" t="str">
        <f>IF(ISBLANK(A1042),"",IF(H1043=0,NETWORKDAYS($H$3,H1042,holiday!$B$2:$B$10),IF(DAY(H1042)&lt;DAY(H1043),NETWORKDAYS($H$3,H1042,holiday!$B$2:$B$10),0)))</f>
        <v/>
      </c>
      <c r="O1042" t="str">
        <f>IF(ISBLANK(A1042),"",SUMIF($A$3:$A1042,O$2,$B$3:$B1042))</f>
        <v/>
      </c>
      <c r="P1042" t="str">
        <f>IF(ISBLANK(A1042),"",SUMIF($A$3:$A1042,P$2,$B$3:$B1042))</f>
        <v/>
      </c>
      <c r="Q1042" t="str">
        <f>IF(ISBLANK(A1042),"",SUMIF($A$3:$A1042,Q$2,$B$3:$B1042))</f>
        <v/>
      </c>
      <c r="R1042" t="str">
        <f>IF(ISBLANK(A1042),"",SUMIF($A$3:$A1042,R$2,$B$3:$B1042))</f>
        <v/>
      </c>
      <c r="T1042" s="2" t="str">
        <f t="shared" si="131"/>
        <v/>
      </c>
      <c r="U1042" s="2" t="str">
        <f t="shared" si="132"/>
        <v/>
      </c>
      <c r="V1042" s="2" t="str">
        <f t="shared" si="133"/>
        <v/>
      </c>
      <c r="W1042" s="2" t="str">
        <f t="shared" si="134"/>
        <v/>
      </c>
    </row>
    <row r="1043" spans="8:23" x14ac:dyDescent="0.3">
      <c r="H1043" s="12">
        <f t="shared" si="135"/>
        <v>0</v>
      </c>
      <c r="I1043" s="2" t="str">
        <f t="shared" si="128"/>
        <v/>
      </c>
      <c r="J1043" s="2" t="str">
        <f>IF(ISBLANK(A1043),"",-SUM(I$3:I1043))</f>
        <v/>
      </c>
      <c r="K1043" s="2" t="str">
        <f t="shared" si="129"/>
        <v/>
      </c>
      <c r="L1043" s="7" t="str">
        <f t="shared" si="130"/>
        <v/>
      </c>
      <c r="M1043" s="7" t="str">
        <f>IF(ISBLANK(A1043),"",K1043/($M$1+SUM(K$3:K1042)))</f>
        <v/>
      </c>
      <c r="N1043" t="str">
        <f>IF(ISBLANK(A1043),"",IF(H1044=0,NETWORKDAYS($H$3,H1043,holiday!$B$2:$B$10),IF(DAY(H1043)&lt;DAY(H1044),NETWORKDAYS($H$3,H1043,holiday!$B$2:$B$10),0)))</f>
        <v/>
      </c>
      <c r="O1043" t="str">
        <f>IF(ISBLANK(A1043),"",SUMIF($A$3:$A1043,O$2,$B$3:$B1043))</f>
        <v/>
      </c>
      <c r="P1043" t="str">
        <f>IF(ISBLANK(A1043),"",SUMIF($A$3:$A1043,P$2,$B$3:$B1043))</f>
        <v/>
      </c>
      <c r="Q1043" t="str">
        <f>IF(ISBLANK(A1043),"",SUMIF($A$3:$A1043,Q$2,$B$3:$B1043))</f>
        <v/>
      </c>
      <c r="R1043" t="str">
        <f>IF(ISBLANK(A1043),"",SUMIF($A$3:$A1043,R$2,$B$3:$B1043))</f>
        <v/>
      </c>
      <c r="T1043" s="2" t="str">
        <f t="shared" si="131"/>
        <v/>
      </c>
      <c r="U1043" s="2" t="str">
        <f t="shared" si="132"/>
        <v/>
      </c>
      <c r="V1043" s="2" t="str">
        <f t="shared" si="133"/>
        <v/>
      </c>
      <c r="W1043" s="2" t="str">
        <f t="shared" si="134"/>
        <v/>
      </c>
    </row>
    <row r="1044" spans="8:23" x14ac:dyDescent="0.3">
      <c r="H1044" s="12">
        <f t="shared" si="135"/>
        <v>0</v>
      </c>
      <c r="I1044" s="2" t="str">
        <f t="shared" si="128"/>
        <v/>
      </c>
      <c r="J1044" s="2" t="str">
        <f>IF(ISBLANK(A1044),"",-SUM(I$3:I1044))</f>
        <v/>
      </c>
      <c r="K1044" s="2" t="str">
        <f t="shared" si="129"/>
        <v/>
      </c>
      <c r="L1044" s="7" t="str">
        <f t="shared" si="130"/>
        <v/>
      </c>
      <c r="M1044" s="7" t="str">
        <f>IF(ISBLANK(A1044),"",K1044/($M$1+SUM(K$3:K1043)))</f>
        <v/>
      </c>
      <c r="N1044" t="str">
        <f>IF(ISBLANK(A1044),"",IF(H1045=0,NETWORKDAYS($H$3,H1044,holiday!$B$2:$B$10),IF(DAY(H1044)&lt;DAY(H1045),NETWORKDAYS($H$3,H1044,holiday!$B$2:$B$10),0)))</f>
        <v/>
      </c>
      <c r="O1044" t="str">
        <f>IF(ISBLANK(A1044),"",SUMIF($A$3:$A1044,O$2,$B$3:$B1044))</f>
        <v/>
      </c>
      <c r="P1044" t="str">
        <f>IF(ISBLANK(A1044),"",SUMIF($A$3:$A1044,P$2,$B$3:$B1044))</f>
        <v/>
      </c>
      <c r="Q1044" t="str">
        <f>IF(ISBLANK(A1044),"",SUMIF($A$3:$A1044,Q$2,$B$3:$B1044))</f>
        <v/>
      </c>
      <c r="R1044" t="str">
        <f>IF(ISBLANK(A1044),"",SUMIF($A$3:$A1044,R$2,$B$3:$B1044))</f>
        <v/>
      </c>
      <c r="T1044" s="2" t="str">
        <f t="shared" si="131"/>
        <v/>
      </c>
      <c r="U1044" s="2" t="str">
        <f t="shared" si="132"/>
        <v/>
      </c>
      <c r="V1044" s="2" t="str">
        <f t="shared" si="133"/>
        <v/>
      </c>
      <c r="W1044" s="2" t="str">
        <f t="shared" si="134"/>
        <v/>
      </c>
    </row>
    <row r="1045" spans="8:23" x14ac:dyDescent="0.3">
      <c r="H1045" s="12">
        <f t="shared" si="135"/>
        <v>0</v>
      </c>
      <c r="I1045" s="2" t="str">
        <f t="shared" si="128"/>
        <v/>
      </c>
      <c r="J1045" s="2" t="str">
        <f>IF(ISBLANK(A1045),"",-SUM(I$3:I1045))</f>
        <v/>
      </c>
      <c r="K1045" s="2" t="str">
        <f t="shared" si="129"/>
        <v/>
      </c>
      <c r="L1045" s="7" t="str">
        <f t="shared" si="130"/>
        <v/>
      </c>
      <c r="M1045" s="7" t="str">
        <f>IF(ISBLANK(A1045),"",K1045/($M$1+SUM(K$3:K1044)))</f>
        <v/>
      </c>
      <c r="N1045" t="str">
        <f>IF(ISBLANK(A1045),"",IF(H1046=0,NETWORKDAYS($H$3,H1045,holiday!$B$2:$B$10),IF(DAY(H1045)&lt;DAY(H1046),NETWORKDAYS($H$3,H1045,holiday!$B$2:$B$10),0)))</f>
        <v/>
      </c>
      <c r="O1045" t="str">
        <f>IF(ISBLANK(A1045),"",SUMIF($A$3:$A1045,O$2,$B$3:$B1045))</f>
        <v/>
      </c>
      <c r="P1045" t="str">
        <f>IF(ISBLANK(A1045),"",SUMIF($A$3:$A1045,P$2,$B$3:$B1045))</f>
        <v/>
      </c>
      <c r="Q1045" t="str">
        <f>IF(ISBLANK(A1045),"",SUMIF($A$3:$A1045,Q$2,$B$3:$B1045))</f>
        <v/>
      </c>
      <c r="R1045" t="str">
        <f>IF(ISBLANK(A1045),"",SUMIF($A$3:$A1045,R$2,$B$3:$B1045))</f>
        <v/>
      </c>
      <c r="T1045" s="2" t="str">
        <f t="shared" si="131"/>
        <v/>
      </c>
      <c r="U1045" s="2" t="str">
        <f t="shared" si="132"/>
        <v/>
      </c>
      <c r="V1045" s="2" t="str">
        <f t="shared" si="133"/>
        <v/>
      </c>
      <c r="W1045" s="2" t="str">
        <f t="shared" si="134"/>
        <v/>
      </c>
    </row>
    <row r="1046" spans="8:23" x14ac:dyDescent="0.3">
      <c r="H1046" s="12">
        <f t="shared" si="135"/>
        <v>0</v>
      </c>
      <c r="I1046" s="2" t="str">
        <f t="shared" si="128"/>
        <v/>
      </c>
      <c r="J1046" s="2" t="str">
        <f>IF(ISBLANK(A1046),"",-SUM(I$3:I1046))</f>
        <v/>
      </c>
      <c r="K1046" s="2" t="str">
        <f t="shared" si="129"/>
        <v/>
      </c>
      <c r="L1046" s="7" t="str">
        <f t="shared" si="130"/>
        <v/>
      </c>
      <c r="M1046" s="7" t="str">
        <f>IF(ISBLANK(A1046),"",K1046/($M$1+SUM(K$3:K1045)))</f>
        <v/>
      </c>
      <c r="N1046" t="str">
        <f>IF(ISBLANK(A1046),"",IF(H1047=0,NETWORKDAYS($H$3,H1046,holiday!$B$2:$B$10),IF(DAY(H1046)&lt;DAY(H1047),NETWORKDAYS($H$3,H1046,holiday!$B$2:$B$10),0)))</f>
        <v/>
      </c>
      <c r="O1046" t="str">
        <f>IF(ISBLANK(A1046),"",SUMIF($A$3:$A1046,O$2,$B$3:$B1046))</f>
        <v/>
      </c>
      <c r="P1046" t="str">
        <f>IF(ISBLANK(A1046),"",SUMIF($A$3:$A1046,P$2,$B$3:$B1046))</f>
        <v/>
      </c>
      <c r="Q1046" t="str">
        <f>IF(ISBLANK(A1046),"",SUMIF($A$3:$A1046,Q$2,$B$3:$B1046))</f>
        <v/>
      </c>
      <c r="R1046" t="str">
        <f>IF(ISBLANK(A1046),"",SUMIF($A$3:$A1046,R$2,$B$3:$B1046))</f>
        <v/>
      </c>
      <c r="T1046" s="2" t="str">
        <f t="shared" si="131"/>
        <v/>
      </c>
      <c r="U1046" s="2" t="str">
        <f t="shared" si="132"/>
        <v/>
      </c>
      <c r="V1046" s="2" t="str">
        <f t="shared" si="133"/>
        <v/>
      </c>
      <c r="W1046" s="2" t="str">
        <f t="shared" si="134"/>
        <v/>
      </c>
    </row>
    <row r="1047" spans="8:23" x14ac:dyDescent="0.3">
      <c r="H1047" s="12">
        <f t="shared" si="135"/>
        <v>0</v>
      </c>
      <c r="I1047" s="2" t="str">
        <f t="shared" si="128"/>
        <v/>
      </c>
      <c r="J1047" s="2" t="str">
        <f>IF(ISBLANK(A1047),"",-SUM(I$3:I1047))</f>
        <v/>
      </c>
      <c r="K1047" s="2" t="str">
        <f t="shared" si="129"/>
        <v/>
      </c>
      <c r="L1047" s="7" t="str">
        <f t="shared" si="130"/>
        <v/>
      </c>
      <c r="M1047" s="7" t="str">
        <f>IF(ISBLANK(A1047),"",K1047/($M$1+SUM(K$3:K1046)))</f>
        <v/>
      </c>
      <c r="N1047" t="str">
        <f>IF(ISBLANK(A1047),"",IF(H1048=0,NETWORKDAYS($H$3,H1047,holiday!$B$2:$B$10),IF(DAY(H1047)&lt;DAY(H1048),NETWORKDAYS($H$3,H1047,holiday!$B$2:$B$10),0)))</f>
        <v/>
      </c>
      <c r="O1047" t="str">
        <f>IF(ISBLANK(A1047),"",SUMIF($A$3:$A1047,O$2,$B$3:$B1047))</f>
        <v/>
      </c>
      <c r="P1047" t="str">
        <f>IF(ISBLANK(A1047),"",SUMIF($A$3:$A1047,P$2,$B$3:$B1047))</f>
        <v/>
      </c>
      <c r="Q1047" t="str">
        <f>IF(ISBLANK(A1047),"",SUMIF($A$3:$A1047,Q$2,$B$3:$B1047))</f>
        <v/>
      </c>
      <c r="R1047" t="str">
        <f>IF(ISBLANK(A1047),"",SUMIF($A$3:$A1047,R$2,$B$3:$B1047))</f>
        <v/>
      </c>
      <c r="T1047" s="2" t="str">
        <f t="shared" si="131"/>
        <v/>
      </c>
      <c r="U1047" s="2" t="str">
        <f t="shared" si="132"/>
        <v/>
      </c>
      <c r="V1047" s="2" t="str">
        <f t="shared" si="133"/>
        <v/>
      </c>
      <c r="W1047" s="2" t="str">
        <f t="shared" si="134"/>
        <v/>
      </c>
    </row>
    <row r="1048" spans="8:23" x14ac:dyDescent="0.3">
      <c r="H1048" s="12">
        <f t="shared" si="135"/>
        <v>0</v>
      </c>
      <c r="I1048" s="2" t="str">
        <f t="shared" si="128"/>
        <v/>
      </c>
      <c r="J1048" s="2" t="str">
        <f>IF(ISBLANK(A1048),"",-SUM(I$3:I1048))</f>
        <v/>
      </c>
      <c r="K1048" s="2" t="str">
        <f t="shared" si="129"/>
        <v/>
      </c>
      <c r="L1048" s="7" t="str">
        <f t="shared" si="130"/>
        <v/>
      </c>
      <c r="M1048" s="7" t="str">
        <f>IF(ISBLANK(A1048),"",K1048/($M$1+SUM(K$3:K1047)))</f>
        <v/>
      </c>
      <c r="N1048" t="str">
        <f>IF(ISBLANK(A1048),"",IF(H1049=0,NETWORKDAYS($H$3,H1048,holiday!$B$2:$B$10),IF(DAY(H1048)&lt;DAY(H1049),NETWORKDAYS($H$3,H1048,holiday!$B$2:$B$10),0)))</f>
        <v/>
      </c>
      <c r="O1048" t="str">
        <f>IF(ISBLANK(A1048),"",SUMIF($A$3:$A1048,O$2,$B$3:$B1048))</f>
        <v/>
      </c>
      <c r="P1048" t="str">
        <f>IF(ISBLANK(A1048),"",SUMIF($A$3:$A1048,P$2,$B$3:$B1048))</f>
        <v/>
      </c>
      <c r="Q1048" t="str">
        <f>IF(ISBLANK(A1048),"",SUMIF($A$3:$A1048,Q$2,$B$3:$B1048))</f>
        <v/>
      </c>
      <c r="R1048" t="str">
        <f>IF(ISBLANK(A1048),"",SUMIF($A$3:$A1048,R$2,$B$3:$B1048))</f>
        <v/>
      </c>
      <c r="T1048" s="2" t="str">
        <f t="shared" si="131"/>
        <v/>
      </c>
      <c r="U1048" s="2" t="str">
        <f t="shared" si="132"/>
        <v/>
      </c>
      <c r="V1048" s="2" t="str">
        <f t="shared" si="133"/>
        <v/>
      </c>
      <c r="W1048" s="2" t="str">
        <f t="shared" si="134"/>
        <v/>
      </c>
    </row>
    <row r="1049" spans="8:23" x14ac:dyDescent="0.3">
      <c r="H1049" s="12">
        <f t="shared" si="135"/>
        <v>0</v>
      </c>
      <c r="I1049" s="2" t="str">
        <f t="shared" si="128"/>
        <v/>
      </c>
      <c r="J1049" s="2" t="str">
        <f>IF(ISBLANK(A1049),"",-SUM(I$3:I1049))</f>
        <v/>
      </c>
      <c r="K1049" s="2" t="str">
        <f t="shared" si="129"/>
        <v/>
      </c>
      <c r="L1049" s="7" t="str">
        <f t="shared" si="130"/>
        <v/>
      </c>
      <c r="M1049" s="7" t="str">
        <f>IF(ISBLANK(A1049),"",K1049/($M$1+SUM(K$3:K1048)))</f>
        <v/>
      </c>
      <c r="N1049" t="str">
        <f>IF(ISBLANK(A1049),"",IF(H1050=0,NETWORKDAYS($H$3,H1049,holiday!$B$2:$B$10),IF(DAY(H1049)&lt;DAY(H1050),NETWORKDAYS($H$3,H1049,holiday!$B$2:$B$10),0)))</f>
        <v/>
      </c>
      <c r="O1049" t="str">
        <f>IF(ISBLANK(A1049),"",SUMIF($A$3:$A1049,O$2,$B$3:$B1049))</f>
        <v/>
      </c>
      <c r="P1049" t="str">
        <f>IF(ISBLANK(A1049),"",SUMIF($A$3:$A1049,P$2,$B$3:$B1049))</f>
        <v/>
      </c>
      <c r="Q1049" t="str">
        <f>IF(ISBLANK(A1049),"",SUMIF($A$3:$A1049,Q$2,$B$3:$B1049))</f>
        <v/>
      </c>
      <c r="R1049" t="str">
        <f>IF(ISBLANK(A1049),"",SUMIF($A$3:$A1049,R$2,$B$3:$B1049))</f>
        <v/>
      </c>
      <c r="T1049" s="2" t="str">
        <f t="shared" si="131"/>
        <v/>
      </c>
      <c r="U1049" s="2" t="str">
        <f t="shared" si="132"/>
        <v/>
      </c>
      <c r="V1049" s="2" t="str">
        <f t="shared" si="133"/>
        <v/>
      </c>
      <c r="W1049" s="2" t="str">
        <f t="shared" si="134"/>
        <v/>
      </c>
    </row>
    <row r="1050" spans="8:23" x14ac:dyDescent="0.3">
      <c r="H1050" s="12">
        <f t="shared" si="135"/>
        <v>0</v>
      </c>
      <c r="I1050" s="2" t="str">
        <f t="shared" si="128"/>
        <v/>
      </c>
      <c r="J1050" s="2" t="str">
        <f>IF(ISBLANK(A1050),"",-SUM(I$3:I1050))</f>
        <v/>
      </c>
      <c r="K1050" s="2" t="str">
        <f t="shared" si="129"/>
        <v/>
      </c>
      <c r="L1050" s="7" t="str">
        <f t="shared" si="130"/>
        <v/>
      </c>
      <c r="M1050" s="7" t="str">
        <f>IF(ISBLANK(A1050),"",K1050/($M$1+SUM(K$3:K1049)))</f>
        <v/>
      </c>
      <c r="N1050" t="str">
        <f>IF(ISBLANK(A1050),"",IF(H1051=0,NETWORKDAYS($H$3,H1050,holiday!$B$2:$B$10),IF(DAY(H1050)&lt;DAY(H1051),NETWORKDAYS($H$3,H1050,holiday!$B$2:$B$10),0)))</f>
        <v/>
      </c>
      <c r="O1050" t="str">
        <f>IF(ISBLANK(A1050),"",SUMIF($A$3:$A1050,O$2,$B$3:$B1050))</f>
        <v/>
      </c>
      <c r="P1050" t="str">
        <f>IF(ISBLANK(A1050),"",SUMIF($A$3:$A1050,P$2,$B$3:$B1050))</f>
        <v/>
      </c>
      <c r="Q1050" t="str">
        <f>IF(ISBLANK(A1050),"",SUMIF($A$3:$A1050,Q$2,$B$3:$B1050))</f>
        <v/>
      </c>
      <c r="R1050" t="str">
        <f>IF(ISBLANK(A1050),"",SUMIF($A$3:$A1050,R$2,$B$3:$B1050))</f>
        <v/>
      </c>
      <c r="T1050" s="2" t="str">
        <f t="shared" si="131"/>
        <v/>
      </c>
      <c r="U1050" s="2" t="str">
        <f t="shared" si="132"/>
        <v/>
      </c>
      <c r="V1050" s="2" t="str">
        <f t="shared" si="133"/>
        <v/>
      </c>
      <c r="W1050" s="2" t="str">
        <f t="shared" si="134"/>
        <v/>
      </c>
    </row>
    <row r="1051" spans="8:23" x14ac:dyDescent="0.3">
      <c r="H1051" s="12">
        <f t="shared" si="135"/>
        <v>0</v>
      </c>
      <c r="I1051" s="2" t="str">
        <f t="shared" si="128"/>
        <v/>
      </c>
      <c r="J1051" s="2" t="str">
        <f>IF(ISBLANK(A1051),"",-SUM(I$3:I1051))</f>
        <v/>
      </c>
      <c r="K1051" s="2" t="str">
        <f t="shared" si="129"/>
        <v/>
      </c>
      <c r="L1051" s="7" t="str">
        <f t="shared" si="130"/>
        <v/>
      </c>
      <c r="M1051" s="7" t="str">
        <f>IF(ISBLANK(A1051),"",K1051/($M$1+SUM(K$3:K1050)))</f>
        <v/>
      </c>
      <c r="N1051" t="str">
        <f>IF(ISBLANK(A1051),"",IF(H1052=0,NETWORKDAYS($H$3,H1051,holiday!$B$2:$B$10),IF(DAY(H1051)&lt;DAY(H1052),NETWORKDAYS($H$3,H1051,holiday!$B$2:$B$10),0)))</f>
        <v/>
      </c>
      <c r="O1051" t="str">
        <f>IF(ISBLANK(A1051),"",SUMIF($A$3:$A1051,O$2,$B$3:$B1051))</f>
        <v/>
      </c>
      <c r="P1051" t="str">
        <f>IF(ISBLANK(A1051),"",SUMIF($A$3:$A1051,P$2,$B$3:$B1051))</f>
        <v/>
      </c>
      <c r="Q1051" t="str">
        <f>IF(ISBLANK(A1051),"",SUMIF($A$3:$A1051,Q$2,$B$3:$B1051))</f>
        <v/>
      </c>
      <c r="R1051" t="str">
        <f>IF(ISBLANK(A1051),"",SUMIF($A$3:$A1051,R$2,$B$3:$B1051))</f>
        <v/>
      </c>
      <c r="T1051" s="2" t="str">
        <f t="shared" si="131"/>
        <v/>
      </c>
      <c r="U1051" s="2" t="str">
        <f t="shared" si="132"/>
        <v/>
      </c>
      <c r="V1051" s="2" t="str">
        <f t="shared" si="133"/>
        <v/>
      </c>
      <c r="W1051" s="2" t="str">
        <f t="shared" si="134"/>
        <v/>
      </c>
    </row>
    <row r="1052" spans="8:23" x14ac:dyDescent="0.3">
      <c r="H1052" s="12">
        <f t="shared" si="135"/>
        <v>0</v>
      </c>
      <c r="I1052" s="2" t="str">
        <f t="shared" si="128"/>
        <v/>
      </c>
      <c r="J1052" s="2" t="str">
        <f>IF(ISBLANK(A1052),"",-SUM(I$3:I1052))</f>
        <v/>
      </c>
      <c r="K1052" s="2" t="str">
        <f t="shared" si="129"/>
        <v/>
      </c>
      <c r="L1052" s="7" t="str">
        <f t="shared" si="130"/>
        <v/>
      </c>
      <c r="M1052" s="7" t="str">
        <f>IF(ISBLANK(A1052),"",K1052/($M$1+SUM(K$3:K1051)))</f>
        <v/>
      </c>
      <c r="N1052" t="str">
        <f>IF(ISBLANK(A1052),"",IF(H1053=0,NETWORKDAYS($H$3,H1052,holiday!$B$2:$B$10),IF(DAY(H1052)&lt;DAY(H1053),NETWORKDAYS($H$3,H1052,holiday!$B$2:$B$10),0)))</f>
        <v/>
      </c>
      <c r="O1052" t="str">
        <f>IF(ISBLANK(A1052),"",SUMIF($A$3:$A1052,O$2,$B$3:$B1052))</f>
        <v/>
      </c>
      <c r="P1052" t="str">
        <f>IF(ISBLANK(A1052),"",SUMIF($A$3:$A1052,P$2,$B$3:$B1052))</f>
        <v/>
      </c>
      <c r="Q1052" t="str">
        <f>IF(ISBLANK(A1052),"",SUMIF($A$3:$A1052,Q$2,$B$3:$B1052))</f>
        <v/>
      </c>
      <c r="R1052" t="str">
        <f>IF(ISBLANK(A1052),"",SUMIF($A$3:$A1052,R$2,$B$3:$B1052))</f>
        <v/>
      </c>
      <c r="T1052" s="2" t="str">
        <f t="shared" si="131"/>
        <v/>
      </c>
      <c r="U1052" s="2" t="str">
        <f t="shared" si="132"/>
        <v/>
      </c>
      <c r="V1052" s="2" t="str">
        <f t="shared" si="133"/>
        <v/>
      </c>
      <c r="W1052" s="2" t="str">
        <f t="shared" si="134"/>
        <v/>
      </c>
    </row>
    <row r="1053" spans="8:23" x14ac:dyDescent="0.3">
      <c r="H1053" s="12">
        <f t="shared" si="135"/>
        <v>0</v>
      </c>
      <c r="I1053" s="2" t="str">
        <f t="shared" si="128"/>
        <v/>
      </c>
      <c r="J1053" s="2" t="str">
        <f>IF(ISBLANK(A1053),"",-SUM(I$3:I1053))</f>
        <v/>
      </c>
      <c r="K1053" s="2" t="str">
        <f t="shared" si="129"/>
        <v/>
      </c>
      <c r="L1053" s="7" t="str">
        <f t="shared" si="130"/>
        <v/>
      </c>
      <c r="M1053" s="7" t="str">
        <f>IF(ISBLANK(A1053),"",K1053/($M$1+SUM(K$3:K1052)))</f>
        <v/>
      </c>
      <c r="N1053" t="str">
        <f>IF(ISBLANK(A1053),"",IF(H1054=0,NETWORKDAYS($H$3,H1053,holiday!$B$2:$B$10),IF(DAY(H1053)&lt;DAY(H1054),NETWORKDAYS($H$3,H1053,holiday!$B$2:$B$10),0)))</f>
        <v/>
      </c>
      <c r="O1053" t="str">
        <f>IF(ISBLANK(A1053),"",SUMIF($A$3:$A1053,O$2,$B$3:$B1053))</f>
        <v/>
      </c>
      <c r="P1053" t="str">
        <f>IF(ISBLANK(A1053),"",SUMIF($A$3:$A1053,P$2,$B$3:$B1053))</f>
        <v/>
      </c>
      <c r="Q1053" t="str">
        <f>IF(ISBLANK(A1053),"",SUMIF($A$3:$A1053,Q$2,$B$3:$B1053))</f>
        <v/>
      </c>
      <c r="R1053" t="str">
        <f>IF(ISBLANK(A1053),"",SUMIF($A$3:$A1053,R$2,$B$3:$B1053))</f>
        <v/>
      </c>
      <c r="T1053" s="2" t="str">
        <f t="shared" si="131"/>
        <v/>
      </c>
      <c r="U1053" s="2" t="str">
        <f t="shared" si="132"/>
        <v/>
      </c>
      <c r="V1053" s="2" t="str">
        <f t="shared" si="133"/>
        <v/>
      </c>
      <c r="W1053" s="2" t="str">
        <f t="shared" si="134"/>
        <v/>
      </c>
    </row>
    <row r="1054" spans="8:23" x14ac:dyDescent="0.3">
      <c r="H1054" s="12">
        <f t="shared" si="135"/>
        <v>0</v>
      </c>
      <c r="I1054" s="2" t="str">
        <f t="shared" si="128"/>
        <v/>
      </c>
      <c r="J1054" s="2" t="str">
        <f>IF(ISBLANK(A1054),"",-SUM(I$3:I1054))</f>
        <v/>
      </c>
      <c r="K1054" s="2" t="str">
        <f t="shared" si="129"/>
        <v/>
      </c>
      <c r="L1054" s="7" t="str">
        <f t="shared" si="130"/>
        <v/>
      </c>
      <c r="M1054" s="7" t="str">
        <f>IF(ISBLANK(A1054),"",K1054/($M$1+SUM(K$3:K1053)))</f>
        <v/>
      </c>
      <c r="N1054" t="str">
        <f>IF(ISBLANK(A1054),"",IF(H1055=0,NETWORKDAYS($H$3,H1054,holiday!$B$2:$B$10),IF(DAY(H1054)&lt;DAY(H1055),NETWORKDAYS($H$3,H1054,holiday!$B$2:$B$10),0)))</f>
        <v/>
      </c>
      <c r="O1054" t="str">
        <f>IF(ISBLANK(A1054),"",SUMIF($A$3:$A1054,O$2,$B$3:$B1054))</f>
        <v/>
      </c>
      <c r="P1054" t="str">
        <f>IF(ISBLANK(A1054),"",SUMIF($A$3:$A1054,P$2,$B$3:$B1054))</f>
        <v/>
      </c>
      <c r="Q1054" t="str">
        <f>IF(ISBLANK(A1054),"",SUMIF($A$3:$A1054,Q$2,$B$3:$B1054))</f>
        <v/>
      </c>
      <c r="R1054" t="str">
        <f>IF(ISBLANK(A1054),"",SUMIF($A$3:$A1054,R$2,$B$3:$B1054))</f>
        <v/>
      </c>
      <c r="T1054" s="2" t="str">
        <f t="shared" si="131"/>
        <v/>
      </c>
      <c r="U1054" s="2" t="str">
        <f t="shared" si="132"/>
        <v/>
      </c>
      <c r="V1054" s="2" t="str">
        <f t="shared" si="133"/>
        <v/>
      </c>
      <c r="W1054" s="2" t="str">
        <f t="shared" si="134"/>
        <v/>
      </c>
    </row>
    <row r="1055" spans="8:23" x14ac:dyDescent="0.3">
      <c r="H1055" s="12">
        <f t="shared" si="135"/>
        <v>0</v>
      </c>
      <c r="I1055" s="2" t="str">
        <f t="shared" si="128"/>
        <v/>
      </c>
      <c r="J1055" s="2" t="str">
        <f>IF(ISBLANK(A1055),"",-SUM(I$3:I1055))</f>
        <v/>
      </c>
      <c r="K1055" s="2" t="str">
        <f t="shared" si="129"/>
        <v/>
      </c>
      <c r="L1055" s="7" t="str">
        <f t="shared" si="130"/>
        <v/>
      </c>
      <c r="M1055" s="7" t="str">
        <f>IF(ISBLANK(A1055),"",K1055/($M$1+SUM(K$3:K1054)))</f>
        <v/>
      </c>
      <c r="N1055" t="str">
        <f>IF(ISBLANK(A1055),"",IF(H1056=0,NETWORKDAYS($H$3,H1055,holiday!$B$2:$B$10),IF(DAY(H1055)&lt;DAY(H1056),NETWORKDAYS($H$3,H1055,holiday!$B$2:$B$10),0)))</f>
        <v/>
      </c>
      <c r="O1055" t="str">
        <f>IF(ISBLANK(A1055),"",SUMIF($A$3:$A1055,O$2,$B$3:$B1055))</f>
        <v/>
      </c>
      <c r="P1055" t="str">
        <f>IF(ISBLANK(A1055),"",SUMIF($A$3:$A1055,P$2,$B$3:$B1055))</f>
        <v/>
      </c>
      <c r="Q1055" t="str">
        <f>IF(ISBLANK(A1055),"",SUMIF($A$3:$A1055,Q$2,$B$3:$B1055))</f>
        <v/>
      </c>
      <c r="R1055" t="str">
        <f>IF(ISBLANK(A1055),"",SUMIF($A$3:$A1055,R$2,$B$3:$B1055))</f>
        <v/>
      </c>
      <c r="T1055" s="2" t="str">
        <f t="shared" si="131"/>
        <v/>
      </c>
      <c r="U1055" s="2" t="str">
        <f t="shared" si="132"/>
        <v/>
      </c>
      <c r="V1055" s="2" t="str">
        <f t="shared" si="133"/>
        <v/>
      </c>
      <c r="W1055" s="2" t="str">
        <f t="shared" si="134"/>
        <v/>
      </c>
    </row>
    <row r="1056" spans="8:23" x14ac:dyDescent="0.3">
      <c r="H1056" s="12">
        <f t="shared" si="135"/>
        <v>0</v>
      </c>
      <c r="I1056" s="2" t="str">
        <f t="shared" si="128"/>
        <v/>
      </c>
      <c r="J1056" s="2" t="str">
        <f>IF(ISBLANK(A1056),"",-SUM(I$3:I1056))</f>
        <v/>
      </c>
      <c r="K1056" s="2" t="str">
        <f t="shared" si="129"/>
        <v/>
      </c>
      <c r="L1056" s="7" t="str">
        <f t="shared" si="130"/>
        <v/>
      </c>
      <c r="M1056" s="7" t="str">
        <f>IF(ISBLANK(A1056),"",K1056/($M$1+SUM(K$3:K1055)))</f>
        <v/>
      </c>
      <c r="N1056" t="str">
        <f>IF(ISBLANK(A1056),"",IF(H1057=0,NETWORKDAYS($H$3,H1056,holiday!$B$2:$B$10),IF(DAY(H1056)&lt;DAY(H1057),NETWORKDAYS($H$3,H1056,holiday!$B$2:$B$10),0)))</f>
        <v/>
      </c>
      <c r="O1056" t="str">
        <f>IF(ISBLANK(A1056),"",SUMIF($A$3:$A1056,O$2,$B$3:$B1056))</f>
        <v/>
      </c>
      <c r="P1056" t="str">
        <f>IF(ISBLANK(A1056),"",SUMIF($A$3:$A1056,P$2,$B$3:$B1056))</f>
        <v/>
      </c>
      <c r="Q1056" t="str">
        <f>IF(ISBLANK(A1056),"",SUMIF($A$3:$A1056,Q$2,$B$3:$B1056))</f>
        <v/>
      </c>
      <c r="R1056" t="str">
        <f>IF(ISBLANK(A1056),"",SUMIF($A$3:$A1056,R$2,$B$3:$B1056))</f>
        <v/>
      </c>
      <c r="T1056" s="2" t="str">
        <f t="shared" si="131"/>
        <v/>
      </c>
      <c r="U1056" s="2" t="str">
        <f t="shared" si="132"/>
        <v/>
      </c>
      <c r="V1056" s="2" t="str">
        <f t="shared" si="133"/>
        <v/>
      </c>
      <c r="W1056" s="2" t="str">
        <f t="shared" si="134"/>
        <v/>
      </c>
    </row>
    <row r="1057" spans="8:23" x14ac:dyDescent="0.3">
      <c r="H1057" s="12">
        <f t="shared" si="135"/>
        <v>0</v>
      </c>
      <c r="I1057" s="2" t="str">
        <f t="shared" si="128"/>
        <v/>
      </c>
      <c r="J1057" s="2" t="str">
        <f>IF(ISBLANK(A1057),"",-SUM(I$3:I1057))</f>
        <v/>
      </c>
      <c r="K1057" s="2" t="str">
        <f t="shared" si="129"/>
        <v/>
      </c>
      <c r="L1057" s="7" t="str">
        <f t="shared" si="130"/>
        <v/>
      </c>
      <c r="M1057" s="7" t="str">
        <f>IF(ISBLANK(A1057),"",K1057/($M$1+SUM(K$3:K1056)))</f>
        <v/>
      </c>
      <c r="N1057" t="str">
        <f>IF(ISBLANK(A1057),"",IF(H1058=0,NETWORKDAYS($H$3,H1057,holiday!$B$2:$B$10),IF(DAY(H1057)&lt;DAY(H1058),NETWORKDAYS($H$3,H1057,holiday!$B$2:$B$10),0)))</f>
        <v/>
      </c>
      <c r="O1057" t="str">
        <f>IF(ISBLANK(A1057),"",SUMIF($A$3:$A1057,O$2,$B$3:$B1057))</f>
        <v/>
      </c>
      <c r="P1057" t="str">
        <f>IF(ISBLANK(A1057),"",SUMIF($A$3:$A1057,P$2,$B$3:$B1057))</f>
        <v/>
      </c>
      <c r="Q1057" t="str">
        <f>IF(ISBLANK(A1057),"",SUMIF($A$3:$A1057,Q$2,$B$3:$B1057))</f>
        <v/>
      </c>
      <c r="R1057" t="str">
        <f>IF(ISBLANK(A1057),"",SUMIF($A$3:$A1057,R$2,$B$3:$B1057))</f>
        <v/>
      </c>
      <c r="T1057" s="2" t="str">
        <f t="shared" si="131"/>
        <v/>
      </c>
      <c r="U1057" s="2" t="str">
        <f t="shared" si="132"/>
        <v/>
      </c>
      <c r="V1057" s="2" t="str">
        <f t="shared" si="133"/>
        <v/>
      </c>
      <c r="W1057" s="2" t="str">
        <f t="shared" si="134"/>
        <v/>
      </c>
    </row>
    <row r="1058" spans="8:23" x14ac:dyDescent="0.3">
      <c r="H1058" s="12">
        <f t="shared" si="135"/>
        <v>0</v>
      </c>
      <c r="I1058" s="2" t="str">
        <f t="shared" si="128"/>
        <v/>
      </c>
      <c r="J1058" s="2" t="str">
        <f>IF(ISBLANK(A1058),"",-SUM(I$3:I1058))</f>
        <v/>
      </c>
      <c r="K1058" s="2" t="str">
        <f t="shared" si="129"/>
        <v/>
      </c>
      <c r="L1058" s="7" t="str">
        <f t="shared" si="130"/>
        <v/>
      </c>
      <c r="M1058" s="7" t="str">
        <f>IF(ISBLANK(A1058),"",K1058/($M$1+SUM(K$3:K1057)))</f>
        <v/>
      </c>
      <c r="N1058" t="str">
        <f>IF(ISBLANK(A1058),"",IF(H1059=0,NETWORKDAYS($H$3,H1058,holiday!$B$2:$B$10),IF(DAY(H1058)&lt;DAY(H1059),NETWORKDAYS($H$3,H1058,holiday!$B$2:$B$10),0)))</f>
        <v/>
      </c>
      <c r="O1058" t="str">
        <f>IF(ISBLANK(A1058),"",SUMIF($A$3:$A1058,O$2,$B$3:$B1058))</f>
        <v/>
      </c>
      <c r="P1058" t="str">
        <f>IF(ISBLANK(A1058),"",SUMIF($A$3:$A1058,P$2,$B$3:$B1058))</f>
        <v/>
      </c>
      <c r="Q1058" t="str">
        <f>IF(ISBLANK(A1058),"",SUMIF($A$3:$A1058,Q$2,$B$3:$B1058))</f>
        <v/>
      </c>
      <c r="R1058" t="str">
        <f>IF(ISBLANK(A1058),"",SUMIF($A$3:$A1058,R$2,$B$3:$B1058))</f>
        <v/>
      </c>
      <c r="T1058" s="2" t="str">
        <f t="shared" si="131"/>
        <v/>
      </c>
      <c r="U1058" s="2" t="str">
        <f t="shared" si="132"/>
        <v/>
      </c>
      <c r="V1058" s="2" t="str">
        <f t="shared" si="133"/>
        <v/>
      </c>
      <c r="W1058" s="2" t="str">
        <f t="shared" si="134"/>
        <v/>
      </c>
    </row>
    <row r="1059" spans="8:23" x14ac:dyDescent="0.3">
      <c r="H1059" s="12">
        <f t="shared" si="135"/>
        <v>0</v>
      </c>
      <c r="I1059" s="2" t="str">
        <f t="shared" si="128"/>
        <v/>
      </c>
      <c r="J1059" s="2" t="str">
        <f>IF(ISBLANK(A1059),"",-SUM(I$3:I1059))</f>
        <v/>
      </c>
      <c r="K1059" s="2" t="str">
        <f t="shared" si="129"/>
        <v/>
      </c>
      <c r="L1059" s="7" t="str">
        <f t="shared" si="130"/>
        <v/>
      </c>
      <c r="M1059" s="7" t="str">
        <f>IF(ISBLANK(A1059),"",K1059/($M$1+SUM(K$3:K1058)))</f>
        <v/>
      </c>
      <c r="N1059" t="str">
        <f>IF(ISBLANK(A1059),"",IF(H1060=0,NETWORKDAYS($H$3,H1059,holiday!$B$2:$B$10),IF(DAY(H1059)&lt;DAY(H1060),NETWORKDAYS($H$3,H1059,holiday!$B$2:$B$10),0)))</f>
        <v/>
      </c>
      <c r="O1059" t="str">
        <f>IF(ISBLANK(A1059),"",SUMIF($A$3:$A1059,O$2,$B$3:$B1059))</f>
        <v/>
      </c>
      <c r="P1059" t="str">
        <f>IF(ISBLANK(A1059),"",SUMIF($A$3:$A1059,P$2,$B$3:$B1059))</f>
        <v/>
      </c>
      <c r="Q1059" t="str">
        <f>IF(ISBLANK(A1059),"",SUMIF($A$3:$A1059,Q$2,$B$3:$B1059))</f>
        <v/>
      </c>
      <c r="R1059" t="str">
        <f>IF(ISBLANK(A1059),"",SUMIF($A$3:$A1059,R$2,$B$3:$B1059))</f>
        <v/>
      </c>
      <c r="T1059" s="2" t="str">
        <f t="shared" si="131"/>
        <v/>
      </c>
      <c r="U1059" s="2" t="str">
        <f t="shared" si="132"/>
        <v/>
      </c>
      <c r="V1059" s="2" t="str">
        <f t="shared" si="133"/>
        <v/>
      </c>
      <c r="W1059" s="2" t="str">
        <f t="shared" si="134"/>
        <v/>
      </c>
    </row>
    <row r="1060" spans="8:23" x14ac:dyDescent="0.3">
      <c r="H1060" s="12">
        <f t="shared" si="135"/>
        <v>0</v>
      </c>
      <c r="I1060" s="2" t="str">
        <f t="shared" si="128"/>
        <v/>
      </c>
      <c r="J1060" s="2" t="str">
        <f>IF(ISBLANK(A1060),"",-SUM(I$3:I1060))</f>
        <v/>
      </c>
      <c r="K1060" s="2" t="str">
        <f t="shared" si="129"/>
        <v/>
      </c>
      <c r="L1060" s="7" t="str">
        <f t="shared" si="130"/>
        <v/>
      </c>
      <c r="M1060" s="7" t="str">
        <f>IF(ISBLANK(A1060),"",K1060/($M$1+SUM(K$3:K1059)))</f>
        <v/>
      </c>
      <c r="N1060" t="str">
        <f>IF(ISBLANK(A1060),"",IF(H1061=0,NETWORKDAYS($H$3,H1060,holiday!$B$2:$B$10),IF(DAY(H1060)&lt;DAY(H1061),NETWORKDAYS($H$3,H1060,holiday!$B$2:$B$10),0)))</f>
        <v/>
      </c>
      <c r="O1060" t="str">
        <f>IF(ISBLANK(A1060),"",SUMIF($A$3:$A1060,O$2,$B$3:$B1060))</f>
        <v/>
      </c>
      <c r="P1060" t="str">
        <f>IF(ISBLANK(A1060),"",SUMIF($A$3:$A1060,P$2,$B$3:$B1060))</f>
        <v/>
      </c>
      <c r="Q1060" t="str">
        <f>IF(ISBLANK(A1060),"",SUMIF($A$3:$A1060,Q$2,$B$3:$B1060))</f>
        <v/>
      </c>
      <c r="R1060" t="str">
        <f>IF(ISBLANK(A1060),"",SUMIF($A$3:$A1060,R$2,$B$3:$B1060))</f>
        <v/>
      </c>
      <c r="T1060" s="2" t="str">
        <f t="shared" si="131"/>
        <v/>
      </c>
      <c r="U1060" s="2" t="str">
        <f t="shared" si="132"/>
        <v/>
      </c>
      <c r="V1060" s="2" t="str">
        <f t="shared" si="133"/>
        <v/>
      </c>
      <c r="W1060" s="2" t="str">
        <f t="shared" si="134"/>
        <v/>
      </c>
    </row>
    <row r="1061" spans="8:23" x14ac:dyDescent="0.3">
      <c r="H1061" s="12">
        <f t="shared" si="135"/>
        <v>0</v>
      </c>
      <c r="I1061" s="2" t="str">
        <f t="shared" si="128"/>
        <v/>
      </c>
      <c r="J1061" s="2" t="str">
        <f>IF(ISBLANK(A1061),"",-SUM(I$3:I1061))</f>
        <v/>
      </c>
      <c r="K1061" s="2" t="str">
        <f t="shared" si="129"/>
        <v/>
      </c>
      <c r="L1061" s="7" t="str">
        <f t="shared" si="130"/>
        <v/>
      </c>
      <c r="M1061" s="7" t="str">
        <f>IF(ISBLANK(A1061),"",K1061/($M$1+SUM(K$3:K1060)))</f>
        <v/>
      </c>
      <c r="N1061" t="str">
        <f>IF(ISBLANK(A1061),"",IF(H1062=0,NETWORKDAYS($H$3,H1061,holiday!$B$2:$B$10),IF(DAY(H1061)&lt;DAY(H1062),NETWORKDAYS($H$3,H1061,holiday!$B$2:$B$10),0)))</f>
        <v/>
      </c>
      <c r="O1061" t="str">
        <f>IF(ISBLANK(A1061),"",SUMIF($A$3:$A1061,O$2,$B$3:$B1061))</f>
        <v/>
      </c>
      <c r="P1061" t="str">
        <f>IF(ISBLANK(A1061),"",SUMIF($A$3:$A1061,P$2,$B$3:$B1061))</f>
        <v/>
      </c>
      <c r="Q1061" t="str">
        <f>IF(ISBLANK(A1061),"",SUMIF($A$3:$A1061,Q$2,$B$3:$B1061))</f>
        <v/>
      </c>
      <c r="R1061" t="str">
        <f>IF(ISBLANK(A1061),"",SUMIF($A$3:$A1061,R$2,$B$3:$B1061))</f>
        <v/>
      </c>
      <c r="T1061" s="2" t="str">
        <f t="shared" si="131"/>
        <v/>
      </c>
      <c r="U1061" s="2" t="str">
        <f t="shared" si="132"/>
        <v/>
      </c>
      <c r="V1061" s="2" t="str">
        <f t="shared" si="133"/>
        <v/>
      </c>
      <c r="W1061" s="2" t="str">
        <f t="shared" si="134"/>
        <v/>
      </c>
    </row>
    <row r="1062" spans="8:23" x14ac:dyDescent="0.3">
      <c r="H1062" s="12">
        <f t="shared" si="135"/>
        <v>0</v>
      </c>
      <c r="I1062" s="2" t="str">
        <f t="shared" si="128"/>
        <v/>
      </c>
      <c r="J1062" s="2" t="str">
        <f>IF(ISBLANK(A1062),"",-SUM(I$3:I1062))</f>
        <v/>
      </c>
      <c r="K1062" s="2" t="str">
        <f t="shared" si="129"/>
        <v/>
      </c>
      <c r="L1062" s="7" t="str">
        <f t="shared" si="130"/>
        <v/>
      </c>
      <c r="M1062" s="7" t="str">
        <f>IF(ISBLANK(A1062),"",K1062/($M$1+SUM(K$3:K1061)))</f>
        <v/>
      </c>
      <c r="N1062" t="str">
        <f>IF(ISBLANK(A1062),"",IF(H1063=0,NETWORKDAYS($H$3,H1062,holiday!$B$2:$B$10),IF(DAY(H1062)&lt;DAY(H1063),NETWORKDAYS($H$3,H1062,holiday!$B$2:$B$10),0)))</f>
        <v/>
      </c>
      <c r="O1062" t="str">
        <f>IF(ISBLANK(A1062),"",SUMIF($A$3:$A1062,O$2,$B$3:$B1062))</f>
        <v/>
      </c>
      <c r="P1062" t="str">
        <f>IF(ISBLANK(A1062),"",SUMIF($A$3:$A1062,P$2,$B$3:$B1062))</f>
        <v/>
      </c>
      <c r="Q1062" t="str">
        <f>IF(ISBLANK(A1062),"",SUMIF($A$3:$A1062,Q$2,$B$3:$B1062))</f>
        <v/>
      </c>
      <c r="R1062" t="str">
        <f>IF(ISBLANK(A1062),"",SUMIF($A$3:$A1062,R$2,$B$3:$B1062))</f>
        <v/>
      </c>
      <c r="T1062" s="2" t="str">
        <f t="shared" si="131"/>
        <v/>
      </c>
      <c r="U1062" s="2" t="str">
        <f t="shared" si="132"/>
        <v/>
      </c>
      <c r="V1062" s="2" t="str">
        <f t="shared" si="133"/>
        <v/>
      </c>
      <c r="W1062" s="2" t="str">
        <f t="shared" si="134"/>
        <v/>
      </c>
    </row>
    <row r="1063" spans="8:23" x14ac:dyDescent="0.3">
      <c r="H1063" s="12">
        <f t="shared" si="135"/>
        <v>0</v>
      </c>
      <c r="I1063" s="2" t="str">
        <f t="shared" si="128"/>
        <v/>
      </c>
      <c r="J1063" s="2" t="str">
        <f>IF(ISBLANK(A1063),"",-SUM(I$3:I1063))</f>
        <v/>
      </c>
      <c r="K1063" s="2" t="str">
        <f t="shared" si="129"/>
        <v/>
      </c>
      <c r="L1063" s="7" t="str">
        <f t="shared" si="130"/>
        <v/>
      </c>
      <c r="M1063" s="7" t="str">
        <f>IF(ISBLANK(A1063),"",K1063/($M$1+SUM(K$3:K1062)))</f>
        <v/>
      </c>
      <c r="N1063" t="str">
        <f>IF(ISBLANK(A1063),"",IF(H1064=0,NETWORKDAYS($H$3,H1063,holiday!$B$2:$B$10),IF(DAY(H1063)&lt;DAY(H1064),NETWORKDAYS($H$3,H1063,holiday!$B$2:$B$10),0)))</f>
        <v/>
      </c>
      <c r="O1063" t="str">
        <f>IF(ISBLANK(A1063),"",SUMIF($A$3:$A1063,O$2,$B$3:$B1063))</f>
        <v/>
      </c>
      <c r="P1063" t="str">
        <f>IF(ISBLANK(A1063),"",SUMIF($A$3:$A1063,P$2,$B$3:$B1063))</f>
        <v/>
      </c>
      <c r="Q1063" t="str">
        <f>IF(ISBLANK(A1063),"",SUMIF($A$3:$A1063,Q$2,$B$3:$B1063))</f>
        <v/>
      </c>
      <c r="R1063" t="str">
        <f>IF(ISBLANK(A1063),"",SUMIF($A$3:$A1063,R$2,$B$3:$B1063))</f>
        <v/>
      </c>
      <c r="T1063" s="2" t="str">
        <f t="shared" si="131"/>
        <v/>
      </c>
      <c r="U1063" s="2" t="str">
        <f t="shared" si="132"/>
        <v/>
      </c>
      <c r="V1063" s="2" t="str">
        <f t="shared" si="133"/>
        <v/>
      </c>
      <c r="W1063" s="2" t="str">
        <f t="shared" si="134"/>
        <v/>
      </c>
    </row>
    <row r="1064" spans="8:23" x14ac:dyDescent="0.3">
      <c r="H1064" s="12">
        <f t="shared" si="135"/>
        <v>0</v>
      </c>
      <c r="I1064" s="2" t="str">
        <f t="shared" ref="I1064:I1127" si="136">IF(ISBLANK(A1064),"",-B1064*C1064)</f>
        <v/>
      </c>
      <c r="J1064" s="2" t="str">
        <f>IF(ISBLANK(A1064),"",-SUM(I$3:I1064))</f>
        <v/>
      </c>
      <c r="K1064" s="2" t="str">
        <f t="shared" ref="K1064:K1127" si="137">IF(ISBLANK(A1064),"",SUMPRODUCT(O1064:R1064,T1064:W1064)-J1064)</f>
        <v/>
      </c>
      <c r="L1064" s="7" t="str">
        <f t="shared" ref="L1064:L1127" si="138">IF(ISBLANK(A1064),"",K1064/$M$1)</f>
        <v/>
      </c>
      <c r="M1064" s="7" t="str">
        <f>IF(ISBLANK(A1064),"",K1064/($M$1+SUM(K$3:K1063)))</f>
        <v/>
      </c>
      <c r="N1064" t="str">
        <f>IF(ISBLANK(A1064),"",IF(H1065=0,NETWORKDAYS($H$3,H1064,holiday!$B$2:$B$10),IF(DAY(H1064)&lt;DAY(H1065),NETWORKDAYS($H$3,H1064,holiday!$B$2:$B$10),0)))</f>
        <v/>
      </c>
      <c r="O1064" t="str">
        <f>IF(ISBLANK(A1064),"",SUMIF($A$3:$A1064,O$2,$B$3:$B1064))</f>
        <v/>
      </c>
      <c r="P1064" t="str">
        <f>IF(ISBLANK(A1064),"",SUMIF($A$3:$A1064,P$2,$B$3:$B1064))</f>
        <v/>
      </c>
      <c r="Q1064" t="str">
        <f>IF(ISBLANK(A1064),"",SUMIF($A$3:$A1064,Q$2,$B$3:$B1064))</f>
        <v/>
      </c>
      <c r="R1064" t="str">
        <f>IF(ISBLANK(A1064),"",SUMIF($A$3:$A1064,R$2,$B$3:$B1064))</f>
        <v/>
      </c>
      <c r="T1064" s="2" t="str">
        <f t="shared" ref="T1064:T1127" si="139">IF(ISBLANK(A1064),"",IF($A1064=T$2,$C1064,T1063))</f>
        <v/>
      </c>
      <c r="U1064" s="2" t="str">
        <f t="shared" ref="U1064:U1127" si="140">IF(ISBLANK(A1064),"",IF($A1064=U$2,$C1064,U1063))</f>
        <v/>
      </c>
      <c r="V1064" s="2" t="str">
        <f t="shared" ref="V1064:V1127" si="141">IF(ISBLANK(A1064),"",IF($A1064=V$2,$C1064,V1063))</f>
        <v/>
      </c>
      <c r="W1064" s="2" t="str">
        <f t="shared" ref="W1064:W1127" si="142">IF(ISBLANK(A1064),"",IF($A1064=W$2,$C1064,W1063))</f>
        <v/>
      </c>
    </row>
    <row r="1065" spans="8:23" x14ac:dyDescent="0.3">
      <c r="H1065" s="12">
        <f t="shared" si="135"/>
        <v>0</v>
      </c>
      <c r="I1065" s="2" t="str">
        <f t="shared" si="136"/>
        <v/>
      </c>
      <c r="J1065" s="2" t="str">
        <f>IF(ISBLANK(A1065),"",-SUM(I$3:I1065))</f>
        <v/>
      </c>
      <c r="K1065" s="2" t="str">
        <f t="shared" si="137"/>
        <v/>
      </c>
      <c r="L1065" s="7" t="str">
        <f t="shared" si="138"/>
        <v/>
      </c>
      <c r="M1065" s="7" t="str">
        <f>IF(ISBLANK(A1065),"",K1065/($M$1+SUM(K$3:K1064)))</f>
        <v/>
      </c>
      <c r="N1065" t="str">
        <f>IF(ISBLANK(A1065),"",IF(H1066=0,NETWORKDAYS($H$3,H1065,holiday!$B$2:$B$10),IF(DAY(H1065)&lt;DAY(H1066),NETWORKDAYS($H$3,H1065,holiday!$B$2:$B$10),0)))</f>
        <v/>
      </c>
      <c r="O1065" t="str">
        <f>IF(ISBLANK(A1065),"",SUMIF($A$3:$A1065,O$2,$B$3:$B1065))</f>
        <v/>
      </c>
      <c r="P1065" t="str">
        <f>IF(ISBLANK(A1065),"",SUMIF($A$3:$A1065,P$2,$B$3:$B1065))</f>
        <v/>
      </c>
      <c r="Q1065" t="str">
        <f>IF(ISBLANK(A1065),"",SUMIF($A$3:$A1065,Q$2,$B$3:$B1065))</f>
        <v/>
      </c>
      <c r="R1065" t="str">
        <f>IF(ISBLANK(A1065),"",SUMIF($A$3:$A1065,R$2,$B$3:$B1065))</f>
        <v/>
      </c>
      <c r="T1065" s="2" t="str">
        <f t="shared" si="139"/>
        <v/>
      </c>
      <c r="U1065" s="2" t="str">
        <f t="shared" si="140"/>
        <v/>
      </c>
      <c r="V1065" s="2" t="str">
        <f t="shared" si="141"/>
        <v/>
      </c>
      <c r="W1065" s="2" t="str">
        <f t="shared" si="142"/>
        <v/>
      </c>
    </row>
    <row r="1066" spans="8:23" x14ac:dyDescent="0.3">
      <c r="H1066" s="12">
        <f t="shared" si="135"/>
        <v>0</v>
      </c>
      <c r="I1066" s="2" t="str">
        <f t="shared" si="136"/>
        <v/>
      </c>
      <c r="J1066" s="2" t="str">
        <f>IF(ISBLANK(A1066),"",-SUM(I$3:I1066))</f>
        <v/>
      </c>
      <c r="K1066" s="2" t="str">
        <f t="shared" si="137"/>
        <v/>
      </c>
      <c r="L1066" s="7" t="str">
        <f t="shared" si="138"/>
        <v/>
      </c>
      <c r="M1066" s="7" t="str">
        <f>IF(ISBLANK(A1066),"",K1066/($M$1+SUM(K$3:K1065)))</f>
        <v/>
      </c>
      <c r="N1066" t="str">
        <f>IF(ISBLANK(A1066),"",IF(H1067=0,NETWORKDAYS($H$3,H1066,holiday!$B$2:$B$10),IF(DAY(H1066)&lt;DAY(H1067),NETWORKDAYS($H$3,H1066,holiday!$B$2:$B$10),0)))</f>
        <v/>
      </c>
      <c r="O1066" t="str">
        <f>IF(ISBLANK(A1066),"",SUMIF($A$3:$A1066,O$2,$B$3:$B1066))</f>
        <v/>
      </c>
      <c r="P1066" t="str">
        <f>IF(ISBLANK(A1066),"",SUMIF($A$3:$A1066,P$2,$B$3:$B1066))</f>
        <v/>
      </c>
      <c r="Q1066" t="str">
        <f>IF(ISBLANK(A1066),"",SUMIF($A$3:$A1066,Q$2,$B$3:$B1066))</f>
        <v/>
      </c>
      <c r="R1066" t="str">
        <f>IF(ISBLANK(A1066),"",SUMIF($A$3:$A1066,R$2,$B$3:$B1066))</f>
        <v/>
      </c>
      <c r="T1066" s="2" t="str">
        <f t="shared" si="139"/>
        <v/>
      </c>
      <c r="U1066" s="2" t="str">
        <f t="shared" si="140"/>
        <v/>
      </c>
      <c r="V1066" s="2" t="str">
        <f t="shared" si="141"/>
        <v/>
      </c>
      <c r="W1066" s="2" t="str">
        <f t="shared" si="142"/>
        <v/>
      </c>
    </row>
    <row r="1067" spans="8:23" x14ac:dyDescent="0.3">
      <c r="H1067" s="12">
        <f t="shared" si="135"/>
        <v>0</v>
      </c>
      <c r="I1067" s="2" t="str">
        <f t="shared" si="136"/>
        <v/>
      </c>
      <c r="J1067" s="2" t="str">
        <f>IF(ISBLANK(A1067),"",-SUM(I$3:I1067))</f>
        <v/>
      </c>
      <c r="K1067" s="2" t="str">
        <f t="shared" si="137"/>
        <v/>
      </c>
      <c r="L1067" s="7" t="str">
        <f t="shared" si="138"/>
        <v/>
      </c>
      <c r="M1067" s="7" t="str">
        <f>IF(ISBLANK(A1067),"",K1067/($M$1+SUM(K$3:K1066)))</f>
        <v/>
      </c>
      <c r="N1067" t="str">
        <f>IF(ISBLANK(A1067),"",IF(H1068=0,NETWORKDAYS($H$3,H1067,holiday!$B$2:$B$10),IF(DAY(H1067)&lt;DAY(H1068),NETWORKDAYS($H$3,H1067,holiday!$B$2:$B$10),0)))</f>
        <v/>
      </c>
      <c r="O1067" t="str">
        <f>IF(ISBLANK(A1067),"",SUMIF($A$3:$A1067,O$2,$B$3:$B1067))</f>
        <v/>
      </c>
      <c r="P1067" t="str">
        <f>IF(ISBLANK(A1067),"",SUMIF($A$3:$A1067,P$2,$B$3:$B1067))</f>
        <v/>
      </c>
      <c r="Q1067" t="str">
        <f>IF(ISBLANK(A1067),"",SUMIF($A$3:$A1067,Q$2,$B$3:$B1067))</f>
        <v/>
      </c>
      <c r="R1067" t="str">
        <f>IF(ISBLANK(A1067),"",SUMIF($A$3:$A1067,R$2,$B$3:$B1067))</f>
        <v/>
      </c>
      <c r="T1067" s="2" t="str">
        <f t="shared" si="139"/>
        <v/>
      </c>
      <c r="U1067" s="2" t="str">
        <f t="shared" si="140"/>
        <v/>
      </c>
      <c r="V1067" s="2" t="str">
        <f t="shared" si="141"/>
        <v/>
      </c>
      <c r="W1067" s="2" t="str">
        <f t="shared" si="142"/>
        <v/>
      </c>
    </row>
    <row r="1068" spans="8:23" x14ac:dyDescent="0.3">
      <c r="H1068" s="12">
        <f t="shared" si="135"/>
        <v>0</v>
      </c>
      <c r="I1068" s="2" t="str">
        <f t="shared" si="136"/>
        <v/>
      </c>
      <c r="J1068" s="2" t="str">
        <f>IF(ISBLANK(A1068),"",-SUM(I$3:I1068))</f>
        <v/>
      </c>
      <c r="K1068" s="2" t="str">
        <f t="shared" si="137"/>
        <v/>
      </c>
      <c r="L1068" s="7" t="str">
        <f t="shared" si="138"/>
        <v/>
      </c>
      <c r="M1068" s="7" t="str">
        <f>IF(ISBLANK(A1068),"",K1068/($M$1+SUM(K$3:K1067)))</f>
        <v/>
      </c>
      <c r="N1068" t="str">
        <f>IF(ISBLANK(A1068),"",IF(H1069=0,NETWORKDAYS($H$3,H1068,holiday!$B$2:$B$10),IF(DAY(H1068)&lt;DAY(H1069),NETWORKDAYS($H$3,H1068,holiday!$B$2:$B$10),0)))</f>
        <v/>
      </c>
      <c r="O1068" t="str">
        <f>IF(ISBLANK(A1068),"",SUMIF($A$3:$A1068,O$2,$B$3:$B1068))</f>
        <v/>
      </c>
      <c r="P1068" t="str">
        <f>IF(ISBLANK(A1068),"",SUMIF($A$3:$A1068,P$2,$B$3:$B1068))</f>
        <v/>
      </c>
      <c r="Q1068" t="str">
        <f>IF(ISBLANK(A1068),"",SUMIF($A$3:$A1068,Q$2,$B$3:$B1068))</f>
        <v/>
      </c>
      <c r="R1068" t="str">
        <f>IF(ISBLANK(A1068),"",SUMIF($A$3:$A1068,R$2,$B$3:$B1068))</f>
        <v/>
      </c>
      <c r="T1068" s="2" t="str">
        <f t="shared" si="139"/>
        <v/>
      </c>
      <c r="U1068" s="2" t="str">
        <f t="shared" si="140"/>
        <v/>
      </c>
      <c r="V1068" s="2" t="str">
        <f t="shared" si="141"/>
        <v/>
      </c>
      <c r="W1068" s="2" t="str">
        <f t="shared" si="142"/>
        <v/>
      </c>
    </row>
    <row r="1069" spans="8:23" x14ac:dyDescent="0.3">
      <c r="H1069" s="12">
        <f t="shared" si="135"/>
        <v>0</v>
      </c>
      <c r="I1069" s="2" t="str">
        <f t="shared" si="136"/>
        <v/>
      </c>
      <c r="J1069" s="2" t="str">
        <f>IF(ISBLANK(A1069),"",-SUM(I$3:I1069))</f>
        <v/>
      </c>
      <c r="K1069" s="2" t="str">
        <f t="shared" si="137"/>
        <v/>
      </c>
      <c r="L1069" s="7" t="str">
        <f t="shared" si="138"/>
        <v/>
      </c>
      <c r="M1069" s="7" t="str">
        <f>IF(ISBLANK(A1069),"",K1069/($M$1+SUM(K$3:K1068)))</f>
        <v/>
      </c>
      <c r="N1069" t="str">
        <f>IF(ISBLANK(A1069),"",IF(H1070=0,NETWORKDAYS($H$3,H1069,holiday!$B$2:$B$10),IF(DAY(H1069)&lt;DAY(H1070),NETWORKDAYS($H$3,H1069,holiday!$B$2:$B$10),0)))</f>
        <v/>
      </c>
      <c r="O1069" t="str">
        <f>IF(ISBLANK(A1069),"",SUMIF($A$3:$A1069,O$2,$B$3:$B1069))</f>
        <v/>
      </c>
      <c r="P1069" t="str">
        <f>IF(ISBLANK(A1069),"",SUMIF($A$3:$A1069,P$2,$B$3:$B1069))</f>
        <v/>
      </c>
      <c r="Q1069" t="str">
        <f>IF(ISBLANK(A1069),"",SUMIF($A$3:$A1069,Q$2,$B$3:$B1069))</f>
        <v/>
      </c>
      <c r="R1069" t="str">
        <f>IF(ISBLANK(A1069),"",SUMIF($A$3:$A1069,R$2,$B$3:$B1069))</f>
        <v/>
      </c>
      <c r="T1069" s="2" t="str">
        <f t="shared" si="139"/>
        <v/>
      </c>
      <c r="U1069" s="2" t="str">
        <f t="shared" si="140"/>
        <v/>
      </c>
      <c r="V1069" s="2" t="str">
        <f t="shared" si="141"/>
        <v/>
      </c>
      <c r="W1069" s="2" t="str">
        <f t="shared" si="142"/>
        <v/>
      </c>
    </row>
    <row r="1070" spans="8:23" x14ac:dyDescent="0.3">
      <c r="H1070" s="12">
        <f t="shared" si="135"/>
        <v>0</v>
      </c>
      <c r="I1070" s="2" t="str">
        <f t="shared" si="136"/>
        <v/>
      </c>
      <c r="J1070" s="2" t="str">
        <f>IF(ISBLANK(A1070),"",-SUM(I$3:I1070))</f>
        <v/>
      </c>
      <c r="K1070" s="2" t="str">
        <f t="shared" si="137"/>
        <v/>
      </c>
      <c r="L1070" s="7" t="str">
        <f t="shared" si="138"/>
        <v/>
      </c>
      <c r="M1070" s="7" t="str">
        <f>IF(ISBLANK(A1070),"",K1070/($M$1+SUM(K$3:K1069)))</f>
        <v/>
      </c>
      <c r="N1070" t="str">
        <f>IF(ISBLANK(A1070),"",IF(H1071=0,NETWORKDAYS($H$3,H1070,holiday!$B$2:$B$10),IF(DAY(H1070)&lt;DAY(H1071),NETWORKDAYS($H$3,H1070,holiday!$B$2:$B$10),0)))</f>
        <v/>
      </c>
      <c r="O1070" t="str">
        <f>IF(ISBLANK(A1070),"",SUMIF($A$3:$A1070,O$2,$B$3:$B1070))</f>
        <v/>
      </c>
      <c r="P1070" t="str">
        <f>IF(ISBLANK(A1070),"",SUMIF($A$3:$A1070,P$2,$B$3:$B1070))</f>
        <v/>
      </c>
      <c r="Q1070" t="str">
        <f>IF(ISBLANK(A1070),"",SUMIF($A$3:$A1070,Q$2,$B$3:$B1070))</f>
        <v/>
      </c>
      <c r="R1070" t="str">
        <f>IF(ISBLANK(A1070),"",SUMIF($A$3:$A1070,R$2,$B$3:$B1070))</f>
        <v/>
      </c>
      <c r="T1070" s="2" t="str">
        <f t="shared" si="139"/>
        <v/>
      </c>
      <c r="U1070" s="2" t="str">
        <f t="shared" si="140"/>
        <v/>
      </c>
      <c r="V1070" s="2" t="str">
        <f t="shared" si="141"/>
        <v/>
      </c>
      <c r="W1070" s="2" t="str">
        <f t="shared" si="142"/>
        <v/>
      </c>
    </row>
    <row r="1071" spans="8:23" x14ac:dyDescent="0.3">
      <c r="H1071" s="12">
        <f t="shared" si="135"/>
        <v>0</v>
      </c>
      <c r="I1071" s="2" t="str">
        <f t="shared" si="136"/>
        <v/>
      </c>
      <c r="J1071" s="2" t="str">
        <f>IF(ISBLANK(A1071),"",-SUM(I$3:I1071))</f>
        <v/>
      </c>
      <c r="K1071" s="2" t="str">
        <f t="shared" si="137"/>
        <v/>
      </c>
      <c r="L1071" s="7" t="str">
        <f t="shared" si="138"/>
        <v/>
      </c>
      <c r="M1071" s="7" t="str">
        <f>IF(ISBLANK(A1071),"",K1071/($M$1+SUM(K$3:K1070)))</f>
        <v/>
      </c>
      <c r="N1071" t="str">
        <f>IF(ISBLANK(A1071),"",IF(H1072=0,NETWORKDAYS($H$3,H1071,holiday!$B$2:$B$10),IF(DAY(H1071)&lt;DAY(H1072),NETWORKDAYS($H$3,H1071,holiday!$B$2:$B$10),0)))</f>
        <v/>
      </c>
      <c r="O1071" t="str">
        <f>IF(ISBLANK(A1071),"",SUMIF($A$3:$A1071,O$2,$B$3:$B1071))</f>
        <v/>
      </c>
      <c r="P1071" t="str">
        <f>IF(ISBLANK(A1071),"",SUMIF($A$3:$A1071,P$2,$B$3:$B1071))</f>
        <v/>
      </c>
      <c r="Q1071" t="str">
        <f>IF(ISBLANK(A1071),"",SUMIF($A$3:$A1071,Q$2,$B$3:$B1071))</f>
        <v/>
      </c>
      <c r="R1071" t="str">
        <f>IF(ISBLANK(A1071),"",SUMIF($A$3:$A1071,R$2,$B$3:$B1071))</f>
        <v/>
      </c>
      <c r="T1071" s="2" t="str">
        <f t="shared" si="139"/>
        <v/>
      </c>
      <c r="U1071" s="2" t="str">
        <f t="shared" si="140"/>
        <v/>
      </c>
      <c r="V1071" s="2" t="str">
        <f t="shared" si="141"/>
        <v/>
      </c>
      <c r="W1071" s="2" t="str">
        <f t="shared" si="142"/>
        <v/>
      </c>
    </row>
    <row r="1072" spans="8:23" x14ac:dyDescent="0.3">
      <c r="H1072" s="12">
        <f t="shared" si="135"/>
        <v>0</v>
      </c>
      <c r="I1072" s="2" t="str">
        <f t="shared" si="136"/>
        <v/>
      </c>
      <c r="J1072" s="2" t="str">
        <f>IF(ISBLANK(A1072),"",-SUM(I$3:I1072))</f>
        <v/>
      </c>
      <c r="K1072" s="2" t="str">
        <f t="shared" si="137"/>
        <v/>
      </c>
      <c r="L1072" s="7" t="str">
        <f t="shared" si="138"/>
        <v/>
      </c>
      <c r="M1072" s="7" t="str">
        <f>IF(ISBLANK(A1072),"",K1072/($M$1+SUM(K$3:K1071)))</f>
        <v/>
      </c>
      <c r="N1072" t="str">
        <f>IF(ISBLANK(A1072),"",IF(H1073=0,NETWORKDAYS($H$3,H1072,holiday!$B$2:$B$10),IF(DAY(H1072)&lt;DAY(H1073),NETWORKDAYS($H$3,H1072,holiday!$B$2:$B$10),0)))</f>
        <v/>
      </c>
      <c r="O1072" t="str">
        <f>IF(ISBLANK(A1072),"",SUMIF($A$3:$A1072,O$2,$B$3:$B1072))</f>
        <v/>
      </c>
      <c r="P1072" t="str">
        <f>IF(ISBLANK(A1072),"",SUMIF($A$3:$A1072,P$2,$B$3:$B1072))</f>
        <v/>
      </c>
      <c r="Q1072" t="str">
        <f>IF(ISBLANK(A1072),"",SUMIF($A$3:$A1072,Q$2,$B$3:$B1072))</f>
        <v/>
      </c>
      <c r="R1072" t="str">
        <f>IF(ISBLANK(A1072),"",SUMIF($A$3:$A1072,R$2,$B$3:$B1072))</f>
        <v/>
      </c>
      <c r="T1072" s="2" t="str">
        <f t="shared" si="139"/>
        <v/>
      </c>
      <c r="U1072" s="2" t="str">
        <f t="shared" si="140"/>
        <v/>
      </c>
      <c r="V1072" s="2" t="str">
        <f t="shared" si="141"/>
        <v/>
      </c>
      <c r="W1072" s="2" t="str">
        <f t="shared" si="142"/>
        <v/>
      </c>
    </row>
    <row r="1073" spans="8:23" x14ac:dyDescent="0.3">
      <c r="H1073" s="12">
        <f t="shared" si="135"/>
        <v>0</v>
      </c>
      <c r="I1073" s="2" t="str">
        <f t="shared" si="136"/>
        <v/>
      </c>
      <c r="J1073" s="2" t="str">
        <f>IF(ISBLANK(A1073),"",-SUM(I$3:I1073))</f>
        <v/>
      </c>
      <c r="K1073" s="2" t="str">
        <f t="shared" si="137"/>
        <v/>
      </c>
      <c r="L1073" s="7" t="str">
        <f t="shared" si="138"/>
        <v/>
      </c>
      <c r="M1073" s="7" t="str">
        <f>IF(ISBLANK(A1073),"",K1073/($M$1+SUM(K$3:K1072)))</f>
        <v/>
      </c>
      <c r="N1073" t="str">
        <f>IF(ISBLANK(A1073),"",IF(H1074=0,NETWORKDAYS($H$3,H1073,holiday!$B$2:$B$10),IF(DAY(H1073)&lt;DAY(H1074),NETWORKDAYS($H$3,H1073,holiday!$B$2:$B$10),0)))</f>
        <v/>
      </c>
      <c r="O1073" t="str">
        <f>IF(ISBLANK(A1073),"",SUMIF($A$3:$A1073,O$2,$B$3:$B1073))</f>
        <v/>
      </c>
      <c r="P1073" t="str">
        <f>IF(ISBLANK(A1073),"",SUMIF($A$3:$A1073,P$2,$B$3:$B1073))</f>
        <v/>
      </c>
      <c r="Q1073" t="str">
        <f>IF(ISBLANK(A1073),"",SUMIF($A$3:$A1073,Q$2,$B$3:$B1073))</f>
        <v/>
      </c>
      <c r="R1073" t="str">
        <f>IF(ISBLANK(A1073),"",SUMIF($A$3:$A1073,R$2,$B$3:$B1073))</f>
        <v/>
      </c>
      <c r="T1073" s="2" t="str">
        <f t="shared" si="139"/>
        <v/>
      </c>
      <c r="U1073" s="2" t="str">
        <f t="shared" si="140"/>
        <v/>
      </c>
      <c r="V1073" s="2" t="str">
        <f t="shared" si="141"/>
        <v/>
      </c>
      <c r="W1073" s="2" t="str">
        <f t="shared" si="142"/>
        <v/>
      </c>
    </row>
    <row r="1074" spans="8:23" x14ac:dyDescent="0.3">
      <c r="H1074" s="12">
        <f t="shared" si="135"/>
        <v>0</v>
      </c>
      <c r="I1074" s="2" t="str">
        <f t="shared" si="136"/>
        <v/>
      </c>
      <c r="J1074" s="2" t="str">
        <f>IF(ISBLANK(A1074),"",-SUM(I$3:I1074))</f>
        <v/>
      </c>
      <c r="K1074" s="2" t="str">
        <f t="shared" si="137"/>
        <v/>
      </c>
      <c r="L1074" s="7" t="str">
        <f t="shared" si="138"/>
        <v/>
      </c>
      <c r="M1074" s="7" t="str">
        <f>IF(ISBLANK(A1074),"",K1074/($M$1+SUM(K$3:K1073)))</f>
        <v/>
      </c>
      <c r="N1074" t="str">
        <f>IF(ISBLANK(A1074),"",IF(H1075=0,NETWORKDAYS($H$3,H1074,holiday!$B$2:$B$10),IF(DAY(H1074)&lt;DAY(H1075),NETWORKDAYS($H$3,H1074,holiday!$B$2:$B$10),0)))</f>
        <v/>
      </c>
      <c r="O1074" t="str">
        <f>IF(ISBLANK(A1074),"",SUMIF($A$3:$A1074,O$2,$B$3:$B1074))</f>
        <v/>
      </c>
      <c r="P1074" t="str">
        <f>IF(ISBLANK(A1074),"",SUMIF($A$3:$A1074,P$2,$B$3:$B1074))</f>
        <v/>
      </c>
      <c r="Q1074" t="str">
        <f>IF(ISBLANK(A1074),"",SUMIF($A$3:$A1074,Q$2,$B$3:$B1074))</f>
        <v/>
      </c>
      <c r="R1074" t="str">
        <f>IF(ISBLANK(A1074),"",SUMIF($A$3:$A1074,R$2,$B$3:$B1074))</f>
        <v/>
      </c>
      <c r="T1074" s="2" t="str">
        <f t="shared" si="139"/>
        <v/>
      </c>
      <c r="U1074" s="2" t="str">
        <f t="shared" si="140"/>
        <v/>
      </c>
      <c r="V1074" s="2" t="str">
        <f t="shared" si="141"/>
        <v/>
      </c>
      <c r="W1074" s="2" t="str">
        <f t="shared" si="142"/>
        <v/>
      </c>
    </row>
    <row r="1075" spans="8:23" x14ac:dyDescent="0.3">
      <c r="H1075" s="12">
        <f t="shared" si="135"/>
        <v>0</v>
      </c>
      <c r="I1075" s="2" t="str">
        <f t="shared" si="136"/>
        <v/>
      </c>
      <c r="J1075" s="2" t="str">
        <f>IF(ISBLANK(A1075),"",-SUM(I$3:I1075))</f>
        <v/>
      </c>
      <c r="K1075" s="2" t="str">
        <f t="shared" si="137"/>
        <v/>
      </c>
      <c r="L1075" s="7" t="str">
        <f t="shared" si="138"/>
        <v/>
      </c>
      <c r="M1075" s="7" t="str">
        <f>IF(ISBLANK(A1075),"",K1075/($M$1+SUM(K$3:K1074)))</f>
        <v/>
      </c>
      <c r="N1075" t="str">
        <f>IF(ISBLANK(A1075),"",IF(H1076=0,NETWORKDAYS($H$3,H1075,holiday!$B$2:$B$10),IF(DAY(H1075)&lt;DAY(H1076),NETWORKDAYS($H$3,H1075,holiday!$B$2:$B$10),0)))</f>
        <v/>
      </c>
      <c r="O1075" t="str">
        <f>IF(ISBLANK(A1075),"",SUMIF($A$3:$A1075,O$2,$B$3:$B1075))</f>
        <v/>
      </c>
      <c r="P1075" t="str">
        <f>IF(ISBLANK(A1075),"",SUMIF($A$3:$A1075,P$2,$B$3:$B1075))</f>
        <v/>
      </c>
      <c r="Q1075" t="str">
        <f>IF(ISBLANK(A1075),"",SUMIF($A$3:$A1075,Q$2,$B$3:$B1075))</f>
        <v/>
      </c>
      <c r="R1075" t="str">
        <f>IF(ISBLANK(A1075),"",SUMIF($A$3:$A1075,R$2,$B$3:$B1075))</f>
        <v/>
      </c>
      <c r="T1075" s="2" t="str">
        <f t="shared" si="139"/>
        <v/>
      </c>
      <c r="U1075" s="2" t="str">
        <f t="shared" si="140"/>
        <v/>
      </c>
      <c r="V1075" s="2" t="str">
        <f t="shared" si="141"/>
        <v/>
      </c>
      <c r="W1075" s="2" t="str">
        <f t="shared" si="142"/>
        <v/>
      </c>
    </row>
    <row r="1076" spans="8:23" x14ac:dyDescent="0.3">
      <c r="H1076" s="12">
        <f t="shared" si="135"/>
        <v>0</v>
      </c>
      <c r="I1076" s="2" t="str">
        <f t="shared" si="136"/>
        <v/>
      </c>
      <c r="J1076" s="2" t="str">
        <f>IF(ISBLANK(A1076),"",-SUM(I$3:I1076))</f>
        <v/>
      </c>
      <c r="K1076" s="2" t="str">
        <f t="shared" si="137"/>
        <v/>
      </c>
      <c r="L1076" s="7" t="str">
        <f t="shared" si="138"/>
        <v/>
      </c>
      <c r="M1076" s="7" t="str">
        <f>IF(ISBLANK(A1076),"",K1076/($M$1+SUM(K$3:K1075)))</f>
        <v/>
      </c>
      <c r="N1076" t="str">
        <f>IF(ISBLANK(A1076),"",IF(H1077=0,NETWORKDAYS($H$3,H1076,holiday!$B$2:$B$10),IF(DAY(H1076)&lt;DAY(H1077),NETWORKDAYS($H$3,H1076,holiday!$B$2:$B$10),0)))</f>
        <v/>
      </c>
      <c r="O1076" t="str">
        <f>IF(ISBLANK(A1076),"",SUMIF($A$3:$A1076,O$2,$B$3:$B1076))</f>
        <v/>
      </c>
      <c r="P1076" t="str">
        <f>IF(ISBLANK(A1076),"",SUMIF($A$3:$A1076,P$2,$B$3:$B1076))</f>
        <v/>
      </c>
      <c r="Q1076" t="str">
        <f>IF(ISBLANK(A1076),"",SUMIF($A$3:$A1076,Q$2,$B$3:$B1076))</f>
        <v/>
      </c>
      <c r="R1076" t="str">
        <f>IF(ISBLANK(A1076),"",SUMIF($A$3:$A1076,R$2,$B$3:$B1076))</f>
        <v/>
      </c>
      <c r="T1076" s="2" t="str">
        <f t="shared" si="139"/>
        <v/>
      </c>
      <c r="U1076" s="2" t="str">
        <f t="shared" si="140"/>
        <v/>
      </c>
      <c r="V1076" s="2" t="str">
        <f t="shared" si="141"/>
        <v/>
      </c>
      <c r="W1076" s="2" t="str">
        <f t="shared" si="142"/>
        <v/>
      </c>
    </row>
    <row r="1077" spans="8:23" x14ac:dyDescent="0.3">
      <c r="H1077" s="12">
        <f t="shared" si="135"/>
        <v>0</v>
      </c>
      <c r="I1077" s="2" t="str">
        <f t="shared" si="136"/>
        <v/>
      </c>
      <c r="J1077" s="2" t="str">
        <f>IF(ISBLANK(A1077),"",-SUM(I$3:I1077))</f>
        <v/>
      </c>
      <c r="K1077" s="2" t="str">
        <f t="shared" si="137"/>
        <v/>
      </c>
      <c r="L1077" s="7" t="str">
        <f t="shared" si="138"/>
        <v/>
      </c>
      <c r="M1077" s="7" t="str">
        <f>IF(ISBLANK(A1077),"",K1077/($M$1+SUM(K$3:K1076)))</f>
        <v/>
      </c>
      <c r="N1077" t="str">
        <f>IF(ISBLANK(A1077),"",IF(H1078=0,NETWORKDAYS($H$3,H1077,holiday!$B$2:$B$10),IF(DAY(H1077)&lt;DAY(H1078),NETWORKDAYS($H$3,H1077,holiday!$B$2:$B$10),0)))</f>
        <v/>
      </c>
      <c r="O1077" t="str">
        <f>IF(ISBLANK(A1077),"",SUMIF($A$3:$A1077,O$2,$B$3:$B1077))</f>
        <v/>
      </c>
      <c r="P1077" t="str">
        <f>IF(ISBLANK(A1077),"",SUMIF($A$3:$A1077,P$2,$B$3:$B1077))</f>
        <v/>
      </c>
      <c r="Q1077" t="str">
        <f>IF(ISBLANK(A1077),"",SUMIF($A$3:$A1077,Q$2,$B$3:$B1077))</f>
        <v/>
      </c>
      <c r="R1077" t="str">
        <f>IF(ISBLANK(A1077),"",SUMIF($A$3:$A1077,R$2,$B$3:$B1077))</f>
        <v/>
      </c>
      <c r="T1077" s="2" t="str">
        <f t="shared" si="139"/>
        <v/>
      </c>
      <c r="U1077" s="2" t="str">
        <f t="shared" si="140"/>
        <v/>
      </c>
      <c r="V1077" s="2" t="str">
        <f t="shared" si="141"/>
        <v/>
      </c>
      <c r="W1077" s="2" t="str">
        <f t="shared" si="142"/>
        <v/>
      </c>
    </row>
    <row r="1078" spans="8:23" x14ac:dyDescent="0.3">
      <c r="H1078" s="12">
        <f t="shared" si="135"/>
        <v>0</v>
      </c>
      <c r="I1078" s="2" t="str">
        <f t="shared" si="136"/>
        <v/>
      </c>
      <c r="J1078" s="2" t="str">
        <f>IF(ISBLANK(A1078),"",-SUM(I$3:I1078))</f>
        <v/>
      </c>
      <c r="K1078" s="2" t="str">
        <f t="shared" si="137"/>
        <v/>
      </c>
      <c r="L1078" s="7" t="str">
        <f t="shared" si="138"/>
        <v/>
      </c>
      <c r="M1078" s="7" t="str">
        <f>IF(ISBLANK(A1078),"",K1078/($M$1+SUM(K$3:K1077)))</f>
        <v/>
      </c>
      <c r="N1078" t="str">
        <f>IF(ISBLANK(A1078),"",IF(H1079=0,NETWORKDAYS($H$3,H1078,holiday!$B$2:$B$10),IF(DAY(H1078)&lt;DAY(H1079),NETWORKDAYS($H$3,H1078,holiday!$B$2:$B$10),0)))</f>
        <v/>
      </c>
      <c r="O1078" t="str">
        <f>IF(ISBLANK(A1078),"",SUMIF($A$3:$A1078,O$2,$B$3:$B1078))</f>
        <v/>
      </c>
      <c r="P1078" t="str">
        <f>IF(ISBLANK(A1078),"",SUMIF($A$3:$A1078,P$2,$B$3:$B1078))</f>
        <v/>
      </c>
      <c r="Q1078" t="str">
        <f>IF(ISBLANK(A1078),"",SUMIF($A$3:$A1078,Q$2,$B$3:$B1078))</f>
        <v/>
      </c>
      <c r="R1078" t="str">
        <f>IF(ISBLANK(A1078),"",SUMIF($A$3:$A1078,R$2,$B$3:$B1078))</f>
        <v/>
      </c>
      <c r="T1078" s="2" t="str">
        <f t="shared" si="139"/>
        <v/>
      </c>
      <c r="U1078" s="2" t="str">
        <f t="shared" si="140"/>
        <v/>
      </c>
      <c r="V1078" s="2" t="str">
        <f t="shared" si="141"/>
        <v/>
      </c>
      <c r="W1078" s="2" t="str">
        <f t="shared" si="142"/>
        <v/>
      </c>
    </row>
    <row r="1079" spans="8:23" x14ac:dyDescent="0.3">
      <c r="H1079" s="12">
        <f t="shared" si="135"/>
        <v>0</v>
      </c>
      <c r="I1079" s="2" t="str">
        <f t="shared" si="136"/>
        <v/>
      </c>
      <c r="J1079" s="2" t="str">
        <f>IF(ISBLANK(A1079),"",-SUM(I$3:I1079))</f>
        <v/>
      </c>
      <c r="K1079" s="2" t="str">
        <f t="shared" si="137"/>
        <v/>
      </c>
      <c r="L1079" s="7" t="str">
        <f t="shared" si="138"/>
        <v/>
      </c>
      <c r="M1079" s="7" t="str">
        <f>IF(ISBLANK(A1079),"",K1079/($M$1+SUM(K$3:K1078)))</f>
        <v/>
      </c>
      <c r="N1079" t="str">
        <f>IF(ISBLANK(A1079),"",IF(H1080=0,NETWORKDAYS($H$3,H1079,holiday!$B$2:$B$10),IF(DAY(H1079)&lt;DAY(H1080),NETWORKDAYS($H$3,H1079,holiday!$B$2:$B$10),0)))</f>
        <v/>
      </c>
      <c r="O1079" t="str">
        <f>IF(ISBLANK(A1079),"",SUMIF($A$3:$A1079,O$2,$B$3:$B1079))</f>
        <v/>
      </c>
      <c r="P1079" t="str">
        <f>IF(ISBLANK(A1079),"",SUMIF($A$3:$A1079,P$2,$B$3:$B1079))</f>
        <v/>
      </c>
      <c r="Q1079" t="str">
        <f>IF(ISBLANK(A1079),"",SUMIF($A$3:$A1079,Q$2,$B$3:$B1079))</f>
        <v/>
      </c>
      <c r="R1079" t="str">
        <f>IF(ISBLANK(A1079),"",SUMIF($A$3:$A1079,R$2,$B$3:$B1079))</f>
        <v/>
      </c>
      <c r="T1079" s="2" t="str">
        <f t="shared" si="139"/>
        <v/>
      </c>
      <c r="U1079" s="2" t="str">
        <f t="shared" si="140"/>
        <v/>
      </c>
      <c r="V1079" s="2" t="str">
        <f t="shared" si="141"/>
        <v/>
      </c>
      <c r="W1079" s="2" t="str">
        <f t="shared" si="142"/>
        <v/>
      </c>
    </row>
    <row r="1080" spans="8:23" x14ac:dyDescent="0.3">
      <c r="H1080" s="12">
        <f t="shared" si="135"/>
        <v>0</v>
      </c>
      <c r="I1080" s="2" t="str">
        <f t="shared" si="136"/>
        <v/>
      </c>
      <c r="J1080" s="2" t="str">
        <f>IF(ISBLANK(A1080),"",-SUM(I$3:I1080))</f>
        <v/>
      </c>
      <c r="K1080" s="2" t="str">
        <f t="shared" si="137"/>
        <v/>
      </c>
      <c r="L1080" s="7" t="str">
        <f t="shared" si="138"/>
        <v/>
      </c>
      <c r="M1080" s="7" t="str">
        <f>IF(ISBLANK(A1080),"",K1080/($M$1+SUM(K$3:K1079)))</f>
        <v/>
      </c>
      <c r="N1080" t="str">
        <f>IF(ISBLANK(A1080),"",IF(H1081=0,NETWORKDAYS($H$3,H1080,holiday!$B$2:$B$10),IF(DAY(H1080)&lt;DAY(H1081),NETWORKDAYS($H$3,H1080,holiday!$B$2:$B$10),0)))</f>
        <v/>
      </c>
      <c r="O1080" t="str">
        <f>IF(ISBLANK(A1080),"",SUMIF($A$3:$A1080,O$2,$B$3:$B1080))</f>
        <v/>
      </c>
      <c r="P1080" t="str">
        <f>IF(ISBLANK(A1080),"",SUMIF($A$3:$A1080,P$2,$B$3:$B1080))</f>
        <v/>
      </c>
      <c r="Q1080" t="str">
        <f>IF(ISBLANK(A1080),"",SUMIF($A$3:$A1080,Q$2,$B$3:$B1080))</f>
        <v/>
      </c>
      <c r="R1080" t="str">
        <f>IF(ISBLANK(A1080),"",SUMIF($A$3:$A1080,R$2,$B$3:$B1080))</f>
        <v/>
      </c>
      <c r="T1080" s="2" t="str">
        <f t="shared" si="139"/>
        <v/>
      </c>
      <c r="U1080" s="2" t="str">
        <f t="shared" si="140"/>
        <v/>
      </c>
      <c r="V1080" s="2" t="str">
        <f t="shared" si="141"/>
        <v/>
      </c>
      <c r="W1080" s="2" t="str">
        <f t="shared" si="142"/>
        <v/>
      </c>
    </row>
    <row r="1081" spans="8:23" x14ac:dyDescent="0.3">
      <c r="H1081" s="12">
        <f t="shared" si="135"/>
        <v>0</v>
      </c>
      <c r="I1081" s="2" t="str">
        <f t="shared" si="136"/>
        <v/>
      </c>
      <c r="J1081" s="2" t="str">
        <f>IF(ISBLANK(A1081),"",-SUM(I$3:I1081))</f>
        <v/>
      </c>
      <c r="K1081" s="2" t="str">
        <f t="shared" si="137"/>
        <v/>
      </c>
      <c r="L1081" s="7" t="str">
        <f t="shared" si="138"/>
        <v/>
      </c>
      <c r="M1081" s="7" t="str">
        <f>IF(ISBLANK(A1081),"",K1081/($M$1+SUM(K$3:K1080)))</f>
        <v/>
      </c>
      <c r="N1081" t="str">
        <f>IF(ISBLANK(A1081),"",IF(H1082=0,NETWORKDAYS($H$3,H1081,holiday!$B$2:$B$10),IF(DAY(H1081)&lt;DAY(H1082),NETWORKDAYS($H$3,H1081,holiday!$B$2:$B$10),0)))</f>
        <v/>
      </c>
      <c r="O1081" t="str">
        <f>IF(ISBLANK(A1081),"",SUMIF($A$3:$A1081,O$2,$B$3:$B1081))</f>
        <v/>
      </c>
      <c r="P1081" t="str">
        <f>IF(ISBLANK(A1081),"",SUMIF($A$3:$A1081,P$2,$B$3:$B1081))</f>
        <v/>
      </c>
      <c r="Q1081" t="str">
        <f>IF(ISBLANK(A1081),"",SUMIF($A$3:$A1081,Q$2,$B$3:$B1081))</f>
        <v/>
      </c>
      <c r="R1081" t="str">
        <f>IF(ISBLANK(A1081),"",SUMIF($A$3:$A1081,R$2,$B$3:$B1081))</f>
        <v/>
      </c>
      <c r="T1081" s="2" t="str">
        <f t="shared" si="139"/>
        <v/>
      </c>
      <c r="U1081" s="2" t="str">
        <f t="shared" si="140"/>
        <v/>
      </c>
      <c r="V1081" s="2" t="str">
        <f t="shared" si="141"/>
        <v/>
      </c>
      <c r="W1081" s="2" t="str">
        <f t="shared" si="142"/>
        <v/>
      </c>
    </row>
    <row r="1082" spans="8:23" x14ac:dyDescent="0.3">
      <c r="H1082" s="12">
        <f t="shared" si="135"/>
        <v>0</v>
      </c>
      <c r="I1082" s="2" t="str">
        <f t="shared" si="136"/>
        <v/>
      </c>
      <c r="J1082" s="2" t="str">
        <f>IF(ISBLANK(A1082),"",-SUM(I$3:I1082))</f>
        <v/>
      </c>
      <c r="K1082" s="2" t="str">
        <f t="shared" si="137"/>
        <v/>
      </c>
      <c r="L1082" s="7" t="str">
        <f t="shared" si="138"/>
        <v/>
      </c>
      <c r="M1082" s="7" t="str">
        <f>IF(ISBLANK(A1082),"",K1082/($M$1+SUM(K$3:K1081)))</f>
        <v/>
      </c>
      <c r="N1082" t="str">
        <f>IF(ISBLANK(A1082),"",IF(H1083=0,NETWORKDAYS($H$3,H1082,holiday!$B$2:$B$10),IF(DAY(H1082)&lt;DAY(H1083),NETWORKDAYS($H$3,H1082,holiday!$B$2:$B$10),0)))</f>
        <v/>
      </c>
      <c r="O1082" t="str">
        <f>IF(ISBLANK(A1082),"",SUMIF($A$3:$A1082,O$2,$B$3:$B1082))</f>
        <v/>
      </c>
      <c r="P1082" t="str">
        <f>IF(ISBLANK(A1082),"",SUMIF($A$3:$A1082,P$2,$B$3:$B1082))</f>
        <v/>
      </c>
      <c r="Q1082" t="str">
        <f>IF(ISBLANK(A1082),"",SUMIF($A$3:$A1082,Q$2,$B$3:$B1082))</f>
        <v/>
      </c>
      <c r="R1082" t="str">
        <f>IF(ISBLANK(A1082),"",SUMIF($A$3:$A1082,R$2,$B$3:$B1082))</f>
        <v/>
      </c>
      <c r="T1082" s="2" t="str">
        <f t="shared" si="139"/>
        <v/>
      </c>
      <c r="U1082" s="2" t="str">
        <f t="shared" si="140"/>
        <v/>
      </c>
      <c r="V1082" s="2" t="str">
        <f t="shared" si="141"/>
        <v/>
      </c>
      <c r="W1082" s="2" t="str">
        <f t="shared" si="142"/>
        <v/>
      </c>
    </row>
    <row r="1083" spans="8:23" x14ac:dyDescent="0.3">
      <c r="H1083" s="12">
        <f t="shared" si="135"/>
        <v>0</v>
      </c>
      <c r="I1083" s="2" t="str">
        <f t="shared" si="136"/>
        <v/>
      </c>
      <c r="J1083" s="2" t="str">
        <f>IF(ISBLANK(A1083),"",-SUM(I$3:I1083))</f>
        <v/>
      </c>
      <c r="K1083" s="2" t="str">
        <f t="shared" si="137"/>
        <v/>
      </c>
      <c r="L1083" s="7" t="str">
        <f t="shared" si="138"/>
        <v/>
      </c>
      <c r="M1083" s="7" t="str">
        <f>IF(ISBLANK(A1083),"",K1083/($M$1+SUM(K$3:K1082)))</f>
        <v/>
      </c>
      <c r="N1083" t="str">
        <f>IF(ISBLANK(A1083),"",IF(H1084=0,NETWORKDAYS($H$3,H1083,holiday!$B$2:$B$10),IF(DAY(H1083)&lt;DAY(H1084),NETWORKDAYS($H$3,H1083,holiday!$B$2:$B$10),0)))</f>
        <v/>
      </c>
      <c r="O1083" t="str">
        <f>IF(ISBLANK(A1083),"",SUMIF($A$3:$A1083,O$2,$B$3:$B1083))</f>
        <v/>
      </c>
      <c r="P1083" t="str">
        <f>IF(ISBLANK(A1083),"",SUMIF($A$3:$A1083,P$2,$B$3:$B1083))</f>
        <v/>
      </c>
      <c r="Q1083" t="str">
        <f>IF(ISBLANK(A1083),"",SUMIF($A$3:$A1083,Q$2,$B$3:$B1083))</f>
        <v/>
      </c>
      <c r="R1083" t="str">
        <f>IF(ISBLANK(A1083),"",SUMIF($A$3:$A1083,R$2,$B$3:$B1083))</f>
        <v/>
      </c>
      <c r="T1083" s="2" t="str">
        <f t="shared" si="139"/>
        <v/>
      </c>
      <c r="U1083" s="2" t="str">
        <f t="shared" si="140"/>
        <v/>
      </c>
      <c r="V1083" s="2" t="str">
        <f t="shared" si="141"/>
        <v/>
      </c>
      <c r="W1083" s="2" t="str">
        <f t="shared" si="142"/>
        <v/>
      </c>
    </row>
    <row r="1084" spans="8:23" x14ac:dyDescent="0.3">
      <c r="H1084" s="12">
        <f t="shared" si="135"/>
        <v>0</v>
      </c>
      <c r="I1084" s="2" t="str">
        <f t="shared" si="136"/>
        <v/>
      </c>
      <c r="J1084" s="2" t="str">
        <f>IF(ISBLANK(A1084),"",-SUM(I$3:I1084))</f>
        <v/>
      </c>
      <c r="K1084" s="2" t="str">
        <f t="shared" si="137"/>
        <v/>
      </c>
      <c r="L1084" s="7" t="str">
        <f t="shared" si="138"/>
        <v/>
      </c>
      <c r="M1084" s="7" t="str">
        <f>IF(ISBLANK(A1084),"",K1084/($M$1+SUM(K$3:K1083)))</f>
        <v/>
      </c>
      <c r="N1084" t="str">
        <f>IF(ISBLANK(A1084),"",IF(H1085=0,NETWORKDAYS($H$3,H1084,holiday!$B$2:$B$10),IF(DAY(H1084)&lt;DAY(H1085),NETWORKDAYS($H$3,H1084,holiday!$B$2:$B$10),0)))</f>
        <v/>
      </c>
      <c r="O1084" t="str">
        <f>IF(ISBLANK(A1084),"",SUMIF($A$3:$A1084,O$2,$B$3:$B1084))</f>
        <v/>
      </c>
      <c r="P1084" t="str">
        <f>IF(ISBLANK(A1084),"",SUMIF($A$3:$A1084,P$2,$B$3:$B1084))</f>
        <v/>
      </c>
      <c r="Q1084" t="str">
        <f>IF(ISBLANK(A1084),"",SUMIF($A$3:$A1084,Q$2,$B$3:$B1084))</f>
        <v/>
      </c>
      <c r="R1084" t="str">
        <f>IF(ISBLANK(A1084),"",SUMIF($A$3:$A1084,R$2,$B$3:$B1084))</f>
        <v/>
      </c>
      <c r="T1084" s="2" t="str">
        <f t="shared" si="139"/>
        <v/>
      </c>
      <c r="U1084" s="2" t="str">
        <f t="shared" si="140"/>
        <v/>
      </c>
      <c r="V1084" s="2" t="str">
        <f t="shared" si="141"/>
        <v/>
      </c>
      <c r="W1084" s="2" t="str">
        <f t="shared" si="142"/>
        <v/>
      </c>
    </row>
    <row r="1085" spans="8:23" x14ac:dyDescent="0.3">
      <c r="H1085" s="12">
        <f t="shared" si="135"/>
        <v>0</v>
      </c>
      <c r="I1085" s="2" t="str">
        <f t="shared" si="136"/>
        <v/>
      </c>
      <c r="J1085" s="2" t="str">
        <f>IF(ISBLANK(A1085),"",-SUM(I$3:I1085))</f>
        <v/>
      </c>
      <c r="K1085" s="2" t="str">
        <f t="shared" si="137"/>
        <v/>
      </c>
      <c r="L1085" s="7" t="str">
        <f t="shared" si="138"/>
        <v/>
      </c>
      <c r="M1085" s="7" t="str">
        <f>IF(ISBLANK(A1085),"",K1085/($M$1+SUM(K$3:K1084)))</f>
        <v/>
      </c>
      <c r="N1085" t="str">
        <f>IF(ISBLANK(A1085),"",IF(H1086=0,NETWORKDAYS($H$3,H1085,holiday!$B$2:$B$10),IF(DAY(H1085)&lt;DAY(H1086),NETWORKDAYS($H$3,H1085,holiday!$B$2:$B$10),0)))</f>
        <v/>
      </c>
      <c r="O1085" t="str">
        <f>IF(ISBLANK(A1085),"",SUMIF($A$3:$A1085,O$2,$B$3:$B1085))</f>
        <v/>
      </c>
      <c r="P1085" t="str">
        <f>IF(ISBLANK(A1085),"",SUMIF($A$3:$A1085,P$2,$B$3:$B1085))</f>
        <v/>
      </c>
      <c r="Q1085" t="str">
        <f>IF(ISBLANK(A1085),"",SUMIF($A$3:$A1085,Q$2,$B$3:$B1085))</f>
        <v/>
      </c>
      <c r="R1085" t="str">
        <f>IF(ISBLANK(A1085),"",SUMIF($A$3:$A1085,R$2,$B$3:$B1085))</f>
        <v/>
      </c>
      <c r="T1085" s="2" t="str">
        <f t="shared" si="139"/>
        <v/>
      </c>
      <c r="U1085" s="2" t="str">
        <f t="shared" si="140"/>
        <v/>
      </c>
      <c r="V1085" s="2" t="str">
        <f t="shared" si="141"/>
        <v/>
      </c>
      <c r="W1085" s="2" t="str">
        <f t="shared" si="142"/>
        <v/>
      </c>
    </row>
    <row r="1086" spans="8:23" x14ac:dyDescent="0.3">
      <c r="H1086" s="12">
        <f t="shared" si="135"/>
        <v>0</v>
      </c>
      <c r="I1086" s="2" t="str">
        <f t="shared" si="136"/>
        <v/>
      </c>
      <c r="J1086" s="2" t="str">
        <f>IF(ISBLANK(A1086),"",-SUM(I$3:I1086))</f>
        <v/>
      </c>
      <c r="K1086" s="2" t="str">
        <f t="shared" si="137"/>
        <v/>
      </c>
      <c r="L1086" s="7" t="str">
        <f t="shared" si="138"/>
        <v/>
      </c>
      <c r="M1086" s="7" t="str">
        <f>IF(ISBLANK(A1086),"",K1086/($M$1+SUM(K$3:K1085)))</f>
        <v/>
      </c>
      <c r="N1086" t="str">
        <f>IF(ISBLANK(A1086),"",IF(H1087=0,NETWORKDAYS($H$3,H1086,holiday!$B$2:$B$10),IF(DAY(H1086)&lt;DAY(H1087),NETWORKDAYS($H$3,H1086,holiday!$B$2:$B$10),0)))</f>
        <v/>
      </c>
      <c r="O1086" t="str">
        <f>IF(ISBLANK(A1086),"",SUMIF($A$3:$A1086,O$2,$B$3:$B1086))</f>
        <v/>
      </c>
      <c r="P1086" t="str">
        <f>IF(ISBLANK(A1086),"",SUMIF($A$3:$A1086,P$2,$B$3:$B1086))</f>
        <v/>
      </c>
      <c r="Q1086" t="str">
        <f>IF(ISBLANK(A1086),"",SUMIF($A$3:$A1086,Q$2,$B$3:$B1086))</f>
        <v/>
      </c>
      <c r="R1086" t="str">
        <f>IF(ISBLANK(A1086),"",SUMIF($A$3:$A1086,R$2,$B$3:$B1086))</f>
        <v/>
      </c>
      <c r="T1086" s="2" t="str">
        <f t="shared" si="139"/>
        <v/>
      </c>
      <c r="U1086" s="2" t="str">
        <f t="shared" si="140"/>
        <v/>
      </c>
      <c r="V1086" s="2" t="str">
        <f t="shared" si="141"/>
        <v/>
      </c>
      <c r="W1086" s="2" t="str">
        <f t="shared" si="142"/>
        <v/>
      </c>
    </row>
    <row r="1087" spans="8:23" x14ac:dyDescent="0.3">
      <c r="H1087" s="12">
        <f t="shared" si="135"/>
        <v>0</v>
      </c>
      <c r="I1087" s="2" t="str">
        <f t="shared" si="136"/>
        <v/>
      </c>
      <c r="J1087" s="2" t="str">
        <f>IF(ISBLANK(A1087),"",-SUM(I$3:I1087))</f>
        <v/>
      </c>
      <c r="K1087" s="2" t="str">
        <f t="shared" si="137"/>
        <v/>
      </c>
      <c r="L1087" s="7" t="str">
        <f t="shared" si="138"/>
        <v/>
      </c>
      <c r="M1087" s="7" t="str">
        <f>IF(ISBLANK(A1087),"",K1087/($M$1+SUM(K$3:K1086)))</f>
        <v/>
      </c>
      <c r="N1087" t="str">
        <f>IF(ISBLANK(A1087),"",IF(H1088=0,NETWORKDAYS($H$3,H1087,holiday!$B$2:$B$10),IF(DAY(H1087)&lt;DAY(H1088),NETWORKDAYS($H$3,H1087,holiday!$B$2:$B$10),0)))</f>
        <v/>
      </c>
      <c r="O1087" t="str">
        <f>IF(ISBLANK(A1087),"",SUMIF($A$3:$A1087,O$2,$B$3:$B1087))</f>
        <v/>
      </c>
      <c r="P1087" t="str">
        <f>IF(ISBLANK(A1087),"",SUMIF($A$3:$A1087,P$2,$B$3:$B1087))</f>
        <v/>
      </c>
      <c r="Q1087" t="str">
        <f>IF(ISBLANK(A1087),"",SUMIF($A$3:$A1087,Q$2,$B$3:$B1087))</f>
        <v/>
      </c>
      <c r="R1087" t="str">
        <f>IF(ISBLANK(A1087),"",SUMIF($A$3:$A1087,R$2,$B$3:$B1087))</f>
        <v/>
      </c>
      <c r="T1087" s="2" t="str">
        <f t="shared" si="139"/>
        <v/>
      </c>
      <c r="U1087" s="2" t="str">
        <f t="shared" si="140"/>
        <v/>
      </c>
      <c r="V1087" s="2" t="str">
        <f t="shared" si="141"/>
        <v/>
      </c>
      <c r="W1087" s="2" t="str">
        <f t="shared" si="142"/>
        <v/>
      </c>
    </row>
    <row r="1088" spans="8:23" x14ac:dyDescent="0.3">
      <c r="H1088" s="12">
        <f t="shared" si="135"/>
        <v>0</v>
      </c>
      <c r="I1088" s="2" t="str">
        <f t="shared" si="136"/>
        <v/>
      </c>
      <c r="J1088" s="2" t="str">
        <f>IF(ISBLANK(A1088),"",-SUM(I$3:I1088))</f>
        <v/>
      </c>
      <c r="K1088" s="2" t="str">
        <f t="shared" si="137"/>
        <v/>
      </c>
      <c r="L1088" s="7" t="str">
        <f t="shared" si="138"/>
        <v/>
      </c>
      <c r="M1088" s="7" t="str">
        <f>IF(ISBLANK(A1088),"",K1088/($M$1+SUM(K$3:K1087)))</f>
        <v/>
      </c>
      <c r="N1088" t="str">
        <f>IF(ISBLANK(A1088),"",IF(H1089=0,NETWORKDAYS($H$3,H1088,holiday!$B$2:$B$10),IF(DAY(H1088)&lt;DAY(H1089),NETWORKDAYS($H$3,H1088,holiday!$B$2:$B$10),0)))</f>
        <v/>
      </c>
      <c r="O1088" t="str">
        <f>IF(ISBLANK(A1088),"",SUMIF($A$3:$A1088,O$2,$B$3:$B1088))</f>
        <v/>
      </c>
      <c r="P1088" t="str">
        <f>IF(ISBLANK(A1088),"",SUMIF($A$3:$A1088,P$2,$B$3:$B1088))</f>
        <v/>
      </c>
      <c r="Q1088" t="str">
        <f>IF(ISBLANK(A1088),"",SUMIF($A$3:$A1088,Q$2,$B$3:$B1088))</f>
        <v/>
      </c>
      <c r="R1088" t="str">
        <f>IF(ISBLANK(A1088),"",SUMIF($A$3:$A1088,R$2,$B$3:$B1088))</f>
        <v/>
      </c>
      <c r="T1088" s="2" t="str">
        <f t="shared" si="139"/>
        <v/>
      </c>
      <c r="U1088" s="2" t="str">
        <f t="shared" si="140"/>
        <v/>
      </c>
      <c r="V1088" s="2" t="str">
        <f t="shared" si="141"/>
        <v/>
      </c>
      <c r="W1088" s="2" t="str">
        <f t="shared" si="142"/>
        <v/>
      </c>
    </row>
    <row r="1089" spans="8:23" x14ac:dyDescent="0.3">
      <c r="H1089" s="12">
        <f t="shared" si="135"/>
        <v>0</v>
      </c>
      <c r="I1089" s="2" t="str">
        <f t="shared" si="136"/>
        <v/>
      </c>
      <c r="J1089" s="2" t="str">
        <f>IF(ISBLANK(A1089),"",-SUM(I$3:I1089))</f>
        <v/>
      </c>
      <c r="K1089" s="2" t="str">
        <f t="shared" si="137"/>
        <v/>
      </c>
      <c r="L1089" s="7" t="str">
        <f t="shared" si="138"/>
        <v/>
      </c>
      <c r="M1089" s="7" t="str">
        <f>IF(ISBLANK(A1089),"",K1089/($M$1+SUM(K$3:K1088)))</f>
        <v/>
      </c>
      <c r="N1089" t="str">
        <f>IF(ISBLANK(A1089),"",IF(H1090=0,NETWORKDAYS($H$3,H1089,holiday!$B$2:$B$10),IF(DAY(H1089)&lt;DAY(H1090),NETWORKDAYS($H$3,H1089,holiday!$B$2:$B$10),0)))</f>
        <v/>
      </c>
      <c r="O1089" t="str">
        <f>IF(ISBLANK(A1089),"",SUMIF($A$3:$A1089,O$2,$B$3:$B1089))</f>
        <v/>
      </c>
      <c r="P1089" t="str">
        <f>IF(ISBLANK(A1089),"",SUMIF($A$3:$A1089,P$2,$B$3:$B1089))</f>
        <v/>
      </c>
      <c r="Q1089" t="str">
        <f>IF(ISBLANK(A1089),"",SUMIF($A$3:$A1089,Q$2,$B$3:$B1089))</f>
        <v/>
      </c>
      <c r="R1089" t="str">
        <f>IF(ISBLANK(A1089),"",SUMIF($A$3:$A1089,R$2,$B$3:$B1089))</f>
        <v/>
      </c>
      <c r="T1089" s="2" t="str">
        <f t="shared" si="139"/>
        <v/>
      </c>
      <c r="U1089" s="2" t="str">
        <f t="shared" si="140"/>
        <v/>
      </c>
      <c r="V1089" s="2" t="str">
        <f t="shared" si="141"/>
        <v/>
      </c>
      <c r="W1089" s="2" t="str">
        <f t="shared" si="142"/>
        <v/>
      </c>
    </row>
    <row r="1090" spans="8:23" x14ac:dyDescent="0.3">
      <c r="H1090" s="12">
        <f t="shared" si="135"/>
        <v>0</v>
      </c>
      <c r="I1090" s="2" t="str">
        <f t="shared" si="136"/>
        <v/>
      </c>
      <c r="J1090" s="2" t="str">
        <f>IF(ISBLANK(A1090),"",-SUM(I$3:I1090))</f>
        <v/>
      </c>
      <c r="K1090" s="2" t="str">
        <f t="shared" si="137"/>
        <v/>
      </c>
      <c r="L1090" s="7" t="str">
        <f t="shared" si="138"/>
        <v/>
      </c>
      <c r="M1090" s="7" t="str">
        <f>IF(ISBLANK(A1090),"",K1090/($M$1+SUM(K$3:K1089)))</f>
        <v/>
      </c>
      <c r="N1090" t="str">
        <f>IF(ISBLANK(A1090),"",IF(H1091=0,NETWORKDAYS($H$3,H1090,holiday!$B$2:$B$10),IF(DAY(H1090)&lt;DAY(H1091),NETWORKDAYS($H$3,H1090,holiday!$B$2:$B$10),0)))</f>
        <v/>
      </c>
      <c r="O1090" t="str">
        <f>IF(ISBLANK(A1090),"",SUMIF($A$3:$A1090,O$2,$B$3:$B1090))</f>
        <v/>
      </c>
      <c r="P1090" t="str">
        <f>IF(ISBLANK(A1090),"",SUMIF($A$3:$A1090,P$2,$B$3:$B1090))</f>
        <v/>
      </c>
      <c r="Q1090" t="str">
        <f>IF(ISBLANK(A1090),"",SUMIF($A$3:$A1090,Q$2,$B$3:$B1090))</f>
        <v/>
      </c>
      <c r="R1090" t="str">
        <f>IF(ISBLANK(A1090),"",SUMIF($A$3:$A1090,R$2,$B$3:$B1090))</f>
        <v/>
      </c>
      <c r="T1090" s="2" t="str">
        <f t="shared" si="139"/>
        <v/>
      </c>
      <c r="U1090" s="2" t="str">
        <f t="shared" si="140"/>
        <v/>
      </c>
      <c r="V1090" s="2" t="str">
        <f t="shared" si="141"/>
        <v/>
      </c>
      <c r="W1090" s="2" t="str">
        <f t="shared" si="142"/>
        <v/>
      </c>
    </row>
    <row r="1091" spans="8:23" x14ac:dyDescent="0.3">
      <c r="H1091" s="12">
        <f t="shared" si="135"/>
        <v>0</v>
      </c>
      <c r="I1091" s="2" t="str">
        <f t="shared" si="136"/>
        <v/>
      </c>
      <c r="J1091" s="2" t="str">
        <f>IF(ISBLANK(A1091),"",-SUM(I$3:I1091))</f>
        <v/>
      </c>
      <c r="K1091" s="2" t="str">
        <f t="shared" si="137"/>
        <v/>
      </c>
      <c r="L1091" s="7" t="str">
        <f t="shared" si="138"/>
        <v/>
      </c>
      <c r="M1091" s="7" t="str">
        <f>IF(ISBLANK(A1091),"",K1091/($M$1+SUM(K$3:K1090)))</f>
        <v/>
      </c>
      <c r="N1091" t="str">
        <f>IF(ISBLANK(A1091),"",IF(H1092=0,NETWORKDAYS($H$3,H1091,holiday!$B$2:$B$10),IF(DAY(H1091)&lt;DAY(H1092),NETWORKDAYS($H$3,H1091,holiday!$B$2:$B$10),0)))</f>
        <v/>
      </c>
      <c r="O1091" t="str">
        <f>IF(ISBLANK(A1091),"",SUMIF($A$3:$A1091,O$2,$B$3:$B1091))</f>
        <v/>
      </c>
      <c r="P1091" t="str">
        <f>IF(ISBLANK(A1091),"",SUMIF($A$3:$A1091,P$2,$B$3:$B1091))</f>
        <v/>
      </c>
      <c r="Q1091" t="str">
        <f>IF(ISBLANK(A1091),"",SUMIF($A$3:$A1091,Q$2,$B$3:$B1091))</f>
        <v/>
      </c>
      <c r="R1091" t="str">
        <f>IF(ISBLANK(A1091),"",SUMIF($A$3:$A1091,R$2,$B$3:$B1091))</f>
        <v/>
      </c>
      <c r="T1091" s="2" t="str">
        <f t="shared" si="139"/>
        <v/>
      </c>
      <c r="U1091" s="2" t="str">
        <f t="shared" si="140"/>
        <v/>
      </c>
      <c r="V1091" s="2" t="str">
        <f t="shared" si="141"/>
        <v/>
      </c>
      <c r="W1091" s="2" t="str">
        <f t="shared" si="142"/>
        <v/>
      </c>
    </row>
    <row r="1092" spans="8:23" x14ac:dyDescent="0.3">
      <c r="H1092" s="12">
        <f t="shared" ref="H1092:H1155" si="143">IF(ISBLANK(D1092),,LEFT(D1092,LEN(D1092)-6)*1)</f>
        <v>0</v>
      </c>
      <c r="I1092" s="2" t="str">
        <f t="shared" si="136"/>
        <v/>
      </c>
      <c r="J1092" s="2" t="str">
        <f>IF(ISBLANK(A1092),"",-SUM(I$3:I1092))</f>
        <v/>
      </c>
      <c r="K1092" s="2" t="str">
        <f t="shared" si="137"/>
        <v/>
      </c>
      <c r="L1092" s="7" t="str">
        <f t="shared" si="138"/>
        <v/>
      </c>
      <c r="M1092" s="7" t="str">
        <f>IF(ISBLANK(A1092),"",K1092/($M$1+SUM(K$3:K1091)))</f>
        <v/>
      </c>
      <c r="N1092" t="str">
        <f>IF(ISBLANK(A1092),"",IF(H1093=0,NETWORKDAYS($H$3,H1092,holiday!$B$2:$B$10),IF(DAY(H1092)&lt;DAY(H1093),NETWORKDAYS($H$3,H1092,holiday!$B$2:$B$10),0)))</f>
        <v/>
      </c>
      <c r="O1092" t="str">
        <f>IF(ISBLANK(A1092),"",SUMIF($A$3:$A1092,O$2,$B$3:$B1092))</f>
        <v/>
      </c>
      <c r="P1092" t="str">
        <f>IF(ISBLANK(A1092),"",SUMIF($A$3:$A1092,P$2,$B$3:$B1092))</f>
        <v/>
      </c>
      <c r="Q1092" t="str">
        <f>IF(ISBLANK(A1092),"",SUMIF($A$3:$A1092,Q$2,$B$3:$B1092))</f>
        <v/>
      </c>
      <c r="R1092" t="str">
        <f>IF(ISBLANK(A1092),"",SUMIF($A$3:$A1092,R$2,$B$3:$B1092))</f>
        <v/>
      </c>
      <c r="T1092" s="2" t="str">
        <f t="shared" si="139"/>
        <v/>
      </c>
      <c r="U1092" s="2" t="str">
        <f t="shared" si="140"/>
        <v/>
      </c>
      <c r="V1092" s="2" t="str">
        <f t="shared" si="141"/>
        <v/>
      </c>
      <c r="W1092" s="2" t="str">
        <f t="shared" si="142"/>
        <v/>
      </c>
    </row>
    <row r="1093" spans="8:23" x14ac:dyDescent="0.3">
      <c r="H1093" s="12">
        <f t="shared" si="143"/>
        <v>0</v>
      </c>
      <c r="I1093" s="2" t="str">
        <f t="shared" si="136"/>
        <v/>
      </c>
      <c r="J1093" s="2" t="str">
        <f>IF(ISBLANK(A1093),"",-SUM(I$3:I1093))</f>
        <v/>
      </c>
      <c r="K1093" s="2" t="str">
        <f t="shared" si="137"/>
        <v/>
      </c>
      <c r="L1093" s="7" t="str">
        <f t="shared" si="138"/>
        <v/>
      </c>
      <c r="M1093" s="7" t="str">
        <f>IF(ISBLANK(A1093),"",K1093/($M$1+SUM(K$3:K1092)))</f>
        <v/>
      </c>
      <c r="N1093" t="str">
        <f>IF(ISBLANK(A1093),"",IF(H1094=0,NETWORKDAYS($H$3,H1093,holiday!$B$2:$B$10),IF(DAY(H1093)&lt;DAY(H1094),NETWORKDAYS($H$3,H1093,holiday!$B$2:$B$10),0)))</f>
        <v/>
      </c>
      <c r="O1093" t="str">
        <f>IF(ISBLANK(A1093),"",SUMIF($A$3:$A1093,O$2,$B$3:$B1093))</f>
        <v/>
      </c>
      <c r="P1093" t="str">
        <f>IF(ISBLANK(A1093),"",SUMIF($A$3:$A1093,P$2,$B$3:$B1093))</f>
        <v/>
      </c>
      <c r="Q1093" t="str">
        <f>IF(ISBLANK(A1093),"",SUMIF($A$3:$A1093,Q$2,$B$3:$B1093))</f>
        <v/>
      </c>
      <c r="R1093" t="str">
        <f>IF(ISBLANK(A1093),"",SUMIF($A$3:$A1093,R$2,$B$3:$B1093))</f>
        <v/>
      </c>
      <c r="T1093" s="2" t="str">
        <f t="shared" si="139"/>
        <v/>
      </c>
      <c r="U1093" s="2" t="str">
        <f t="shared" si="140"/>
        <v/>
      </c>
      <c r="V1093" s="2" t="str">
        <f t="shared" si="141"/>
        <v/>
      </c>
      <c r="W1093" s="2" t="str">
        <f t="shared" si="142"/>
        <v/>
      </c>
    </row>
    <row r="1094" spans="8:23" x14ac:dyDescent="0.3">
      <c r="H1094" s="12">
        <f t="shared" si="143"/>
        <v>0</v>
      </c>
      <c r="I1094" s="2" t="str">
        <f t="shared" si="136"/>
        <v/>
      </c>
      <c r="J1094" s="2" t="str">
        <f>IF(ISBLANK(A1094),"",-SUM(I$3:I1094))</f>
        <v/>
      </c>
      <c r="K1094" s="2" t="str">
        <f t="shared" si="137"/>
        <v/>
      </c>
      <c r="L1094" s="7" t="str">
        <f t="shared" si="138"/>
        <v/>
      </c>
      <c r="M1094" s="7" t="str">
        <f>IF(ISBLANK(A1094),"",K1094/($M$1+SUM(K$3:K1093)))</f>
        <v/>
      </c>
      <c r="N1094" t="str">
        <f>IF(ISBLANK(A1094),"",IF(H1095=0,NETWORKDAYS($H$3,H1094,holiday!$B$2:$B$10),IF(DAY(H1094)&lt;DAY(H1095),NETWORKDAYS($H$3,H1094,holiday!$B$2:$B$10),0)))</f>
        <v/>
      </c>
      <c r="O1094" t="str">
        <f>IF(ISBLANK(A1094),"",SUMIF($A$3:$A1094,O$2,$B$3:$B1094))</f>
        <v/>
      </c>
      <c r="P1094" t="str">
        <f>IF(ISBLANK(A1094),"",SUMIF($A$3:$A1094,P$2,$B$3:$B1094))</f>
        <v/>
      </c>
      <c r="Q1094" t="str">
        <f>IF(ISBLANK(A1094),"",SUMIF($A$3:$A1094,Q$2,$B$3:$B1094))</f>
        <v/>
      </c>
      <c r="R1094" t="str">
        <f>IF(ISBLANK(A1094),"",SUMIF($A$3:$A1094,R$2,$B$3:$B1094))</f>
        <v/>
      </c>
      <c r="T1094" s="2" t="str">
        <f t="shared" si="139"/>
        <v/>
      </c>
      <c r="U1094" s="2" t="str">
        <f t="shared" si="140"/>
        <v/>
      </c>
      <c r="V1094" s="2" t="str">
        <f t="shared" si="141"/>
        <v/>
      </c>
      <c r="W1094" s="2" t="str">
        <f t="shared" si="142"/>
        <v/>
      </c>
    </row>
    <row r="1095" spans="8:23" x14ac:dyDescent="0.3">
      <c r="H1095" s="12">
        <f t="shared" si="143"/>
        <v>0</v>
      </c>
      <c r="I1095" s="2" t="str">
        <f t="shared" si="136"/>
        <v/>
      </c>
      <c r="J1095" s="2" t="str">
        <f>IF(ISBLANK(A1095),"",-SUM(I$3:I1095))</f>
        <v/>
      </c>
      <c r="K1095" s="2" t="str">
        <f t="shared" si="137"/>
        <v/>
      </c>
      <c r="L1095" s="7" t="str">
        <f t="shared" si="138"/>
        <v/>
      </c>
      <c r="M1095" s="7" t="str">
        <f>IF(ISBLANK(A1095),"",K1095/($M$1+SUM(K$3:K1094)))</f>
        <v/>
      </c>
      <c r="N1095" t="str">
        <f>IF(ISBLANK(A1095),"",IF(H1096=0,NETWORKDAYS($H$3,H1095,holiday!$B$2:$B$10),IF(DAY(H1095)&lt;DAY(H1096),NETWORKDAYS($H$3,H1095,holiday!$B$2:$B$10),0)))</f>
        <v/>
      </c>
      <c r="O1095" t="str">
        <f>IF(ISBLANK(A1095),"",SUMIF($A$3:$A1095,O$2,$B$3:$B1095))</f>
        <v/>
      </c>
      <c r="P1095" t="str">
        <f>IF(ISBLANK(A1095),"",SUMIF($A$3:$A1095,P$2,$B$3:$B1095))</f>
        <v/>
      </c>
      <c r="Q1095" t="str">
        <f>IF(ISBLANK(A1095),"",SUMIF($A$3:$A1095,Q$2,$B$3:$B1095))</f>
        <v/>
      </c>
      <c r="R1095" t="str">
        <f>IF(ISBLANK(A1095),"",SUMIF($A$3:$A1095,R$2,$B$3:$B1095))</f>
        <v/>
      </c>
      <c r="T1095" s="2" t="str">
        <f t="shared" si="139"/>
        <v/>
      </c>
      <c r="U1095" s="2" t="str">
        <f t="shared" si="140"/>
        <v/>
      </c>
      <c r="V1095" s="2" t="str">
        <f t="shared" si="141"/>
        <v/>
      </c>
      <c r="W1095" s="2" t="str">
        <f t="shared" si="142"/>
        <v/>
      </c>
    </row>
    <row r="1096" spans="8:23" x14ac:dyDescent="0.3">
      <c r="H1096" s="12">
        <f t="shared" si="143"/>
        <v>0</v>
      </c>
      <c r="I1096" s="2" t="str">
        <f t="shared" si="136"/>
        <v/>
      </c>
      <c r="J1096" s="2" t="str">
        <f>IF(ISBLANK(A1096),"",-SUM(I$3:I1096))</f>
        <v/>
      </c>
      <c r="K1096" s="2" t="str">
        <f t="shared" si="137"/>
        <v/>
      </c>
      <c r="L1096" s="7" t="str">
        <f t="shared" si="138"/>
        <v/>
      </c>
      <c r="M1096" s="7" t="str">
        <f>IF(ISBLANK(A1096),"",K1096/($M$1+SUM(K$3:K1095)))</f>
        <v/>
      </c>
      <c r="N1096" t="str">
        <f>IF(ISBLANK(A1096),"",IF(H1097=0,NETWORKDAYS($H$3,H1096,holiday!$B$2:$B$10),IF(DAY(H1096)&lt;DAY(H1097),NETWORKDAYS($H$3,H1096,holiday!$B$2:$B$10),0)))</f>
        <v/>
      </c>
      <c r="O1096" t="str">
        <f>IF(ISBLANK(A1096),"",SUMIF($A$3:$A1096,O$2,$B$3:$B1096))</f>
        <v/>
      </c>
      <c r="P1096" t="str">
        <f>IF(ISBLANK(A1096),"",SUMIF($A$3:$A1096,P$2,$B$3:$B1096))</f>
        <v/>
      </c>
      <c r="Q1096" t="str">
        <f>IF(ISBLANK(A1096),"",SUMIF($A$3:$A1096,Q$2,$B$3:$B1096))</f>
        <v/>
      </c>
      <c r="R1096" t="str">
        <f>IF(ISBLANK(A1096),"",SUMIF($A$3:$A1096,R$2,$B$3:$B1096))</f>
        <v/>
      </c>
      <c r="T1096" s="2" t="str">
        <f t="shared" si="139"/>
        <v/>
      </c>
      <c r="U1096" s="2" t="str">
        <f t="shared" si="140"/>
        <v/>
      </c>
      <c r="V1096" s="2" t="str">
        <f t="shared" si="141"/>
        <v/>
      </c>
      <c r="W1096" s="2" t="str">
        <f t="shared" si="142"/>
        <v/>
      </c>
    </row>
    <row r="1097" spans="8:23" x14ac:dyDescent="0.3">
      <c r="H1097" s="12">
        <f t="shared" si="143"/>
        <v>0</v>
      </c>
      <c r="I1097" s="2" t="str">
        <f t="shared" si="136"/>
        <v/>
      </c>
      <c r="J1097" s="2" t="str">
        <f>IF(ISBLANK(A1097),"",-SUM(I$3:I1097))</f>
        <v/>
      </c>
      <c r="K1097" s="2" t="str">
        <f t="shared" si="137"/>
        <v/>
      </c>
      <c r="L1097" s="7" t="str">
        <f t="shared" si="138"/>
        <v/>
      </c>
      <c r="M1097" s="7" t="str">
        <f>IF(ISBLANK(A1097),"",K1097/($M$1+SUM(K$3:K1096)))</f>
        <v/>
      </c>
      <c r="N1097" t="str">
        <f>IF(ISBLANK(A1097),"",IF(H1098=0,NETWORKDAYS($H$3,H1097,holiday!$B$2:$B$10),IF(DAY(H1097)&lt;DAY(H1098),NETWORKDAYS($H$3,H1097,holiday!$B$2:$B$10),0)))</f>
        <v/>
      </c>
      <c r="O1097" t="str">
        <f>IF(ISBLANK(A1097),"",SUMIF($A$3:$A1097,O$2,$B$3:$B1097))</f>
        <v/>
      </c>
      <c r="P1097" t="str">
        <f>IF(ISBLANK(A1097),"",SUMIF($A$3:$A1097,P$2,$B$3:$B1097))</f>
        <v/>
      </c>
      <c r="Q1097" t="str">
        <f>IF(ISBLANK(A1097),"",SUMIF($A$3:$A1097,Q$2,$B$3:$B1097))</f>
        <v/>
      </c>
      <c r="R1097" t="str">
        <f>IF(ISBLANK(A1097),"",SUMIF($A$3:$A1097,R$2,$B$3:$B1097))</f>
        <v/>
      </c>
      <c r="T1097" s="2" t="str">
        <f t="shared" si="139"/>
        <v/>
      </c>
      <c r="U1097" s="2" t="str">
        <f t="shared" si="140"/>
        <v/>
      </c>
      <c r="V1097" s="2" t="str">
        <f t="shared" si="141"/>
        <v/>
      </c>
      <c r="W1097" s="2" t="str">
        <f t="shared" si="142"/>
        <v/>
      </c>
    </row>
    <row r="1098" spans="8:23" x14ac:dyDescent="0.3">
      <c r="H1098" s="12">
        <f t="shared" si="143"/>
        <v>0</v>
      </c>
      <c r="I1098" s="2" t="str">
        <f t="shared" si="136"/>
        <v/>
      </c>
      <c r="J1098" s="2" t="str">
        <f>IF(ISBLANK(A1098),"",-SUM(I$3:I1098))</f>
        <v/>
      </c>
      <c r="K1098" s="2" t="str">
        <f t="shared" si="137"/>
        <v/>
      </c>
      <c r="L1098" s="7" t="str">
        <f t="shared" si="138"/>
        <v/>
      </c>
      <c r="M1098" s="7" t="str">
        <f>IF(ISBLANK(A1098),"",K1098/($M$1+SUM(K$3:K1097)))</f>
        <v/>
      </c>
      <c r="N1098" t="str">
        <f>IF(ISBLANK(A1098),"",IF(H1099=0,NETWORKDAYS($H$3,H1098,holiday!$B$2:$B$10),IF(DAY(H1098)&lt;DAY(H1099),NETWORKDAYS($H$3,H1098,holiday!$B$2:$B$10),0)))</f>
        <v/>
      </c>
      <c r="O1098" t="str">
        <f>IF(ISBLANK(A1098),"",SUMIF($A$3:$A1098,O$2,$B$3:$B1098))</f>
        <v/>
      </c>
      <c r="P1098" t="str">
        <f>IF(ISBLANK(A1098),"",SUMIF($A$3:$A1098,P$2,$B$3:$B1098))</f>
        <v/>
      </c>
      <c r="Q1098" t="str">
        <f>IF(ISBLANK(A1098),"",SUMIF($A$3:$A1098,Q$2,$B$3:$B1098))</f>
        <v/>
      </c>
      <c r="R1098" t="str">
        <f>IF(ISBLANK(A1098),"",SUMIF($A$3:$A1098,R$2,$B$3:$B1098))</f>
        <v/>
      </c>
      <c r="T1098" s="2" t="str">
        <f t="shared" si="139"/>
        <v/>
      </c>
      <c r="U1098" s="2" t="str">
        <f t="shared" si="140"/>
        <v/>
      </c>
      <c r="V1098" s="2" t="str">
        <f t="shared" si="141"/>
        <v/>
      </c>
      <c r="W1098" s="2" t="str">
        <f t="shared" si="142"/>
        <v/>
      </c>
    </row>
    <row r="1099" spans="8:23" x14ac:dyDescent="0.3">
      <c r="H1099" s="12">
        <f t="shared" si="143"/>
        <v>0</v>
      </c>
      <c r="I1099" s="2" t="str">
        <f t="shared" si="136"/>
        <v/>
      </c>
      <c r="J1099" s="2" t="str">
        <f>IF(ISBLANK(A1099),"",-SUM(I$3:I1099))</f>
        <v/>
      </c>
      <c r="K1099" s="2" t="str">
        <f t="shared" si="137"/>
        <v/>
      </c>
      <c r="L1099" s="7" t="str">
        <f t="shared" si="138"/>
        <v/>
      </c>
      <c r="M1099" s="7" t="str">
        <f>IF(ISBLANK(A1099),"",K1099/($M$1+SUM(K$3:K1098)))</f>
        <v/>
      </c>
      <c r="N1099" t="str">
        <f>IF(ISBLANK(A1099),"",IF(H1100=0,NETWORKDAYS($H$3,H1099,holiday!$B$2:$B$10),IF(DAY(H1099)&lt;DAY(H1100),NETWORKDAYS($H$3,H1099,holiday!$B$2:$B$10),0)))</f>
        <v/>
      </c>
      <c r="O1099" t="str">
        <f>IF(ISBLANK(A1099),"",SUMIF($A$3:$A1099,O$2,$B$3:$B1099))</f>
        <v/>
      </c>
      <c r="P1099" t="str">
        <f>IF(ISBLANK(A1099),"",SUMIF($A$3:$A1099,P$2,$B$3:$B1099))</f>
        <v/>
      </c>
      <c r="Q1099" t="str">
        <f>IF(ISBLANK(A1099),"",SUMIF($A$3:$A1099,Q$2,$B$3:$B1099))</f>
        <v/>
      </c>
      <c r="R1099" t="str">
        <f>IF(ISBLANK(A1099),"",SUMIF($A$3:$A1099,R$2,$B$3:$B1099))</f>
        <v/>
      </c>
      <c r="T1099" s="2" t="str">
        <f t="shared" si="139"/>
        <v/>
      </c>
      <c r="U1099" s="2" t="str">
        <f t="shared" si="140"/>
        <v/>
      </c>
      <c r="V1099" s="2" t="str">
        <f t="shared" si="141"/>
        <v/>
      </c>
      <c r="W1099" s="2" t="str">
        <f t="shared" si="142"/>
        <v/>
      </c>
    </row>
    <row r="1100" spans="8:23" x14ac:dyDescent="0.3">
      <c r="H1100" s="12">
        <f t="shared" si="143"/>
        <v>0</v>
      </c>
      <c r="I1100" s="2" t="str">
        <f t="shared" si="136"/>
        <v/>
      </c>
      <c r="J1100" s="2" t="str">
        <f>IF(ISBLANK(A1100),"",-SUM(I$3:I1100))</f>
        <v/>
      </c>
      <c r="K1100" s="2" t="str">
        <f t="shared" si="137"/>
        <v/>
      </c>
      <c r="L1100" s="7" t="str">
        <f t="shared" si="138"/>
        <v/>
      </c>
      <c r="M1100" s="7" t="str">
        <f>IF(ISBLANK(A1100),"",K1100/($M$1+SUM(K$3:K1099)))</f>
        <v/>
      </c>
      <c r="N1100" t="str">
        <f>IF(ISBLANK(A1100),"",IF(H1101=0,NETWORKDAYS($H$3,H1100,holiday!$B$2:$B$10),IF(DAY(H1100)&lt;DAY(H1101),NETWORKDAYS($H$3,H1100,holiday!$B$2:$B$10),0)))</f>
        <v/>
      </c>
      <c r="O1100" t="str">
        <f>IF(ISBLANK(A1100),"",SUMIF($A$3:$A1100,O$2,$B$3:$B1100))</f>
        <v/>
      </c>
      <c r="P1100" t="str">
        <f>IF(ISBLANK(A1100),"",SUMIF($A$3:$A1100,P$2,$B$3:$B1100))</f>
        <v/>
      </c>
      <c r="Q1100" t="str">
        <f>IF(ISBLANK(A1100),"",SUMIF($A$3:$A1100,Q$2,$B$3:$B1100))</f>
        <v/>
      </c>
      <c r="R1100" t="str">
        <f>IF(ISBLANK(A1100),"",SUMIF($A$3:$A1100,R$2,$B$3:$B1100))</f>
        <v/>
      </c>
      <c r="T1100" s="2" t="str">
        <f t="shared" si="139"/>
        <v/>
      </c>
      <c r="U1100" s="2" t="str">
        <f t="shared" si="140"/>
        <v/>
      </c>
      <c r="V1100" s="2" t="str">
        <f t="shared" si="141"/>
        <v/>
      </c>
      <c r="W1100" s="2" t="str">
        <f t="shared" si="142"/>
        <v/>
      </c>
    </row>
    <row r="1101" spans="8:23" x14ac:dyDescent="0.3">
      <c r="H1101" s="12">
        <f t="shared" si="143"/>
        <v>0</v>
      </c>
      <c r="I1101" s="2" t="str">
        <f t="shared" si="136"/>
        <v/>
      </c>
      <c r="J1101" s="2" t="str">
        <f>IF(ISBLANK(A1101),"",-SUM(I$3:I1101))</f>
        <v/>
      </c>
      <c r="K1101" s="2" t="str">
        <f t="shared" si="137"/>
        <v/>
      </c>
      <c r="L1101" s="7" t="str">
        <f t="shared" si="138"/>
        <v/>
      </c>
      <c r="M1101" s="7" t="str">
        <f>IF(ISBLANK(A1101),"",K1101/($M$1+SUM(K$3:K1100)))</f>
        <v/>
      </c>
      <c r="N1101" t="str">
        <f>IF(ISBLANK(A1101),"",IF(H1102=0,NETWORKDAYS($H$3,H1101,holiday!$B$2:$B$10),IF(DAY(H1101)&lt;DAY(H1102),NETWORKDAYS($H$3,H1101,holiday!$B$2:$B$10),0)))</f>
        <v/>
      </c>
      <c r="O1101" t="str">
        <f>IF(ISBLANK(A1101),"",SUMIF($A$3:$A1101,O$2,$B$3:$B1101))</f>
        <v/>
      </c>
      <c r="P1101" t="str">
        <f>IF(ISBLANK(A1101),"",SUMIF($A$3:$A1101,P$2,$B$3:$B1101))</f>
        <v/>
      </c>
      <c r="Q1101" t="str">
        <f>IF(ISBLANK(A1101),"",SUMIF($A$3:$A1101,Q$2,$B$3:$B1101))</f>
        <v/>
      </c>
      <c r="R1101" t="str">
        <f>IF(ISBLANK(A1101),"",SUMIF($A$3:$A1101,R$2,$B$3:$B1101))</f>
        <v/>
      </c>
      <c r="T1101" s="2" t="str">
        <f t="shared" si="139"/>
        <v/>
      </c>
      <c r="U1101" s="2" t="str">
        <f t="shared" si="140"/>
        <v/>
      </c>
      <c r="V1101" s="2" t="str">
        <f t="shared" si="141"/>
        <v/>
      </c>
      <c r="W1101" s="2" t="str">
        <f t="shared" si="142"/>
        <v/>
      </c>
    </row>
    <row r="1102" spans="8:23" x14ac:dyDescent="0.3">
      <c r="H1102" s="12">
        <f t="shared" si="143"/>
        <v>0</v>
      </c>
      <c r="I1102" s="2" t="str">
        <f t="shared" si="136"/>
        <v/>
      </c>
      <c r="J1102" s="2" t="str">
        <f>IF(ISBLANK(A1102),"",-SUM(I$3:I1102))</f>
        <v/>
      </c>
      <c r="K1102" s="2" t="str">
        <f t="shared" si="137"/>
        <v/>
      </c>
      <c r="L1102" s="7" t="str">
        <f t="shared" si="138"/>
        <v/>
      </c>
      <c r="M1102" s="7" t="str">
        <f>IF(ISBLANK(A1102),"",K1102/($M$1+SUM(K$3:K1101)))</f>
        <v/>
      </c>
      <c r="N1102" t="str">
        <f>IF(ISBLANK(A1102),"",IF(H1103=0,NETWORKDAYS($H$3,H1102,holiday!$B$2:$B$10),IF(DAY(H1102)&lt;DAY(H1103),NETWORKDAYS($H$3,H1102,holiday!$B$2:$B$10),0)))</f>
        <v/>
      </c>
      <c r="O1102" t="str">
        <f>IF(ISBLANK(A1102),"",SUMIF($A$3:$A1102,O$2,$B$3:$B1102))</f>
        <v/>
      </c>
      <c r="P1102" t="str">
        <f>IF(ISBLANK(A1102),"",SUMIF($A$3:$A1102,P$2,$B$3:$B1102))</f>
        <v/>
      </c>
      <c r="Q1102" t="str">
        <f>IF(ISBLANK(A1102),"",SUMIF($A$3:$A1102,Q$2,$B$3:$B1102))</f>
        <v/>
      </c>
      <c r="R1102" t="str">
        <f>IF(ISBLANK(A1102),"",SUMIF($A$3:$A1102,R$2,$B$3:$B1102))</f>
        <v/>
      </c>
      <c r="T1102" s="2" t="str">
        <f t="shared" si="139"/>
        <v/>
      </c>
      <c r="U1102" s="2" t="str">
        <f t="shared" si="140"/>
        <v/>
      </c>
      <c r="V1102" s="2" t="str">
        <f t="shared" si="141"/>
        <v/>
      </c>
      <c r="W1102" s="2" t="str">
        <f t="shared" si="142"/>
        <v/>
      </c>
    </row>
    <row r="1103" spans="8:23" x14ac:dyDescent="0.3">
      <c r="H1103" s="12">
        <f t="shared" si="143"/>
        <v>0</v>
      </c>
      <c r="I1103" s="2" t="str">
        <f t="shared" si="136"/>
        <v/>
      </c>
      <c r="J1103" s="2" t="str">
        <f>IF(ISBLANK(A1103),"",-SUM(I$3:I1103))</f>
        <v/>
      </c>
      <c r="K1103" s="2" t="str">
        <f t="shared" si="137"/>
        <v/>
      </c>
      <c r="L1103" s="7" t="str">
        <f t="shared" si="138"/>
        <v/>
      </c>
      <c r="M1103" s="7" t="str">
        <f>IF(ISBLANK(A1103),"",K1103/($M$1+SUM(K$3:K1102)))</f>
        <v/>
      </c>
      <c r="N1103" t="str">
        <f>IF(ISBLANK(A1103),"",IF(H1104=0,NETWORKDAYS($H$3,H1103,holiday!$B$2:$B$10),IF(DAY(H1103)&lt;DAY(H1104),NETWORKDAYS($H$3,H1103,holiday!$B$2:$B$10),0)))</f>
        <v/>
      </c>
      <c r="O1103" t="str">
        <f>IF(ISBLANK(A1103),"",SUMIF($A$3:$A1103,O$2,$B$3:$B1103))</f>
        <v/>
      </c>
      <c r="P1103" t="str">
        <f>IF(ISBLANK(A1103),"",SUMIF($A$3:$A1103,P$2,$B$3:$B1103))</f>
        <v/>
      </c>
      <c r="Q1103" t="str">
        <f>IF(ISBLANK(A1103),"",SUMIF($A$3:$A1103,Q$2,$B$3:$B1103))</f>
        <v/>
      </c>
      <c r="R1103" t="str">
        <f>IF(ISBLANK(A1103),"",SUMIF($A$3:$A1103,R$2,$B$3:$B1103))</f>
        <v/>
      </c>
      <c r="T1103" s="2" t="str">
        <f t="shared" si="139"/>
        <v/>
      </c>
      <c r="U1103" s="2" t="str">
        <f t="shared" si="140"/>
        <v/>
      </c>
      <c r="V1103" s="2" t="str">
        <f t="shared" si="141"/>
        <v/>
      </c>
      <c r="W1103" s="2" t="str">
        <f t="shared" si="142"/>
        <v/>
      </c>
    </row>
    <row r="1104" spans="8:23" x14ac:dyDescent="0.3">
      <c r="H1104" s="12">
        <f t="shared" si="143"/>
        <v>0</v>
      </c>
      <c r="I1104" s="2" t="str">
        <f t="shared" si="136"/>
        <v/>
      </c>
      <c r="J1104" s="2" t="str">
        <f>IF(ISBLANK(A1104),"",-SUM(I$3:I1104))</f>
        <v/>
      </c>
      <c r="K1104" s="2" t="str">
        <f t="shared" si="137"/>
        <v/>
      </c>
      <c r="L1104" s="7" t="str">
        <f t="shared" si="138"/>
        <v/>
      </c>
      <c r="M1104" s="7" t="str">
        <f>IF(ISBLANK(A1104),"",K1104/($M$1+SUM(K$3:K1103)))</f>
        <v/>
      </c>
      <c r="N1104" t="str">
        <f>IF(ISBLANK(A1104),"",IF(H1105=0,NETWORKDAYS($H$3,H1104,holiday!$B$2:$B$10),IF(DAY(H1104)&lt;DAY(H1105),NETWORKDAYS($H$3,H1104,holiday!$B$2:$B$10),0)))</f>
        <v/>
      </c>
      <c r="O1104" t="str">
        <f>IF(ISBLANK(A1104),"",SUMIF($A$3:$A1104,O$2,$B$3:$B1104))</f>
        <v/>
      </c>
      <c r="P1104" t="str">
        <f>IF(ISBLANK(A1104),"",SUMIF($A$3:$A1104,P$2,$B$3:$B1104))</f>
        <v/>
      </c>
      <c r="Q1104" t="str">
        <f>IF(ISBLANK(A1104),"",SUMIF($A$3:$A1104,Q$2,$B$3:$B1104))</f>
        <v/>
      </c>
      <c r="R1104" t="str">
        <f>IF(ISBLANK(A1104),"",SUMIF($A$3:$A1104,R$2,$B$3:$B1104))</f>
        <v/>
      </c>
      <c r="T1104" s="2" t="str">
        <f t="shared" si="139"/>
        <v/>
      </c>
      <c r="U1104" s="2" t="str">
        <f t="shared" si="140"/>
        <v/>
      </c>
      <c r="V1104" s="2" t="str">
        <f t="shared" si="141"/>
        <v/>
      </c>
      <c r="W1104" s="2" t="str">
        <f t="shared" si="142"/>
        <v/>
      </c>
    </row>
    <row r="1105" spans="8:23" x14ac:dyDescent="0.3">
      <c r="H1105" s="12">
        <f t="shared" si="143"/>
        <v>0</v>
      </c>
      <c r="I1105" s="2" t="str">
        <f t="shared" si="136"/>
        <v/>
      </c>
      <c r="J1105" s="2" t="str">
        <f>IF(ISBLANK(A1105),"",-SUM(I$3:I1105))</f>
        <v/>
      </c>
      <c r="K1105" s="2" t="str">
        <f t="shared" si="137"/>
        <v/>
      </c>
      <c r="L1105" s="7" t="str">
        <f t="shared" si="138"/>
        <v/>
      </c>
      <c r="M1105" s="7" t="str">
        <f>IF(ISBLANK(A1105),"",K1105/($M$1+SUM(K$3:K1104)))</f>
        <v/>
      </c>
      <c r="N1105" t="str">
        <f>IF(ISBLANK(A1105),"",IF(H1106=0,NETWORKDAYS($H$3,H1105,holiday!$B$2:$B$10),IF(DAY(H1105)&lt;DAY(H1106),NETWORKDAYS($H$3,H1105,holiday!$B$2:$B$10),0)))</f>
        <v/>
      </c>
      <c r="O1105" t="str">
        <f>IF(ISBLANK(A1105),"",SUMIF($A$3:$A1105,O$2,$B$3:$B1105))</f>
        <v/>
      </c>
      <c r="P1105" t="str">
        <f>IF(ISBLANK(A1105),"",SUMIF($A$3:$A1105,P$2,$B$3:$B1105))</f>
        <v/>
      </c>
      <c r="Q1105" t="str">
        <f>IF(ISBLANK(A1105),"",SUMIF($A$3:$A1105,Q$2,$B$3:$B1105))</f>
        <v/>
      </c>
      <c r="R1105" t="str">
        <f>IF(ISBLANK(A1105),"",SUMIF($A$3:$A1105,R$2,$B$3:$B1105))</f>
        <v/>
      </c>
      <c r="T1105" s="2" t="str">
        <f t="shared" si="139"/>
        <v/>
      </c>
      <c r="U1105" s="2" t="str">
        <f t="shared" si="140"/>
        <v/>
      </c>
      <c r="V1105" s="2" t="str">
        <f t="shared" si="141"/>
        <v/>
      </c>
      <c r="W1105" s="2" t="str">
        <f t="shared" si="142"/>
        <v/>
      </c>
    </row>
    <row r="1106" spans="8:23" x14ac:dyDescent="0.3">
      <c r="H1106" s="12">
        <f t="shared" si="143"/>
        <v>0</v>
      </c>
      <c r="I1106" s="2" t="str">
        <f t="shared" si="136"/>
        <v/>
      </c>
      <c r="J1106" s="2" t="str">
        <f>IF(ISBLANK(A1106),"",-SUM(I$3:I1106))</f>
        <v/>
      </c>
      <c r="K1106" s="2" t="str">
        <f t="shared" si="137"/>
        <v/>
      </c>
      <c r="L1106" s="7" t="str">
        <f t="shared" si="138"/>
        <v/>
      </c>
      <c r="M1106" s="7" t="str">
        <f>IF(ISBLANK(A1106),"",K1106/($M$1+SUM(K$3:K1105)))</f>
        <v/>
      </c>
      <c r="N1106" t="str">
        <f>IF(ISBLANK(A1106),"",IF(H1107=0,NETWORKDAYS($H$3,H1106,holiday!$B$2:$B$10),IF(DAY(H1106)&lt;DAY(H1107),NETWORKDAYS($H$3,H1106,holiday!$B$2:$B$10),0)))</f>
        <v/>
      </c>
      <c r="O1106" t="str">
        <f>IF(ISBLANK(A1106),"",SUMIF($A$3:$A1106,O$2,$B$3:$B1106))</f>
        <v/>
      </c>
      <c r="P1106" t="str">
        <f>IF(ISBLANK(A1106),"",SUMIF($A$3:$A1106,P$2,$B$3:$B1106))</f>
        <v/>
      </c>
      <c r="Q1106" t="str">
        <f>IF(ISBLANK(A1106),"",SUMIF($A$3:$A1106,Q$2,$B$3:$B1106))</f>
        <v/>
      </c>
      <c r="R1106" t="str">
        <f>IF(ISBLANK(A1106),"",SUMIF($A$3:$A1106,R$2,$B$3:$B1106))</f>
        <v/>
      </c>
      <c r="T1106" s="2" t="str">
        <f t="shared" si="139"/>
        <v/>
      </c>
      <c r="U1106" s="2" t="str">
        <f t="shared" si="140"/>
        <v/>
      </c>
      <c r="V1106" s="2" t="str">
        <f t="shared" si="141"/>
        <v/>
      </c>
      <c r="W1106" s="2" t="str">
        <f t="shared" si="142"/>
        <v/>
      </c>
    </row>
    <row r="1107" spans="8:23" x14ac:dyDescent="0.3">
      <c r="H1107" s="12">
        <f t="shared" si="143"/>
        <v>0</v>
      </c>
      <c r="I1107" s="2" t="str">
        <f t="shared" si="136"/>
        <v/>
      </c>
      <c r="J1107" s="2" t="str">
        <f>IF(ISBLANK(A1107),"",-SUM(I$3:I1107))</f>
        <v/>
      </c>
      <c r="K1107" s="2" t="str">
        <f t="shared" si="137"/>
        <v/>
      </c>
      <c r="L1107" s="7" t="str">
        <f t="shared" si="138"/>
        <v/>
      </c>
      <c r="M1107" s="7" t="str">
        <f>IF(ISBLANK(A1107),"",K1107/($M$1+SUM(K$3:K1106)))</f>
        <v/>
      </c>
      <c r="N1107" t="str">
        <f>IF(ISBLANK(A1107),"",IF(H1108=0,NETWORKDAYS($H$3,H1107,holiday!$B$2:$B$10),IF(DAY(H1107)&lt;DAY(H1108),NETWORKDAYS($H$3,H1107,holiday!$B$2:$B$10),0)))</f>
        <v/>
      </c>
      <c r="O1107" t="str">
        <f>IF(ISBLANK(A1107),"",SUMIF($A$3:$A1107,O$2,$B$3:$B1107))</f>
        <v/>
      </c>
      <c r="P1107" t="str">
        <f>IF(ISBLANK(A1107),"",SUMIF($A$3:$A1107,P$2,$B$3:$B1107))</f>
        <v/>
      </c>
      <c r="Q1107" t="str">
        <f>IF(ISBLANK(A1107),"",SUMIF($A$3:$A1107,Q$2,$B$3:$B1107))</f>
        <v/>
      </c>
      <c r="R1107" t="str">
        <f>IF(ISBLANK(A1107),"",SUMIF($A$3:$A1107,R$2,$B$3:$B1107))</f>
        <v/>
      </c>
      <c r="T1107" s="2" t="str">
        <f t="shared" si="139"/>
        <v/>
      </c>
      <c r="U1107" s="2" t="str">
        <f t="shared" si="140"/>
        <v/>
      </c>
      <c r="V1107" s="2" t="str">
        <f t="shared" si="141"/>
        <v/>
      </c>
      <c r="W1107" s="2" t="str">
        <f t="shared" si="142"/>
        <v/>
      </c>
    </row>
    <row r="1108" spans="8:23" x14ac:dyDescent="0.3">
      <c r="H1108" s="12">
        <f t="shared" si="143"/>
        <v>0</v>
      </c>
      <c r="I1108" s="2" t="str">
        <f t="shared" si="136"/>
        <v/>
      </c>
      <c r="J1108" s="2" t="str">
        <f>IF(ISBLANK(A1108),"",-SUM(I$3:I1108))</f>
        <v/>
      </c>
      <c r="K1108" s="2" t="str">
        <f t="shared" si="137"/>
        <v/>
      </c>
      <c r="L1108" s="7" t="str">
        <f t="shared" si="138"/>
        <v/>
      </c>
      <c r="M1108" s="7" t="str">
        <f>IF(ISBLANK(A1108),"",K1108/($M$1+SUM(K$3:K1107)))</f>
        <v/>
      </c>
      <c r="N1108" t="str">
        <f>IF(ISBLANK(A1108),"",IF(H1109=0,NETWORKDAYS($H$3,H1108,holiday!$B$2:$B$10),IF(DAY(H1108)&lt;DAY(H1109),NETWORKDAYS($H$3,H1108,holiday!$B$2:$B$10),0)))</f>
        <v/>
      </c>
      <c r="O1108" t="str">
        <f>IF(ISBLANK(A1108),"",SUMIF($A$3:$A1108,O$2,$B$3:$B1108))</f>
        <v/>
      </c>
      <c r="P1108" t="str">
        <f>IF(ISBLANK(A1108),"",SUMIF($A$3:$A1108,P$2,$B$3:$B1108))</f>
        <v/>
      </c>
      <c r="Q1108" t="str">
        <f>IF(ISBLANK(A1108),"",SUMIF($A$3:$A1108,Q$2,$B$3:$B1108))</f>
        <v/>
      </c>
      <c r="R1108" t="str">
        <f>IF(ISBLANK(A1108),"",SUMIF($A$3:$A1108,R$2,$B$3:$B1108))</f>
        <v/>
      </c>
      <c r="T1108" s="2" t="str">
        <f t="shared" si="139"/>
        <v/>
      </c>
      <c r="U1108" s="2" t="str">
        <f t="shared" si="140"/>
        <v/>
      </c>
      <c r="V1108" s="2" t="str">
        <f t="shared" si="141"/>
        <v/>
      </c>
      <c r="W1108" s="2" t="str">
        <f t="shared" si="142"/>
        <v/>
      </c>
    </row>
    <row r="1109" spans="8:23" x14ac:dyDescent="0.3">
      <c r="H1109" s="12">
        <f t="shared" si="143"/>
        <v>0</v>
      </c>
      <c r="I1109" s="2" t="str">
        <f t="shared" si="136"/>
        <v/>
      </c>
      <c r="J1109" s="2" t="str">
        <f>IF(ISBLANK(A1109),"",-SUM(I$3:I1109))</f>
        <v/>
      </c>
      <c r="K1109" s="2" t="str">
        <f t="shared" si="137"/>
        <v/>
      </c>
      <c r="L1109" s="7" t="str">
        <f t="shared" si="138"/>
        <v/>
      </c>
      <c r="M1109" s="7" t="str">
        <f>IF(ISBLANK(A1109),"",K1109/($M$1+SUM(K$3:K1108)))</f>
        <v/>
      </c>
      <c r="N1109" t="str">
        <f>IF(ISBLANK(A1109),"",IF(H1110=0,NETWORKDAYS($H$3,H1109,holiday!$B$2:$B$10),IF(DAY(H1109)&lt;DAY(H1110),NETWORKDAYS($H$3,H1109,holiday!$B$2:$B$10),0)))</f>
        <v/>
      </c>
      <c r="O1109" t="str">
        <f>IF(ISBLANK(A1109),"",SUMIF($A$3:$A1109,O$2,$B$3:$B1109))</f>
        <v/>
      </c>
      <c r="P1109" t="str">
        <f>IF(ISBLANK(A1109),"",SUMIF($A$3:$A1109,P$2,$B$3:$B1109))</f>
        <v/>
      </c>
      <c r="Q1109" t="str">
        <f>IF(ISBLANK(A1109),"",SUMIF($A$3:$A1109,Q$2,$B$3:$B1109))</f>
        <v/>
      </c>
      <c r="R1109" t="str">
        <f>IF(ISBLANK(A1109),"",SUMIF($A$3:$A1109,R$2,$B$3:$B1109))</f>
        <v/>
      </c>
      <c r="T1109" s="2" t="str">
        <f t="shared" si="139"/>
        <v/>
      </c>
      <c r="U1109" s="2" t="str">
        <f t="shared" si="140"/>
        <v/>
      </c>
      <c r="V1109" s="2" t="str">
        <f t="shared" si="141"/>
        <v/>
      </c>
      <c r="W1109" s="2" t="str">
        <f t="shared" si="142"/>
        <v/>
      </c>
    </row>
    <row r="1110" spans="8:23" x14ac:dyDescent="0.3">
      <c r="H1110" s="12">
        <f t="shared" si="143"/>
        <v>0</v>
      </c>
      <c r="I1110" s="2" t="str">
        <f t="shared" si="136"/>
        <v/>
      </c>
      <c r="J1110" s="2" t="str">
        <f>IF(ISBLANK(A1110),"",-SUM(I$3:I1110))</f>
        <v/>
      </c>
      <c r="K1110" s="2" t="str">
        <f t="shared" si="137"/>
        <v/>
      </c>
      <c r="L1110" s="7" t="str">
        <f t="shared" si="138"/>
        <v/>
      </c>
      <c r="M1110" s="7" t="str">
        <f>IF(ISBLANK(A1110),"",K1110/($M$1+SUM(K$3:K1109)))</f>
        <v/>
      </c>
      <c r="N1110" t="str">
        <f>IF(ISBLANK(A1110),"",IF(H1111=0,NETWORKDAYS($H$3,H1110,holiday!$B$2:$B$10),IF(DAY(H1110)&lt;DAY(H1111),NETWORKDAYS($H$3,H1110,holiday!$B$2:$B$10),0)))</f>
        <v/>
      </c>
      <c r="O1110" t="str">
        <f>IF(ISBLANK(A1110),"",SUMIF($A$3:$A1110,O$2,$B$3:$B1110))</f>
        <v/>
      </c>
      <c r="P1110" t="str">
        <f>IF(ISBLANK(A1110),"",SUMIF($A$3:$A1110,P$2,$B$3:$B1110))</f>
        <v/>
      </c>
      <c r="Q1110" t="str">
        <f>IF(ISBLANK(A1110),"",SUMIF($A$3:$A1110,Q$2,$B$3:$B1110))</f>
        <v/>
      </c>
      <c r="R1110" t="str">
        <f>IF(ISBLANK(A1110),"",SUMIF($A$3:$A1110,R$2,$B$3:$B1110))</f>
        <v/>
      </c>
      <c r="T1110" s="2" t="str">
        <f t="shared" si="139"/>
        <v/>
      </c>
      <c r="U1110" s="2" t="str">
        <f t="shared" si="140"/>
        <v/>
      </c>
      <c r="V1110" s="2" t="str">
        <f t="shared" si="141"/>
        <v/>
      </c>
      <c r="W1110" s="2" t="str">
        <f t="shared" si="142"/>
        <v/>
      </c>
    </row>
    <row r="1111" spans="8:23" x14ac:dyDescent="0.3">
      <c r="H1111" s="12">
        <f t="shared" si="143"/>
        <v>0</v>
      </c>
      <c r="I1111" s="2" t="str">
        <f t="shared" si="136"/>
        <v/>
      </c>
      <c r="J1111" s="2" t="str">
        <f>IF(ISBLANK(A1111),"",-SUM(I$3:I1111))</f>
        <v/>
      </c>
      <c r="K1111" s="2" t="str">
        <f t="shared" si="137"/>
        <v/>
      </c>
      <c r="L1111" s="7" t="str">
        <f t="shared" si="138"/>
        <v/>
      </c>
      <c r="M1111" s="7" t="str">
        <f>IF(ISBLANK(A1111),"",K1111/($M$1+SUM(K$3:K1110)))</f>
        <v/>
      </c>
      <c r="N1111" t="str">
        <f>IF(ISBLANK(A1111),"",IF(H1112=0,NETWORKDAYS($H$3,H1111,holiday!$B$2:$B$10),IF(DAY(H1111)&lt;DAY(H1112),NETWORKDAYS($H$3,H1111,holiday!$B$2:$B$10),0)))</f>
        <v/>
      </c>
      <c r="O1111" t="str">
        <f>IF(ISBLANK(A1111),"",SUMIF($A$3:$A1111,O$2,$B$3:$B1111))</f>
        <v/>
      </c>
      <c r="P1111" t="str">
        <f>IF(ISBLANK(A1111),"",SUMIF($A$3:$A1111,P$2,$B$3:$B1111))</f>
        <v/>
      </c>
      <c r="Q1111" t="str">
        <f>IF(ISBLANK(A1111),"",SUMIF($A$3:$A1111,Q$2,$B$3:$B1111))</f>
        <v/>
      </c>
      <c r="R1111" t="str">
        <f>IF(ISBLANK(A1111),"",SUMIF($A$3:$A1111,R$2,$B$3:$B1111))</f>
        <v/>
      </c>
      <c r="T1111" s="2" t="str">
        <f t="shared" si="139"/>
        <v/>
      </c>
      <c r="U1111" s="2" t="str">
        <f t="shared" si="140"/>
        <v/>
      </c>
      <c r="V1111" s="2" t="str">
        <f t="shared" si="141"/>
        <v/>
      </c>
      <c r="W1111" s="2" t="str">
        <f t="shared" si="142"/>
        <v/>
      </c>
    </row>
    <row r="1112" spans="8:23" x14ac:dyDescent="0.3">
      <c r="H1112" s="12">
        <f t="shared" si="143"/>
        <v>0</v>
      </c>
      <c r="I1112" s="2" t="str">
        <f t="shared" si="136"/>
        <v/>
      </c>
      <c r="J1112" s="2" t="str">
        <f>IF(ISBLANK(A1112),"",-SUM(I$3:I1112))</f>
        <v/>
      </c>
      <c r="K1112" s="2" t="str">
        <f t="shared" si="137"/>
        <v/>
      </c>
      <c r="L1112" s="7" t="str">
        <f t="shared" si="138"/>
        <v/>
      </c>
      <c r="M1112" s="7" t="str">
        <f>IF(ISBLANK(A1112),"",K1112/($M$1+SUM(K$3:K1111)))</f>
        <v/>
      </c>
      <c r="N1112" t="str">
        <f>IF(ISBLANK(A1112),"",IF(H1113=0,NETWORKDAYS($H$3,H1112,holiday!$B$2:$B$10),IF(DAY(H1112)&lt;DAY(H1113),NETWORKDAYS($H$3,H1112,holiday!$B$2:$B$10),0)))</f>
        <v/>
      </c>
      <c r="O1112" t="str">
        <f>IF(ISBLANK(A1112),"",SUMIF($A$3:$A1112,O$2,$B$3:$B1112))</f>
        <v/>
      </c>
      <c r="P1112" t="str">
        <f>IF(ISBLANK(A1112),"",SUMIF($A$3:$A1112,P$2,$B$3:$B1112))</f>
        <v/>
      </c>
      <c r="Q1112" t="str">
        <f>IF(ISBLANK(A1112),"",SUMIF($A$3:$A1112,Q$2,$B$3:$B1112))</f>
        <v/>
      </c>
      <c r="R1112" t="str">
        <f>IF(ISBLANK(A1112),"",SUMIF($A$3:$A1112,R$2,$B$3:$B1112))</f>
        <v/>
      </c>
      <c r="T1112" s="2" t="str">
        <f t="shared" si="139"/>
        <v/>
      </c>
      <c r="U1112" s="2" t="str">
        <f t="shared" si="140"/>
        <v/>
      </c>
      <c r="V1112" s="2" t="str">
        <f t="shared" si="141"/>
        <v/>
      </c>
      <c r="W1112" s="2" t="str">
        <f t="shared" si="142"/>
        <v/>
      </c>
    </row>
    <row r="1113" spans="8:23" x14ac:dyDescent="0.3">
      <c r="H1113" s="12">
        <f t="shared" si="143"/>
        <v>0</v>
      </c>
      <c r="I1113" s="2" t="str">
        <f t="shared" si="136"/>
        <v/>
      </c>
      <c r="J1113" s="2" t="str">
        <f>IF(ISBLANK(A1113),"",-SUM(I$3:I1113))</f>
        <v/>
      </c>
      <c r="K1113" s="2" t="str">
        <f t="shared" si="137"/>
        <v/>
      </c>
      <c r="L1113" s="7" t="str">
        <f t="shared" si="138"/>
        <v/>
      </c>
      <c r="M1113" s="7" t="str">
        <f>IF(ISBLANK(A1113),"",K1113/($M$1+SUM(K$3:K1112)))</f>
        <v/>
      </c>
      <c r="N1113" t="str">
        <f>IF(ISBLANK(A1113),"",IF(H1114=0,NETWORKDAYS($H$3,H1113,holiday!$B$2:$B$10),IF(DAY(H1113)&lt;DAY(H1114),NETWORKDAYS($H$3,H1113,holiday!$B$2:$B$10),0)))</f>
        <v/>
      </c>
      <c r="O1113" t="str">
        <f>IF(ISBLANK(A1113),"",SUMIF($A$3:$A1113,O$2,$B$3:$B1113))</f>
        <v/>
      </c>
      <c r="P1113" t="str">
        <f>IF(ISBLANK(A1113),"",SUMIF($A$3:$A1113,P$2,$B$3:$B1113))</f>
        <v/>
      </c>
      <c r="Q1113" t="str">
        <f>IF(ISBLANK(A1113),"",SUMIF($A$3:$A1113,Q$2,$B$3:$B1113))</f>
        <v/>
      </c>
      <c r="R1113" t="str">
        <f>IF(ISBLANK(A1113),"",SUMIF($A$3:$A1113,R$2,$B$3:$B1113))</f>
        <v/>
      </c>
      <c r="T1113" s="2" t="str">
        <f t="shared" si="139"/>
        <v/>
      </c>
      <c r="U1113" s="2" t="str">
        <f t="shared" si="140"/>
        <v/>
      </c>
      <c r="V1113" s="2" t="str">
        <f t="shared" si="141"/>
        <v/>
      </c>
      <c r="W1113" s="2" t="str">
        <f t="shared" si="142"/>
        <v/>
      </c>
    </row>
    <row r="1114" spans="8:23" x14ac:dyDescent="0.3">
      <c r="H1114" s="12">
        <f t="shared" si="143"/>
        <v>0</v>
      </c>
      <c r="I1114" s="2" t="str">
        <f t="shared" si="136"/>
        <v/>
      </c>
      <c r="J1114" s="2" t="str">
        <f>IF(ISBLANK(A1114),"",-SUM(I$3:I1114))</f>
        <v/>
      </c>
      <c r="K1114" s="2" t="str">
        <f t="shared" si="137"/>
        <v/>
      </c>
      <c r="L1114" s="7" t="str">
        <f t="shared" si="138"/>
        <v/>
      </c>
      <c r="M1114" s="7" t="str">
        <f>IF(ISBLANK(A1114),"",K1114/($M$1+SUM(K$3:K1113)))</f>
        <v/>
      </c>
      <c r="N1114" t="str">
        <f>IF(ISBLANK(A1114),"",IF(H1115=0,NETWORKDAYS($H$3,H1114,holiday!$B$2:$B$10),IF(DAY(H1114)&lt;DAY(H1115),NETWORKDAYS($H$3,H1114,holiday!$B$2:$B$10),0)))</f>
        <v/>
      </c>
      <c r="O1114" t="str">
        <f>IF(ISBLANK(A1114),"",SUMIF($A$3:$A1114,O$2,$B$3:$B1114))</f>
        <v/>
      </c>
      <c r="P1114" t="str">
        <f>IF(ISBLANK(A1114),"",SUMIF($A$3:$A1114,P$2,$B$3:$B1114))</f>
        <v/>
      </c>
      <c r="Q1114" t="str">
        <f>IF(ISBLANK(A1114),"",SUMIF($A$3:$A1114,Q$2,$B$3:$B1114))</f>
        <v/>
      </c>
      <c r="R1114" t="str">
        <f>IF(ISBLANK(A1114),"",SUMIF($A$3:$A1114,R$2,$B$3:$B1114))</f>
        <v/>
      </c>
      <c r="T1114" s="2" t="str">
        <f t="shared" si="139"/>
        <v/>
      </c>
      <c r="U1114" s="2" t="str">
        <f t="shared" si="140"/>
        <v/>
      </c>
      <c r="V1114" s="2" t="str">
        <f t="shared" si="141"/>
        <v/>
      </c>
      <c r="W1114" s="2" t="str">
        <f t="shared" si="142"/>
        <v/>
      </c>
    </row>
    <row r="1115" spans="8:23" x14ac:dyDescent="0.3">
      <c r="H1115" s="12">
        <f t="shared" si="143"/>
        <v>0</v>
      </c>
      <c r="I1115" s="2" t="str">
        <f t="shared" si="136"/>
        <v/>
      </c>
      <c r="J1115" s="2" t="str">
        <f>IF(ISBLANK(A1115),"",-SUM(I$3:I1115))</f>
        <v/>
      </c>
      <c r="K1115" s="2" t="str">
        <f t="shared" si="137"/>
        <v/>
      </c>
      <c r="L1115" s="7" t="str">
        <f t="shared" si="138"/>
        <v/>
      </c>
      <c r="M1115" s="7" t="str">
        <f>IF(ISBLANK(A1115),"",K1115/($M$1+SUM(K$3:K1114)))</f>
        <v/>
      </c>
      <c r="N1115" t="str">
        <f>IF(ISBLANK(A1115),"",IF(H1116=0,NETWORKDAYS($H$3,H1115,holiday!$B$2:$B$10),IF(DAY(H1115)&lt;DAY(H1116),NETWORKDAYS($H$3,H1115,holiday!$B$2:$B$10),0)))</f>
        <v/>
      </c>
      <c r="O1115" t="str">
        <f>IF(ISBLANK(A1115),"",SUMIF($A$3:$A1115,O$2,$B$3:$B1115))</f>
        <v/>
      </c>
      <c r="P1115" t="str">
        <f>IF(ISBLANK(A1115),"",SUMIF($A$3:$A1115,P$2,$B$3:$B1115))</f>
        <v/>
      </c>
      <c r="Q1115" t="str">
        <f>IF(ISBLANK(A1115),"",SUMIF($A$3:$A1115,Q$2,$B$3:$B1115))</f>
        <v/>
      </c>
      <c r="R1115" t="str">
        <f>IF(ISBLANK(A1115),"",SUMIF($A$3:$A1115,R$2,$B$3:$B1115))</f>
        <v/>
      </c>
      <c r="T1115" s="2" t="str">
        <f t="shared" si="139"/>
        <v/>
      </c>
      <c r="U1115" s="2" t="str">
        <f t="shared" si="140"/>
        <v/>
      </c>
      <c r="V1115" s="2" t="str">
        <f t="shared" si="141"/>
        <v/>
      </c>
      <c r="W1115" s="2" t="str">
        <f t="shared" si="142"/>
        <v/>
      </c>
    </row>
    <row r="1116" spans="8:23" x14ac:dyDescent="0.3">
      <c r="H1116" s="12">
        <f t="shared" si="143"/>
        <v>0</v>
      </c>
      <c r="I1116" s="2" t="str">
        <f t="shared" si="136"/>
        <v/>
      </c>
      <c r="J1116" s="2" t="str">
        <f>IF(ISBLANK(A1116),"",-SUM(I$3:I1116))</f>
        <v/>
      </c>
      <c r="K1116" s="2" t="str">
        <f t="shared" si="137"/>
        <v/>
      </c>
      <c r="L1116" s="7" t="str">
        <f t="shared" si="138"/>
        <v/>
      </c>
      <c r="M1116" s="7" t="str">
        <f>IF(ISBLANK(A1116),"",K1116/($M$1+SUM(K$3:K1115)))</f>
        <v/>
      </c>
      <c r="N1116" t="str">
        <f>IF(ISBLANK(A1116),"",IF(H1117=0,NETWORKDAYS($H$3,H1116,holiday!$B$2:$B$10),IF(DAY(H1116)&lt;DAY(H1117),NETWORKDAYS($H$3,H1116,holiday!$B$2:$B$10),0)))</f>
        <v/>
      </c>
      <c r="O1116" t="str">
        <f>IF(ISBLANK(A1116),"",SUMIF($A$3:$A1116,O$2,$B$3:$B1116))</f>
        <v/>
      </c>
      <c r="P1116" t="str">
        <f>IF(ISBLANK(A1116),"",SUMIF($A$3:$A1116,P$2,$B$3:$B1116))</f>
        <v/>
      </c>
      <c r="Q1116" t="str">
        <f>IF(ISBLANK(A1116),"",SUMIF($A$3:$A1116,Q$2,$B$3:$B1116))</f>
        <v/>
      </c>
      <c r="R1116" t="str">
        <f>IF(ISBLANK(A1116),"",SUMIF($A$3:$A1116,R$2,$B$3:$B1116))</f>
        <v/>
      </c>
      <c r="T1116" s="2" t="str">
        <f t="shared" si="139"/>
        <v/>
      </c>
      <c r="U1116" s="2" t="str">
        <f t="shared" si="140"/>
        <v/>
      </c>
      <c r="V1116" s="2" t="str">
        <f t="shared" si="141"/>
        <v/>
      </c>
      <c r="W1116" s="2" t="str">
        <f t="shared" si="142"/>
        <v/>
      </c>
    </row>
    <row r="1117" spans="8:23" x14ac:dyDescent="0.3">
      <c r="H1117" s="12">
        <f t="shared" si="143"/>
        <v>0</v>
      </c>
      <c r="I1117" s="2" t="str">
        <f t="shared" si="136"/>
        <v/>
      </c>
      <c r="J1117" s="2" t="str">
        <f>IF(ISBLANK(A1117),"",-SUM(I$3:I1117))</f>
        <v/>
      </c>
      <c r="K1117" s="2" t="str">
        <f t="shared" si="137"/>
        <v/>
      </c>
      <c r="L1117" s="7" t="str">
        <f t="shared" si="138"/>
        <v/>
      </c>
      <c r="M1117" s="7" t="str">
        <f>IF(ISBLANK(A1117),"",K1117/($M$1+SUM(K$3:K1116)))</f>
        <v/>
      </c>
      <c r="N1117" t="str">
        <f>IF(ISBLANK(A1117),"",IF(H1118=0,NETWORKDAYS($H$3,H1117,holiday!$B$2:$B$10),IF(DAY(H1117)&lt;DAY(H1118),NETWORKDAYS($H$3,H1117,holiday!$B$2:$B$10),0)))</f>
        <v/>
      </c>
      <c r="O1117" t="str">
        <f>IF(ISBLANK(A1117),"",SUMIF($A$3:$A1117,O$2,$B$3:$B1117))</f>
        <v/>
      </c>
      <c r="P1117" t="str">
        <f>IF(ISBLANK(A1117),"",SUMIF($A$3:$A1117,P$2,$B$3:$B1117))</f>
        <v/>
      </c>
      <c r="Q1117" t="str">
        <f>IF(ISBLANK(A1117),"",SUMIF($A$3:$A1117,Q$2,$B$3:$B1117))</f>
        <v/>
      </c>
      <c r="R1117" t="str">
        <f>IF(ISBLANK(A1117),"",SUMIF($A$3:$A1117,R$2,$B$3:$B1117))</f>
        <v/>
      </c>
      <c r="T1117" s="2" t="str">
        <f t="shared" si="139"/>
        <v/>
      </c>
      <c r="U1117" s="2" t="str">
        <f t="shared" si="140"/>
        <v/>
      </c>
      <c r="V1117" s="2" t="str">
        <f t="shared" si="141"/>
        <v/>
      </c>
      <c r="W1117" s="2" t="str">
        <f t="shared" si="142"/>
        <v/>
      </c>
    </row>
    <row r="1118" spans="8:23" x14ac:dyDescent="0.3">
      <c r="H1118" s="12">
        <f t="shared" si="143"/>
        <v>0</v>
      </c>
      <c r="I1118" s="2" t="str">
        <f t="shared" si="136"/>
        <v/>
      </c>
      <c r="J1118" s="2" t="str">
        <f>IF(ISBLANK(A1118),"",-SUM(I$3:I1118))</f>
        <v/>
      </c>
      <c r="K1118" s="2" t="str">
        <f t="shared" si="137"/>
        <v/>
      </c>
      <c r="L1118" s="7" t="str">
        <f t="shared" si="138"/>
        <v/>
      </c>
      <c r="M1118" s="7" t="str">
        <f>IF(ISBLANK(A1118),"",K1118/($M$1+SUM(K$3:K1117)))</f>
        <v/>
      </c>
      <c r="N1118" t="str">
        <f>IF(ISBLANK(A1118),"",IF(H1119=0,NETWORKDAYS($H$3,H1118,holiday!$B$2:$B$10),IF(DAY(H1118)&lt;DAY(H1119),NETWORKDAYS($H$3,H1118,holiday!$B$2:$B$10),0)))</f>
        <v/>
      </c>
      <c r="O1118" t="str">
        <f>IF(ISBLANK(A1118),"",SUMIF($A$3:$A1118,O$2,$B$3:$B1118))</f>
        <v/>
      </c>
      <c r="P1118" t="str">
        <f>IF(ISBLANK(A1118),"",SUMIF($A$3:$A1118,P$2,$B$3:$B1118))</f>
        <v/>
      </c>
      <c r="Q1118" t="str">
        <f>IF(ISBLANK(A1118),"",SUMIF($A$3:$A1118,Q$2,$B$3:$B1118))</f>
        <v/>
      </c>
      <c r="R1118" t="str">
        <f>IF(ISBLANK(A1118),"",SUMIF($A$3:$A1118,R$2,$B$3:$B1118))</f>
        <v/>
      </c>
      <c r="T1118" s="2" t="str">
        <f t="shared" si="139"/>
        <v/>
      </c>
      <c r="U1118" s="2" t="str">
        <f t="shared" si="140"/>
        <v/>
      </c>
      <c r="V1118" s="2" t="str">
        <f t="shared" si="141"/>
        <v/>
      </c>
      <c r="W1118" s="2" t="str">
        <f t="shared" si="142"/>
        <v/>
      </c>
    </row>
    <row r="1119" spans="8:23" x14ac:dyDescent="0.3">
      <c r="H1119" s="12">
        <f t="shared" si="143"/>
        <v>0</v>
      </c>
      <c r="I1119" s="2" t="str">
        <f t="shared" si="136"/>
        <v/>
      </c>
      <c r="J1119" s="2" t="str">
        <f>IF(ISBLANK(A1119),"",-SUM(I$3:I1119))</f>
        <v/>
      </c>
      <c r="K1119" s="2" t="str">
        <f t="shared" si="137"/>
        <v/>
      </c>
      <c r="L1119" s="7" t="str">
        <f t="shared" si="138"/>
        <v/>
      </c>
      <c r="M1119" s="7" t="str">
        <f>IF(ISBLANK(A1119),"",K1119/($M$1+SUM(K$3:K1118)))</f>
        <v/>
      </c>
      <c r="N1119" t="str">
        <f>IF(ISBLANK(A1119),"",IF(H1120=0,NETWORKDAYS($H$3,H1119,holiday!$B$2:$B$10),IF(DAY(H1119)&lt;DAY(H1120),NETWORKDAYS($H$3,H1119,holiday!$B$2:$B$10),0)))</f>
        <v/>
      </c>
      <c r="O1119" t="str">
        <f>IF(ISBLANK(A1119),"",SUMIF($A$3:$A1119,O$2,$B$3:$B1119))</f>
        <v/>
      </c>
      <c r="P1119" t="str">
        <f>IF(ISBLANK(A1119),"",SUMIF($A$3:$A1119,P$2,$B$3:$B1119))</f>
        <v/>
      </c>
      <c r="Q1119" t="str">
        <f>IF(ISBLANK(A1119),"",SUMIF($A$3:$A1119,Q$2,$B$3:$B1119))</f>
        <v/>
      </c>
      <c r="R1119" t="str">
        <f>IF(ISBLANK(A1119),"",SUMIF($A$3:$A1119,R$2,$B$3:$B1119))</f>
        <v/>
      </c>
      <c r="T1119" s="2" t="str">
        <f t="shared" si="139"/>
        <v/>
      </c>
      <c r="U1119" s="2" t="str">
        <f t="shared" si="140"/>
        <v/>
      </c>
      <c r="V1119" s="2" t="str">
        <f t="shared" si="141"/>
        <v/>
      </c>
      <c r="W1119" s="2" t="str">
        <f t="shared" si="142"/>
        <v/>
      </c>
    </row>
    <row r="1120" spans="8:23" x14ac:dyDescent="0.3">
      <c r="H1120" s="12">
        <f t="shared" si="143"/>
        <v>0</v>
      </c>
      <c r="I1120" s="2" t="str">
        <f t="shared" si="136"/>
        <v/>
      </c>
      <c r="J1120" s="2" t="str">
        <f>IF(ISBLANK(A1120),"",-SUM(I$3:I1120))</f>
        <v/>
      </c>
      <c r="K1120" s="2" t="str">
        <f t="shared" si="137"/>
        <v/>
      </c>
      <c r="L1120" s="7" t="str">
        <f t="shared" si="138"/>
        <v/>
      </c>
      <c r="M1120" s="7" t="str">
        <f>IF(ISBLANK(A1120),"",K1120/($M$1+SUM(K$3:K1119)))</f>
        <v/>
      </c>
      <c r="N1120" t="str">
        <f>IF(ISBLANK(A1120),"",IF(H1121=0,NETWORKDAYS($H$3,H1120,holiday!$B$2:$B$10),IF(DAY(H1120)&lt;DAY(H1121),NETWORKDAYS($H$3,H1120,holiday!$B$2:$B$10),0)))</f>
        <v/>
      </c>
      <c r="O1120" t="str">
        <f>IF(ISBLANK(A1120),"",SUMIF($A$3:$A1120,O$2,$B$3:$B1120))</f>
        <v/>
      </c>
      <c r="P1120" t="str">
        <f>IF(ISBLANK(A1120),"",SUMIF($A$3:$A1120,P$2,$B$3:$B1120))</f>
        <v/>
      </c>
      <c r="Q1120" t="str">
        <f>IF(ISBLANK(A1120),"",SUMIF($A$3:$A1120,Q$2,$B$3:$B1120))</f>
        <v/>
      </c>
      <c r="R1120" t="str">
        <f>IF(ISBLANK(A1120),"",SUMIF($A$3:$A1120,R$2,$B$3:$B1120))</f>
        <v/>
      </c>
      <c r="T1120" s="2" t="str">
        <f t="shared" si="139"/>
        <v/>
      </c>
      <c r="U1120" s="2" t="str">
        <f t="shared" si="140"/>
        <v/>
      </c>
      <c r="V1120" s="2" t="str">
        <f t="shared" si="141"/>
        <v/>
      </c>
      <c r="W1120" s="2" t="str">
        <f t="shared" si="142"/>
        <v/>
      </c>
    </row>
    <row r="1121" spans="8:23" x14ac:dyDescent="0.3">
      <c r="H1121" s="12">
        <f t="shared" si="143"/>
        <v>0</v>
      </c>
      <c r="I1121" s="2" t="str">
        <f t="shared" si="136"/>
        <v/>
      </c>
      <c r="J1121" s="2" t="str">
        <f>IF(ISBLANK(A1121),"",-SUM(I$3:I1121))</f>
        <v/>
      </c>
      <c r="K1121" s="2" t="str">
        <f t="shared" si="137"/>
        <v/>
      </c>
      <c r="L1121" s="7" t="str">
        <f t="shared" si="138"/>
        <v/>
      </c>
      <c r="M1121" s="7" t="str">
        <f>IF(ISBLANK(A1121),"",K1121/($M$1+SUM(K$3:K1120)))</f>
        <v/>
      </c>
      <c r="N1121" t="str">
        <f>IF(ISBLANK(A1121),"",IF(H1122=0,NETWORKDAYS($H$3,H1121,holiday!$B$2:$B$10),IF(DAY(H1121)&lt;DAY(H1122),NETWORKDAYS($H$3,H1121,holiday!$B$2:$B$10),0)))</f>
        <v/>
      </c>
      <c r="O1121" t="str">
        <f>IF(ISBLANK(A1121),"",SUMIF($A$3:$A1121,O$2,$B$3:$B1121))</f>
        <v/>
      </c>
      <c r="P1121" t="str">
        <f>IF(ISBLANK(A1121),"",SUMIF($A$3:$A1121,P$2,$B$3:$B1121))</f>
        <v/>
      </c>
      <c r="Q1121" t="str">
        <f>IF(ISBLANK(A1121),"",SUMIF($A$3:$A1121,Q$2,$B$3:$B1121))</f>
        <v/>
      </c>
      <c r="R1121" t="str">
        <f>IF(ISBLANK(A1121),"",SUMIF($A$3:$A1121,R$2,$B$3:$B1121))</f>
        <v/>
      </c>
      <c r="T1121" s="2" t="str">
        <f t="shared" si="139"/>
        <v/>
      </c>
      <c r="U1121" s="2" t="str">
        <f t="shared" si="140"/>
        <v/>
      </c>
      <c r="V1121" s="2" t="str">
        <f t="shared" si="141"/>
        <v/>
      </c>
      <c r="W1121" s="2" t="str">
        <f t="shared" si="142"/>
        <v/>
      </c>
    </row>
    <row r="1122" spans="8:23" x14ac:dyDescent="0.3">
      <c r="H1122" s="12">
        <f t="shared" si="143"/>
        <v>0</v>
      </c>
      <c r="I1122" s="2" t="str">
        <f t="shared" si="136"/>
        <v/>
      </c>
      <c r="J1122" s="2" t="str">
        <f>IF(ISBLANK(A1122),"",-SUM(I$3:I1122))</f>
        <v/>
      </c>
      <c r="K1122" s="2" t="str">
        <f t="shared" si="137"/>
        <v/>
      </c>
      <c r="L1122" s="7" t="str">
        <f t="shared" si="138"/>
        <v/>
      </c>
      <c r="M1122" s="7" t="str">
        <f>IF(ISBLANK(A1122),"",K1122/($M$1+SUM(K$3:K1121)))</f>
        <v/>
      </c>
      <c r="N1122" t="str">
        <f>IF(ISBLANK(A1122),"",IF(H1123=0,NETWORKDAYS($H$3,H1122,holiday!$B$2:$B$10),IF(DAY(H1122)&lt;DAY(H1123),NETWORKDAYS($H$3,H1122,holiday!$B$2:$B$10),0)))</f>
        <v/>
      </c>
      <c r="O1122" t="str">
        <f>IF(ISBLANK(A1122),"",SUMIF($A$3:$A1122,O$2,$B$3:$B1122))</f>
        <v/>
      </c>
      <c r="P1122" t="str">
        <f>IF(ISBLANK(A1122),"",SUMIF($A$3:$A1122,P$2,$B$3:$B1122))</f>
        <v/>
      </c>
      <c r="Q1122" t="str">
        <f>IF(ISBLANK(A1122),"",SUMIF($A$3:$A1122,Q$2,$B$3:$B1122))</f>
        <v/>
      </c>
      <c r="R1122" t="str">
        <f>IF(ISBLANK(A1122),"",SUMIF($A$3:$A1122,R$2,$B$3:$B1122))</f>
        <v/>
      </c>
      <c r="T1122" s="2" t="str">
        <f t="shared" si="139"/>
        <v/>
      </c>
      <c r="U1122" s="2" t="str">
        <f t="shared" si="140"/>
        <v/>
      </c>
      <c r="V1122" s="2" t="str">
        <f t="shared" si="141"/>
        <v/>
      </c>
      <c r="W1122" s="2" t="str">
        <f t="shared" si="142"/>
        <v/>
      </c>
    </row>
    <row r="1123" spans="8:23" x14ac:dyDescent="0.3">
      <c r="H1123" s="12">
        <f t="shared" si="143"/>
        <v>0</v>
      </c>
      <c r="I1123" s="2" t="str">
        <f t="shared" si="136"/>
        <v/>
      </c>
      <c r="J1123" s="2" t="str">
        <f>IF(ISBLANK(A1123),"",-SUM(I$3:I1123))</f>
        <v/>
      </c>
      <c r="K1123" s="2" t="str">
        <f t="shared" si="137"/>
        <v/>
      </c>
      <c r="L1123" s="7" t="str">
        <f t="shared" si="138"/>
        <v/>
      </c>
      <c r="M1123" s="7" t="str">
        <f>IF(ISBLANK(A1123),"",K1123/($M$1+SUM(K$3:K1122)))</f>
        <v/>
      </c>
      <c r="N1123" t="str">
        <f>IF(ISBLANK(A1123),"",IF(H1124=0,NETWORKDAYS($H$3,H1123,holiday!$B$2:$B$10),IF(DAY(H1123)&lt;DAY(H1124),NETWORKDAYS($H$3,H1123,holiday!$B$2:$B$10),0)))</f>
        <v/>
      </c>
      <c r="O1123" t="str">
        <f>IF(ISBLANK(A1123),"",SUMIF($A$3:$A1123,O$2,$B$3:$B1123))</f>
        <v/>
      </c>
      <c r="P1123" t="str">
        <f>IF(ISBLANK(A1123),"",SUMIF($A$3:$A1123,P$2,$B$3:$B1123))</f>
        <v/>
      </c>
      <c r="Q1123" t="str">
        <f>IF(ISBLANK(A1123),"",SUMIF($A$3:$A1123,Q$2,$B$3:$B1123))</f>
        <v/>
      </c>
      <c r="R1123" t="str">
        <f>IF(ISBLANK(A1123),"",SUMIF($A$3:$A1123,R$2,$B$3:$B1123))</f>
        <v/>
      </c>
      <c r="T1123" s="2" t="str">
        <f t="shared" si="139"/>
        <v/>
      </c>
      <c r="U1123" s="2" t="str">
        <f t="shared" si="140"/>
        <v/>
      </c>
      <c r="V1123" s="2" t="str">
        <f t="shared" si="141"/>
        <v/>
      </c>
      <c r="W1123" s="2" t="str">
        <f t="shared" si="142"/>
        <v/>
      </c>
    </row>
    <row r="1124" spans="8:23" x14ac:dyDescent="0.3">
      <c r="H1124" s="12">
        <f t="shared" si="143"/>
        <v>0</v>
      </c>
      <c r="I1124" s="2" t="str">
        <f t="shared" si="136"/>
        <v/>
      </c>
      <c r="J1124" s="2" t="str">
        <f>IF(ISBLANK(A1124),"",-SUM(I$3:I1124))</f>
        <v/>
      </c>
      <c r="K1124" s="2" t="str">
        <f t="shared" si="137"/>
        <v/>
      </c>
      <c r="L1124" s="7" t="str">
        <f t="shared" si="138"/>
        <v/>
      </c>
      <c r="M1124" s="7" t="str">
        <f>IF(ISBLANK(A1124),"",K1124/($M$1+SUM(K$3:K1123)))</f>
        <v/>
      </c>
      <c r="N1124" t="str">
        <f>IF(ISBLANK(A1124),"",IF(H1125=0,NETWORKDAYS($H$3,H1124,holiday!$B$2:$B$10),IF(DAY(H1124)&lt;DAY(H1125),NETWORKDAYS($H$3,H1124,holiday!$B$2:$B$10),0)))</f>
        <v/>
      </c>
      <c r="O1124" t="str">
        <f>IF(ISBLANK(A1124),"",SUMIF($A$3:$A1124,O$2,$B$3:$B1124))</f>
        <v/>
      </c>
      <c r="P1124" t="str">
        <f>IF(ISBLANK(A1124),"",SUMIF($A$3:$A1124,P$2,$B$3:$B1124))</f>
        <v/>
      </c>
      <c r="Q1124" t="str">
        <f>IF(ISBLANK(A1124),"",SUMIF($A$3:$A1124,Q$2,$B$3:$B1124))</f>
        <v/>
      </c>
      <c r="R1124" t="str">
        <f>IF(ISBLANK(A1124),"",SUMIF($A$3:$A1124,R$2,$B$3:$B1124))</f>
        <v/>
      </c>
      <c r="T1124" s="2" t="str">
        <f t="shared" si="139"/>
        <v/>
      </c>
      <c r="U1124" s="2" t="str">
        <f t="shared" si="140"/>
        <v/>
      </c>
      <c r="V1124" s="2" t="str">
        <f t="shared" si="141"/>
        <v/>
      </c>
      <c r="W1124" s="2" t="str">
        <f t="shared" si="142"/>
        <v/>
      </c>
    </row>
    <row r="1125" spans="8:23" x14ac:dyDescent="0.3">
      <c r="H1125" s="12">
        <f t="shared" si="143"/>
        <v>0</v>
      </c>
      <c r="I1125" s="2" t="str">
        <f t="shared" si="136"/>
        <v/>
      </c>
      <c r="J1125" s="2" t="str">
        <f>IF(ISBLANK(A1125),"",-SUM(I$3:I1125))</f>
        <v/>
      </c>
      <c r="K1125" s="2" t="str">
        <f t="shared" si="137"/>
        <v/>
      </c>
      <c r="L1125" s="7" t="str">
        <f t="shared" si="138"/>
        <v/>
      </c>
      <c r="M1125" s="7" t="str">
        <f>IF(ISBLANK(A1125),"",K1125/($M$1+SUM(K$3:K1124)))</f>
        <v/>
      </c>
      <c r="N1125" t="str">
        <f>IF(ISBLANK(A1125),"",IF(H1126=0,NETWORKDAYS($H$3,H1125,holiday!$B$2:$B$10),IF(DAY(H1125)&lt;DAY(H1126),NETWORKDAYS($H$3,H1125,holiday!$B$2:$B$10),0)))</f>
        <v/>
      </c>
      <c r="O1125" t="str">
        <f>IF(ISBLANK(A1125),"",SUMIF($A$3:$A1125,O$2,$B$3:$B1125))</f>
        <v/>
      </c>
      <c r="P1125" t="str">
        <f>IF(ISBLANK(A1125),"",SUMIF($A$3:$A1125,P$2,$B$3:$B1125))</f>
        <v/>
      </c>
      <c r="Q1125" t="str">
        <f>IF(ISBLANK(A1125),"",SUMIF($A$3:$A1125,Q$2,$B$3:$B1125))</f>
        <v/>
      </c>
      <c r="R1125" t="str">
        <f>IF(ISBLANK(A1125),"",SUMIF($A$3:$A1125,R$2,$B$3:$B1125))</f>
        <v/>
      </c>
      <c r="T1125" s="2" t="str">
        <f t="shared" si="139"/>
        <v/>
      </c>
      <c r="U1125" s="2" t="str">
        <f t="shared" si="140"/>
        <v/>
      </c>
      <c r="V1125" s="2" t="str">
        <f t="shared" si="141"/>
        <v/>
      </c>
      <c r="W1125" s="2" t="str">
        <f t="shared" si="142"/>
        <v/>
      </c>
    </row>
    <row r="1126" spans="8:23" x14ac:dyDescent="0.3">
      <c r="H1126" s="12">
        <f t="shared" si="143"/>
        <v>0</v>
      </c>
      <c r="I1126" s="2" t="str">
        <f t="shared" si="136"/>
        <v/>
      </c>
      <c r="J1126" s="2" t="str">
        <f>IF(ISBLANK(A1126),"",-SUM(I$3:I1126))</f>
        <v/>
      </c>
      <c r="K1126" s="2" t="str">
        <f t="shared" si="137"/>
        <v/>
      </c>
      <c r="L1126" s="7" t="str">
        <f t="shared" si="138"/>
        <v/>
      </c>
      <c r="M1126" s="7" t="str">
        <f>IF(ISBLANK(A1126),"",K1126/($M$1+SUM(K$3:K1125)))</f>
        <v/>
      </c>
      <c r="N1126" t="str">
        <f>IF(ISBLANK(A1126),"",IF(H1127=0,NETWORKDAYS($H$3,H1126,holiday!$B$2:$B$10),IF(DAY(H1126)&lt;DAY(H1127),NETWORKDAYS($H$3,H1126,holiday!$B$2:$B$10),0)))</f>
        <v/>
      </c>
      <c r="O1126" t="str">
        <f>IF(ISBLANK(A1126),"",SUMIF($A$3:$A1126,O$2,$B$3:$B1126))</f>
        <v/>
      </c>
      <c r="P1126" t="str">
        <f>IF(ISBLANK(A1126),"",SUMIF($A$3:$A1126,P$2,$B$3:$B1126))</f>
        <v/>
      </c>
      <c r="Q1126" t="str">
        <f>IF(ISBLANK(A1126),"",SUMIF($A$3:$A1126,Q$2,$B$3:$B1126))</f>
        <v/>
      </c>
      <c r="R1126" t="str">
        <f>IF(ISBLANK(A1126),"",SUMIF($A$3:$A1126,R$2,$B$3:$B1126))</f>
        <v/>
      </c>
      <c r="T1126" s="2" t="str">
        <f t="shared" si="139"/>
        <v/>
      </c>
      <c r="U1126" s="2" t="str">
        <f t="shared" si="140"/>
        <v/>
      </c>
      <c r="V1126" s="2" t="str">
        <f t="shared" si="141"/>
        <v/>
      </c>
      <c r="W1126" s="2" t="str">
        <f t="shared" si="142"/>
        <v/>
      </c>
    </row>
    <row r="1127" spans="8:23" x14ac:dyDescent="0.3">
      <c r="H1127" s="12">
        <f t="shared" si="143"/>
        <v>0</v>
      </c>
      <c r="I1127" s="2" t="str">
        <f t="shared" si="136"/>
        <v/>
      </c>
      <c r="J1127" s="2" t="str">
        <f>IF(ISBLANK(A1127),"",-SUM(I$3:I1127))</f>
        <v/>
      </c>
      <c r="K1127" s="2" t="str">
        <f t="shared" si="137"/>
        <v/>
      </c>
      <c r="L1127" s="7" t="str">
        <f t="shared" si="138"/>
        <v/>
      </c>
      <c r="M1127" s="7" t="str">
        <f>IF(ISBLANK(A1127),"",K1127/($M$1+SUM(K$3:K1126)))</f>
        <v/>
      </c>
      <c r="N1127" t="str">
        <f>IF(ISBLANK(A1127),"",IF(H1128=0,NETWORKDAYS($H$3,H1127,holiday!$B$2:$B$10),IF(DAY(H1127)&lt;DAY(H1128),NETWORKDAYS($H$3,H1127,holiday!$B$2:$B$10),0)))</f>
        <v/>
      </c>
      <c r="O1127" t="str">
        <f>IF(ISBLANK(A1127),"",SUMIF($A$3:$A1127,O$2,$B$3:$B1127))</f>
        <v/>
      </c>
      <c r="P1127" t="str">
        <f>IF(ISBLANK(A1127),"",SUMIF($A$3:$A1127,P$2,$B$3:$B1127))</f>
        <v/>
      </c>
      <c r="Q1127" t="str">
        <f>IF(ISBLANK(A1127),"",SUMIF($A$3:$A1127,Q$2,$B$3:$B1127))</f>
        <v/>
      </c>
      <c r="R1127" t="str">
        <f>IF(ISBLANK(A1127),"",SUMIF($A$3:$A1127,R$2,$B$3:$B1127))</f>
        <v/>
      </c>
      <c r="T1127" s="2" t="str">
        <f t="shared" si="139"/>
        <v/>
      </c>
      <c r="U1127" s="2" t="str">
        <f t="shared" si="140"/>
        <v/>
      </c>
      <c r="V1127" s="2" t="str">
        <f t="shared" si="141"/>
        <v/>
      </c>
      <c r="W1127" s="2" t="str">
        <f t="shared" si="142"/>
        <v/>
      </c>
    </row>
    <row r="1128" spans="8:23" x14ac:dyDescent="0.3">
      <c r="H1128" s="12">
        <f t="shared" si="143"/>
        <v>0</v>
      </c>
      <c r="I1128" s="2" t="str">
        <f t="shared" ref="I1128:I1191" si="144">IF(ISBLANK(A1128),"",-B1128*C1128)</f>
        <v/>
      </c>
      <c r="J1128" s="2" t="str">
        <f>IF(ISBLANK(A1128),"",-SUM(I$3:I1128))</f>
        <v/>
      </c>
      <c r="K1128" s="2" t="str">
        <f t="shared" ref="K1128:K1191" si="145">IF(ISBLANK(A1128),"",SUMPRODUCT(O1128:R1128,T1128:W1128)-J1128)</f>
        <v/>
      </c>
      <c r="L1128" s="7" t="str">
        <f t="shared" ref="L1128:L1191" si="146">IF(ISBLANK(A1128),"",K1128/$M$1)</f>
        <v/>
      </c>
      <c r="M1128" s="7" t="str">
        <f>IF(ISBLANK(A1128),"",K1128/($M$1+SUM(K$3:K1127)))</f>
        <v/>
      </c>
      <c r="N1128" t="str">
        <f>IF(ISBLANK(A1128),"",IF(H1129=0,NETWORKDAYS($H$3,H1128,holiday!$B$2:$B$10),IF(DAY(H1128)&lt;DAY(H1129),NETWORKDAYS($H$3,H1128,holiday!$B$2:$B$10),0)))</f>
        <v/>
      </c>
      <c r="O1128" t="str">
        <f>IF(ISBLANK(A1128),"",SUMIF($A$3:$A1128,O$2,$B$3:$B1128))</f>
        <v/>
      </c>
      <c r="P1128" t="str">
        <f>IF(ISBLANK(A1128),"",SUMIF($A$3:$A1128,P$2,$B$3:$B1128))</f>
        <v/>
      </c>
      <c r="Q1128" t="str">
        <f>IF(ISBLANK(A1128),"",SUMIF($A$3:$A1128,Q$2,$B$3:$B1128))</f>
        <v/>
      </c>
      <c r="R1128" t="str">
        <f>IF(ISBLANK(A1128),"",SUMIF($A$3:$A1128,R$2,$B$3:$B1128))</f>
        <v/>
      </c>
      <c r="T1128" s="2" t="str">
        <f t="shared" ref="T1128:T1191" si="147">IF(ISBLANK(A1128),"",IF($A1128=T$2,$C1128,T1127))</f>
        <v/>
      </c>
      <c r="U1128" s="2" t="str">
        <f t="shared" ref="U1128:U1191" si="148">IF(ISBLANK(A1128),"",IF($A1128=U$2,$C1128,U1127))</f>
        <v/>
      </c>
      <c r="V1128" s="2" t="str">
        <f t="shared" ref="V1128:V1191" si="149">IF(ISBLANK(A1128),"",IF($A1128=V$2,$C1128,V1127))</f>
        <v/>
      </c>
      <c r="W1128" s="2" t="str">
        <f t="shared" ref="W1128:W1191" si="150">IF(ISBLANK(A1128),"",IF($A1128=W$2,$C1128,W1127))</f>
        <v/>
      </c>
    </row>
    <row r="1129" spans="8:23" x14ac:dyDescent="0.3">
      <c r="H1129" s="12">
        <f t="shared" si="143"/>
        <v>0</v>
      </c>
      <c r="I1129" s="2" t="str">
        <f t="shared" si="144"/>
        <v/>
      </c>
      <c r="J1129" s="2" t="str">
        <f>IF(ISBLANK(A1129),"",-SUM(I$3:I1129))</f>
        <v/>
      </c>
      <c r="K1129" s="2" t="str">
        <f t="shared" si="145"/>
        <v/>
      </c>
      <c r="L1129" s="7" t="str">
        <f t="shared" si="146"/>
        <v/>
      </c>
      <c r="M1129" s="7" t="str">
        <f>IF(ISBLANK(A1129),"",K1129/($M$1+SUM(K$3:K1128)))</f>
        <v/>
      </c>
      <c r="N1129" t="str">
        <f>IF(ISBLANK(A1129),"",IF(H1130=0,NETWORKDAYS($H$3,H1129,holiday!$B$2:$B$10),IF(DAY(H1129)&lt;DAY(H1130),NETWORKDAYS($H$3,H1129,holiday!$B$2:$B$10),0)))</f>
        <v/>
      </c>
      <c r="O1129" t="str">
        <f>IF(ISBLANK(A1129),"",SUMIF($A$3:$A1129,O$2,$B$3:$B1129))</f>
        <v/>
      </c>
      <c r="P1129" t="str">
        <f>IF(ISBLANK(A1129),"",SUMIF($A$3:$A1129,P$2,$B$3:$B1129))</f>
        <v/>
      </c>
      <c r="Q1129" t="str">
        <f>IF(ISBLANK(A1129),"",SUMIF($A$3:$A1129,Q$2,$B$3:$B1129))</f>
        <v/>
      </c>
      <c r="R1129" t="str">
        <f>IF(ISBLANK(A1129),"",SUMIF($A$3:$A1129,R$2,$B$3:$B1129))</f>
        <v/>
      </c>
      <c r="T1129" s="2" t="str">
        <f t="shared" si="147"/>
        <v/>
      </c>
      <c r="U1129" s="2" t="str">
        <f t="shared" si="148"/>
        <v/>
      </c>
      <c r="V1129" s="2" t="str">
        <f t="shared" si="149"/>
        <v/>
      </c>
      <c r="W1129" s="2" t="str">
        <f t="shared" si="150"/>
        <v/>
      </c>
    </row>
    <row r="1130" spans="8:23" x14ac:dyDescent="0.3">
      <c r="H1130" s="12">
        <f t="shared" si="143"/>
        <v>0</v>
      </c>
      <c r="I1130" s="2" t="str">
        <f t="shared" si="144"/>
        <v/>
      </c>
      <c r="J1130" s="2" t="str">
        <f>IF(ISBLANK(A1130),"",-SUM(I$3:I1130))</f>
        <v/>
      </c>
      <c r="K1130" s="2" t="str">
        <f t="shared" si="145"/>
        <v/>
      </c>
      <c r="L1130" s="7" t="str">
        <f t="shared" si="146"/>
        <v/>
      </c>
      <c r="M1130" s="7" t="str">
        <f>IF(ISBLANK(A1130),"",K1130/($M$1+SUM(K$3:K1129)))</f>
        <v/>
      </c>
      <c r="N1130" t="str">
        <f>IF(ISBLANK(A1130),"",IF(H1131=0,NETWORKDAYS($H$3,H1130,holiday!$B$2:$B$10),IF(DAY(H1130)&lt;DAY(H1131),NETWORKDAYS($H$3,H1130,holiday!$B$2:$B$10),0)))</f>
        <v/>
      </c>
      <c r="O1130" t="str">
        <f>IF(ISBLANK(A1130),"",SUMIF($A$3:$A1130,O$2,$B$3:$B1130))</f>
        <v/>
      </c>
      <c r="P1130" t="str">
        <f>IF(ISBLANK(A1130),"",SUMIF($A$3:$A1130,P$2,$B$3:$B1130))</f>
        <v/>
      </c>
      <c r="Q1130" t="str">
        <f>IF(ISBLANK(A1130),"",SUMIF($A$3:$A1130,Q$2,$B$3:$B1130))</f>
        <v/>
      </c>
      <c r="R1130" t="str">
        <f>IF(ISBLANK(A1130),"",SUMIF($A$3:$A1130,R$2,$B$3:$B1130))</f>
        <v/>
      </c>
      <c r="T1130" s="2" t="str">
        <f t="shared" si="147"/>
        <v/>
      </c>
      <c r="U1130" s="2" t="str">
        <f t="shared" si="148"/>
        <v/>
      </c>
      <c r="V1130" s="2" t="str">
        <f t="shared" si="149"/>
        <v/>
      </c>
      <c r="W1130" s="2" t="str">
        <f t="shared" si="150"/>
        <v/>
      </c>
    </row>
    <row r="1131" spans="8:23" x14ac:dyDescent="0.3">
      <c r="H1131" s="12">
        <f t="shared" si="143"/>
        <v>0</v>
      </c>
      <c r="I1131" s="2" t="str">
        <f t="shared" si="144"/>
        <v/>
      </c>
      <c r="J1131" s="2" t="str">
        <f>IF(ISBLANK(A1131),"",-SUM(I$3:I1131))</f>
        <v/>
      </c>
      <c r="K1131" s="2" t="str">
        <f t="shared" si="145"/>
        <v/>
      </c>
      <c r="L1131" s="7" t="str">
        <f t="shared" si="146"/>
        <v/>
      </c>
      <c r="M1131" s="7" t="str">
        <f>IF(ISBLANK(A1131),"",K1131/($M$1+SUM(K$3:K1130)))</f>
        <v/>
      </c>
      <c r="N1131" t="str">
        <f>IF(ISBLANK(A1131),"",IF(H1132=0,NETWORKDAYS($H$3,H1131,holiday!$B$2:$B$10),IF(DAY(H1131)&lt;DAY(H1132),NETWORKDAYS($H$3,H1131,holiday!$B$2:$B$10),0)))</f>
        <v/>
      </c>
      <c r="O1131" t="str">
        <f>IF(ISBLANK(A1131),"",SUMIF($A$3:$A1131,O$2,$B$3:$B1131))</f>
        <v/>
      </c>
      <c r="P1131" t="str">
        <f>IF(ISBLANK(A1131),"",SUMIF($A$3:$A1131,P$2,$B$3:$B1131))</f>
        <v/>
      </c>
      <c r="Q1131" t="str">
        <f>IF(ISBLANK(A1131),"",SUMIF($A$3:$A1131,Q$2,$B$3:$B1131))</f>
        <v/>
      </c>
      <c r="R1131" t="str">
        <f>IF(ISBLANK(A1131),"",SUMIF($A$3:$A1131,R$2,$B$3:$B1131))</f>
        <v/>
      </c>
      <c r="T1131" s="2" t="str">
        <f t="shared" si="147"/>
        <v/>
      </c>
      <c r="U1131" s="2" t="str">
        <f t="shared" si="148"/>
        <v/>
      </c>
      <c r="V1131" s="2" t="str">
        <f t="shared" si="149"/>
        <v/>
      </c>
      <c r="W1131" s="2" t="str">
        <f t="shared" si="150"/>
        <v/>
      </c>
    </row>
    <row r="1132" spans="8:23" x14ac:dyDescent="0.3">
      <c r="H1132" s="12">
        <f t="shared" si="143"/>
        <v>0</v>
      </c>
      <c r="I1132" s="2" t="str">
        <f t="shared" si="144"/>
        <v/>
      </c>
      <c r="J1132" s="2" t="str">
        <f>IF(ISBLANK(A1132),"",-SUM(I$3:I1132))</f>
        <v/>
      </c>
      <c r="K1132" s="2" t="str">
        <f t="shared" si="145"/>
        <v/>
      </c>
      <c r="L1132" s="7" t="str">
        <f t="shared" si="146"/>
        <v/>
      </c>
      <c r="M1132" s="7" t="str">
        <f>IF(ISBLANK(A1132),"",K1132/($M$1+SUM(K$3:K1131)))</f>
        <v/>
      </c>
      <c r="N1132" t="str">
        <f>IF(ISBLANK(A1132),"",IF(H1133=0,NETWORKDAYS($H$3,H1132,holiday!$B$2:$B$10),IF(DAY(H1132)&lt;DAY(H1133),NETWORKDAYS($H$3,H1132,holiday!$B$2:$B$10),0)))</f>
        <v/>
      </c>
      <c r="O1132" t="str">
        <f>IF(ISBLANK(A1132),"",SUMIF($A$3:$A1132,O$2,$B$3:$B1132))</f>
        <v/>
      </c>
      <c r="P1132" t="str">
        <f>IF(ISBLANK(A1132),"",SUMIF($A$3:$A1132,P$2,$B$3:$B1132))</f>
        <v/>
      </c>
      <c r="Q1132" t="str">
        <f>IF(ISBLANK(A1132),"",SUMIF($A$3:$A1132,Q$2,$B$3:$B1132))</f>
        <v/>
      </c>
      <c r="R1132" t="str">
        <f>IF(ISBLANK(A1132),"",SUMIF($A$3:$A1132,R$2,$B$3:$B1132))</f>
        <v/>
      </c>
      <c r="T1132" s="2" t="str">
        <f t="shared" si="147"/>
        <v/>
      </c>
      <c r="U1132" s="2" t="str">
        <f t="shared" si="148"/>
        <v/>
      </c>
      <c r="V1132" s="2" t="str">
        <f t="shared" si="149"/>
        <v/>
      </c>
      <c r="W1132" s="2" t="str">
        <f t="shared" si="150"/>
        <v/>
      </c>
    </row>
    <row r="1133" spans="8:23" x14ac:dyDescent="0.3">
      <c r="H1133" s="12">
        <f t="shared" si="143"/>
        <v>0</v>
      </c>
      <c r="I1133" s="2" t="str">
        <f t="shared" si="144"/>
        <v/>
      </c>
      <c r="J1133" s="2" t="str">
        <f>IF(ISBLANK(A1133),"",-SUM(I$3:I1133))</f>
        <v/>
      </c>
      <c r="K1133" s="2" t="str">
        <f t="shared" si="145"/>
        <v/>
      </c>
      <c r="L1133" s="7" t="str">
        <f t="shared" si="146"/>
        <v/>
      </c>
      <c r="M1133" s="7" t="str">
        <f>IF(ISBLANK(A1133),"",K1133/($M$1+SUM(K$3:K1132)))</f>
        <v/>
      </c>
      <c r="N1133" t="str">
        <f>IF(ISBLANK(A1133),"",IF(H1134=0,NETWORKDAYS($H$3,H1133,holiday!$B$2:$B$10),IF(DAY(H1133)&lt;DAY(H1134),NETWORKDAYS($H$3,H1133,holiday!$B$2:$B$10),0)))</f>
        <v/>
      </c>
      <c r="O1133" t="str">
        <f>IF(ISBLANK(A1133),"",SUMIF($A$3:$A1133,O$2,$B$3:$B1133))</f>
        <v/>
      </c>
      <c r="P1133" t="str">
        <f>IF(ISBLANK(A1133),"",SUMIF($A$3:$A1133,P$2,$B$3:$B1133))</f>
        <v/>
      </c>
      <c r="Q1133" t="str">
        <f>IF(ISBLANK(A1133),"",SUMIF($A$3:$A1133,Q$2,$B$3:$B1133))</f>
        <v/>
      </c>
      <c r="R1133" t="str">
        <f>IF(ISBLANK(A1133),"",SUMIF($A$3:$A1133,R$2,$B$3:$B1133))</f>
        <v/>
      </c>
      <c r="T1133" s="2" t="str">
        <f t="shared" si="147"/>
        <v/>
      </c>
      <c r="U1133" s="2" t="str">
        <f t="shared" si="148"/>
        <v/>
      </c>
      <c r="V1133" s="2" t="str">
        <f t="shared" si="149"/>
        <v/>
      </c>
      <c r="W1133" s="2" t="str">
        <f t="shared" si="150"/>
        <v/>
      </c>
    </row>
    <row r="1134" spans="8:23" x14ac:dyDescent="0.3">
      <c r="H1134" s="12">
        <f t="shared" si="143"/>
        <v>0</v>
      </c>
      <c r="I1134" s="2" t="str">
        <f t="shared" si="144"/>
        <v/>
      </c>
      <c r="J1134" s="2" t="str">
        <f>IF(ISBLANK(A1134),"",-SUM(I$3:I1134))</f>
        <v/>
      </c>
      <c r="K1134" s="2" t="str">
        <f t="shared" si="145"/>
        <v/>
      </c>
      <c r="L1134" s="7" t="str">
        <f t="shared" si="146"/>
        <v/>
      </c>
      <c r="M1134" s="7" t="str">
        <f>IF(ISBLANK(A1134),"",K1134/($M$1+SUM(K$3:K1133)))</f>
        <v/>
      </c>
      <c r="N1134" t="str">
        <f>IF(ISBLANK(A1134),"",IF(H1135=0,NETWORKDAYS($H$3,H1134,holiday!$B$2:$B$10),IF(DAY(H1134)&lt;DAY(H1135),NETWORKDAYS($H$3,H1134,holiday!$B$2:$B$10),0)))</f>
        <v/>
      </c>
      <c r="O1134" t="str">
        <f>IF(ISBLANK(A1134),"",SUMIF($A$3:$A1134,O$2,$B$3:$B1134))</f>
        <v/>
      </c>
      <c r="P1134" t="str">
        <f>IF(ISBLANK(A1134),"",SUMIF($A$3:$A1134,P$2,$B$3:$B1134))</f>
        <v/>
      </c>
      <c r="Q1134" t="str">
        <f>IF(ISBLANK(A1134),"",SUMIF($A$3:$A1134,Q$2,$B$3:$B1134))</f>
        <v/>
      </c>
      <c r="R1134" t="str">
        <f>IF(ISBLANK(A1134),"",SUMIF($A$3:$A1134,R$2,$B$3:$B1134))</f>
        <v/>
      </c>
      <c r="T1134" s="2" t="str">
        <f t="shared" si="147"/>
        <v/>
      </c>
      <c r="U1134" s="2" t="str">
        <f t="shared" si="148"/>
        <v/>
      </c>
      <c r="V1134" s="2" t="str">
        <f t="shared" si="149"/>
        <v/>
      </c>
      <c r="W1134" s="2" t="str">
        <f t="shared" si="150"/>
        <v/>
      </c>
    </row>
    <row r="1135" spans="8:23" x14ac:dyDescent="0.3">
      <c r="H1135" s="12">
        <f t="shared" si="143"/>
        <v>0</v>
      </c>
      <c r="I1135" s="2" t="str">
        <f t="shared" si="144"/>
        <v/>
      </c>
      <c r="J1135" s="2" t="str">
        <f>IF(ISBLANK(A1135),"",-SUM(I$3:I1135))</f>
        <v/>
      </c>
      <c r="K1135" s="2" t="str">
        <f t="shared" si="145"/>
        <v/>
      </c>
      <c r="L1135" s="7" t="str">
        <f t="shared" si="146"/>
        <v/>
      </c>
      <c r="M1135" s="7" t="str">
        <f>IF(ISBLANK(A1135),"",K1135/($M$1+SUM(K$3:K1134)))</f>
        <v/>
      </c>
      <c r="N1135" t="str">
        <f>IF(ISBLANK(A1135),"",IF(H1136=0,NETWORKDAYS($H$3,H1135,holiday!$B$2:$B$10),IF(DAY(H1135)&lt;DAY(H1136),NETWORKDAYS($H$3,H1135,holiday!$B$2:$B$10),0)))</f>
        <v/>
      </c>
      <c r="O1135" t="str">
        <f>IF(ISBLANK(A1135),"",SUMIF($A$3:$A1135,O$2,$B$3:$B1135))</f>
        <v/>
      </c>
      <c r="P1135" t="str">
        <f>IF(ISBLANK(A1135),"",SUMIF($A$3:$A1135,P$2,$B$3:$B1135))</f>
        <v/>
      </c>
      <c r="Q1135" t="str">
        <f>IF(ISBLANK(A1135),"",SUMIF($A$3:$A1135,Q$2,$B$3:$B1135))</f>
        <v/>
      </c>
      <c r="R1135" t="str">
        <f>IF(ISBLANK(A1135),"",SUMIF($A$3:$A1135,R$2,$B$3:$B1135))</f>
        <v/>
      </c>
      <c r="T1135" s="2" t="str">
        <f t="shared" si="147"/>
        <v/>
      </c>
      <c r="U1135" s="2" t="str">
        <f t="shared" si="148"/>
        <v/>
      </c>
      <c r="V1135" s="2" t="str">
        <f t="shared" si="149"/>
        <v/>
      </c>
      <c r="W1135" s="2" t="str">
        <f t="shared" si="150"/>
        <v/>
      </c>
    </row>
    <row r="1136" spans="8:23" x14ac:dyDescent="0.3">
      <c r="H1136" s="12">
        <f t="shared" si="143"/>
        <v>0</v>
      </c>
      <c r="I1136" s="2" t="str">
        <f t="shared" si="144"/>
        <v/>
      </c>
      <c r="J1136" s="2" t="str">
        <f>IF(ISBLANK(A1136),"",-SUM(I$3:I1136))</f>
        <v/>
      </c>
      <c r="K1136" s="2" t="str">
        <f t="shared" si="145"/>
        <v/>
      </c>
      <c r="L1136" s="7" t="str">
        <f t="shared" si="146"/>
        <v/>
      </c>
      <c r="M1136" s="7" t="str">
        <f>IF(ISBLANK(A1136),"",K1136/($M$1+SUM(K$3:K1135)))</f>
        <v/>
      </c>
      <c r="N1136" t="str">
        <f>IF(ISBLANK(A1136),"",IF(H1137=0,NETWORKDAYS($H$3,H1136,holiday!$B$2:$B$10),IF(DAY(H1136)&lt;DAY(H1137),NETWORKDAYS($H$3,H1136,holiday!$B$2:$B$10),0)))</f>
        <v/>
      </c>
      <c r="O1136" t="str">
        <f>IF(ISBLANK(A1136),"",SUMIF($A$3:$A1136,O$2,$B$3:$B1136))</f>
        <v/>
      </c>
      <c r="P1136" t="str">
        <f>IF(ISBLANK(A1136),"",SUMIF($A$3:$A1136,P$2,$B$3:$B1136))</f>
        <v/>
      </c>
      <c r="Q1136" t="str">
        <f>IF(ISBLANK(A1136),"",SUMIF($A$3:$A1136,Q$2,$B$3:$B1136))</f>
        <v/>
      </c>
      <c r="R1136" t="str">
        <f>IF(ISBLANK(A1136),"",SUMIF($A$3:$A1136,R$2,$B$3:$B1136))</f>
        <v/>
      </c>
      <c r="T1136" s="2" t="str">
        <f t="shared" si="147"/>
        <v/>
      </c>
      <c r="U1136" s="2" t="str">
        <f t="shared" si="148"/>
        <v/>
      </c>
      <c r="V1136" s="2" t="str">
        <f t="shared" si="149"/>
        <v/>
      </c>
      <c r="W1136" s="2" t="str">
        <f t="shared" si="150"/>
        <v/>
      </c>
    </row>
    <row r="1137" spans="8:23" x14ac:dyDescent="0.3">
      <c r="H1137" s="12">
        <f t="shared" si="143"/>
        <v>0</v>
      </c>
      <c r="I1137" s="2" t="str">
        <f t="shared" si="144"/>
        <v/>
      </c>
      <c r="J1137" s="2" t="str">
        <f>IF(ISBLANK(A1137),"",-SUM(I$3:I1137))</f>
        <v/>
      </c>
      <c r="K1137" s="2" t="str">
        <f t="shared" si="145"/>
        <v/>
      </c>
      <c r="L1137" s="7" t="str">
        <f t="shared" si="146"/>
        <v/>
      </c>
      <c r="M1137" s="7" t="str">
        <f>IF(ISBLANK(A1137),"",K1137/($M$1+SUM(K$3:K1136)))</f>
        <v/>
      </c>
      <c r="N1137" t="str">
        <f>IF(ISBLANK(A1137),"",IF(H1138=0,NETWORKDAYS($H$3,H1137,holiday!$B$2:$B$10),IF(DAY(H1137)&lt;DAY(H1138),NETWORKDAYS($H$3,H1137,holiday!$B$2:$B$10),0)))</f>
        <v/>
      </c>
      <c r="O1137" t="str">
        <f>IF(ISBLANK(A1137),"",SUMIF($A$3:$A1137,O$2,$B$3:$B1137))</f>
        <v/>
      </c>
      <c r="P1137" t="str">
        <f>IF(ISBLANK(A1137),"",SUMIF($A$3:$A1137,P$2,$B$3:$B1137))</f>
        <v/>
      </c>
      <c r="Q1137" t="str">
        <f>IF(ISBLANK(A1137),"",SUMIF($A$3:$A1137,Q$2,$B$3:$B1137))</f>
        <v/>
      </c>
      <c r="R1137" t="str">
        <f>IF(ISBLANK(A1137),"",SUMIF($A$3:$A1137,R$2,$B$3:$B1137))</f>
        <v/>
      </c>
      <c r="T1137" s="2" t="str">
        <f t="shared" si="147"/>
        <v/>
      </c>
      <c r="U1137" s="2" t="str">
        <f t="shared" si="148"/>
        <v/>
      </c>
      <c r="V1137" s="2" t="str">
        <f t="shared" si="149"/>
        <v/>
      </c>
      <c r="W1137" s="2" t="str">
        <f t="shared" si="150"/>
        <v/>
      </c>
    </row>
    <row r="1138" spans="8:23" x14ac:dyDescent="0.3">
      <c r="H1138" s="12">
        <f t="shared" si="143"/>
        <v>0</v>
      </c>
      <c r="I1138" s="2" t="str">
        <f t="shared" si="144"/>
        <v/>
      </c>
      <c r="J1138" s="2" t="str">
        <f>IF(ISBLANK(A1138),"",-SUM(I$3:I1138))</f>
        <v/>
      </c>
      <c r="K1138" s="2" t="str">
        <f t="shared" si="145"/>
        <v/>
      </c>
      <c r="L1138" s="7" t="str">
        <f t="shared" si="146"/>
        <v/>
      </c>
      <c r="M1138" s="7" t="str">
        <f>IF(ISBLANK(A1138),"",K1138/($M$1+SUM(K$3:K1137)))</f>
        <v/>
      </c>
      <c r="N1138" t="str">
        <f>IF(ISBLANK(A1138),"",IF(H1139=0,NETWORKDAYS($H$3,H1138,holiday!$B$2:$B$10),IF(DAY(H1138)&lt;DAY(H1139),NETWORKDAYS($H$3,H1138,holiday!$B$2:$B$10),0)))</f>
        <v/>
      </c>
      <c r="O1138" t="str">
        <f>IF(ISBLANK(A1138),"",SUMIF($A$3:$A1138,O$2,$B$3:$B1138))</f>
        <v/>
      </c>
      <c r="P1138" t="str">
        <f>IF(ISBLANK(A1138),"",SUMIF($A$3:$A1138,P$2,$B$3:$B1138))</f>
        <v/>
      </c>
      <c r="Q1138" t="str">
        <f>IF(ISBLANK(A1138),"",SUMIF($A$3:$A1138,Q$2,$B$3:$B1138))</f>
        <v/>
      </c>
      <c r="R1138" t="str">
        <f>IF(ISBLANK(A1138),"",SUMIF($A$3:$A1138,R$2,$B$3:$B1138))</f>
        <v/>
      </c>
      <c r="T1138" s="2" t="str">
        <f t="shared" si="147"/>
        <v/>
      </c>
      <c r="U1138" s="2" t="str">
        <f t="shared" si="148"/>
        <v/>
      </c>
      <c r="V1138" s="2" t="str">
        <f t="shared" si="149"/>
        <v/>
      </c>
      <c r="W1138" s="2" t="str">
        <f t="shared" si="150"/>
        <v/>
      </c>
    </row>
    <row r="1139" spans="8:23" x14ac:dyDescent="0.3">
      <c r="H1139" s="12">
        <f t="shared" si="143"/>
        <v>0</v>
      </c>
      <c r="I1139" s="2" t="str">
        <f t="shared" si="144"/>
        <v/>
      </c>
      <c r="J1139" s="2" t="str">
        <f>IF(ISBLANK(A1139),"",-SUM(I$3:I1139))</f>
        <v/>
      </c>
      <c r="K1139" s="2" t="str">
        <f t="shared" si="145"/>
        <v/>
      </c>
      <c r="L1139" s="7" t="str">
        <f t="shared" si="146"/>
        <v/>
      </c>
      <c r="M1139" s="7" t="str">
        <f>IF(ISBLANK(A1139),"",K1139/($M$1+SUM(K$3:K1138)))</f>
        <v/>
      </c>
      <c r="N1139" t="str">
        <f>IF(ISBLANK(A1139),"",IF(H1140=0,NETWORKDAYS($H$3,H1139,holiday!$B$2:$B$10),IF(DAY(H1139)&lt;DAY(H1140),NETWORKDAYS($H$3,H1139,holiday!$B$2:$B$10),0)))</f>
        <v/>
      </c>
      <c r="O1139" t="str">
        <f>IF(ISBLANK(A1139),"",SUMIF($A$3:$A1139,O$2,$B$3:$B1139))</f>
        <v/>
      </c>
      <c r="P1139" t="str">
        <f>IF(ISBLANK(A1139),"",SUMIF($A$3:$A1139,P$2,$B$3:$B1139))</f>
        <v/>
      </c>
      <c r="Q1139" t="str">
        <f>IF(ISBLANK(A1139),"",SUMIF($A$3:$A1139,Q$2,$B$3:$B1139))</f>
        <v/>
      </c>
      <c r="R1139" t="str">
        <f>IF(ISBLANK(A1139),"",SUMIF($A$3:$A1139,R$2,$B$3:$B1139))</f>
        <v/>
      </c>
      <c r="T1139" s="2" t="str">
        <f t="shared" si="147"/>
        <v/>
      </c>
      <c r="U1139" s="2" t="str">
        <f t="shared" si="148"/>
        <v/>
      </c>
      <c r="V1139" s="2" t="str">
        <f t="shared" si="149"/>
        <v/>
      </c>
      <c r="W1139" s="2" t="str">
        <f t="shared" si="150"/>
        <v/>
      </c>
    </row>
    <row r="1140" spans="8:23" x14ac:dyDescent="0.3">
      <c r="H1140" s="12">
        <f t="shared" si="143"/>
        <v>0</v>
      </c>
      <c r="I1140" s="2" t="str">
        <f t="shared" si="144"/>
        <v/>
      </c>
      <c r="J1140" s="2" t="str">
        <f>IF(ISBLANK(A1140),"",-SUM(I$3:I1140))</f>
        <v/>
      </c>
      <c r="K1140" s="2" t="str">
        <f t="shared" si="145"/>
        <v/>
      </c>
      <c r="L1140" s="7" t="str">
        <f t="shared" si="146"/>
        <v/>
      </c>
      <c r="M1140" s="7" t="str">
        <f>IF(ISBLANK(A1140),"",K1140/($M$1+SUM(K$3:K1139)))</f>
        <v/>
      </c>
      <c r="N1140" t="str">
        <f>IF(ISBLANK(A1140),"",IF(H1141=0,NETWORKDAYS($H$3,H1140,holiday!$B$2:$B$10),IF(DAY(H1140)&lt;DAY(H1141),NETWORKDAYS($H$3,H1140,holiday!$B$2:$B$10),0)))</f>
        <v/>
      </c>
      <c r="O1140" t="str">
        <f>IF(ISBLANK(A1140),"",SUMIF($A$3:$A1140,O$2,$B$3:$B1140))</f>
        <v/>
      </c>
      <c r="P1140" t="str">
        <f>IF(ISBLANK(A1140),"",SUMIF($A$3:$A1140,P$2,$B$3:$B1140))</f>
        <v/>
      </c>
      <c r="Q1140" t="str">
        <f>IF(ISBLANK(A1140),"",SUMIF($A$3:$A1140,Q$2,$B$3:$B1140))</f>
        <v/>
      </c>
      <c r="R1140" t="str">
        <f>IF(ISBLANK(A1140),"",SUMIF($A$3:$A1140,R$2,$B$3:$B1140))</f>
        <v/>
      </c>
      <c r="T1140" s="2" t="str">
        <f t="shared" si="147"/>
        <v/>
      </c>
      <c r="U1140" s="2" t="str">
        <f t="shared" si="148"/>
        <v/>
      </c>
      <c r="V1140" s="2" t="str">
        <f t="shared" si="149"/>
        <v/>
      </c>
      <c r="W1140" s="2" t="str">
        <f t="shared" si="150"/>
        <v/>
      </c>
    </row>
    <row r="1141" spans="8:23" x14ac:dyDescent="0.3">
      <c r="H1141" s="12">
        <f t="shared" si="143"/>
        <v>0</v>
      </c>
      <c r="I1141" s="2" t="str">
        <f t="shared" si="144"/>
        <v/>
      </c>
      <c r="J1141" s="2" t="str">
        <f>IF(ISBLANK(A1141),"",-SUM(I$3:I1141))</f>
        <v/>
      </c>
      <c r="K1141" s="2" t="str">
        <f t="shared" si="145"/>
        <v/>
      </c>
      <c r="L1141" s="7" t="str">
        <f t="shared" si="146"/>
        <v/>
      </c>
      <c r="M1141" s="7" t="str">
        <f>IF(ISBLANK(A1141),"",K1141/($M$1+SUM(K$3:K1140)))</f>
        <v/>
      </c>
      <c r="N1141" t="str">
        <f>IF(ISBLANK(A1141),"",IF(H1142=0,NETWORKDAYS($H$3,H1141,holiday!$B$2:$B$10),IF(DAY(H1141)&lt;DAY(H1142),NETWORKDAYS($H$3,H1141,holiday!$B$2:$B$10),0)))</f>
        <v/>
      </c>
      <c r="O1141" t="str">
        <f>IF(ISBLANK(A1141),"",SUMIF($A$3:$A1141,O$2,$B$3:$B1141))</f>
        <v/>
      </c>
      <c r="P1141" t="str">
        <f>IF(ISBLANK(A1141),"",SUMIF($A$3:$A1141,P$2,$B$3:$B1141))</f>
        <v/>
      </c>
      <c r="Q1141" t="str">
        <f>IF(ISBLANK(A1141),"",SUMIF($A$3:$A1141,Q$2,$B$3:$B1141))</f>
        <v/>
      </c>
      <c r="R1141" t="str">
        <f>IF(ISBLANK(A1141),"",SUMIF($A$3:$A1141,R$2,$B$3:$B1141))</f>
        <v/>
      </c>
      <c r="T1141" s="2" t="str">
        <f t="shared" si="147"/>
        <v/>
      </c>
      <c r="U1141" s="2" t="str">
        <f t="shared" si="148"/>
        <v/>
      </c>
      <c r="V1141" s="2" t="str">
        <f t="shared" si="149"/>
        <v/>
      </c>
      <c r="W1141" s="2" t="str">
        <f t="shared" si="150"/>
        <v/>
      </c>
    </row>
    <row r="1142" spans="8:23" x14ac:dyDescent="0.3">
      <c r="H1142" s="12">
        <f t="shared" si="143"/>
        <v>0</v>
      </c>
      <c r="I1142" s="2" t="str">
        <f t="shared" si="144"/>
        <v/>
      </c>
      <c r="J1142" s="2" t="str">
        <f>IF(ISBLANK(A1142),"",-SUM(I$3:I1142))</f>
        <v/>
      </c>
      <c r="K1142" s="2" t="str">
        <f t="shared" si="145"/>
        <v/>
      </c>
      <c r="L1142" s="7" t="str">
        <f t="shared" si="146"/>
        <v/>
      </c>
      <c r="M1142" s="7" t="str">
        <f>IF(ISBLANK(A1142),"",K1142/($M$1+SUM(K$3:K1141)))</f>
        <v/>
      </c>
      <c r="N1142" t="str">
        <f>IF(ISBLANK(A1142),"",IF(H1143=0,NETWORKDAYS($H$3,H1142,holiday!$B$2:$B$10),IF(DAY(H1142)&lt;DAY(H1143),NETWORKDAYS($H$3,H1142,holiday!$B$2:$B$10),0)))</f>
        <v/>
      </c>
      <c r="O1142" t="str">
        <f>IF(ISBLANK(A1142),"",SUMIF($A$3:$A1142,O$2,$B$3:$B1142))</f>
        <v/>
      </c>
      <c r="P1142" t="str">
        <f>IF(ISBLANK(A1142),"",SUMIF($A$3:$A1142,P$2,$B$3:$B1142))</f>
        <v/>
      </c>
      <c r="Q1142" t="str">
        <f>IF(ISBLANK(A1142),"",SUMIF($A$3:$A1142,Q$2,$B$3:$B1142))</f>
        <v/>
      </c>
      <c r="R1142" t="str">
        <f>IF(ISBLANK(A1142),"",SUMIF($A$3:$A1142,R$2,$B$3:$B1142))</f>
        <v/>
      </c>
      <c r="T1142" s="2" t="str">
        <f t="shared" si="147"/>
        <v/>
      </c>
      <c r="U1142" s="2" t="str">
        <f t="shared" si="148"/>
        <v/>
      </c>
      <c r="V1142" s="2" t="str">
        <f t="shared" si="149"/>
        <v/>
      </c>
      <c r="W1142" s="2" t="str">
        <f t="shared" si="150"/>
        <v/>
      </c>
    </row>
    <row r="1143" spans="8:23" x14ac:dyDescent="0.3">
      <c r="H1143" s="12">
        <f t="shared" si="143"/>
        <v>0</v>
      </c>
      <c r="I1143" s="2" t="str">
        <f t="shared" si="144"/>
        <v/>
      </c>
      <c r="J1143" s="2" t="str">
        <f>IF(ISBLANK(A1143),"",-SUM(I$3:I1143))</f>
        <v/>
      </c>
      <c r="K1143" s="2" t="str">
        <f t="shared" si="145"/>
        <v/>
      </c>
      <c r="L1143" s="7" t="str">
        <f t="shared" si="146"/>
        <v/>
      </c>
      <c r="M1143" s="7" t="str">
        <f>IF(ISBLANK(A1143),"",K1143/($M$1+SUM(K$3:K1142)))</f>
        <v/>
      </c>
      <c r="N1143" t="str">
        <f>IF(ISBLANK(A1143),"",IF(H1144=0,NETWORKDAYS($H$3,H1143,holiday!$B$2:$B$10),IF(DAY(H1143)&lt;DAY(H1144),NETWORKDAYS($H$3,H1143,holiday!$B$2:$B$10),0)))</f>
        <v/>
      </c>
      <c r="O1143" t="str">
        <f>IF(ISBLANK(A1143),"",SUMIF($A$3:$A1143,O$2,$B$3:$B1143))</f>
        <v/>
      </c>
      <c r="P1143" t="str">
        <f>IF(ISBLANK(A1143),"",SUMIF($A$3:$A1143,P$2,$B$3:$B1143))</f>
        <v/>
      </c>
      <c r="Q1143" t="str">
        <f>IF(ISBLANK(A1143),"",SUMIF($A$3:$A1143,Q$2,$B$3:$B1143))</f>
        <v/>
      </c>
      <c r="R1143" t="str">
        <f>IF(ISBLANK(A1143),"",SUMIF($A$3:$A1143,R$2,$B$3:$B1143))</f>
        <v/>
      </c>
      <c r="T1143" s="2" t="str">
        <f t="shared" si="147"/>
        <v/>
      </c>
      <c r="U1143" s="2" t="str">
        <f t="shared" si="148"/>
        <v/>
      </c>
      <c r="V1143" s="2" t="str">
        <f t="shared" si="149"/>
        <v/>
      </c>
      <c r="W1143" s="2" t="str">
        <f t="shared" si="150"/>
        <v/>
      </c>
    </row>
    <row r="1144" spans="8:23" x14ac:dyDescent="0.3">
      <c r="H1144" s="12">
        <f t="shared" si="143"/>
        <v>0</v>
      </c>
      <c r="I1144" s="2" t="str">
        <f t="shared" si="144"/>
        <v/>
      </c>
      <c r="J1144" s="2" t="str">
        <f>IF(ISBLANK(A1144),"",-SUM(I$3:I1144))</f>
        <v/>
      </c>
      <c r="K1144" s="2" t="str">
        <f t="shared" si="145"/>
        <v/>
      </c>
      <c r="L1144" s="7" t="str">
        <f t="shared" si="146"/>
        <v/>
      </c>
      <c r="M1144" s="7" t="str">
        <f>IF(ISBLANK(A1144),"",K1144/($M$1+SUM(K$3:K1143)))</f>
        <v/>
      </c>
      <c r="N1144" t="str">
        <f>IF(ISBLANK(A1144),"",IF(H1145=0,NETWORKDAYS($H$3,H1144,holiday!$B$2:$B$10),IF(DAY(H1144)&lt;DAY(H1145),NETWORKDAYS($H$3,H1144,holiday!$B$2:$B$10),0)))</f>
        <v/>
      </c>
      <c r="O1144" t="str">
        <f>IF(ISBLANK(A1144),"",SUMIF($A$3:$A1144,O$2,$B$3:$B1144))</f>
        <v/>
      </c>
      <c r="P1144" t="str">
        <f>IF(ISBLANK(A1144),"",SUMIF($A$3:$A1144,P$2,$B$3:$B1144))</f>
        <v/>
      </c>
      <c r="Q1144" t="str">
        <f>IF(ISBLANK(A1144),"",SUMIF($A$3:$A1144,Q$2,$B$3:$B1144))</f>
        <v/>
      </c>
      <c r="R1144" t="str">
        <f>IF(ISBLANK(A1144),"",SUMIF($A$3:$A1144,R$2,$B$3:$B1144))</f>
        <v/>
      </c>
      <c r="T1144" s="2" t="str">
        <f t="shared" si="147"/>
        <v/>
      </c>
      <c r="U1144" s="2" t="str">
        <f t="shared" si="148"/>
        <v/>
      </c>
      <c r="V1144" s="2" t="str">
        <f t="shared" si="149"/>
        <v/>
      </c>
      <c r="W1144" s="2" t="str">
        <f t="shared" si="150"/>
        <v/>
      </c>
    </row>
    <row r="1145" spans="8:23" x14ac:dyDescent="0.3">
      <c r="H1145" s="12">
        <f t="shared" si="143"/>
        <v>0</v>
      </c>
      <c r="I1145" s="2" t="str">
        <f t="shared" si="144"/>
        <v/>
      </c>
      <c r="J1145" s="2" t="str">
        <f>IF(ISBLANK(A1145),"",-SUM(I$3:I1145))</f>
        <v/>
      </c>
      <c r="K1145" s="2" t="str">
        <f t="shared" si="145"/>
        <v/>
      </c>
      <c r="L1145" s="7" t="str">
        <f t="shared" si="146"/>
        <v/>
      </c>
      <c r="M1145" s="7" t="str">
        <f>IF(ISBLANK(A1145),"",K1145/($M$1+SUM(K$3:K1144)))</f>
        <v/>
      </c>
      <c r="N1145" t="str">
        <f>IF(ISBLANK(A1145),"",IF(H1146=0,NETWORKDAYS($H$3,H1145,holiday!$B$2:$B$10),IF(DAY(H1145)&lt;DAY(H1146),NETWORKDAYS($H$3,H1145,holiday!$B$2:$B$10),0)))</f>
        <v/>
      </c>
      <c r="O1145" t="str">
        <f>IF(ISBLANK(A1145),"",SUMIF($A$3:$A1145,O$2,$B$3:$B1145))</f>
        <v/>
      </c>
      <c r="P1145" t="str">
        <f>IF(ISBLANK(A1145),"",SUMIF($A$3:$A1145,P$2,$B$3:$B1145))</f>
        <v/>
      </c>
      <c r="Q1145" t="str">
        <f>IF(ISBLANK(A1145),"",SUMIF($A$3:$A1145,Q$2,$B$3:$B1145))</f>
        <v/>
      </c>
      <c r="R1145" t="str">
        <f>IF(ISBLANK(A1145),"",SUMIF($A$3:$A1145,R$2,$B$3:$B1145))</f>
        <v/>
      </c>
      <c r="T1145" s="2" t="str">
        <f t="shared" si="147"/>
        <v/>
      </c>
      <c r="U1145" s="2" t="str">
        <f t="shared" si="148"/>
        <v/>
      </c>
      <c r="V1145" s="2" t="str">
        <f t="shared" si="149"/>
        <v/>
      </c>
      <c r="W1145" s="2" t="str">
        <f t="shared" si="150"/>
        <v/>
      </c>
    </row>
    <row r="1146" spans="8:23" x14ac:dyDescent="0.3">
      <c r="H1146" s="12">
        <f t="shared" si="143"/>
        <v>0</v>
      </c>
      <c r="I1146" s="2" t="str">
        <f t="shared" si="144"/>
        <v/>
      </c>
      <c r="J1146" s="2" t="str">
        <f>IF(ISBLANK(A1146),"",-SUM(I$3:I1146))</f>
        <v/>
      </c>
      <c r="K1146" s="2" t="str">
        <f t="shared" si="145"/>
        <v/>
      </c>
      <c r="L1146" s="7" t="str">
        <f t="shared" si="146"/>
        <v/>
      </c>
      <c r="M1146" s="7" t="str">
        <f>IF(ISBLANK(A1146),"",K1146/($M$1+SUM(K$3:K1145)))</f>
        <v/>
      </c>
      <c r="N1146" t="str">
        <f>IF(ISBLANK(A1146),"",IF(H1147=0,NETWORKDAYS($H$3,H1146,holiday!$B$2:$B$10),IF(DAY(H1146)&lt;DAY(H1147),NETWORKDAYS($H$3,H1146,holiday!$B$2:$B$10),0)))</f>
        <v/>
      </c>
      <c r="O1146" t="str">
        <f>IF(ISBLANK(A1146),"",SUMIF($A$3:$A1146,O$2,$B$3:$B1146))</f>
        <v/>
      </c>
      <c r="P1146" t="str">
        <f>IF(ISBLANK(A1146),"",SUMIF($A$3:$A1146,P$2,$B$3:$B1146))</f>
        <v/>
      </c>
      <c r="Q1146" t="str">
        <f>IF(ISBLANK(A1146),"",SUMIF($A$3:$A1146,Q$2,$B$3:$B1146))</f>
        <v/>
      </c>
      <c r="R1146" t="str">
        <f>IF(ISBLANK(A1146),"",SUMIF($A$3:$A1146,R$2,$B$3:$B1146))</f>
        <v/>
      </c>
      <c r="T1146" s="2" t="str">
        <f t="shared" si="147"/>
        <v/>
      </c>
      <c r="U1146" s="2" t="str">
        <f t="shared" si="148"/>
        <v/>
      </c>
      <c r="V1146" s="2" t="str">
        <f t="shared" si="149"/>
        <v/>
      </c>
      <c r="W1146" s="2" t="str">
        <f t="shared" si="150"/>
        <v/>
      </c>
    </row>
    <row r="1147" spans="8:23" x14ac:dyDescent="0.3">
      <c r="H1147" s="12">
        <f t="shared" si="143"/>
        <v>0</v>
      </c>
      <c r="I1147" s="2" t="str">
        <f t="shared" si="144"/>
        <v/>
      </c>
      <c r="J1147" s="2" t="str">
        <f>IF(ISBLANK(A1147),"",-SUM(I$3:I1147))</f>
        <v/>
      </c>
      <c r="K1147" s="2" t="str">
        <f t="shared" si="145"/>
        <v/>
      </c>
      <c r="L1147" s="7" t="str">
        <f t="shared" si="146"/>
        <v/>
      </c>
      <c r="M1147" s="7" t="str">
        <f>IF(ISBLANK(A1147),"",K1147/($M$1+SUM(K$3:K1146)))</f>
        <v/>
      </c>
      <c r="N1147" t="str">
        <f>IF(ISBLANK(A1147),"",IF(H1148=0,NETWORKDAYS($H$3,H1147,holiday!$B$2:$B$10),IF(DAY(H1147)&lt;DAY(H1148),NETWORKDAYS($H$3,H1147,holiday!$B$2:$B$10),0)))</f>
        <v/>
      </c>
      <c r="O1147" t="str">
        <f>IF(ISBLANK(A1147),"",SUMIF($A$3:$A1147,O$2,$B$3:$B1147))</f>
        <v/>
      </c>
      <c r="P1147" t="str">
        <f>IF(ISBLANK(A1147),"",SUMIF($A$3:$A1147,P$2,$B$3:$B1147))</f>
        <v/>
      </c>
      <c r="Q1147" t="str">
        <f>IF(ISBLANK(A1147),"",SUMIF($A$3:$A1147,Q$2,$B$3:$B1147))</f>
        <v/>
      </c>
      <c r="R1147" t="str">
        <f>IF(ISBLANK(A1147),"",SUMIF($A$3:$A1147,R$2,$B$3:$B1147))</f>
        <v/>
      </c>
      <c r="T1147" s="2" t="str">
        <f t="shared" si="147"/>
        <v/>
      </c>
      <c r="U1147" s="2" t="str">
        <f t="shared" si="148"/>
        <v/>
      </c>
      <c r="V1147" s="2" t="str">
        <f t="shared" si="149"/>
        <v/>
      </c>
      <c r="W1147" s="2" t="str">
        <f t="shared" si="150"/>
        <v/>
      </c>
    </row>
    <row r="1148" spans="8:23" x14ac:dyDescent="0.3">
      <c r="H1148" s="12">
        <f t="shared" si="143"/>
        <v>0</v>
      </c>
      <c r="I1148" s="2" t="str">
        <f t="shared" si="144"/>
        <v/>
      </c>
      <c r="J1148" s="2" t="str">
        <f>IF(ISBLANK(A1148),"",-SUM(I$3:I1148))</f>
        <v/>
      </c>
      <c r="K1148" s="2" t="str">
        <f t="shared" si="145"/>
        <v/>
      </c>
      <c r="L1148" s="7" t="str">
        <f t="shared" si="146"/>
        <v/>
      </c>
      <c r="M1148" s="7" t="str">
        <f>IF(ISBLANK(A1148),"",K1148/($M$1+SUM(K$3:K1147)))</f>
        <v/>
      </c>
      <c r="N1148" t="str">
        <f>IF(ISBLANK(A1148),"",IF(H1149=0,NETWORKDAYS($H$3,H1148,holiday!$B$2:$B$10),IF(DAY(H1148)&lt;DAY(H1149),NETWORKDAYS($H$3,H1148,holiday!$B$2:$B$10),0)))</f>
        <v/>
      </c>
      <c r="O1148" t="str">
        <f>IF(ISBLANK(A1148),"",SUMIF($A$3:$A1148,O$2,$B$3:$B1148))</f>
        <v/>
      </c>
      <c r="P1148" t="str">
        <f>IF(ISBLANK(A1148),"",SUMIF($A$3:$A1148,P$2,$B$3:$B1148))</f>
        <v/>
      </c>
      <c r="Q1148" t="str">
        <f>IF(ISBLANK(A1148),"",SUMIF($A$3:$A1148,Q$2,$B$3:$B1148))</f>
        <v/>
      </c>
      <c r="R1148" t="str">
        <f>IF(ISBLANK(A1148),"",SUMIF($A$3:$A1148,R$2,$B$3:$B1148))</f>
        <v/>
      </c>
      <c r="T1148" s="2" t="str">
        <f t="shared" si="147"/>
        <v/>
      </c>
      <c r="U1148" s="2" t="str">
        <f t="shared" si="148"/>
        <v/>
      </c>
      <c r="V1148" s="2" t="str">
        <f t="shared" si="149"/>
        <v/>
      </c>
      <c r="W1148" s="2" t="str">
        <f t="shared" si="150"/>
        <v/>
      </c>
    </row>
    <row r="1149" spans="8:23" x14ac:dyDescent="0.3">
      <c r="H1149" s="12">
        <f t="shared" si="143"/>
        <v>0</v>
      </c>
      <c r="I1149" s="2" t="str">
        <f t="shared" si="144"/>
        <v/>
      </c>
      <c r="J1149" s="2" t="str">
        <f>IF(ISBLANK(A1149),"",-SUM(I$3:I1149))</f>
        <v/>
      </c>
      <c r="K1149" s="2" t="str">
        <f t="shared" si="145"/>
        <v/>
      </c>
      <c r="L1149" s="7" t="str">
        <f t="shared" si="146"/>
        <v/>
      </c>
      <c r="M1149" s="7" t="str">
        <f>IF(ISBLANK(A1149),"",K1149/($M$1+SUM(K$3:K1148)))</f>
        <v/>
      </c>
      <c r="N1149" t="str">
        <f>IF(ISBLANK(A1149),"",IF(H1150=0,NETWORKDAYS($H$3,H1149,holiday!$B$2:$B$10),IF(DAY(H1149)&lt;DAY(H1150),NETWORKDAYS($H$3,H1149,holiday!$B$2:$B$10),0)))</f>
        <v/>
      </c>
      <c r="O1149" t="str">
        <f>IF(ISBLANK(A1149),"",SUMIF($A$3:$A1149,O$2,$B$3:$B1149))</f>
        <v/>
      </c>
      <c r="P1149" t="str">
        <f>IF(ISBLANK(A1149),"",SUMIF($A$3:$A1149,P$2,$B$3:$B1149))</f>
        <v/>
      </c>
      <c r="Q1149" t="str">
        <f>IF(ISBLANK(A1149),"",SUMIF($A$3:$A1149,Q$2,$B$3:$B1149))</f>
        <v/>
      </c>
      <c r="R1149" t="str">
        <f>IF(ISBLANK(A1149),"",SUMIF($A$3:$A1149,R$2,$B$3:$B1149))</f>
        <v/>
      </c>
      <c r="T1149" s="2" t="str">
        <f t="shared" si="147"/>
        <v/>
      </c>
      <c r="U1149" s="2" t="str">
        <f t="shared" si="148"/>
        <v/>
      </c>
      <c r="V1149" s="2" t="str">
        <f t="shared" si="149"/>
        <v/>
      </c>
      <c r="W1149" s="2" t="str">
        <f t="shared" si="150"/>
        <v/>
      </c>
    </row>
    <row r="1150" spans="8:23" x14ac:dyDescent="0.3">
      <c r="H1150" s="12">
        <f t="shared" si="143"/>
        <v>0</v>
      </c>
      <c r="I1150" s="2" t="str">
        <f t="shared" si="144"/>
        <v/>
      </c>
      <c r="J1150" s="2" t="str">
        <f>IF(ISBLANK(A1150),"",-SUM(I$3:I1150))</f>
        <v/>
      </c>
      <c r="K1150" s="2" t="str">
        <f t="shared" si="145"/>
        <v/>
      </c>
      <c r="L1150" s="7" t="str">
        <f t="shared" si="146"/>
        <v/>
      </c>
      <c r="M1150" s="7" t="str">
        <f>IF(ISBLANK(A1150),"",K1150/($M$1+SUM(K$3:K1149)))</f>
        <v/>
      </c>
      <c r="N1150" t="str">
        <f>IF(ISBLANK(A1150),"",IF(H1151=0,NETWORKDAYS($H$3,H1150,holiday!$B$2:$B$10),IF(DAY(H1150)&lt;DAY(H1151),NETWORKDAYS($H$3,H1150,holiday!$B$2:$B$10),0)))</f>
        <v/>
      </c>
      <c r="O1150" t="str">
        <f>IF(ISBLANK(A1150),"",SUMIF($A$3:$A1150,O$2,$B$3:$B1150))</f>
        <v/>
      </c>
      <c r="P1150" t="str">
        <f>IF(ISBLANK(A1150),"",SUMIF($A$3:$A1150,P$2,$B$3:$B1150))</f>
        <v/>
      </c>
      <c r="Q1150" t="str">
        <f>IF(ISBLANK(A1150),"",SUMIF($A$3:$A1150,Q$2,$B$3:$B1150))</f>
        <v/>
      </c>
      <c r="R1150" t="str">
        <f>IF(ISBLANK(A1150),"",SUMIF($A$3:$A1150,R$2,$B$3:$B1150))</f>
        <v/>
      </c>
      <c r="T1150" s="2" t="str">
        <f t="shared" si="147"/>
        <v/>
      </c>
      <c r="U1150" s="2" t="str">
        <f t="shared" si="148"/>
        <v/>
      </c>
      <c r="V1150" s="2" t="str">
        <f t="shared" si="149"/>
        <v/>
      </c>
      <c r="W1150" s="2" t="str">
        <f t="shared" si="150"/>
        <v/>
      </c>
    </row>
    <row r="1151" spans="8:23" x14ac:dyDescent="0.3">
      <c r="H1151" s="12">
        <f t="shared" si="143"/>
        <v>0</v>
      </c>
      <c r="I1151" s="2" t="str">
        <f t="shared" si="144"/>
        <v/>
      </c>
      <c r="J1151" s="2" t="str">
        <f>IF(ISBLANK(A1151),"",-SUM(I$3:I1151))</f>
        <v/>
      </c>
      <c r="K1151" s="2" t="str">
        <f t="shared" si="145"/>
        <v/>
      </c>
      <c r="L1151" s="7" t="str">
        <f t="shared" si="146"/>
        <v/>
      </c>
      <c r="M1151" s="7" t="str">
        <f>IF(ISBLANK(A1151),"",K1151/($M$1+SUM(K$3:K1150)))</f>
        <v/>
      </c>
      <c r="N1151" t="str">
        <f>IF(ISBLANK(A1151),"",IF(H1152=0,NETWORKDAYS($H$3,H1151,holiday!$B$2:$B$10),IF(DAY(H1151)&lt;DAY(H1152),NETWORKDAYS($H$3,H1151,holiday!$B$2:$B$10),0)))</f>
        <v/>
      </c>
      <c r="O1151" t="str">
        <f>IF(ISBLANK(A1151),"",SUMIF($A$3:$A1151,O$2,$B$3:$B1151))</f>
        <v/>
      </c>
      <c r="P1151" t="str">
        <f>IF(ISBLANK(A1151),"",SUMIF($A$3:$A1151,P$2,$B$3:$B1151))</f>
        <v/>
      </c>
      <c r="Q1151" t="str">
        <f>IF(ISBLANK(A1151),"",SUMIF($A$3:$A1151,Q$2,$B$3:$B1151))</f>
        <v/>
      </c>
      <c r="R1151" t="str">
        <f>IF(ISBLANK(A1151),"",SUMIF($A$3:$A1151,R$2,$B$3:$B1151))</f>
        <v/>
      </c>
      <c r="T1151" s="2" t="str">
        <f t="shared" si="147"/>
        <v/>
      </c>
      <c r="U1151" s="2" t="str">
        <f t="shared" si="148"/>
        <v/>
      </c>
      <c r="V1151" s="2" t="str">
        <f t="shared" si="149"/>
        <v/>
      </c>
      <c r="W1151" s="2" t="str">
        <f t="shared" si="150"/>
        <v/>
      </c>
    </row>
    <row r="1152" spans="8:23" x14ac:dyDescent="0.3">
      <c r="H1152" s="12">
        <f t="shared" si="143"/>
        <v>0</v>
      </c>
      <c r="I1152" s="2" t="str">
        <f t="shared" si="144"/>
        <v/>
      </c>
      <c r="J1152" s="2" t="str">
        <f>IF(ISBLANK(A1152),"",-SUM(I$3:I1152))</f>
        <v/>
      </c>
      <c r="K1152" s="2" t="str">
        <f t="shared" si="145"/>
        <v/>
      </c>
      <c r="L1152" s="7" t="str">
        <f t="shared" si="146"/>
        <v/>
      </c>
      <c r="M1152" s="7" t="str">
        <f>IF(ISBLANK(A1152),"",K1152/($M$1+SUM(K$3:K1151)))</f>
        <v/>
      </c>
      <c r="N1152" t="str">
        <f>IF(ISBLANK(A1152),"",IF(H1153=0,NETWORKDAYS($H$3,H1152,holiday!$B$2:$B$10),IF(DAY(H1152)&lt;DAY(H1153),NETWORKDAYS($H$3,H1152,holiday!$B$2:$B$10),0)))</f>
        <v/>
      </c>
      <c r="O1152" t="str">
        <f>IF(ISBLANK(A1152),"",SUMIF($A$3:$A1152,O$2,$B$3:$B1152))</f>
        <v/>
      </c>
      <c r="P1152" t="str">
        <f>IF(ISBLANK(A1152),"",SUMIF($A$3:$A1152,P$2,$B$3:$B1152))</f>
        <v/>
      </c>
      <c r="Q1152" t="str">
        <f>IF(ISBLANK(A1152),"",SUMIF($A$3:$A1152,Q$2,$B$3:$B1152))</f>
        <v/>
      </c>
      <c r="R1152" t="str">
        <f>IF(ISBLANK(A1152),"",SUMIF($A$3:$A1152,R$2,$B$3:$B1152))</f>
        <v/>
      </c>
      <c r="T1152" s="2" t="str">
        <f t="shared" si="147"/>
        <v/>
      </c>
      <c r="U1152" s="2" t="str">
        <f t="shared" si="148"/>
        <v/>
      </c>
      <c r="V1152" s="2" t="str">
        <f t="shared" si="149"/>
        <v/>
      </c>
      <c r="W1152" s="2" t="str">
        <f t="shared" si="150"/>
        <v/>
      </c>
    </row>
    <row r="1153" spans="8:23" x14ac:dyDescent="0.3">
      <c r="H1153" s="12">
        <f t="shared" si="143"/>
        <v>0</v>
      </c>
      <c r="I1153" s="2" t="str">
        <f t="shared" si="144"/>
        <v/>
      </c>
      <c r="J1153" s="2" t="str">
        <f>IF(ISBLANK(A1153),"",-SUM(I$3:I1153))</f>
        <v/>
      </c>
      <c r="K1153" s="2" t="str">
        <f t="shared" si="145"/>
        <v/>
      </c>
      <c r="L1153" s="7" t="str">
        <f t="shared" si="146"/>
        <v/>
      </c>
      <c r="M1153" s="7" t="str">
        <f>IF(ISBLANK(A1153),"",K1153/($M$1+SUM(K$3:K1152)))</f>
        <v/>
      </c>
      <c r="N1153" t="str">
        <f>IF(ISBLANK(A1153),"",IF(H1154=0,NETWORKDAYS($H$3,H1153,holiday!$B$2:$B$10),IF(DAY(H1153)&lt;DAY(H1154),NETWORKDAYS($H$3,H1153,holiday!$B$2:$B$10),0)))</f>
        <v/>
      </c>
      <c r="O1153" t="str">
        <f>IF(ISBLANK(A1153),"",SUMIF($A$3:$A1153,O$2,$B$3:$B1153))</f>
        <v/>
      </c>
      <c r="P1153" t="str">
        <f>IF(ISBLANK(A1153),"",SUMIF($A$3:$A1153,P$2,$B$3:$B1153))</f>
        <v/>
      </c>
      <c r="Q1153" t="str">
        <f>IF(ISBLANK(A1153),"",SUMIF($A$3:$A1153,Q$2,$B$3:$B1153))</f>
        <v/>
      </c>
      <c r="R1153" t="str">
        <f>IF(ISBLANK(A1153),"",SUMIF($A$3:$A1153,R$2,$B$3:$B1153))</f>
        <v/>
      </c>
      <c r="T1153" s="2" t="str">
        <f t="shared" si="147"/>
        <v/>
      </c>
      <c r="U1153" s="2" t="str">
        <f t="shared" si="148"/>
        <v/>
      </c>
      <c r="V1153" s="2" t="str">
        <f t="shared" si="149"/>
        <v/>
      </c>
      <c r="W1153" s="2" t="str">
        <f t="shared" si="150"/>
        <v/>
      </c>
    </row>
    <row r="1154" spans="8:23" x14ac:dyDescent="0.3">
      <c r="H1154" s="12">
        <f t="shared" si="143"/>
        <v>0</v>
      </c>
      <c r="I1154" s="2" t="str">
        <f t="shared" si="144"/>
        <v/>
      </c>
      <c r="J1154" s="2" t="str">
        <f>IF(ISBLANK(A1154),"",-SUM(I$3:I1154))</f>
        <v/>
      </c>
      <c r="K1154" s="2" t="str">
        <f t="shared" si="145"/>
        <v/>
      </c>
      <c r="L1154" s="7" t="str">
        <f t="shared" si="146"/>
        <v/>
      </c>
      <c r="M1154" s="7" t="str">
        <f>IF(ISBLANK(A1154),"",K1154/($M$1+SUM(K$3:K1153)))</f>
        <v/>
      </c>
      <c r="N1154" t="str">
        <f>IF(ISBLANK(A1154),"",IF(H1155=0,NETWORKDAYS($H$3,H1154,holiday!$B$2:$B$10),IF(DAY(H1154)&lt;DAY(H1155),NETWORKDAYS($H$3,H1154,holiday!$B$2:$B$10),0)))</f>
        <v/>
      </c>
      <c r="O1154" t="str">
        <f>IF(ISBLANK(A1154),"",SUMIF($A$3:$A1154,O$2,$B$3:$B1154))</f>
        <v/>
      </c>
      <c r="P1154" t="str">
        <f>IF(ISBLANK(A1154),"",SUMIF($A$3:$A1154,P$2,$B$3:$B1154))</f>
        <v/>
      </c>
      <c r="Q1154" t="str">
        <f>IF(ISBLANK(A1154),"",SUMIF($A$3:$A1154,Q$2,$B$3:$B1154))</f>
        <v/>
      </c>
      <c r="R1154" t="str">
        <f>IF(ISBLANK(A1154),"",SUMIF($A$3:$A1154,R$2,$B$3:$B1154))</f>
        <v/>
      </c>
      <c r="T1154" s="2" t="str">
        <f t="shared" si="147"/>
        <v/>
      </c>
      <c r="U1154" s="2" t="str">
        <f t="shared" si="148"/>
        <v/>
      </c>
      <c r="V1154" s="2" t="str">
        <f t="shared" si="149"/>
        <v/>
      </c>
      <c r="W1154" s="2" t="str">
        <f t="shared" si="150"/>
        <v/>
      </c>
    </row>
    <row r="1155" spans="8:23" x14ac:dyDescent="0.3">
      <c r="H1155" s="12">
        <f t="shared" si="143"/>
        <v>0</v>
      </c>
      <c r="I1155" s="2" t="str">
        <f t="shared" si="144"/>
        <v/>
      </c>
      <c r="J1155" s="2" t="str">
        <f>IF(ISBLANK(A1155),"",-SUM(I$3:I1155))</f>
        <v/>
      </c>
      <c r="K1155" s="2" t="str">
        <f t="shared" si="145"/>
        <v/>
      </c>
      <c r="L1155" s="7" t="str">
        <f t="shared" si="146"/>
        <v/>
      </c>
      <c r="M1155" s="7" t="str">
        <f>IF(ISBLANK(A1155),"",K1155/($M$1+SUM(K$3:K1154)))</f>
        <v/>
      </c>
      <c r="N1155" t="str">
        <f>IF(ISBLANK(A1155),"",IF(H1156=0,NETWORKDAYS($H$3,H1155,holiday!$B$2:$B$10),IF(DAY(H1155)&lt;DAY(H1156),NETWORKDAYS($H$3,H1155,holiday!$B$2:$B$10),0)))</f>
        <v/>
      </c>
      <c r="O1155" t="str">
        <f>IF(ISBLANK(A1155),"",SUMIF($A$3:$A1155,O$2,$B$3:$B1155))</f>
        <v/>
      </c>
      <c r="P1155" t="str">
        <f>IF(ISBLANK(A1155),"",SUMIF($A$3:$A1155,P$2,$B$3:$B1155))</f>
        <v/>
      </c>
      <c r="Q1155" t="str">
        <f>IF(ISBLANK(A1155),"",SUMIF($A$3:$A1155,Q$2,$B$3:$B1155))</f>
        <v/>
      </c>
      <c r="R1155" t="str">
        <f>IF(ISBLANK(A1155),"",SUMIF($A$3:$A1155,R$2,$B$3:$B1155))</f>
        <v/>
      </c>
      <c r="T1155" s="2" t="str">
        <f t="shared" si="147"/>
        <v/>
      </c>
      <c r="U1155" s="2" t="str">
        <f t="shared" si="148"/>
        <v/>
      </c>
      <c r="V1155" s="2" t="str">
        <f t="shared" si="149"/>
        <v/>
      </c>
      <c r="W1155" s="2" t="str">
        <f t="shared" si="150"/>
        <v/>
      </c>
    </row>
    <row r="1156" spans="8:23" x14ac:dyDescent="0.3">
      <c r="H1156" s="12">
        <f t="shared" ref="H1156:H1219" si="151">IF(ISBLANK(D1156),,LEFT(D1156,LEN(D1156)-6)*1)</f>
        <v>0</v>
      </c>
      <c r="I1156" s="2" t="str">
        <f t="shared" si="144"/>
        <v/>
      </c>
      <c r="J1156" s="2" t="str">
        <f>IF(ISBLANK(A1156),"",-SUM(I$3:I1156))</f>
        <v/>
      </c>
      <c r="K1156" s="2" t="str">
        <f t="shared" si="145"/>
        <v/>
      </c>
      <c r="L1156" s="7" t="str">
        <f t="shared" si="146"/>
        <v/>
      </c>
      <c r="M1156" s="7" t="str">
        <f>IF(ISBLANK(A1156),"",K1156/($M$1+SUM(K$3:K1155)))</f>
        <v/>
      </c>
      <c r="N1156" t="str">
        <f>IF(ISBLANK(A1156),"",IF(H1157=0,NETWORKDAYS($H$3,H1156,holiday!$B$2:$B$10),IF(DAY(H1156)&lt;DAY(H1157),NETWORKDAYS($H$3,H1156,holiday!$B$2:$B$10),0)))</f>
        <v/>
      </c>
      <c r="O1156" t="str">
        <f>IF(ISBLANK(A1156),"",SUMIF($A$3:$A1156,O$2,$B$3:$B1156))</f>
        <v/>
      </c>
      <c r="P1156" t="str">
        <f>IF(ISBLANK(A1156),"",SUMIF($A$3:$A1156,P$2,$B$3:$B1156))</f>
        <v/>
      </c>
      <c r="Q1156" t="str">
        <f>IF(ISBLANK(A1156),"",SUMIF($A$3:$A1156,Q$2,$B$3:$B1156))</f>
        <v/>
      </c>
      <c r="R1156" t="str">
        <f>IF(ISBLANK(A1156),"",SUMIF($A$3:$A1156,R$2,$B$3:$B1156))</f>
        <v/>
      </c>
      <c r="T1156" s="2" t="str">
        <f t="shared" si="147"/>
        <v/>
      </c>
      <c r="U1156" s="2" t="str">
        <f t="shared" si="148"/>
        <v/>
      </c>
      <c r="V1156" s="2" t="str">
        <f t="shared" si="149"/>
        <v/>
      </c>
      <c r="W1156" s="2" t="str">
        <f t="shared" si="150"/>
        <v/>
      </c>
    </row>
    <row r="1157" spans="8:23" x14ac:dyDescent="0.3">
      <c r="H1157" s="12">
        <f t="shared" si="151"/>
        <v>0</v>
      </c>
      <c r="I1157" s="2" t="str">
        <f t="shared" si="144"/>
        <v/>
      </c>
      <c r="J1157" s="2" t="str">
        <f>IF(ISBLANK(A1157),"",-SUM(I$3:I1157))</f>
        <v/>
      </c>
      <c r="K1157" s="2" t="str">
        <f t="shared" si="145"/>
        <v/>
      </c>
      <c r="L1157" s="7" t="str">
        <f t="shared" si="146"/>
        <v/>
      </c>
      <c r="M1157" s="7" t="str">
        <f>IF(ISBLANK(A1157),"",K1157/($M$1+SUM(K$3:K1156)))</f>
        <v/>
      </c>
      <c r="N1157" t="str">
        <f>IF(ISBLANK(A1157),"",IF(H1158=0,NETWORKDAYS($H$3,H1157,holiday!$B$2:$B$10),IF(DAY(H1157)&lt;DAY(H1158),NETWORKDAYS($H$3,H1157,holiday!$B$2:$B$10),0)))</f>
        <v/>
      </c>
      <c r="O1157" t="str">
        <f>IF(ISBLANK(A1157),"",SUMIF($A$3:$A1157,O$2,$B$3:$B1157))</f>
        <v/>
      </c>
      <c r="P1157" t="str">
        <f>IF(ISBLANK(A1157),"",SUMIF($A$3:$A1157,P$2,$B$3:$B1157))</f>
        <v/>
      </c>
      <c r="Q1157" t="str">
        <f>IF(ISBLANK(A1157),"",SUMIF($A$3:$A1157,Q$2,$B$3:$B1157))</f>
        <v/>
      </c>
      <c r="R1157" t="str">
        <f>IF(ISBLANK(A1157),"",SUMIF($A$3:$A1157,R$2,$B$3:$B1157))</f>
        <v/>
      </c>
      <c r="T1157" s="2" t="str">
        <f t="shared" si="147"/>
        <v/>
      </c>
      <c r="U1157" s="2" t="str">
        <f t="shared" si="148"/>
        <v/>
      </c>
      <c r="V1157" s="2" t="str">
        <f t="shared" si="149"/>
        <v/>
      </c>
      <c r="W1157" s="2" t="str">
        <f t="shared" si="150"/>
        <v/>
      </c>
    </row>
    <row r="1158" spans="8:23" x14ac:dyDescent="0.3">
      <c r="H1158" s="12">
        <f t="shared" si="151"/>
        <v>0</v>
      </c>
      <c r="I1158" s="2" t="str">
        <f t="shared" si="144"/>
        <v/>
      </c>
      <c r="J1158" s="2" t="str">
        <f>IF(ISBLANK(A1158),"",-SUM(I$3:I1158))</f>
        <v/>
      </c>
      <c r="K1158" s="2" t="str">
        <f t="shared" si="145"/>
        <v/>
      </c>
      <c r="L1158" s="7" t="str">
        <f t="shared" si="146"/>
        <v/>
      </c>
      <c r="M1158" s="7" t="str">
        <f>IF(ISBLANK(A1158),"",K1158/($M$1+SUM(K$3:K1157)))</f>
        <v/>
      </c>
      <c r="N1158" t="str">
        <f>IF(ISBLANK(A1158),"",IF(H1159=0,NETWORKDAYS($H$3,H1158,holiday!$B$2:$B$10),IF(DAY(H1158)&lt;DAY(H1159),NETWORKDAYS($H$3,H1158,holiday!$B$2:$B$10),0)))</f>
        <v/>
      </c>
      <c r="O1158" t="str">
        <f>IF(ISBLANK(A1158),"",SUMIF($A$3:$A1158,O$2,$B$3:$B1158))</f>
        <v/>
      </c>
      <c r="P1158" t="str">
        <f>IF(ISBLANK(A1158),"",SUMIF($A$3:$A1158,P$2,$B$3:$B1158))</f>
        <v/>
      </c>
      <c r="Q1158" t="str">
        <f>IF(ISBLANK(A1158),"",SUMIF($A$3:$A1158,Q$2,$B$3:$B1158))</f>
        <v/>
      </c>
      <c r="R1158" t="str">
        <f>IF(ISBLANK(A1158),"",SUMIF($A$3:$A1158,R$2,$B$3:$B1158))</f>
        <v/>
      </c>
      <c r="T1158" s="2" t="str">
        <f t="shared" si="147"/>
        <v/>
      </c>
      <c r="U1158" s="2" t="str">
        <f t="shared" si="148"/>
        <v/>
      </c>
      <c r="V1158" s="2" t="str">
        <f t="shared" si="149"/>
        <v/>
      </c>
      <c r="W1158" s="2" t="str">
        <f t="shared" si="150"/>
        <v/>
      </c>
    </row>
    <row r="1159" spans="8:23" x14ac:dyDescent="0.3">
      <c r="H1159" s="12">
        <f t="shared" si="151"/>
        <v>0</v>
      </c>
      <c r="I1159" s="2" t="str">
        <f t="shared" si="144"/>
        <v/>
      </c>
      <c r="J1159" s="2" t="str">
        <f>IF(ISBLANK(A1159),"",-SUM(I$3:I1159))</f>
        <v/>
      </c>
      <c r="K1159" s="2" t="str">
        <f t="shared" si="145"/>
        <v/>
      </c>
      <c r="L1159" s="7" t="str">
        <f t="shared" si="146"/>
        <v/>
      </c>
      <c r="M1159" s="7" t="str">
        <f>IF(ISBLANK(A1159),"",K1159/($M$1+SUM(K$3:K1158)))</f>
        <v/>
      </c>
      <c r="N1159" t="str">
        <f>IF(ISBLANK(A1159),"",IF(H1160=0,NETWORKDAYS($H$3,H1159,holiday!$B$2:$B$10),IF(DAY(H1159)&lt;DAY(H1160),NETWORKDAYS($H$3,H1159,holiday!$B$2:$B$10),0)))</f>
        <v/>
      </c>
      <c r="O1159" t="str">
        <f>IF(ISBLANK(A1159),"",SUMIF($A$3:$A1159,O$2,$B$3:$B1159))</f>
        <v/>
      </c>
      <c r="P1159" t="str">
        <f>IF(ISBLANK(A1159),"",SUMIF($A$3:$A1159,P$2,$B$3:$B1159))</f>
        <v/>
      </c>
      <c r="Q1159" t="str">
        <f>IF(ISBLANK(A1159),"",SUMIF($A$3:$A1159,Q$2,$B$3:$B1159))</f>
        <v/>
      </c>
      <c r="R1159" t="str">
        <f>IF(ISBLANK(A1159),"",SUMIF($A$3:$A1159,R$2,$B$3:$B1159))</f>
        <v/>
      </c>
      <c r="T1159" s="2" t="str">
        <f t="shared" si="147"/>
        <v/>
      </c>
      <c r="U1159" s="2" t="str">
        <f t="shared" si="148"/>
        <v/>
      </c>
      <c r="V1159" s="2" t="str">
        <f t="shared" si="149"/>
        <v/>
      </c>
      <c r="W1159" s="2" t="str">
        <f t="shared" si="150"/>
        <v/>
      </c>
    </row>
    <row r="1160" spans="8:23" x14ac:dyDescent="0.3">
      <c r="H1160" s="12">
        <f t="shared" si="151"/>
        <v>0</v>
      </c>
      <c r="I1160" s="2" t="str">
        <f t="shared" si="144"/>
        <v/>
      </c>
      <c r="J1160" s="2" t="str">
        <f>IF(ISBLANK(A1160),"",-SUM(I$3:I1160))</f>
        <v/>
      </c>
      <c r="K1160" s="2" t="str">
        <f t="shared" si="145"/>
        <v/>
      </c>
      <c r="L1160" s="7" t="str">
        <f t="shared" si="146"/>
        <v/>
      </c>
      <c r="M1160" s="7" t="str">
        <f>IF(ISBLANK(A1160),"",K1160/($M$1+SUM(K$3:K1159)))</f>
        <v/>
      </c>
      <c r="N1160" t="str">
        <f>IF(ISBLANK(A1160),"",IF(H1161=0,NETWORKDAYS($H$3,H1160,holiday!$B$2:$B$10),IF(DAY(H1160)&lt;DAY(H1161),NETWORKDAYS($H$3,H1160,holiday!$B$2:$B$10),0)))</f>
        <v/>
      </c>
      <c r="O1160" t="str">
        <f>IF(ISBLANK(A1160),"",SUMIF($A$3:$A1160,O$2,$B$3:$B1160))</f>
        <v/>
      </c>
      <c r="P1160" t="str">
        <f>IF(ISBLANK(A1160),"",SUMIF($A$3:$A1160,P$2,$B$3:$B1160))</f>
        <v/>
      </c>
      <c r="Q1160" t="str">
        <f>IF(ISBLANK(A1160),"",SUMIF($A$3:$A1160,Q$2,$B$3:$B1160))</f>
        <v/>
      </c>
      <c r="R1160" t="str">
        <f>IF(ISBLANK(A1160),"",SUMIF($A$3:$A1160,R$2,$B$3:$B1160))</f>
        <v/>
      </c>
      <c r="T1160" s="2" t="str">
        <f t="shared" si="147"/>
        <v/>
      </c>
      <c r="U1160" s="2" t="str">
        <f t="shared" si="148"/>
        <v/>
      </c>
      <c r="V1160" s="2" t="str">
        <f t="shared" si="149"/>
        <v/>
      </c>
      <c r="W1160" s="2" t="str">
        <f t="shared" si="150"/>
        <v/>
      </c>
    </row>
    <row r="1161" spans="8:23" x14ac:dyDescent="0.3">
      <c r="H1161" s="12">
        <f t="shared" si="151"/>
        <v>0</v>
      </c>
      <c r="I1161" s="2" t="str">
        <f t="shared" si="144"/>
        <v/>
      </c>
      <c r="J1161" s="2" t="str">
        <f>IF(ISBLANK(A1161),"",-SUM(I$3:I1161))</f>
        <v/>
      </c>
      <c r="K1161" s="2" t="str">
        <f t="shared" si="145"/>
        <v/>
      </c>
      <c r="L1161" s="7" t="str">
        <f t="shared" si="146"/>
        <v/>
      </c>
      <c r="M1161" s="7" t="str">
        <f>IF(ISBLANK(A1161),"",K1161/($M$1+SUM(K$3:K1160)))</f>
        <v/>
      </c>
      <c r="N1161" t="str">
        <f>IF(ISBLANK(A1161),"",IF(H1162=0,NETWORKDAYS($H$3,H1161,holiday!$B$2:$B$10),IF(DAY(H1161)&lt;DAY(H1162),NETWORKDAYS($H$3,H1161,holiday!$B$2:$B$10),0)))</f>
        <v/>
      </c>
      <c r="O1161" t="str">
        <f>IF(ISBLANK(A1161),"",SUMIF($A$3:$A1161,O$2,$B$3:$B1161))</f>
        <v/>
      </c>
      <c r="P1161" t="str">
        <f>IF(ISBLANK(A1161),"",SUMIF($A$3:$A1161,P$2,$B$3:$B1161))</f>
        <v/>
      </c>
      <c r="Q1161" t="str">
        <f>IF(ISBLANK(A1161),"",SUMIF($A$3:$A1161,Q$2,$B$3:$B1161))</f>
        <v/>
      </c>
      <c r="R1161" t="str">
        <f>IF(ISBLANK(A1161),"",SUMIF($A$3:$A1161,R$2,$B$3:$B1161))</f>
        <v/>
      </c>
      <c r="T1161" s="2" t="str">
        <f t="shared" si="147"/>
        <v/>
      </c>
      <c r="U1161" s="2" t="str">
        <f t="shared" si="148"/>
        <v/>
      </c>
      <c r="V1161" s="2" t="str">
        <f t="shared" si="149"/>
        <v/>
      </c>
      <c r="W1161" s="2" t="str">
        <f t="shared" si="150"/>
        <v/>
      </c>
    </row>
    <row r="1162" spans="8:23" x14ac:dyDescent="0.3">
      <c r="H1162" s="12">
        <f t="shared" si="151"/>
        <v>0</v>
      </c>
      <c r="I1162" s="2" t="str">
        <f t="shared" si="144"/>
        <v/>
      </c>
      <c r="J1162" s="2" t="str">
        <f>IF(ISBLANK(A1162),"",-SUM(I$3:I1162))</f>
        <v/>
      </c>
      <c r="K1162" s="2" t="str">
        <f t="shared" si="145"/>
        <v/>
      </c>
      <c r="L1162" s="7" t="str">
        <f t="shared" si="146"/>
        <v/>
      </c>
      <c r="M1162" s="7" t="str">
        <f>IF(ISBLANK(A1162),"",K1162/($M$1+SUM(K$3:K1161)))</f>
        <v/>
      </c>
      <c r="N1162" t="str">
        <f>IF(ISBLANK(A1162),"",IF(H1163=0,NETWORKDAYS($H$3,H1162,holiday!$B$2:$B$10),IF(DAY(H1162)&lt;DAY(H1163),NETWORKDAYS($H$3,H1162,holiday!$B$2:$B$10),0)))</f>
        <v/>
      </c>
      <c r="O1162" t="str">
        <f>IF(ISBLANK(A1162),"",SUMIF($A$3:$A1162,O$2,$B$3:$B1162))</f>
        <v/>
      </c>
      <c r="P1162" t="str">
        <f>IF(ISBLANK(A1162),"",SUMIF($A$3:$A1162,P$2,$B$3:$B1162))</f>
        <v/>
      </c>
      <c r="Q1162" t="str">
        <f>IF(ISBLANK(A1162),"",SUMIF($A$3:$A1162,Q$2,$B$3:$B1162))</f>
        <v/>
      </c>
      <c r="R1162" t="str">
        <f>IF(ISBLANK(A1162),"",SUMIF($A$3:$A1162,R$2,$B$3:$B1162))</f>
        <v/>
      </c>
      <c r="T1162" s="2" t="str">
        <f t="shared" si="147"/>
        <v/>
      </c>
      <c r="U1162" s="2" t="str">
        <f t="shared" si="148"/>
        <v/>
      </c>
      <c r="V1162" s="2" t="str">
        <f t="shared" si="149"/>
        <v/>
      </c>
      <c r="W1162" s="2" t="str">
        <f t="shared" si="150"/>
        <v/>
      </c>
    </row>
    <row r="1163" spans="8:23" x14ac:dyDescent="0.3">
      <c r="H1163" s="12">
        <f t="shared" si="151"/>
        <v>0</v>
      </c>
      <c r="I1163" s="2" t="str">
        <f t="shared" si="144"/>
        <v/>
      </c>
      <c r="J1163" s="2" t="str">
        <f>IF(ISBLANK(A1163),"",-SUM(I$3:I1163))</f>
        <v/>
      </c>
      <c r="K1163" s="2" t="str">
        <f t="shared" si="145"/>
        <v/>
      </c>
      <c r="L1163" s="7" t="str">
        <f t="shared" si="146"/>
        <v/>
      </c>
      <c r="M1163" s="7" t="str">
        <f>IF(ISBLANK(A1163),"",K1163/($M$1+SUM(K$3:K1162)))</f>
        <v/>
      </c>
      <c r="N1163" t="str">
        <f>IF(ISBLANK(A1163),"",IF(H1164=0,NETWORKDAYS($H$3,H1163,holiday!$B$2:$B$10),IF(DAY(H1163)&lt;DAY(H1164),NETWORKDAYS($H$3,H1163,holiday!$B$2:$B$10),0)))</f>
        <v/>
      </c>
      <c r="O1163" t="str">
        <f>IF(ISBLANK(A1163),"",SUMIF($A$3:$A1163,O$2,$B$3:$B1163))</f>
        <v/>
      </c>
      <c r="P1163" t="str">
        <f>IF(ISBLANK(A1163),"",SUMIF($A$3:$A1163,P$2,$B$3:$B1163))</f>
        <v/>
      </c>
      <c r="Q1163" t="str">
        <f>IF(ISBLANK(A1163),"",SUMIF($A$3:$A1163,Q$2,$B$3:$B1163))</f>
        <v/>
      </c>
      <c r="R1163" t="str">
        <f>IF(ISBLANK(A1163),"",SUMIF($A$3:$A1163,R$2,$B$3:$B1163))</f>
        <v/>
      </c>
      <c r="T1163" s="2" t="str">
        <f t="shared" si="147"/>
        <v/>
      </c>
      <c r="U1163" s="2" t="str">
        <f t="shared" si="148"/>
        <v/>
      </c>
      <c r="V1163" s="2" t="str">
        <f t="shared" si="149"/>
        <v/>
      </c>
      <c r="W1163" s="2" t="str">
        <f t="shared" si="150"/>
        <v/>
      </c>
    </row>
    <row r="1164" spans="8:23" x14ac:dyDescent="0.3">
      <c r="H1164" s="12">
        <f t="shared" si="151"/>
        <v>0</v>
      </c>
      <c r="I1164" s="2" t="str">
        <f t="shared" si="144"/>
        <v/>
      </c>
      <c r="J1164" s="2" t="str">
        <f>IF(ISBLANK(A1164),"",-SUM(I$3:I1164))</f>
        <v/>
      </c>
      <c r="K1164" s="2" t="str">
        <f t="shared" si="145"/>
        <v/>
      </c>
      <c r="L1164" s="7" t="str">
        <f t="shared" si="146"/>
        <v/>
      </c>
      <c r="M1164" s="7" t="str">
        <f>IF(ISBLANK(A1164),"",K1164/($M$1+SUM(K$3:K1163)))</f>
        <v/>
      </c>
      <c r="N1164" t="str">
        <f>IF(ISBLANK(A1164),"",IF(H1165=0,NETWORKDAYS($H$3,H1164,holiday!$B$2:$B$10),IF(DAY(H1164)&lt;DAY(H1165),NETWORKDAYS($H$3,H1164,holiday!$B$2:$B$10),0)))</f>
        <v/>
      </c>
      <c r="O1164" t="str">
        <f>IF(ISBLANK(A1164),"",SUMIF($A$3:$A1164,O$2,$B$3:$B1164))</f>
        <v/>
      </c>
      <c r="P1164" t="str">
        <f>IF(ISBLANK(A1164),"",SUMIF($A$3:$A1164,P$2,$B$3:$B1164))</f>
        <v/>
      </c>
      <c r="Q1164" t="str">
        <f>IF(ISBLANK(A1164),"",SUMIF($A$3:$A1164,Q$2,$B$3:$B1164))</f>
        <v/>
      </c>
      <c r="R1164" t="str">
        <f>IF(ISBLANK(A1164),"",SUMIF($A$3:$A1164,R$2,$B$3:$B1164))</f>
        <v/>
      </c>
      <c r="T1164" s="2" t="str">
        <f t="shared" si="147"/>
        <v/>
      </c>
      <c r="U1164" s="2" t="str">
        <f t="shared" si="148"/>
        <v/>
      </c>
      <c r="V1164" s="2" t="str">
        <f t="shared" si="149"/>
        <v/>
      </c>
      <c r="W1164" s="2" t="str">
        <f t="shared" si="150"/>
        <v/>
      </c>
    </row>
    <row r="1165" spans="8:23" x14ac:dyDescent="0.3">
      <c r="H1165" s="12">
        <f t="shared" si="151"/>
        <v>0</v>
      </c>
      <c r="I1165" s="2" t="str">
        <f t="shared" si="144"/>
        <v/>
      </c>
      <c r="J1165" s="2" t="str">
        <f>IF(ISBLANK(A1165),"",-SUM(I$3:I1165))</f>
        <v/>
      </c>
      <c r="K1165" s="2" t="str">
        <f t="shared" si="145"/>
        <v/>
      </c>
      <c r="L1165" s="7" t="str">
        <f t="shared" si="146"/>
        <v/>
      </c>
      <c r="M1165" s="7" t="str">
        <f>IF(ISBLANK(A1165),"",K1165/($M$1+SUM(K$3:K1164)))</f>
        <v/>
      </c>
      <c r="N1165" t="str">
        <f>IF(ISBLANK(A1165),"",IF(H1166=0,NETWORKDAYS($H$3,H1165,holiday!$B$2:$B$10),IF(DAY(H1165)&lt;DAY(H1166),NETWORKDAYS($H$3,H1165,holiday!$B$2:$B$10),0)))</f>
        <v/>
      </c>
      <c r="O1165" t="str">
        <f>IF(ISBLANK(A1165),"",SUMIF($A$3:$A1165,O$2,$B$3:$B1165))</f>
        <v/>
      </c>
      <c r="P1165" t="str">
        <f>IF(ISBLANK(A1165),"",SUMIF($A$3:$A1165,P$2,$B$3:$B1165))</f>
        <v/>
      </c>
      <c r="Q1165" t="str">
        <f>IF(ISBLANK(A1165),"",SUMIF($A$3:$A1165,Q$2,$B$3:$B1165))</f>
        <v/>
      </c>
      <c r="R1165" t="str">
        <f>IF(ISBLANK(A1165),"",SUMIF($A$3:$A1165,R$2,$B$3:$B1165))</f>
        <v/>
      </c>
      <c r="T1165" s="2" t="str">
        <f t="shared" si="147"/>
        <v/>
      </c>
      <c r="U1165" s="2" t="str">
        <f t="shared" si="148"/>
        <v/>
      </c>
      <c r="V1165" s="2" t="str">
        <f t="shared" si="149"/>
        <v/>
      </c>
      <c r="W1165" s="2" t="str">
        <f t="shared" si="150"/>
        <v/>
      </c>
    </row>
    <row r="1166" spans="8:23" x14ac:dyDescent="0.3">
      <c r="H1166" s="12">
        <f t="shared" si="151"/>
        <v>0</v>
      </c>
      <c r="I1166" s="2" t="str">
        <f t="shared" si="144"/>
        <v/>
      </c>
      <c r="J1166" s="2" t="str">
        <f>IF(ISBLANK(A1166),"",-SUM(I$3:I1166))</f>
        <v/>
      </c>
      <c r="K1166" s="2" t="str">
        <f t="shared" si="145"/>
        <v/>
      </c>
      <c r="L1166" s="7" t="str">
        <f t="shared" si="146"/>
        <v/>
      </c>
      <c r="M1166" s="7" t="str">
        <f>IF(ISBLANK(A1166),"",K1166/($M$1+SUM(K$3:K1165)))</f>
        <v/>
      </c>
      <c r="N1166" t="str">
        <f>IF(ISBLANK(A1166),"",IF(H1167=0,NETWORKDAYS($H$3,H1166,holiday!$B$2:$B$10),IF(DAY(H1166)&lt;DAY(H1167),NETWORKDAYS($H$3,H1166,holiday!$B$2:$B$10),0)))</f>
        <v/>
      </c>
      <c r="O1166" t="str">
        <f>IF(ISBLANK(A1166),"",SUMIF($A$3:$A1166,O$2,$B$3:$B1166))</f>
        <v/>
      </c>
      <c r="P1166" t="str">
        <f>IF(ISBLANK(A1166),"",SUMIF($A$3:$A1166,P$2,$B$3:$B1166))</f>
        <v/>
      </c>
      <c r="Q1166" t="str">
        <f>IF(ISBLANK(A1166),"",SUMIF($A$3:$A1166,Q$2,$B$3:$B1166))</f>
        <v/>
      </c>
      <c r="R1166" t="str">
        <f>IF(ISBLANK(A1166),"",SUMIF($A$3:$A1166,R$2,$B$3:$B1166))</f>
        <v/>
      </c>
      <c r="T1166" s="2" t="str">
        <f t="shared" si="147"/>
        <v/>
      </c>
      <c r="U1166" s="2" t="str">
        <f t="shared" si="148"/>
        <v/>
      </c>
      <c r="V1166" s="2" t="str">
        <f t="shared" si="149"/>
        <v/>
      </c>
      <c r="W1166" s="2" t="str">
        <f t="shared" si="150"/>
        <v/>
      </c>
    </row>
    <row r="1167" spans="8:23" x14ac:dyDescent="0.3">
      <c r="H1167" s="12">
        <f t="shared" si="151"/>
        <v>0</v>
      </c>
      <c r="I1167" s="2" t="str">
        <f t="shared" si="144"/>
        <v/>
      </c>
      <c r="J1167" s="2" t="str">
        <f>IF(ISBLANK(A1167),"",-SUM(I$3:I1167))</f>
        <v/>
      </c>
      <c r="K1167" s="2" t="str">
        <f t="shared" si="145"/>
        <v/>
      </c>
      <c r="L1167" s="7" t="str">
        <f t="shared" si="146"/>
        <v/>
      </c>
      <c r="M1167" s="7" t="str">
        <f>IF(ISBLANK(A1167),"",K1167/($M$1+SUM(K$3:K1166)))</f>
        <v/>
      </c>
      <c r="N1167" t="str">
        <f>IF(ISBLANK(A1167),"",IF(H1168=0,NETWORKDAYS($H$3,H1167,holiday!$B$2:$B$10),IF(DAY(H1167)&lt;DAY(H1168),NETWORKDAYS($H$3,H1167,holiday!$B$2:$B$10),0)))</f>
        <v/>
      </c>
      <c r="O1167" t="str">
        <f>IF(ISBLANK(A1167),"",SUMIF($A$3:$A1167,O$2,$B$3:$B1167))</f>
        <v/>
      </c>
      <c r="P1167" t="str">
        <f>IF(ISBLANK(A1167),"",SUMIF($A$3:$A1167,P$2,$B$3:$B1167))</f>
        <v/>
      </c>
      <c r="Q1167" t="str">
        <f>IF(ISBLANK(A1167),"",SUMIF($A$3:$A1167,Q$2,$B$3:$B1167))</f>
        <v/>
      </c>
      <c r="R1167" t="str">
        <f>IF(ISBLANK(A1167),"",SUMIF($A$3:$A1167,R$2,$B$3:$B1167))</f>
        <v/>
      </c>
      <c r="T1167" s="2" t="str">
        <f t="shared" si="147"/>
        <v/>
      </c>
      <c r="U1167" s="2" t="str">
        <f t="shared" si="148"/>
        <v/>
      </c>
      <c r="V1167" s="2" t="str">
        <f t="shared" si="149"/>
        <v/>
      </c>
      <c r="W1167" s="2" t="str">
        <f t="shared" si="150"/>
        <v/>
      </c>
    </row>
    <row r="1168" spans="8:23" x14ac:dyDescent="0.3">
      <c r="H1168" s="12">
        <f t="shared" si="151"/>
        <v>0</v>
      </c>
      <c r="I1168" s="2" t="str">
        <f t="shared" si="144"/>
        <v/>
      </c>
      <c r="J1168" s="2" t="str">
        <f>IF(ISBLANK(A1168),"",-SUM(I$3:I1168))</f>
        <v/>
      </c>
      <c r="K1168" s="2" t="str">
        <f t="shared" si="145"/>
        <v/>
      </c>
      <c r="L1168" s="7" t="str">
        <f t="shared" si="146"/>
        <v/>
      </c>
      <c r="M1168" s="7" t="str">
        <f>IF(ISBLANK(A1168),"",K1168/($M$1+SUM(K$3:K1167)))</f>
        <v/>
      </c>
      <c r="N1168" t="str">
        <f>IF(ISBLANK(A1168),"",IF(H1169=0,NETWORKDAYS($H$3,H1168,holiday!$B$2:$B$10),IF(DAY(H1168)&lt;DAY(H1169),NETWORKDAYS($H$3,H1168,holiday!$B$2:$B$10),0)))</f>
        <v/>
      </c>
      <c r="O1168" t="str">
        <f>IF(ISBLANK(A1168),"",SUMIF($A$3:$A1168,O$2,$B$3:$B1168))</f>
        <v/>
      </c>
      <c r="P1168" t="str">
        <f>IF(ISBLANK(A1168),"",SUMIF($A$3:$A1168,P$2,$B$3:$B1168))</f>
        <v/>
      </c>
      <c r="Q1168" t="str">
        <f>IF(ISBLANK(A1168),"",SUMIF($A$3:$A1168,Q$2,$B$3:$B1168))</f>
        <v/>
      </c>
      <c r="R1168" t="str">
        <f>IF(ISBLANK(A1168),"",SUMIF($A$3:$A1168,R$2,$B$3:$B1168))</f>
        <v/>
      </c>
      <c r="T1168" s="2" t="str">
        <f t="shared" si="147"/>
        <v/>
      </c>
      <c r="U1168" s="2" t="str">
        <f t="shared" si="148"/>
        <v/>
      </c>
      <c r="V1168" s="2" t="str">
        <f t="shared" si="149"/>
        <v/>
      </c>
      <c r="W1168" s="2" t="str">
        <f t="shared" si="150"/>
        <v/>
      </c>
    </row>
    <row r="1169" spans="8:23" x14ac:dyDescent="0.3">
      <c r="H1169" s="12">
        <f t="shared" si="151"/>
        <v>0</v>
      </c>
      <c r="I1169" s="2" t="str">
        <f t="shared" si="144"/>
        <v/>
      </c>
      <c r="J1169" s="2" t="str">
        <f>IF(ISBLANK(A1169),"",-SUM(I$3:I1169))</f>
        <v/>
      </c>
      <c r="K1169" s="2" t="str">
        <f t="shared" si="145"/>
        <v/>
      </c>
      <c r="L1169" s="7" t="str">
        <f t="shared" si="146"/>
        <v/>
      </c>
      <c r="M1169" s="7" t="str">
        <f>IF(ISBLANK(A1169),"",K1169/($M$1+SUM(K$3:K1168)))</f>
        <v/>
      </c>
      <c r="N1169" t="str">
        <f>IF(ISBLANK(A1169),"",IF(H1170=0,NETWORKDAYS($H$3,H1169,holiday!$B$2:$B$10),IF(DAY(H1169)&lt;DAY(H1170),NETWORKDAYS($H$3,H1169,holiday!$B$2:$B$10),0)))</f>
        <v/>
      </c>
      <c r="O1169" t="str">
        <f>IF(ISBLANK(A1169),"",SUMIF($A$3:$A1169,O$2,$B$3:$B1169))</f>
        <v/>
      </c>
      <c r="P1169" t="str">
        <f>IF(ISBLANK(A1169),"",SUMIF($A$3:$A1169,P$2,$B$3:$B1169))</f>
        <v/>
      </c>
      <c r="Q1169" t="str">
        <f>IF(ISBLANK(A1169),"",SUMIF($A$3:$A1169,Q$2,$B$3:$B1169))</f>
        <v/>
      </c>
      <c r="R1169" t="str">
        <f>IF(ISBLANK(A1169),"",SUMIF($A$3:$A1169,R$2,$B$3:$B1169))</f>
        <v/>
      </c>
      <c r="T1169" s="2" t="str">
        <f t="shared" si="147"/>
        <v/>
      </c>
      <c r="U1169" s="2" t="str">
        <f t="shared" si="148"/>
        <v/>
      </c>
      <c r="V1169" s="2" t="str">
        <f t="shared" si="149"/>
        <v/>
      </c>
      <c r="W1169" s="2" t="str">
        <f t="shared" si="150"/>
        <v/>
      </c>
    </row>
    <row r="1170" spans="8:23" x14ac:dyDescent="0.3">
      <c r="H1170" s="12">
        <f t="shared" si="151"/>
        <v>0</v>
      </c>
      <c r="I1170" s="2" t="str">
        <f t="shared" si="144"/>
        <v/>
      </c>
      <c r="J1170" s="2" t="str">
        <f>IF(ISBLANK(A1170),"",-SUM(I$3:I1170))</f>
        <v/>
      </c>
      <c r="K1170" s="2" t="str">
        <f t="shared" si="145"/>
        <v/>
      </c>
      <c r="L1170" s="7" t="str">
        <f t="shared" si="146"/>
        <v/>
      </c>
      <c r="M1170" s="7" t="str">
        <f>IF(ISBLANK(A1170),"",K1170/($M$1+SUM(K$3:K1169)))</f>
        <v/>
      </c>
      <c r="N1170" t="str">
        <f>IF(ISBLANK(A1170),"",IF(H1171=0,NETWORKDAYS($H$3,H1170,holiday!$B$2:$B$10),IF(DAY(H1170)&lt;DAY(H1171),NETWORKDAYS($H$3,H1170,holiday!$B$2:$B$10),0)))</f>
        <v/>
      </c>
      <c r="O1170" t="str">
        <f>IF(ISBLANK(A1170),"",SUMIF($A$3:$A1170,O$2,$B$3:$B1170))</f>
        <v/>
      </c>
      <c r="P1170" t="str">
        <f>IF(ISBLANK(A1170),"",SUMIF($A$3:$A1170,P$2,$B$3:$B1170))</f>
        <v/>
      </c>
      <c r="Q1170" t="str">
        <f>IF(ISBLANK(A1170),"",SUMIF($A$3:$A1170,Q$2,$B$3:$B1170))</f>
        <v/>
      </c>
      <c r="R1170" t="str">
        <f>IF(ISBLANK(A1170),"",SUMIF($A$3:$A1170,R$2,$B$3:$B1170))</f>
        <v/>
      </c>
      <c r="T1170" s="2" t="str">
        <f t="shared" si="147"/>
        <v/>
      </c>
      <c r="U1170" s="2" t="str">
        <f t="shared" si="148"/>
        <v/>
      </c>
      <c r="V1170" s="2" t="str">
        <f t="shared" si="149"/>
        <v/>
      </c>
      <c r="W1170" s="2" t="str">
        <f t="shared" si="150"/>
        <v/>
      </c>
    </row>
    <row r="1171" spans="8:23" x14ac:dyDescent="0.3">
      <c r="H1171" s="12">
        <f t="shared" si="151"/>
        <v>0</v>
      </c>
      <c r="I1171" s="2" t="str">
        <f t="shared" si="144"/>
        <v/>
      </c>
      <c r="J1171" s="2" t="str">
        <f>IF(ISBLANK(A1171),"",-SUM(I$3:I1171))</f>
        <v/>
      </c>
      <c r="K1171" s="2" t="str">
        <f t="shared" si="145"/>
        <v/>
      </c>
      <c r="L1171" s="7" t="str">
        <f t="shared" si="146"/>
        <v/>
      </c>
      <c r="M1171" s="7" t="str">
        <f>IF(ISBLANK(A1171),"",K1171/($M$1+SUM(K$3:K1170)))</f>
        <v/>
      </c>
      <c r="N1171" t="str">
        <f>IF(ISBLANK(A1171),"",IF(H1172=0,NETWORKDAYS($H$3,H1171,holiday!$B$2:$B$10),IF(DAY(H1171)&lt;DAY(H1172),NETWORKDAYS($H$3,H1171,holiday!$B$2:$B$10),0)))</f>
        <v/>
      </c>
      <c r="O1171" t="str">
        <f>IF(ISBLANK(A1171),"",SUMIF($A$3:$A1171,O$2,$B$3:$B1171))</f>
        <v/>
      </c>
      <c r="P1171" t="str">
        <f>IF(ISBLANK(A1171),"",SUMIF($A$3:$A1171,P$2,$B$3:$B1171))</f>
        <v/>
      </c>
      <c r="Q1171" t="str">
        <f>IF(ISBLANK(A1171),"",SUMIF($A$3:$A1171,Q$2,$B$3:$B1171))</f>
        <v/>
      </c>
      <c r="R1171" t="str">
        <f>IF(ISBLANK(A1171),"",SUMIF($A$3:$A1171,R$2,$B$3:$B1171))</f>
        <v/>
      </c>
      <c r="T1171" s="2" t="str">
        <f t="shared" si="147"/>
        <v/>
      </c>
      <c r="U1171" s="2" t="str">
        <f t="shared" si="148"/>
        <v/>
      </c>
      <c r="V1171" s="2" t="str">
        <f t="shared" si="149"/>
        <v/>
      </c>
      <c r="W1171" s="2" t="str">
        <f t="shared" si="150"/>
        <v/>
      </c>
    </row>
    <row r="1172" spans="8:23" x14ac:dyDescent="0.3">
      <c r="H1172" s="12">
        <f t="shared" si="151"/>
        <v>0</v>
      </c>
      <c r="I1172" s="2" t="str">
        <f t="shared" si="144"/>
        <v/>
      </c>
      <c r="J1172" s="2" t="str">
        <f>IF(ISBLANK(A1172),"",-SUM(I$3:I1172))</f>
        <v/>
      </c>
      <c r="K1172" s="2" t="str">
        <f t="shared" si="145"/>
        <v/>
      </c>
      <c r="L1172" s="7" t="str">
        <f t="shared" si="146"/>
        <v/>
      </c>
      <c r="M1172" s="7" t="str">
        <f>IF(ISBLANK(A1172),"",K1172/($M$1+SUM(K$3:K1171)))</f>
        <v/>
      </c>
      <c r="N1172" t="str">
        <f>IF(ISBLANK(A1172),"",IF(H1173=0,NETWORKDAYS($H$3,H1172,holiday!$B$2:$B$10),IF(DAY(H1172)&lt;DAY(H1173),NETWORKDAYS($H$3,H1172,holiday!$B$2:$B$10),0)))</f>
        <v/>
      </c>
      <c r="O1172" t="str">
        <f>IF(ISBLANK(A1172),"",SUMIF($A$3:$A1172,O$2,$B$3:$B1172))</f>
        <v/>
      </c>
      <c r="P1172" t="str">
        <f>IF(ISBLANK(A1172),"",SUMIF($A$3:$A1172,P$2,$B$3:$B1172))</f>
        <v/>
      </c>
      <c r="Q1172" t="str">
        <f>IF(ISBLANK(A1172),"",SUMIF($A$3:$A1172,Q$2,$B$3:$B1172))</f>
        <v/>
      </c>
      <c r="R1172" t="str">
        <f>IF(ISBLANK(A1172),"",SUMIF($A$3:$A1172,R$2,$B$3:$B1172))</f>
        <v/>
      </c>
      <c r="T1172" s="2" t="str">
        <f t="shared" si="147"/>
        <v/>
      </c>
      <c r="U1172" s="2" t="str">
        <f t="shared" si="148"/>
        <v/>
      </c>
      <c r="V1172" s="2" t="str">
        <f t="shared" si="149"/>
        <v/>
      </c>
      <c r="W1172" s="2" t="str">
        <f t="shared" si="150"/>
        <v/>
      </c>
    </row>
    <row r="1173" spans="8:23" x14ac:dyDescent="0.3">
      <c r="H1173" s="12">
        <f t="shared" si="151"/>
        <v>0</v>
      </c>
      <c r="I1173" s="2" t="str">
        <f t="shared" si="144"/>
        <v/>
      </c>
      <c r="J1173" s="2" t="str">
        <f>IF(ISBLANK(A1173),"",-SUM(I$3:I1173))</f>
        <v/>
      </c>
      <c r="K1173" s="2" t="str">
        <f t="shared" si="145"/>
        <v/>
      </c>
      <c r="L1173" s="7" t="str">
        <f t="shared" si="146"/>
        <v/>
      </c>
      <c r="M1173" s="7" t="str">
        <f>IF(ISBLANK(A1173),"",K1173/($M$1+SUM(K$3:K1172)))</f>
        <v/>
      </c>
      <c r="N1173" t="str">
        <f>IF(ISBLANK(A1173),"",IF(H1174=0,NETWORKDAYS($H$3,H1173,holiday!$B$2:$B$10),IF(DAY(H1173)&lt;DAY(H1174),NETWORKDAYS($H$3,H1173,holiday!$B$2:$B$10),0)))</f>
        <v/>
      </c>
      <c r="O1173" t="str">
        <f>IF(ISBLANK(A1173),"",SUMIF($A$3:$A1173,O$2,$B$3:$B1173))</f>
        <v/>
      </c>
      <c r="P1173" t="str">
        <f>IF(ISBLANK(A1173),"",SUMIF($A$3:$A1173,P$2,$B$3:$B1173))</f>
        <v/>
      </c>
      <c r="Q1173" t="str">
        <f>IF(ISBLANK(A1173),"",SUMIF($A$3:$A1173,Q$2,$B$3:$B1173))</f>
        <v/>
      </c>
      <c r="R1173" t="str">
        <f>IF(ISBLANK(A1173),"",SUMIF($A$3:$A1173,R$2,$B$3:$B1173))</f>
        <v/>
      </c>
      <c r="T1173" s="2" t="str">
        <f t="shared" si="147"/>
        <v/>
      </c>
      <c r="U1173" s="2" t="str">
        <f t="shared" si="148"/>
        <v/>
      </c>
      <c r="V1173" s="2" t="str">
        <f t="shared" si="149"/>
        <v/>
      </c>
      <c r="W1173" s="2" t="str">
        <f t="shared" si="150"/>
        <v/>
      </c>
    </row>
    <row r="1174" spans="8:23" x14ac:dyDescent="0.3">
      <c r="H1174" s="12">
        <f t="shared" si="151"/>
        <v>0</v>
      </c>
      <c r="I1174" s="2" t="str">
        <f t="shared" si="144"/>
        <v/>
      </c>
      <c r="J1174" s="2" t="str">
        <f>IF(ISBLANK(A1174),"",-SUM(I$3:I1174))</f>
        <v/>
      </c>
      <c r="K1174" s="2" t="str">
        <f t="shared" si="145"/>
        <v/>
      </c>
      <c r="L1174" s="7" t="str">
        <f t="shared" si="146"/>
        <v/>
      </c>
      <c r="M1174" s="7" t="str">
        <f>IF(ISBLANK(A1174),"",K1174/($M$1+SUM(K$3:K1173)))</f>
        <v/>
      </c>
      <c r="N1174" t="str">
        <f>IF(ISBLANK(A1174),"",IF(H1175=0,NETWORKDAYS($H$3,H1174,holiday!$B$2:$B$10),IF(DAY(H1174)&lt;DAY(H1175),NETWORKDAYS($H$3,H1174,holiday!$B$2:$B$10),0)))</f>
        <v/>
      </c>
      <c r="O1174" t="str">
        <f>IF(ISBLANK(A1174),"",SUMIF($A$3:$A1174,O$2,$B$3:$B1174))</f>
        <v/>
      </c>
      <c r="P1174" t="str">
        <f>IF(ISBLANK(A1174),"",SUMIF($A$3:$A1174,P$2,$B$3:$B1174))</f>
        <v/>
      </c>
      <c r="Q1174" t="str">
        <f>IF(ISBLANK(A1174),"",SUMIF($A$3:$A1174,Q$2,$B$3:$B1174))</f>
        <v/>
      </c>
      <c r="R1174" t="str">
        <f>IF(ISBLANK(A1174),"",SUMIF($A$3:$A1174,R$2,$B$3:$B1174))</f>
        <v/>
      </c>
      <c r="T1174" s="2" t="str">
        <f t="shared" si="147"/>
        <v/>
      </c>
      <c r="U1174" s="2" t="str">
        <f t="shared" si="148"/>
        <v/>
      </c>
      <c r="V1174" s="2" t="str">
        <f t="shared" si="149"/>
        <v/>
      </c>
      <c r="W1174" s="2" t="str">
        <f t="shared" si="150"/>
        <v/>
      </c>
    </row>
    <row r="1175" spans="8:23" x14ac:dyDescent="0.3">
      <c r="H1175" s="12">
        <f t="shared" si="151"/>
        <v>0</v>
      </c>
      <c r="I1175" s="2" t="str">
        <f t="shared" si="144"/>
        <v/>
      </c>
      <c r="J1175" s="2" t="str">
        <f>IF(ISBLANK(A1175),"",-SUM(I$3:I1175))</f>
        <v/>
      </c>
      <c r="K1175" s="2" t="str">
        <f t="shared" si="145"/>
        <v/>
      </c>
      <c r="L1175" s="7" t="str">
        <f t="shared" si="146"/>
        <v/>
      </c>
      <c r="M1175" s="7" t="str">
        <f>IF(ISBLANK(A1175),"",K1175/($M$1+SUM(K$3:K1174)))</f>
        <v/>
      </c>
      <c r="N1175" t="str">
        <f>IF(ISBLANK(A1175),"",IF(H1176=0,NETWORKDAYS($H$3,H1175,holiday!$B$2:$B$10),IF(DAY(H1175)&lt;DAY(H1176),NETWORKDAYS($H$3,H1175,holiday!$B$2:$B$10),0)))</f>
        <v/>
      </c>
      <c r="O1175" t="str">
        <f>IF(ISBLANK(A1175),"",SUMIF($A$3:$A1175,O$2,$B$3:$B1175))</f>
        <v/>
      </c>
      <c r="P1175" t="str">
        <f>IF(ISBLANK(A1175),"",SUMIF($A$3:$A1175,P$2,$B$3:$B1175))</f>
        <v/>
      </c>
      <c r="Q1175" t="str">
        <f>IF(ISBLANK(A1175),"",SUMIF($A$3:$A1175,Q$2,$B$3:$B1175))</f>
        <v/>
      </c>
      <c r="R1175" t="str">
        <f>IF(ISBLANK(A1175),"",SUMIF($A$3:$A1175,R$2,$B$3:$B1175))</f>
        <v/>
      </c>
      <c r="T1175" s="2" t="str">
        <f t="shared" si="147"/>
        <v/>
      </c>
      <c r="U1175" s="2" t="str">
        <f t="shared" si="148"/>
        <v/>
      </c>
      <c r="V1175" s="2" t="str">
        <f t="shared" si="149"/>
        <v/>
      </c>
      <c r="W1175" s="2" t="str">
        <f t="shared" si="150"/>
        <v/>
      </c>
    </row>
    <row r="1176" spans="8:23" x14ac:dyDescent="0.3">
      <c r="H1176" s="12">
        <f t="shared" si="151"/>
        <v>0</v>
      </c>
      <c r="I1176" s="2" t="str">
        <f t="shared" si="144"/>
        <v/>
      </c>
      <c r="J1176" s="2" t="str">
        <f>IF(ISBLANK(A1176),"",-SUM(I$3:I1176))</f>
        <v/>
      </c>
      <c r="K1176" s="2" t="str">
        <f t="shared" si="145"/>
        <v/>
      </c>
      <c r="L1176" s="7" t="str">
        <f t="shared" si="146"/>
        <v/>
      </c>
      <c r="M1176" s="7" t="str">
        <f>IF(ISBLANK(A1176),"",K1176/($M$1+SUM(K$3:K1175)))</f>
        <v/>
      </c>
      <c r="N1176" t="str">
        <f>IF(ISBLANK(A1176),"",IF(H1177=0,NETWORKDAYS($H$3,H1176,holiday!$B$2:$B$10),IF(DAY(H1176)&lt;DAY(H1177),NETWORKDAYS($H$3,H1176,holiday!$B$2:$B$10),0)))</f>
        <v/>
      </c>
      <c r="O1176" t="str">
        <f>IF(ISBLANK(A1176),"",SUMIF($A$3:$A1176,O$2,$B$3:$B1176))</f>
        <v/>
      </c>
      <c r="P1176" t="str">
        <f>IF(ISBLANK(A1176),"",SUMIF($A$3:$A1176,P$2,$B$3:$B1176))</f>
        <v/>
      </c>
      <c r="Q1176" t="str">
        <f>IF(ISBLANK(A1176),"",SUMIF($A$3:$A1176,Q$2,$B$3:$B1176))</f>
        <v/>
      </c>
      <c r="R1176" t="str">
        <f>IF(ISBLANK(A1176),"",SUMIF($A$3:$A1176,R$2,$B$3:$B1176))</f>
        <v/>
      </c>
      <c r="T1176" s="2" t="str">
        <f t="shared" si="147"/>
        <v/>
      </c>
      <c r="U1176" s="2" t="str">
        <f t="shared" si="148"/>
        <v/>
      </c>
      <c r="V1176" s="2" t="str">
        <f t="shared" si="149"/>
        <v/>
      </c>
      <c r="W1176" s="2" t="str">
        <f t="shared" si="150"/>
        <v/>
      </c>
    </row>
    <row r="1177" spans="8:23" x14ac:dyDescent="0.3">
      <c r="H1177" s="12">
        <f t="shared" si="151"/>
        <v>0</v>
      </c>
      <c r="I1177" s="2" t="str">
        <f t="shared" si="144"/>
        <v/>
      </c>
      <c r="J1177" s="2" t="str">
        <f>IF(ISBLANK(A1177),"",-SUM(I$3:I1177))</f>
        <v/>
      </c>
      <c r="K1177" s="2" t="str">
        <f t="shared" si="145"/>
        <v/>
      </c>
      <c r="L1177" s="7" t="str">
        <f t="shared" si="146"/>
        <v/>
      </c>
      <c r="M1177" s="7" t="str">
        <f>IF(ISBLANK(A1177),"",K1177/($M$1+SUM(K$3:K1176)))</f>
        <v/>
      </c>
      <c r="N1177" t="str">
        <f>IF(ISBLANK(A1177),"",IF(H1178=0,NETWORKDAYS($H$3,H1177,holiday!$B$2:$B$10),IF(DAY(H1177)&lt;DAY(H1178),NETWORKDAYS($H$3,H1177,holiday!$B$2:$B$10),0)))</f>
        <v/>
      </c>
      <c r="O1177" t="str">
        <f>IF(ISBLANK(A1177),"",SUMIF($A$3:$A1177,O$2,$B$3:$B1177))</f>
        <v/>
      </c>
      <c r="P1177" t="str">
        <f>IF(ISBLANK(A1177),"",SUMIF($A$3:$A1177,P$2,$B$3:$B1177))</f>
        <v/>
      </c>
      <c r="Q1177" t="str">
        <f>IF(ISBLANK(A1177),"",SUMIF($A$3:$A1177,Q$2,$B$3:$B1177))</f>
        <v/>
      </c>
      <c r="R1177" t="str">
        <f>IF(ISBLANK(A1177),"",SUMIF($A$3:$A1177,R$2,$B$3:$B1177))</f>
        <v/>
      </c>
      <c r="T1177" s="2" t="str">
        <f t="shared" si="147"/>
        <v/>
      </c>
      <c r="U1177" s="2" t="str">
        <f t="shared" si="148"/>
        <v/>
      </c>
      <c r="V1177" s="2" t="str">
        <f t="shared" si="149"/>
        <v/>
      </c>
      <c r="W1177" s="2" t="str">
        <f t="shared" si="150"/>
        <v/>
      </c>
    </row>
    <row r="1178" spans="8:23" x14ac:dyDescent="0.3">
      <c r="H1178" s="12">
        <f t="shared" si="151"/>
        <v>0</v>
      </c>
      <c r="I1178" s="2" t="str">
        <f t="shared" si="144"/>
        <v/>
      </c>
      <c r="J1178" s="2" t="str">
        <f>IF(ISBLANK(A1178),"",-SUM(I$3:I1178))</f>
        <v/>
      </c>
      <c r="K1178" s="2" t="str">
        <f t="shared" si="145"/>
        <v/>
      </c>
      <c r="L1178" s="7" t="str">
        <f t="shared" si="146"/>
        <v/>
      </c>
      <c r="M1178" s="7" t="str">
        <f>IF(ISBLANK(A1178),"",K1178/($M$1+SUM(K$3:K1177)))</f>
        <v/>
      </c>
      <c r="N1178" t="str">
        <f>IF(ISBLANK(A1178),"",IF(H1179=0,NETWORKDAYS($H$3,H1178,holiday!$B$2:$B$10),IF(DAY(H1178)&lt;DAY(H1179),NETWORKDAYS($H$3,H1178,holiday!$B$2:$B$10),0)))</f>
        <v/>
      </c>
      <c r="O1178" t="str">
        <f>IF(ISBLANK(A1178),"",SUMIF($A$3:$A1178,O$2,$B$3:$B1178))</f>
        <v/>
      </c>
      <c r="P1178" t="str">
        <f>IF(ISBLANK(A1178),"",SUMIF($A$3:$A1178,P$2,$B$3:$B1178))</f>
        <v/>
      </c>
      <c r="Q1178" t="str">
        <f>IF(ISBLANK(A1178),"",SUMIF($A$3:$A1178,Q$2,$B$3:$B1178))</f>
        <v/>
      </c>
      <c r="R1178" t="str">
        <f>IF(ISBLANK(A1178),"",SUMIF($A$3:$A1178,R$2,$B$3:$B1178))</f>
        <v/>
      </c>
      <c r="T1178" s="2" t="str">
        <f t="shared" si="147"/>
        <v/>
      </c>
      <c r="U1178" s="2" t="str">
        <f t="shared" si="148"/>
        <v/>
      </c>
      <c r="V1178" s="2" t="str">
        <f t="shared" si="149"/>
        <v/>
      </c>
      <c r="W1178" s="2" t="str">
        <f t="shared" si="150"/>
        <v/>
      </c>
    </row>
    <row r="1179" spans="8:23" x14ac:dyDescent="0.3">
      <c r="H1179" s="12">
        <f t="shared" si="151"/>
        <v>0</v>
      </c>
      <c r="I1179" s="2" t="str">
        <f t="shared" si="144"/>
        <v/>
      </c>
      <c r="J1179" s="2" t="str">
        <f>IF(ISBLANK(A1179),"",-SUM(I$3:I1179))</f>
        <v/>
      </c>
      <c r="K1179" s="2" t="str">
        <f t="shared" si="145"/>
        <v/>
      </c>
      <c r="L1179" s="7" t="str">
        <f t="shared" si="146"/>
        <v/>
      </c>
      <c r="M1179" s="7" t="str">
        <f>IF(ISBLANK(A1179),"",K1179/($M$1+SUM(K$3:K1178)))</f>
        <v/>
      </c>
      <c r="N1179" t="str">
        <f>IF(ISBLANK(A1179),"",IF(H1180=0,NETWORKDAYS($H$3,H1179,holiday!$B$2:$B$10),IF(DAY(H1179)&lt;DAY(H1180),NETWORKDAYS($H$3,H1179,holiday!$B$2:$B$10),0)))</f>
        <v/>
      </c>
      <c r="O1179" t="str">
        <f>IF(ISBLANK(A1179),"",SUMIF($A$3:$A1179,O$2,$B$3:$B1179))</f>
        <v/>
      </c>
      <c r="P1179" t="str">
        <f>IF(ISBLANK(A1179),"",SUMIF($A$3:$A1179,P$2,$B$3:$B1179))</f>
        <v/>
      </c>
      <c r="Q1179" t="str">
        <f>IF(ISBLANK(A1179),"",SUMIF($A$3:$A1179,Q$2,$B$3:$B1179))</f>
        <v/>
      </c>
      <c r="R1179" t="str">
        <f>IF(ISBLANK(A1179),"",SUMIF($A$3:$A1179,R$2,$B$3:$B1179))</f>
        <v/>
      </c>
      <c r="T1179" s="2" t="str">
        <f t="shared" si="147"/>
        <v/>
      </c>
      <c r="U1179" s="2" t="str">
        <f t="shared" si="148"/>
        <v/>
      </c>
      <c r="V1179" s="2" t="str">
        <f t="shared" si="149"/>
        <v/>
      </c>
      <c r="W1179" s="2" t="str">
        <f t="shared" si="150"/>
        <v/>
      </c>
    </row>
    <row r="1180" spans="8:23" x14ac:dyDescent="0.3">
      <c r="H1180" s="12">
        <f t="shared" si="151"/>
        <v>0</v>
      </c>
      <c r="I1180" s="2" t="str">
        <f t="shared" si="144"/>
        <v/>
      </c>
      <c r="J1180" s="2" t="str">
        <f>IF(ISBLANK(A1180),"",-SUM(I$3:I1180))</f>
        <v/>
      </c>
      <c r="K1180" s="2" t="str">
        <f t="shared" si="145"/>
        <v/>
      </c>
      <c r="L1180" s="7" t="str">
        <f t="shared" si="146"/>
        <v/>
      </c>
      <c r="M1180" s="7" t="str">
        <f>IF(ISBLANK(A1180),"",K1180/($M$1+SUM(K$3:K1179)))</f>
        <v/>
      </c>
      <c r="N1180" t="str">
        <f>IF(ISBLANK(A1180),"",IF(H1181=0,NETWORKDAYS($H$3,H1180,holiday!$B$2:$B$10),IF(DAY(H1180)&lt;DAY(H1181),NETWORKDAYS($H$3,H1180,holiday!$B$2:$B$10),0)))</f>
        <v/>
      </c>
      <c r="O1180" t="str">
        <f>IF(ISBLANK(A1180),"",SUMIF($A$3:$A1180,O$2,$B$3:$B1180))</f>
        <v/>
      </c>
      <c r="P1180" t="str">
        <f>IF(ISBLANK(A1180),"",SUMIF($A$3:$A1180,P$2,$B$3:$B1180))</f>
        <v/>
      </c>
      <c r="Q1180" t="str">
        <f>IF(ISBLANK(A1180),"",SUMIF($A$3:$A1180,Q$2,$B$3:$B1180))</f>
        <v/>
      </c>
      <c r="R1180" t="str">
        <f>IF(ISBLANK(A1180),"",SUMIF($A$3:$A1180,R$2,$B$3:$B1180))</f>
        <v/>
      </c>
      <c r="T1180" s="2" t="str">
        <f t="shared" si="147"/>
        <v/>
      </c>
      <c r="U1180" s="2" t="str">
        <f t="shared" si="148"/>
        <v/>
      </c>
      <c r="V1180" s="2" t="str">
        <f t="shared" si="149"/>
        <v/>
      </c>
      <c r="W1180" s="2" t="str">
        <f t="shared" si="150"/>
        <v/>
      </c>
    </row>
    <row r="1181" spans="8:23" x14ac:dyDescent="0.3">
      <c r="H1181" s="12">
        <f t="shared" si="151"/>
        <v>0</v>
      </c>
      <c r="I1181" s="2" t="str">
        <f t="shared" si="144"/>
        <v/>
      </c>
      <c r="J1181" s="2" t="str">
        <f>IF(ISBLANK(A1181),"",-SUM(I$3:I1181))</f>
        <v/>
      </c>
      <c r="K1181" s="2" t="str">
        <f t="shared" si="145"/>
        <v/>
      </c>
      <c r="L1181" s="7" t="str">
        <f t="shared" si="146"/>
        <v/>
      </c>
      <c r="M1181" s="7" t="str">
        <f>IF(ISBLANK(A1181),"",K1181/($M$1+SUM(K$3:K1180)))</f>
        <v/>
      </c>
      <c r="N1181" t="str">
        <f>IF(ISBLANK(A1181),"",IF(H1182=0,NETWORKDAYS($H$3,H1181,holiday!$B$2:$B$10),IF(DAY(H1181)&lt;DAY(H1182),NETWORKDAYS($H$3,H1181,holiday!$B$2:$B$10),0)))</f>
        <v/>
      </c>
      <c r="O1181" t="str">
        <f>IF(ISBLANK(A1181),"",SUMIF($A$3:$A1181,O$2,$B$3:$B1181))</f>
        <v/>
      </c>
      <c r="P1181" t="str">
        <f>IF(ISBLANK(A1181),"",SUMIF($A$3:$A1181,P$2,$B$3:$B1181))</f>
        <v/>
      </c>
      <c r="Q1181" t="str">
        <f>IF(ISBLANK(A1181),"",SUMIF($A$3:$A1181,Q$2,$B$3:$B1181))</f>
        <v/>
      </c>
      <c r="R1181" t="str">
        <f>IF(ISBLANK(A1181),"",SUMIF($A$3:$A1181,R$2,$B$3:$B1181))</f>
        <v/>
      </c>
      <c r="T1181" s="2" t="str">
        <f t="shared" si="147"/>
        <v/>
      </c>
      <c r="U1181" s="2" t="str">
        <f t="shared" si="148"/>
        <v/>
      </c>
      <c r="V1181" s="2" t="str">
        <f t="shared" si="149"/>
        <v/>
      </c>
      <c r="W1181" s="2" t="str">
        <f t="shared" si="150"/>
        <v/>
      </c>
    </row>
    <row r="1182" spans="8:23" x14ac:dyDescent="0.3">
      <c r="H1182" s="12">
        <f t="shared" si="151"/>
        <v>0</v>
      </c>
      <c r="I1182" s="2" t="str">
        <f t="shared" si="144"/>
        <v/>
      </c>
      <c r="J1182" s="2" t="str">
        <f>IF(ISBLANK(A1182),"",-SUM(I$3:I1182))</f>
        <v/>
      </c>
      <c r="K1182" s="2" t="str">
        <f t="shared" si="145"/>
        <v/>
      </c>
      <c r="L1182" s="7" t="str">
        <f t="shared" si="146"/>
        <v/>
      </c>
      <c r="M1182" s="7" t="str">
        <f>IF(ISBLANK(A1182),"",K1182/($M$1+SUM(K$3:K1181)))</f>
        <v/>
      </c>
      <c r="N1182" t="str">
        <f>IF(ISBLANK(A1182),"",IF(H1183=0,NETWORKDAYS($H$3,H1182,holiday!$B$2:$B$10),IF(DAY(H1182)&lt;DAY(H1183),NETWORKDAYS($H$3,H1182,holiday!$B$2:$B$10),0)))</f>
        <v/>
      </c>
      <c r="O1182" t="str">
        <f>IF(ISBLANK(A1182),"",SUMIF($A$3:$A1182,O$2,$B$3:$B1182))</f>
        <v/>
      </c>
      <c r="P1182" t="str">
        <f>IF(ISBLANK(A1182),"",SUMIF($A$3:$A1182,P$2,$B$3:$B1182))</f>
        <v/>
      </c>
      <c r="Q1182" t="str">
        <f>IF(ISBLANK(A1182),"",SUMIF($A$3:$A1182,Q$2,$B$3:$B1182))</f>
        <v/>
      </c>
      <c r="R1182" t="str">
        <f>IF(ISBLANK(A1182),"",SUMIF($A$3:$A1182,R$2,$B$3:$B1182))</f>
        <v/>
      </c>
      <c r="T1182" s="2" t="str">
        <f t="shared" si="147"/>
        <v/>
      </c>
      <c r="U1182" s="2" t="str">
        <f t="shared" si="148"/>
        <v/>
      </c>
      <c r="V1182" s="2" t="str">
        <f t="shared" si="149"/>
        <v/>
      </c>
      <c r="W1182" s="2" t="str">
        <f t="shared" si="150"/>
        <v/>
      </c>
    </row>
    <row r="1183" spans="8:23" x14ac:dyDescent="0.3">
      <c r="H1183" s="12">
        <f t="shared" si="151"/>
        <v>0</v>
      </c>
      <c r="I1183" s="2" t="str">
        <f t="shared" si="144"/>
        <v/>
      </c>
      <c r="J1183" s="2" t="str">
        <f>IF(ISBLANK(A1183),"",-SUM(I$3:I1183))</f>
        <v/>
      </c>
      <c r="K1183" s="2" t="str">
        <f t="shared" si="145"/>
        <v/>
      </c>
      <c r="L1183" s="7" t="str">
        <f t="shared" si="146"/>
        <v/>
      </c>
      <c r="M1183" s="7" t="str">
        <f>IF(ISBLANK(A1183),"",K1183/($M$1+SUM(K$3:K1182)))</f>
        <v/>
      </c>
      <c r="N1183" t="str">
        <f>IF(ISBLANK(A1183),"",IF(H1184=0,NETWORKDAYS($H$3,H1183,holiday!$B$2:$B$10),IF(DAY(H1183)&lt;DAY(H1184),NETWORKDAYS($H$3,H1183,holiday!$B$2:$B$10),0)))</f>
        <v/>
      </c>
      <c r="O1183" t="str">
        <f>IF(ISBLANK(A1183),"",SUMIF($A$3:$A1183,O$2,$B$3:$B1183))</f>
        <v/>
      </c>
      <c r="P1183" t="str">
        <f>IF(ISBLANK(A1183),"",SUMIF($A$3:$A1183,P$2,$B$3:$B1183))</f>
        <v/>
      </c>
      <c r="Q1183" t="str">
        <f>IF(ISBLANK(A1183),"",SUMIF($A$3:$A1183,Q$2,$B$3:$B1183))</f>
        <v/>
      </c>
      <c r="R1183" t="str">
        <f>IF(ISBLANK(A1183),"",SUMIF($A$3:$A1183,R$2,$B$3:$B1183))</f>
        <v/>
      </c>
      <c r="T1183" s="2" t="str">
        <f t="shared" si="147"/>
        <v/>
      </c>
      <c r="U1183" s="2" t="str">
        <f t="shared" si="148"/>
        <v/>
      </c>
      <c r="V1183" s="2" t="str">
        <f t="shared" si="149"/>
        <v/>
      </c>
      <c r="W1183" s="2" t="str">
        <f t="shared" si="150"/>
        <v/>
      </c>
    </row>
    <row r="1184" spans="8:23" x14ac:dyDescent="0.3">
      <c r="H1184" s="12">
        <f t="shared" si="151"/>
        <v>0</v>
      </c>
      <c r="I1184" s="2" t="str">
        <f t="shared" si="144"/>
        <v/>
      </c>
      <c r="J1184" s="2" t="str">
        <f>IF(ISBLANK(A1184),"",-SUM(I$3:I1184))</f>
        <v/>
      </c>
      <c r="K1184" s="2" t="str">
        <f t="shared" si="145"/>
        <v/>
      </c>
      <c r="L1184" s="7" t="str">
        <f t="shared" si="146"/>
        <v/>
      </c>
      <c r="M1184" s="7" t="str">
        <f>IF(ISBLANK(A1184),"",K1184/($M$1+SUM(K$3:K1183)))</f>
        <v/>
      </c>
      <c r="N1184" t="str">
        <f>IF(ISBLANK(A1184),"",IF(H1185=0,NETWORKDAYS($H$3,H1184,holiday!$B$2:$B$10),IF(DAY(H1184)&lt;DAY(H1185),NETWORKDAYS($H$3,H1184,holiday!$B$2:$B$10),0)))</f>
        <v/>
      </c>
      <c r="O1184" t="str">
        <f>IF(ISBLANK(A1184),"",SUMIF($A$3:$A1184,O$2,$B$3:$B1184))</f>
        <v/>
      </c>
      <c r="P1184" t="str">
        <f>IF(ISBLANK(A1184),"",SUMIF($A$3:$A1184,P$2,$B$3:$B1184))</f>
        <v/>
      </c>
      <c r="Q1184" t="str">
        <f>IF(ISBLANK(A1184),"",SUMIF($A$3:$A1184,Q$2,$B$3:$B1184))</f>
        <v/>
      </c>
      <c r="R1184" t="str">
        <f>IF(ISBLANK(A1184),"",SUMIF($A$3:$A1184,R$2,$B$3:$B1184))</f>
        <v/>
      </c>
      <c r="T1184" s="2" t="str">
        <f t="shared" si="147"/>
        <v/>
      </c>
      <c r="U1184" s="2" t="str">
        <f t="shared" si="148"/>
        <v/>
      </c>
      <c r="V1184" s="2" t="str">
        <f t="shared" si="149"/>
        <v/>
      </c>
      <c r="W1184" s="2" t="str">
        <f t="shared" si="150"/>
        <v/>
      </c>
    </row>
    <row r="1185" spans="8:23" x14ac:dyDescent="0.3">
      <c r="H1185" s="12">
        <f t="shared" si="151"/>
        <v>0</v>
      </c>
      <c r="I1185" s="2" t="str">
        <f t="shared" si="144"/>
        <v/>
      </c>
      <c r="J1185" s="2" t="str">
        <f>IF(ISBLANK(A1185),"",-SUM(I$3:I1185))</f>
        <v/>
      </c>
      <c r="K1185" s="2" t="str">
        <f t="shared" si="145"/>
        <v/>
      </c>
      <c r="L1185" s="7" t="str">
        <f t="shared" si="146"/>
        <v/>
      </c>
      <c r="M1185" s="7" t="str">
        <f>IF(ISBLANK(A1185),"",K1185/($M$1+SUM(K$3:K1184)))</f>
        <v/>
      </c>
      <c r="N1185" t="str">
        <f>IF(ISBLANK(A1185),"",IF(H1186=0,NETWORKDAYS($H$3,H1185,holiday!$B$2:$B$10),IF(DAY(H1185)&lt;DAY(H1186),NETWORKDAYS($H$3,H1185,holiday!$B$2:$B$10),0)))</f>
        <v/>
      </c>
      <c r="O1185" t="str">
        <f>IF(ISBLANK(A1185),"",SUMIF($A$3:$A1185,O$2,$B$3:$B1185))</f>
        <v/>
      </c>
      <c r="P1185" t="str">
        <f>IF(ISBLANK(A1185),"",SUMIF($A$3:$A1185,P$2,$B$3:$B1185))</f>
        <v/>
      </c>
      <c r="Q1185" t="str">
        <f>IF(ISBLANK(A1185),"",SUMIF($A$3:$A1185,Q$2,$B$3:$B1185))</f>
        <v/>
      </c>
      <c r="R1185" t="str">
        <f>IF(ISBLANK(A1185),"",SUMIF($A$3:$A1185,R$2,$B$3:$B1185))</f>
        <v/>
      </c>
      <c r="T1185" s="2" t="str">
        <f t="shared" si="147"/>
        <v/>
      </c>
      <c r="U1185" s="2" t="str">
        <f t="shared" si="148"/>
        <v/>
      </c>
      <c r="V1185" s="2" t="str">
        <f t="shared" si="149"/>
        <v/>
      </c>
      <c r="W1185" s="2" t="str">
        <f t="shared" si="150"/>
        <v/>
      </c>
    </row>
    <row r="1186" spans="8:23" x14ac:dyDescent="0.3">
      <c r="H1186" s="12">
        <f t="shared" si="151"/>
        <v>0</v>
      </c>
      <c r="I1186" s="2" t="str">
        <f t="shared" si="144"/>
        <v/>
      </c>
      <c r="J1186" s="2" t="str">
        <f>IF(ISBLANK(A1186),"",-SUM(I$3:I1186))</f>
        <v/>
      </c>
      <c r="K1186" s="2" t="str">
        <f t="shared" si="145"/>
        <v/>
      </c>
      <c r="L1186" s="7" t="str">
        <f t="shared" si="146"/>
        <v/>
      </c>
      <c r="M1186" s="7" t="str">
        <f>IF(ISBLANK(A1186),"",K1186/($M$1+SUM(K$3:K1185)))</f>
        <v/>
      </c>
      <c r="N1186" t="str">
        <f>IF(ISBLANK(A1186),"",IF(H1187=0,NETWORKDAYS($H$3,H1186,holiday!$B$2:$B$10),IF(DAY(H1186)&lt;DAY(H1187),NETWORKDAYS($H$3,H1186,holiday!$B$2:$B$10),0)))</f>
        <v/>
      </c>
      <c r="O1186" t="str">
        <f>IF(ISBLANK(A1186),"",SUMIF($A$3:$A1186,O$2,$B$3:$B1186))</f>
        <v/>
      </c>
      <c r="P1186" t="str">
        <f>IF(ISBLANK(A1186),"",SUMIF($A$3:$A1186,P$2,$B$3:$B1186))</f>
        <v/>
      </c>
      <c r="Q1186" t="str">
        <f>IF(ISBLANK(A1186),"",SUMIF($A$3:$A1186,Q$2,$B$3:$B1186))</f>
        <v/>
      </c>
      <c r="R1186" t="str">
        <f>IF(ISBLANK(A1186),"",SUMIF($A$3:$A1186,R$2,$B$3:$B1186))</f>
        <v/>
      </c>
      <c r="T1186" s="2" t="str">
        <f t="shared" si="147"/>
        <v/>
      </c>
      <c r="U1186" s="2" t="str">
        <f t="shared" si="148"/>
        <v/>
      </c>
      <c r="V1186" s="2" t="str">
        <f t="shared" si="149"/>
        <v/>
      </c>
      <c r="W1186" s="2" t="str">
        <f t="shared" si="150"/>
        <v/>
      </c>
    </row>
    <row r="1187" spans="8:23" x14ac:dyDescent="0.3">
      <c r="H1187" s="12">
        <f t="shared" si="151"/>
        <v>0</v>
      </c>
      <c r="I1187" s="2" t="str">
        <f t="shared" si="144"/>
        <v/>
      </c>
      <c r="J1187" s="2" t="str">
        <f>IF(ISBLANK(A1187),"",-SUM(I$3:I1187))</f>
        <v/>
      </c>
      <c r="K1187" s="2" t="str">
        <f t="shared" si="145"/>
        <v/>
      </c>
      <c r="L1187" s="7" t="str">
        <f t="shared" si="146"/>
        <v/>
      </c>
      <c r="M1187" s="7" t="str">
        <f>IF(ISBLANK(A1187),"",K1187/($M$1+SUM(K$3:K1186)))</f>
        <v/>
      </c>
      <c r="N1187" t="str">
        <f>IF(ISBLANK(A1187),"",IF(H1188=0,NETWORKDAYS($H$3,H1187,holiday!$B$2:$B$10),IF(DAY(H1187)&lt;DAY(H1188),NETWORKDAYS($H$3,H1187,holiday!$B$2:$B$10),0)))</f>
        <v/>
      </c>
      <c r="O1187" t="str">
        <f>IF(ISBLANK(A1187),"",SUMIF($A$3:$A1187,O$2,$B$3:$B1187))</f>
        <v/>
      </c>
      <c r="P1187" t="str">
        <f>IF(ISBLANK(A1187),"",SUMIF($A$3:$A1187,P$2,$B$3:$B1187))</f>
        <v/>
      </c>
      <c r="Q1187" t="str">
        <f>IF(ISBLANK(A1187),"",SUMIF($A$3:$A1187,Q$2,$B$3:$B1187))</f>
        <v/>
      </c>
      <c r="R1187" t="str">
        <f>IF(ISBLANK(A1187),"",SUMIF($A$3:$A1187,R$2,$B$3:$B1187))</f>
        <v/>
      </c>
      <c r="T1187" s="2" t="str">
        <f t="shared" si="147"/>
        <v/>
      </c>
      <c r="U1187" s="2" t="str">
        <f t="shared" si="148"/>
        <v/>
      </c>
      <c r="V1187" s="2" t="str">
        <f t="shared" si="149"/>
        <v/>
      </c>
      <c r="W1187" s="2" t="str">
        <f t="shared" si="150"/>
        <v/>
      </c>
    </row>
    <row r="1188" spans="8:23" x14ac:dyDescent="0.3">
      <c r="H1188" s="12">
        <f t="shared" si="151"/>
        <v>0</v>
      </c>
      <c r="I1188" s="2" t="str">
        <f t="shared" si="144"/>
        <v/>
      </c>
      <c r="J1188" s="2" t="str">
        <f>IF(ISBLANK(A1188),"",-SUM(I$3:I1188))</f>
        <v/>
      </c>
      <c r="K1188" s="2" t="str">
        <f t="shared" si="145"/>
        <v/>
      </c>
      <c r="L1188" s="7" t="str">
        <f t="shared" si="146"/>
        <v/>
      </c>
      <c r="M1188" s="7" t="str">
        <f>IF(ISBLANK(A1188),"",K1188/($M$1+SUM(K$3:K1187)))</f>
        <v/>
      </c>
      <c r="N1188" t="str">
        <f>IF(ISBLANK(A1188),"",IF(H1189=0,NETWORKDAYS($H$3,H1188,holiday!$B$2:$B$10),IF(DAY(H1188)&lt;DAY(H1189),NETWORKDAYS($H$3,H1188,holiday!$B$2:$B$10),0)))</f>
        <v/>
      </c>
      <c r="O1188" t="str">
        <f>IF(ISBLANK(A1188),"",SUMIF($A$3:$A1188,O$2,$B$3:$B1188))</f>
        <v/>
      </c>
      <c r="P1188" t="str">
        <f>IF(ISBLANK(A1188),"",SUMIF($A$3:$A1188,P$2,$B$3:$B1188))</f>
        <v/>
      </c>
      <c r="Q1188" t="str">
        <f>IF(ISBLANK(A1188),"",SUMIF($A$3:$A1188,Q$2,$B$3:$B1188))</f>
        <v/>
      </c>
      <c r="R1188" t="str">
        <f>IF(ISBLANK(A1188),"",SUMIF($A$3:$A1188,R$2,$B$3:$B1188))</f>
        <v/>
      </c>
      <c r="T1188" s="2" t="str">
        <f t="shared" si="147"/>
        <v/>
      </c>
      <c r="U1188" s="2" t="str">
        <f t="shared" si="148"/>
        <v/>
      </c>
      <c r="V1188" s="2" t="str">
        <f t="shared" si="149"/>
        <v/>
      </c>
      <c r="W1188" s="2" t="str">
        <f t="shared" si="150"/>
        <v/>
      </c>
    </row>
    <row r="1189" spans="8:23" x14ac:dyDescent="0.3">
      <c r="H1189" s="12">
        <f t="shared" si="151"/>
        <v>0</v>
      </c>
      <c r="I1189" s="2" t="str">
        <f t="shared" si="144"/>
        <v/>
      </c>
      <c r="J1189" s="2" t="str">
        <f>IF(ISBLANK(A1189),"",-SUM(I$3:I1189))</f>
        <v/>
      </c>
      <c r="K1189" s="2" t="str">
        <f t="shared" si="145"/>
        <v/>
      </c>
      <c r="L1189" s="7" t="str">
        <f t="shared" si="146"/>
        <v/>
      </c>
      <c r="M1189" s="7" t="str">
        <f>IF(ISBLANK(A1189),"",K1189/($M$1+SUM(K$3:K1188)))</f>
        <v/>
      </c>
      <c r="N1189" t="str">
        <f>IF(ISBLANK(A1189),"",IF(H1190=0,NETWORKDAYS($H$3,H1189,holiday!$B$2:$B$10),IF(DAY(H1189)&lt;DAY(H1190),NETWORKDAYS($H$3,H1189,holiday!$B$2:$B$10),0)))</f>
        <v/>
      </c>
      <c r="O1189" t="str">
        <f>IF(ISBLANK(A1189),"",SUMIF($A$3:$A1189,O$2,$B$3:$B1189))</f>
        <v/>
      </c>
      <c r="P1189" t="str">
        <f>IF(ISBLANK(A1189),"",SUMIF($A$3:$A1189,P$2,$B$3:$B1189))</f>
        <v/>
      </c>
      <c r="Q1189" t="str">
        <f>IF(ISBLANK(A1189),"",SUMIF($A$3:$A1189,Q$2,$B$3:$B1189))</f>
        <v/>
      </c>
      <c r="R1189" t="str">
        <f>IF(ISBLANK(A1189),"",SUMIF($A$3:$A1189,R$2,$B$3:$B1189))</f>
        <v/>
      </c>
      <c r="T1189" s="2" t="str">
        <f t="shared" si="147"/>
        <v/>
      </c>
      <c r="U1189" s="2" t="str">
        <f t="shared" si="148"/>
        <v/>
      </c>
      <c r="V1189" s="2" t="str">
        <f t="shared" si="149"/>
        <v/>
      </c>
      <c r="W1189" s="2" t="str">
        <f t="shared" si="150"/>
        <v/>
      </c>
    </row>
    <row r="1190" spans="8:23" x14ac:dyDescent="0.3">
      <c r="H1190" s="12">
        <f t="shared" si="151"/>
        <v>0</v>
      </c>
      <c r="I1190" s="2" t="str">
        <f t="shared" si="144"/>
        <v/>
      </c>
      <c r="J1190" s="2" t="str">
        <f>IF(ISBLANK(A1190),"",-SUM(I$3:I1190))</f>
        <v/>
      </c>
      <c r="K1190" s="2" t="str">
        <f t="shared" si="145"/>
        <v/>
      </c>
      <c r="L1190" s="7" t="str">
        <f t="shared" si="146"/>
        <v/>
      </c>
      <c r="M1190" s="7" t="str">
        <f>IF(ISBLANK(A1190),"",K1190/($M$1+SUM(K$3:K1189)))</f>
        <v/>
      </c>
      <c r="N1190" t="str">
        <f>IF(ISBLANK(A1190),"",IF(H1191=0,NETWORKDAYS($H$3,H1190,holiday!$B$2:$B$10),IF(DAY(H1190)&lt;DAY(H1191),NETWORKDAYS($H$3,H1190,holiday!$B$2:$B$10),0)))</f>
        <v/>
      </c>
      <c r="O1190" t="str">
        <f>IF(ISBLANK(A1190),"",SUMIF($A$3:$A1190,O$2,$B$3:$B1190))</f>
        <v/>
      </c>
      <c r="P1190" t="str">
        <f>IF(ISBLANK(A1190),"",SUMIF($A$3:$A1190,P$2,$B$3:$B1190))</f>
        <v/>
      </c>
      <c r="Q1190" t="str">
        <f>IF(ISBLANK(A1190),"",SUMIF($A$3:$A1190,Q$2,$B$3:$B1190))</f>
        <v/>
      </c>
      <c r="R1190" t="str">
        <f>IF(ISBLANK(A1190),"",SUMIF($A$3:$A1190,R$2,$B$3:$B1190))</f>
        <v/>
      </c>
      <c r="T1190" s="2" t="str">
        <f t="shared" si="147"/>
        <v/>
      </c>
      <c r="U1190" s="2" t="str">
        <f t="shared" si="148"/>
        <v/>
      </c>
      <c r="V1190" s="2" t="str">
        <f t="shared" si="149"/>
        <v/>
      </c>
      <c r="W1190" s="2" t="str">
        <f t="shared" si="150"/>
        <v/>
      </c>
    </row>
    <row r="1191" spans="8:23" x14ac:dyDescent="0.3">
      <c r="H1191" s="12">
        <f t="shared" si="151"/>
        <v>0</v>
      </c>
      <c r="I1191" s="2" t="str">
        <f t="shared" si="144"/>
        <v/>
      </c>
      <c r="J1191" s="2" t="str">
        <f>IF(ISBLANK(A1191),"",-SUM(I$3:I1191))</f>
        <v/>
      </c>
      <c r="K1191" s="2" t="str">
        <f t="shared" si="145"/>
        <v/>
      </c>
      <c r="L1191" s="7" t="str">
        <f t="shared" si="146"/>
        <v/>
      </c>
      <c r="M1191" s="7" t="str">
        <f>IF(ISBLANK(A1191),"",K1191/($M$1+SUM(K$3:K1190)))</f>
        <v/>
      </c>
      <c r="N1191" t="str">
        <f>IF(ISBLANK(A1191),"",IF(H1192=0,NETWORKDAYS($H$3,H1191,holiday!$B$2:$B$10),IF(DAY(H1191)&lt;DAY(H1192),NETWORKDAYS($H$3,H1191,holiday!$B$2:$B$10),0)))</f>
        <v/>
      </c>
      <c r="O1191" t="str">
        <f>IF(ISBLANK(A1191),"",SUMIF($A$3:$A1191,O$2,$B$3:$B1191))</f>
        <v/>
      </c>
      <c r="P1191" t="str">
        <f>IF(ISBLANK(A1191),"",SUMIF($A$3:$A1191,P$2,$B$3:$B1191))</f>
        <v/>
      </c>
      <c r="Q1191" t="str">
        <f>IF(ISBLANK(A1191),"",SUMIF($A$3:$A1191,Q$2,$B$3:$B1191))</f>
        <v/>
      </c>
      <c r="R1191" t="str">
        <f>IF(ISBLANK(A1191),"",SUMIF($A$3:$A1191,R$2,$B$3:$B1191))</f>
        <v/>
      </c>
      <c r="T1191" s="2" t="str">
        <f t="shared" si="147"/>
        <v/>
      </c>
      <c r="U1191" s="2" t="str">
        <f t="shared" si="148"/>
        <v/>
      </c>
      <c r="V1191" s="2" t="str">
        <f t="shared" si="149"/>
        <v/>
      </c>
      <c r="W1191" s="2" t="str">
        <f t="shared" si="150"/>
        <v/>
      </c>
    </row>
    <row r="1192" spans="8:23" x14ac:dyDescent="0.3">
      <c r="H1192" s="12">
        <f t="shared" si="151"/>
        <v>0</v>
      </c>
      <c r="I1192" s="2" t="str">
        <f t="shared" ref="I1192:I1255" si="152">IF(ISBLANK(A1192),"",-B1192*C1192)</f>
        <v/>
      </c>
      <c r="J1192" s="2" t="str">
        <f>IF(ISBLANK(A1192),"",-SUM(I$3:I1192))</f>
        <v/>
      </c>
      <c r="K1192" s="2" t="str">
        <f t="shared" ref="K1192:K1255" si="153">IF(ISBLANK(A1192),"",SUMPRODUCT(O1192:R1192,T1192:W1192)-J1192)</f>
        <v/>
      </c>
      <c r="L1192" s="7" t="str">
        <f t="shared" ref="L1192:L1255" si="154">IF(ISBLANK(A1192),"",K1192/$M$1)</f>
        <v/>
      </c>
      <c r="M1192" s="7" t="str">
        <f>IF(ISBLANK(A1192),"",K1192/($M$1+SUM(K$3:K1191)))</f>
        <v/>
      </c>
      <c r="N1192" t="str">
        <f>IF(ISBLANK(A1192),"",IF(H1193=0,NETWORKDAYS($H$3,H1192,holiday!$B$2:$B$10),IF(DAY(H1192)&lt;DAY(H1193),NETWORKDAYS($H$3,H1192,holiday!$B$2:$B$10),0)))</f>
        <v/>
      </c>
      <c r="O1192" t="str">
        <f>IF(ISBLANK(A1192),"",SUMIF($A$3:$A1192,O$2,$B$3:$B1192))</f>
        <v/>
      </c>
      <c r="P1192" t="str">
        <f>IF(ISBLANK(A1192),"",SUMIF($A$3:$A1192,P$2,$B$3:$B1192))</f>
        <v/>
      </c>
      <c r="Q1192" t="str">
        <f>IF(ISBLANK(A1192),"",SUMIF($A$3:$A1192,Q$2,$B$3:$B1192))</f>
        <v/>
      </c>
      <c r="R1192" t="str">
        <f>IF(ISBLANK(A1192),"",SUMIF($A$3:$A1192,R$2,$B$3:$B1192))</f>
        <v/>
      </c>
      <c r="T1192" s="2" t="str">
        <f t="shared" ref="T1192:T1255" si="155">IF(ISBLANK(A1192),"",IF($A1192=T$2,$C1192,T1191))</f>
        <v/>
      </c>
      <c r="U1192" s="2" t="str">
        <f t="shared" ref="U1192:U1255" si="156">IF(ISBLANK(A1192),"",IF($A1192=U$2,$C1192,U1191))</f>
        <v/>
      </c>
      <c r="V1192" s="2" t="str">
        <f t="shared" ref="V1192:V1255" si="157">IF(ISBLANK(A1192),"",IF($A1192=V$2,$C1192,V1191))</f>
        <v/>
      </c>
      <c r="W1192" s="2" t="str">
        <f t="shared" ref="W1192:W1255" si="158">IF(ISBLANK(A1192),"",IF($A1192=W$2,$C1192,W1191))</f>
        <v/>
      </c>
    </row>
    <row r="1193" spans="8:23" x14ac:dyDescent="0.3">
      <c r="H1193" s="12">
        <f t="shared" si="151"/>
        <v>0</v>
      </c>
      <c r="I1193" s="2" t="str">
        <f t="shared" si="152"/>
        <v/>
      </c>
      <c r="J1193" s="2" t="str">
        <f>IF(ISBLANK(A1193),"",-SUM(I$3:I1193))</f>
        <v/>
      </c>
      <c r="K1193" s="2" t="str">
        <f t="shared" si="153"/>
        <v/>
      </c>
      <c r="L1193" s="7" t="str">
        <f t="shared" si="154"/>
        <v/>
      </c>
      <c r="M1193" s="7" t="str">
        <f>IF(ISBLANK(A1193),"",K1193/($M$1+SUM(K$3:K1192)))</f>
        <v/>
      </c>
      <c r="N1193" t="str">
        <f>IF(ISBLANK(A1193),"",IF(H1194=0,NETWORKDAYS($H$3,H1193,holiday!$B$2:$B$10),IF(DAY(H1193)&lt;DAY(H1194),NETWORKDAYS($H$3,H1193,holiday!$B$2:$B$10),0)))</f>
        <v/>
      </c>
      <c r="O1193" t="str">
        <f>IF(ISBLANK(A1193),"",SUMIF($A$3:$A1193,O$2,$B$3:$B1193))</f>
        <v/>
      </c>
      <c r="P1193" t="str">
        <f>IF(ISBLANK(A1193),"",SUMIF($A$3:$A1193,P$2,$B$3:$B1193))</f>
        <v/>
      </c>
      <c r="Q1193" t="str">
        <f>IF(ISBLANK(A1193),"",SUMIF($A$3:$A1193,Q$2,$B$3:$B1193))</f>
        <v/>
      </c>
      <c r="R1193" t="str">
        <f>IF(ISBLANK(A1193),"",SUMIF($A$3:$A1193,R$2,$B$3:$B1193))</f>
        <v/>
      </c>
      <c r="T1193" s="2" t="str">
        <f t="shared" si="155"/>
        <v/>
      </c>
      <c r="U1193" s="2" t="str">
        <f t="shared" si="156"/>
        <v/>
      </c>
      <c r="V1193" s="2" t="str">
        <f t="shared" si="157"/>
        <v/>
      </c>
      <c r="W1193" s="2" t="str">
        <f t="shared" si="158"/>
        <v/>
      </c>
    </row>
    <row r="1194" spans="8:23" x14ac:dyDescent="0.3">
      <c r="H1194" s="12">
        <f t="shared" si="151"/>
        <v>0</v>
      </c>
      <c r="I1194" s="2" t="str">
        <f t="shared" si="152"/>
        <v/>
      </c>
      <c r="J1194" s="2" t="str">
        <f>IF(ISBLANK(A1194),"",-SUM(I$3:I1194))</f>
        <v/>
      </c>
      <c r="K1194" s="2" t="str">
        <f t="shared" si="153"/>
        <v/>
      </c>
      <c r="L1194" s="7" t="str">
        <f t="shared" si="154"/>
        <v/>
      </c>
      <c r="M1194" s="7" t="str">
        <f>IF(ISBLANK(A1194),"",K1194/($M$1+SUM(K$3:K1193)))</f>
        <v/>
      </c>
      <c r="N1194" t="str">
        <f>IF(ISBLANK(A1194),"",IF(H1195=0,NETWORKDAYS($H$3,H1194,holiday!$B$2:$B$10),IF(DAY(H1194)&lt;DAY(H1195),NETWORKDAYS($H$3,H1194,holiday!$B$2:$B$10),0)))</f>
        <v/>
      </c>
      <c r="O1194" t="str">
        <f>IF(ISBLANK(A1194),"",SUMIF($A$3:$A1194,O$2,$B$3:$B1194))</f>
        <v/>
      </c>
      <c r="P1194" t="str">
        <f>IF(ISBLANK(A1194),"",SUMIF($A$3:$A1194,P$2,$B$3:$B1194))</f>
        <v/>
      </c>
      <c r="Q1194" t="str">
        <f>IF(ISBLANK(A1194),"",SUMIF($A$3:$A1194,Q$2,$B$3:$B1194))</f>
        <v/>
      </c>
      <c r="R1194" t="str">
        <f>IF(ISBLANK(A1194),"",SUMIF($A$3:$A1194,R$2,$B$3:$B1194))</f>
        <v/>
      </c>
      <c r="T1194" s="2" t="str">
        <f t="shared" si="155"/>
        <v/>
      </c>
      <c r="U1194" s="2" t="str">
        <f t="shared" si="156"/>
        <v/>
      </c>
      <c r="V1194" s="2" t="str">
        <f t="shared" si="157"/>
        <v/>
      </c>
      <c r="W1194" s="2" t="str">
        <f t="shared" si="158"/>
        <v/>
      </c>
    </row>
    <row r="1195" spans="8:23" x14ac:dyDescent="0.3">
      <c r="H1195" s="12">
        <f t="shared" si="151"/>
        <v>0</v>
      </c>
      <c r="I1195" s="2" t="str">
        <f t="shared" si="152"/>
        <v/>
      </c>
      <c r="J1195" s="2" t="str">
        <f>IF(ISBLANK(A1195),"",-SUM(I$3:I1195))</f>
        <v/>
      </c>
      <c r="K1195" s="2" t="str">
        <f t="shared" si="153"/>
        <v/>
      </c>
      <c r="L1195" s="7" t="str">
        <f t="shared" si="154"/>
        <v/>
      </c>
      <c r="M1195" s="7" t="str">
        <f>IF(ISBLANK(A1195),"",K1195/($M$1+SUM(K$3:K1194)))</f>
        <v/>
      </c>
      <c r="N1195" t="str">
        <f>IF(ISBLANK(A1195),"",IF(H1196=0,NETWORKDAYS($H$3,H1195,holiday!$B$2:$B$10),IF(DAY(H1195)&lt;DAY(H1196),NETWORKDAYS($H$3,H1195,holiday!$B$2:$B$10),0)))</f>
        <v/>
      </c>
      <c r="O1195" t="str">
        <f>IF(ISBLANK(A1195),"",SUMIF($A$3:$A1195,O$2,$B$3:$B1195))</f>
        <v/>
      </c>
      <c r="P1195" t="str">
        <f>IF(ISBLANK(A1195),"",SUMIF($A$3:$A1195,P$2,$B$3:$B1195))</f>
        <v/>
      </c>
      <c r="Q1195" t="str">
        <f>IF(ISBLANK(A1195),"",SUMIF($A$3:$A1195,Q$2,$B$3:$B1195))</f>
        <v/>
      </c>
      <c r="R1195" t="str">
        <f>IF(ISBLANK(A1195),"",SUMIF($A$3:$A1195,R$2,$B$3:$B1195))</f>
        <v/>
      </c>
      <c r="T1195" s="2" t="str">
        <f t="shared" si="155"/>
        <v/>
      </c>
      <c r="U1195" s="2" t="str">
        <f t="shared" si="156"/>
        <v/>
      </c>
      <c r="V1195" s="2" t="str">
        <f t="shared" si="157"/>
        <v/>
      </c>
      <c r="W1195" s="2" t="str">
        <f t="shared" si="158"/>
        <v/>
      </c>
    </row>
    <row r="1196" spans="8:23" x14ac:dyDescent="0.3">
      <c r="H1196" s="12">
        <f t="shared" si="151"/>
        <v>0</v>
      </c>
      <c r="I1196" s="2" t="str">
        <f t="shared" si="152"/>
        <v/>
      </c>
      <c r="J1196" s="2" t="str">
        <f>IF(ISBLANK(A1196),"",-SUM(I$3:I1196))</f>
        <v/>
      </c>
      <c r="K1196" s="2" t="str">
        <f t="shared" si="153"/>
        <v/>
      </c>
      <c r="L1196" s="7" t="str">
        <f t="shared" si="154"/>
        <v/>
      </c>
      <c r="M1196" s="7" t="str">
        <f>IF(ISBLANK(A1196),"",K1196/($M$1+SUM(K$3:K1195)))</f>
        <v/>
      </c>
      <c r="N1196" t="str">
        <f>IF(ISBLANK(A1196),"",IF(H1197=0,NETWORKDAYS($H$3,H1196,holiday!$B$2:$B$10),IF(DAY(H1196)&lt;DAY(H1197),NETWORKDAYS($H$3,H1196,holiday!$B$2:$B$10),0)))</f>
        <v/>
      </c>
      <c r="O1196" t="str">
        <f>IF(ISBLANK(A1196),"",SUMIF($A$3:$A1196,O$2,$B$3:$B1196))</f>
        <v/>
      </c>
      <c r="P1196" t="str">
        <f>IF(ISBLANK(A1196),"",SUMIF($A$3:$A1196,P$2,$B$3:$B1196))</f>
        <v/>
      </c>
      <c r="Q1196" t="str">
        <f>IF(ISBLANK(A1196),"",SUMIF($A$3:$A1196,Q$2,$B$3:$B1196))</f>
        <v/>
      </c>
      <c r="R1196" t="str">
        <f>IF(ISBLANK(A1196),"",SUMIF($A$3:$A1196,R$2,$B$3:$B1196))</f>
        <v/>
      </c>
      <c r="T1196" s="2" t="str">
        <f t="shared" si="155"/>
        <v/>
      </c>
      <c r="U1196" s="2" t="str">
        <f t="shared" si="156"/>
        <v/>
      </c>
      <c r="V1196" s="2" t="str">
        <f t="shared" si="157"/>
        <v/>
      </c>
      <c r="W1196" s="2" t="str">
        <f t="shared" si="158"/>
        <v/>
      </c>
    </row>
    <row r="1197" spans="8:23" x14ac:dyDescent="0.3">
      <c r="H1197" s="12">
        <f t="shared" si="151"/>
        <v>0</v>
      </c>
      <c r="I1197" s="2" t="str">
        <f t="shared" si="152"/>
        <v/>
      </c>
      <c r="J1197" s="2" t="str">
        <f>IF(ISBLANK(A1197),"",-SUM(I$3:I1197))</f>
        <v/>
      </c>
      <c r="K1197" s="2" t="str">
        <f t="shared" si="153"/>
        <v/>
      </c>
      <c r="L1197" s="7" t="str">
        <f t="shared" si="154"/>
        <v/>
      </c>
      <c r="M1197" s="7" t="str">
        <f>IF(ISBLANK(A1197),"",K1197/($M$1+SUM(K$3:K1196)))</f>
        <v/>
      </c>
      <c r="N1197" t="str">
        <f>IF(ISBLANK(A1197),"",IF(H1198=0,NETWORKDAYS($H$3,H1197,holiday!$B$2:$B$10),IF(DAY(H1197)&lt;DAY(H1198),NETWORKDAYS($H$3,H1197,holiday!$B$2:$B$10),0)))</f>
        <v/>
      </c>
      <c r="O1197" t="str">
        <f>IF(ISBLANK(A1197),"",SUMIF($A$3:$A1197,O$2,$B$3:$B1197))</f>
        <v/>
      </c>
      <c r="P1197" t="str">
        <f>IF(ISBLANK(A1197),"",SUMIF($A$3:$A1197,P$2,$B$3:$B1197))</f>
        <v/>
      </c>
      <c r="Q1197" t="str">
        <f>IF(ISBLANK(A1197),"",SUMIF($A$3:$A1197,Q$2,$B$3:$B1197))</f>
        <v/>
      </c>
      <c r="R1197" t="str">
        <f>IF(ISBLANK(A1197),"",SUMIF($A$3:$A1197,R$2,$B$3:$B1197))</f>
        <v/>
      </c>
      <c r="T1197" s="2" t="str">
        <f t="shared" si="155"/>
        <v/>
      </c>
      <c r="U1197" s="2" t="str">
        <f t="shared" si="156"/>
        <v/>
      </c>
      <c r="V1197" s="2" t="str">
        <f t="shared" si="157"/>
        <v/>
      </c>
      <c r="W1197" s="2" t="str">
        <f t="shared" si="158"/>
        <v/>
      </c>
    </row>
    <row r="1198" spans="8:23" x14ac:dyDescent="0.3">
      <c r="H1198" s="12">
        <f t="shared" si="151"/>
        <v>0</v>
      </c>
      <c r="I1198" s="2" t="str">
        <f t="shared" si="152"/>
        <v/>
      </c>
      <c r="J1198" s="2" t="str">
        <f>IF(ISBLANK(A1198),"",-SUM(I$3:I1198))</f>
        <v/>
      </c>
      <c r="K1198" s="2" t="str">
        <f t="shared" si="153"/>
        <v/>
      </c>
      <c r="L1198" s="7" t="str">
        <f t="shared" si="154"/>
        <v/>
      </c>
      <c r="M1198" s="7" t="str">
        <f>IF(ISBLANK(A1198),"",K1198/($M$1+SUM(K$3:K1197)))</f>
        <v/>
      </c>
      <c r="N1198" t="str">
        <f>IF(ISBLANK(A1198),"",IF(H1199=0,NETWORKDAYS($H$3,H1198,holiday!$B$2:$B$10),IF(DAY(H1198)&lt;DAY(H1199),NETWORKDAYS($H$3,H1198,holiday!$B$2:$B$10),0)))</f>
        <v/>
      </c>
      <c r="O1198" t="str">
        <f>IF(ISBLANK(A1198),"",SUMIF($A$3:$A1198,O$2,$B$3:$B1198))</f>
        <v/>
      </c>
      <c r="P1198" t="str">
        <f>IF(ISBLANK(A1198),"",SUMIF($A$3:$A1198,P$2,$B$3:$B1198))</f>
        <v/>
      </c>
      <c r="Q1198" t="str">
        <f>IF(ISBLANK(A1198),"",SUMIF($A$3:$A1198,Q$2,$B$3:$B1198))</f>
        <v/>
      </c>
      <c r="R1198" t="str">
        <f>IF(ISBLANK(A1198),"",SUMIF($A$3:$A1198,R$2,$B$3:$B1198))</f>
        <v/>
      </c>
      <c r="T1198" s="2" t="str">
        <f t="shared" si="155"/>
        <v/>
      </c>
      <c r="U1198" s="2" t="str">
        <f t="shared" si="156"/>
        <v/>
      </c>
      <c r="V1198" s="2" t="str">
        <f t="shared" si="157"/>
        <v/>
      </c>
      <c r="W1198" s="2" t="str">
        <f t="shared" si="158"/>
        <v/>
      </c>
    </row>
    <row r="1199" spans="8:23" x14ac:dyDescent="0.3">
      <c r="H1199" s="12">
        <f t="shared" si="151"/>
        <v>0</v>
      </c>
      <c r="I1199" s="2" t="str">
        <f t="shared" si="152"/>
        <v/>
      </c>
      <c r="J1199" s="2" t="str">
        <f>IF(ISBLANK(A1199),"",-SUM(I$3:I1199))</f>
        <v/>
      </c>
      <c r="K1199" s="2" t="str">
        <f t="shared" si="153"/>
        <v/>
      </c>
      <c r="L1199" s="7" t="str">
        <f t="shared" si="154"/>
        <v/>
      </c>
      <c r="M1199" s="7" t="str">
        <f>IF(ISBLANK(A1199),"",K1199/($M$1+SUM(K$3:K1198)))</f>
        <v/>
      </c>
      <c r="N1199" t="str">
        <f>IF(ISBLANK(A1199),"",IF(H1200=0,NETWORKDAYS($H$3,H1199,holiday!$B$2:$B$10),IF(DAY(H1199)&lt;DAY(H1200),NETWORKDAYS($H$3,H1199,holiday!$B$2:$B$10),0)))</f>
        <v/>
      </c>
      <c r="O1199" t="str">
        <f>IF(ISBLANK(A1199),"",SUMIF($A$3:$A1199,O$2,$B$3:$B1199))</f>
        <v/>
      </c>
      <c r="P1199" t="str">
        <f>IF(ISBLANK(A1199),"",SUMIF($A$3:$A1199,P$2,$B$3:$B1199))</f>
        <v/>
      </c>
      <c r="Q1199" t="str">
        <f>IF(ISBLANK(A1199),"",SUMIF($A$3:$A1199,Q$2,$B$3:$B1199))</f>
        <v/>
      </c>
      <c r="R1199" t="str">
        <f>IF(ISBLANK(A1199),"",SUMIF($A$3:$A1199,R$2,$B$3:$B1199))</f>
        <v/>
      </c>
      <c r="T1199" s="2" t="str">
        <f t="shared" si="155"/>
        <v/>
      </c>
      <c r="U1199" s="2" t="str">
        <f t="shared" si="156"/>
        <v/>
      </c>
      <c r="V1199" s="2" t="str">
        <f t="shared" si="157"/>
        <v/>
      </c>
      <c r="W1199" s="2" t="str">
        <f t="shared" si="158"/>
        <v/>
      </c>
    </row>
    <row r="1200" spans="8:23" x14ac:dyDescent="0.3">
      <c r="H1200" s="12">
        <f t="shared" si="151"/>
        <v>0</v>
      </c>
      <c r="I1200" s="2" t="str">
        <f t="shared" si="152"/>
        <v/>
      </c>
      <c r="J1200" s="2" t="str">
        <f>IF(ISBLANK(A1200),"",-SUM(I$3:I1200))</f>
        <v/>
      </c>
      <c r="K1200" s="2" t="str">
        <f t="shared" si="153"/>
        <v/>
      </c>
      <c r="L1200" s="7" t="str">
        <f t="shared" si="154"/>
        <v/>
      </c>
      <c r="M1200" s="7" t="str">
        <f>IF(ISBLANK(A1200),"",K1200/($M$1+SUM(K$3:K1199)))</f>
        <v/>
      </c>
      <c r="N1200" t="str">
        <f>IF(ISBLANK(A1200),"",IF(H1201=0,NETWORKDAYS($H$3,H1200,holiday!$B$2:$B$10),IF(DAY(H1200)&lt;DAY(H1201),NETWORKDAYS($H$3,H1200,holiday!$B$2:$B$10),0)))</f>
        <v/>
      </c>
      <c r="O1200" t="str">
        <f>IF(ISBLANK(A1200),"",SUMIF($A$3:$A1200,O$2,$B$3:$B1200))</f>
        <v/>
      </c>
      <c r="P1200" t="str">
        <f>IF(ISBLANK(A1200),"",SUMIF($A$3:$A1200,P$2,$B$3:$B1200))</f>
        <v/>
      </c>
      <c r="Q1200" t="str">
        <f>IF(ISBLANK(A1200),"",SUMIF($A$3:$A1200,Q$2,$B$3:$B1200))</f>
        <v/>
      </c>
      <c r="R1200" t="str">
        <f>IF(ISBLANK(A1200),"",SUMIF($A$3:$A1200,R$2,$B$3:$B1200))</f>
        <v/>
      </c>
      <c r="T1200" s="2" t="str">
        <f t="shared" si="155"/>
        <v/>
      </c>
      <c r="U1200" s="2" t="str">
        <f t="shared" si="156"/>
        <v/>
      </c>
      <c r="V1200" s="2" t="str">
        <f t="shared" si="157"/>
        <v/>
      </c>
      <c r="W1200" s="2" t="str">
        <f t="shared" si="158"/>
        <v/>
      </c>
    </row>
    <row r="1201" spans="8:23" x14ac:dyDescent="0.3">
      <c r="H1201" s="12">
        <f t="shared" si="151"/>
        <v>0</v>
      </c>
      <c r="I1201" s="2" t="str">
        <f t="shared" si="152"/>
        <v/>
      </c>
      <c r="J1201" s="2" t="str">
        <f>IF(ISBLANK(A1201),"",-SUM(I$3:I1201))</f>
        <v/>
      </c>
      <c r="K1201" s="2" t="str">
        <f t="shared" si="153"/>
        <v/>
      </c>
      <c r="L1201" s="7" t="str">
        <f t="shared" si="154"/>
        <v/>
      </c>
      <c r="M1201" s="7" t="str">
        <f>IF(ISBLANK(A1201),"",K1201/($M$1+SUM(K$3:K1200)))</f>
        <v/>
      </c>
      <c r="N1201" t="str">
        <f>IF(ISBLANK(A1201),"",IF(H1202=0,NETWORKDAYS($H$3,H1201,holiday!$B$2:$B$10),IF(DAY(H1201)&lt;DAY(H1202),NETWORKDAYS($H$3,H1201,holiday!$B$2:$B$10),0)))</f>
        <v/>
      </c>
      <c r="O1201" t="str">
        <f>IF(ISBLANK(A1201),"",SUMIF($A$3:$A1201,O$2,$B$3:$B1201))</f>
        <v/>
      </c>
      <c r="P1201" t="str">
        <f>IF(ISBLANK(A1201),"",SUMIF($A$3:$A1201,P$2,$B$3:$B1201))</f>
        <v/>
      </c>
      <c r="Q1201" t="str">
        <f>IF(ISBLANK(A1201),"",SUMIF($A$3:$A1201,Q$2,$B$3:$B1201))</f>
        <v/>
      </c>
      <c r="R1201" t="str">
        <f>IF(ISBLANK(A1201),"",SUMIF($A$3:$A1201,R$2,$B$3:$B1201))</f>
        <v/>
      </c>
      <c r="T1201" s="2" t="str">
        <f t="shared" si="155"/>
        <v/>
      </c>
      <c r="U1201" s="2" t="str">
        <f t="shared" si="156"/>
        <v/>
      </c>
      <c r="V1201" s="2" t="str">
        <f t="shared" si="157"/>
        <v/>
      </c>
      <c r="W1201" s="2" t="str">
        <f t="shared" si="158"/>
        <v/>
      </c>
    </row>
    <row r="1202" spans="8:23" x14ac:dyDescent="0.3">
      <c r="H1202" s="12">
        <f t="shared" si="151"/>
        <v>0</v>
      </c>
      <c r="I1202" s="2" t="str">
        <f t="shared" si="152"/>
        <v/>
      </c>
      <c r="J1202" s="2" t="str">
        <f>IF(ISBLANK(A1202),"",-SUM(I$3:I1202))</f>
        <v/>
      </c>
      <c r="K1202" s="2" t="str">
        <f t="shared" si="153"/>
        <v/>
      </c>
      <c r="L1202" s="7" t="str">
        <f t="shared" si="154"/>
        <v/>
      </c>
      <c r="M1202" s="7" t="str">
        <f>IF(ISBLANK(A1202),"",K1202/($M$1+SUM(K$3:K1201)))</f>
        <v/>
      </c>
      <c r="N1202" t="str">
        <f>IF(ISBLANK(A1202),"",IF(H1203=0,NETWORKDAYS($H$3,H1202,holiday!$B$2:$B$10),IF(DAY(H1202)&lt;DAY(H1203),NETWORKDAYS($H$3,H1202,holiday!$B$2:$B$10),0)))</f>
        <v/>
      </c>
      <c r="O1202" t="str">
        <f>IF(ISBLANK(A1202),"",SUMIF($A$3:$A1202,O$2,$B$3:$B1202))</f>
        <v/>
      </c>
      <c r="P1202" t="str">
        <f>IF(ISBLANK(A1202),"",SUMIF($A$3:$A1202,P$2,$B$3:$B1202))</f>
        <v/>
      </c>
      <c r="Q1202" t="str">
        <f>IF(ISBLANK(A1202),"",SUMIF($A$3:$A1202,Q$2,$B$3:$B1202))</f>
        <v/>
      </c>
      <c r="R1202" t="str">
        <f>IF(ISBLANK(A1202),"",SUMIF($A$3:$A1202,R$2,$B$3:$B1202))</f>
        <v/>
      </c>
      <c r="T1202" s="2" t="str">
        <f t="shared" si="155"/>
        <v/>
      </c>
      <c r="U1202" s="2" t="str">
        <f t="shared" si="156"/>
        <v/>
      </c>
      <c r="V1202" s="2" t="str">
        <f t="shared" si="157"/>
        <v/>
      </c>
      <c r="W1202" s="2" t="str">
        <f t="shared" si="158"/>
        <v/>
      </c>
    </row>
    <row r="1203" spans="8:23" x14ac:dyDescent="0.3">
      <c r="H1203" s="12">
        <f t="shared" si="151"/>
        <v>0</v>
      </c>
      <c r="I1203" s="2" t="str">
        <f t="shared" si="152"/>
        <v/>
      </c>
      <c r="J1203" s="2" t="str">
        <f>IF(ISBLANK(A1203),"",-SUM(I$3:I1203))</f>
        <v/>
      </c>
      <c r="K1203" s="2" t="str">
        <f t="shared" si="153"/>
        <v/>
      </c>
      <c r="L1203" s="7" t="str">
        <f t="shared" si="154"/>
        <v/>
      </c>
      <c r="M1203" s="7" t="str">
        <f>IF(ISBLANK(A1203),"",K1203/($M$1+SUM(K$3:K1202)))</f>
        <v/>
      </c>
      <c r="N1203" t="str">
        <f>IF(ISBLANK(A1203),"",IF(H1204=0,NETWORKDAYS($H$3,H1203,holiday!$B$2:$B$10),IF(DAY(H1203)&lt;DAY(H1204),NETWORKDAYS($H$3,H1203,holiday!$B$2:$B$10),0)))</f>
        <v/>
      </c>
      <c r="O1203" t="str">
        <f>IF(ISBLANK(A1203),"",SUMIF($A$3:$A1203,O$2,$B$3:$B1203))</f>
        <v/>
      </c>
      <c r="P1203" t="str">
        <f>IF(ISBLANK(A1203),"",SUMIF($A$3:$A1203,P$2,$B$3:$B1203))</f>
        <v/>
      </c>
      <c r="Q1203" t="str">
        <f>IF(ISBLANK(A1203),"",SUMIF($A$3:$A1203,Q$2,$B$3:$B1203))</f>
        <v/>
      </c>
      <c r="R1203" t="str">
        <f>IF(ISBLANK(A1203),"",SUMIF($A$3:$A1203,R$2,$B$3:$B1203))</f>
        <v/>
      </c>
      <c r="T1203" s="2" t="str">
        <f t="shared" si="155"/>
        <v/>
      </c>
      <c r="U1203" s="2" t="str">
        <f t="shared" si="156"/>
        <v/>
      </c>
      <c r="V1203" s="2" t="str">
        <f t="shared" si="157"/>
        <v/>
      </c>
      <c r="W1203" s="2" t="str">
        <f t="shared" si="158"/>
        <v/>
      </c>
    </row>
    <row r="1204" spans="8:23" x14ac:dyDescent="0.3">
      <c r="H1204" s="12">
        <f t="shared" si="151"/>
        <v>0</v>
      </c>
      <c r="I1204" s="2" t="str">
        <f t="shared" si="152"/>
        <v/>
      </c>
      <c r="J1204" s="2" t="str">
        <f>IF(ISBLANK(A1204),"",-SUM(I$3:I1204))</f>
        <v/>
      </c>
      <c r="K1204" s="2" t="str">
        <f t="shared" si="153"/>
        <v/>
      </c>
      <c r="L1204" s="7" t="str">
        <f t="shared" si="154"/>
        <v/>
      </c>
      <c r="M1204" s="7" t="str">
        <f>IF(ISBLANK(A1204),"",K1204/($M$1+SUM(K$3:K1203)))</f>
        <v/>
      </c>
      <c r="N1204" t="str">
        <f>IF(ISBLANK(A1204),"",IF(H1205=0,NETWORKDAYS($H$3,H1204,holiday!$B$2:$B$10),IF(DAY(H1204)&lt;DAY(H1205),NETWORKDAYS($H$3,H1204,holiday!$B$2:$B$10),0)))</f>
        <v/>
      </c>
      <c r="O1204" t="str">
        <f>IF(ISBLANK(A1204),"",SUMIF($A$3:$A1204,O$2,$B$3:$B1204))</f>
        <v/>
      </c>
      <c r="P1204" t="str">
        <f>IF(ISBLANK(A1204),"",SUMIF($A$3:$A1204,P$2,$B$3:$B1204))</f>
        <v/>
      </c>
      <c r="Q1204" t="str">
        <f>IF(ISBLANK(A1204),"",SUMIF($A$3:$A1204,Q$2,$B$3:$B1204))</f>
        <v/>
      </c>
      <c r="R1204" t="str">
        <f>IF(ISBLANK(A1204),"",SUMIF($A$3:$A1204,R$2,$B$3:$B1204))</f>
        <v/>
      </c>
      <c r="T1204" s="2" t="str">
        <f t="shared" si="155"/>
        <v/>
      </c>
      <c r="U1204" s="2" t="str">
        <f t="shared" si="156"/>
        <v/>
      </c>
      <c r="V1204" s="2" t="str">
        <f t="shared" si="157"/>
        <v/>
      </c>
      <c r="W1204" s="2" t="str">
        <f t="shared" si="158"/>
        <v/>
      </c>
    </row>
    <row r="1205" spans="8:23" x14ac:dyDescent="0.3">
      <c r="H1205" s="12">
        <f t="shared" si="151"/>
        <v>0</v>
      </c>
      <c r="I1205" s="2" t="str">
        <f t="shared" si="152"/>
        <v/>
      </c>
      <c r="J1205" s="2" t="str">
        <f>IF(ISBLANK(A1205),"",-SUM(I$3:I1205))</f>
        <v/>
      </c>
      <c r="K1205" s="2" t="str">
        <f t="shared" si="153"/>
        <v/>
      </c>
      <c r="L1205" s="7" t="str">
        <f t="shared" si="154"/>
        <v/>
      </c>
      <c r="M1205" s="7" t="str">
        <f>IF(ISBLANK(A1205),"",K1205/($M$1+SUM(K$3:K1204)))</f>
        <v/>
      </c>
      <c r="N1205" t="str">
        <f>IF(ISBLANK(A1205),"",IF(H1206=0,NETWORKDAYS($H$3,H1205,holiday!$B$2:$B$10),IF(DAY(H1205)&lt;DAY(H1206),NETWORKDAYS($H$3,H1205,holiday!$B$2:$B$10),0)))</f>
        <v/>
      </c>
      <c r="O1205" t="str">
        <f>IF(ISBLANK(A1205),"",SUMIF($A$3:$A1205,O$2,$B$3:$B1205))</f>
        <v/>
      </c>
      <c r="P1205" t="str">
        <f>IF(ISBLANK(A1205),"",SUMIF($A$3:$A1205,P$2,$B$3:$B1205))</f>
        <v/>
      </c>
      <c r="Q1205" t="str">
        <f>IF(ISBLANK(A1205),"",SUMIF($A$3:$A1205,Q$2,$B$3:$B1205))</f>
        <v/>
      </c>
      <c r="R1205" t="str">
        <f>IF(ISBLANK(A1205),"",SUMIF($A$3:$A1205,R$2,$B$3:$B1205))</f>
        <v/>
      </c>
      <c r="T1205" s="2" t="str">
        <f t="shared" si="155"/>
        <v/>
      </c>
      <c r="U1205" s="2" t="str">
        <f t="shared" si="156"/>
        <v/>
      </c>
      <c r="V1205" s="2" t="str">
        <f t="shared" si="157"/>
        <v/>
      </c>
      <c r="W1205" s="2" t="str">
        <f t="shared" si="158"/>
        <v/>
      </c>
    </row>
    <row r="1206" spans="8:23" x14ac:dyDescent="0.3">
      <c r="H1206" s="12">
        <f t="shared" si="151"/>
        <v>0</v>
      </c>
      <c r="I1206" s="2" t="str">
        <f t="shared" si="152"/>
        <v/>
      </c>
      <c r="J1206" s="2" t="str">
        <f>IF(ISBLANK(A1206),"",-SUM(I$3:I1206))</f>
        <v/>
      </c>
      <c r="K1206" s="2" t="str">
        <f t="shared" si="153"/>
        <v/>
      </c>
      <c r="L1206" s="7" t="str">
        <f t="shared" si="154"/>
        <v/>
      </c>
      <c r="M1206" s="7" t="str">
        <f>IF(ISBLANK(A1206),"",K1206/($M$1+SUM(K$3:K1205)))</f>
        <v/>
      </c>
      <c r="N1206" t="str">
        <f>IF(ISBLANK(A1206),"",IF(H1207=0,NETWORKDAYS($H$3,H1206,holiday!$B$2:$B$10),IF(DAY(H1206)&lt;DAY(H1207),NETWORKDAYS($H$3,H1206,holiday!$B$2:$B$10),0)))</f>
        <v/>
      </c>
      <c r="O1206" t="str">
        <f>IF(ISBLANK(A1206),"",SUMIF($A$3:$A1206,O$2,$B$3:$B1206))</f>
        <v/>
      </c>
      <c r="P1206" t="str">
        <f>IF(ISBLANK(A1206),"",SUMIF($A$3:$A1206,P$2,$B$3:$B1206))</f>
        <v/>
      </c>
      <c r="Q1206" t="str">
        <f>IF(ISBLANK(A1206),"",SUMIF($A$3:$A1206,Q$2,$B$3:$B1206))</f>
        <v/>
      </c>
      <c r="R1206" t="str">
        <f>IF(ISBLANK(A1206),"",SUMIF($A$3:$A1206,R$2,$B$3:$B1206))</f>
        <v/>
      </c>
      <c r="T1206" s="2" t="str">
        <f t="shared" si="155"/>
        <v/>
      </c>
      <c r="U1206" s="2" t="str">
        <f t="shared" si="156"/>
        <v/>
      </c>
      <c r="V1206" s="2" t="str">
        <f t="shared" si="157"/>
        <v/>
      </c>
      <c r="W1206" s="2" t="str">
        <f t="shared" si="158"/>
        <v/>
      </c>
    </row>
    <row r="1207" spans="8:23" x14ac:dyDescent="0.3">
      <c r="H1207" s="12">
        <f t="shared" si="151"/>
        <v>0</v>
      </c>
      <c r="I1207" s="2" t="str">
        <f t="shared" si="152"/>
        <v/>
      </c>
      <c r="J1207" s="2" t="str">
        <f>IF(ISBLANK(A1207),"",-SUM(I$3:I1207))</f>
        <v/>
      </c>
      <c r="K1207" s="2" t="str">
        <f t="shared" si="153"/>
        <v/>
      </c>
      <c r="L1207" s="7" t="str">
        <f t="shared" si="154"/>
        <v/>
      </c>
      <c r="M1207" s="7" t="str">
        <f>IF(ISBLANK(A1207),"",K1207/($M$1+SUM(K$3:K1206)))</f>
        <v/>
      </c>
      <c r="N1207" t="str">
        <f>IF(ISBLANK(A1207),"",IF(H1208=0,NETWORKDAYS($H$3,H1207,holiday!$B$2:$B$10),IF(DAY(H1207)&lt;DAY(H1208),NETWORKDAYS($H$3,H1207,holiday!$B$2:$B$10),0)))</f>
        <v/>
      </c>
      <c r="O1207" t="str">
        <f>IF(ISBLANK(A1207),"",SUMIF($A$3:$A1207,O$2,$B$3:$B1207))</f>
        <v/>
      </c>
      <c r="P1207" t="str">
        <f>IF(ISBLANK(A1207),"",SUMIF($A$3:$A1207,P$2,$B$3:$B1207))</f>
        <v/>
      </c>
      <c r="Q1207" t="str">
        <f>IF(ISBLANK(A1207),"",SUMIF($A$3:$A1207,Q$2,$B$3:$B1207))</f>
        <v/>
      </c>
      <c r="R1207" t="str">
        <f>IF(ISBLANK(A1207),"",SUMIF($A$3:$A1207,R$2,$B$3:$B1207))</f>
        <v/>
      </c>
      <c r="T1207" s="2" t="str">
        <f t="shared" si="155"/>
        <v/>
      </c>
      <c r="U1207" s="2" t="str">
        <f t="shared" si="156"/>
        <v/>
      </c>
      <c r="V1207" s="2" t="str">
        <f t="shared" si="157"/>
        <v/>
      </c>
      <c r="W1207" s="2" t="str">
        <f t="shared" si="158"/>
        <v/>
      </c>
    </row>
    <row r="1208" spans="8:23" x14ac:dyDescent="0.3">
      <c r="H1208" s="12">
        <f t="shared" si="151"/>
        <v>0</v>
      </c>
      <c r="I1208" s="2" t="str">
        <f t="shared" si="152"/>
        <v/>
      </c>
      <c r="J1208" s="2" t="str">
        <f>IF(ISBLANK(A1208),"",-SUM(I$3:I1208))</f>
        <v/>
      </c>
      <c r="K1208" s="2" t="str">
        <f t="shared" si="153"/>
        <v/>
      </c>
      <c r="L1208" s="7" t="str">
        <f t="shared" si="154"/>
        <v/>
      </c>
      <c r="M1208" s="7" t="str">
        <f>IF(ISBLANK(A1208),"",K1208/($M$1+SUM(K$3:K1207)))</f>
        <v/>
      </c>
      <c r="N1208" t="str">
        <f>IF(ISBLANK(A1208),"",IF(H1209=0,NETWORKDAYS($H$3,H1208,holiday!$B$2:$B$10),IF(DAY(H1208)&lt;DAY(H1209),NETWORKDAYS($H$3,H1208,holiday!$B$2:$B$10),0)))</f>
        <v/>
      </c>
      <c r="O1208" t="str">
        <f>IF(ISBLANK(A1208),"",SUMIF($A$3:$A1208,O$2,$B$3:$B1208))</f>
        <v/>
      </c>
      <c r="P1208" t="str">
        <f>IF(ISBLANK(A1208),"",SUMIF($A$3:$A1208,P$2,$B$3:$B1208))</f>
        <v/>
      </c>
      <c r="Q1208" t="str">
        <f>IF(ISBLANK(A1208),"",SUMIF($A$3:$A1208,Q$2,$B$3:$B1208))</f>
        <v/>
      </c>
      <c r="R1208" t="str">
        <f>IF(ISBLANK(A1208),"",SUMIF($A$3:$A1208,R$2,$B$3:$B1208))</f>
        <v/>
      </c>
      <c r="T1208" s="2" t="str">
        <f t="shared" si="155"/>
        <v/>
      </c>
      <c r="U1208" s="2" t="str">
        <f t="shared" si="156"/>
        <v/>
      </c>
      <c r="V1208" s="2" t="str">
        <f t="shared" si="157"/>
        <v/>
      </c>
      <c r="W1208" s="2" t="str">
        <f t="shared" si="158"/>
        <v/>
      </c>
    </row>
    <row r="1209" spans="8:23" x14ac:dyDescent="0.3">
      <c r="H1209" s="12">
        <f t="shared" si="151"/>
        <v>0</v>
      </c>
      <c r="I1209" s="2" t="str">
        <f t="shared" si="152"/>
        <v/>
      </c>
      <c r="J1209" s="2" t="str">
        <f>IF(ISBLANK(A1209),"",-SUM(I$3:I1209))</f>
        <v/>
      </c>
      <c r="K1209" s="2" t="str">
        <f t="shared" si="153"/>
        <v/>
      </c>
      <c r="L1209" s="7" t="str">
        <f t="shared" si="154"/>
        <v/>
      </c>
      <c r="M1209" s="7" t="str">
        <f>IF(ISBLANK(A1209),"",K1209/($M$1+SUM(K$3:K1208)))</f>
        <v/>
      </c>
      <c r="N1209" t="str">
        <f>IF(ISBLANK(A1209),"",IF(H1210=0,NETWORKDAYS($H$3,H1209,holiday!$B$2:$B$10),IF(DAY(H1209)&lt;DAY(H1210),NETWORKDAYS($H$3,H1209,holiday!$B$2:$B$10),0)))</f>
        <v/>
      </c>
      <c r="O1209" t="str">
        <f>IF(ISBLANK(A1209),"",SUMIF($A$3:$A1209,O$2,$B$3:$B1209))</f>
        <v/>
      </c>
      <c r="P1209" t="str">
        <f>IF(ISBLANK(A1209),"",SUMIF($A$3:$A1209,P$2,$B$3:$B1209))</f>
        <v/>
      </c>
      <c r="Q1209" t="str">
        <f>IF(ISBLANK(A1209),"",SUMIF($A$3:$A1209,Q$2,$B$3:$B1209))</f>
        <v/>
      </c>
      <c r="R1209" t="str">
        <f>IF(ISBLANK(A1209),"",SUMIF($A$3:$A1209,R$2,$B$3:$B1209))</f>
        <v/>
      </c>
      <c r="T1209" s="2" t="str">
        <f t="shared" si="155"/>
        <v/>
      </c>
      <c r="U1209" s="2" t="str">
        <f t="shared" si="156"/>
        <v/>
      </c>
      <c r="V1209" s="2" t="str">
        <f t="shared" si="157"/>
        <v/>
      </c>
      <c r="W1209" s="2" t="str">
        <f t="shared" si="158"/>
        <v/>
      </c>
    </row>
    <row r="1210" spans="8:23" x14ac:dyDescent="0.3">
      <c r="H1210" s="12">
        <f t="shared" si="151"/>
        <v>0</v>
      </c>
      <c r="I1210" s="2" t="str">
        <f t="shared" si="152"/>
        <v/>
      </c>
      <c r="J1210" s="2" t="str">
        <f>IF(ISBLANK(A1210),"",-SUM(I$3:I1210))</f>
        <v/>
      </c>
      <c r="K1210" s="2" t="str">
        <f t="shared" si="153"/>
        <v/>
      </c>
      <c r="L1210" s="7" t="str">
        <f t="shared" si="154"/>
        <v/>
      </c>
      <c r="M1210" s="7" t="str">
        <f>IF(ISBLANK(A1210),"",K1210/($M$1+SUM(K$3:K1209)))</f>
        <v/>
      </c>
      <c r="N1210" t="str">
        <f>IF(ISBLANK(A1210),"",IF(H1211=0,NETWORKDAYS($H$3,H1210,holiday!$B$2:$B$10),IF(DAY(H1210)&lt;DAY(H1211),NETWORKDAYS($H$3,H1210,holiday!$B$2:$B$10),0)))</f>
        <v/>
      </c>
      <c r="O1210" t="str">
        <f>IF(ISBLANK(A1210),"",SUMIF($A$3:$A1210,O$2,$B$3:$B1210))</f>
        <v/>
      </c>
      <c r="P1210" t="str">
        <f>IF(ISBLANK(A1210),"",SUMIF($A$3:$A1210,P$2,$B$3:$B1210))</f>
        <v/>
      </c>
      <c r="Q1210" t="str">
        <f>IF(ISBLANK(A1210),"",SUMIF($A$3:$A1210,Q$2,$B$3:$B1210))</f>
        <v/>
      </c>
      <c r="R1210" t="str">
        <f>IF(ISBLANK(A1210),"",SUMIF($A$3:$A1210,R$2,$B$3:$B1210))</f>
        <v/>
      </c>
      <c r="T1210" s="2" t="str">
        <f t="shared" si="155"/>
        <v/>
      </c>
      <c r="U1210" s="2" t="str">
        <f t="shared" si="156"/>
        <v/>
      </c>
      <c r="V1210" s="2" t="str">
        <f t="shared" si="157"/>
        <v/>
      </c>
      <c r="W1210" s="2" t="str">
        <f t="shared" si="158"/>
        <v/>
      </c>
    </row>
    <row r="1211" spans="8:23" x14ac:dyDescent="0.3">
      <c r="H1211" s="12">
        <f t="shared" si="151"/>
        <v>0</v>
      </c>
      <c r="I1211" s="2" t="str">
        <f t="shared" si="152"/>
        <v/>
      </c>
      <c r="J1211" s="2" t="str">
        <f>IF(ISBLANK(A1211),"",-SUM(I$3:I1211))</f>
        <v/>
      </c>
      <c r="K1211" s="2" t="str">
        <f t="shared" si="153"/>
        <v/>
      </c>
      <c r="L1211" s="7" t="str">
        <f t="shared" si="154"/>
        <v/>
      </c>
      <c r="M1211" s="7" t="str">
        <f>IF(ISBLANK(A1211),"",K1211/($M$1+SUM(K$3:K1210)))</f>
        <v/>
      </c>
      <c r="N1211" t="str">
        <f>IF(ISBLANK(A1211),"",IF(H1212=0,NETWORKDAYS($H$3,H1211,holiday!$B$2:$B$10),IF(DAY(H1211)&lt;DAY(H1212),NETWORKDAYS($H$3,H1211,holiday!$B$2:$B$10),0)))</f>
        <v/>
      </c>
      <c r="O1211" t="str">
        <f>IF(ISBLANK(A1211),"",SUMIF($A$3:$A1211,O$2,$B$3:$B1211))</f>
        <v/>
      </c>
      <c r="P1211" t="str">
        <f>IF(ISBLANK(A1211),"",SUMIF($A$3:$A1211,P$2,$B$3:$B1211))</f>
        <v/>
      </c>
      <c r="Q1211" t="str">
        <f>IF(ISBLANK(A1211),"",SUMIF($A$3:$A1211,Q$2,$B$3:$B1211))</f>
        <v/>
      </c>
      <c r="R1211" t="str">
        <f>IF(ISBLANK(A1211),"",SUMIF($A$3:$A1211,R$2,$B$3:$B1211))</f>
        <v/>
      </c>
      <c r="T1211" s="2" t="str">
        <f t="shared" si="155"/>
        <v/>
      </c>
      <c r="U1211" s="2" t="str">
        <f t="shared" si="156"/>
        <v/>
      </c>
      <c r="V1211" s="2" t="str">
        <f t="shared" si="157"/>
        <v/>
      </c>
      <c r="W1211" s="2" t="str">
        <f t="shared" si="158"/>
        <v/>
      </c>
    </row>
    <row r="1212" spans="8:23" x14ac:dyDescent="0.3">
      <c r="H1212" s="12">
        <f t="shared" si="151"/>
        <v>0</v>
      </c>
      <c r="I1212" s="2" t="str">
        <f t="shared" si="152"/>
        <v/>
      </c>
      <c r="J1212" s="2" t="str">
        <f>IF(ISBLANK(A1212),"",-SUM(I$3:I1212))</f>
        <v/>
      </c>
      <c r="K1212" s="2" t="str">
        <f t="shared" si="153"/>
        <v/>
      </c>
      <c r="L1212" s="7" t="str">
        <f t="shared" si="154"/>
        <v/>
      </c>
      <c r="M1212" s="7" t="str">
        <f>IF(ISBLANK(A1212),"",K1212/($M$1+SUM(K$3:K1211)))</f>
        <v/>
      </c>
      <c r="N1212" t="str">
        <f>IF(ISBLANK(A1212),"",IF(H1213=0,NETWORKDAYS($H$3,H1212,holiday!$B$2:$B$10),IF(DAY(H1212)&lt;DAY(H1213),NETWORKDAYS($H$3,H1212,holiday!$B$2:$B$10),0)))</f>
        <v/>
      </c>
      <c r="O1212" t="str">
        <f>IF(ISBLANK(A1212),"",SUMIF($A$3:$A1212,O$2,$B$3:$B1212))</f>
        <v/>
      </c>
      <c r="P1212" t="str">
        <f>IF(ISBLANK(A1212),"",SUMIF($A$3:$A1212,P$2,$B$3:$B1212))</f>
        <v/>
      </c>
      <c r="Q1212" t="str">
        <f>IF(ISBLANK(A1212),"",SUMIF($A$3:$A1212,Q$2,$B$3:$B1212))</f>
        <v/>
      </c>
      <c r="R1212" t="str">
        <f>IF(ISBLANK(A1212),"",SUMIF($A$3:$A1212,R$2,$B$3:$B1212))</f>
        <v/>
      </c>
      <c r="T1212" s="2" t="str">
        <f t="shared" si="155"/>
        <v/>
      </c>
      <c r="U1212" s="2" t="str">
        <f t="shared" si="156"/>
        <v/>
      </c>
      <c r="V1212" s="2" t="str">
        <f t="shared" si="157"/>
        <v/>
      </c>
      <c r="W1212" s="2" t="str">
        <f t="shared" si="158"/>
        <v/>
      </c>
    </row>
    <row r="1213" spans="8:23" x14ac:dyDescent="0.3">
      <c r="H1213" s="12">
        <f t="shared" si="151"/>
        <v>0</v>
      </c>
      <c r="I1213" s="2" t="str">
        <f t="shared" si="152"/>
        <v/>
      </c>
      <c r="J1213" s="2" t="str">
        <f>IF(ISBLANK(A1213),"",-SUM(I$3:I1213))</f>
        <v/>
      </c>
      <c r="K1213" s="2" t="str">
        <f t="shared" si="153"/>
        <v/>
      </c>
      <c r="L1213" s="7" t="str">
        <f t="shared" si="154"/>
        <v/>
      </c>
      <c r="M1213" s="7" t="str">
        <f>IF(ISBLANK(A1213),"",K1213/($M$1+SUM(K$3:K1212)))</f>
        <v/>
      </c>
      <c r="N1213" t="str">
        <f>IF(ISBLANK(A1213),"",IF(H1214=0,NETWORKDAYS($H$3,H1213,holiday!$B$2:$B$10),IF(DAY(H1213)&lt;DAY(H1214),NETWORKDAYS($H$3,H1213,holiday!$B$2:$B$10),0)))</f>
        <v/>
      </c>
      <c r="O1213" t="str">
        <f>IF(ISBLANK(A1213),"",SUMIF($A$3:$A1213,O$2,$B$3:$B1213))</f>
        <v/>
      </c>
      <c r="P1213" t="str">
        <f>IF(ISBLANK(A1213),"",SUMIF($A$3:$A1213,P$2,$B$3:$B1213))</f>
        <v/>
      </c>
      <c r="Q1213" t="str">
        <f>IF(ISBLANK(A1213),"",SUMIF($A$3:$A1213,Q$2,$B$3:$B1213))</f>
        <v/>
      </c>
      <c r="R1213" t="str">
        <f>IF(ISBLANK(A1213),"",SUMIF($A$3:$A1213,R$2,$B$3:$B1213))</f>
        <v/>
      </c>
      <c r="T1213" s="2" t="str">
        <f t="shared" si="155"/>
        <v/>
      </c>
      <c r="U1213" s="2" t="str">
        <f t="shared" si="156"/>
        <v/>
      </c>
      <c r="V1213" s="2" t="str">
        <f t="shared" si="157"/>
        <v/>
      </c>
      <c r="W1213" s="2" t="str">
        <f t="shared" si="158"/>
        <v/>
      </c>
    </row>
    <row r="1214" spans="8:23" x14ac:dyDescent="0.3">
      <c r="H1214" s="12">
        <f t="shared" si="151"/>
        <v>0</v>
      </c>
      <c r="I1214" s="2" t="str">
        <f t="shared" si="152"/>
        <v/>
      </c>
      <c r="J1214" s="2" t="str">
        <f>IF(ISBLANK(A1214),"",-SUM(I$3:I1214))</f>
        <v/>
      </c>
      <c r="K1214" s="2" t="str">
        <f t="shared" si="153"/>
        <v/>
      </c>
      <c r="L1214" s="7" t="str">
        <f t="shared" si="154"/>
        <v/>
      </c>
      <c r="M1214" s="7" t="str">
        <f>IF(ISBLANK(A1214),"",K1214/($M$1+SUM(K$3:K1213)))</f>
        <v/>
      </c>
      <c r="N1214" t="str">
        <f>IF(ISBLANK(A1214),"",IF(H1215=0,NETWORKDAYS($H$3,H1214,holiday!$B$2:$B$10),IF(DAY(H1214)&lt;DAY(H1215),NETWORKDAYS($H$3,H1214,holiday!$B$2:$B$10),0)))</f>
        <v/>
      </c>
      <c r="O1214" t="str">
        <f>IF(ISBLANK(A1214),"",SUMIF($A$3:$A1214,O$2,$B$3:$B1214))</f>
        <v/>
      </c>
      <c r="P1214" t="str">
        <f>IF(ISBLANK(A1214),"",SUMIF($A$3:$A1214,P$2,$B$3:$B1214))</f>
        <v/>
      </c>
      <c r="Q1214" t="str">
        <f>IF(ISBLANK(A1214),"",SUMIF($A$3:$A1214,Q$2,$B$3:$B1214))</f>
        <v/>
      </c>
      <c r="R1214" t="str">
        <f>IF(ISBLANK(A1214),"",SUMIF($A$3:$A1214,R$2,$B$3:$B1214))</f>
        <v/>
      </c>
      <c r="T1214" s="2" t="str">
        <f t="shared" si="155"/>
        <v/>
      </c>
      <c r="U1214" s="2" t="str">
        <f t="shared" si="156"/>
        <v/>
      </c>
      <c r="V1214" s="2" t="str">
        <f t="shared" si="157"/>
        <v/>
      </c>
      <c r="W1214" s="2" t="str">
        <f t="shared" si="158"/>
        <v/>
      </c>
    </row>
    <row r="1215" spans="8:23" x14ac:dyDescent="0.3">
      <c r="H1215" s="12">
        <f t="shared" si="151"/>
        <v>0</v>
      </c>
      <c r="I1215" s="2" t="str">
        <f t="shared" si="152"/>
        <v/>
      </c>
      <c r="J1215" s="2" t="str">
        <f>IF(ISBLANK(A1215),"",-SUM(I$3:I1215))</f>
        <v/>
      </c>
      <c r="K1215" s="2" t="str">
        <f t="shared" si="153"/>
        <v/>
      </c>
      <c r="L1215" s="7" t="str">
        <f t="shared" si="154"/>
        <v/>
      </c>
      <c r="M1215" s="7" t="str">
        <f>IF(ISBLANK(A1215),"",K1215/($M$1+SUM(K$3:K1214)))</f>
        <v/>
      </c>
      <c r="N1215" t="str">
        <f>IF(ISBLANK(A1215),"",IF(H1216=0,NETWORKDAYS($H$3,H1215,holiday!$B$2:$B$10),IF(DAY(H1215)&lt;DAY(H1216),NETWORKDAYS($H$3,H1215,holiday!$B$2:$B$10),0)))</f>
        <v/>
      </c>
      <c r="O1215" t="str">
        <f>IF(ISBLANK(A1215),"",SUMIF($A$3:$A1215,O$2,$B$3:$B1215))</f>
        <v/>
      </c>
      <c r="P1215" t="str">
        <f>IF(ISBLANK(A1215),"",SUMIF($A$3:$A1215,P$2,$B$3:$B1215))</f>
        <v/>
      </c>
      <c r="Q1215" t="str">
        <f>IF(ISBLANK(A1215),"",SUMIF($A$3:$A1215,Q$2,$B$3:$B1215))</f>
        <v/>
      </c>
      <c r="R1215" t="str">
        <f>IF(ISBLANK(A1215),"",SUMIF($A$3:$A1215,R$2,$B$3:$B1215))</f>
        <v/>
      </c>
      <c r="T1215" s="2" t="str">
        <f t="shared" si="155"/>
        <v/>
      </c>
      <c r="U1215" s="2" t="str">
        <f t="shared" si="156"/>
        <v/>
      </c>
      <c r="V1215" s="2" t="str">
        <f t="shared" si="157"/>
        <v/>
      </c>
      <c r="W1215" s="2" t="str">
        <f t="shared" si="158"/>
        <v/>
      </c>
    </row>
    <row r="1216" spans="8:23" x14ac:dyDescent="0.3">
      <c r="H1216" s="12">
        <f t="shared" si="151"/>
        <v>0</v>
      </c>
      <c r="I1216" s="2" t="str">
        <f t="shared" si="152"/>
        <v/>
      </c>
      <c r="J1216" s="2" t="str">
        <f>IF(ISBLANK(A1216),"",-SUM(I$3:I1216))</f>
        <v/>
      </c>
      <c r="K1216" s="2" t="str">
        <f t="shared" si="153"/>
        <v/>
      </c>
      <c r="L1216" s="7" t="str">
        <f t="shared" si="154"/>
        <v/>
      </c>
      <c r="M1216" s="7" t="str">
        <f>IF(ISBLANK(A1216),"",K1216/($M$1+SUM(K$3:K1215)))</f>
        <v/>
      </c>
      <c r="N1216" t="str">
        <f>IF(ISBLANK(A1216),"",IF(H1217=0,NETWORKDAYS($H$3,H1216,holiday!$B$2:$B$10),IF(DAY(H1216)&lt;DAY(H1217),NETWORKDAYS($H$3,H1216,holiday!$B$2:$B$10),0)))</f>
        <v/>
      </c>
      <c r="O1216" t="str">
        <f>IF(ISBLANK(A1216),"",SUMIF($A$3:$A1216,O$2,$B$3:$B1216))</f>
        <v/>
      </c>
      <c r="P1216" t="str">
        <f>IF(ISBLANK(A1216),"",SUMIF($A$3:$A1216,P$2,$B$3:$B1216))</f>
        <v/>
      </c>
      <c r="Q1216" t="str">
        <f>IF(ISBLANK(A1216),"",SUMIF($A$3:$A1216,Q$2,$B$3:$B1216))</f>
        <v/>
      </c>
      <c r="R1216" t="str">
        <f>IF(ISBLANK(A1216),"",SUMIF($A$3:$A1216,R$2,$B$3:$B1216))</f>
        <v/>
      </c>
      <c r="T1216" s="2" t="str">
        <f t="shared" si="155"/>
        <v/>
      </c>
      <c r="U1216" s="2" t="str">
        <f t="shared" si="156"/>
        <v/>
      </c>
      <c r="V1216" s="2" t="str">
        <f t="shared" si="157"/>
        <v/>
      </c>
      <c r="W1216" s="2" t="str">
        <f t="shared" si="158"/>
        <v/>
      </c>
    </row>
    <row r="1217" spans="8:23" x14ac:dyDescent="0.3">
      <c r="H1217" s="12">
        <f t="shared" si="151"/>
        <v>0</v>
      </c>
      <c r="I1217" s="2" t="str">
        <f t="shared" si="152"/>
        <v/>
      </c>
      <c r="J1217" s="2" t="str">
        <f>IF(ISBLANK(A1217),"",-SUM(I$3:I1217))</f>
        <v/>
      </c>
      <c r="K1217" s="2" t="str">
        <f t="shared" si="153"/>
        <v/>
      </c>
      <c r="L1217" s="7" t="str">
        <f t="shared" si="154"/>
        <v/>
      </c>
      <c r="M1217" s="7" t="str">
        <f>IF(ISBLANK(A1217),"",K1217/($M$1+SUM(K$3:K1216)))</f>
        <v/>
      </c>
      <c r="N1217" t="str">
        <f>IF(ISBLANK(A1217),"",IF(H1218=0,NETWORKDAYS($H$3,H1217,holiday!$B$2:$B$10),IF(DAY(H1217)&lt;DAY(H1218),NETWORKDAYS($H$3,H1217,holiday!$B$2:$B$10),0)))</f>
        <v/>
      </c>
      <c r="O1217" t="str">
        <f>IF(ISBLANK(A1217),"",SUMIF($A$3:$A1217,O$2,$B$3:$B1217))</f>
        <v/>
      </c>
      <c r="P1217" t="str">
        <f>IF(ISBLANK(A1217),"",SUMIF($A$3:$A1217,P$2,$B$3:$B1217))</f>
        <v/>
      </c>
      <c r="Q1217" t="str">
        <f>IF(ISBLANK(A1217),"",SUMIF($A$3:$A1217,Q$2,$B$3:$B1217))</f>
        <v/>
      </c>
      <c r="R1217" t="str">
        <f>IF(ISBLANK(A1217),"",SUMIF($A$3:$A1217,R$2,$B$3:$B1217))</f>
        <v/>
      </c>
      <c r="T1217" s="2" t="str">
        <f t="shared" si="155"/>
        <v/>
      </c>
      <c r="U1217" s="2" t="str">
        <f t="shared" si="156"/>
        <v/>
      </c>
      <c r="V1217" s="2" t="str">
        <f t="shared" si="157"/>
        <v/>
      </c>
      <c r="W1217" s="2" t="str">
        <f t="shared" si="158"/>
        <v/>
      </c>
    </row>
    <row r="1218" spans="8:23" x14ac:dyDescent="0.3">
      <c r="H1218" s="12">
        <f t="shared" si="151"/>
        <v>0</v>
      </c>
      <c r="I1218" s="2" t="str">
        <f t="shared" si="152"/>
        <v/>
      </c>
      <c r="J1218" s="2" t="str">
        <f>IF(ISBLANK(A1218),"",-SUM(I$3:I1218))</f>
        <v/>
      </c>
      <c r="K1218" s="2" t="str">
        <f t="shared" si="153"/>
        <v/>
      </c>
      <c r="L1218" s="7" t="str">
        <f t="shared" si="154"/>
        <v/>
      </c>
      <c r="M1218" s="7" t="str">
        <f>IF(ISBLANK(A1218),"",K1218/($M$1+SUM(K$3:K1217)))</f>
        <v/>
      </c>
      <c r="N1218" t="str">
        <f>IF(ISBLANK(A1218),"",IF(H1219=0,NETWORKDAYS($H$3,H1218,holiday!$B$2:$B$10),IF(DAY(H1218)&lt;DAY(H1219),NETWORKDAYS($H$3,H1218,holiday!$B$2:$B$10),0)))</f>
        <v/>
      </c>
      <c r="O1218" t="str">
        <f>IF(ISBLANK(A1218),"",SUMIF($A$3:$A1218,O$2,$B$3:$B1218))</f>
        <v/>
      </c>
      <c r="P1218" t="str">
        <f>IF(ISBLANK(A1218),"",SUMIF($A$3:$A1218,P$2,$B$3:$B1218))</f>
        <v/>
      </c>
      <c r="Q1218" t="str">
        <f>IF(ISBLANK(A1218),"",SUMIF($A$3:$A1218,Q$2,$B$3:$B1218))</f>
        <v/>
      </c>
      <c r="R1218" t="str">
        <f>IF(ISBLANK(A1218),"",SUMIF($A$3:$A1218,R$2,$B$3:$B1218))</f>
        <v/>
      </c>
      <c r="T1218" s="2" t="str">
        <f t="shared" si="155"/>
        <v/>
      </c>
      <c r="U1218" s="2" t="str">
        <f t="shared" si="156"/>
        <v/>
      </c>
      <c r="V1218" s="2" t="str">
        <f t="shared" si="157"/>
        <v/>
      </c>
      <c r="W1218" s="2" t="str">
        <f t="shared" si="158"/>
        <v/>
      </c>
    </row>
    <row r="1219" spans="8:23" x14ac:dyDescent="0.3">
      <c r="H1219" s="12">
        <f t="shared" si="151"/>
        <v>0</v>
      </c>
      <c r="I1219" s="2" t="str">
        <f t="shared" si="152"/>
        <v/>
      </c>
      <c r="J1219" s="2" t="str">
        <f>IF(ISBLANK(A1219),"",-SUM(I$3:I1219))</f>
        <v/>
      </c>
      <c r="K1219" s="2" t="str">
        <f t="shared" si="153"/>
        <v/>
      </c>
      <c r="L1219" s="7" t="str">
        <f t="shared" si="154"/>
        <v/>
      </c>
      <c r="M1219" s="7" t="str">
        <f>IF(ISBLANK(A1219),"",K1219/($M$1+SUM(K$3:K1218)))</f>
        <v/>
      </c>
      <c r="N1219" t="str">
        <f>IF(ISBLANK(A1219),"",IF(H1220=0,NETWORKDAYS($H$3,H1219,holiday!$B$2:$B$10),IF(DAY(H1219)&lt;DAY(H1220),NETWORKDAYS($H$3,H1219,holiday!$B$2:$B$10),0)))</f>
        <v/>
      </c>
      <c r="O1219" t="str">
        <f>IF(ISBLANK(A1219),"",SUMIF($A$3:$A1219,O$2,$B$3:$B1219))</f>
        <v/>
      </c>
      <c r="P1219" t="str">
        <f>IF(ISBLANK(A1219),"",SUMIF($A$3:$A1219,P$2,$B$3:$B1219))</f>
        <v/>
      </c>
      <c r="Q1219" t="str">
        <f>IF(ISBLANK(A1219),"",SUMIF($A$3:$A1219,Q$2,$B$3:$B1219))</f>
        <v/>
      </c>
      <c r="R1219" t="str">
        <f>IF(ISBLANK(A1219),"",SUMIF($A$3:$A1219,R$2,$B$3:$B1219))</f>
        <v/>
      </c>
      <c r="T1219" s="2" t="str">
        <f t="shared" si="155"/>
        <v/>
      </c>
      <c r="U1219" s="2" t="str">
        <f t="shared" si="156"/>
        <v/>
      </c>
      <c r="V1219" s="2" t="str">
        <f t="shared" si="157"/>
        <v/>
      </c>
      <c r="W1219" s="2" t="str">
        <f t="shared" si="158"/>
        <v/>
      </c>
    </row>
    <row r="1220" spans="8:23" x14ac:dyDescent="0.3">
      <c r="H1220" s="12">
        <f t="shared" ref="H1220:H1283" si="159">IF(ISBLANK(D1220),,LEFT(D1220,LEN(D1220)-6)*1)</f>
        <v>0</v>
      </c>
      <c r="I1220" s="2" t="str">
        <f t="shared" si="152"/>
        <v/>
      </c>
      <c r="J1220" s="2" t="str">
        <f>IF(ISBLANK(A1220),"",-SUM(I$3:I1220))</f>
        <v/>
      </c>
      <c r="K1220" s="2" t="str">
        <f t="shared" si="153"/>
        <v/>
      </c>
      <c r="L1220" s="7" t="str">
        <f t="shared" si="154"/>
        <v/>
      </c>
      <c r="M1220" s="7" t="str">
        <f>IF(ISBLANK(A1220),"",K1220/($M$1+SUM(K$3:K1219)))</f>
        <v/>
      </c>
      <c r="N1220" t="str">
        <f>IF(ISBLANK(A1220),"",IF(H1221=0,NETWORKDAYS($H$3,H1220,holiday!$B$2:$B$10),IF(DAY(H1220)&lt;DAY(H1221),NETWORKDAYS($H$3,H1220,holiday!$B$2:$B$10),0)))</f>
        <v/>
      </c>
      <c r="O1220" t="str">
        <f>IF(ISBLANK(A1220),"",SUMIF($A$3:$A1220,O$2,$B$3:$B1220))</f>
        <v/>
      </c>
      <c r="P1220" t="str">
        <f>IF(ISBLANK(A1220),"",SUMIF($A$3:$A1220,P$2,$B$3:$B1220))</f>
        <v/>
      </c>
      <c r="Q1220" t="str">
        <f>IF(ISBLANK(A1220),"",SUMIF($A$3:$A1220,Q$2,$B$3:$B1220))</f>
        <v/>
      </c>
      <c r="R1220" t="str">
        <f>IF(ISBLANK(A1220),"",SUMIF($A$3:$A1220,R$2,$B$3:$B1220))</f>
        <v/>
      </c>
      <c r="T1220" s="2" t="str">
        <f t="shared" si="155"/>
        <v/>
      </c>
      <c r="U1220" s="2" t="str">
        <f t="shared" si="156"/>
        <v/>
      </c>
      <c r="V1220" s="2" t="str">
        <f t="shared" si="157"/>
        <v/>
      </c>
      <c r="W1220" s="2" t="str">
        <f t="shared" si="158"/>
        <v/>
      </c>
    </row>
    <row r="1221" spans="8:23" x14ac:dyDescent="0.3">
      <c r="H1221" s="12">
        <f t="shared" si="159"/>
        <v>0</v>
      </c>
      <c r="I1221" s="2" t="str">
        <f t="shared" si="152"/>
        <v/>
      </c>
      <c r="J1221" s="2" t="str">
        <f>IF(ISBLANK(A1221),"",-SUM(I$3:I1221))</f>
        <v/>
      </c>
      <c r="K1221" s="2" t="str">
        <f t="shared" si="153"/>
        <v/>
      </c>
      <c r="L1221" s="7" t="str">
        <f t="shared" si="154"/>
        <v/>
      </c>
      <c r="M1221" s="7" t="str">
        <f>IF(ISBLANK(A1221),"",K1221/($M$1+SUM(K$3:K1220)))</f>
        <v/>
      </c>
      <c r="N1221" t="str">
        <f>IF(ISBLANK(A1221),"",IF(H1222=0,NETWORKDAYS($H$3,H1221,holiday!$B$2:$B$10),IF(DAY(H1221)&lt;DAY(H1222),NETWORKDAYS($H$3,H1221,holiday!$B$2:$B$10),0)))</f>
        <v/>
      </c>
      <c r="O1221" t="str">
        <f>IF(ISBLANK(A1221),"",SUMIF($A$3:$A1221,O$2,$B$3:$B1221))</f>
        <v/>
      </c>
      <c r="P1221" t="str">
        <f>IF(ISBLANK(A1221),"",SUMIF($A$3:$A1221,P$2,$B$3:$B1221))</f>
        <v/>
      </c>
      <c r="Q1221" t="str">
        <f>IF(ISBLANK(A1221),"",SUMIF($A$3:$A1221,Q$2,$B$3:$B1221))</f>
        <v/>
      </c>
      <c r="R1221" t="str">
        <f>IF(ISBLANK(A1221),"",SUMIF($A$3:$A1221,R$2,$B$3:$B1221))</f>
        <v/>
      </c>
      <c r="T1221" s="2" t="str">
        <f t="shared" si="155"/>
        <v/>
      </c>
      <c r="U1221" s="2" t="str">
        <f t="shared" si="156"/>
        <v/>
      </c>
      <c r="V1221" s="2" t="str">
        <f t="shared" si="157"/>
        <v/>
      </c>
      <c r="W1221" s="2" t="str">
        <f t="shared" si="158"/>
        <v/>
      </c>
    </row>
    <row r="1222" spans="8:23" x14ac:dyDescent="0.3">
      <c r="H1222" s="12">
        <f t="shared" si="159"/>
        <v>0</v>
      </c>
      <c r="I1222" s="2" t="str">
        <f t="shared" si="152"/>
        <v/>
      </c>
      <c r="J1222" s="2" t="str">
        <f>IF(ISBLANK(A1222),"",-SUM(I$3:I1222))</f>
        <v/>
      </c>
      <c r="K1222" s="2" t="str">
        <f t="shared" si="153"/>
        <v/>
      </c>
      <c r="L1222" s="7" t="str">
        <f t="shared" si="154"/>
        <v/>
      </c>
      <c r="M1222" s="7" t="str">
        <f>IF(ISBLANK(A1222),"",K1222/($M$1+SUM(K$3:K1221)))</f>
        <v/>
      </c>
      <c r="N1222" t="str">
        <f>IF(ISBLANK(A1222),"",IF(H1223=0,NETWORKDAYS($H$3,H1222,holiday!$B$2:$B$10),IF(DAY(H1222)&lt;DAY(H1223),NETWORKDAYS($H$3,H1222,holiday!$B$2:$B$10),0)))</f>
        <v/>
      </c>
      <c r="O1222" t="str">
        <f>IF(ISBLANK(A1222),"",SUMIF($A$3:$A1222,O$2,$B$3:$B1222))</f>
        <v/>
      </c>
      <c r="P1222" t="str">
        <f>IF(ISBLANK(A1222),"",SUMIF($A$3:$A1222,P$2,$B$3:$B1222))</f>
        <v/>
      </c>
      <c r="Q1222" t="str">
        <f>IF(ISBLANK(A1222),"",SUMIF($A$3:$A1222,Q$2,$B$3:$B1222))</f>
        <v/>
      </c>
      <c r="R1222" t="str">
        <f>IF(ISBLANK(A1222),"",SUMIF($A$3:$A1222,R$2,$B$3:$B1222))</f>
        <v/>
      </c>
      <c r="T1222" s="2" t="str">
        <f t="shared" si="155"/>
        <v/>
      </c>
      <c r="U1222" s="2" t="str">
        <f t="shared" si="156"/>
        <v/>
      </c>
      <c r="V1222" s="2" t="str">
        <f t="shared" si="157"/>
        <v/>
      </c>
      <c r="W1222" s="2" t="str">
        <f t="shared" si="158"/>
        <v/>
      </c>
    </row>
    <row r="1223" spans="8:23" x14ac:dyDescent="0.3">
      <c r="H1223" s="12">
        <f t="shared" si="159"/>
        <v>0</v>
      </c>
      <c r="I1223" s="2" t="str">
        <f t="shared" si="152"/>
        <v/>
      </c>
      <c r="J1223" s="2" t="str">
        <f>IF(ISBLANK(A1223),"",-SUM(I$3:I1223))</f>
        <v/>
      </c>
      <c r="K1223" s="2" t="str">
        <f t="shared" si="153"/>
        <v/>
      </c>
      <c r="L1223" s="7" t="str">
        <f t="shared" si="154"/>
        <v/>
      </c>
      <c r="M1223" s="7" t="str">
        <f>IF(ISBLANK(A1223),"",K1223/($M$1+SUM(K$3:K1222)))</f>
        <v/>
      </c>
      <c r="N1223" t="str">
        <f>IF(ISBLANK(A1223),"",IF(H1224=0,NETWORKDAYS($H$3,H1223,holiday!$B$2:$B$10),IF(DAY(H1223)&lt;DAY(H1224),NETWORKDAYS($H$3,H1223,holiday!$B$2:$B$10),0)))</f>
        <v/>
      </c>
      <c r="O1223" t="str">
        <f>IF(ISBLANK(A1223),"",SUMIF($A$3:$A1223,O$2,$B$3:$B1223))</f>
        <v/>
      </c>
      <c r="P1223" t="str">
        <f>IF(ISBLANK(A1223),"",SUMIF($A$3:$A1223,P$2,$B$3:$B1223))</f>
        <v/>
      </c>
      <c r="Q1223" t="str">
        <f>IF(ISBLANK(A1223),"",SUMIF($A$3:$A1223,Q$2,$B$3:$B1223))</f>
        <v/>
      </c>
      <c r="R1223" t="str">
        <f>IF(ISBLANK(A1223),"",SUMIF($A$3:$A1223,R$2,$B$3:$B1223))</f>
        <v/>
      </c>
      <c r="T1223" s="2" t="str">
        <f t="shared" si="155"/>
        <v/>
      </c>
      <c r="U1223" s="2" t="str">
        <f t="shared" si="156"/>
        <v/>
      </c>
      <c r="V1223" s="2" t="str">
        <f t="shared" si="157"/>
        <v/>
      </c>
      <c r="W1223" s="2" t="str">
        <f t="shared" si="158"/>
        <v/>
      </c>
    </row>
    <row r="1224" spans="8:23" x14ac:dyDescent="0.3">
      <c r="H1224" s="12">
        <f t="shared" si="159"/>
        <v>0</v>
      </c>
      <c r="I1224" s="2" t="str">
        <f t="shared" si="152"/>
        <v/>
      </c>
      <c r="J1224" s="2" t="str">
        <f>IF(ISBLANK(A1224),"",-SUM(I$3:I1224))</f>
        <v/>
      </c>
      <c r="K1224" s="2" t="str">
        <f t="shared" si="153"/>
        <v/>
      </c>
      <c r="L1224" s="7" t="str">
        <f t="shared" si="154"/>
        <v/>
      </c>
      <c r="M1224" s="7" t="str">
        <f>IF(ISBLANK(A1224),"",K1224/($M$1+SUM(K$3:K1223)))</f>
        <v/>
      </c>
      <c r="N1224" t="str">
        <f>IF(ISBLANK(A1224),"",IF(H1225=0,NETWORKDAYS($H$3,H1224,holiday!$B$2:$B$10),IF(DAY(H1224)&lt;DAY(H1225),NETWORKDAYS($H$3,H1224,holiday!$B$2:$B$10),0)))</f>
        <v/>
      </c>
      <c r="O1224" t="str">
        <f>IF(ISBLANK(A1224),"",SUMIF($A$3:$A1224,O$2,$B$3:$B1224))</f>
        <v/>
      </c>
      <c r="P1224" t="str">
        <f>IF(ISBLANK(A1224),"",SUMIF($A$3:$A1224,P$2,$B$3:$B1224))</f>
        <v/>
      </c>
      <c r="Q1224" t="str">
        <f>IF(ISBLANK(A1224),"",SUMIF($A$3:$A1224,Q$2,$B$3:$B1224))</f>
        <v/>
      </c>
      <c r="R1224" t="str">
        <f>IF(ISBLANK(A1224),"",SUMIF($A$3:$A1224,R$2,$B$3:$B1224))</f>
        <v/>
      </c>
      <c r="T1224" s="2" t="str">
        <f t="shared" si="155"/>
        <v/>
      </c>
      <c r="U1224" s="2" t="str">
        <f t="shared" si="156"/>
        <v/>
      </c>
      <c r="V1224" s="2" t="str">
        <f t="shared" si="157"/>
        <v/>
      </c>
      <c r="W1224" s="2" t="str">
        <f t="shared" si="158"/>
        <v/>
      </c>
    </row>
    <row r="1225" spans="8:23" x14ac:dyDescent="0.3">
      <c r="H1225" s="12">
        <f t="shared" si="159"/>
        <v>0</v>
      </c>
      <c r="I1225" s="2" t="str">
        <f t="shared" si="152"/>
        <v/>
      </c>
      <c r="J1225" s="2" t="str">
        <f>IF(ISBLANK(A1225),"",-SUM(I$3:I1225))</f>
        <v/>
      </c>
      <c r="K1225" s="2" t="str">
        <f t="shared" si="153"/>
        <v/>
      </c>
      <c r="L1225" s="7" t="str">
        <f t="shared" si="154"/>
        <v/>
      </c>
      <c r="M1225" s="7" t="str">
        <f>IF(ISBLANK(A1225),"",K1225/($M$1+SUM(K$3:K1224)))</f>
        <v/>
      </c>
      <c r="N1225" t="str">
        <f>IF(ISBLANK(A1225),"",IF(H1226=0,NETWORKDAYS($H$3,H1225,holiday!$B$2:$B$10),IF(DAY(H1225)&lt;DAY(H1226),NETWORKDAYS($H$3,H1225,holiday!$B$2:$B$10),0)))</f>
        <v/>
      </c>
      <c r="O1225" t="str">
        <f>IF(ISBLANK(A1225),"",SUMIF($A$3:$A1225,O$2,$B$3:$B1225))</f>
        <v/>
      </c>
      <c r="P1225" t="str">
        <f>IF(ISBLANK(A1225),"",SUMIF($A$3:$A1225,P$2,$B$3:$B1225))</f>
        <v/>
      </c>
      <c r="Q1225" t="str">
        <f>IF(ISBLANK(A1225),"",SUMIF($A$3:$A1225,Q$2,$B$3:$B1225))</f>
        <v/>
      </c>
      <c r="R1225" t="str">
        <f>IF(ISBLANK(A1225),"",SUMIF($A$3:$A1225,R$2,$B$3:$B1225))</f>
        <v/>
      </c>
      <c r="T1225" s="2" t="str">
        <f t="shared" si="155"/>
        <v/>
      </c>
      <c r="U1225" s="2" t="str">
        <f t="shared" si="156"/>
        <v/>
      </c>
      <c r="V1225" s="2" t="str">
        <f t="shared" si="157"/>
        <v/>
      </c>
      <c r="W1225" s="2" t="str">
        <f t="shared" si="158"/>
        <v/>
      </c>
    </row>
    <row r="1226" spans="8:23" x14ac:dyDescent="0.3">
      <c r="H1226" s="12">
        <f t="shared" si="159"/>
        <v>0</v>
      </c>
      <c r="I1226" s="2" t="str">
        <f t="shared" si="152"/>
        <v/>
      </c>
      <c r="J1226" s="2" t="str">
        <f>IF(ISBLANK(A1226),"",-SUM(I$3:I1226))</f>
        <v/>
      </c>
      <c r="K1226" s="2" t="str">
        <f t="shared" si="153"/>
        <v/>
      </c>
      <c r="L1226" s="7" t="str">
        <f t="shared" si="154"/>
        <v/>
      </c>
      <c r="M1226" s="7" t="str">
        <f>IF(ISBLANK(A1226),"",K1226/($M$1+SUM(K$3:K1225)))</f>
        <v/>
      </c>
      <c r="N1226" t="str">
        <f>IF(ISBLANK(A1226),"",IF(H1227=0,NETWORKDAYS($H$3,H1226,holiday!$B$2:$B$10),IF(DAY(H1226)&lt;DAY(H1227),NETWORKDAYS($H$3,H1226,holiday!$B$2:$B$10),0)))</f>
        <v/>
      </c>
      <c r="O1226" t="str">
        <f>IF(ISBLANK(A1226),"",SUMIF($A$3:$A1226,O$2,$B$3:$B1226))</f>
        <v/>
      </c>
      <c r="P1226" t="str">
        <f>IF(ISBLANK(A1226),"",SUMIF($A$3:$A1226,P$2,$B$3:$B1226))</f>
        <v/>
      </c>
      <c r="Q1226" t="str">
        <f>IF(ISBLANK(A1226),"",SUMIF($A$3:$A1226,Q$2,$B$3:$B1226))</f>
        <v/>
      </c>
      <c r="R1226" t="str">
        <f>IF(ISBLANK(A1226),"",SUMIF($A$3:$A1226,R$2,$B$3:$B1226))</f>
        <v/>
      </c>
      <c r="T1226" s="2" t="str">
        <f t="shared" si="155"/>
        <v/>
      </c>
      <c r="U1226" s="2" t="str">
        <f t="shared" si="156"/>
        <v/>
      </c>
      <c r="V1226" s="2" t="str">
        <f t="shared" si="157"/>
        <v/>
      </c>
      <c r="W1226" s="2" t="str">
        <f t="shared" si="158"/>
        <v/>
      </c>
    </row>
    <row r="1227" spans="8:23" x14ac:dyDescent="0.3">
      <c r="H1227" s="12">
        <f t="shared" si="159"/>
        <v>0</v>
      </c>
      <c r="I1227" s="2" t="str">
        <f t="shared" si="152"/>
        <v/>
      </c>
      <c r="J1227" s="2" t="str">
        <f>IF(ISBLANK(A1227),"",-SUM(I$3:I1227))</f>
        <v/>
      </c>
      <c r="K1227" s="2" t="str">
        <f t="shared" si="153"/>
        <v/>
      </c>
      <c r="L1227" s="7" t="str">
        <f t="shared" si="154"/>
        <v/>
      </c>
      <c r="M1227" s="7" t="str">
        <f>IF(ISBLANK(A1227),"",K1227/($M$1+SUM(K$3:K1226)))</f>
        <v/>
      </c>
      <c r="N1227" t="str">
        <f>IF(ISBLANK(A1227),"",IF(H1228=0,NETWORKDAYS($H$3,H1227,holiday!$B$2:$B$10),IF(DAY(H1227)&lt;DAY(H1228),NETWORKDAYS($H$3,H1227,holiday!$B$2:$B$10),0)))</f>
        <v/>
      </c>
      <c r="O1227" t="str">
        <f>IF(ISBLANK(A1227),"",SUMIF($A$3:$A1227,O$2,$B$3:$B1227))</f>
        <v/>
      </c>
      <c r="P1227" t="str">
        <f>IF(ISBLANK(A1227),"",SUMIF($A$3:$A1227,P$2,$B$3:$B1227))</f>
        <v/>
      </c>
      <c r="Q1227" t="str">
        <f>IF(ISBLANK(A1227),"",SUMIF($A$3:$A1227,Q$2,$B$3:$B1227))</f>
        <v/>
      </c>
      <c r="R1227" t="str">
        <f>IF(ISBLANK(A1227),"",SUMIF($A$3:$A1227,R$2,$B$3:$B1227))</f>
        <v/>
      </c>
      <c r="T1227" s="2" t="str">
        <f t="shared" si="155"/>
        <v/>
      </c>
      <c r="U1227" s="2" t="str">
        <f t="shared" si="156"/>
        <v/>
      </c>
      <c r="V1227" s="2" t="str">
        <f t="shared" si="157"/>
        <v/>
      </c>
      <c r="W1227" s="2" t="str">
        <f t="shared" si="158"/>
        <v/>
      </c>
    </row>
    <row r="1228" spans="8:23" x14ac:dyDescent="0.3">
      <c r="H1228" s="12">
        <f t="shared" si="159"/>
        <v>0</v>
      </c>
      <c r="I1228" s="2" t="str">
        <f t="shared" si="152"/>
        <v/>
      </c>
      <c r="J1228" s="2" t="str">
        <f>IF(ISBLANK(A1228),"",-SUM(I$3:I1228))</f>
        <v/>
      </c>
      <c r="K1228" s="2" t="str">
        <f t="shared" si="153"/>
        <v/>
      </c>
      <c r="L1228" s="7" t="str">
        <f t="shared" si="154"/>
        <v/>
      </c>
      <c r="M1228" s="7" t="str">
        <f>IF(ISBLANK(A1228),"",K1228/($M$1+SUM(K$3:K1227)))</f>
        <v/>
      </c>
      <c r="N1228" t="str">
        <f>IF(ISBLANK(A1228),"",IF(H1229=0,NETWORKDAYS($H$3,H1228,holiday!$B$2:$B$10),IF(DAY(H1228)&lt;DAY(H1229),NETWORKDAYS($H$3,H1228,holiday!$B$2:$B$10),0)))</f>
        <v/>
      </c>
      <c r="O1228" t="str">
        <f>IF(ISBLANK(A1228),"",SUMIF($A$3:$A1228,O$2,$B$3:$B1228))</f>
        <v/>
      </c>
      <c r="P1228" t="str">
        <f>IF(ISBLANK(A1228),"",SUMIF($A$3:$A1228,P$2,$B$3:$B1228))</f>
        <v/>
      </c>
      <c r="Q1228" t="str">
        <f>IF(ISBLANK(A1228),"",SUMIF($A$3:$A1228,Q$2,$B$3:$B1228))</f>
        <v/>
      </c>
      <c r="R1228" t="str">
        <f>IF(ISBLANK(A1228),"",SUMIF($A$3:$A1228,R$2,$B$3:$B1228))</f>
        <v/>
      </c>
      <c r="T1228" s="2" t="str">
        <f t="shared" si="155"/>
        <v/>
      </c>
      <c r="U1228" s="2" t="str">
        <f t="shared" si="156"/>
        <v/>
      </c>
      <c r="V1228" s="2" t="str">
        <f t="shared" si="157"/>
        <v/>
      </c>
      <c r="W1228" s="2" t="str">
        <f t="shared" si="158"/>
        <v/>
      </c>
    </row>
    <row r="1229" spans="8:23" x14ac:dyDescent="0.3">
      <c r="H1229" s="12">
        <f t="shared" si="159"/>
        <v>0</v>
      </c>
      <c r="I1229" s="2" t="str">
        <f t="shared" si="152"/>
        <v/>
      </c>
      <c r="J1229" s="2" t="str">
        <f>IF(ISBLANK(A1229),"",-SUM(I$3:I1229))</f>
        <v/>
      </c>
      <c r="K1229" s="2" t="str">
        <f t="shared" si="153"/>
        <v/>
      </c>
      <c r="L1229" s="7" t="str">
        <f t="shared" si="154"/>
        <v/>
      </c>
      <c r="M1229" s="7" t="str">
        <f>IF(ISBLANK(A1229),"",K1229/($M$1+SUM(K$3:K1228)))</f>
        <v/>
      </c>
      <c r="N1229" t="str">
        <f>IF(ISBLANK(A1229),"",IF(H1230=0,NETWORKDAYS($H$3,H1229,holiday!$B$2:$B$10),IF(DAY(H1229)&lt;DAY(H1230),NETWORKDAYS($H$3,H1229,holiday!$B$2:$B$10),0)))</f>
        <v/>
      </c>
      <c r="O1229" t="str">
        <f>IF(ISBLANK(A1229),"",SUMIF($A$3:$A1229,O$2,$B$3:$B1229))</f>
        <v/>
      </c>
      <c r="P1229" t="str">
        <f>IF(ISBLANK(A1229),"",SUMIF($A$3:$A1229,P$2,$B$3:$B1229))</f>
        <v/>
      </c>
      <c r="Q1229" t="str">
        <f>IF(ISBLANK(A1229),"",SUMIF($A$3:$A1229,Q$2,$B$3:$B1229))</f>
        <v/>
      </c>
      <c r="R1229" t="str">
        <f>IF(ISBLANK(A1229),"",SUMIF($A$3:$A1229,R$2,$B$3:$B1229))</f>
        <v/>
      </c>
      <c r="T1229" s="2" t="str">
        <f t="shared" si="155"/>
        <v/>
      </c>
      <c r="U1229" s="2" t="str">
        <f t="shared" si="156"/>
        <v/>
      </c>
      <c r="V1229" s="2" t="str">
        <f t="shared" si="157"/>
        <v/>
      </c>
      <c r="W1229" s="2" t="str">
        <f t="shared" si="158"/>
        <v/>
      </c>
    </row>
    <row r="1230" spans="8:23" x14ac:dyDescent="0.3">
      <c r="H1230" s="12">
        <f t="shared" si="159"/>
        <v>0</v>
      </c>
      <c r="I1230" s="2" t="str">
        <f t="shared" si="152"/>
        <v/>
      </c>
      <c r="J1230" s="2" t="str">
        <f>IF(ISBLANK(A1230),"",-SUM(I$3:I1230))</f>
        <v/>
      </c>
      <c r="K1230" s="2" t="str">
        <f t="shared" si="153"/>
        <v/>
      </c>
      <c r="L1230" s="7" t="str">
        <f t="shared" si="154"/>
        <v/>
      </c>
      <c r="M1230" s="7" t="str">
        <f>IF(ISBLANK(A1230),"",K1230/($M$1+SUM(K$3:K1229)))</f>
        <v/>
      </c>
      <c r="N1230" t="str">
        <f>IF(ISBLANK(A1230),"",IF(H1231=0,NETWORKDAYS($H$3,H1230,holiday!$B$2:$B$10),IF(DAY(H1230)&lt;DAY(H1231),NETWORKDAYS($H$3,H1230,holiday!$B$2:$B$10),0)))</f>
        <v/>
      </c>
      <c r="O1230" t="str">
        <f>IF(ISBLANK(A1230),"",SUMIF($A$3:$A1230,O$2,$B$3:$B1230))</f>
        <v/>
      </c>
      <c r="P1230" t="str">
        <f>IF(ISBLANK(A1230),"",SUMIF($A$3:$A1230,P$2,$B$3:$B1230))</f>
        <v/>
      </c>
      <c r="Q1230" t="str">
        <f>IF(ISBLANK(A1230),"",SUMIF($A$3:$A1230,Q$2,$B$3:$B1230))</f>
        <v/>
      </c>
      <c r="R1230" t="str">
        <f>IF(ISBLANK(A1230),"",SUMIF($A$3:$A1230,R$2,$B$3:$B1230))</f>
        <v/>
      </c>
      <c r="T1230" s="2" t="str">
        <f t="shared" si="155"/>
        <v/>
      </c>
      <c r="U1230" s="2" t="str">
        <f t="shared" si="156"/>
        <v/>
      </c>
      <c r="V1230" s="2" t="str">
        <f t="shared" si="157"/>
        <v/>
      </c>
      <c r="W1230" s="2" t="str">
        <f t="shared" si="158"/>
        <v/>
      </c>
    </row>
    <row r="1231" spans="8:23" x14ac:dyDescent="0.3">
      <c r="H1231" s="12">
        <f t="shared" si="159"/>
        <v>0</v>
      </c>
      <c r="I1231" s="2" t="str">
        <f t="shared" si="152"/>
        <v/>
      </c>
      <c r="J1231" s="2" t="str">
        <f>IF(ISBLANK(A1231),"",-SUM(I$3:I1231))</f>
        <v/>
      </c>
      <c r="K1231" s="2" t="str">
        <f t="shared" si="153"/>
        <v/>
      </c>
      <c r="L1231" s="7" t="str">
        <f t="shared" si="154"/>
        <v/>
      </c>
      <c r="M1231" s="7" t="str">
        <f>IF(ISBLANK(A1231),"",K1231/($M$1+SUM(K$3:K1230)))</f>
        <v/>
      </c>
      <c r="N1231" t="str">
        <f>IF(ISBLANK(A1231),"",IF(H1232=0,NETWORKDAYS($H$3,H1231,holiday!$B$2:$B$10),IF(DAY(H1231)&lt;DAY(H1232),NETWORKDAYS($H$3,H1231,holiday!$B$2:$B$10),0)))</f>
        <v/>
      </c>
      <c r="O1231" t="str">
        <f>IF(ISBLANK(A1231),"",SUMIF($A$3:$A1231,O$2,$B$3:$B1231))</f>
        <v/>
      </c>
      <c r="P1231" t="str">
        <f>IF(ISBLANK(A1231),"",SUMIF($A$3:$A1231,P$2,$B$3:$B1231))</f>
        <v/>
      </c>
      <c r="Q1231" t="str">
        <f>IF(ISBLANK(A1231),"",SUMIF($A$3:$A1231,Q$2,$B$3:$B1231))</f>
        <v/>
      </c>
      <c r="R1231" t="str">
        <f>IF(ISBLANK(A1231),"",SUMIF($A$3:$A1231,R$2,$B$3:$B1231))</f>
        <v/>
      </c>
      <c r="T1231" s="2" t="str">
        <f t="shared" si="155"/>
        <v/>
      </c>
      <c r="U1231" s="2" t="str">
        <f t="shared" si="156"/>
        <v/>
      </c>
      <c r="V1231" s="2" t="str">
        <f t="shared" si="157"/>
        <v/>
      </c>
      <c r="W1231" s="2" t="str">
        <f t="shared" si="158"/>
        <v/>
      </c>
    </row>
    <row r="1232" spans="8:23" x14ac:dyDescent="0.3">
      <c r="H1232" s="12">
        <f t="shared" si="159"/>
        <v>0</v>
      </c>
      <c r="I1232" s="2" t="str">
        <f t="shared" si="152"/>
        <v/>
      </c>
      <c r="J1232" s="2" t="str">
        <f>IF(ISBLANK(A1232),"",-SUM(I$3:I1232))</f>
        <v/>
      </c>
      <c r="K1232" s="2" t="str">
        <f t="shared" si="153"/>
        <v/>
      </c>
      <c r="L1232" s="7" t="str">
        <f t="shared" si="154"/>
        <v/>
      </c>
      <c r="M1232" s="7" t="str">
        <f>IF(ISBLANK(A1232),"",K1232/($M$1+SUM(K$3:K1231)))</f>
        <v/>
      </c>
      <c r="N1232" t="str">
        <f>IF(ISBLANK(A1232),"",IF(H1233=0,NETWORKDAYS($H$3,H1232,holiday!$B$2:$B$10),IF(DAY(H1232)&lt;DAY(H1233),NETWORKDAYS($H$3,H1232,holiday!$B$2:$B$10),0)))</f>
        <v/>
      </c>
      <c r="O1232" t="str">
        <f>IF(ISBLANK(A1232),"",SUMIF($A$3:$A1232,O$2,$B$3:$B1232))</f>
        <v/>
      </c>
      <c r="P1232" t="str">
        <f>IF(ISBLANK(A1232),"",SUMIF($A$3:$A1232,P$2,$B$3:$B1232))</f>
        <v/>
      </c>
      <c r="Q1232" t="str">
        <f>IF(ISBLANK(A1232),"",SUMIF($A$3:$A1232,Q$2,$B$3:$B1232))</f>
        <v/>
      </c>
      <c r="R1232" t="str">
        <f>IF(ISBLANK(A1232),"",SUMIF($A$3:$A1232,R$2,$B$3:$B1232))</f>
        <v/>
      </c>
      <c r="T1232" s="2" t="str">
        <f t="shared" si="155"/>
        <v/>
      </c>
      <c r="U1232" s="2" t="str">
        <f t="shared" si="156"/>
        <v/>
      </c>
      <c r="V1232" s="2" t="str">
        <f t="shared" si="157"/>
        <v/>
      </c>
      <c r="W1232" s="2" t="str">
        <f t="shared" si="158"/>
        <v/>
      </c>
    </row>
    <row r="1233" spans="8:23" x14ac:dyDescent="0.3">
      <c r="H1233" s="12">
        <f t="shared" si="159"/>
        <v>0</v>
      </c>
      <c r="I1233" s="2" t="str">
        <f t="shared" si="152"/>
        <v/>
      </c>
      <c r="J1233" s="2" t="str">
        <f>IF(ISBLANK(A1233),"",-SUM(I$3:I1233))</f>
        <v/>
      </c>
      <c r="K1233" s="2" t="str">
        <f t="shared" si="153"/>
        <v/>
      </c>
      <c r="L1233" s="7" t="str">
        <f t="shared" si="154"/>
        <v/>
      </c>
      <c r="M1233" s="7" t="str">
        <f>IF(ISBLANK(A1233),"",K1233/($M$1+SUM(K$3:K1232)))</f>
        <v/>
      </c>
      <c r="N1233" t="str">
        <f>IF(ISBLANK(A1233),"",IF(H1234=0,NETWORKDAYS($H$3,H1233,holiday!$B$2:$B$10),IF(DAY(H1233)&lt;DAY(H1234),NETWORKDAYS($H$3,H1233,holiday!$B$2:$B$10),0)))</f>
        <v/>
      </c>
      <c r="O1233" t="str">
        <f>IF(ISBLANK(A1233),"",SUMIF($A$3:$A1233,O$2,$B$3:$B1233))</f>
        <v/>
      </c>
      <c r="P1233" t="str">
        <f>IF(ISBLANK(A1233),"",SUMIF($A$3:$A1233,P$2,$B$3:$B1233))</f>
        <v/>
      </c>
      <c r="Q1233" t="str">
        <f>IF(ISBLANK(A1233),"",SUMIF($A$3:$A1233,Q$2,$B$3:$B1233))</f>
        <v/>
      </c>
      <c r="R1233" t="str">
        <f>IF(ISBLANK(A1233),"",SUMIF($A$3:$A1233,R$2,$B$3:$B1233))</f>
        <v/>
      </c>
      <c r="T1233" s="2" t="str">
        <f t="shared" si="155"/>
        <v/>
      </c>
      <c r="U1233" s="2" t="str">
        <f t="shared" si="156"/>
        <v/>
      </c>
      <c r="V1233" s="2" t="str">
        <f t="shared" si="157"/>
        <v/>
      </c>
      <c r="W1233" s="2" t="str">
        <f t="shared" si="158"/>
        <v/>
      </c>
    </row>
    <row r="1234" spans="8:23" x14ac:dyDescent="0.3">
      <c r="H1234" s="12">
        <f t="shared" si="159"/>
        <v>0</v>
      </c>
      <c r="I1234" s="2" t="str">
        <f t="shared" si="152"/>
        <v/>
      </c>
      <c r="J1234" s="2" t="str">
        <f>IF(ISBLANK(A1234),"",-SUM(I$3:I1234))</f>
        <v/>
      </c>
      <c r="K1234" s="2" t="str">
        <f t="shared" si="153"/>
        <v/>
      </c>
      <c r="L1234" s="7" t="str">
        <f t="shared" si="154"/>
        <v/>
      </c>
      <c r="M1234" s="7" t="str">
        <f>IF(ISBLANK(A1234),"",K1234/($M$1+SUM(K$3:K1233)))</f>
        <v/>
      </c>
      <c r="N1234" t="str">
        <f>IF(ISBLANK(A1234),"",IF(H1235=0,NETWORKDAYS($H$3,H1234,holiday!$B$2:$B$10),IF(DAY(H1234)&lt;DAY(H1235),NETWORKDAYS($H$3,H1234,holiday!$B$2:$B$10),0)))</f>
        <v/>
      </c>
      <c r="O1234" t="str">
        <f>IF(ISBLANK(A1234),"",SUMIF($A$3:$A1234,O$2,$B$3:$B1234))</f>
        <v/>
      </c>
      <c r="P1234" t="str">
        <f>IF(ISBLANK(A1234),"",SUMIF($A$3:$A1234,P$2,$B$3:$B1234))</f>
        <v/>
      </c>
      <c r="Q1234" t="str">
        <f>IF(ISBLANK(A1234),"",SUMIF($A$3:$A1234,Q$2,$B$3:$B1234))</f>
        <v/>
      </c>
      <c r="R1234" t="str">
        <f>IF(ISBLANK(A1234),"",SUMIF($A$3:$A1234,R$2,$B$3:$B1234))</f>
        <v/>
      </c>
      <c r="T1234" s="2" t="str">
        <f t="shared" si="155"/>
        <v/>
      </c>
      <c r="U1234" s="2" t="str">
        <f t="shared" si="156"/>
        <v/>
      </c>
      <c r="V1234" s="2" t="str">
        <f t="shared" si="157"/>
        <v/>
      </c>
      <c r="W1234" s="2" t="str">
        <f t="shared" si="158"/>
        <v/>
      </c>
    </row>
    <row r="1235" spans="8:23" x14ac:dyDescent="0.3">
      <c r="H1235" s="12">
        <f t="shared" si="159"/>
        <v>0</v>
      </c>
      <c r="I1235" s="2" t="str">
        <f t="shared" si="152"/>
        <v/>
      </c>
      <c r="J1235" s="2" t="str">
        <f>IF(ISBLANK(A1235),"",-SUM(I$3:I1235))</f>
        <v/>
      </c>
      <c r="K1235" s="2" t="str">
        <f t="shared" si="153"/>
        <v/>
      </c>
      <c r="L1235" s="7" t="str">
        <f t="shared" si="154"/>
        <v/>
      </c>
      <c r="M1235" s="7" t="str">
        <f>IF(ISBLANK(A1235),"",K1235/($M$1+SUM(K$3:K1234)))</f>
        <v/>
      </c>
      <c r="N1235" t="str">
        <f>IF(ISBLANK(A1235),"",IF(H1236=0,NETWORKDAYS($H$3,H1235,holiday!$B$2:$B$10),IF(DAY(H1235)&lt;DAY(H1236),NETWORKDAYS($H$3,H1235,holiday!$B$2:$B$10),0)))</f>
        <v/>
      </c>
      <c r="O1235" t="str">
        <f>IF(ISBLANK(A1235),"",SUMIF($A$3:$A1235,O$2,$B$3:$B1235))</f>
        <v/>
      </c>
      <c r="P1235" t="str">
        <f>IF(ISBLANK(A1235),"",SUMIF($A$3:$A1235,P$2,$B$3:$B1235))</f>
        <v/>
      </c>
      <c r="Q1235" t="str">
        <f>IF(ISBLANK(A1235),"",SUMIF($A$3:$A1235,Q$2,$B$3:$B1235))</f>
        <v/>
      </c>
      <c r="R1235" t="str">
        <f>IF(ISBLANK(A1235),"",SUMIF($A$3:$A1235,R$2,$B$3:$B1235))</f>
        <v/>
      </c>
      <c r="T1235" s="2" t="str">
        <f t="shared" si="155"/>
        <v/>
      </c>
      <c r="U1235" s="2" t="str">
        <f t="shared" si="156"/>
        <v/>
      </c>
      <c r="V1235" s="2" t="str">
        <f t="shared" si="157"/>
        <v/>
      </c>
      <c r="W1235" s="2" t="str">
        <f t="shared" si="158"/>
        <v/>
      </c>
    </row>
    <row r="1236" spans="8:23" x14ac:dyDescent="0.3">
      <c r="H1236" s="12">
        <f t="shared" si="159"/>
        <v>0</v>
      </c>
      <c r="I1236" s="2" t="str">
        <f t="shared" si="152"/>
        <v/>
      </c>
      <c r="J1236" s="2" t="str">
        <f>IF(ISBLANK(A1236),"",-SUM(I$3:I1236))</f>
        <v/>
      </c>
      <c r="K1236" s="2" t="str">
        <f t="shared" si="153"/>
        <v/>
      </c>
      <c r="L1236" s="7" t="str">
        <f t="shared" si="154"/>
        <v/>
      </c>
      <c r="M1236" s="7" t="str">
        <f>IF(ISBLANK(A1236),"",K1236/($M$1+SUM(K$3:K1235)))</f>
        <v/>
      </c>
      <c r="N1236" t="str">
        <f>IF(ISBLANK(A1236),"",IF(H1237=0,NETWORKDAYS($H$3,H1236,holiday!$B$2:$B$10),IF(DAY(H1236)&lt;DAY(H1237),NETWORKDAYS($H$3,H1236,holiday!$B$2:$B$10),0)))</f>
        <v/>
      </c>
      <c r="O1236" t="str">
        <f>IF(ISBLANK(A1236),"",SUMIF($A$3:$A1236,O$2,$B$3:$B1236))</f>
        <v/>
      </c>
      <c r="P1236" t="str">
        <f>IF(ISBLANK(A1236),"",SUMIF($A$3:$A1236,P$2,$B$3:$B1236))</f>
        <v/>
      </c>
      <c r="Q1236" t="str">
        <f>IF(ISBLANK(A1236),"",SUMIF($A$3:$A1236,Q$2,$B$3:$B1236))</f>
        <v/>
      </c>
      <c r="R1236" t="str">
        <f>IF(ISBLANK(A1236),"",SUMIF($A$3:$A1236,R$2,$B$3:$B1236))</f>
        <v/>
      </c>
      <c r="T1236" s="2" t="str">
        <f t="shared" si="155"/>
        <v/>
      </c>
      <c r="U1236" s="2" t="str">
        <f t="shared" si="156"/>
        <v/>
      </c>
      <c r="V1236" s="2" t="str">
        <f t="shared" si="157"/>
        <v/>
      </c>
      <c r="W1236" s="2" t="str">
        <f t="shared" si="158"/>
        <v/>
      </c>
    </row>
    <row r="1237" spans="8:23" x14ac:dyDescent="0.3">
      <c r="H1237" s="12">
        <f t="shared" si="159"/>
        <v>0</v>
      </c>
      <c r="I1237" s="2" t="str">
        <f t="shared" si="152"/>
        <v/>
      </c>
      <c r="J1237" s="2" t="str">
        <f>IF(ISBLANK(A1237),"",-SUM(I$3:I1237))</f>
        <v/>
      </c>
      <c r="K1237" s="2" t="str">
        <f t="shared" si="153"/>
        <v/>
      </c>
      <c r="L1237" s="7" t="str">
        <f t="shared" si="154"/>
        <v/>
      </c>
      <c r="M1237" s="7" t="str">
        <f>IF(ISBLANK(A1237),"",K1237/($M$1+SUM(K$3:K1236)))</f>
        <v/>
      </c>
      <c r="N1237" t="str">
        <f>IF(ISBLANK(A1237),"",IF(H1238=0,NETWORKDAYS($H$3,H1237,holiday!$B$2:$B$10),IF(DAY(H1237)&lt;DAY(H1238),NETWORKDAYS($H$3,H1237,holiday!$B$2:$B$10),0)))</f>
        <v/>
      </c>
      <c r="O1237" t="str">
        <f>IF(ISBLANK(A1237),"",SUMIF($A$3:$A1237,O$2,$B$3:$B1237))</f>
        <v/>
      </c>
      <c r="P1237" t="str">
        <f>IF(ISBLANK(A1237),"",SUMIF($A$3:$A1237,P$2,$B$3:$B1237))</f>
        <v/>
      </c>
      <c r="Q1237" t="str">
        <f>IF(ISBLANK(A1237),"",SUMIF($A$3:$A1237,Q$2,$B$3:$B1237))</f>
        <v/>
      </c>
      <c r="R1237" t="str">
        <f>IF(ISBLANK(A1237),"",SUMIF($A$3:$A1237,R$2,$B$3:$B1237))</f>
        <v/>
      </c>
      <c r="T1237" s="2" t="str">
        <f t="shared" si="155"/>
        <v/>
      </c>
      <c r="U1237" s="2" t="str">
        <f t="shared" si="156"/>
        <v/>
      </c>
      <c r="V1237" s="2" t="str">
        <f t="shared" si="157"/>
        <v/>
      </c>
      <c r="W1237" s="2" t="str">
        <f t="shared" si="158"/>
        <v/>
      </c>
    </row>
    <row r="1238" spans="8:23" x14ac:dyDescent="0.3">
      <c r="H1238" s="12">
        <f t="shared" si="159"/>
        <v>0</v>
      </c>
      <c r="I1238" s="2" t="str">
        <f t="shared" si="152"/>
        <v/>
      </c>
      <c r="J1238" s="2" t="str">
        <f>IF(ISBLANK(A1238),"",-SUM(I$3:I1238))</f>
        <v/>
      </c>
      <c r="K1238" s="2" t="str">
        <f t="shared" si="153"/>
        <v/>
      </c>
      <c r="L1238" s="7" t="str">
        <f t="shared" si="154"/>
        <v/>
      </c>
      <c r="M1238" s="7" t="str">
        <f>IF(ISBLANK(A1238),"",K1238/($M$1+SUM(K$3:K1237)))</f>
        <v/>
      </c>
      <c r="N1238" t="str">
        <f>IF(ISBLANK(A1238),"",IF(H1239=0,NETWORKDAYS($H$3,H1238,holiday!$B$2:$B$10),IF(DAY(H1238)&lt;DAY(H1239),NETWORKDAYS($H$3,H1238,holiday!$B$2:$B$10),0)))</f>
        <v/>
      </c>
      <c r="O1238" t="str">
        <f>IF(ISBLANK(A1238),"",SUMIF($A$3:$A1238,O$2,$B$3:$B1238))</f>
        <v/>
      </c>
      <c r="P1238" t="str">
        <f>IF(ISBLANK(A1238),"",SUMIF($A$3:$A1238,P$2,$B$3:$B1238))</f>
        <v/>
      </c>
      <c r="Q1238" t="str">
        <f>IF(ISBLANK(A1238),"",SUMIF($A$3:$A1238,Q$2,$B$3:$B1238))</f>
        <v/>
      </c>
      <c r="R1238" t="str">
        <f>IF(ISBLANK(A1238),"",SUMIF($A$3:$A1238,R$2,$B$3:$B1238))</f>
        <v/>
      </c>
      <c r="T1238" s="2" t="str">
        <f t="shared" si="155"/>
        <v/>
      </c>
      <c r="U1238" s="2" t="str">
        <f t="shared" si="156"/>
        <v/>
      </c>
      <c r="V1238" s="2" t="str">
        <f t="shared" si="157"/>
        <v/>
      </c>
      <c r="W1238" s="2" t="str">
        <f t="shared" si="158"/>
        <v/>
      </c>
    </row>
    <row r="1239" spans="8:23" x14ac:dyDescent="0.3">
      <c r="H1239" s="12">
        <f t="shared" si="159"/>
        <v>0</v>
      </c>
      <c r="I1239" s="2" t="str">
        <f t="shared" si="152"/>
        <v/>
      </c>
      <c r="J1239" s="2" t="str">
        <f>IF(ISBLANK(A1239),"",-SUM(I$3:I1239))</f>
        <v/>
      </c>
      <c r="K1239" s="2" t="str">
        <f t="shared" si="153"/>
        <v/>
      </c>
      <c r="L1239" s="7" t="str">
        <f t="shared" si="154"/>
        <v/>
      </c>
      <c r="M1239" s="7" t="str">
        <f>IF(ISBLANK(A1239),"",K1239/($M$1+SUM(K$3:K1238)))</f>
        <v/>
      </c>
      <c r="N1239" t="str">
        <f>IF(ISBLANK(A1239),"",IF(H1240=0,NETWORKDAYS($H$3,H1239,holiday!$B$2:$B$10),IF(DAY(H1239)&lt;DAY(H1240),NETWORKDAYS($H$3,H1239,holiday!$B$2:$B$10),0)))</f>
        <v/>
      </c>
      <c r="O1239" t="str">
        <f>IF(ISBLANK(A1239),"",SUMIF($A$3:$A1239,O$2,$B$3:$B1239))</f>
        <v/>
      </c>
      <c r="P1239" t="str">
        <f>IF(ISBLANK(A1239),"",SUMIF($A$3:$A1239,P$2,$B$3:$B1239))</f>
        <v/>
      </c>
      <c r="Q1239" t="str">
        <f>IF(ISBLANK(A1239),"",SUMIF($A$3:$A1239,Q$2,$B$3:$B1239))</f>
        <v/>
      </c>
      <c r="R1239" t="str">
        <f>IF(ISBLANK(A1239),"",SUMIF($A$3:$A1239,R$2,$B$3:$B1239))</f>
        <v/>
      </c>
      <c r="T1239" s="2" t="str">
        <f t="shared" si="155"/>
        <v/>
      </c>
      <c r="U1239" s="2" t="str">
        <f t="shared" si="156"/>
        <v/>
      </c>
      <c r="V1239" s="2" t="str">
        <f t="shared" si="157"/>
        <v/>
      </c>
      <c r="W1239" s="2" t="str">
        <f t="shared" si="158"/>
        <v/>
      </c>
    </row>
    <row r="1240" spans="8:23" x14ac:dyDescent="0.3">
      <c r="H1240" s="12">
        <f t="shared" si="159"/>
        <v>0</v>
      </c>
      <c r="I1240" s="2" t="str">
        <f t="shared" si="152"/>
        <v/>
      </c>
      <c r="J1240" s="2" t="str">
        <f>IF(ISBLANK(A1240),"",-SUM(I$3:I1240))</f>
        <v/>
      </c>
      <c r="K1240" s="2" t="str">
        <f t="shared" si="153"/>
        <v/>
      </c>
      <c r="L1240" s="7" t="str">
        <f t="shared" si="154"/>
        <v/>
      </c>
      <c r="M1240" s="7" t="str">
        <f>IF(ISBLANK(A1240),"",K1240/($M$1+SUM(K$3:K1239)))</f>
        <v/>
      </c>
      <c r="N1240" t="str">
        <f>IF(ISBLANK(A1240),"",IF(H1241=0,NETWORKDAYS($H$3,H1240,holiday!$B$2:$B$10),IF(DAY(H1240)&lt;DAY(H1241),NETWORKDAYS($H$3,H1240,holiday!$B$2:$B$10),0)))</f>
        <v/>
      </c>
      <c r="O1240" t="str">
        <f>IF(ISBLANK(A1240),"",SUMIF($A$3:$A1240,O$2,$B$3:$B1240))</f>
        <v/>
      </c>
      <c r="P1240" t="str">
        <f>IF(ISBLANK(A1240),"",SUMIF($A$3:$A1240,P$2,$B$3:$B1240))</f>
        <v/>
      </c>
      <c r="Q1240" t="str">
        <f>IF(ISBLANK(A1240),"",SUMIF($A$3:$A1240,Q$2,$B$3:$B1240))</f>
        <v/>
      </c>
      <c r="R1240" t="str">
        <f>IF(ISBLANK(A1240),"",SUMIF($A$3:$A1240,R$2,$B$3:$B1240))</f>
        <v/>
      </c>
      <c r="T1240" s="2" t="str">
        <f t="shared" si="155"/>
        <v/>
      </c>
      <c r="U1240" s="2" t="str">
        <f t="shared" si="156"/>
        <v/>
      </c>
      <c r="V1240" s="2" t="str">
        <f t="shared" si="157"/>
        <v/>
      </c>
      <c r="W1240" s="2" t="str">
        <f t="shared" si="158"/>
        <v/>
      </c>
    </row>
    <row r="1241" spans="8:23" x14ac:dyDescent="0.3">
      <c r="H1241" s="12">
        <f t="shared" si="159"/>
        <v>0</v>
      </c>
      <c r="I1241" s="2" t="str">
        <f t="shared" si="152"/>
        <v/>
      </c>
      <c r="J1241" s="2" t="str">
        <f>IF(ISBLANK(A1241),"",-SUM(I$3:I1241))</f>
        <v/>
      </c>
      <c r="K1241" s="2" t="str">
        <f t="shared" si="153"/>
        <v/>
      </c>
      <c r="L1241" s="7" t="str">
        <f t="shared" si="154"/>
        <v/>
      </c>
      <c r="M1241" s="7" t="str">
        <f>IF(ISBLANK(A1241),"",K1241/($M$1+SUM(K$3:K1240)))</f>
        <v/>
      </c>
      <c r="N1241" t="str">
        <f>IF(ISBLANK(A1241),"",IF(H1242=0,NETWORKDAYS($H$3,H1241,holiday!$B$2:$B$10),IF(DAY(H1241)&lt;DAY(H1242),NETWORKDAYS($H$3,H1241,holiday!$B$2:$B$10),0)))</f>
        <v/>
      </c>
      <c r="O1241" t="str">
        <f>IF(ISBLANK(A1241),"",SUMIF($A$3:$A1241,O$2,$B$3:$B1241))</f>
        <v/>
      </c>
      <c r="P1241" t="str">
        <f>IF(ISBLANK(A1241),"",SUMIF($A$3:$A1241,P$2,$B$3:$B1241))</f>
        <v/>
      </c>
      <c r="Q1241" t="str">
        <f>IF(ISBLANK(A1241),"",SUMIF($A$3:$A1241,Q$2,$B$3:$B1241))</f>
        <v/>
      </c>
      <c r="R1241" t="str">
        <f>IF(ISBLANK(A1241),"",SUMIF($A$3:$A1241,R$2,$B$3:$B1241))</f>
        <v/>
      </c>
      <c r="T1241" s="2" t="str">
        <f t="shared" si="155"/>
        <v/>
      </c>
      <c r="U1241" s="2" t="str">
        <f t="shared" si="156"/>
        <v/>
      </c>
      <c r="V1241" s="2" t="str">
        <f t="shared" si="157"/>
        <v/>
      </c>
      <c r="W1241" s="2" t="str">
        <f t="shared" si="158"/>
        <v/>
      </c>
    </row>
    <row r="1242" spans="8:23" x14ac:dyDescent="0.3">
      <c r="H1242" s="12">
        <f t="shared" si="159"/>
        <v>0</v>
      </c>
      <c r="I1242" s="2" t="str">
        <f t="shared" si="152"/>
        <v/>
      </c>
      <c r="J1242" s="2" t="str">
        <f>IF(ISBLANK(A1242),"",-SUM(I$3:I1242))</f>
        <v/>
      </c>
      <c r="K1242" s="2" t="str">
        <f t="shared" si="153"/>
        <v/>
      </c>
      <c r="L1242" s="7" t="str">
        <f t="shared" si="154"/>
        <v/>
      </c>
      <c r="M1242" s="7" t="str">
        <f>IF(ISBLANK(A1242),"",K1242/($M$1+SUM(K$3:K1241)))</f>
        <v/>
      </c>
      <c r="N1242" t="str">
        <f>IF(ISBLANK(A1242),"",IF(H1243=0,NETWORKDAYS($H$3,H1242,holiday!$B$2:$B$10),IF(DAY(H1242)&lt;DAY(H1243),NETWORKDAYS($H$3,H1242,holiday!$B$2:$B$10),0)))</f>
        <v/>
      </c>
      <c r="O1242" t="str">
        <f>IF(ISBLANK(A1242),"",SUMIF($A$3:$A1242,O$2,$B$3:$B1242))</f>
        <v/>
      </c>
      <c r="P1242" t="str">
        <f>IF(ISBLANK(A1242),"",SUMIF($A$3:$A1242,P$2,$B$3:$B1242))</f>
        <v/>
      </c>
      <c r="Q1242" t="str">
        <f>IF(ISBLANK(A1242),"",SUMIF($A$3:$A1242,Q$2,$B$3:$B1242))</f>
        <v/>
      </c>
      <c r="R1242" t="str">
        <f>IF(ISBLANK(A1242),"",SUMIF($A$3:$A1242,R$2,$B$3:$B1242))</f>
        <v/>
      </c>
      <c r="T1242" s="2" t="str">
        <f t="shared" si="155"/>
        <v/>
      </c>
      <c r="U1242" s="2" t="str">
        <f t="shared" si="156"/>
        <v/>
      </c>
      <c r="V1242" s="2" t="str">
        <f t="shared" si="157"/>
        <v/>
      </c>
      <c r="W1242" s="2" t="str">
        <f t="shared" si="158"/>
        <v/>
      </c>
    </row>
    <row r="1243" spans="8:23" x14ac:dyDescent="0.3">
      <c r="H1243" s="12">
        <f t="shared" si="159"/>
        <v>0</v>
      </c>
      <c r="I1243" s="2" t="str">
        <f t="shared" si="152"/>
        <v/>
      </c>
      <c r="J1243" s="2" t="str">
        <f>IF(ISBLANK(A1243),"",-SUM(I$3:I1243))</f>
        <v/>
      </c>
      <c r="K1243" s="2" t="str">
        <f t="shared" si="153"/>
        <v/>
      </c>
      <c r="L1243" s="7" t="str">
        <f t="shared" si="154"/>
        <v/>
      </c>
      <c r="M1243" s="7" t="str">
        <f>IF(ISBLANK(A1243),"",K1243/($M$1+SUM(K$3:K1242)))</f>
        <v/>
      </c>
      <c r="N1243" t="str">
        <f>IF(ISBLANK(A1243),"",IF(H1244=0,NETWORKDAYS($H$3,H1243,holiday!$B$2:$B$10),IF(DAY(H1243)&lt;DAY(H1244),NETWORKDAYS($H$3,H1243,holiday!$B$2:$B$10),0)))</f>
        <v/>
      </c>
      <c r="O1243" t="str">
        <f>IF(ISBLANK(A1243),"",SUMIF($A$3:$A1243,O$2,$B$3:$B1243))</f>
        <v/>
      </c>
      <c r="P1243" t="str">
        <f>IF(ISBLANK(A1243),"",SUMIF($A$3:$A1243,P$2,$B$3:$B1243))</f>
        <v/>
      </c>
      <c r="Q1243" t="str">
        <f>IF(ISBLANK(A1243),"",SUMIF($A$3:$A1243,Q$2,$B$3:$B1243))</f>
        <v/>
      </c>
      <c r="R1243" t="str">
        <f>IF(ISBLANK(A1243),"",SUMIF($A$3:$A1243,R$2,$B$3:$B1243))</f>
        <v/>
      </c>
      <c r="T1243" s="2" t="str">
        <f t="shared" si="155"/>
        <v/>
      </c>
      <c r="U1243" s="2" t="str">
        <f t="shared" si="156"/>
        <v/>
      </c>
      <c r="V1243" s="2" t="str">
        <f t="shared" si="157"/>
        <v/>
      </c>
      <c r="W1243" s="2" t="str">
        <f t="shared" si="158"/>
        <v/>
      </c>
    </row>
    <row r="1244" spans="8:23" x14ac:dyDescent="0.3">
      <c r="H1244" s="12">
        <f t="shared" si="159"/>
        <v>0</v>
      </c>
      <c r="I1244" s="2" t="str">
        <f t="shared" si="152"/>
        <v/>
      </c>
      <c r="J1244" s="2" t="str">
        <f>IF(ISBLANK(A1244),"",-SUM(I$3:I1244))</f>
        <v/>
      </c>
      <c r="K1244" s="2" t="str">
        <f t="shared" si="153"/>
        <v/>
      </c>
      <c r="L1244" s="7" t="str">
        <f t="shared" si="154"/>
        <v/>
      </c>
      <c r="M1244" s="7" t="str">
        <f>IF(ISBLANK(A1244),"",K1244/($M$1+SUM(K$3:K1243)))</f>
        <v/>
      </c>
      <c r="N1244" t="str">
        <f>IF(ISBLANK(A1244),"",IF(H1245=0,NETWORKDAYS($H$3,H1244,holiday!$B$2:$B$10),IF(DAY(H1244)&lt;DAY(H1245),NETWORKDAYS($H$3,H1244,holiday!$B$2:$B$10),0)))</f>
        <v/>
      </c>
      <c r="O1244" t="str">
        <f>IF(ISBLANK(A1244),"",SUMIF($A$3:$A1244,O$2,$B$3:$B1244))</f>
        <v/>
      </c>
      <c r="P1244" t="str">
        <f>IF(ISBLANK(A1244),"",SUMIF($A$3:$A1244,P$2,$B$3:$B1244))</f>
        <v/>
      </c>
      <c r="Q1244" t="str">
        <f>IF(ISBLANK(A1244),"",SUMIF($A$3:$A1244,Q$2,$B$3:$B1244))</f>
        <v/>
      </c>
      <c r="R1244" t="str">
        <f>IF(ISBLANK(A1244),"",SUMIF($A$3:$A1244,R$2,$B$3:$B1244))</f>
        <v/>
      </c>
      <c r="T1244" s="2" t="str">
        <f t="shared" si="155"/>
        <v/>
      </c>
      <c r="U1244" s="2" t="str">
        <f t="shared" si="156"/>
        <v/>
      </c>
      <c r="V1244" s="2" t="str">
        <f t="shared" si="157"/>
        <v/>
      </c>
      <c r="W1244" s="2" t="str">
        <f t="shared" si="158"/>
        <v/>
      </c>
    </row>
    <row r="1245" spans="8:23" x14ac:dyDescent="0.3">
      <c r="H1245" s="12">
        <f t="shared" si="159"/>
        <v>0</v>
      </c>
      <c r="I1245" s="2" t="str">
        <f t="shared" si="152"/>
        <v/>
      </c>
      <c r="J1245" s="2" t="str">
        <f>IF(ISBLANK(A1245),"",-SUM(I$3:I1245))</f>
        <v/>
      </c>
      <c r="K1245" s="2" t="str">
        <f t="shared" si="153"/>
        <v/>
      </c>
      <c r="L1245" s="7" t="str">
        <f t="shared" si="154"/>
        <v/>
      </c>
      <c r="M1245" s="7" t="str">
        <f>IF(ISBLANK(A1245),"",K1245/($M$1+SUM(K$3:K1244)))</f>
        <v/>
      </c>
      <c r="N1245" t="str">
        <f>IF(ISBLANK(A1245),"",IF(H1246=0,NETWORKDAYS($H$3,H1245,holiday!$B$2:$B$10),IF(DAY(H1245)&lt;DAY(H1246),NETWORKDAYS($H$3,H1245,holiday!$B$2:$B$10),0)))</f>
        <v/>
      </c>
      <c r="O1245" t="str">
        <f>IF(ISBLANK(A1245),"",SUMIF($A$3:$A1245,O$2,$B$3:$B1245))</f>
        <v/>
      </c>
      <c r="P1245" t="str">
        <f>IF(ISBLANK(A1245),"",SUMIF($A$3:$A1245,P$2,$B$3:$B1245))</f>
        <v/>
      </c>
      <c r="Q1245" t="str">
        <f>IF(ISBLANK(A1245),"",SUMIF($A$3:$A1245,Q$2,$B$3:$B1245))</f>
        <v/>
      </c>
      <c r="R1245" t="str">
        <f>IF(ISBLANK(A1245),"",SUMIF($A$3:$A1245,R$2,$B$3:$B1245))</f>
        <v/>
      </c>
      <c r="T1245" s="2" t="str">
        <f t="shared" si="155"/>
        <v/>
      </c>
      <c r="U1245" s="2" t="str">
        <f t="shared" si="156"/>
        <v/>
      </c>
      <c r="V1245" s="2" t="str">
        <f t="shared" si="157"/>
        <v/>
      </c>
      <c r="W1245" s="2" t="str">
        <f t="shared" si="158"/>
        <v/>
      </c>
    </row>
    <row r="1246" spans="8:23" x14ac:dyDescent="0.3">
      <c r="H1246" s="12">
        <f t="shared" si="159"/>
        <v>0</v>
      </c>
      <c r="I1246" s="2" t="str">
        <f t="shared" si="152"/>
        <v/>
      </c>
      <c r="J1246" s="2" t="str">
        <f>IF(ISBLANK(A1246),"",-SUM(I$3:I1246))</f>
        <v/>
      </c>
      <c r="K1246" s="2" t="str">
        <f t="shared" si="153"/>
        <v/>
      </c>
      <c r="L1246" s="7" t="str">
        <f t="shared" si="154"/>
        <v/>
      </c>
      <c r="M1246" s="7" t="str">
        <f>IF(ISBLANK(A1246),"",K1246/($M$1+SUM(K$3:K1245)))</f>
        <v/>
      </c>
      <c r="N1246" t="str">
        <f>IF(ISBLANK(A1246),"",IF(H1247=0,NETWORKDAYS($H$3,H1246,holiday!$B$2:$B$10),IF(DAY(H1246)&lt;DAY(H1247),NETWORKDAYS($H$3,H1246,holiday!$B$2:$B$10),0)))</f>
        <v/>
      </c>
      <c r="O1246" t="str">
        <f>IF(ISBLANK(A1246),"",SUMIF($A$3:$A1246,O$2,$B$3:$B1246))</f>
        <v/>
      </c>
      <c r="P1246" t="str">
        <f>IF(ISBLANK(A1246),"",SUMIF($A$3:$A1246,P$2,$B$3:$B1246))</f>
        <v/>
      </c>
      <c r="Q1246" t="str">
        <f>IF(ISBLANK(A1246),"",SUMIF($A$3:$A1246,Q$2,$B$3:$B1246))</f>
        <v/>
      </c>
      <c r="R1246" t="str">
        <f>IF(ISBLANK(A1246),"",SUMIF($A$3:$A1246,R$2,$B$3:$B1246))</f>
        <v/>
      </c>
      <c r="T1246" s="2" t="str">
        <f t="shared" si="155"/>
        <v/>
      </c>
      <c r="U1246" s="2" t="str">
        <f t="shared" si="156"/>
        <v/>
      </c>
      <c r="V1246" s="2" t="str">
        <f t="shared" si="157"/>
        <v/>
      </c>
      <c r="W1246" s="2" t="str">
        <f t="shared" si="158"/>
        <v/>
      </c>
    </row>
    <row r="1247" spans="8:23" x14ac:dyDescent="0.3">
      <c r="H1247" s="12">
        <f t="shared" si="159"/>
        <v>0</v>
      </c>
      <c r="I1247" s="2" t="str">
        <f t="shared" si="152"/>
        <v/>
      </c>
      <c r="J1247" s="2" t="str">
        <f>IF(ISBLANK(A1247),"",-SUM(I$3:I1247))</f>
        <v/>
      </c>
      <c r="K1247" s="2" t="str">
        <f t="shared" si="153"/>
        <v/>
      </c>
      <c r="L1247" s="7" t="str">
        <f t="shared" si="154"/>
        <v/>
      </c>
      <c r="M1247" s="7" t="str">
        <f>IF(ISBLANK(A1247),"",K1247/($M$1+SUM(K$3:K1246)))</f>
        <v/>
      </c>
      <c r="N1247" t="str">
        <f>IF(ISBLANK(A1247),"",IF(H1248=0,NETWORKDAYS($H$3,H1247,holiday!$B$2:$B$10),IF(DAY(H1247)&lt;DAY(H1248),NETWORKDAYS($H$3,H1247,holiday!$B$2:$B$10),0)))</f>
        <v/>
      </c>
      <c r="O1247" t="str">
        <f>IF(ISBLANK(A1247),"",SUMIF($A$3:$A1247,O$2,$B$3:$B1247))</f>
        <v/>
      </c>
      <c r="P1247" t="str">
        <f>IF(ISBLANK(A1247),"",SUMIF($A$3:$A1247,P$2,$B$3:$B1247))</f>
        <v/>
      </c>
      <c r="Q1247" t="str">
        <f>IF(ISBLANK(A1247),"",SUMIF($A$3:$A1247,Q$2,$B$3:$B1247))</f>
        <v/>
      </c>
      <c r="R1247" t="str">
        <f>IF(ISBLANK(A1247),"",SUMIF($A$3:$A1247,R$2,$B$3:$B1247))</f>
        <v/>
      </c>
      <c r="T1247" s="2" t="str">
        <f t="shared" si="155"/>
        <v/>
      </c>
      <c r="U1247" s="2" t="str">
        <f t="shared" si="156"/>
        <v/>
      </c>
      <c r="V1247" s="2" t="str">
        <f t="shared" si="157"/>
        <v/>
      </c>
      <c r="W1247" s="2" t="str">
        <f t="shared" si="158"/>
        <v/>
      </c>
    </row>
    <row r="1248" spans="8:23" x14ac:dyDescent="0.3">
      <c r="H1248" s="12">
        <f t="shared" si="159"/>
        <v>0</v>
      </c>
      <c r="I1248" s="2" t="str">
        <f t="shared" si="152"/>
        <v/>
      </c>
      <c r="J1248" s="2" t="str">
        <f>IF(ISBLANK(A1248),"",-SUM(I$3:I1248))</f>
        <v/>
      </c>
      <c r="K1248" s="2" t="str">
        <f t="shared" si="153"/>
        <v/>
      </c>
      <c r="L1248" s="7" t="str">
        <f t="shared" si="154"/>
        <v/>
      </c>
      <c r="M1248" s="7" t="str">
        <f>IF(ISBLANK(A1248),"",K1248/($M$1+SUM(K$3:K1247)))</f>
        <v/>
      </c>
      <c r="N1248" t="str">
        <f>IF(ISBLANK(A1248),"",IF(H1249=0,NETWORKDAYS($H$3,H1248,holiday!$B$2:$B$10),IF(DAY(H1248)&lt;DAY(H1249),NETWORKDAYS($H$3,H1248,holiday!$B$2:$B$10),0)))</f>
        <v/>
      </c>
      <c r="O1248" t="str">
        <f>IF(ISBLANK(A1248),"",SUMIF($A$3:$A1248,O$2,$B$3:$B1248))</f>
        <v/>
      </c>
      <c r="P1248" t="str">
        <f>IF(ISBLANK(A1248),"",SUMIF($A$3:$A1248,P$2,$B$3:$B1248))</f>
        <v/>
      </c>
      <c r="Q1248" t="str">
        <f>IF(ISBLANK(A1248),"",SUMIF($A$3:$A1248,Q$2,$B$3:$B1248))</f>
        <v/>
      </c>
      <c r="R1248" t="str">
        <f>IF(ISBLANK(A1248),"",SUMIF($A$3:$A1248,R$2,$B$3:$B1248))</f>
        <v/>
      </c>
      <c r="T1248" s="2" t="str">
        <f t="shared" si="155"/>
        <v/>
      </c>
      <c r="U1248" s="2" t="str">
        <f t="shared" si="156"/>
        <v/>
      </c>
      <c r="V1248" s="2" t="str">
        <f t="shared" si="157"/>
        <v/>
      </c>
      <c r="W1248" s="2" t="str">
        <f t="shared" si="158"/>
        <v/>
      </c>
    </row>
    <row r="1249" spans="8:23" x14ac:dyDescent="0.3">
      <c r="H1249" s="12">
        <f t="shared" si="159"/>
        <v>0</v>
      </c>
      <c r="I1249" s="2" t="str">
        <f t="shared" si="152"/>
        <v/>
      </c>
      <c r="J1249" s="2" t="str">
        <f>IF(ISBLANK(A1249),"",-SUM(I$3:I1249))</f>
        <v/>
      </c>
      <c r="K1249" s="2" t="str">
        <f t="shared" si="153"/>
        <v/>
      </c>
      <c r="L1249" s="7" t="str">
        <f t="shared" si="154"/>
        <v/>
      </c>
      <c r="M1249" s="7" t="str">
        <f>IF(ISBLANK(A1249),"",K1249/($M$1+SUM(K$3:K1248)))</f>
        <v/>
      </c>
      <c r="N1249" t="str">
        <f>IF(ISBLANK(A1249),"",IF(H1250=0,NETWORKDAYS($H$3,H1249,holiday!$B$2:$B$10),IF(DAY(H1249)&lt;DAY(H1250),NETWORKDAYS($H$3,H1249,holiday!$B$2:$B$10),0)))</f>
        <v/>
      </c>
      <c r="O1249" t="str">
        <f>IF(ISBLANK(A1249),"",SUMIF($A$3:$A1249,O$2,$B$3:$B1249))</f>
        <v/>
      </c>
      <c r="P1249" t="str">
        <f>IF(ISBLANK(A1249),"",SUMIF($A$3:$A1249,P$2,$B$3:$B1249))</f>
        <v/>
      </c>
      <c r="Q1249" t="str">
        <f>IF(ISBLANK(A1249),"",SUMIF($A$3:$A1249,Q$2,$B$3:$B1249))</f>
        <v/>
      </c>
      <c r="R1249" t="str">
        <f>IF(ISBLANK(A1249),"",SUMIF($A$3:$A1249,R$2,$B$3:$B1249))</f>
        <v/>
      </c>
      <c r="T1249" s="2" t="str">
        <f t="shared" si="155"/>
        <v/>
      </c>
      <c r="U1249" s="2" t="str">
        <f t="shared" si="156"/>
        <v/>
      </c>
      <c r="V1249" s="2" t="str">
        <f t="shared" si="157"/>
        <v/>
      </c>
      <c r="W1249" s="2" t="str">
        <f t="shared" si="158"/>
        <v/>
      </c>
    </row>
    <row r="1250" spans="8:23" x14ac:dyDescent="0.3">
      <c r="H1250" s="12">
        <f t="shared" si="159"/>
        <v>0</v>
      </c>
      <c r="I1250" s="2" t="str">
        <f t="shared" si="152"/>
        <v/>
      </c>
      <c r="J1250" s="2" t="str">
        <f>IF(ISBLANK(A1250),"",-SUM(I$3:I1250))</f>
        <v/>
      </c>
      <c r="K1250" s="2" t="str">
        <f t="shared" si="153"/>
        <v/>
      </c>
      <c r="L1250" s="7" t="str">
        <f t="shared" si="154"/>
        <v/>
      </c>
      <c r="M1250" s="7" t="str">
        <f>IF(ISBLANK(A1250),"",K1250/($M$1+SUM(K$3:K1249)))</f>
        <v/>
      </c>
      <c r="N1250" t="str">
        <f>IF(ISBLANK(A1250),"",IF(H1251=0,NETWORKDAYS($H$3,H1250,holiday!$B$2:$B$10),IF(DAY(H1250)&lt;DAY(H1251),NETWORKDAYS($H$3,H1250,holiday!$B$2:$B$10),0)))</f>
        <v/>
      </c>
      <c r="O1250" t="str">
        <f>IF(ISBLANK(A1250),"",SUMIF($A$3:$A1250,O$2,$B$3:$B1250))</f>
        <v/>
      </c>
      <c r="P1250" t="str">
        <f>IF(ISBLANK(A1250),"",SUMIF($A$3:$A1250,P$2,$B$3:$B1250))</f>
        <v/>
      </c>
      <c r="Q1250" t="str">
        <f>IF(ISBLANK(A1250),"",SUMIF($A$3:$A1250,Q$2,$B$3:$B1250))</f>
        <v/>
      </c>
      <c r="R1250" t="str">
        <f>IF(ISBLANK(A1250),"",SUMIF($A$3:$A1250,R$2,$B$3:$B1250))</f>
        <v/>
      </c>
      <c r="T1250" s="2" t="str">
        <f t="shared" si="155"/>
        <v/>
      </c>
      <c r="U1250" s="2" t="str">
        <f t="shared" si="156"/>
        <v/>
      </c>
      <c r="V1250" s="2" t="str">
        <f t="shared" si="157"/>
        <v/>
      </c>
      <c r="W1250" s="2" t="str">
        <f t="shared" si="158"/>
        <v/>
      </c>
    </row>
    <row r="1251" spans="8:23" x14ac:dyDescent="0.3">
      <c r="H1251" s="12">
        <f t="shared" si="159"/>
        <v>0</v>
      </c>
      <c r="I1251" s="2" t="str">
        <f t="shared" si="152"/>
        <v/>
      </c>
      <c r="J1251" s="2" t="str">
        <f>IF(ISBLANK(A1251),"",-SUM(I$3:I1251))</f>
        <v/>
      </c>
      <c r="K1251" s="2" t="str">
        <f t="shared" si="153"/>
        <v/>
      </c>
      <c r="L1251" s="7" t="str">
        <f t="shared" si="154"/>
        <v/>
      </c>
      <c r="M1251" s="7" t="str">
        <f>IF(ISBLANK(A1251),"",K1251/($M$1+SUM(K$3:K1250)))</f>
        <v/>
      </c>
      <c r="N1251" t="str">
        <f>IF(ISBLANK(A1251),"",IF(H1252=0,NETWORKDAYS($H$3,H1251,holiday!$B$2:$B$10),IF(DAY(H1251)&lt;DAY(H1252),NETWORKDAYS($H$3,H1251,holiday!$B$2:$B$10),0)))</f>
        <v/>
      </c>
      <c r="O1251" t="str">
        <f>IF(ISBLANK(A1251),"",SUMIF($A$3:$A1251,O$2,$B$3:$B1251))</f>
        <v/>
      </c>
      <c r="P1251" t="str">
        <f>IF(ISBLANK(A1251),"",SUMIF($A$3:$A1251,P$2,$B$3:$B1251))</f>
        <v/>
      </c>
      <c r="Q1251" t="str">
        <f>IF(ISBLANK(A1251),"",SUMIF($A$3:$A1251,Q$2,$B$3:$B1251))</f>
        <v/>
      </c>
      <c r="R1251" t="str">
        <f>IF(ISBLANK(A1251),"",SUMIF($A$3:$A1251,R$2,$B$3:$B1251))</f>
        <v/>
      </c>
      <c r="T1251" s="2" t="str">
        <f t="shared" si="155"/>
        <v/>
      </c>
      <c r="U1251" s="2" t="str">
        <f t="shared" si="156"/>
        <v/>
      </c>
      <c r="V1251" s="2" t="str">
        <f t="shared" si="157"/>
        <v/>
      </c>
      <c r="W1251" s="2" t="str">
        <f t="shared" si="158"/>
        <v/>
      </c>
    </row>
    <row r="1252" spans="8:23" x14ac:dyDescent="0.3">
      <c r="H1252" s="12">
        <f t="shared" si="159"/>
        <v>0</v>
      </c>
      <c r="I1252" s="2" t="str">
        <f t="shared" si="152"/>
        <v/>
      </c>
      <c r="J1252" s="2" t="str">
        <f>IF(ISBLANK(A1252),"",-SUM(I$3:I1252))</f>
        <v/>
      </c>
      <c r="K1252" s="2" t="str">
        <f t="shared" si="153"/>
        <v/>
      </c>
      <c r="L1252" s="7" t="str">
        <f t="shared" si="154"/>
        <v/>
      </c>
      <c r="M1252" s="7" t="str">
        <f>IF(ISBLANK(A1252),"",K1252/($M$1+SUM(K$3:K1251)))</f>
        <v/>
      </c>
      <c r="N1252" t="str">
        <f>IF(ISBLANK(A1252),"",IF(H1253=0,NETWORKDAYS($H$3,H1252,holiday!$B$2:$B$10),IF(DAY(H1252)&lt;DAY(H1253),NETWORKDAYS($H$3,H1252,holiday!$B$2:$B$10),0)))</f>
        <v/>
      </c>
      <c r="O1252" t="str">
        <f>IF(ISBLANK(A1252),"",SUMIF($A$3:$A1252,O$2,$B$3:$B1252))</f>
        <v/>
      </c>
      <c r="P1252" t="str">
        <f>IF(ISBLANK(A1252),"",SUMIF($A$3:$A1252,P$2,$B$3:$B1252))</f>
        <v/>
      </c>
      <c r="Q1252" t="str">
        <f>IF(ISBLANK(A1252),"",SUMIF($A$3:$A1252,Q$2,$B$3:$B1252))</f>
        <v/>
      </c>
      <c r="R1252" t="str">
        <f>IF(ISBLANK(A1252),"",SUMIF($A$3:$A1252,R$2,$B$3:$B1252))</f>
        <v/>
      </c>
      <c r="T1252" s="2" t="str">
        <f t="shared" si="155"/>
        <v/>
      </c>
      <c r="U1252" s="2" t="str">
        <f t="shared" si="156"/>
        <v/>
      </c>
      <c r="V1252" s="2" t="str">
        <f t="shared" si="157"/>
        <v/>
      </c>
      <c r="W1252" s="2" t="str">
        <f t="shared" si="158"/>
        <v/>
      </c>
    </row>
    <row r="1253" spans="8:23" x14ac:dyDescent="0.3">
      <c r="H1253" s="12">
        <f t="shared" si="159"/>
        <v>0</v>
      </c>
      <c r="I1253" s="2" t="str">
        <f t="shared" si="152"/>
        <v/>
      </c>
      <c r="J1253" s="2" t="str">
        <f>IF(ISBLANK(A1253),"",-SUM(I$3:I1253))</f>
        <v/>
      </c>
      <c r="K1253" s="2" t="str">
        <f t="shared" si="153"/>
        <v/>
      </c>
      <c r="L1253" s="7" t="str">
        <f t="shared" si="154"/>
        <v/>
      </c>
      <c r="M1253" s="7" t="str">
        <f>IF(ISBLANK(A1253),"",K1253/($M$1+SUM(K$3:K1252)))</f>
        <v/>
      </c>
      <c r="N1253" t="str">
        <f>IF(ISBLANK(A1253),"",IF(H1254=0,NETWORKDAYS($H$3,H1253,holiday!$B$2:$B$10),IF(DAY(H1253)&lt;DAY(H1254),NETWORKDAYS($H$3,H1253,holiday!$B$2:$B$10),0)))</f>
        <v/>
      </c>
      <c r="O1253" t="str">
        <f>IF(ISBLANK(A1253),"",SUMIF($A$3:$A1253,O$2,$B$3:$B1253))</f>
        <v/>
      </c>
      <c r="P1253" t="str">
        <f>IF(ISBLANK(A1253),"",SUMIF($A$3:$A1253,P$2,$B$3:$B1253))</f>
        <v/>
      </c>
      <c r="Q1253" t="str">
        <f>IF(ISBLANK(A1253),"",SUMIF($A$3:$A1253,Q$2,$B$3:$B1253))</f>
        <v/>
      </c>
      <c r="R1253" t="str">
        <f>IF(ISBLANK(A1253),"",SUMIF($A$3:$A1253,R$2,$B$3:$B1253))</f>
        <v/>
      </c>
      <c r="T1253" s="2" t="str">
        <f t="shared" si="155"/>
        <v/>
      </c>
      <c r="U1253" s="2" t="str">
        <f t="shared" si="156"/>
        <v/>
      </c>
      <c r="V1253" s="2" t="str">
        <f t="shared" si="157"/>
        <v/>
      </c>
      <c r="W1253" s="2" t="str">
        <f t="shared" si="158"/>
        <v/>
      </c>
    </row>
    <row r="1254" spans="8:23" x14ac:dyDescent="0.3">
      <c r="H1254" s="12">
        <f t="shared" si="159"/>
        <v>0</v>
      </c>
      <c r="I1254" s="2" t="str">
        <f t="shared" si="152"/>
        <v/>
      </c>
      <c r="J1254" s="2" t="str">
        <f>IF(ISBLANK(A1254),"",-SUM(I$3:I1254))</f>
        <v/>
      </c>
      <c r="K1254" s="2" t="str">
        <f t="shared" si="153"/>
        <v/>
      </c>
      <c r="L1254" s="7" t="str">
        <f t="shared" si="154"/>
        <v/>
      </c>
      <c r="M1254" s="7" t="str">
        <f>IF(ISBLANK(A1254),"",K1254/($M$1+SUM(K$3:K1253)))</f>
        <v/>
      </c>
      <c r="N1254" t="str">
        <f>IF(ISBLANK(A1254),"",IF(H1255=0,NETWORKDAYS($H$3,H1254,holiday!$B$2:$B$10),IF(DAY(H1254)&lt;DAY(H1255),NETWORKDAYS($H$3,H1254,holiday!$B$2:$B$10),0)))</f>
        <v/>
      </c>
      <c r="O1254" t="str">
        <f>IF(ISBLANK(A1254),"",SUMIF($A$3:$A1254,O$2,$B$3:$B1254))</f>
        <v/>
      </c>
      <c r="P1254" t="str">
        <f>IF(ISBLANK(A1254),"",SUMIF($A$3:$A1254,P$2,$B$3:$B1254))</f>
        <v/>
      </c>
      <c r="Q1254" t="str">
        <f>IF(ISBLANK(A1254),"",SUMIF($A$3:$A1254,Q$2,$B$3:$B1254))</f>
        <v/>
      </c>
      <c r="R1254" t="str">
        <f>IF(ISBLANK(A1254),"",SUMIF($A$3:$A1254,R$2,$B$3:$B1254))</f>
        <v/>
      </c>
      <c r="T1254" s="2" t="str">
        <f t="shared" si="155"/>
        <v/>
      </c>
      <c r="U1254" s="2" t="str">
        <f t="shared" si="156"/>
        <v/>
      </c>
      <c r="V1254" s="2" t="str">
        <f t="shared" si="157"/>
        <v/>
      </c>
      <c r="W1254" s="2" t="str">
        <f t="shared" si="158"/>
        <v/>
      </c>
    </row>
    <row r="1255" spans="8:23" x14ac:dyDescent="0.3">
      <c r="H1255" s="12">
        <f t="shared" si="159"/>
        <v>0</v>
      </c>
      <c r="I1255" s="2" t="str">
        <f t="shared" si="152"/>
        <v/>
      </c>
      <c r="J1255" s="2" t="str">
        <f>IF(ISBLANK(A1255),"",-SUM(I$3:I1255))</f>
        <v/>
      </c>
      <c r="K1255" s="2" t="str">
        <f t="shared" si="153"/>
        <v/>
      </c>
      <c r="L1255" s="7" t="str">
        <f t="shared" si="154"/>
        <v/>
      </c>
      <c r="M1255" s="7" t="str">
        <f>IF(ISBLANK(A1255),"",K1255/($M$1+SUM(K$3:K1254)))</f>
        <v/>
      </c>
      <c r="N1255" t="str">
        <f>IF(ISBLANK(A1255),"",IF(H1256=0,NETWORKDAYS($H$3,H1255,holiday!$B$2:$B$10),IF(DAY(H1255)&lt;DAY(H1256),NETWORKDAYS($H$3,H1255,holiday!$B$2:$B$10),0)))</f>
        <v/>
      </c>
      <c r="O1255" t="str">
        <f>IF(ISBLANK(A1255),"",SUMIF($A$3:$A1255,O$2,$B$3:$B1255))</f>
        <v/>
      </c>
      <c r="P1255" t="str">
        <f>IF(ISBLANK(A1255),"",SUMIF($A$3:$A1255,P$2,$B$3:$B1255))</f>
        <v/>
      </c>
      <c r="Q1255" t="str">
        <f>IF(ISBLANK(A1255),"",SUMIF($A$3:$A1255,Q$2,$B$3:$B1255))</f>
        <v/>
      </c>
      <c r="R1255" t="str">
        <f>IF(ISBLANK(A1255),"",SUMIF($A$3:$A1255,R$2,$B$3:$B1255))</f>
        <v/>
      </c>
      <c r="T1255" s="2" t="str">
        <f t="shared" si="155"/>
        <v/>
      </c>
      <c r="U1255" s="2" t="str">
        <f t="shared" si="156"/>
        <v/>
      </c>
      <c r="V1255" s="2" t="str">
        <f t="shared" si="157"/>
        <v/>
      </c>
      <c r="W1255" s="2" t="str">
        <f t="shared" si="158"/>
        <v/>
      </c>
    </row>
    <row r="1256" spans="8:23" x14ac:dyDescent="0.3">
      <c r="H1256" s="12">
        <f t="shared" si="159"/>
        <v>0</v>
      </c>
      <c r="I1256" s="2" t="str">
        <f t="shared" ref="I1256:I1319" si="160">IF(ISBLANK(A1256),"",-B1256*C1256)</f>
        <v/>
      </c>
      <c r="J1256" s="2" t="str">
        <f>IF(ISBLANK(A1256),"",-SUM(I$3:I1256))</f>
        <v/>
      </c>
      <c r="K1256" s="2" t="str">
        <f t="shared" ref="K1256:K1319" si="161">IF(ISBLANK(A1256),"",SUMPRODUCT(O1256:R1256,T1256:W1256)-J1256)</f>
        <v/>
      </c>
      <c r="L1256" s="7" t="str">
        <f t="shared" ref="L1256:L1319" si="162">IF(ISBLANK(A1256),"",K1256/$M$1)</f>
        <v/>
      </c>
      <c r="M1256" s="7" t="str">
        <f>IF(ISBLANK(A1256),"",K1256/($M$1+SUM(K$3:K1255)))</f>
        <v/>
      </c>
      <c r="N1256" t="str">
        <f>IF(ISBLANK(A1256),"",IF(H1257=0,NETWORKDAYS($H$3,H1256,holiday!$B$2:$B$10),IF(DAY(H1256)&lt;DAY(H1257),NETWORKDAYS($H$3,H1256,holiday!$B$2:$B$10),0)))</f>
        <v/>
      </c>
      <c r="O1256" t="str">
        <f>IF(ISBLANK(A1256),"",SUMIF($A$3:$A1256,O$2,$B$3:$B1256))</f>
        <v/>
      </c>
      <c r="P1256" t="str">
        <f>IF(ISBLANK(A1256),"",SUMIF($A$3:$A1256,P$2,$B$3:$B1256))</f>
        <v/>
      </c>
      <c r="Q1256" t="str">
        <f>IF(ISBLANK(A1256),"",SUMIF($A$3:$A1256,Q$2,$B$3:$B1256))</f>
        <v/>
      </c>
      <c r="R1256" t="str">
        <f>IF(ISBLANK(A1256),"",SUMIF($A$3:$A1256,R$2,$B$3:$B1256))</f>
        <v/>
      </c>
      <c r="T1256" s="2" t="str">
        <f t="shared" ref="T1256:T1319" si="163">IF(ISBLANK(A1256),"",IF($A1256=T$2,$C1256,T1255))</f>
        <v/>
      </c>
      <c r="U1256" s="2" t="str">
        <f t="shared" ref="U1256:U1319" si="164">IF(ISBLANK(A1256),"",IF($A1256=U$2,$C1256,U1255))</f>
        <v/>
      </c>
      <c r="V1256" s="2" t="str">
        <f t="shared" ref="V1256:V1319" si="165">IF(ISBLANK(A1256),"",IF($A1256=V$2,$C1256,V1255))</f>
        <v/>
      </c>
      <c r="W1256" s="2" t="str">
        <f t="shared" ref="W1256:W1319" si="166">IF(ISBLANK(A1256),"",IF($A1256=W$2,$C1256,W1255))</f>
        <v/>
      </c>
    </row>
    <row r="1257" spans="8:23" x14ac:dyDescent="0.3">
      <c r="H1257" s="12">
        <f t="shared" si="159"/>
        <v>0</v>
      </c>
      <c r="I1257" s="2" t="str">
        <f t="shared" si="160"/>
        <v/>
      </c>
      <c r="J1257" s="2" t="str">
        <f>IF(ISBLANK(A1257),"",-SUM(I$3:I1257))</f>
        <v/>
      </c>
      <c r="K1257" s="2" t="str">
        <f t="shared" si="161"/>
        <v/>
      </c>
      <c r="L1257" s="7" t="str">
        <f t="shared" si="162"/>
        <v/>
      </c>
      <c r="M1257" s="7" t="str">
        <f>IF(ISBLANK(A1257),"",K1257/($M$1+SUM(K$3:K1256)))</f>
        <v/>
      </c>
      <c r="N1257" t="str">
        <f>IF(ISBLANK(A1257),"",IF(H1258=0,NETWORKDAYS($H$3,H1257,holiday!$B$2:$B$10),IF(DAY(H1257)&lt;DAY(H1258),NETWORKDAYS($H$3,H1257,holiday!$B$2:$B$10),0)))</f>
        <v/>
      </c>
      <c r="O1257" t="str">
        <f>IF(ISBLANK(A1257),"",SUMIF($A$3:$A1257,O$2,$B$3:$B1257))</f>
        <v/>
      </c>
      <c r="P1257" t="str">
        <f>IF(ISBLANK(A1257),"",SUMIF($A$3:$A1257,P$2,$B$3:$B1257))</f>
        <v/>
      </c>
      <c r="Q1257" t="str">
        <f>IF(ISBLANK(A1257),"",SUMIF($A$3:$A1257,Q$2,$B$3:$B1257))</f>
        <v/>
      </c>
      <c r="R1257" t="str">
        <f>IF(ISBLANK(A1257),"",SUMIF($A$3:$A1257,R$2,$B$3:$B1257))</f>
        <v/>
      </c>
      <c r="T1257" s="2" t="str">
        <f t="shared" si="163"/>
        <v/>
      </c>
      <c r="U1257" s="2" t="str">
        <f t="shared" si="164"/>
        <v/>
      </c>
      <c r="V1257" s="2" t="str">
        <f t="shared" si="165"/>
        <v/>
      </c>
      <c r="W1257" s="2" t="str">
        <f t="shared" si="166"/>
        <v/>
      </c>
    </row>
    <row r="1258" spans="8:23" x14ac:dyDescent="0.3">
      <c r="H1258" s="12">
        <f t="shared" si="159"/>
        <v>0</v>
      </c>
      <c r="I1258" s="2" t="str">
        <f t="shared" si="160"/>
        <v/>
      </c>
      <c r="J1258" s="2" t="str">
        <f>IF(ISBLANK(A1258),"",-SUM(I$3:I1258))</f>
        <v/>
      </c>
      <c r="K1258" s="2" t="str">
        <f t="shared" si="161"/>
        <v/>
      </c>
      <c r="L1258" s="7" t="str">
        <f t="shared" si="162"/>
        <v/>
      </c>
      <c r="M1258" s="7" t="str">
        <f>IF(ISBLANK(A1258),"",K1258/($M$1+SUM(K$3:K1257)))</f>
        <v/>
      </c>
      <c r="N1258" t="str">
        <f>IF(ISBLANK(A1258),"",IF(H1259=0,NETWORKDAYS($H$3,H1258,holiday!$B$2:$B$10),IF(DAY(H1258)&lt;DAY(H1259),NETWORKDAYS($H$3,H1258,holiday!$B$2:$B$10),0)))</f>
        <v/>
      </c>
      <c r="O1258" t="str">
        <f>IF(ISBLANK(A1258),"",SUMIF($A$3:$A1258,O$2,$B$3:$B1258))</f>
        <v/>
      </c>
      <c r="P1258" t="str">
        <f>IF(ISBLANK(A1258),"",SUMIF($A$3:$A1258,P$2,$B$3:$B1258))</f>
        <v/>
      </c>
      <c r="Q1258" t="str">
        <f>IF(ISBLANK(A1258),"",SUMIF($A$3:$A1258,Q$2,$B$3:$B1258))</f>
        <v/>
      </c>
      <c r="R1258" t="str">
        <f>IF(ISBLANK(A1258),"",SUMIF($A$3:$A1258,R$2,$B$3:$B1258))</f>
        <v/>
      </c>
      <c r="T1258" s="2" t="str">
        <f t="shared" si="163"/>
        <v/>
      </c>
      <c r="U1258" s="2" t="str">
        <f t="shared" si="164"/>
        <v/>
      </c>
      <c r="V1258" s="2" t="str">
        <f t="shared" si="165"/>
        <v/>
      </c>
      <c r="W1258" s="2" t="str">
        <f t="shared" si="166"/>
        <v/>
      </c>
    </row>
    <row r="1259" spans="8:23" x14ac:dyDescent="0.3">
      <c r="H1259" s="12">
        <f t="shared" si="159"/>
        <v>0</v>
      </c>
      <c r="I1259" s="2" t="str">
        <f t="shared" si="160"/>
        <v/>
      </c>
      <c r="J1259" s="2" t="str">
        <f>IF(ISBLANK(A1259),"",-SUM(I$3:I1259))</f>
        <v/>
      </c>
      <c r="K1259" s="2" t="str">
        <f t="shared" si="161"/>
        <v/>
      </c>
      <c r="L1259" s="7" t="str">
        <f t="shared" si="162"/>
        <v/>
      </c>
      <c r="M1259" s="7" t="str">
        <f>IF(ISBLANK(A1259),"",K1259/($M$1+SUM(K$3:K1258)))</f>
        <v/>
      </c>
      <c r="N1259" t="str">
        <f>IF(ISBLANK(A1259),"",IF(H1260=0,NETWORKDAYS($H$3,H1259,holiday!$B$2:$B$10),IF(DAY(H1259)&lt;DAY(H1260),NETWORKDAYS($H$3,H1259,holiday!$B$2:$B$10),0)))</f>
        <v/>
      </c>
      <c r="O1259" t="str">
        <f>IF(ISBLANK(A1259),"",SUMIF($A$3:$A1259,O$2,$B$3:$B1259))</f>
        <v/>
      </c>
      <c r="P1259" t="str">
        <f>IF(ISBLANK(A1259),"",SUMIF($A$3:$A1259,P$2,$B$3:$B1259))</f>
        <v/>
      </c>
      <c r="Q1259" t="str">
        <f>IF(ISBLANK(A1259),"",SUMIF($A$3:$A1259,Q$2,$B$3:$B1259))</f>
        <v/>
      </c>
      <c r="R1259" t="str">
        <f>IF(ISBLANK(A1259),"",SUMIF($A$3:$A1259,R$2,$B$3:$B1259))</f>
        <v/>
      </c>
      <c r="T1259" s="2" t="str">
        <f t="shared" si="163"/>
        <v/>
      </c>
      <c r="U1259" s="2" t="str">
        <f t="shared" si="164"/>
        <v/>
      </c>
      <c r="V1259" s="2" t="str">
        <f t="shared" si="165"/>
        <v/>
      </c>
      <c r="W1259" s="2" t="str">
        <f t="shared" si="166"/>
        <v/>
      </c>
    </row>
    <row r="1260" spans="8:23" x14ac:dyDescent="0.3">
      <c r="H1260" s="12">
        <f t="shared" si="159"/>
        <v>0</v>
      </c>
      <c r="I1260" s="2" t="str">
        <f t="shared" si="160"/>
        <v/>
      </c>
      <c r="J1260" s="2" t="str">
        <f>IF(ISBLANK(A1260),"",-SUM(I$3:I1260))</f>
        <v/>
      </c>
      <c r="K1260" s="2" t="str">
        <f t="shared" si="161"/>
        <v/>
      </c>
      <c r="L1260" s="7" t="str">
        <f t="shared" si="162"/>
        <v/>
      </c>
      <c r="M1260" s="7" t="str">
        <f>IF(ISBLANK(A1260),"",K1260/($M$1+SUM(K$3:K1259)))</f>
        <v/>
      </c>
      <c r="N1260" t="str">
        <f>IF(ISBLANK(A1260),"",IF(H1261=0,NETWORKDAYS($H$3,H1260,holiday!$B$2:$B$10),IF(DAY(H1260)&lt;DAY(H1261),NETWORKDAYS($H$3,H1260,holiday!$B$2:$B$10),0)))</f>
        <v/>
      </c>
      <c r="O1260" t="str">
        <f>IF(ISBLANK(A1260),"",SUMIF($A$3:$A1260,O$2,$B$3:$B1260))</f>
        <v/>
      </c>
      <c r="P1260" t="str">
        <f>IF(ISBLANK(A1260),"",SUMIF($A$3:$A1260,P$2,$B$3:$B1260))</f>
        <v/>
      </c>
      <c r="Q1260" t="str">
        <f>IF(ISBLANK(A1260),"",SUMIF($A$3:$A1260,Q$2,$B$3:$B1260))</f>
        <v/>
      </c>
      <c r="R1260" t="str">
        <f>IF(ISBLANK(A1260),"",SUMIF($A$3:$A1260,R$2,$B$3:$B1260))</f>
        <v/>
      </c>
      <c r="T1260" s="2" t="str">
        <f t="shared" si="163"/>
        <v/>
      </c>
      <c r="U1260" s="2" t="str">
        <f t="shared" si="164"/>
        <v/>
      </c>
      <c r="V1260" s="2" t="str">
        <f t="shared" si="165"/>
        <v/>
      </c>
      <c r="W1260" s="2" t="str">
        <f t="shared" si="166"/>
        <v/>
      </c>
    </row>
    <row r="1261" spans="8:23" x14ac:dyDescent="0.3">
      <c r="H1261" s="12">
        <f t="shared" si="159"/>
        <v>0</v>
      </c>
      <c r="I1261" s="2" t="str">
        <f t="shared" si="160"/>
        <v/>
      </c>
      <c r="J1261" s="2" t="str">
        <f>IF(ISBLANK(A1261),"",-SUM(I$3:I1261))</f>
        <v/>
      </c>
      <c r="K1261" s="2" t="str">
        <f t="shared" si="161"/>
        <v/>
      </c>
      <c r="L1261" s="7" t="str">
        <f t="shared" si="162"/>
        <v/>
      </c>
      <c r="M1261" s="7" t="str">
        <f>IF(ISBLANK(A1261),"",K1261/($M$1+SUM(K$3:K1260)))</f>
        <v/>
      </c>
      <c r="N1261" t="str">
        <f>IF(ISBLANK(A1261),"",IF(H1262=0,NETWORKDAYS($H$3,H1261,holiday!$B$2:$B$10),IF(DAY(H1261)&lt;DAY(H1262),NETWORKDAYS($H$3,H1261,holiday!$B$2:$B$10),0)))</f>
        <v/>
      </c>
      <c r="O1261" t="str">
        <f>IF(ISBLANK(A1261),"",SUMIF($A$3:$A1261,O$2,$B$3:$B1261))</f>
        <v/>
      </c>
      <c r="P1261" t="str">
        <f>IF(ISBLANK(A1261),"",SUMIF($A$3:$A1261,P$2,$B$3:$B1261))</f>
        <v/>
      </c>
      <c r="Q1261" t="str">
        <f>IF(ISBLANK(A1261),"",SUMIF($A$3:$A1261,Q$2,$B$3:$B1261))</f>
        <v/>
      </c>
      <c r="R1261" t="str">
        <f>IF(ISBLANK(A1261),"",SUMIF($A$3:$A1261,R$2,$B$3:$B1261))</f>
        <v/>
      </c>
      <c r="T1261" s="2" t="str">
        <f t="shared" si="163"/>
        <v/>
      </c>
      <c r="U1261" s="2" t="str">
        <f t="shared" si="164"/>
        <v/>
      </c>
      <c r="V1261" s="2" t="str">
        <f t="shared" si="165"/>
        <v/>
      </c>
      <c r="W1261" s="2" t="str">
        <f t="shared" si="166"/>
        <v/>
      </c>
    </row>
    <row r="1262" spans="8:23" x14ac:dyDescent="0.3">
      <c r="H1262" s="12">
        <f t="shared" si="159"/>
        <v>0</v>
      </c>
      <c r="I1262" s="2" t="str">
        <f t="shared" si="160"/>
        <v/>
      </c>
      <c r="J1262" s="2" t="str">
        <f>IF(ISBLANK(A1262),"",-SUM(I$3:I1262))</f>
        <v/>
      </c>
      <c r="K1262" s="2" t="str">
        <f t="shared" si="161"/>
        <v/>
      </c>
      <c r="L1262" s="7" t="str">
        <f t="shared" si="162"/>
        <v/>
      </c>
      <c r="M1262" s="7" t="str">
        <f>IF(ISBLANK(A1262),"",K1262/($M$1+SUM(K$3:K1261)))</f>
        <v/>
      </c>
      <c r="N1262" t="str">
        <f>IF(ISBLANK(A1262),"",IF(H1263=0,NETWORKDAYS($H$3,H1262,holiday!$B$2:$B$10),IF(DAY(H1262)&lt;DAY(H1263),NETWORKDAYS($H$3,H1262,holiday!$B$2:$B$10),0)))</f>
        <v/>
      </c>
      <c r="O1262" t="str">
        <f>IF(ISBLANK(A1262),"",SUMIF($A$3:$A1262,O$2,$B$3:$B1262))</f>
        <v/>
      </c>
      <c r="P1262" t="str">
        <f>IF(ISBLANK(A1262),"",SUMIF($A$3:$A1262,P$2,$B$3:$B1262))</f>
        <v/>
      </c>
      <c r="Q1262" t="str">
        <f>IF(ISBLANK(A1262),"",SUMIF($A$3:$A1262,Q$2,$B$3:$B1262))</f>
        <v/>
      </c>
      <c r="R1262" t="str">
        <f>IF(ISBLANK(A1262),"",SUMIF($A$3:$A1262,R$2,$B$3:$B1262))</f>
        <v/>
      </c>
      <c r="T1262" s="2" t="str">
        <f t="shared" si="163"/>
        <v/>
      </c>
      <c r="U1262" s="2" t="str">
        <f t="shared" si="164"/>
        <v/>
      </c>
      <c r="V1262" s="2" t="str">
        <f t="shared" si="165"/>
        <v/>
      </c>
      <c r="W1262" s="2" t="str">
        <f t="shared" si="166"/>
        <v/>
      </c>
    </row>
    <row r="1263" spans="8:23" x14ac:dyDescent="0.3">
      <c r="H1263" s="12">
        <f t="shared" si="159"/>
        <v>0</v>
      </c>
      <c r="I1263" s="2" t="str">
        <f t="shared" si="160"/>
        <v/>
      </c>
      <c r="J1263" s="2" t="str">
        <f>IF(ISBLANK(A1263),"",-SUM(I$3:I1263))</f>
        <v/>
      </c>
      <c r="K1263" s="2" t="str">
        <f t="shared" si="161"/>
        <v/>
      </c>
      <c r="L1263" s="7" t="str">
        <f t="shared" si="162"/>
        <v/>
      </c>
      <c r="M1263" s="7" t="str">
        <f>IF(ISBLANK(A1263),"",K1263/($M$1+SUM(K$3:K1262)))</f>
        <v/>
      </c>
      <c r="N1263" t="str">
        <f>IF(ISBLANK(A1263),"",IF(H1264=0,NETWORKDAYS($H$3,H1263,holiday!$B$2:$B$10),IF(DAY(H1263)&lt;DAY(H1264),NETWORKDAYS($H$3,H1263,holiday!$B$2:$B$10),0)))</f>
        <v/>
      </c>
      <c r="O1263" t="str">
        <f>IF(ISBLANK(A1263),"",SUMIF($A$3:$A1263,O$2,$B$3:$B1263))</f>
        <v/>
      </c>
      <c r="P1263" t="str">
        <f>IF(ISBLANK(A1263),"",SUMIF($A$3:$A1263,P$2,$B$3:$B1263))</f>
        <v/>
      </c>
      <c r="Q1263" t="str">
        <f>IF(ISBLANK(A1263),"",SUMIF($A$3:$A1263,Q$2,$B$3:$B1263))</f>
        <v/>
      </c>
      <c r="R1263" t="str">
        <f>IF(ISBLANK(A1263),"",SUMIF($A$3:$A1263,R$2,$B$3:$B1263))</f>
        <v/>
      </c>
      <c r="T1263" s="2" t="str">
        <f t="shared" si="163"/>
        <v/>
      </c>
      <c r="U1263" s="2" t="str">
        <f t="shared" si="164"/>
        <v/>
      </c>
      <c r="V1263" s="2" t="str">
        <f t="shared" si="165"/>
        <v/>
      </c>
      <c r="W1263" s="2" t="str">
        <f t="shared" si="166"/>
        <v/>
      </c>
    </row>
    <row r="1264" spans="8:23" x14ac:dyDescent="0.3">
      <c r="H1264" s="12">
        <f t="shared" si="159"/>
        <v>0</v>
      </c>
      <c r="I1264" s="2" t="str">
        <f t="shared" si="160"/>
        <v/>
      </c>
      <c r="J1264" s="2" t="str">
        <f>IF(ISBLANK(A1264),"",-SUM(I$3:I1264))</f>
        <v/>
      </c>
      <c r="K1264" s="2" t="str">
        <f t="shared" si="161"/>
        <v/>
      </c>
      <c r="L1264" s="7" t="str">
        <f t="shared" si="162"/>
        <v/>
      </c>
      <c r="M1264" s="7" t="str">
        <f>IF(ISBLANK(A1264),"",K1264/($M$1+SUM(K$3:K1263)))</f>
        <v/>
      </c>
      <c r="N1264" t="str">
        <f>IF(ISBLANK(A1264),"",IF(H1265=0,NETWORKDAYS($H$3,H1264,holiday!$B$2:$B$10),IF(DAY(H1264)&lt;DAY(H1265),NETWORKDAYS($H$3,H1264,holiday!$B$2:$B$10),0)))</f>
        <v/>
      </c>
      <c r="O1264" t="str">
        <f>IF(ISBLANK(A1264),"",SUMIF($A$3:$A1264,O$2,$B$3:$B1264))</f>
        <v/>
      </c>
      <c r="P1264" t="str">
        <f>IF(ISBLANK(A1264),"",SUMIF($A$3:$A1264,P$2,$B$3:$B1264))</f>
        <v/>
      </c>
      <c r="Q1264" t="str">
        <f>IF(ISBLANK(A1264),"",SUMIF($A$3:$A1264,Q$2,$B$3:$B1264))</f>
        <v/>
      </c>
      <c r="R1264" t="str">
        <f>IF(ISBLANK(A1264),"",SUMIF($A$3:$A1264,R$2,$B$3:$B1264))</f>
        <v/>
      </c>
      <c r="T1264" s="2" t="str">
        <f t="shared" si="163"/>
        <v/>
      </c>
      <c r="U1264" s="2" t="str">
        <f t="shared" si="164"/>
        <v/>
      </c>
      <c r="V1264" s="2" t="str">
        <f t="shared" si="165"/>
        <v/>
      </c>
      <c r="W1264" s="2" t="str">
        <f t="shared" si="166"/>
        <v/>
      </c>
    </row>
    <row r="1265" spans="8:23" x14ac:dyDescent="0.3">
      <c r="H1265" s="12">
        <f t="shared" si="159"/>
        <v>0</v>
      </c>
      <c r="I1265" s="2" t="str">
        <f t="shared" si="160"/>
        <v/>
      </c>
      <c r="J1265" s="2" t="str">
        <f>IF(ISBLANK(A1265),"",-SUM(I$3:I1265))</f>
        <v/>
      </c>
      <c r="K1265" s="2" t="str">
        <f t="shared" si="161"/>
        <v/>
      </c>
      <c r="L1265" s="7" t="str">
        <f t="shared" si="162"/>
        <v/>
      </c>
      <c r="M1265" s="7" t="str">
        <f>IF(ISBLANK(A1265),"",K1265/($M$1+SUM(K$3:K1264)))</f>
        <v/>
      </c>
      <c r="N1265" t="str">
        <f>IF(ISBLANK(A1265),"",IF(H1266=0,NETWORKDAYS($H$3,H1265,holiday!$B$2:$B$10),IF(DAY(H1265)&lt;DAY(H1266),NETWORKDAYS($H$3,H1265,holiday!$B$2:$B$10),0)))</f>
        <v/>
      </c>
      <c r="O1265" t="str">
        <f>IF(ISBLANK(A1265),"",SUMIF($A$3:$A1265,O$2,$B$3:$B1265))</f>
        <v/>
      </c>
      <c r="P1265" t="str">
        <f>IF(ISBLANK(A1265),"",SUMIF($A$3:$A1265,P$2,$B$3:$B1265))</f>
        <v/>
      </c>
      <c r="Q1265" t="str">
        <f>IF(ISBLANK(A1265),"",SUMIF($A$3:$A1265,Q$2,$B$3:$B1265))</f>
        <v/>
      </c>
      <c r="R1265" t="str">
        <f>IF(ISBLANK(A1265),"",SUMIF($A$3:$A1265,R$2,$B$3:$B1265))</f>
        <v/>
      </c>
      <c r="T1265" s="2" t="str">
        <f t="shared" si="163"/>
        <v/>
      </c>
      <c r="U1265" s="2" t="str">
        <f t="shared" si="164"/>
        <v/>
      </c>
      <c r="V1265" s="2" t="str">
        <f t="shared" si="165"/>
        <v/>
      </c>
      <c r="W1265" s="2" t="str">
        <f t="shared" si="166"/>
        <v/>
      </c>
    </row>
    <row r="1266" spans="8:23" x14ac:dyDescent="0.3">
      <c r="H1266" s="12">
        <f t="shared" si="159"/>
        <v>0</v>
      </c>
      <c r="I1266" s="2" t="str">
        <f t="shared" si="160"/>
        <v/>
      </c>
      <c r="J1266" s="2" t="str">
        <f>IF(ISBLANK(A1266),"",-SUM(I$3:I1266))</f>
        <v/>
      </c>
      <c r="K1266" s="2" t="str">
        <f t="shared" si="161"/>
        <v/>
      </c>
      <c r="L1266" s="7" t="str">
        <f t="shared" si="162"/>
        <v/>
      </c>
      <c r="M1266" s="7" t="str">
        <f>IF(ISBLANK(A1266),"",K1266/($M$1+SUM(K$3:K1265)))</f>
        <v/>
      </c>
      <c r="N1266" t="str">
        <f>IF(ISBLANK(A1266),"",IF(H1267=0,NETWORKDAYS($H$3,H1266,holiday!$B$2:$B$10),IF(DAY(H1266)&lt;DAY(H1267),NETWORKDAYS($H$3,H1266,holiday!$B$2:$B$10),0)))</f>
        <v/>
      </c>
      <c r="O1266" t="str">
        <f>IF(ISBLANK(A1266),"",SUMIF($A$3:$A1266,O$2,$B$3:$B1266))</f>
        <v/>
      </c>
      <c r="P1266" t="str">
        <f>IF(ISBLANK(A1266),"",SUMIF($A$3:$A1266,P$2,$B$3:$B1266))</f>
        <v/>
      </c>
      <c r="Q1266" t="str">
        <f>IF(ISBLANK(A1266),"",SUMIF($A$3:$A1266,Q$2,$B$3:$B1266))</f>
        <v/>
      </c>
      <c r="R1266" t="str">
        <f>IF(ISBLANK(A1266),"",SUMIF($A$3:$A1266,R$2,$B$3:$B1266))</f>
        <v/>
      </c>
      <c r="T1266" s="2" t="str">
        <f t="shared" si="163"/>
        <v/>
      </c>
      <c r="U1266" s="2" t="str">
        <f t="shared" si="164"/>
        <v/>
      </c>
      <c r="V1266" s="2" t="str">
        <f t="shared" si="165"/>
        <v/>
      </c>
      <c r="W1266" s="2" t="str">
        <f t="shared" si="166"/>
        <v/>
      </c>
    </row>
    <row r="1267" spans="8:23" x14ac:dyDescent="0.3">
      <c r="H1267" s="12">
        <f t="shared" si="159"/>
        <v>0</v>
      </c>
      <c r="I1267" s="2" t="str">
        <f t="shared" si="160"/>
        <v/>
      </c>
      <c r="J1267" s="2" t="str">
        <f>IF(ISBLANK(A1267),"",-SUM(I$3:I1267))</f>
        <v/>
      </c>
      <c r="K1267" s="2" t="str">
        <f t="shared" si="161"/>
        <v/>
      </c>
      <c r="L1267" s="7" t="str">
        <f t="shared" si="162"/>
        <v/>
      </c>
      <c r="M1267" s="7" t="str">
        <f>IF(ISBLANK(A1267),"",K1267/($M$1+SUM(K$3:K1266)))</f>
        <v/>
      </c>
      <c r="N1267" t="str">
        <f>IF(ISBLANK(A1267),"",IF(H1268=0,NETWORKDAYS($H$3,H1267,holiday!$B$2:$B$10),IF(DAY(H1267)&lt;DAY(H1268),NETWORKDAYS($H$3,H1267,holiday!$B$2:$B$10),0)))</f>
        <v/>
      </c>
      <c r="O1267" t="str">
        <f>IF(ISBLANK(A1267),"",SUMIF($A$3:$A1267,O$2,$B$3:$B1267))</f>
        <v/>
      </c>
      <c r="P1267" t="str">
        <f>IF(ISBLANK(A1267),"",SUMIF($A$3:$A1267,P$2,$B$3:$B1267))</f>
        <v/>
      </c>
      <c r="Q1267" t="str">
        <f>IF(ISBLANK(A1267),"",SUMIF($A$3:$A1267,Q$2,$B$3:$B1267))</f>
        <v/>
      </c>
      <c r="R1267" t="str">
        <f>IF(ISBLANK(A1267),"",SUMIF($A$3:$A1267,R$2,$B$3:$B1267))</f>
        <v/>
      </c>
      <c r="T1267" s="2" t="str">
        <f t="shared" si="163"/>
        <v/>
      </c>
      <c r="U1267" s="2" t="str">
        <f t="shared" si="164"/>
        <v/>
      </c>
      <c r="V1267" s="2" t="str">
        <f t="shared" si="165"/>
        <v/>
      </c>
      <c r="W1267" s="2" t="str">
        <f t="shared" si="166"/>
        <v/>
      </c>
    </row>
    <row r="1268" spans="8:23" x14ac:dyDescent="0.3">
      <c r="H1268" s="12">
        <f t="shared" si="159"/>
        <v>0</v>
      </c>
      <c r="I1268" s="2" t="str">
        <f t="shared" si="160"/>
        <v/>
      </c>
      <c r="J1268" s="2" t="str">
        <f>IF(ISBLANK(A1268),"",-SUM(I$3:I1268))</f>
        <v/>
      </c>
      <c r="K1268" s="2" t="str">
        <f t="shared" si="161"/>
        <v/>
      </c>
      <c r="L1268" s="7" t="str">
        <f t="shared" si="162"/>
        <v/>
      </c>
      <c r="M1268" s="7" t="str">
        <f>IF(ISBLANK(A1268),"",K1268/($M$1+SUM(K$3:K1267)))</f>
        <v/>
      </c>
      <c r="N1268" t="str">
        <f>IF(ISBLANK(A1268),"",IF(H1269=0,NETWORKDAYS($H$3,H1268,holiday!$B$2:$B$10),IF(DAY(H1268)&lt;DAY(H1269),NETWORKDAYS($H$3,H1268,holiday!$B$2:$B$10),0)))</f>
        <v/>
      </c>
      <c r="O1268" t="str">
        <f>IF(ISBLANK(A1268),"",SUMIF($A$3:$A1268,O$2,$B$3:$B1268))</f>
        <v/>
      </c>
      <c r="P1268" t="str">
        <f>IF(ISBLANK(A1268),"",SUMIF($A$3:$A1268,P$2,$B$3:$B1268))</f>
        <v/>
      </c>
      <c r="Q1268" t="str">
        <f>IF(ISBLANK(A1268),"",SUMIF($A$3:$A1268,Q$2,$B$3:$B1268))</f>
        <v/>
      </c>
      <c r="R1268" t="str">
        <f>IF(ISBLANK(A1268),"",SUMIF($A$3:$A1268,R$2,$B$3:$B1268))</f>
        <v/>
      </c>
      <c r="T1268" s="2" t="str">
        <f t="shared" si="163"/>
        <v/>
      </c>
      <c r="U1268" s="2" t="str">
        <f t="shared" si="164"/>
        <v/>
      </c>
      <c r="V1268" s="2" t="str">
        <f t="shared" si="165"/>
        <v/>
      </c>
      <c r="W1268" s="2" t="str">
        <f t="shared" si="166"/>
        <v/>
      </c>
    </row>
    <row r="1269" spans="8:23" x14ac:dyDescent="0.3">
      <c r="H1269" s="12">
        <f t="shared" si="159"/>
        <v>0</v>
      </c>
      <c r="I1269" s="2" t="str">
        <f t="shared" si="160"/>
        <v/>
      </c>
      <c r="J1269" s="2" t="str">
        <f>IF(ISBLANK(A1269),"",-SUM(I$3:I1269))</f>
        <v/>
      </c>
      <c r="K1269" s="2" t="str">
        <f t="shared" si="161"/>
        <v/>
      </c>
      <c r="L1269" s="7" t="str">
        <f t="shared" si="162"/>
        <v/>
      </c>
      <c r="M1269" s="7" t="str">
        <f>IF(ISBLANK(A1269),"",K1269/($M$1+SUM(K$3:K1268)))</f>
        <v/>
      </c>
      <c r="N1269" t="str">
        <f>IF(ISBLANK(A1269),"",IF(H1270=0,NETWORKDAYS($H$3,H1269,holiday!$B$2:$B$10),IF(DAY(H1269)&lt;DAY(H1270),NETWORKDAYS($H$3,H1269,holiday!$B$2:$B$10),0)))</f>
        <v/>
      </c>
      <c r="O1269" t="str">
        <f>IF(ISBLANK(A1269),"",SUMIF($A$3:$A1269,O$2,$B$3:$B1269))</f>
        <v/>
      </c>
      <c r="P1269" t="str">
        <f>IF(ISBLANK(A1269),"",SUMIF($A$3:$A1269,P$2,$B$3:$B1269))</f>
        <v/>
      </c>
      <c r="Q1269" t="str">
        <f>IF(ISBLANK(A1269),"",SUMIF($A$3:$A1269,Q$2,$B$3:$B1269))</f>
        <v/>
      </c>
      <c r="R1269" t="str">
        <f>IF(ISBLANK(A1269),"",SUMIF($A$3:$A1269,R$2,$B$3:$B1269))</f>
        <v/>
      </c>
      <c r="T1269" s="2" t="str">
        <f t="shared" si="163"/>
        <v/>
      </c>
      <c r="U1269" s="2" t="str">
        <f t="shared" si="164"/>
        <v/>
      </c>
      <c r="V1269" s="2" t="str">
        <f t="shared" si="165"/>
        <v/>
      </c>
      <c r="W1269" s="2" t="str">
        <f t="shared" si="166"/>
        <v/>
      </c>
    </row>
    <row r="1270" spans="8:23" x14ac:dyDescent="0.3">
      <c r="H1270" s="12">
        <f t="shared" si="159"/>
        <v>0</v>
      </c>
      <c r="I1270" s="2" t="str">
        <f t="shared" si="160"/>
        <v/>
      </c>
      <c r="J1270" s="2" t="str">
        <f>IF(ISBLANK(A1270),"",-SUM(I$3:I1270))</f>
        <v/>
      </c>
      <c r="K1270" s="2" t="str">
        <f t="shared" si="161"/>
        <v/>
      </c>
      <c r="L1270" s="7" t="str">
        <f t="shared" si="162"/>
        <v/>
      </c>
      <c r="M1270" s="7" t="str">
        <f>IF(ISBLANK(A1270),"",K1270/($M$1+SUM(K$3:K1269)))</f>
        <v/>
      </c>
      <c r="N1270" t="str">
        <f>IF(ISBLANK(A1270),"",IF(H1271=0,NETWORKDAYS($H$3,H1270,holiday!$B$2:$B$10),IF(DAY(H1270)&lt;DAY(H1271),NETWORKDAYS($H$3,H1270,holiday!$B$2:$B$10),0)))</f>
        <v/>
      </c>
      <c r="O1270" t="str">
        <f>IF(ISBLANK(A1270),"",SUMIF($A$3:$A1270,O$2,$B$3:$B1270))</f>
        <v/>
      </c>
      <c r="P1270" t="str">
        <f>IF(ISBLANK(A1270),"",SUMIF($A$3:$A1270,P$2,$B$3:$B1270))</f>
        <v/>
      </c>
      <c r="Q1270" t="str">
        <f>IF(ISBLANK(A1270),"",SUMIF($A$3:$A1270,Q$2,$B$3:$B1270))</f>
        <v/>
      </c>
      <c r="R1270" t="str">
        <f>IF(ISBLANK(A1270),"",SUMIF($A$3:$A1270,R$2,$B$3:$B1270))</f>
        <v/>
      </c>
      <c r="T1270" s="2" t="str">
        <f t="shared" si="163"/>
        <v/>
      </c>
      <c r="U1270" s="2" t="str">
        <f t="shared" si="164"/>
        <v/>
      </c>
      <c r="V1270" s="2" t="str">
        <f t="shared" si="165"/>
        <v/>
      </c>
      <c r="W1270" s="2" t="str">
        <f t="shared" si="166"/>
        <v/>
      </c>
    </row>
    <row r="1271" spans="8:23" x14ac:dyDescent="0.3">
      <c r="H1271" s="12">
        <f t="shared" si="159"/>
        <v>0</v>
      </c>
      <c r="I1271" s="2" t="str">
        <f t="shared" si="160"/>
        <v/>
      </c>
      <c r="J1271" s="2" t="str">
        <f>IF(ISBLANK(A1271),"",-SUM(I$3:I1271))</f>
        <v/>
      </c>
      <c r="K1271" s="2" t="str">
        <f t="shared" si="161"/>
        <v/>
      </c>
      <c r="L1271" s="7" t="str">
        <f t="shared" si="162"/>
        <v/>
      </c>
      <c r="M1271" s="7" t="str">
        <f>IF(ISBLANK(A1271),"",K1271/($M$1+SUM(K$3:K1270)))</f>
        <v/>
      </c>
      <c r="N1271" t="str">
        <f>IF(ISBLANK(A1271),"",IF(H1272=0,NETWORKDAYS($H$3,H1271,holiday!$B$2:$B$10),IF(DAY(H1271)&lt;DAY(H1272),NETWORKDAYS($H$3,H1271,holiday!$B$2:$B$10),0)))</f>
        <v/>
      </c>
      <c r="O1271" t="str">
        <f>IF(ISBLANK(A1271),"",SUMIF($A$3:$A1271,O$2,$B$3:$B1271))</f>
        <v/>
      </c>
      <c r="P1271" t="str">
        <f>IF(ISBLANK(A1271),"",SUMIF($A$3:$A1271,P$2,$B$3:$B1271))</f>
        <v/>
      </c>
      <c r="Q1271" t="str">
        <f>IF(ISBLANK(A1271),"",SUMIF($A$3:$A1271,Q$2,$B$3:$B1271))</f>
        <v/>
      </c>
      <c r="R1271" t="str">
        <f>IF(ISBLANK(A1271),"",SUMIF($A$3:$A1271,R$2,$B$3:$B1271))</f>
        <v/>
      </c>
      <c r="T1271" s="2" t="str">
        <f t="shared" si="163"/>
        <v/>
      </c>
      <c r="U1271" s="2" t="str">
        <f t="shared" si="164"/>
        <v/>
      </c>
      <c r="V1271" s="2" t="str">
        <f t="shared" si="165"/>
        <v/>
      </c>
      <c r="W1271" s="2" t="str">
        <f t="shared" si="166"/>
        <v/>
      </c>
    </row>
    <row r="1272" spans="8:23" x14ac:dyDescent="0.3">
      <c r="H1272" s="12">
        <f t="shared" si="159"/>
        <v>0</v>
      </c>
      <c r="I1272" s="2" t="str">
        <f t="shared" si="160"/>
        <v/>
      </c>
      <c r="J1272" s="2" t="str">
        <f>IF(ISBLANK(A1272),"",-SUM(I$3:I1272))</f>
        <v/>
      </c>
      <c r="K1272" s="2" t="str">
        <f t="shared" si="161"/>
        <v/>
      </c>
      <c r="L1272" s="7" t="str">
        <f t="shared" si="162"/>
        <v/>
      </c>
      <c r="M1272" s="7" t="str">
        <f>IF(ISBLANK(A1272),"",K1272/($M$1+SUM(K$3:K1271)))</f>
        <v/>
      </c>
      <c r="N1272" t="str">
        <f>IF(ISBLANK(A1272),"",IF(H1273=0,NETWORKDAYS($H$3,H1272,holiday!$B$2:$B$10),IF(DAY(H1272)&lt;DAY(H1273),NETWORKDAYS($H$3,H1272,holiday!$B$2:$B$10),0)))</f>
        <v/>
      </c>
      <c r="O1272" t="str">
        <f>IF(ISBLANK(A1272),"",SUMIF($A$3:$A1272,O$2,$B$3:$B1272))</f>
        <v/>
      </c>
      <c r="P1272" t="str">
        <f>IF(ISBLANK(A1272),"",SUMIF($A$3:$A1272,P$2,$B$3:$B1272))</f>
        <v/>
      </c>
      <c r="Q1272" t="str">
        <f>IF(ISBLANK(A1272),"",SUMIF($A$3:$A1272,Q$2,$B$3:$B1272))</f>
        <v/>
      </c>
      <c r="R1272" t="str">
        <f>IF(ISBLANK(A1272),"",SUMIF($A$3:$A1272,R$2,$B$3:$B1272))</f>
        <v/>
      </c>
      <c r="T1272" s="2" t="str">
        <f t="shared" si="163"/>
        <v/>
      </c>
      <c r="U1272" s="2" t="str">
        <f t="shared" si="164"/>
        <v/>
      </c>
      <c r="V1272" s="2" t="str">
        <f t="shared" si="165"/>
        <v/>
      </c>
      <c r="W1272" s="2" t="str">
        <f t="shared" si="166"/>
        <v/>
      </c>
    </row>
    <row r="1273" spans="8:23" x14ac:dyDescent="0.3">
      <c r="H1273" s="12">
        <f t="shared" si="159"/>
        <v>0</v>
      </c>
      <c r="I1273" s="2" t="str">
        <f t="shared" si="160"/>
        <v/>
      </c>
      <c r="J1273" s="2" t="str">
        <f>IF(ISBLANK(A1273),"",-SUM(I$3:I1273))</f>
        <v/>
      </c>
      <c r="K1273" s="2" t="str">
        <f t="shared" si="161"/>
        <v/>
      </c>
      <c r="L1273" s="7" t="str">
        <f t="shared" si="162"/>
        <v/>
      </c>
      <c r="M1273" s="7" t="str">
        <f>IF(ISBLANK(A1273),"",K1273/($M$1+SUM(K$3:K1272)))</f>
        <v/>
      </c>
      <c r="N1273" t="str">
        <f>IF(ISBLANK(A1273),"",IF(H1274=0,NETWORKDAYS($H$3,H1273,holiday!$B$2:$B$10),IF(DAY(H1273)&lt;DAY(H1274),NETWORKDAYS($H$3,H1273,holiday!$B$2:$B$10),0)))</f>
        <v/>
      </c>
      <c r="O1273" t="str">
        <f>IF(ISBLANK(A1273),"",SUMIF($A$3:$A1273,O$2,$B$3:$B1273))</f>
        <v/>
      </c>
      <c r="P1273" t="str">
        <f>IF(ISBLANK(A1273),"",SUMIF($A$3:$A1273,P$2,$B$3:$B1273))</f>
        <v/>
      </c>
      <c r="Q1273" t="str">
        <f>IF(ISBLANK(A1273),"",SUMIF($A$3:$A1273,Q$2,$B$3:$B1273))</f>
        <v/>
      </c>
      <c r="R1273" t="str">
        <f>IF(ISBLANK(A1273),"",SUMIF($A$3:$A1273,R$2,$B$3:$B1273))</f>
        <v/>
      </c>
      <c r="T1273" s="2" t="str">
        <f t="shared" si="163"/>
        <v/>
      </c>
      <c r="U1273" s="2" t="str">
        <f t="shared" si="164"/>
        <v/>
      </c>
      <c r="V1273" s="2" t="str">
        <f t="shared" si="165"/>
        <v/>
      </c>
      <c r="W1273" s="2" t="str">
        <f t="shared" si="166"/>
        <v/>
      </c>
    </row>
    <row r="1274" spans="8:23" x14ac:dyDescent="0.3">
      <c r="H1274" s="12">
        <f t="shared" si="159"/>
        <v>0</v>
      </c>
      <c r="I1274" s="2" t="str">
        <f t="shared" si="160"/>
        <v/>
      </c>
      <c r="J1274" s="2" t="str">
        <f>IF(ISBLANK(A1274),"",-SUM(I$3:I1274))</f>
        <v/>
      </c>
      <c r="K1274" s="2" t="str">
        <f t="shared" si="161"/>
        <v/>
      </c>
      <c r="L1274" s="7" t="str">
        <f t="shared" si="162"/>
        <v/>
      </c>
      <c r="M1274" s="7" t="str">
        <f>IF(ISBLANK(A1274),"",K1274/($M$1+SUM(K$3:K1273)))</f>
        <v/>
      </c>
      <c r="N1274" t="str">
        <f>IF(ISBLANK(A1274),"",IF(H1275=0,NETWORKDAYS($H$3,H1274,holiday!$B$2:$B$10),IF(DAY(H1274)&lt;DAY(H1275),NETWORKDAYS($H$3,H1274,holiday!$B$2:$B$10),0)))</f>
        <v/>
      </c>
      <c r="O1274" t="str">
        <f>IF(ISBLANK(A1274),"",SUMIF($A$3:$A1274,O$2,$B$3:$B1274))</f>
        <v/>
      </c>
      <c r="P1274" t="str">
        <f>IF(ISBLANK(A1274),"",SUMIF($A$3:$A1274,P$2,$B$3:$B1274))</f>
        <v/>
      </c>
      <c r="Q1274" t="str">
        <f>IF(ISBLANK(A1274),"",SUMIF($A$3:$A1274,Q$2,$B$3:$B1274))</f>
        <v/>
      </c>
      <c r="R1274" t="str">
        <f>IF(ISBLANK(A1274),"",SUMIF($A$3:$A1274,R$2,$B$3:$B1274))</f>
        <v/>
      </c>
      <c r="T1274" s="2" t="str">
        <f t="shared" si="163"/>
        <v/>
      </c>
      <c r="U1274" s="2" t="str">
        <f t="shared" si="164"/>
        <v/>
      </c>
      <c r="V1274" s="2" t="str">
        <f t="shared" si="165"/>
        <v/>
      </c>
      <c r="W1274" s="2" t="str">
        <f t="shared" si="166"/>
        <v/>
      </c>
    </row>
    <row r="1275" spans="8:23" x14ac:dyDescent="0.3">
      <c r="H1275" s="12">
        <f t="shared" si="159"/>
        <v>0</v>
      </c>
      <c r="I1275" s="2" t="str">
        <f t="shared" si="160"/>
        <v/>
      </c>
      <c r="J1275" s="2" t="str">
        <f>IF(ISBLANK(A1275),"",-SUM(I$3:I1275))</f>
        <v/>
      </c>
      <c r="K1275" s="2" t="str">
        <f t="shared" si="161"/>
        <v/>
      </c>
      <c r="L1275" s="7" t="str">
        <f t="shared" si="162"/>
        <v/>
      </c>
      <c r="M1275" s="7" t="str">
        <f>IF(ISBLANK(A1275),"",K1275/($M$1+SUM(K$3:K1274)))</f>
        <v/>
      </c>
      <c r="N1275" t="str">
        <f>IF(ISBLANK(A1275),"",IF(H1276=0,NETWORKDAYS($H$3,H1275,holiday!$B$2:$B$10),IF(DAY(H1275)&lt;DAY(H1276),NETWORKDAYS($H$3,H1275,holiday!$B$2:$B$10),0)))</f>
        <v/>
      </c>
      <c r="O1275" t="str">
        <f>IF(ISBLANK(A1275),"",SUMIF($A$3:$A1275,O$2,$B$3:$B1275))</f>
        <v/>
      </c>
      <c r="P1275" t="str">
        <f>IF(ISBLANK(A1275),"",SUMIF($A$3:$A1275,P$2,$B$3:$B1275))</f>
        <v/>
      </c>
      <c r="Q1275" t="str">
        <f>IF(ISBLANK(A1275),"",SUMIF($A$3:$A1275,Q$2,$B$3:$B1275))</f>
        <v/>
      </c>
      <c r="R1275" t="str">
        <f>IF(ISBLANK(A1275),"",SUMIF($A$3:$A1275,R$2,$B$3:$B1275))</f>
        <v/>
      </c>
      <c r="T1275" s="2" t="str">
        <f t="shared" si="163"/>
        <v/>
      </c>
      <c r="U1275" s="2" t="str">
        <f t="shared" si="164"/>
        <v/>
      </c>
      <c r="V1275" s="2" t="str">
        <f t="shared" si="165"/>
        <v/>
      </c>
      <c r="W1275" s="2" t="str">
        <f t="shared" si="166"/>
        <v/>
      </c>
    </row>
    <row r="1276" spans="8:23" x14ac:dyDescent="0.3">
      <c r="H1276" s="12">
        <f t="shared" si="159"/>
        <v>0</v>
      </c>
      <c r="I1276" s="2" t="str">
        <f t="shared" si="160"/>
        <v/>
      </c>
      <c r="J1276" s="2" t="str">
        <f>IF(ISBLANK(A1276),"",-SUM(I$3:I1276))</f>
        <v/>
      </c>
      <c r="K1276" s="2" t="str">
        <f t="shared" si="161"/>
        <v/>
      </c>
      <c r="L1276" s="7" t="str">
        <f t="shared" si="162"/>
        <v/>
      </c>
      <c r="M1276" s="7" t="str">
        <f>IF(ISBLANK(A1276),"",K1276/($M$1+SUM(K$3:K1275)))</f>
        <v/>
      </c>
      <c r="N1276" t="str">
        <f>IF(ISBLANK(A1276),"",IF(H1277=0,NETWORKDAYS($H$3,H1276,holiday!$B$2:$B$10),IF(DAY(H1276)&lt;DAY(H1277),NETWORKDAYS($H$3,H1276,holiday!$B$2:$B$10),0)))</f>
        <v/>
      </c>
      <c r="O1276" t="str">
        <f>IF(ISBLANK(A1276),"",SUMIF($A$3:$A1276,O$2,$B$3:$B1276))</f>
        <v/>
      </c>
      <c r="P1276" t="str">
        <f>IF(ISBLANK(A1276),"",SUMIF($A$3:$A1276,P$2,$B$3:$B1276))</f>
        <v/>
      </c>
      <c r="Q1276" t="str">
        <f>IF(ISBLANK(A1276),"",SUMIF($A$3:$A1276,Q$2,$B$3:$B1276))</f>
        <v/>
      </c>
      <c r="R1276" t="str">
        <f>IF(ISBLANK(A1276),"",SUMIF($A$3:$A1276,R$2,$B$3:$B1276))</f>
        <v/>
      </c>
      <c r="T1276" s="2" t="str">
        <f t="shared" si="163"/>
        <v/>
      </c>
      <c r="U1276" s="2" t="str">
        <f t="shared" si="164"/>
        <v/>
      </c>
      <c r="V1276" s="2" t="str">
        <f t="shared" si="165"/>
        <v/>
      </c>
      <c r="W1276" s="2" t="str">
        <f t="shared" si="166"/>
        <v/>
      </c>
    </row>
    <row r="1277" spans="8:23" x14ac:dyDescent="0.3">
      <c r="H1277" s="12">
        <f t="shared" si="159"/>
        <v>0</v>
      </c>
      <c r="I1277" s="2" t="str">
        <f t="shared" si="160"/>
        <v/>
      </c>
      <c r="J1277" s="2" t="str">
        <f>IF(ISBLANK(A1277),"",-SUM(I$3:I1277))</f>
        <v/>
      </c>
      <c r="K1277" s="2" t="str">
        <f t="shared" si="161"/>
        <v/>
      </c>
      <c r="L1277" s="7" t="str">
        <f t="shared" si="162"/>
        <v/>
      </c>
      <c r="M1277" s="7" t="str">
        <f>IF(ISBLANK(A1277),"",K1277/($M$1+SUM(K$3:K1276)))</f>
        <v/>
      </c>
      <c r="N1277" t="str">
        <f>IF(ISBLANK(A1277),"",IF(H1278=0,NETWORKDAYS($H$3,H1277,holiday!$B$2:$B$10),IF(DAY(H1277)&lt;DAY(H1278),NETWORKDAYS($H$3,H1277,holiday!$B$2:$B$10),0)))</f>
        <v/>
      </c>
      <c r="O1277" t="str">
        <f>IF(ISBLANK(A1277),"",SUMIF($A$3:$A1277,O$2,$B$3:$B1277))</f>
        <v/>
      </c>
      <c r="P1277" t="str">
        <f>IF(ISBLANK(A1277),"",SUMIF($A$3:$A1277,P$2,$B$3:$B1277))</f>
        <v/>
      </c>
      <c r="Q1277" t="str">
        <f>IF(ISBLANK(A1277),"",SUMIF($A$3:$A1277,Q$2,$B$3:$B1277))</f>
        <v/>
      </c>
      <c r="R1277" t="str">
        <f>IF(ISBLANK(A1277),"",SUMIF($A$3:$A1277,R$2,$B$3:$B1277))</f>
        <v/>
      </c>
      <c r="T1277" s="2" t="str">
        <f t="shared" si="163"/>
        <v/>
      </c>
      <c r="U1277" s="2" t="str">
        <f t="shared" si="164"/>
        <v/>
      </c>
      <c r="V1277" s="2" t="str">
        <f t="shared" si="165"/>
        <v/>
      </c>
      <c r="W1277" s="2" t="str">
        <f t="shared" si="166"/>
        <v/>
      </c>
    </row>
    <row r="1278" spans="8:23" x14ac:dyDescent="0.3">
      <c r="H1278" s="12">
        <f t="shared" si="159"/>
        <v>0</v>
      </c>
      <c r="I1278" s="2" t="str">
        <f t="shared" si="160"/>
        <v/>
      </c>
      <c r="J1278" s="2" t="str">
        <f>IF(ISBLANK(A1278),"",-SUM(I$3:I1278))</f>
        <v/>
      </c>
      <c r="K1278" s="2" t="str">
        <f t="shared" si="161"/>
        <v/>
      </c>
      <c r="L1278" s="7" t="str">
        <f t="shared" si="162"/>
        <v/>
      </c>
      <c r="M1278" s="7" t="str">
        <f>IF(ISBLANK(A1278),"",K1278/($M$1+SUM(K$3:K1277)))</f>
        <v/>
      </c>
      <c r="N1278" t="str">
        <f>IF(ISBLANK(A1278),"",IF(H1279=0,NETWORKDAYS($H$3,H1278,holiday!$B$2:$B$10),IF(DAY(H1278)&lt;DAY(H1279),NETWORKDAYS($H$3,H1278,holiday!$B$2:$B$10),0)))</f>
        <v/>
      </c>
      <c r="O1278" t="str">
        <f>IF(ISBLANK(A1278),"",SUMIF($A$3:$A1278,O$2,$B$3:$B1278))</f>
        <v/>
      </c>
      <c r="P1278" t="str">
        <f>IF(ISBLANK(A1278),"",SUMIF($A$3:$A1278,P$2,$B$3:$B1278))</f>
        <v/>
      </c>
      <c r="Q1278" t="str">
        <f>IF(ISBLANK(A1278),"",SUMIF($A$3:$A1278,Q$2,$B$3:$B1278))</f>
        <v/>
      </c>
      <c r="R1278" t="str">
        <f>IF(ISBLANK(A1278),"",SUMIF($A$3:$A1278,R$2,$B$3:$B1278))</f>
        <v/>
      </c>
      <c r="T1278" s="2" t="str">
        <f t="shared" si="163"/>
        <v/>
      </c>
      <c r="U1278" s="2" t="str">
        <f t="shared" si="164"/>
        <v/>
      </c>
      <c r="V1278" s="2" t="str">
        <f t="shared" si="165"/>
        <v/>
      </c>
      <c r="W1278" s="2" t="str">
        <f t="shared" si="166"/>
        <v/>
      </c>
    </row>
    <row r="1279" spans="8:23" x14ac:dyDescent="0.3">
      <c r="H1279" s="12">
        <f t="shared" si="159"/>
        <v>0</v>
      </c>
      <c r="I1279" s="2" t="str">
        <f t="shared" si="160"/>
        <v/>
      </c>
      <c r="J1279" s="2" t="str">
        <f>IF(ISBLANK(A1279),"",-SUM(I$3:I1279))</f>
        <v/>
      </c>
      <c r="K1279" s="2" t="str">
        <f t="shared" si="161"/>
        <v/>
      </c>
      <c r="L1279" s="7" t="str">
        <f t="shared" si="162"/>
        <v/>
      </c>
      <c r="M1279" s="7" t="str">
        <f>IF(ISBLANK(A1279),"",K1279/($M$1+SUM(K$3:K1278)))</f>
        <v/>
      </c>
      <c r="N1279" t="str">
        <f>IF(ISBLANK(A1279),"",IF(H1280=0,NETWORKDAYS($H$3,H1279,holiday!$B$2:$B$10),IF(DAY(H1279)&lt;DAY(H1280),NETWORKDAYS($H$3,H1279,holiday!$B$2:$B$10),0)))</f>
        <v/>
      </c>
      <c r="O1279" t="str">
        <f>IF(ISBLANK(A1279),"",SUMIF($A$3:$A1279,O$2,$B$3:$B1279))</f>
        <v/>
      </c>
      <c r="P1279" t="str">
        <f>IF(ISBLANK(A1279),"",SUMIF($A$3:$A1279,P$2,$B$3:$B1279))</f>
        <v/>
      </c>
      <c r="Q1279" t="str">
        <f>IF(ISBLANK(A1279),"",SUMIF($A$3:$A1279,Q$2,$B$3:$B1279))</f>
        <v/>
      </c>
      <c r="R1279" t="str">
        <f>IF(ISBLANK(A1279),"",SUMIF($A$3:$A1279,R$2,$B$3:$B1279))</f>
        <v/>
      </c>
      <c r="T1279" s="2" t="str">
        <f t="shared" si="163"/>
        <v/>
      </c>
      <c r="U1279" s="2" t="str">
        <f t="shared" si="164"/>
        <v/>
      </c>
      <c r="V1279" s="2" t="str">
        <f t="shared" si="165"/>
        <v/>
      </c>
      <c r="W1279" s="2" t="str">
        <f t="shared" si="166"/>
        <v/>
      </c>
    </row>
    <row r="1280" spans="8:23" x14ac:dyDescent="0.3">
      <c r="H1280" s="12">
        <f t="shared" si="159"/>
        <v>0</v>
      </c>
      <c r="I1280" s="2" t="str">
        <f t="shared" si="160"/>
        <v/>
      </c>
      <c r="J1280" s="2" t="str">
        <f>IF(ISBLANK(A1280),"",-SUM(I$3:I1280))</f>
        <v/>
      </c>
      <c r="K1280" s="2" t="str">
        <f t="shared" si="161"/>
        <v/>
      </c>
      <c r="L1280" s="7" t="str">
        <f t="shared" si="162"/>
        <v/>
      </c>
      <c r="M1280" s="7" t="str">
        <f>IF(ISBLANK(A1280),"",K1280/($M$1+SUM(K$3:K1279)))</f>
        <v/>
      </c>
      <c r="N1280" t="str">
        <f>IF(ISBLANK(A1280),"",IF(H1281=0,NETWORKDAYS($H$3,H1280,holiday!$B$2:$B$10),IF(DAY(H1280)&lt;DAY(H1281),NETWORKDAYS($H$3,H1280,holiday!$B$2:$B$10),0)))</f>
        <v/>
      </c>
      <c r="O1280" t="str">
        <f>IF(ISBLANK(A1280),"",SUMIF($A$3:$A1280,O$2,$B$3:$B1280))</f>
        <v/>
      </c>
      <c r="P1280" t="str">
        <f>IF(ISBLANK(A1280),"",SUMIF($A$3:$A1280,P$2,$B$3:$B1280))</f>
        <v/>
      </c>
      <c r="Q1280" t="str">
        <f>IF(ISBLANK(A1280),"",SUMIF($A$3:$A1280,Q$2,$B$3:$B1280))</f>
        <v/>
      </c>
      <c r="R1280" t="str">
        <f>IF(ISBLANK(A1280),"",SUMIF($A$3:$A1280,R$2,$B$3:$B1280))</f>
        <v/>
      </c>
      <c r="T1280" s="2" t="str">
        <f t="shared" si="163"/>
        <v/>
      </c>
      <c r="U1280" s="2" t="str">
        <f t="shared" si="164"/>
        <v/>
      </c>
      <c r="V1280" s="2" t="str">
        <f t="shared" si="165"/>
        <v/>
      </c>
      <c r="W1280" s="2" t="str">
        <f t="shared" si="166"/>
        <v/>
      </c>
    </row>
    <row r="1281" spans="8:23" x14ac:dyDescent="0.3">
      <c r="H1281" s="12">
        <f t="shared" si="159"/>
        <v>0</v>
      </c>
      <c r="I1281" s="2" t="str">
        <f t="shared" si="160"/>
        <v/>
      </c>
      <c r="J1281" s="2" t="str">
        <f>IF(ISBLANK(A1281),"",-SUM(I$3:I1281))</f>
        <v/>
      </c>
      <c r="K1281" s="2" t="str">
        <f t="shared" si="161"/>
        <v/>
      </c>
      <c r="L1281" s="7" t="str">
        <f t="shared" si="162"/>
        <v/>
      </c>
      <c r="M1281" s="7" t="str">
        <f>IF(ISBLANK(A1281),"",K1281/($M$1+SUM(K$3:K1280)))</f>
        <v/>
      </c>
      <c r="N1281" t="str">
        <f>IF(ISBLANK(A1281),"",IF(H1282=0,NETWORKDAYS($H$3,H1281,holiday!$B$2:$B$10),IF(DAY(H1281)&lt;DAY(H1282),NETWORKDAYS($H$3,H1281,holiday!$B$2:$B$10),0)))</f>
        <v/>
      </c>
      <c r="O1281" t="str">
        <f>IF(ISBLANK(A1281),"",SUMIF($A$3:$A1281,O$2,$B$3:$B1281))</f>
        <v/>
      </c>
      <c r="P1281" t="str">
        <f>IF(ISBLANK(A1281),"",SUMIF($A$3:$A1281,P$2,$B$3:$B1281))</f>
        <v/>
      </c>
      <c r="Q1281" t="str">
        <f>IF(ISBLANK(A1281),"",SUMIF($A$3:$A1281,Q$2,$B$3:$B1281))</f>
        <v/>
      </c>
      <c r="R1281" t="str">
        <f>IF(ISBLANK(A1281),"",SUMIF($A$3:$A1281,R$2,$B$3:$B1281))</f>
        <v/>
      </c>
      <c r="T1281" s="2" t="str">
        <f t="shared" si="163"/>
        <v/>
      </c>
      <c r="U1281" s="2" t="str">
        <f t="shared" si="164"/>
        <v/>
      </c>
      <c r="V1281" s="2" t="str">
        <f t="shared" si="165"/>
        <v/>
      </c>
      <c r="W1281" s="2" t="str">
        <f t="shared" si="166"/>
        <v/>
      </c>
    </row>
    <row r="1282" spans="8:23" x14ac:dyDescent="0.3">
      <c r="H1282" s="12">
        <f t="shared" si="159"/>
        <v>0</v>
      </c>
      <c r="I1282" s="2" t="str">
        <f t="shared" si="160"/>
        <v/>
      </c>
      <c r="J1282" s="2" t="str">
        <f>IF(ISBLANK(A1282),"",-SUM(I$3:I1282))</f>
        <v/>
      </c>
      <c r="K1282" s="2" t="str">
        <f t="shared" si="161"/>
        <v/>
      </c>
      <c r="L1282" s="7" t="str">
        <f t="shared" si="162"/>
        <v/>
      </c>
      <c r="M1282" s="7" t="str">
        <f>IF(ISBLANK(A1282),"",K1282/($M$1+SUM(K$3:K1281)))</f>
        <v/>
      </c>
      <c r="N1282" t="str">
        <f>IF(ISBLANK(A1282),"",IF(H1283=0,NETWORKDAYS($H$3,H1282,holiday!$B$2:$B$10),IF(DAY(H1282)&lt;DAY(H1283),NETWORKDAYS($H$3,H1282,holiday!$B$2:$B$10),0)))</f>
        <v/>
      </c>
      <c r="O1282" t="str">
        <f>IF(ISBLANK(A1282),"",SUMIF($A$3:$A1282,O$2,$B$3:$B1282))</f>
        <v/>
      </c>
      <c r="P1282" t="str">
        <f>IF(ISBLANK(A1282),"",SUMIF($A$3:$A1282,P$2,$B$3:$B1282))</f>
        <v/>
      </c>
      <c r="Q1282" t="str">
        <f>IF(ISBLANK(A1282),"",SUMIF($A$3:$A1282,Q$2,$B$3:$B1282))</f>
        <v/>
      </c>
      <c r="R1282" t="str">
        <f>IF(ISBLANK(A1282),"",SUMIF($A$3:$A1282,R$2,$B$3:$B1282))</f>
        <v/>
      </c>
      <c r="T1282" s="2" t="str">
        <f t="shared" si="163"/>
        <v/>
      </c>
      <c r="U1282" s="2" t="str">
        <f t="shared" si="164"/>
        <v/>
      </c>
      <c r="V1282" s="2" t="str">
        <f t="shared" si="165"/>
        <v/>
      </c>
      <c r="W1282" s="2" t="str">
        <f t="shared" si="166"/>
        <v/>
      </c>
    </row>
    <row r="1283" spans="8:23" x14ac:dyDescent="0.3">
      <c r="H1283" s="12">
        <f t="shared" si="159"/>
        <v>0</v>
      </c>
      <c r="I1283" s="2" t="str">
        <f t="shared" si="160"/>
        <v/>
      </c>
      <c r="J1283" s="2" t="str">
        <f>IF(ISBLANK(A1283),"",-SUM(I$3:I1283))</f>
        <v/>
      </c>
      <c r="K1283" s="2" t="str">
        <f t="shared" si="161"/>
        <v/>
      </c>
      <c r="L1283" s="7" t="str">
        <f t="shared" si="162"/>
        <v/>
      </c>
      <c r="M1283" s="7" t="str">
        <f>IF(ISBLANK(A1283),"",K1283/($M$1+SUM(K$3:K1282)))</f>
        <v/>
      </c>
      <c r="N1283" t="str">
        <f>IF(ISBLANK(A1283),"",IF(H1284=0,NETWORKDAYS($H$3,H1283,holiday!$B$2:$B$10),IF(DAY(H1283)&lt;DAY(H1284),NETWORKDAYS($H$3,H1283,holiday!$B$2:$B$10),0)))</f>
        <v/>
      </c>
      <c r="O1283" t="str">
        <f>IF(ISBLANK(A1283),"",SUMIF($A$3:$A1283,O$2,$B$3:$B1283))</f>
        <v/>
      </c>
      <c r="P1283" t="str">
        <f>IF(ISBLANK(A1283),"",SUMIF($A$3:$A1283,P$2,$B$3:$B1283))</f>
        <v/>
      </c>
      <c r="Q1283" t="str">
        <f>IF(ISBLANK(A1283),"",SUMIF($A$3:$A1283,Q$2,$B$3:$B1283))</f>
        <v/>
      </c>
      <c r="R1283" t="str">
        <f>IF(ISBLANK(A1283),"",SUMIF($A$3:$A1283,R$2,$B$3:$B1283))</f>
        <v/>
      </c>
      <c r="T1283" s="2" t="str">
        <f t="shared" si="163"/>
        <v/>
      </c>
      <c r="U1283" s="2" t="str">
        <f t="shared" si="164"/>
        <v/>
      </c>
      <c r="V1283" s="2" t="str">
        <f t="shared" si="165"/>
        <v/>
      </c>
      <c r="W1283" s="2" t="str">
        <f t="shared" si="166"/>
        <v/>
      </c>
    </row>
    <row r="1284" spans="8:23" x14ac:dyDescent="0.3">
      <c r="H1284" s="12">
        <f t="shared" ref="H1284:H1347" si="167">IF(ISBLANK(D1284),,LEFT(D1284,LEN(D1284)-6)*1)</f>
        <v>0</v>
      </c>
      <c r="I1284" s="2" t="str">
        <f t="shared" si="160"/>
        <v/>
      </c>
      <c r="J1284" s="2" t="str">
        <f>IF(ISBLANK(A1284),"",-SUM(I$3:I1284))</f>
        <v/>
      </c>
      <c r="K1284" s="2" t="str">
        <f t="shared" si="161"/>
        <v/>
      </c>
      <c r="L1284" s="7" t="str">
        <f t="shared" si="162"/>
        <v/>
      </c>
      <c r="M1284" s="7" t="str">
        <f>IF(ISBLANK(A1284),"",K1284/($M$1+SUM(K$3:K1283)))</f>
        <v/>
      </c>
      <c r="N1284" t="str">
        <f>IF(ISBLANK(A1284),"",IF(H1285=0,NETWORKDAYS($H$3,H1284,holiday!$B$2:$B$10),IF(DAY(H1284)&lt;DAY(H1285),NETWORKDAYS($H$3,H1284,holiday!$B$2:$B$10),0)))</f>
        <v/>
      </c>
      <c r="O1284" t="str">
        <f>IF(ISBLANK(A1284),"",SUMIF($A$3:$A1284,O$2,$B$3:$B1284))</f>
        <v/>
      </c>
      <c r="P1284" t="str">
        <f>IF(ISBLANK(A1284),"",SUMIF($A$3:$A1284,P$2,$B$3:$B1284))</f>
        <v/>
      </c>
      <c r="Q1284" t="str">
        <f>IF(ISBLANK(A1284),"",SUMIF($A$3:$A1284,Q$2,$B$3:$B1284))</f>
        <v/>
      </c>
      <c r="R1284" t="str">
        <f>IF(ISBLANK(A1284),"",SUMIF($A$3:$A1284,R$2,$B$3:$B1284))</f>
        <v/>
      </c>
      <c r="T1284" s="2" t="str">
        <f t="shared" si="163"/>
        <v/>
      </c>
      <c r="U1284" s="2" t="str">
        <f t="shared" si="164"/>
        <v/>
      </c>
      <c r="V1284" s="2" t="str">
        <f t="shared" si="165"/>
        <v/>
      </c>
      <c r="W1284" s="2" t="str">
        <f t="shared" si="166"/>
        <v/>
      </c>
    </row>
    <row r="1285" spans="8:23" x14ac:dyDescent="0.3">
      <c r="H1285" s="12">
        <f t="shared" si="167"/>
        <v>0</v>
      </c>
      <c r="I1285" s="2" t="str">
        <f t="shared" si="160"/>
        <v/>
      </c>
      <c r="J1285" s="2" t="str">
        <f>IF(ISBLANK(A1285),"",-SUM(I$3:I1285))</f>
        <v/>
      </c>
      <c r="K1285" s="2" t="str">
        <f t="shared" si="161"/>
        <v/>
      </c>
      <c r="L1285" s="7" t="str">
        <f t="shared" si="162"/>
        <v/>
      </c>
      <c r="M1285" s="7" t="str">
        <f>IF(ISBLANK(A1285),"",K1285/($M$1+SUM(K$3:K1284)))</f>
        <v/>
      </c>
      <c r="N1285" t="str">
        <f>IF(ISBLANK(A1285),"",IF(H1286=0,NETWORKDAYS($H$3,H1285,holiday!$B$2:$B$10),IF(DAY(H1285)&lt;DAY(H1286),NETWORKDAYS($H$3,H1285,holiday!$B$2:$B$10),0)))</f>
        <v/>
      </c>
      <c r="O1285" t="str">
        <f>IF(ISBLANK(A1285),"",SUMIF($A$3:$A1285,O$2,$B$3:$B1285))</f>
        <v/>
      </c>
      <c r="P1285" t="str">
        <f>IF(ISBLANK(A1285),"",SUMIF($A$3:$A1285,P$2,$B$3:$B1285))</f>
        <v/>
      </c>
      <c r="Q1285" t="str">
        <f>IF(ISBLANK(A1285),"",SUMIF($A$3:$A1285,Q$2,$B$3:$B1285))</f>
        <v/>
      </c>
      <c r="R1285" t="str">
        <f>IF(ISBLANK(A1285),"",SUMIF($A$3:$A1285,R$2,$B$3:$B1285))</f>
        <v/>
      </c>
      <c r="T1285" s="2" t="str">
        <f t="shared" si="163"/>
        <v/>
      </c>
      <c r="U1285" s="2" t="str">
        <f t="shared" si="164"/>
        <v/>
      </c>
      <c r="V1285" s="2" t="str">
        <f t="shared" si="165"/>
        <v/>
      </c>
      <c r="W1285" s="2" t="str">
        <f t="shared" si="166"/>
        <v/>
      </c>
    </row>
    <row r="1286" spans="8:23" x14ac:dyDescent="0.3">
      <c r="H1286" s="12">
        <f t="shared" si="167"/>
        <v>0</v>
      </c>
      <c r="I1286" s="2" t="str">
        <f t="shared" si="160"/>
        <v/>
      </c>
      <c r="J1286" s="2" t="str">
        <f>IF(ISBLANK(A1286),"",-SUM(I$3:I1286))</f>
        <v/>
      </c>
      <c r="K1286" s="2" t="str">
        <f t="shared" si="161"/>
        <v/>
      </c>
      <c r="L1286" s="7" t="str">
        <f t="shared" si="162"/>
        <v/>
      </c>
      <c r="M1286" s="7" t="str">
        <f>IF(ISBLANK(A1286),"",K1286/($M$1+SUM(K$3:K1285)))</f>
        <v/>
      </c>
      <c r="N1286" t="str">
        <f>IF(ISBLANK(A1286),"",IF(H1287=0,NETWORKDAYS($H$3,H1286,holiday!$B$2:$B$10),IF(DAY(H1286)&lt;DAY(H1287),NETWORKDAYS($H$3,H1286,holiday!$B$2:$B$10),0)))</f>
        <v/>
      </c>
      <c r="O1286" t="str">
        <f>IF(ISBLANK(A1286),"",SUMIF($A$3:$A1286,O$2,$B$3:$B1286))</f>
        <v/>
      </c>
      <c r="P1286" t="str">
        <f>IF(ISBLANK(A1286),"",SUMIF($A$3:$A1286,P$2,$B$3:$B1286))</f>
        <v/>
      </c>
      <c r="Q1286" t="str">
        <f>IF(ISBLANK(A1286),"",SUMIF($A$3:$A1286,Q$2,$B$3:$B1286))</f>
        <v/>
      </c>
      <c r="R1286" t="str">
        <f>IF(ISBLANK(A1286),"",SUMIF($A$3:$A1286,R$2,$B$3:$B1286))</f>
        <v/>
      </c>
      <c r="T1286" s="2" t="str">
        <f t="shared" si="163"/>
        <v/>
      </c>
      <c r="U1286" s="2" t="str">
        <f t="shared" si="164"/>
        <v/>
      </c>
      <c r="V1286" s="2" t="str">
        <f t="shared" si="165"/>
        <v/>
      </c>
      <c r="W1286" s="2" t="str">
        <f t="shared" si="166"/>
        <v/>
      </c>
    </row>
    <row r="1287" spans="8:23" x14ac:dyDescent="0.3">
      <c r="H1287" s="12">
        <f t="shared" si="167"/>
        <v>0</v>
      </c>
      <c r="I1287" s="2" t="str">
        <f t="shared" si="160"/>
        <v/>
      </c>
      <c r="J1287" s="2" t="str">
        <f>IF(ISBLANK(A1287),"",-SUM(I$3:I1287))</f>
        <v/>
      </c>
      <c r="K1287" s="2" t="str">
        <f t="shared" si="161"/>
        <v/>
      </c>
      <c r="L1287" s="7" t="str">
        <f t="shared" si="162"/>
        <v/>
      </c>
      <c r="M1287" s="7" t="str">
        <f>IF(ISBLANK(A1287),"",K1287/($M$1+SUM(K$3:K1286)))</f>
        <v/>
      </c>
      <c r="N1287" t="str">
        <f>IF(ISBLANK(A1287),"",IF(H1288=0,NETWORKDAYS($H$3,H1287,holiday!$B$2:$B$10),IF(DAY(H1287)&lt;DAY(H1288),NETWORKDAYS($H$3,H1287,holiday!$B$2:$B$10),0)))</f>
        <v/>
      </c>
      <c r="O1287" t="str">
        <f>IF(ISBLANK(A1287),"",SUMIF($A$3:$A1287,O$2,$B$3:$B1287))</f>
        <v/>
      </c>
      <c r="P1287" t="str">
        <f>IF(ISBLANK(A1287),"",SUMIF($A$3:$A1287,P$2,$B$3:$B1287))</f>
        <v/>
      </c>
      <c r="Q1287" t="str">
        <f>IF(ISBLANK(A1287),"",SUMIF($A$3:$A1287,Q$2,$B$3:$B1287))</f>
        <v/>
      </c>
      <c r="R1287" t="str">
        <f>IF(ISBLANK(A1287),"",SUMIF($A$3:$A1287,R$2,$B$3:$B1287))</f>
        <v/>
      </c>
      <c r="T1287" s="2" t="str">
        <f t="shared" si="163"/>
        <v/>
      </c>
      <c r="U1287" s="2" t="str">
        <f t="shared" si="164"/>
        <v/>
      </c>
      <c r="V1287" s="2" t="str">
        <f t="shared" si="165"/>
        <v/>
      </c>
      <c r="W1287" s="2" t="str">
        <f t="shared" si="166"/>
        <v/>
      </c>
    </row>
    <row r="1288" spans="8:23" x14ac:dyDescent="0.3">
      <c r="H1288" s="12">
        <f t="shared" si="167"/>
        <v>0</v>
      </c>
      <c r="I1288" s="2" t="str">
        <f t="shared" si="160"/>
        <v/>
      </c>
      <c r="J1288" s="2" t="str">
        <f>IF(ISBLANK(A1288),"",-SUM(I$3:I1288))</f>
        <v/>
      </c>
      <c r="K1288" s="2" t="str">
        <f t="shared" si="161"/>
        <v/>
      </c>
      <c r="L1288" s="7" t="str">
        <f t="shared" si="162"/>
        <v/>
      </c>
      <c r="M1288" s="7" t="str">
        <f>IF(ISBLANK(A1288),"",K1288/($M$1+SUM(K$3:K1287)))</f>
        <v/>
      </c>
      <c r="N1288" t="str">
        <f>IF(ISBLANK(A1288),"",IF(H1289=0,NETWORKDAYS($H$3,H1288,holiday!$B$2:$B$10),IF(DAY(H1288)&lt;DAY(H1289),NETWORKDAYS($H$3,H1288,holiday!$B$2:$B$10),0)))</f>
        <v/>
      </c>
      <c r="O1288" t="str">
        <f>IF(ISBLANK(A1288),"",SUMIF($A$3:$A1288,O$2,$B$3:$B1288))</f>
        <v/>
      </c>
      <c r="P1288" t="str">
        <f>IF(ISBLANK(A1288),"",SUMIF($A$3:$A1288,P$2,$B$3:$B1288))</f>
        <v/>
      </c>
      <c r="Q1288" t="str">
        <f>IF(ISBLANK(A1288),"",SUMIF($A$3:$A1288,Q$2,$B$3:$B1288))</f>
        <v/>
      </c>
      <c r="R1288" t="str">
        <f>IF(ISBLANK(A1288),"",SUMIF($A$3:$A1288,R$2,$B$3:$B1288))</f>
        <v/>
      </c>
      <c r="T1288" s="2" t="str">
        <f t="shared" si="163"/>
        <v/>
      </c>
      <c r="U1288" s="2" t="str">
        <f t="shared" si="164"/>
        <v/>
      </c>
      <c r="V1288" s="2" t="str">
        <f t="shared" si="165"/>
        <v/>
      </c>
      <c r="W1288" s="2" t="str">
        <f t="shared" si="166"/>
        <v/>
      </c>
    </row>
    <row r="1289" spans="8:23" x14ac:dyDescent="0.3">
      <c r="H1289" s="12">
        <f t="shared" si="167"/>
        <v>0</v>
      </c>
      <c r="I1289" s="2" t="str">
        <f t="shared" si="160"/>
        <v/>
      </c>
      <c r="J1289" s="2" t="str">
        <f>IF(ISBLANK(A1289),"",-SUM(I$3:I1289))</f>
        <v/>
      </c>
      <c r="K1289" s="2" t="str">
        <f t="shared" si="161"/>
        <v/>
      </c>
      <c r="L1289" s="7" t="str">
        <f t="shared" si="162"/>
        <v/>
      </c>
      <c r="M1289" s="7" t="str">
        <f>IF(ISBLANK(A1289),"",K1289/($M$1+SUM(K$3:K1288)))</f>
        <v/>
      </c>
      <c r="N1289" t="str">
        <f>IF(ISBLANK(A1289),"",IF(H1290=0,NETWORKDAYS($H$3,H1289,holiday!$B$2:$B$10),IF(DAY(H1289)&lt;DAY(H1290),NETWORKDAYS($H$3,H1289,holiday!$B$2:$B$10),0)))</f>
        <v/>
      </c>
      <c r="O1289" t="str">
        <f>IF(ISBLANK(A1289),"",SUMIF($A$3:$A1289,O$2,$B$3:$B1289))</f>
        <v/>
      </c>
      <c r="P1289" t="str">
        <f>IF(ISBLANK(A1289),"",SUMIF($A$3:$A1289,P$2,$B$3:$B1289))</f>
        <v/>
      </c>
      <c r="Q1289" t="str">
        <f>IF(ISBLANK(A1289),"",SUMIF($A$3:$A1289,Q$2,$B$3:$B1289))</f>
        <v/>
      </c>
      <c r="R1289" t="str">
        <f>IF(ISBLANK(A1289),"",SUMIF($A$3:$A1289,R$2,$B$3:$B1289))</f>
        <v/>
      </c>
      <c r="T1289" s="2" t="str">
        <f t="shared" si="163"/>
        <v/>
      </c>
      <c r="U1289" s="2" t="str">
        <f t="shared" si="164"/>
        <v/>
      </c>
      <c r="V1289" s="2" t="str">
        <f t="shared" si="165"/>
        <v/>
      </c>
      <c r="W1289" s="2" t="str">
        <f t="shared" si="166"/>
        <v/>
      </c>
    </row>
    <row r="1290" spans="8:23" x14ac:dyDescent="0.3">
      <c r="H1290" s="12">
        <f t="shared" si="167"/>
        <v>0</v>
      </c>
      <c r="I1290" s="2" t="str">
        <f t="shared" si="160"/>
        <v/>
      </c>
      <c r="J1290" s="2" t="str">
        <f>IF(ISBLANK(A1290),"",-SUM(I$3:I1290))</f>
        <v/>
      </c>
      <c r="K1290" s="2" t="str">
        <f t="shared" si="161"/>
        <v/>
      </c>
      <c r="L1290" s="7" t="str">
        <f t="shared" si="162"/>
        <v/>
      </c>
      <c r="M1290" s="7" t="str">
        <f>IF(ISBLANK(A1290),"",K1290/($M$1+SUM(K$3:K1289)))</f>
        <v/>
      </c>
      <c r="N1290" t="str">
        <f>IF(ISBLANK(A1290),"",IF(H1291=0,NETWORKDAYS($H$3,H1290,holiday!$B$2:$B$10),IF(DAY(H1290)&lt;DAY(H1291),NETWORKDAYS($H$3,H1290,holiday!$B$2:$B$10),0)))</f>
        <v/>
      </c>
      <c r="O1290" t="str">
        <f>IF(ISBLANK(A1290),"",SUMIF($A$3:$A1290,O$2,$B$3:$B1290))</f>
        <v/>
      </c>
      <c r="P1290" t="str">
        <f>IF(ISBLANK(A1290),"",SUMIF($A$3:$A1290,P$2,$B$3:$B1290))</f>
        <v/>
      </c>
      <c r="Q1290" t="str">
        <f>IF(ISBLANK(A1290),"",SUMIF($A$3:$A1290,Q$2,$B$3:$B1290))</f>
        <v/>
      </c>
      <c r="R1290" t="str">
        <f>IF(ISBLANK(A1290),"",SUMIF($A$3:$A1290,R$2,$B$3:$B1290))</f>
        <v/>
      </c>
      <c r="T1290" s="2" t="str">
        <f t="shared" si="163"/>
        <v/>
      </c>
      <c r="U1290" s="2" t="str">
        <f t="shared" si="164"/>
        <v/>
      </c>
      <c r="V1290" s="2" t="str">
        <f t="shared" si="165"/>
        <v/>
      </c>
      <c r="W1290" s="2" t="str">
        <f t="shared" si="166"/>
        <v/>
      </c>
    </row>
    <row r="1291" spans="8:23" x14ac:dyDescent="0.3">
      <c r="H1291" s="12">
        <f t="shared" si="167"/>
        <v>0</v>
      </c>
      <c r="I1291" s="2" t="str">
        <f t="shared" si="160"/>
        <v/>
      </c>
      <c r="J1291" s="2" t="str">
        <f>IF(ISBLANK(A1291),"",-SUM(I$3:I1291))</f>
        <v/>
      </c>
      <c r="K1291" s="2" t="str">
        <f t="shared" si="161"/>
        <v/>
      </c>
      <c r="L1291" s="7" t="str">
        <f t="shared" si="162"/>
        <v/>
      </c>
      <c r="M1291" s="7" t="str">
        <f>IF(ISBLANK(A1291),"",K1291/($M$1+SUM(K$3:K1290)))</f>
        <v/>
      </c>
      <c r="N1291" t="str">
        <f>IF(ISBLANK(A1291),"",IF(H1292=0,NETWORKDAYS($H$3,H1291,holiday!$B$2:$B$10),IF(DAY(H1291)&lt;DAY(H1292),NETWORKDAYS($H$3,H1291,holiday!$B$2:$B$10),0)))</f>
        <v/>
      </c>
      <c r="O1291" t="str">
        <f>IF(ISBLANK(A1291),"",SUMIF($A$3:$A1291,O$2,$B$3:$B1291))</f>
        <v/>
      </c>
      <c r="P1291" t="str">
        <f>IF(ISBLANK(A1291),"",SUMIF($A$3:$A1291,P$2,$B$3:$B1291))</f>
        <v/>
      </c>
      <c r="Q1291" t="str">
        <f>IF(ISBLANK(A1291),"",SUMIF($A$3:$A1291,Q$2,$B$3:$B1291))</f>
        <v/>
      </c>
      <c r="R1291" t="str">
        <f>IF(ISBLANK(A1291),"",SUMIF($A$3:$A1291,R$2,$B$3:$B1291))</f>
        <v/>
      </c>
      <c r="T1291" s="2" t="str">
        <f t="shared" si="163"/>
        <v/>
      </c>
      <c r="U1291" s="2" t="str">
        <f t="shared" si="164"/>
        <v/>
      </c>
      <c r="V1291" s="2" t="str">
        <f t="shared" si="165"/>
        <v/>
      </c>
      <c r="W1291" s="2" t="str">
        <f t="shared" si="166"/>
        <v/>
      </c>
    </row>
    <row r="1292" spans="8:23" x14ac:dyDescent="0.3">
      <c r="H1292" s="12">
        <f t="shared" si="167"/>
        <v>0</v>
      </c>
      <c r="I1292" s="2" t="str">
        <f t="shared" si="160"/>
        <v/>
      </c>
      <c r="J1292" s="2" t="str">
        <f>IF(ISBLANK(A1292),"",-SUM(I$3:I1292))</f>
        <v/>
      </c>
      <c r="K1292" s="2" t="str">
        <f t="shared" si="161"/>
        <v/>
      </c>
      <c r="L1292" s="7" t="str">
        <f t="shared" si="162"/>
        <v/>
      </c>
      <c r="M1292" s="7" t="str">
        <f>IF(ISBLANK(A1292),"",K1292/($M$1+SUM(K$3:K1291)))</f>
        <v/>
      </c>
      <c r="N1292" t="str">
        <f>IF(ISBLANK(A1292),"",IF(H1293=0,NETWORKDAYS($H$3,H1292,holiday!$B$2:$B$10),IF(DAY(H1292)&lt;DAY(H1293),NETWORKDAYS($H$3,H1292,holiday!$B$2:$B$10),0)))</f>
        <v/>
      </c>
      <c r="O1292" t="str">
        <f>IF(ISBLANK(A1292),"",SUMIF($A$3:$A1292,O$2,$B$3:$B1292))</f>
        <v/>
      </c>
      <c r="P1292" t="str">
        <f>IF(ISBLANK(A1292),"",SUMIF($A$3:$A1292,P$2,$B$3:$B1292))</f>
        <v/>
      </c>
      <c r="Q1292" t="str">
        <f>IF(ISBLANK(A1292),"",SUMIF($A$3:$A1292,Q$2,$B$3:$B1292))</f>
        <v/>
      </c>
      <c r="R1292" t="str">
        <f>IF(ISBLANK(A1292),"",SUMIF($A$3:$A1292,R$2,$B$3:$B1292))</f>
        <v/>
      </c>
      <c r="T1292" s="2" t="str">
        <f t="shared" si="163"/>
        <v/>
      </c>
      <c r="U1292" s="2" t="str">
        <f t="shared" si="164"/>
        <v/>
      </c>
      <c r="V1292" s="2" t="str">
        <f t="shared" si="165"/>
        <v/>
      </c>
      <c r="W1292" s="2" t="str">
        <f t="shared" si="166"/>
        <v/>
      </c>
    </row>
    <row r="1293" spans="8:23" x14ac:dyDescent="0.3">
      <c r="H1293" s="12">
        <f t="shared" si="167"/>
        <v>0</v>
      </c>
      <c r="I1293" s="2" t="str">
        <f t="shared" si="160"/>
        <v/>
      </c>
      <c r="J1293" s="2" t="str">
        <f>IF(ISBLANK(A1293),"",-SUM(I$3:I1293))</f>
        <v/>
      </c>
      <c r="K1293" s="2" t="str">
        <f t="shared" si="161"/>
        <v/>
      </c>
      <c r="L1293" s="7" t="str">
        <f t="shared" si="162"/>
        <v/>
      </c>
      <c r="M1293" s="7" t="str">
        <f>IF(ISBLANK(A1293),"",K1293/($M$1+SUM(K$3:K1292)))</f>
        <v/>
      </c>
      <c r="N1293" t="str">
        <f>IF(ISBLANK(A1293),"",IF(H1294=0,NETWORKDAYS($H$3,H1293,holiday!$B$2:$B$10),IF(DAY(H1293)&lt;DAY(H1294),NETWORKDAYS($H$3,H1293,holiday!$B$2:$B$10),0)))</f>
        <v/>
      </c>
      <c r="O1293" t="str">
        <f>IF(ISBLANK(A1293),"",SUMIF($A$3:$A1293,O$2,$B$3:$B1293))</f>
        <v/>
      </c>
      <c r="P1293" t="str">
        <f>IF(ISBLANK(A1293),"",SUMIF($A$3:$A1293,P$2,$B$3:$B1293))</f>
        <v/>
      </c>
      <c r="Q1293" t="str">
        <f>IF(ISBLANK(A1293),"",SUMIF($A$3:$A1293,Q$2,$B$3:$B1293))</f>
        <v/>
      </c>
      <c r="R1293" t="str">
        <f>IF(ISBLANK(A1293),"",SUMIF($A$3:$A1293,R$2,$B$3:$B1293))</f>
        <v/>
      </c>
      <c r="T1293" s="2" t="str">
        <f t="shared" si="163"/>
        <v/>
      </c>
      <c r="U1293" s="2" t="str">
        <f t="shared" si="164"/>
        <v/>
      </c>
      <c r="V1293" s="2" t="str">
        <f t="shared" si="165"/>
        <v/>
      </c>
      <c r="W1293" s="2" t="str">
        <f t="shared" si="166"/>
        <v/>
      </c>
    </row>
    <row r="1294" spans="8:23" x14ac:dyDescent="0.3">
      <c r="H1294" s="12">
        <f t="shared" si="167"/>
        <v>0</v>
      </c>
      <c r="I1294" s="2" t="str">
        <f t="shared" si="160"/>
        <v/>
      </c>
      <c r="J1294" s="2" t="str">
        <f>IF(ISBLANK(A1294),"",-SUM(I$3:I1294))</f>
        <v/>
      </c>
      <c r="K1294" s="2" t="str">
        <f t="shared" si="161"/>
        <v/>
      </c>
      <c r="L1294" s="7" t="str">
        <f t="shared" si="162"/>
        <v/>
      </c>
      <c r="M1294" s="7" t="str">
        <f>IF(ISBLANK(A1294),"",K1294/($M$1+SUM(K$3:K1293)))</f>
        <v/>
      </c>
      <c r="N1294" t="str">
        <f>IF(ISBLANK(A1294),"",IF(H1295=0,NETWORKDAYS($H$3,H1294,holiday!$B$2:$B$10),IF(DAY(H1294)&lt;DAY(H1295),NETWORKDAYS($H$3,H1294,holiday!$B$2:$B$10),0)))</f>
        <v/>
      </c>
      <c r="O1294" t="str">
        <f>IF(ISBLANK(A1294),"",SUMIF($A$3:$A1294,O$2,$B$3:$B1294))</f>
        <v/>
      </c>
      <c r="P1294" t="str">
        <f>IF(ISBLANK(A1294),"",SUMIF($A$3:$A1294,P$2,$B$3:$B1294))</f>
        <v/>
      </c>
      <c r="Q1294" t="str">
        <f>IF(ISBLANK(A1294),"",SUMIF($A$3:$A1294,Q$2,$B$3:$B1294))</f>
        <v/>
      </c>
      <c r="R1294" t="str">
        <f>IF(ISBLANK(A1294),"",SUMIF($A$3:$A1294,R$2,$B$3:$B1294))</f>
        <v/>
      </c>
      <c r="T1294" s="2" t="str">
        <f t="shared" si="163"/>
        <v/>
      </c>
      <c r="U1294" s="2" t="str">
        <f t="shared" si="164"/>
        <v/>
      </c>
      <c r="V1294" s="2" t="str">
        <f t="shared" si="165"/>
        <v/>
      </c>
      <c r="W1294" s="2" t="str">
        <f t="shared" si="166"/>
        <v/>
      </c>
    </row>
    <row r="1295" spans="8:23" x14ac:dyDescent="0.3">
      <c r="H1295" s="12">
        <f t="shared" si="167"/>
        <v>0</v>
      </c>
      <c r="I1295" s="2" t="str">
        <f t="shared" si="160"/>
        <v/>
      </c>
      <c r="J1295" s="2" t="str">
        <f>IF(ISBLANK(A1295),"",-SUM(I$3:I1295))</f>
        <v/>
      </c>
      <c r="K1295" s="2" t="str">
        <f t="shared" si="161"/>
        <v/>
      </c>
      <c r="L1295" s="7" t="str">
        <f t="shared" si="162"/>
        <v/>
      </c>
      <c r="M1295" s="7" t="str">
        <f>IF(ISBLANK(A1295),"",K1295/($M$1+SUM(K$3:K1294)))</f>
        <v/>
      </c>
      <c r="N1295" t="str">
        <f>IF(ISBLANK(A1295),"",IF(H1296=0,NETWORKDAYS($H$3,H1295,holiday!$B$2:$B$10),IF(DAY(H1295)&lt;DAY(H1296),NETWORKDAYS($H$3,H1295,holiday!$B$2:$B$10),0)))</f>
        <v/>
      </c>
      <c r="O1295" t="str">
        <f>IF(ISBLANK(A1295),"",SUMIF($A$3:$A1295,O$2,$B$3:$B1295))</f>
        <v/>
      </c>
      <c r="P1295" t="str">
        <f>IF(ISBLANK(A1295),"",SUMIF($A$3:$A1295,P$2,$B$3:$B1295))</f>
        <v/>
      </c>
      <c r="Q1295" t="str">
        <f>IF(ISBLANK(A1295),"",SUMIF($A$3:$A1295,Q$2,$B$3:$B1295))</f>
        <v/>
      </c>
      <c r="R1295" t="str">
        <f>IF(ISBLANK(A1295),"",SUMIF($A$3:$A1295,R$2,$B$3:$B1295))</f>
        <v/>
      </c>
      <c r="T1295" s="2" t="str">
        <f t="shared" si="163"/>
        <v/>
      </c>
      <c r="U1295" s="2" t="str">
        <f t="shared" si="164"/>
        <v/>
      </c>
      <c r="V1295" s="2" t="str">
        <f t="shared" si="165"/>
        <v/>
      </c>
      <c r="W1295" s="2" t="str">
        <f t="shared" si="166"/>
        <v/>
      </c>
    </row>
    <row r="1296" spans="8:23" x14ac:dyDescent="0.3">
      <c r="H1296" s="12">
        <f t="shared" si="167"/>
        <v>0</v>
      </c>
      <c r="I1296" s="2" t="str">
        <f t="shared" si="160"/>
        <v/>
      </c>
      <c r="J1296" s="2" t="str">
        <f>IF(ISBLANK(A1296),"",-SUM(I$3:I1296))</f>
        <v/>
      </c>
      <c r="K1296" s="2" t="str">
        <f t="shared" si="161"/>
        <v/>
      </c>
      <c r="L1296" s="7" t="str">
        <f t="shared" si="162"/>
        <v/>
      </c>
      <c r="M1296" s="7" t="str">
        <f>IF(ISBLANK(A1296),"",K1296/($M$1+SUM(K$3:K1295)))</f>
        <v/>
      </c>
      <c r="N1296" t="str">
        <f>IF(ISBLANK(A1296),"",IF(H1297=0,NETWORKDAYS($H$3,H1296,holiday!$B$2:$B$10),IF(DAY(H1296)&lt;DAY(H1297),NETWORKDAYS($H$3,H1296,holiday!$B$2:$B$10),0)))</f>
        <v/>
      </c>
      <c r="O1296" t="str">
        <f>IF(ISBLANK(A1296),"",SUMIF($A$3:$A1296,O$2,$B$3:$B1296))</f>
        <v/>
      </c>
      <c r="P1296" t="str">
        <f>IF(ISBLANK(A1296),"",SUMIF($A$3:$A1296,P$2,$B$3:$B1296))</f>
        <v/>
      </c>
      <c r="Q1296" t="str">
        <f>IF(ISBLANK(A1296),"",SUMIF($A$3:$A1296,Q$2,$B$3:$B1296))</f>
        <v/>
      </c>
      <c r="R1296" t="str">
        <f>IF(ISBLANK(A1296),"",SUMIF($A$3:$A1296,R$2,$B$3:$B1296))</f>
        <v/>
      </c>
      <c r="T1296" s="2" t="str">
        <f t="shared" si="163"/>
        <v/>
      </c>
      <c r="U1296" s="2" t="str">
        <f t="shared" si="164"/>
        <v/>
      </c>
      <c r="V1296" s="2" t="str">
        <f t="shared" si="165"/>
        <v/>
      </c>
      <c r="W1296" s="2" t="str">
        <f t="shared" si="166"/>
        <v/>
      </c>
    </row>
    <row r="1297" spans="8:23" x14ac:dyDescent="0.3">
      <c r="H1297" s="12">
        <f t="shared" si="167"/>
        <v>0</v>
      </c>
      <c r="I1297" s="2" t="str">
        <f t="shared" si="160"/>
        <v/>
      </c>
      <c r="J1297" s="2" t="str">
        <f>IF(ISBLANK(A1297),"",-SUM(I$3:I1297))</f>
        <v/>
      </c>
      <c r="K1297" s="2" t="str">
        <f t="shared" si="161"/>
        <v/>
      </c>
      <c r="L1297" s="7" t="str">
        <f t="shared" si="162"/>
        <v/>
      </c>
      <c r="M1297" s="7" t="str">
        <f>IF(ISBLANK(A1297),"",K1297/($M$1+SUM(K$3:K1296)))</f>
        <v/>
      </c>
      <c r="N1297" t="str">
        <f>IF(ISBLANK(A1297),"",IF(H1298=0,NETWORKDAYS($H$3,H1297,holiday!$B$2:$B$10),IF(DAY(H1297)&lt;DAY(H1298),NETWORKDAYS($H$3,H1297,holiday!$B$2:$B$10),0)))</f>
        <v/>
      </c>
      <c r="O1297" t="str">
        <f>IF(ISBLANK(A1297),"",SUMIF($A$3:$A1297,O$2,$B$3:$B1297))</f>
        <v/>
      </c>
      <c r="P1297" t="str">
        <f>IF(ISBLANK(A1297),"",SUMIF($A$3:$A1297,P$2,$B$3:$B1297))</f>
        <v/>
      </c>
      <c r="Q1297" t="str">
        <f>IF(ISBLANK(A1297),"",SUMIF($A$3:$A1297,Q$2,$B$3:$B1297))</f>
        <v/>
      </c>
      <c r="R1297" t="str">
        <f>IF(ISBLANK(A1297),"",SUMIF($A$3:$A1297,R$2,$B$3:$B1297))</f>
        <v/>
      </c>
      <c r="T1297" s="2" t="str">
        <f t="shared" si="163"/>
        <v/>
      </c>
      <c r="U1297" s="2" t="str">
        <f t="shared" si="164"/>
        <v/>
      </c>
      <c r="V1297" s="2" t="str">
        <f t="shared" si="165"/>
        <v/>
      </c>
      <c r="W1297" s="2" t="str">
        <f t="shared" si="166"/>
        <v/>
      </c>
    </row>
    <row r="1298" spans="8:23" x14ac:dyDescent="0.3">
      <c r="H1298" s="12">
        <f t="shared" si="167"/>
        <v>0</v>
      </c>
      <c r="I1298" s="2" t="str">
        <f t="shared" si="160"/>
        <v/>
      </c>
      <c r="J1298" s="2" t="str">
        <f>IF(ISBLANK(A1298),"",-SUM(I$3:I1298))</f>
        <v/>
      </c>
      <c r="K1298" s="2" t="str">
        <f t="shared" si="161"/>
        <v/>
      </c>
      <c r="L1298" s="7" t="str">
        <f t="shared" si="162"/>
        <v/>
      </c>
      <c r="M1298" s="7" t="str">
        <f>IF(ISBLANK(A1298),"",K1298/($M$1+SUM(K$3:K1297)))</f>
        <v/>
      </c>
      <c r="N1298" t="str">
        <f>IF(ISBLANK(A1298),"",IF(H1299=0,NETWORKDAYS($H$3,H1298,holiday!$B$2:$B$10),IF(DAY(H1298)&lt;DAY(H1299),NETWORKDAYS($H$3,H1298,holiday!$B$2:$B$10),0)))</f>
        <v/>
      </c>
      <c r="O1298" t="str">
        <f>IF(ISBLANK(A1298),"",SUMIF($A$3:$A1298,O$2,$B$3:$B1298))</f>
        <v/>
      </c>
      <c r="P1298" t="str">
        <f>IF(ISBLANK(A1298),"",SUMIF($A$3:$A1298,P$2,$B$3:$B1298))</f>
        <v/>
      </c>
      <c r="Q1298" t="str">
        <f>IF(ISBLANK(A1298),"",SUMIF($A$3:$A1298,Q$2,$B$3:$B1298))</f>
        <v/>
      </c>
      <c r="R1298" t="str">
        <f>IF(ISBLANK(A1298),"",SUMIF($A$3:$A1298,R$2,$B$3:$B1298))</f>
        <v/>
      </c>
      <c r="T1298" s="2" t="str">
        <f t="shared" si="163"/>
        <v/>
      </c>
      <c r="U1298" s="2" t="str">
        <f t="shared" si="164"/>
        <v/>
      </c>
      <c r="V1298" s="2" t="str">
        <f t="shared" si="165"/>
        <v/>
      </c>
      <c r="W1298" s="2" t="str">
        <f t="shared" si="166"/>
        <v/>
      </c>
    </row>
    <row r="1299" spans="8:23" x14ac:dyDescent="0.3">
      <c r="H1299" s="12">
        <f t="shared" si="167"/>
        <v>0</v>
      </c>
      <c r="I1299" s="2" t="str">
        <f t="shared" si="160"/>
        <v/>
      </c>
      <c r="J1299" s="2" t="str">
        <f>IF(ISBLANK(A1299),"",-SUM(I$3:I1299))</f>
        <v/>
      </c>
      <c r="K1299" s="2" t="str">
        <f t="shared" si="161"/>
        <v/>
      </c>
      <c r="L1299" s="7" t="str">
        <f t="shared" si="162"/>
        <v/>
      </c>
      <c r="M1299" s="7" t="str">
        <f>IF(ISBLANK(A1299),"",K1299/($M$1+SUM(K$3:K1298)))</f>
        <v/>
      </c>
      <c r="N1299" t="str">
        <f>IF(ISBLANK(A1299),"",IF(H1300=0,NETWORKDAYS($H$3,H1299,holiday!$B$2:$B$10),IF(DAY(H1299)&lt;DAY(H1300),NETWORKDAYS($H$3,H1299,holiday!$B$2:$B$10),0)))</f>
        <v/>
      </c>
      <c r="O1299" t="str">
        <f>IF(ISBLANK(A1299),"",SUMIF($A$3:$A1299,O$2,$B$3:$B1299))</f>
        <v/>
      </c>
      <c r="P1299" t="str">
        <f>IF(ISBLANK(A1299),"",SUMIF($A$3:$A1299,P$2,$B$3:$B1299))</f>
        <v/>
      </c>
      <c r="Q1299" t="str">
        <f>IF(ISBLANK(A1299),"",SUMIF($A$3:$A1299,Q$2,$B$3:$B1299))</f>
        <v/>
      </c>
      <c r="R1299" t="str">
        <f>IF(ISBLANK(A1299),"",SUMIF($A$3:$A1299,R$2,$B$3:$B1299))</f>
        <v/>
      </c>
      <c r="T1299" s="2" t="str">
        <f t="shared" si="163"/>
        <v/>
      </c>
      <c r="U1299" s="2" t="str">
        <f t="shared" si="164"/>
        <v/>
      </c>
      <c r="V1299" s="2" t="str">
        <f t="shared" si="165"/>
        <v/>
      </c>
      <c r="W1299" s="2" t="str">
        <f t="shared" si="166"/>
        <v/>
      </c>
    </row>
    <row r="1300" spans="8:23" x14ac:dyDescent="0.3">
      <c r="H1300" s="12">
        <f t="shared" si="167"/>
        <v>0</v>
      </c>
      <c r="I1300" s="2" t="str">
        <f t="shared" si="160"/>
        <v/>
      </c>
      <c r="J1300" s="2" t="str">
        <f>IF(ISBLANK(A1300),"",-SUM(I$3:I1300))</f>
        <v/>
      </c>
      <c r="K1300" s="2" t="str">
        <f t="shared" si="161"/>
        <v/>
      </c>
      <c r="L1300" s="7" t="str">
        <f t="shared" si="162"/>
        <v/>
      </c>
      <c r="M1300" s="7" t="str">
        <f>IF(ISBLANK(A1300),"",K1300/($M$1+SUM(K$3:K1299)))</f>
        <v/>
      </c>
      <c r="N1300" t="str">
        <f>IF(ISBLANK(A1300),"",IF(H1301=0,NETWORKDAYS($H$3,H1300,holiday!$B$2:$B$10),IF(DAY(H1300)&lt;DAY(H1301),NETWORKDAYS($H$3,H1300,holiday!$B$2:$B$10),0)))</f>
        <v/>
      </c>
      <c r="O1300" t="str">
        <f>IF(ISBLANK(A1300),"",SUMIF($A$3:$A1300,O$2,$B$3:$B1300))</f>
        <v/>
      </c>
      <c r="P1300" t="str">
        <f>IF(ISBLANK(A1300),"",SUMIF($A$3:$A1300,P$2,$B$3:$B1300))</f>
        <v/>
      </c>
      <c r="Q1300" t="str">
        <f>IF(ISBLANK(A1300),"",SUMIF($A$3:$A1300,Q$2,$B$3:$B1300))</f>
        <v/>
      </c>
      <c r="R1300" t="str">
        <f>IF(ISBLANK(A1300),"",SUMIF($A$3:$A1300,R$2,$B$3:$B1300))</f>
        <v/>
      </c>
      <c r="T1300" s="2" t="str">
        <f t="shared" si="163"/>
        <v/>
      </c>
      <c r="U1300" s="2" t="str">
        <f t="shared" si="164"/>
        <v/>
      </c>
      <c r="V1300" s="2" t="str">
        <f t="shared" si="165"/>
        <v/>
      </c>
      <c r="W1300" s="2" t="str">
        <f t="shared" si="166"/>
        <v/>
      </c>
    </row>
    <row r="1301" spans="8:23" x14ac:dyDescent="0.3">
      <c r="H1301" s="12">
        <f t="shared" si="167"/>
        <v>0</v>
      </c>
      <c r="I1301" s="2" t="str">
        <f t="shared" si="160"/>
        <v/>
      </c>
      <c r="J1301" s="2" t="str">
        <f>IF(ISBLANK(A1301),"",-SUM(I$3:I1301))</f>
        <v/>
      </c>
      <c r="K1301" s="2" t="str">
        <f t="shared" si="161"/>
        <v/>
      </c>
      <c r="L1301" s="7" t="str">
        <f t="shared" si="162"/>
        <v/>
      </c>
      <c r="M1301" s="7" t="str">
        <f>IF(ISBLANK(A1301),"",K1301/($M$1+SUM(K$3:K1300)))</f>
        <v/>
      </c>
      <c r="N1301" t="str">
        <f>IF(ISBLANK(A1301),"",IF(H1302=0,NETWORKDAYS($H$3,H1301,holiday!$B$2:$B$10),IF(DAY(H1301)&lt;DAY(H1302),NETWORKDAYS($H$3,H1301,holiday!$B$2:$B$10),0)))</f>
        <v/>
      </c>
      <c r="O1301" t="str">
        <f>IF(ISBLANK(A1301),"",SUMIF($A$3:$A1301,O$2,$B$3:$B1301))</f>
        <v/>
      </c>
      <c r="P1301" t="str">
        <f>IF(ISBLANK(A1301),"",SUMIF($A$3:$A1301,P$2,$B$3:$B1301))</f>
        <v/>
      </c>
      <c r="Q1301" t="str">
        <f>IF(ISBLANK(A1301),"",SUMIF($A$3:$A1301,Q$2,$B$3:$B1301))</f>
        <v/>
      </c>
      <c r="R1301" t="str">
        <f>IF(ISBLANK(A1301),"",SUMIF($A$3:$A1301,R$2,$B$3:$B1301))</f>
        <v/>
      </c>
      <c r="T1301" s="2" t="str">
        <f t="shared" si="163"/>
        <v/>
      </c>
      <c r="U1301" s="2" t="str">
        <f t="shared" si="164"/>
        <v/>
      </c>
      <c r="V1301" s="2" t="str">
        <f t="shared" si="165"/>
        <v/>
      </c>
      <c r="W1301" s="2" t="str">
        <f t="shared" si="166"/>
        <v/>
      </c>
    </row>
    <row r="1302" spans="8:23" x14ac:dyDescent="0.3">
      <c r="H1302" s="12">
        <f t="shared" si="167"/>
        <v>0</v>
      </c>
      <c r="I1302" s="2" t="str">
        <f t="shared" si="160"/>
        <v/>
      </c>
      <c r="J1302" s="2" t="str">
        <f>IF(ISBLANK(A1302),"",-SUM(I$3:I1302))</f>
        <v/>
      </c>
      <c r="K1302" s="2" t="str">
        <f t="shared" si="161"/>
        <v/>
      </c>
      <c r="L1302" s="7" t="str">
        <f t="shared" si="162"/>
        <v/>
      </c>
      <c r="M1302" s="7" t="str">
        <f>IF(ISBLANK(A1302),"",K1302/($M$1+SUM(K$3:K1301)))</f>
        <v/>
      </c>
      <c r="N1302" t="str">
        <f>IF(ISBLANK(A1302),"",IF(H1303=0,NETWORKDAYS($H$3,H1302,holiday!$B$2:$B$10),IF(DAY(H1302)&lt;DAY(H1303),NETWORKDAYS($H$3,H1302,holiday!$B$2:$B$10),0)))</f>
        <v/>
      </c>
      <c r="O1302" t="str">
        <f>IF(ISBLANK(A1302),"",SUMIF($A$3:$A1302,O$2,$B$3:$B1302))</f>
        <v/>
      </c>
      <c r="P1302" t="str">
        <f>IF(ISBLANK(A1302),"",SUMIF($A$3:$A1302,P$2,$B$3:$B1302))</f>
        <v/>
      </c>
      <c r="Q1302" t="str">
        <f>IF(ISBLANK(A1302),"",SUMIF($A$3:$A1302,Q$2,$B$3:$B1302))</f>
        <v/>
      </c>
      <c r="R1302" t="str">
        <f>IF(ISBLANK(A1302),"",SUMIF($A$3:$A1302,R$2,$B$3:$B1302))</f>
        <v/>
      </c>
      <c r="T1302" s="2" t="str">
        <f t="shared" si="163"/>
        <v/>
      </c>
      <c r="U1302" s="2" t="str">
        <f t="shared" si="164"/>
        <v/>
      </c>
      <c r="V1302" s="2" t="str">
        <f t="shared" si="165"/>
        <v/>
      </c>
      <c r="W1302" s="2" t="str">
        <f t="shared" si="166"/>
        <v/>
      </c>
    </row>
    <row r="1303" spans="8:23" x14ac:dyDescent="0.3">
      <c r="H1303" s="12">
        <f t="shared" si="167"/>
        <v>0</v>
      </c>
      <c r="I1303" s="2" t="str">
        <f t="shared" si="160"/>
        <v/>
      </c>
      <c r="J1303" s="2" t="str">
        <f>IF(ISBLANK(A1303),"",-SUM(I$3:I1303))</f>
        <v/>
      </c>
      <c r="K1303" s="2" t="str">
        <f t="shared" si="161"/>
        <v/>
      </c>
      <c r="L1303" s="7" t="str">
        <f t="shared" si="162"/>
        <v/>
      </c>
      <c r="M1303" s="7" t="str">
        <f>IF(ISBLANK(A1303),"",K1303/($M$1+SUM(K$3:K1302)))</f>
        <v/>
      </c>
      <c r="N1303" t="str">
        <f>IF(ISBLANK(A1303),"",IF(H1304=0,NETWORKDAYS($H$3,H1303,holiday!$B$2:$B$10),IF(DAY(H1303)&lt;DAY(H1304),NETWORKDAYS($H$3,H1303,holiday!$B$2:$B$10),0)))</f>
        <v/>
      </c>
      <c r="O1303" t="str">
        <f>IF(ISBLANK(A1303),"",SUMIF($A$3:$A1303,O$2,$B$3:$B1303))</f>
        <v/>
      </c>
      <c r="P1303" t="str">
        <f>IF(ISBLANK(A1303),"",SUMIF($A$3:$A1303,P$2,$B$3:$B1303))</f>
        <v/>
      </c>
      <c r="Q1303" t="str">
        <f>IF(ISBLANK(A1303),"",SUMIF($A$3:$A1303,Q$2,$B$3:$B1303))</f>
        <v/>
      </c>
      <c r="R1303" t="str">
        <f>IF(ISBLANK(A1303),"",SUMIF($A$3:$A1303,R$2,$B$3:$B1303))</f>
        <v/>
      </c>
      <c r="T1303" s="2" t="str">
        <f t="shared" si="163"/>
        <v/>
      </c>
      <c r="U1303" s="2" t="str">
        <f t="shared" si="164"/>
        <v/>
      </c>
      <c r="V1303" s="2" t="str">
        <f t="shared" si="165"/>
        <v/>
      </c>
      <c r="W1303" s="2" t="str">
        <f t="shared" si="166"/>
        <v/>
      </c>
    </row>
    <row r="1304" spans="8:23" x14ac:dyDescent="0.3">
      <c r="H1304" s="12">
        <f t="shared" si="167"/>
        <v>0</v>
      </c>
      <c r="I1304" s="2" t="str">
        <f t="shared" si="160"/>
        <v/>
      </c>
      <c r="J1304" s="2" t="str">
        <f>IF(ISBLANK(A1304),"",-SUM(I$3:I1304))</f>
        <v/>
      </c>
      <c r="K1304" s="2" t="str">
        <f t="shared" si="161"/>
        <v/>
      </c>
      <c r="L1304" s="7" t="str">
        <f t="shared" si="162"/>
        <v/>
      </c>
      <c r="M1304" s="7" t="str">
        <f>IF(ISBLANK(A1304),"",K1304/($M$1+SUM(K$3:K1303)))</f>
        <v/>
      </c>
      <c r="N1304" t="str">
        <f>IF(ISBLANK(A1304),"",IF(H1305=0,NETWORKDAYS($H$3,H1304,holiday!$B$2:$B$10),IF(DAY(H1304)&lt;DAY(H1305),NETWORKDAYS($H$3,H1304,holiday!$B$2:$B$10),0)))</f>
        <v/>
      </c>
      <c r="O1304" t="str">
        <f>IF(ISBLANK(A1304),"",SUMIF($A$3:$A1304,O$2,$B$3:$B1304))</f>
        <v/>
      </c>
      <c r="P1304" t="str">
        <f>IF(ISBLANK(A1304),"",SUMIF($A$3:$A1304,P$2,$B$3:$B1304))</f>
        <v/>
      </c>
      <c r="Q1304" t="str">
        <f>IF(ISBLANK(A1304),"",SUMIF($A$3:$A1304,Q$2,$B$3:$B1304))</f>
        <v/>
      </c>
      <c r="R1304" t="str">
        <f>IF(ISBLANK(A1304),"",SUMIF($A$3:$A1304,R$2,$B$3:$B1304))</f>
        <v/>
      </c>
      <c r="T1304" s="2" t="str">
        <f t="shared" si="163"/>
        <v/>
      </c>
      <c r="U1304" s="2" t="str">
        <f t="shared" si="164"/>
        <v/>
      </c>
      <c r="V1304" s="2" t="str">
        <f t="shared" si="165"/>
        <v/>
      </c>
      <c r="W1304" s="2" t="str">
        <f t="shared" si="166"/>
        <v/>
      </c>
    </row>
    <row r="1305" spans="8:23" x14ac:dyDescent="0.3">
      <c r="H1305" s="12">
        <f t="shared" si="167"/>
        <v>0</v>
      </c>
      <c r="I1305" s="2" t="str">
        <f t="shared" si="160"/>
        <v/>
      </c>
      <c r="J1305" s="2" t="str">
        <f>IF(ISBLANK(A1305),"",-SUM(I$3:I1305))</f>
        <v/>
      </c>
      <c r="K1305" s="2" t="str">
        <f t="shared" si="161"/>
        <v/>
      </c>
      <c r="L1305" s="7" t="str">
        <f t="shared" si="162"/>
        <v/>
      </c>
      <c r="M1305" s="7" t="str">
        <f>IF(ISBLANK(A1305),"",K1305/($M$1+SUM(K$3:K1304)))</f>
        <v/>
      </c>
      <c r="N1305" t="str">
        <f>IF(ISBLANK(A1305),"",IF(H1306=0,NETWORKDAYS($H$3,H1305,holiday!$B$2:$B$10),IF(DAY(H1305)&lt;DAY(H1306),NETWORKDAYS($H$3,H1305,holiday!$B$2:$B$10),0)))</f>
        <v/>
      </c>
      <c r="O1305" t="str">
        <f>IF(ISBLANK(A1305),"",SUMIF($A$3:$A1305,O$2,$B$3:$B1305))</f>
        <v/>
      </c>
      <c r="P1305" t="str">
        <f>IF(ISBLANK(A1305),"",SUMIF($A$3:$A1305,P$2,$B$3:$B1305))</f>
        <v/>
      </c>
      <c r="Q1305" t="str">
        <f>IF(ISBLANK(A1305),"",SUMIF($A$3:$A1305,Q$2,$B$3:$B1305))</f>
        <v/>
      </c>
      <c r="R1305" t="str">
        <f>IF(ISBLANK(A1305),"",SUMIF($A$3:$A1305,R$2,$B$3:$B1305))</f>
        <v/>
      </c>
      <c r="T1305" s="2" t="str">
        <f t="shared" si="163"/>
        <v/>
      </c>
      <c r="U1305" s="2" t="str">
        <f t="shared" si="164"/>
        <v/>
      </c>
      <c r="V1305" s="2" t="str">
        <f t="shared" si="165"/>
        <v/>
      </c>
      <c r="W1305" s="2" t="str">
        <f t="shared" si="166"/>
        <v/>
      </c>
    </row>
    <row r="1306" spans="8:23" x14ac:dyDescent="0.3">
      <c r="H1306" s="12">
        <f t="shared" si="167"/>
        <v>0</v>
      </c>
      <c r="I1306" s="2" t="str">
        <f t="shared" si="160"/>
        <v/>
      </c>
      <c r="J1306" s="2" t="str">
        <f>IF(ISBLANK(A1306),"",-SUM(I$3:I1306))</f>
        <v/>
      </c>
      <c r="K1306" s="2" t="str">
        <f t="shared" si="161"/>
        <v/>
      </c>
      <c r="L1306" s="7" t="str">
        <f t="shared" si="162"/>
        <v/>
      </c>
      <c r="M1306" s="7" t="str">
        <f>IF(ISBLANK(A1306),"",K1306/($M$1+SUM(K$3:K1305)))</f>
        <v/>
      </c>
      <c r="N1306" t="str">
        <f>IF(ISBLANK(A1306),"",IF(H1307=0,NETWORKDAYS($H$3,H1306,holiday!$B$2:$B$10),IF(DAY(H1306)&lt;DAY(H1307),NETWORKDAYS($H$3,H1306,holiday!$B$2:$B$10),0)))</f>
        <v/>
      </c>
      <c r="O1306" t="str">
        <f>IF(ISBLANK(A1306),"",SUMIF($A$3:$A1306,O$2,$B$3:$B1306))</f>
        <v/>
      </c>
      <c r="P1306" t="str">
        <f>IF(ISBLANK(A1306),"",SUMIF($A$3:$A1306,P$2,$B$3:$B1306))</f>
        <v/>
      </c>
      <c r="Q1306" t="str">
        <f>IF(ISBLANK(A1306),"",SUMIF($A$3:$A1306,Q$2,$B$3:$B1306))</f>
        <v/>
      </c>
      <c r="R1306" t="str">
        <f>IF(ISBLANK(A1306),"",SUMIF($A$3:$A1306,R$2,$B$3:$B1306))</f>
        <v/>
      </c>
      <c r="T1306" s="2" t="str">
        <f t="shared" si="163"/>
        <v/>
      </c>
      <c r="U1306" s="2" t="str">
        <f t="shared" si="164"/>
        <v/>
      </c>
      <c r="V1306" s="2" t="str">
        <f t="shared" si="165"/>
        <v/>
      </c>
      <c r="W1306" s="2" t="str">
        <f t="shared" si="166"/>
        <v/>
      </c>
    </row>
    <row r="1307" spans="8:23" x14ac:dyDescent="0.3">
      <c r="H1307" s="12">
        <f t="shared" si="167"/>
        <v>0</v>
      </c>
      <c r="I1307" s="2" t="str">
        <f t="shared" si="160"/>
        <v/>
      </c>
      <c r="J1307" s="2" t="str">
        <f>IF(ISBLANK(A1307),"",-SUM(I$3:I1307))</f>
        <v/>
      </c>
      <c r="K1307" s="2" t="str">
        <f t="shared" si="161"/>
        <v/>
      </c>
      <c r="L1307" s="7" t="str">
        <f t="shared" si="162"/>
        <v/>
      </c>
      <c r="M1307" s="7" t="str">
        <f>IF(ISBLANK(A1307),"",K1307/($M$1+SUM(K$3:K1306)))</f>
        <v/>
      </c>
      <c r="N1307" t="str">
        <f>IF(ISBLANK(A1307),"",IF(H1308=0,NETWORKDAYS($H$3,H1307,holiday!$B$2:$B$10),IF(DAY(H1307)&lt;DAY(H1308),NETWORKDAYS($H$3,H1307,holiday!$B$2:$B$10),0)))</f>
        <v/>
      </c>
      <c r="O1307" t="str">
        <f>IF(ISBLANK(A1307),"",SUMIF($A$3:$A1307,O$2,$B$3:$B1307))</f>
        <v/>
      </c>
      <c r="P1307" t="str">
        <f>IF(ISBLANK(A1307),"",SUMIF($A$3:$A1307,P$2,$B$3:$B1307))</f>
        <v/>
      </c>
      <c r="Q1307" t="str">
        <f>IF(ISBLANK(A1307),"",SUMIF($A$3:$A1307,Q$2,$B$3:$B1307))</f>
        <v/>
      </c>
      <c r="R1307" t="str">
        <f>IF(ISBLANK(A1307),"",SUMIF($A$3:$A1307,R$2,$B$3:$B1307))</f>
        <v/>
      </c>
      <c r="T1307" s="2" t="str">
        <f t="shared" si="163"/>
        <v/>
      </c>
      <c r="U1307" s="2" t="str">
        <f t="shared" si="164"/>
        <v/>
      </c>
      <c r="V1307" s="2" t="str">
        <f t="shared" si="165"/>
        <v/>
      </c>
      <c r="W1307" s="2" t="str">
        <f t="shared" si="166"/>
        <v/>
      </c>
    </row>
    <row r="1308" spans="8:23" x14ac:dyDescent="0.3">
      <c r="H1308" s="12">
        <f t="shared" si="167"/>
        <v>0</v>
      </c>
      <c r="I1308" s="2" t="str">
        <f t="shared" si="160"/>
        <v/>
      </c>
      <c r="J1308" s="2" t="str">
        <f>IF(ISBLANK(A1308),"",-SUM(I$3:I1308))</f>
        <v/>
      </c>
      <c r="K1308" s="2" t="str">
        <f t="shared" si="161"/>
        <v/>
      </c>
      <c r="L1308" s="7" t="str">
        <f t="shared" si="162"/>
        <v/>
      </c>
      <c r="M1308" s="7" t="str">
        <f>IF(ISBLANK(A1308),"",K1308/($M$1+SUM(K$3:K1307)))</f>
        <v/>
      </c>
      <c r="N1308" t="str">
        <f>IF(ISBLANK(A1308),"",IF(H1309=0,NETWORKDAYS($H$3,H1308,holiday!$B$2:$B$10),IF(DAY(H1308)&lt;DAY(H1309),NETWORKDAYS($H$3,H1308,holiday!$B$2:$B$10),0)))</f>
        <v/>
      </c>
      <c r="O1308" t="str">
        <f>IF(ISBLANK(A1308),"",SUMIF($A$3:$A1308,O$2,$B$3:$B1308))</f>
        <v/>
      </c>
      <c r="P1308" t="str">
        <f>IF(ISBLANK(A1308),"",SUMIF($A$3:$A1308,P$2,$B$3:$B1308))</f>
        <v/>
      </c>
      <c r="Q1308" t="str">
        <f>IF(ISBLANK(A1308),"",SUMIF($A$3:$A1308,Q$2,$B$3:$B1308))</f>
        <v/>
      </c>
      <c r="R1308" t="str">
        <f>IF(ISBLANK(A1308),"",SUMIF($A$3:$A1308,R$2,$B$3:$B1308))</f>
        <v/>
      </c>
      <c r="T1308" s="2" t="str">
        <f t="shared" si="163"/>
        <v/>
      </c>
      <c r="U1308" s="2" t="str">
        <f t="shared" si="164"/>
        <v/>
      </c>
      <c r="V1308" s="2" t="str">
        <f t="shared" si="165"/>
        <v/>
      </c>
      <c r="W1308" s="2" t="str">
        <f t="shared" si="166"/>
        <v/>
      </c>
    </row>
    <row r="1309" spans="8:23" x14ac:dyDescent="0.3">
      <c r="H1309" s="12">
        <f t="shared" si="167"/>
        <v>0</v>
      </c>
      <c r="I1309" s="2" t="str">
        <f t="shared" si="160"/>
        <v/>
      </c>
      <c r="J1309" s="2" t="str">
        <f>IF(ISBLANK(A1309),"",-SUM(I$3:I1309))</f>
        <v/>
      </c>
      <c r="K1309" s="2" t="str">
        <f t="shared" si="161"/>
        <v/>
      </c>
      <c r="L1309" s="7" t="str">
        <f t="shared" si="162"/>
        <v/>
      </c>
      <c r="M1309" s="7" t="str">
        <f>IF(ISBLANK(A1309),"",K1309/($M$1+SUM(K$3:K1308)))</f>
        <v/>
      </c>
      <c r="N1309" t="str">
        <f>IF(ISBLANK(A1309),"",IF(H1310=0,NETWORKDAYS($H$3,H1309,holiday!$B$2:$B$10),IF(DAY(H1309)&lt;DAY(H1310),NETWORKDAYS($H$3,H1309,holiday!$B$2:$B$10),0)))</f>
        <v/>
      </c>
      <c r="O1309" t="str">
        <f>IF(ISBLANK(A1309),"",SUMIF($A$3:$A1309,O$2,$B$3:$B1309))</f>
        <v/>
      </c>
      <c r="P1309" t="str">
        <f>IF(ISBLANK(A1309),"",SUMIF($A$3:$A1309,P$2,$B$3:$B1309))</f>
        <v/>
      </c>
      <c r="Q1309" t="str">
        <f>IF(ISBLANK(A1309),"",SUMIF($A$3:$A1309,Q$2,$B$3:$B1309))</f>
        <v/>
      </c>
      <c r="R1309" t="str">
        <f>IF(ISBLANK(A1309),"",SUMIF($A$3:$A1309,R$2,$B$3:$B1309))</f>
        <v/>
      </c>
      <c r="T1309" s="2" t="str">
        <f t="shared" si="163"/>
        <v/>
      </c>
      <c r="U1309" s="2" t="str">
        <f t="shared" si="164"/>
        <v/>
      </c>
      <c r="V1309" s="2" t="str">
        <f t="shared" si="165"/>
        <v/>
      </c>
      <c r="W1309" s="2" t="str">
        <f t="shared" si="166"/>
        <v/>
      </c>
    </row>
    <row r="1310" spans="8:23" x14ac:dyDescent="0.3">
      <c r="H1310" s="12">
        <f t="shared" si="167"/>
        <v>0</v>
      </c>
      <c r="I1310" s="2" t="str">
        <f t="shared" si="160"/>
        <v/>
      </c>
      <c r="J1310" s="2" t="str">
        <f>IF(ISBLANK(A1310),"",-SUM(I$3:I1310))</f>
        <v/>
      </c>
      <c r="K1310" s="2" t="str">
        <f t="shared" si="161"/>
        <v/>
      </c>
      <c r="L1310" s="7" t="str">
        <f t="shared" si="162"/>
        <v/>
      </c>
      <c r="M1310" s="7" t="str">
        <f>IF(ISBLANK(A1310),"",K1310/($M$1+SUM(K$3:K1309)))</f>
        <v/>
      </c>
      <c r="N1310" t="str">
        <f>IF(ISBLANK(A1310),"",IF(H1311=0,NETWORKDAYS($H$3,H1310,holiday!$B$2:$B$10),IF(DAY(H1310)&lt;DAY(H1311),NETWORKDAYS($H$3,H1310,holiday!$B$2:$B$10),0)))</f>
        <v/>
      </c>
      <c r="O1310" t="str">
        <f>IF(ISBLANK(A1310),"",SUMIF($A$3:$A1310,O$2,$B$3:$B1310))</f>
        <v/>
      </c>
      <c r="P1310" t="str">
        <f>IF(ISBLANK(A1310),"",SUMIF($A$3:$A1310,P$2,$B$3:$B1310))</f>
        <v/>
      </c>
      <c r="Q1310" t="str">
        <f>IF(ISBLANK(A1310),"",SUMIF($A$3:$A1310,Q$2,$B$3:$B1310))</f>
        <v/>
      </c>
      <c r="R1310" t="str">
        <f>IF(ISBLANK(A1310),"",SUMIF($A$3:$A1310,R$2,$B$3:$B1310))</f>
        <v/>
      </c>
      <c r="T1310" s="2" t="str">
        <f t="shared" si="163"/>
        <v/>
      </c>
      <c r="U1310" s="2" t="str">
        <f t="shared" si="164"/>
        <v/>
      </c>
      <c r="V1310" s="2" t="str">
        <f t="shared" si="165"/>
        <v/>
      </c>
      <c r="W1310" s="2" t="str">
        <f t="shared" si="166"/>
        <v/>
      </c>
    </row>
    <row r="1311" spans="8:23" x14ac:dyDescent="0.3">
      <c r="H1311" s="12">
        <f t="shared" si="167"/>
        <v>0</v>
      </c>
      <c r="I1311" s="2" t="str">
        <f t="shared" si="160"/>
        <v/>
      </c>
      <c r="J1311" s="2" t="str">
        <f>IF(ISBLANK(A1311),"",-SUM(I$3:I1311))</f>
        <v/>
      </c>
      <c r="K1311" s="2" t="str">
        <f t="shared" si="161"/>
        <v/>
      </c>
      <c r="L1311" s="7" t="str">
        <f t="shared" si="162"/>
        <v/>
      </c>
      <c r="M1311" s="7" t="str">
        <f>IF(ISBLANK(A1311),"",K1311/($M$1+SUM(K$3:K1310)))</f>
        <v/>
      </c>
      <c r="N1311" t="str">
        <f>IF(ISBLANK(A1311),"",IF(H1312=0,NETWORKDAYS($H$3,H1311,holiday!$B$2:$B$10),IF(DAY(H1311)&lt;DAY(H1312),NETWORKDAYS($H$3,H1311,holiday!$B$2:$B$10),0)))</f>
        <v/>
      </c>
      <c r="O1311" t="str">
        <f>IF(ISBLANK(A1311),"",SUMIF($A$3:$A1311,O$2,$B$3:$B1311))</f>
        <v/>
      </c>
      <c r="P1311" t="str">
        <f>IF(ISBLANK(A1311),"",SUMIF($A$3:$A1311,P$2,$B$3:$B1311))</f>
        <v/>
      </c>
      <c r="Q1311" t="str">
        <f>IF(ISBLANK(A1311),"",SUMIF($A$3:$A1311,Q$2,$B$3:$B1311))</f>
        <v/>
      </c>
      <c r="R1311" t="str">
        <f>IF(ISBLANK(A1311),"",SUMIF($A$3:$A1311,R$2,$B$3:$B1311))</f>
        <v/>
      </c>
      <c r="T1311" s="2" t="str">
        <f t="shared" si="163"/>
        <v/>
      </c>
      <c r="U1311" s="2" t="str">
        <f t="shared" si="164"/>
        <v/>
      </c>
      <c r="V1311" s="2" t="str">
        <f t="shared" si="165"/>
        <v/>
      </c>
      <c r="W1311" s="2" t="str">
        <f t="shared" si="166"/>
        <v/>
      </c>
    </row>
    <row r="1312" spans="8:23" x14ac:dyDescent="0.3">
      <c r="H1312" s="12">
        <f t="shared" si="167"/>
        <v>0</v>
      </c>
      <c r="I1312" s="2" t="str">
        <f t="shared" si="160"/>
        <v/>
      </c>
      <c r="J1312" s="2" t="str">
        <f>IF(ISBLANK(A1312),"",-SUM(I$3:I1312))</f>
        <v/>
      </c>
      <c r="K1312" s="2" t="str">
        <f t="shared" si="161"/>
        <v/>
      </c>
      <c r="L1312" s="7" t="str">
        <f t="shared" si="162"/>
        <v/>
      </c>
      <c r="M1312" s="7" t="str">
        <f>IF(ISBLANK(A1312),"",K1312/($M$1+SUM(K$3:K1311)))</f>
        <v/>
      </c>
      <c r="N1312" t="str">
        <f>IF(ISBLANK(A1312),"",IF(H1313=0,NETWORKDAYS($H$3,H1312,holiday!$B$2:$B$10),IF(DAY(H1312)&lt;DAY(H1313),NETWORKDAYS($H$3,H1312,holiday!$B$2:$B$10),0)))</f>
        <v/>
      </c>
      <c r="O1312" t="str">
        <f>IF(ISBLANK(A1312),"",SUMIF($A$3:$A1312,O$2,$B$3:$B1312))</f>
        <v/>
      </c>
      <c r="P1312" t="str">
        <f>IF(ISBLANK(A1312),"",SUMIF($A$3:$A1312,P$2,$B$3:$B1312))</f>
        <v/>
      </c>
      <c r="Q1312" t="str">
        <f>IF(ISBLANK(A1312),"",SUMIF($A$3:$A1312,Q$2,$B$3:$B1312))</f>
        <v/>
      </c>
      <c r="R1312" t="str">
        <f>IF(ISBLANK(A1312),"",SUMIF($A$3:$A1312,R$2,$B$3:$B1312))</f>
        <v/>
      </c>
      <c r="T1312" s="2" t="str">
        <f t="shared" si="163"/>
        <v/>
      </c>
      <c r="U1312" s="2" t="str">
        <f t="shared" si="164"/>
        <v/>
      </c>
      <c r="V1312" s="2" t="str">
        <f t="shared" si="165"/>
        <v/>
      </c>
      <c r="W1312" s="2" t="str">
        <f t="shared" si="166"/>
        <v/>
      </c>
    </row>
    <row r="1313" spans="8:23" x14ac:dyDescent="0.3">
      <c r="H1313" s="12">
        <f t="shared" si="167"/>
        <v>0</v>
      </c>
      <c r="I1313" s="2" t="str">
        <f t="shared" si="160"/>
        <v/>
      </c>
      <c r="J1313" s="2" t="str">
        <f>IF(ISBLANK(A1313),"",-SUM(I$3:I1313))</f>
        <v/>
      </c>
      <c r="K1313" s="2" t="str">
        <f t="shared" si="161"/>
        <v/>
      </c>
      <c r="L1313" s="7" t="str">
        <f t="shared" si="162"/>
        <v/>
      </c>
      <c r="M1313" s="7" t="str">
        <f>IF(ISBLANK(A1313),"",K1313/($M$1+SUM(K$3:K1312)))</f>
        <v/>
      </c>
      <c r="N1313" t="str">
        <f>IF(ISBLANK(A1313),"",IF(H1314=0,NETWORKDAYS($H$3,H1313,holiday!$B$2:$B$10),IF(DAY(H1313)&lt;DAY(H1314),NETWORKDAYS($H$3,H1313,holiday!$B$2:$B$10),0)))</f>
        <v/>
      </c>
      <c r="O1313" t="str">
        <f>IF(ISBLANK(A1313),"",SUMIF($A$3:$A1313,O$2,$B$3:$B1313))</f>
        <v/>
      </c>
      <c r="P1313" t="str">
        <f>IF(ISBLANK(A1313),"",SUMIF($A$3:$A1313,P$2,$B$3:$B1313))</f>
        <v/>
      </c>
      <c r="Q1313" t="str">
        <f>IF(ISBLANK(A1313),"",SUMIF($A$3:$A1313,Q$2,$B$3:$B1313))</f>
        <v/>
      </c>
      <c r="R1313" t="str">
        <f>IF(ISBLANK(A1313),"",SUMIF($A$3:$A1313,R$2,$B$3:$B1313))</f>
        <v/>
      </c>
      <c r="T1313" s="2" t="str">
        <f t="shared" si="163"/>
        <v/>
      </c>
      <c r="U1313" s="2" t="str">
        <f t="shared" si="164"/>
        <v/>
      </c>
      <c r="V1313" s="2" t="str">
        <f t="shared" si="165"/>
        <v/>
      </c>
      <c r="W1313" s="2" t="str">
        <f t="shared" si="166"/>
        <v/>
      </c>
    </row>
    <row r="1314" spans="8:23" x14ac:dyDescent="0.3">
      <c r="H1314" s="12">
        <f t="shared" si="167"/>
        <v>0</v>
      </c>
      <c r="I1314" s="2" t="str">
        <f t="shared" si="160"/>
        <v/>
      </c>
      <c r="J1314" s="2" t="str">
        <f>IF(ISBLANK(A1314),"",-SUM(I$3:I1314))</f>
        <v/>
      </c>
      <c r="K1314" s="2" t="str">
        <f t="shared" si="161"/>
        <v/>
      </c>
      <c r="L1314" s="7" t="str">
        <f t="shared" si="162"/>
        <v/>
      </c>
      <c r="M1314" s="7" t="str">
        <f>IF(ISBLANK(A1314),"",K1314/($M$1+SUM(K$3:K1313)))</f>
        <v/>
      </c>
      <c r="N1314" t="str">
        <f>IF(ISBLANK(A1314),"",IF(H1315=0,NETWORKDAYS($H$3,H1314,holiday!$B$2:$B$10),IF(DAY(H1314)&lt;DAY(H1315),NETWORKDAYS($H$3,H1314,holiday!$B$2:$B$10),0)))</f>
        <v/>
      </c>
      <c r="O1314" t="str">
        <f>IF(ISBLANK(A1314),"",SUMIF($A$3:$A1314,O$2,$B$3:$B1314))</f>
        <v/>
      </c>
      <c r="P1314" t="str">
        <f>IF(ISBLANK(A1314),"",SUMIF($A$3:$A1314,P$2,$B$3:$B1314))</f>
        <v/>
      </c>
      <c r="Q1314" t="str">
        <f>IF(ISBLANK(A1314),"",SUMIF($A$3:$A1314,Q$2,$B$3:$B1314))</f>
        <v/>
      </c>
      <c r="R1314" t="str">
        <f>IF(ISBLANK(A1314),"",SUMIF($A$3:$A1314,R$2,$B$3:$B1314))</f>
        <v/>
      </c>
      <c r="T1314" s="2" t="str">
        <f t="shared" si="163"/>
        <v/>
      </c>
      <c r="U1314" s="2" t="str">
        <f t="shared" si="164"/>
        <v/>
      </c>
      <c r="V1314" s="2" t="str">
        <f t="shared" si="165"/>
        <v/>
      </c>
      <c r="W1314" s="2" t="str">
        <f t="shared" si="166"/>
        <v/>
      </c>
    </row>
    <row r="1315" spans="8:23" x14ac:dyDescent="0.3">
      <c r="H1315" s="12">
        <f t="shared" si="167"/>
        <v>0</v>
      </c>
      <c r="I1315" s="2" t="str">
        <f t="shared" si="160"/>
        <v/>
      </c>
      <c r="J1315" s="2" t="str">
        <f>IF(ISBLANK(A1315),"",-SUM(I$3:I1315))</f>
        <v/>
      </c>
      <c r="K1315" s="2" t="str">
        <f t="shared" si="161"/>
        <v/>
      </c>
      <c r="L1315" s="7" t="str">
        <f t="shared" si="162"/>
        <v/>
      </c>
      <c r="M1315" s="7" t="str">
        <f>IF(ISBLANK(A1315),"",K1315/($M$1+SUM(K$3:K1314)))</f>
        <v/>
      </c>
      <c r="N1315" t="str">
        <f>IF(ISBLANK(A1315),"",IF(H1316=0,NETWORKDAYS($H$3,H1315,holiday!$B$2:$B$10),IF(DAY(H1315)&lt;DAY(H1316),NETWORKDAYS($H$3,H1315,holiday!$B$2:$B$10),0)))</f>
        <v/>
      </c>
      <c r="O1315" t="str">
        <f>IF(ISBLANK(A1315),"",SUMIF($A$3:$A1315,O$2,$B$3:$B1315))</f>
        <v/>
      </c>
      <c r="P1315" t="str">
        <f>IF(ISBLANK(A1315),"",SUMIF($A$3:$A1315,P$2,$B$3:$B1315))</f>
        <v/>
      </c>
      <c r="Q1315" t="str">
        <f>IF(ISBLANK(A1315),"",SUMIF($A$3:$A1315,Q$2,$B$3:$B1315))</f>
        <v/>
      </c>
      <c r="R1315" t="str">
        <f>IF(ISBLANK(A1315),"",SUMIF($A$3:$A1315,R$2,$B$3:$B1315))</f>
        <v/>
      </c>
      <c r="T1315" s="2" t="str">
        <f t="shared" si="163"/>
        <v/>
      </c>
      <c r="U1315" s="2" t="str">
        <f t="shared" si="164"/>
        <v/>
      </c>
      <c r="V1315" s="2" t="str">
        <f t="shared" si="165"/>
        <v/>
      </c>
      <c r="W1315" s="2" t="str">
        <f t="shared" si="166"/>
        <v/>
      </c>
    </row>
    <row r="1316" spans="8:23" x14ac:dyDescent="0.3">
      <c r="H1316" s="12">
        <f t="shared" si="167"/>
        <v>0</v>
      </c>
      <c r="I1316" s="2" t="str">
        <f t="shared" si="160"/>
        <v/>
      </c>
      <c r="J1316" s="2" t="str">
        <f>IF(ISBLANK(A1316),"",-SUM(I$3:I1316))</f>
        <v/>
      </c>
      <c r="K1316" s="2" t="str">
        <f t="shared" si="161"/>
        <v/>
      </c>
      <c r="L1316" s="7" t="str">
        <f t="shared" si="162"/>
        <v/>
      </c>
      <c r="M1316" s="7" t="str">
        <f>IF(ISBLANK(A1316),"",K1316/($M$1+SUM(K$3:K1315)))</f>
        <v/>
      </c>
      <c r="N1316" t="str">
        <f>IF(ISBLANK(A1316),"",IF(H1317=0,NETWORKDAYS($H$3,H1316,holiday!$B$2:$B$10),IF(DAY(H1316)&lt;DAY(H1317),NETWORKDAYS($H$3,H1316,holiday!$B$2:$B$10),0)))</f>
        <v/>
      </c>
      <c r="O1316" t="str">
        <f>IF(ISBLANK(A1316),"",SUMIF($A$3:$A1316,O$2,$B$3:$B1316))</f>
        <v/>
      </c>
      <c r="P1316" t="str">
        <f>IF(ISBLANK(A1316),"",SUMIF($A$3:$A1316,P$2,$B$3:$B1316))</f>
        <v/>
      </c>
      <c r="Q1316" t="str">
        <f>IF(ISBLANK(A1316),"",SUMIF($A$3:$A1316,Q$2,$B$3:$B1316))</f>
        <v/>
      </c>
      <c r="R1316" t="str">
        <f>IF(ISBLANK(A1316),"",SUMIF($A$3:$A1316,R$2,$B$3:$B1316))</f>
        <v/>
      </c>
      <c r="T1316" s="2" t="str">
        <f t="shared" si="163"/>
        <v/>
      </c>
      <c r="U1316" s="2" t="str">
        <f t="shared" si="164"/>
        <v/>
      </c>
      <c r="V1316" s="2" t="str">
        <f t="shared" si="165"/>
        <v/>
      </c>
      <c r="W1316" s="2" t="str">
        <f t="shared" si="166"/>
        <v/>
      </c>
    </row>
    <row r="1317" spans="8:23" x14ac:dyDescent="0.3">
      <c r="H1317" s="12">
        <f t="shared" si="167"/>
        <v>0</v>
      </c>
      <c r="I1317" s="2" t="str">
        <f t="shared" si="160"/>
        <v/>
      </c>
      <c r="J1317" s="2" t="str">
        <f>IF(ISBLANK(A1317),"",-SUM(I$3:I1317))</f>
        <v/>
      </c>
      <c r="K1317" s="2" t="str">
        <f t="shared" si="161"/>
        <v/>
      </c>
      <c r="L1317" s="7" t="str">
        <f t="shared" si="162"/>
        <v/>
      </c>
      <c r="M1317" s="7" t="str">
        <f>IF(ISBLANK(A1317),"",K1317/($M$1+SUM(K$3:K1316)))</f>
        <v/>
      </c>
      <c r="N1317" t="str">
        <f>IF(ISBLANK(A1317),"",IF(H1318=0,NETWORKDAYS($H$3,H1317,holiday!$B$2:$B$10),IF(DAY(H1317)&lt;DAY(H1318),NETWORKDAYS($H$3,H1317,holiday!$B$2:$B$10),0)))</f>
        <v/>
      </c>
      <c r="O1317" t="str">
        <f>IF(ISBLANK(A1317),"",SUMIF($A$3:$A1317,O$2,$B$3:$B1317))</f>
        <v/>
      </c>
      <c r="P1317" t="str">
        <f>IF(ISBLANK(A1317),"",SUMIF($A$3:$A1317,P$2,$B$3:$B1317))</f>
        <v/>
      </c>
      <c r="Q1317" t="str">
        <f>IF(ISBLANK(A1317),"",SUMIF($A$3:$A1317,Q$2,$B$3:$B1317))</f>
        <v/>
      </c>
      <c r="R1317" t="str">
        <f>IF(ISBLANK(A1317),"",SUMIF($A$3:$A1317,R$2,$B$3:$B1317))</f>
        <v/>
      </c>
      <c r="T1317" s="2" t="str">
        <f t="shared" si="163"/>
        <v/>
      </c>
      <c r="U1317" s="2" t="str">
        <f t="shared" si="164"/>
        <v/>
      </c>
      <c r="V1317" s="2" t="str">
        <f t="shared" si="165"/>
        <v/>
      </c>
      <c r="W1317" s="2" t="str">
        <f t="shared" si="166"/>
        <v/>
      </c>
    </row>
    <row r="1318" spans="8:23" x14ac:dyDescent="0.3">
      <c r="H1318" s="12">
        <f t="shared" si="167"/>
        <v>0</v>
      </c>
      <c r="I1318" s="2" t="str">
        <f t="shared" si="160"/>
        <v/>
      </c>
      <c r="J1318" s="2" t="str">
        <f>IF(ISBLANK(A1318),"",-SUM(I$3:I1318))</f>
        <v/>
      </c>
      <c r="K1318" s="2" t="str">
        <f t="shared" si="161"/>
        <v/>
      </c>
      <c r="L1318" s="7" t="str">
        <f t="shared" si="162"/>
        <v/>
      </c>
      <c r="M1318" s="7" t="str">
        <f>IF(ISBLANK(A1318),"",K1318/($M$1+SUM(K$3:K1317)))</f>
        <v/>
      </c>
      <c r="N1318" t="str">
        <f>IF(ISBLANK(A1318),"",IF(H1319=0,NETWORKDAYS($H$3,H1318,holiday!$B$2:$B$10),IF(DAY(H1318)&lt;DAY(H1319),NETWORKDAYS($H$3,H1318,holiday!$B$2:$B$10),0)))</f>
        <v/>
      </c>
      <c r="O1318" t="str">
        <f>IF(ISBLANK(A1318),"",SUMIF($A$3:$A1318,O$2,$B$3:$B1318))</f>
        <v/>
      </c>
      <c r="P1318" t="str">
        <f>IF(ISBLANK(A1318),"",SUMIF($A$3:$A1318,P$2,$B$3:$B1318))</f>
        <v/>
      </c>
      <c r="Q1318" t="str">
        <f>IF(ISBLANK(A1318),"",SUMIF($A$3:$A1318,Q$2,$B$3:$B1318))</f>
        <v/>
      </c>
      <c r="R1318" t="str">
        <f>IF(ISBLANK(A1318),"",SUMIF($A$3:$A1318,R$2,$B$3:$B1318))</f>
        <v/>
      </c>
      <c r="T1318" s="2" t="str">
        <f t="shared" si="163"/>
        <v/>
      </c>
      <c r="U1318" s="2" t="str">
        <f t="shared" si="164"/>
        <v/>
      </c>
      <c r="V1318" s="2" t="str">
        <f t="shared" si="165"/>
        <v/>
      </c>
      <c r="W1318" s="2" t="str">
        <f t="shared" si="166"/>
        <v/>
      </c>
    </row>
    <row r="1319" spans="8:23" x14ac:dyDescent="0.3">
      <c r="H1319" s="12">
        <f t="shared" si="167"/>
        <v>0</v>
      </c>
      <c r="I1319" s="2" t="str">
        <f t="shared" si="160"/>
        <v/>
      </c>
      <c r="J1319" s="2" t="str">
        <f>IF(ISBLANK(A1319),"",-SUM(I$3:I1319))</f>
        <v/>
      </c>
      <c r="K1319" s="2" t="str">
        <f t="shared" si="161"/>
        <v/>
      </c>
      <c r="L1319" s="7" t="str">
        <f t="shared" si="162"/>
        <v/>
      </c>
      <c r="M1319" s="7" t="str">
        <f>IF(ISBLANK(A1319),"",K1319/($M$1+SUM(K$3:K1318)))</f>
        <v/>
      </c>
      <c r="N1319" t="str">
        <f>IF(ISBLANK(A1319),"",IF(H1320=0,NETWORKDAYS($H$3,H1319,holiday!$B$2:$B$10),IF(DAY(H1319)&lt;DAY(H1320),NETWORKDAYS($H$3,H1319,holiday!$B$2:$B$10),0)))</f>
        <v/>
      </c>
      <c r="O1319" t="str">
        <f>IF(ISBLANK(A1319),"",SUMIF($A$3:$A1319,O$2,$B$3:$B1319))</f>
        <v/>
      </c>
      <c r="P1319" t="str">
        <f>IF(ISBLANK(A1319),"",SUMIF($A$3:$A1319,P$2,$B$3:$B1319))</f>
        <v/>
      </c>
      <c r="Q1319" t="str">
        <f>IF(ISBLANK(A1319),"",SUMIF($A$3:$A1319,Q$2,$B$3:$B1319))</f>
        <v/>
      </c>
      <c r="R1319" t="str">
        <f>IF(ISBLANK(A1319),"",SUMIF($A$3:$A1319,R$2,$B$3:$B1319))</f>
        <v/>
      </c>
      <c r="T1319" s="2" t="str">
        <f t="shared" si="163"/>
        <v/>
      </c>
      <c r="U1319" s="2" t="str">
        <f t="shared" si="164"/>
        <v/>
      </c>
      <c r="V1319" s="2" t="str">
        <f t="shared" si="165"/>
        <v/>
      </c>
      <c r="W1319" s="2" t="str">
        <f t="shared" si="166"/>
        <v/>
      </c>
    </row>
    <row r="1320" spans="8:23" x14ac:dyDescent="0.3">
      <c r="H1320" s="12">
        <f t="shared" si="167"/>
        <v>0</v>
      </c>
      <c r="I1320" s="2" t="str">
        <f t="shared" ref="I1320:I1383" si="168">IF(ISBLANK(A1320),"",-B1320*C1320)</f>
        <v/>
      </c>
      <c r="J1320" s="2" t="str">
        <f>IF(ISBLANK(A1320),"",-SUM(I$3:I1320))</f>
        <v/>
      </c>
      <c r="K1320" s="2" t="str">
        <f t="shared" ref="K1320:K1383" si="169">IF(ISBLANK(A1320),"",SUMPRODUCT(O1320:R1320,T1320:W1320)-J1320)</f>
        <v/>
      </c>
      <c r="L1320" s="7" t="str">
        <f t="shared" ref="L1320:L1383" si="170">IF(ISBLANK(A1320),"",K1320/$M$1)</f>
        <v/>
      </c>
      <c r="M1320" s="7" t="str">
        <f>IF(ISBLANK(A1320),"",K1320/($M$1+SUM(K$3:K1319)))</f>
        <v/>
      </c>
      <c r="N1320" t="str">
        <f>IF(ISBLANK(A1320),"",IF(H1321=0,NETWORKDAYS($H$3,H1320,holiday!$B$2:$B$10),IF(DAY(H1320)&lt;DAY(H1321),NETWORKDAYS($H$3,H1320,holiday!$B$2:$B$10),0)))</f>
        <v/>
      </c>
      <c r="O1320" t="str">
        <f>IF(ISBLANK(A1320),"",SUMIF($A$3:$A1320,O$2,$B$3:$B1320))</f>
        <v/>
      </c>
      <c r="P1320" t="str">
        <f>IF(ISBLANK(A1320),"",SUMIF($A$3:$A1320,P$2,$B$3:$B1320))</f>
        <v/>
      </c>
      <c r="Q1320" t="str">
        <f>IF(ISBLANK(A1320),"",SUMIF($A$3:$A1320,Q$2,$B$3:$B1320))</f>
        <v/>
      </c>
      <c r="R1320" t="str">
        <f>IF(ISBLANK(A1320),"",SUMIF($A$3:$A1320,R$2,$B$3:$B1320))</f>
        <v/>
      </c>
      <c r="T1320" s="2" t="str">
        <f t="shared" ref="T1320:T1383" si="171">IF(ISBLANK(A1320),"",IF($A1320=T$2,$C1320,T1319))</f>
        <v/>
      </c>
      <c r="U1320" s="2" t="str">
        <f t="shared" ref="U1320:U1383" si="172">IF(ISBLANK(A1320),"",IF($A1320=U$2,$C1320,U1319))</f>
        <v/>
      </c>
      <c r="V1320" s="2" t="str">
        <f t="shared" ref="V1320:V1383" si="173">IF(ISBLANK(A1320),"",IF($A1320=V$2,$C1320,V1319))</f>
        <v/>
      </c>
      <c r="W1320" s="2" t="str">
        <f t="shared" ref="W1320:W1383" si="174">IF(ISBLANK(A1320),"",IF($A1320=W$2,$C1320,W1319))</f>
        <v/>
      </c>
    </row>
    <row r="1321" spans="8:23" x14ac:dyDescent="0.3">
      <c r="H1321" s="12">
        <f t="shared" si="167"/>
        <v>0</v>
      </c>
      <c r="I1321" s="2" t="str">
        <f t="shared" si="168"/>
        <v/>
      </c>
      <c r="J1321" s="2" t="str">
        <f>IF(ISBLANK(A1321),"",-SUM(I$3:I1321))</f>
        <v/>
      </c>
      <c r="K1321" s="2" t="str">
        <f t="shared" si="169"/>
        <v/>
      </c>
      <c r="L1321" s="7" t="str">
        <f t="shared" si="170"/>
        <v/>
      </c>
      <c r="M1321" s="7" t="str">
        <f>IF(ISBLANK(A1321),"",K1321/($M$1+SUM(K$3:K1320)))</f>
        <v/>
      </c>
      <c r="N1321" t="str">
        <f>IF(ISBLANK(A1321),"",IF(H1322=0,NETWORKDAYS($H$3,H1321,holiday!$B$2:$B$10),IF(DAY(H1321)&lt;DAY(H1322),NETWORKDAYS($H$3,H1321,holiday!$B$2:$B$10),0)))</f>
        <v/>
      </c>
      <c r="O1321" t="str">
        <f>IF(ISBLANK(A1321),"",SUMIF($A$3:$A1321,O$2,$B$3:$B1321))</f>
        <v/>
      </c>
      <c r="P1321" t="str">
        <f>IF(ISBLANK(A1321),"",SUMIF($A$3:$A1321,P$2,$B$3:$B1321))</f>
        <v/>
      </c>
      <c r="Q1321" t="str">
        <f>IF(ISBLANK(A1321),"",SUMIF($A$3:$A1321,Q$2,$B$3:$B1321))</f>
        <v/>
      </c>
      <c r="R1321" t="str">
        <f>IF(ISBLANK(A1321),"",SUMIF($A$3:$A1321,R$2,$B$3:$B1321))</f>
        <v/>
      </c>
      <c r="T1321" s="2" t="str">
        <f t="shared" si="171"/>
        <v/>
      </c>
      <c r="U1321" s="2" t="str">
        <f t="shared" si="172"/>
        <v/>
      </c>
      <c r="V1321" s="2" t="str">
        <f t="shared" si="173"/>
        <v/>
      </c>
      <c r="W1321" s="2" t="str">
        <f t="shared" si="174"/>
        <v/>
      </c>
    </row>
    <row r="1322" spans="8:23" x14ac:dyDescent="0.3">
      <c r="H1322" s="12">
        <f t="shared" si="167"/>
        <v>0</v>
      </c>
      <c r="I1322" s="2" t="str">
        <f t="shared" si="168"/>
        <v/>
      </c>
      <c r="J1322" s="2" t="str">
        <f>IF(ISBLANK(A1322),"",-SUM(I$3:I1322))</f>
        <v/>
      </c>
      <c r="K1322" s="2" t="str">
        <f t="shared" si="169"/>
        <v/>
      </c>
      <c r="L1322" s="7" t="str">
        <f t="shared" si="170"/>
        <v/>
      </c>
      <c r="M1322" s="7" t="str">
        <f>IF(ISBLANK(A1322),"",K1322/($M$1+SUM(K$3:K1321)))</f>
        <v/>
      </c>
      <c r="N1322" t="str">
        <f>IF(ISBLANK(A1322),"",IF(H1323=0,NETWORKDAYS($H$3,H1322,holiday!$B$2:$B$10),IF(DAY(H1322)&lt;DAY(H1323),NETWORKDAYS($H$3,H1322,holiday!$B$2:$B$10),0)))</f>
        <v/>
      </c>
      <c r="O1322" t="str">
        <f>IF(ISBLANK(A1322),"",SUMIF($A$3:$A1322,O$2,$B$3:$B1322))</f>
        <v/>
      </c>
      <c r="P1322" t="str">
        <f>IF(ISBLANK(A1322),"",SUMIF($A$3:$A1322,P$2,$B$3:$B1322))</f>
        <v/>
      </c>
      <c r="Q1322" t="str">
        <f>IF(ISBLANK(A1322),"",SUMIF($A$3:$A1322,Q$2,$B$3:$B1322))</f>
        <v/>
      </c>
      <c r="R1322" t="str">
        <f>IF(ISBLANK(A1322),"",SUMIF($A$3:$A1322,R$2,$B$3:$B1322))</f>
        <v/>
      </c>
      <c r="T1322" s="2" t="str">
        <f t="shared" si="171"/>
        <v/>
      </c>
      <c r="U1322" s="2" t="str">
        <f t="shared" si="172"/>
        <v/>
      </c>
      <c r="V1322" s="2" t="str">
        <f t="shared" si="173"/>
        <v/>
      </c>
      <c r="W1322" s="2" t="str">
        <f t="shared" si="174"/>
        <v/>
      </c>
    </row>
    <row r="1323" spans="8:23" x14ac:dyDescent="0.3">
      <c r="H1323" s="12">
        <f t="shared" si="167"/>
        <v>0</v>
      </c>
      <c r="I1323" s="2" t="str">
        <f t="shared" si="168"/>
        <v/>
      </c>
      <c r="J1323" s="2" t="str">
        <f>IF(ISBLANK(A1323),"",-SUM(I$3:I1323))</f>
        <v/>
      </c>
      <c r="K1323" s="2" t="str">
        <f t="shared" si="169"/>
        <v/>
      </c>
      <c r="L1323" s="7" t="str">
        <f t="shared" si="170"/>
        <v/>
      </c>
      <c r="M1323" s="7" t="str">
        <f>IF(ISBLANK(A1323),"",K1323/($M$1+SUM(K$3:K1322)))</f>
        <v/>
      </c>
      <c r="N1323" t="str">
        <f>IF(ISBLANK(A1323),"",IF(H1324=0,NETWORKDAYS($H$3,H1323,holiday!$B$2:$B$10),IF(DAY(H1323)&lt;DAY(H1324),NETWORKDAYS($H$3,H1323,holiday!$B$2:$B$10),0)))</f>
        <v/>
      </c>
      <c r="O1323" t="str">
        <f>IF(ISBLANK(A1323),"",SUMIF($A$3:$A1323,O$2,$B$3:$B1323))</f>
        <v/>
      </c>
      <c r="P1323" t="str">
        <f>IF(ISBLANK(A1323),"",SUMIF($A$3:$A1323,P$2,$B$3:$B1323))</f>
        <v/>
      </c>
      <c r="Q1323" t="str">
        <f>IF(ISBLANK(A1323),"",SUMIF($A$3:$A1323,Q$2,$B$3:$B1323))</f>
        <v/>
      </c>
      <c r="R1323" t="str">
        <f>IF(ISBLANK(A1323),"",SUMIF($A$3:$A1323,R$2,$B$3:$B1323))</f>
        <v/>
      </c>
      <c r="T1323" s="2" t="str">
        <f t="shared" si="171"/>
        <v/>
      </c>
      <c r="U1323" s="2" t="str">
        <f t="shared" si="172"/>
        <v/>
      </c>
      <c r="V1323" s="2" t="str">
        <f t="shared" si="173"/>
        <v/>
      </c>
      <c r="W1323" s="2" t="str">
        <f t="shared" si="174"/>
        <v/>
      </c>
    </row>
    <row r="1324" spans="8:23" x14ac:dyDescent="0.3">
      <c r="H1324" s="12">
        <f t="shared" si="167"/>
        <v>0</v>
      </c>
      <c r="I1324" s="2" t="str">
        <f t="shared" si="168"/>
        <v/>
      </c>
      <c r="J1324" s="2" t="str">
        <f>IF(ISBLANK(A1324),"",-SUM(I$3:I1324))</f>
        <v/>
      </c>
      <c r="K1324" s="2" t="str">
        <f t="shared" si="169"/>
        <v/>
      </c>
      <c r="L1324" s="7" t="str">
        <f t="shared" si="170"/>
        <v/>
      </c>
      <c r="M1324" s="7" t="str">
        <f>IF(ISBLANK(A1324),"",K1324/($M$1+SUM(K$3:K1323)))</f>
        <v/>
      </c>
      <c r="N1324" t="str">
        <f>IF(ISBLANK(A1324),"",IF(H1325=0,NETWORKDAYS($H$3,H1324,holiday!$B$2:$B$10),IF(DAY(H1324)&lt;DAY(H1325),NETWORKDAYS($H$3,H1324,holiday!$B$2:$B$10),0)))</f>
        <v/>
      </c>
      <c r="O1324" t="str">
        <f>IF(ISBLANK(A1324),"",SUMIF($A$3:$A1324,O$2,$B$3:$B1324))</f>
        <v/>
      </c>
      <c r="P1324" t="str">
        <f>IF(ISBLANK(A1324),"",SUMIF($A$3:$A1324,P$2,$B$3:$B1324))</f>
        <v/>
      </c>
      <c r="Q1324" t="str">
        <f>IF(ISBLANK(A1324),"",SUMIF($A$3:$A1324,Q$2,$B$3:$B1324))</f>
        <v/>
      </c>
      <c r="R1324" t="str">
        <f>IF(ISBLANK(A1324),"",SUMIF($A$3:$A1324,R$2,$B$3:$B1324))</f>
        <v/>
      </c>
      <c r="T1324" s="2" t="str">
        <f t="shared" si="171"/>
        <v/>
      </c>
      <c r="U1324" s="2" t="str">
        <f t="shared" si="172"/>
        <v/>
      </c>
      <c r="V1324" s="2" t="str">
        <f t="shared" si="173"/>
        <v/>
      </c>
      <c r="W1324" s="2" t="str">
        <f t="shared" si="174"/>
        <v/>
      </c>
    </row>
    <row r="1325" spans="8:23" x14ac:dyDescent="0.3">
      <c r="H1325" s="12">
        <f t="shared" si="167"/>
        <v>0</v>
      </c>
      <c r="I1325" s="2" t="str">
        <f t="shared" si="168"/>
        <v/>
      </c>
      <c r="J1325" s="2" t="str">
        <f>IF(ISBLANK(A1325),"",-SUM(I$3:I1325))</f>
        <v/>
      </c>
      <c r="K1325" s="2" t="str">
        <f t="shared" si="169"/>
        <v/>
      </c>
      <c r="L1325" s="7" t="str">
        <f t="shared" si="170"/>
        <v/>
      </c>
      <c r="M1325" s="7" t="str">
        <f>IF(ISBLANK(A1325),"",K1325/($M$1+SUM(K$3:K1324)))</f>
        <v/>
      </c>
      <c r="N1325" t="str">
        <f>IF(ISBLANK(A1325),"",IF(H1326=0,NETWORKDAYS($H$3,H1325,holiday!$B$2:$B$10),IF(DAY(H1325)&lt;DAY(H1326),NETWORKDAYS($H$3,H1325,holiday!$B$2:$B$10),0)))</f>
        <v/>
      </c>
      <c r="O1325" t="str">
        <f>IF(ISBLANK(A1325),"",SUMIF($A$3:$A1325,O$2,$B$3:$B1325))</f>
        <v/>
      </c>
      <c r="P1325" t="str">
        <f>IF(ISBLANK(A1325),"",SUMIF($A$3:$A1325,P$2,$B$3:$B1325))</f>
        <v/>
      </c>
      <c r="Q1325" t="str">
        <f>IF(ISBLANK(A1325),"",SUMIF($A$3:$A1325,Q$2,$B$3:$B1325))</f>
        <v/>
      </c>
      <c r="R1325" t="str">
        <f>IF(ISBLANK(A1325),"",SUMIF($A$3:$A1325,R$2,$B$3:$B1325))</f>
        <v/>
      </c>
      <c r="T1325" s="2" t="str">
        <f t="shared" si="171"/>
        <v/>
      </c>
      <c r="U1325" s="2" t="str">
        <f t="shared" si="172"/>
        <v/>
      </c>
      <c r="V1325" s="2" t="str">
        <f t="shared" si="173"/>
        <v/>
      </c>
      <c r="W1325" s="2" t="str">
        <f t="shared" si="174"/>
        <v/>
      </c>
    </row>
    <row r="1326" spans="8:23" x14ac:dyDescent="0.3">
      <c r="H1326" s="12">
        <f t="shared" si="167"/>
        <v>0</v>
      </c>
      <c r="I1326" s="2" t="str">
        <f t="shared" si="168"/>
        <v/>
      </c>
      <c r="J1326" s="2" t="str">
        <f>IF(ISBLANK(A1326),"",-SUM(I$3:I1326))</f>
        <v/>
      </c>
      <c r="K1326" s="2" t="str">
        <f t="shared" si="169"/>
        <v/>
      </c>
      <c r="L1326" s="7" t="str">
        <f t="shared" si="170"/>
        <v/>
      </c>
      <c r="M1326" s="7" t="str">
        <f>IF(ISBLANK(A1326),"",K1326/($M$1+SUM(K$3:K1325)))</f>
        <v/>
      </c>
      <c r="N1326" t="str">
        <f>IF(ISBLANK(A1326),"",IF(H1327=0,NETWORKDAYS($H$3,H1326,holiday!$B$2:$B$10),IF(DAY(H1326)&lt;DAY(H1327),NETWORKDAYS($H$3,H1326,holiday!$B$2:$B$10),0)))</f>
        <v/>
      </c>
      <c r="O1326" t="str">
        <f>IF(ISBLANK(A1326),"",SUMIF($A$3:$A1326,O$2,$B$3:$B1326))</f>
        <v/>
      </c>
      <c r="P1326" t="str">
        <f>IF(ISBLANK(A1326),"",SUMIF($A$3:$A1326,P$2,$B$3:$B1326))</f>
        <v/>
      </c>
      <c r="Q1326" t="str">
        <f>IF(ISBLANK(A1326),"",SUMIF($A$3:$A1326,Q$2,$B$3:$B1326))</f>
        <v/>
      </c>
      <c r="R1326" t="str">
        <f>IF(ISBLANK(A1326),"",SUMIF($A$3:$A1326,R$2,$B$3:$B1326))</f>
        <v/>
      </c>
      <c r="T1326" s="2" t="str">
        <f t="shared" si="171"/>
        <v/>
      </c>
      <c r="U1326" s="2" t="str">
        <f t="shared" si="172"/>
        <v/>
      </c>
      <c r="V1326" s="2" t="str">
        <f t="shared" si="173"/>
        <v/>
      </c>
      <c r="W1326" s="2" t="str">
        <f t="shared" si="174"/>
        <v/>
      </c>
    </row>
    <row r="1327" spans="8:23" x14ac:dyDescent="0.3">
      <c r="H1327" s="12">
        <f t="shared" si="167"/>
        <v>0</v>
      </c>
      <c r="I1327" s="2" t="str">
        <f t="shared" si="168"/>
        <v/>
      </c>
      <c r="J1327" s="2" t="str">
        <f>IF(ISBLANK(A1327),"",-SUM(I$3:I1327))</f>
        <v/>
      </c>
      <c r="K1327" s="2" t="str">
        <f t="shared" si="169"/>
        <v/>
      </c>
      <c r="L1327" s="7" t="str">
        <f t="shared" si="170"/>
        <v/>
      </c>
      <c r="M1327" s="7" t="str">
        <f>IF(ISBLANK(A1327),"",K1327/($M$1+SUM(K$3:K1326)))</f>
        <v/>
      </c>
      <c r="N1327" t="str">
        <f>IF(ISBLANK(A1327),"",IF(H1328=0,NETWORKDAYS($H$3,H1327,holiday!$B$2:$B$10),IF(DAY(H1327)&lt;DAY(H1328),NETWORKDAYS($H$3,H1327,holiday!$B$2:$B$10),0)))</f>
        <v/>
      </c>
      <c r="O1327" t="str">
        <f>IF(ISBLANK(A1327),"",SUMIF($A$3:$A1327,O$2,$B$3:$B1327))</f>
        <v/>
      </c>
      <c r="P1327" t="str">
        <f>IF(ISBLANK(A1327),"",SUMIF($A$3:$A1327,P$2,$B$3:$B1327))</f>
        <v/>
      </c>
      <c r="Q1327" t="str">
        <f>IF(ISBLANK(A1327),"",SUMIF($A$3:$A1327,Q$2,$B$3:$B1327))</f>
        <v/>
      </c>
      <c r="R1327" t="str">
        <f>IF(ISBLANK(A1327),"",SUMIF($A$3:$A1327,R$2,$B$3:$B1327))</f>
        <v/>
      </c>
      <c r="T1327" s="2" t="str">
        <f t="shared" si="171"/>
        <v/>
      </c>
      <c r="U1327" s="2" t="str">
        <f t="shared" si="172"/>
        <v/>
      </c>
      <c r="V1327" s="2" t="str">
        <f t="shared" si="173"/>
        <v/>
      </c>
      <c r="W1327" s="2" t="str">
        <f t="shared" si="174"/>
        <v/>
      </c>
    </row>
    <row r="1328" spans="8:23" x14ac:dyDescent="0.3">
      <c r="H1328" s="12">
        <f t="shared" si="167"/>
        <v>0</v>
      </c>
      <c r="I1328" s="2" t="str">
        <f t="shared" si="168"/>
        <v/>
      </c>
      <c r="J1328" s="2" t="str">
        <f>IF(ISBLANK(A1328),"",-SUM(I$3:I1328))</f>
        <v/>
      </c>
      <c r="K1328" s="2" t="str">
        <f t="shared" si="169"/>
        <v/>
      </c>
      <c r="L1328" s="7" t="str">
        <f t="shared" si="170"/>
        <v/>
      </c>
      <c r="M1328" s="7" t="str">
        <f>IF(ISBLANK(A1328),"",K1328/($M$1+SUM(K$3:K1327)))</f>
        <v/>
      </c>
      <c r="N1328" t="str">
        <f>IF(ISBLANK(A1328),"",IF(H1329=0,NETWORKDAYS($H$3,H1328,holiday!$B$2:$B$10),IF(DAY(H1328)&lt;DAY(H1329),NETWORKDAYS($H$3,H1328,holiday!$B$2:$B$10),0)))</f>
        <v/>
      </c>
      <c r="O1328" t="str">
        <f>IF(ISBLANK(A1328),"",SUMIF($A$3:$A1328,O$2,$B$3:$B1328))</f>
        <v/>
      </c>
      <c r="P1328" t="str">
        <f>IF(ISBLANK(A1328),"",SUMIF($A$3:$A1328,P$2,$B$3:$B1328))</f>
        <v/>
      </c>
      <c r="Q1328" t="str">
        <f>IF(ISBLANK(A1328),"",SUMIF($A$3:$A1328,Q$2,$B$3:$B1328))</f>
        <v/>
      </c>
      <c r="R1328" t="str">
        <f>IF(ISBLANK(A1328),"",SUMIF($A$3:$A1328,R$2,$B$3:$B1328))</f>
        <v/>
      </c>
      <c r="T1328" s="2" t="str">
        <f t="shared" si="171"/>
        <v/>
      </c>
      <c r="U1328" s="2" t="str">
        <f t="shared" si="172"/>
        <v/>
      </c>
      <c r="V1328" s="2" t="str">
        <f t="shared" si="173"/>
        <v/>
      </c>
      <c r="W1328" s="2" t="str">
        <f t="shared" si="174"/>
        <v/>
      </c>
    </row>
    <row r="1329" spans="8:23" x14ac:dyDescent="0.3">
      <c r="H1329" s="12">
        <f t="shared" si="167"/>
        <v>0</v>
      </c>
      <c r="I1329" s="2" t="str">
        <f t="shared" si="168"/>
        <v/>
      </c>
      <c r="J1329" s="2" t="str">
        <f>IF(ISBLANK(A1329),"",-SUM(I$3:I1329))</f>
        <v/>
      </c>
      <c r="K1329" s="2" t="str">
        <f t="shared" si="169"/>
        <v/>
      </c>
      <c r="L1329" s="7" t="str">
        <f t="shared" si="170"/>
        <v/>
      </c>
      <c r="M1329" s="7" t="str">
        <f>IF(ISBLANK(A1329),"",K1329/($M$1+SUM(K$3:K1328)))</f>
        <v/>
      </c>
      <c r="N1329" t="str">
        <f>IF(ISBLANK(A1329),"",IF(H1330=0,NETWORKDAYS($H$3,H1329,holiday!$B$2:$B$10),IF(DAY(H1329)&lt;DAY(H1330),NETWORKDAYS($H$3,H1329,holiday!$B$2:$B$10),0)))</f>
        <v/>
      </c>
      <c r="O1329" t="str">
        <f>IF(ISBLANK(A1329),"",SUMIF($A$3:$A1329,O$2,$B$3:$B1329))</f>
        <v/>
      </c>
      <c r="P1329" t="str">
        <f>IF(ISBLANK(A1329),"",SUMIF($A$3:$A1329,P$2,$B$3:$B1329))</f>
        <v/>
      </c>
      <c r="Q1329" t="str">
        <f>IF(ISBLANK(A1329),"",SUMIF($A$3:$A1329,Q$2,$B$3:$B1329))</f>
        <v/>
      </c>
      <c r="R1329" t="str">
        <f>IF(ISBLANK(A1329),"",SUMIF($A$3:$A1329,R$2,$B$3:$B1329))</f>
        <v/>
      </c>
      <c r="T1329" s="2" t="str">
        <f t="shared" si="171"/>
        <v/>
      </c>
      <c r="U1329" s="2" t="str">
        <f t="shared" si="172"/>
        <v/>
      </c>
      <c r="V1329" s="2" t="str">
        <f t="shared" si="173"/>
        <v/>
      </c>
      <c r="W1329" s="2" t="str">
        <f t="shared" si="174"/>
        <v/>
      </c>
    </row>
    <row r="1330" spans="8:23" x14ac:dyDescent="0.3">
      <c r="H1330" s="12">
        <f t="shared" si="167"/>
        <v>0</v>
      </c>
      <c r="I1330" s="2" t="str">
        <f t="shared" si="168"/>
        <v/>
      </c>
      <c r="J1330" s="2" t="str">
        <f>IF(ISBLANK(A1330),"",-SUM(I$3:I1330))</f>
        <v/>
      </c>
      <c r="K1330" s="2" t="str">
        <f t="shared" si="169"/>
        <v/>
      </c>
      <c r="L1330" s="7" t="str">
        <f t="shared" si="170"/>
        <v/>
      </c>
      <c r="M1330" s="7" t="str">
        <f>IF(ISBLANK(A1330),"",K1330/($M$1+SUM(K$3:K1329)))</f>
        <v/>
      </c>
      <c r="N1330" t="str">
        <f>IF(ISBLANK(A1330),"",IF(H1331=0,NETWORKDAYS($H$3,H1330,holiday!$B$2:$B$10),IF(DAY(H1330)&lt;DAY(H1331),NETWORKDAYS($H$3,H1330,holiday!$B$2:$B$10),0)))</f>
        <v/>
      </c>
      <c r="O1330" t="str">
        <f>IF(ISBLANK(A1330),"",SUMIF($A$3:$A1330,O$2,$B$3:$B1330))</f>
        <v/>
      </c>
      <c r="P1330" t="str">
        <f>IF(ISBLANK(A1330),"",SUMIF($A$3:$A1330,P$2,$B$3:$B1330))</f>
        <v/>
      </c>
      <c r="Q1330" t="str">
        <f>IF(ISBLANK(A1330),"",SUMIF($A$3:$A1330,Q$2,$B$3:$B1330))</f>
        <v/>
      </c>
      <c r="R1330" t="str">
        <f>IF(ISBLANK(A1330),"",SUMIF($A$3:$A1330,R$2,$B$3:$B1330))</f>
        <v/>
      </c>
      <c r="T1330" s="2" t="str">
        <f t="shared" si="171"/>
        <v/>
      </c>
      <c r="U1330" s="2" t="str">
        <f t="shared" si="172"/>
        <v/>
      </c>
      <c r="V1330" s="2" t="str">
        <f t="shared" si="173"/>
        <v/>
      </c>
      <c r="W1330" s="2" t="str">
        <f t="shared" si="174"/>
        <v/>
      </c>
    </row>
    <row r="1331" spans="8:23" x14ac:dyDescent="0.3">
      <c r="H1331" s="12">
        <f t="shared" si="167"/>
        <v>0</v>
      </c>
      <c r="I1331" s="2" t="str">
        <f t="shared" si="168"/>
        <v/>
      </c>
      <c r="J1331" s="2" t="str">
        <f>IF(ISBLANK(A1331),"",-SUM(I$3:I1331))</f>
        <v/>
      </c>
      <c r="K1331" s="2" t="str">
        <f t="shared" si="169"/>
        <v/>
      </c>
      <c r="L1331" s="7" t="str">
        <f t="shared" si="170"/>
        <v/>
      </c>
      <c r="M1331" s="7" t="str">
        <f>IF(ISBLANK(A1331),"",K1331/($M$1+SUM(K$3:K1330)))</f>
        <v/>
      </c>
      <c r="N1331" t="str">
        <f>IF(ISBLANK(A1331),"",IF(H1332=0,NETWORKDAYS($H$3,H1331,holiday!$B$2:$B$10),IF(DAY(H1331)&lt;DAY(H1332),NETWORKDAYS($H$3,H1331,holiday!$B$2:$B$10),0)))</f>
        <v/>
      </c>
      <c r="O1331" t="str">
        <f>IF(ISBLANK(A1331),"",SUMIF($A$3:$A1331,O$2,$B$3:$B1331))</f>
        <v/>
      </c>
      <c r="P1331" t="str">
        <f>IF(ISBLANK(A1331),"",SUMIF($A$3:$A1331,P$2,$B$3:$B1331))</f>
        <v/>
      </c>
      <c r="Q1331" t="str">
        <f>IF(ISBLANK(A1331),"",SUMIF($A$3:$A1331,Q$2,$B$3:$B1331))</f>
        <v/>
      </c>
      <c r="R1331" t="str">
        <f>IF(ISBLANK(A1331),"",SUMIF($A$3:$A1331,R$2,$B$3:$B1331))</f>
        <v/>
      </c>
      <c r="T1331" s="2" t="str">
        <f t="shared" si="171"/>
        <v/>
      </c>
      <c r="U1331" s="2" t="str">
        <f t="shared" si="172"/>
        <v/>
      </c>
      <c r="V1331" s="2" t="str">
        <f t="shared" si="173"/>
        <v/>
      </c>
      <c r="W1331" s="2" t="str">
        <f t="shared" si="174"/>
        <v/>
      </c>
    </row>
    <row r="1332" spans="8:23" x14ac:dyDescent="0.3">
      <c r="H1332" s="12">
        <f t="shared" si="167"/>
        <v>0</v>
      </c>
      <c r="I1332" s="2" t="str">
        <f t="shared" si="168"/>
        <v/>
      </c>
      <c r="J1332" s="2" t="str">
        <f>IF(ISBLANK(A1332),"",-SUM(I$3:I1332))</f>
        <v/>
      </c>
      <c r="K1332" s="2" t="str">
        <f t="shared" si="169"/>
        <v/>
      </c>
      <c r="L1332" s="7" t="str">
        <f t="shared" si="170"/>
        <v/>
      </c>
      <c r="M1332" s="7" t="str">
        <f>IF(ISBLANK(A1332),"",K1332/($M$1+SUM(K$3:K1331)))</f>
        <v/>
      </c>
      <c r="N1332" t="str">
        <f>IF(ISBLANK(A1332),"",IF(H1333=0,NETWORKDAYS($H$3,H1332,holiday!$B$2:$B$10),IF(DAY(H1332)&lt;DAY(H1333),NETWORKDAYS($H$3,H1332,holiday!$B$2:$B$10),0)))</f>
        <v/>
      </c>
      <c r="O1332" t="str">
        <f>IF(ISBLANK(A1332),"",SUMIF($A$3:$A1332,O$2,$B$3:$B1332))</f>
        <v/>
      </c>
      <c r="P1332" t="str">
        <f>IF(ISBLANK(A1332),"",SUMIF($A$3:$A1332,P$2,$B$3:$B1332))</f>
        <v/>
      </c>
      <c r="Q1332" t="str">
        <f>IF(ISBLANK(A1332),"",SUMIF($A$3:$A1332,Q$2,$B$3:$B1332))</f>
        <v/>
      </c>
      <c r="R1332" t="str">
        <f>IF(ISBLANK(A1332),"",SUMIF($A$3:$A1332,R$2,$B$3:$B1332))</f>
        <v/>
      </c>
      <c r="T1332" s="2" t="str">
        <f t="shared" si="171"/>
        <v/>
      </c>
      <c r="U1332" s="2" t="str">
        <f t="shared" si="172"/>
        <v/>
      </c>
      <c r="V1332" s="2" t="str">
        <f t="shared" si="173"/>
        <v/>
      </c>
      <c r="W1332" s="2" t="str">
        <f t="shared" si="174"/>
        <v/>
      </c>
    </row>
    <row r="1333" spans="8:23" x14ac:dyDescent="0.3">
      <c r="H1333" s="12">
        <f t="shared" si="167"/>
        <v>0</v>
      </c>
      <c r="I1333" s="2" t="str">
        <f t="shared" si="168"/>
        <v/>
      </c>
      <c r="J1333" s="2" t="str">
        <f>IF(ISBLANK(A1333),"",-SUM(I$3:I1333))</f>
        <v/>
      </c>
      <c r="K1333" s="2" t="str">
        <f t="shared" si="169"/>
        <v/>
      </c>
      <c r="L1333" s="7" t="str">
        <f t="shared" si="170"/>
        <v/>
      </c>
      <c r="M1333" s="7" t="str">
        <f>IF(ISBLANK(A1333),"",K1333/($M$1+SUM(K$3:K1332)))</f>
        <v/>
      </c>
      <c r="N1333" t="str">
        <f>IF(ISBLANK(A1333),"",IF(H1334=0,NETWORKDAYS($H$3,H1333,holiday!$B$2:$B$10),IF(DAY(H1333)&lt;DAY(H1334),NETWORKDAYS($H$3,H1333,holiday!$B$2:$B$10),0)))</f>
        <v/>
      </c>
      <c r="O1333" t="str">
        <f>IF(ISBLANK(A1333),"",SUMIF($A$3:$A1333,O$2,$B$3:$B1333))</f>
        <v/>
      </c>
      <c r="P1333" t="str">
        <f>IF(ISBLANK(A1333),"",SUMIF($A$3:$A1333,P$2,$B$3:$B1333))</f>
        <v/>
      </c>
      <c r="Q1333" t="str">
        <f>IF(ISBLANK(A1333),"",SUMIF($A$3:$A1333,Q$2,$B$3:$B1333))</f>
        <v/>
      </c>
      <c r="R1333" t="str">
        <f>IF(ISBLANK(A1333),"",SUMIF($A$3:$A1333,R$2,$B$3:$B1333))</f>
        <v/>
      </c>
      <c r="T1333" s="2" t="str">
        <f t="shared" si="171"/>
        <v/>
      </c>
      <c r="U1333" s="2" t="str">
        <f t="shared" si="172"/>
        <v/>
      </c>
      <c r="V1333" s="2" t="str">
        <f t="shared" si="173"/>
        <v/>
      </c>
      <c r="W1333" s="2" t="str">
        <f t="shared" si="174"/>
        <v/>
      </c>
    </row>
    <row r="1334" spans="8:23" x14ac:dyDescent="0.3">
      <c r="H1334" s="12">
        <f t="shared" si="167"/>
        <v>0</v>
      </c>
      <c r="I1334" s="2" t="str">
        <f t="shared" si="168"/>
        <v/>
      </c>
      <c r="J1334" s="2" t="str">
        <f>IF(ISBLANK(A1334),"",-SUM(I$3:I1334))</f>
        <v/>
      </c>
      <c r="K1334" s="2" t="str">
        <f t="shared" si="169"/>
        <v/>
      </c>
      <c r="L1334" s="7" t="str">
        <f t="shared" si="170"/>
        <v/>
      </c>
      <c r="M1334" s="7" t="str">
        <f>IF(ISBLANK(A1334),"",K1334/($M$1+SUM(K$3:K1333)))</f>
        <v/>
      </c>
      <c r="N1334" t="str">
        <f>IF(ISBLANK(A1334),"",IF(H1335=0,NETWORKDAYS($H$3,H1334,holiday!$B$2:$B$10),IF(DAY(H1334)&lt;DAY(H1335),NETWORKDAYS($H$3,H1334,holiday!$B$2:$B$10),0)))</f>
        <v/>
      </c>
      <c r="O1334" t="str">
        <f>IF(ISBLANK(A1334),"",SUMIF($A$3:$A1334,O$2,$B$3:$B1334))</f>
        <v/>
      </c>
      <c r="P1334" t="str">
        <f>IF(ISBLANK(A1334),"",SUMIF($A$3:$A1334,P$2,$B$3:$B1334))</f>
        <v/>
      </c>
      <c r="Q1334" t="str">
        <f>IF(ISBLANK(A1334),"",SUMIF($A$3:$A1334,Q$2,$B$3:$B1334))</f>
        <v/>
      </c>
      <c r="R1334" t="str">
        <f>IF(ISBLANK(A1334),"",SUMIF($A$3:$A1334,R$2,$B$3:$B1334))</f>
        <v/>
      </c>
      <c r="T1334" s="2" t="str">
        <f t="shared" si="171"/>
        <v/>
      </c>
      <c r="U1334" s="2" t="str">
        <f t="shared" si="172"/>
        <v/>
      </c>
      <c r="V1334" s="2" t="str">
        <f t="shared" si="173"/>
        <v/>
      </c>
      <c r="W1334" s="2" t="str">
        <f t="shared" si="174"/>
        <v/>
      </c>
    </row>
    <row r="1335" spans="8:23" x14ac:dyDescent="0.3">
      <c r="H1335" s="12">
        <f t="shared" si="167"/>
        <v>0</v>
      </c>
      <c r="I1335" s="2" t="str">
        <f t="shared" si="168"/>
        <v/>
      </c>
      <c r="J1335" s="2" t="str">
        <f>IF(ISBLANK(A1335),"",-SUM(I$3:I1335))</f>
        <v/>
      </c>
      <c r="K1335" s="2" t="str">
        <f t="shared" si="169"/>
        <v/>
      </c>
      <c r="L1335" s="7" t="str">
        <f t="shared" si="170"/>
        <v/>
      </c>
      <c r="M1335" s="7" t="str">
        <f>IF(ISBLANK(A1335),"",K1335/($M$1+SUM(K$3:K1334)))</f>
        <v/>
      </c>
      <c r="N1335" t="str">
        <f>IF(ISBLANK(A1335),"",IF(H1336=0,NETWORKDAYS($H$3,H1335,holiday!$B$2:$B$10),IF(DAY(H1335)&lt;DAY(H1336),NETWORKDAYS($H$3,H1335,holiday!$B$2:$B$10),0)))</f>
        <v/>
      </c>
      <c r="O1335" t="str">
        <f>IF(ISBLANK(A1335),"",SUMIF($A$3:$A1335,O$2,$B$3:$B1335))</f>
        <v/>
      </c>
      <c r="P1335" t="str">
        <f>IF(ISBLANK(A1335),"",SUMIF($A$3:$A1335,P$2,$B$3:$B1335))</f>
        <v/>
      </c>
      <c r="Q1335" t="str">
        <f>IF(ISBLANK(A1335),"",SUMIF($A$3:$A1335,Q$2,$B$3:$B1335))</f>
        <v/>
      </c>
      <c r="R1335" t="str">
        <f>IF(ISBLANK(A1335),"",SUMIF($A$3:$A1335,R$2,$B$3:$B1335))</f>
        <v/>
      </c>
      <c r="T1335" s="2" t="str">
        <f t="shared" si="171"/>
        <v/>
      </c>
      <c r="U1335" s="2" t="str">
        <f t="shared" si="172"/>
        <v/>
      </c>
      <c r="V1335" s="2" t="str">
        <f t="shared" si="173"/>
        <v/>
      </c>
      <c r="W1335" s="2" t="str">
        <f t="shared" si="174"/>
        <v/>
      </c>
    </row>
    <row r="1336" spans="8:23" x14ac:dyDescent="0.3">
      <c r="H1336" s="12">
        <f t="shared" si="167"/>
        <v>0</v>
      </c>
      <c r="I1336" s="2" t="str">
        <f t="shared" si="168"/>
        <v/>
      </c>
      <c r="J1336" s="2" t="str">
        <f>IF(ISBLANK(A1336),"",-SUM(I$3:I1336))</f>
        <v/>
      </c>
      <c r="K1336" s="2" t="str">
        <f t="shared" si="169"/>
        <v/>
      </c>
      <c r="L1336" s="7" t="str">
        <f t="shared" si="170"/>
        <v/>
      </c>
      <c r="M1336" s="7" t="str">
        <f>IF(ISBLANK(A1336),"",K1336/($M$1+SUM(K$3:K1335)))</f>
        <v/>
      </c>
      <c r="N1336" t="str">
        <f>IF(ISBLANK(A1336),"",IF(H1337=0,NETWORKDAYS($H$3,H1336,holiday!$B$2:$B$10),IF(DAY(H1336)&lt;DAY(H1337),NETWORKDAYS($H$3,H1336,holiday!$B$2:$B$10),0)))</f>
        <v/>
      </c>
      <c r="O1336" t="str">
        <f>IF(ISBLANK(A1336),"",SUMIF($A$3:$A1336,O$2,$B$3:$B1336))</f>
        <v/>
      </c>
      <c r="P1336" t="str">
        <f>IF(ISBLANK(A1336),"",SUMIF($A$3:$A1336,P$2,$B$3:$B1336))</f>
        <v/>
      </c>
      <c r="Q1336" t="str">
        <f>IF(ISBLANK(A1336),"",SUMIF($A$3:$A1336,Q$2,$B$3:$B1336))</f>
        <v/>
      </c>
      <c r="R1336" t="str">
        <f>IF(ISBLANK(A1336),"",SUMIF($A$3:$A1336,R$2,$B$3:$B1336))</f>
        <v/>
      </c>
      <c r="T1336" s="2" t="str">
        <f t="shared" si="171"/>
        <v/>
      </c>
      <c r="U1336" s="2" t="str">
        <f t="shared" si="172"/>
        <v/>
      </c>
      <c r="V1336" s="2" t="str">
        <f t="shared" si="173"/>
        <v/>
      </c>
      <c r="W1336" s="2" t="str">
        <f t="shared" si="174"/>
        <v/>
      </c>
    </row>
    <row r="1337" spans="8:23" x14ac:dyDescent="0.3">
      <c r="H1337" s="12">
        <f t="shared" si="167"/>
        <v>0</v>
      </c>
      <c r="I1337" s="2" t="str">
        <f t="shared" si="168"/>
        <v/>
      </c>
      <c r="J1337" s="2" t="str">
        <f>IF(ISBLANK(A1337),"",-SUM(I$3:I1337))</f>
        <v/>
      </c>
      <c r="K1337" s="2" t="str">
        <f t="shared" si="169"/>
        <v/>
      </c>
      <c r="L1337" s="7" t="str">
        <f t="shared" si="170"/>
        <v/>
      </c>
      <c r="M1337" s="7" t="str">
        <f>IF(ISBLANK(A1337),"",K1337/($M$1+SUM(K$3:K1336)))</f>
        <v/>
      </c>
      <c r="N1337" t="str">
        <f>IF(ISBLANK(A1337),"",IF(H1338=0,NETWORKDAYS($H$3,H1337,holiday!$B$2:$B$10),IF(DAY(H1337)&lt;DAY(H1338),NETWORKDAYS($H$3,H1337,holiday!$B$2:$B$10),0)))</f>
        <v/>
      </c>
      <c r="O1337" t="str">
        <f>IF(ISBLANK(A1337),"",SUMIF($A$3:$A1337,O$2,$B$3:$B1337))</f>
        <v/>
      </c>
      <c r="P1337" t="str">
        <f>IF(ISBLANK(A1337),"",SUMIF($A$3:$A1337,P$2,$B$3:$B1337))</f>
        <v/>
      </c>
      <c r="Q1337" t="str">
        <f>IF(ISBLANK(A1337),"",SUMIF($A$3:$A1337,Q$2,$B$3:$B1337))</f>
        <v/>
      </c>
      <c r="R1337" t="str">
        <f>IF(ISBLANK(A1337),"",SUMIF($A$3:$A1337,R$2,$B$3:$B1337))</f>
        <v/>
      </c>
      <c r="T1337" s="2" t="str">
        <f t="shared" si="171"/>
        <v/>
      </c>
      <c r="U1337" s="2" t="str">
        <f t="shared" si="172"/>
        <v/>
      </c>
      <c r="V1337" s="2" t="str">
        <f t="shared" si="173"/>
        <v/>
      </c>
      <c r="W1337" s="2" t="str">
        <f t="shared" si="174"/>
        <v/>
      </c>
    </row>
    <row r="1338" spans="8:23" x14ac:dyDescent="0.3">
      <c r="H1338" s="12">
        <f t="shared" si="167"/>
        <v>0</v>
      </c>
      <c r="I1338" s="2" t="str">
        <f t="shared" si="168"/>
        <v/>
      </c>
      <c r="J1338" s="2" t="str">
        <f>IF(ISBLANK(A1338),"",-SUM(I$3:I1338))</f>
        <v/>
      </c>
      <c r="K1338" s="2" t="str">
        <f t="shared" si="169"/>
        <v/>
      </c>
      <c r="L1338" s="7" t="str">
        <f t="shared" si="170"/>
        <v/>
      </c>
      <c r="M1338" s="7" t="str">
        <f>IF(ISBLANK(A1338),"",K1338/($M$1+SUM(K$3:K1337)))</f>
        <v/>
      </c>
      <c r="N1338" t="str">
        <f>IF(ISBLANK(A1338),"",IF(H1339=0,NETWORKDAYS($H$3,H1338,holiday!$B$2:$B$10),IF(DAY(H1338)&lt;DAY(H1339),NETWORKDAYS($H$3,H1338,holiday!$B$2:$B$10),0)))</f>
        <v/>
      </c>
      <c r="O1338" t="str">
        <f>IF(ISBLANK(A1338),"",SUMIF($A$3:$A1338,O$2,$B$3:$B1338))</f>
        <v/>
      </c>
      <c r="P1338" t="str">
        <f>IF(ISBLANK(A1338),"",SUMIF($A$3:$A1338,P$2,$B$3:$B1338))</f>
        <v/>
      </c>
      <c r="Q1338" t="str">
        <f>IF(ISBLANK(A1338),"",SUMIF($A$3:$A1338,Q$2,$B$3:$B1338))</f>
        <v/>
      </c>
      <c r="R1338" t="str">
        <f>IF(ISBLANK(A1338),"",SUMIF($A$3:$A1338,R$2,$B$3:$B1338))</f>
        <v/>
      </c>
      <c r="T1338" s="2" t="str">
        <f t="shared" si="171"/>
        <v/>
      </c>
      <c r="U1338" s="2" t="str">
        <f t="shared" si="172"/>
        <v/>
      </c>
      <c r="V1338" s="2" t="str">
        <f t="shared" si="173"/>
        <v/>
      </c>
      <c r="W1338" s="2" t="str">
        <f t="shared" si="174"/>
        <v/>
      </c>
    </row>
    <row r="1339" spans="8:23" x14ac:dyDescent="0.3">
      <c r="H1339" s="12">
        <f t="shared" si="167"/>
        <v>0</v>
      </c>
      <c r="I1339" s="2" t="str">
        <f t="shared" si="168"/>
        <v/>
      </c>
      <c r="J1339" s="2" t="str">
        <f>IF(ISBLANK(A1339),"",-SUM(I$3:I1339))</f>
        <v/>
      </c>
      <c r="K1339" s="2" t="str">
        <f t="shared" si="169"/>
        <v/>
      </c>
      <c r="L1339" s="7" t="str">
        <f t="shared" si="170"/>
        <v/>
      </c>
      <c r="M1339" s="7" t="str">
        <f>IF(ISBLANK(A1339),"",K1339/($M$1+SUM(K$3:K1338)))</f>
        <v/>
      </c>
      <c r="N1339" t="str">
        <f>IF(ISBLANK(A1339),"",IF(H1340=0,NETWORKDAYS($H$3,H1339,holiday!$B$2:$B$10),IF(DAY(H1339)&lt;DAY(H1340),NETWORKDAYS($H$3,H1339,holiday!$B$2:$B$10),0)))</f>
        <v/>
      </c>
      <c r="O1339" t="str">
        <f>IF(ISBLANK(A1339),"",SUMIF($A$3:$A1339,O$2,$B$3:$B1339))</f>
        <v/>
      </c>
      <c r="P1339" t="str">
        <f>IF(ISBLANK(A1339),"",SUMIF($A$3:$A1339,P$2,$B$3:$B1339))</f>
        <v/>
      </c>
      <c r="Q1339" t="str">
        <f>IF(ISBLANK(A1339),"",SUMIF($A$3:$A1339,Q$2,$B$3:$B1339))</f>
        <v/>
      </c>
      <c r="R1339" t="str">
        <f>IF(ISBLANK(A1339),"",SUMIF($A$3:$A1339,R$2,$B$3:$B1339))</f>
        <v/>
      </c>
      <c r="T1339" s="2" t="str">
        <f t="shared" si="171"/>
        <v/>
      </c>
      <c r="U1339" s="2" t="str">
        <f t="shared" si="172"/>
        <v/>
      </c>
      <c r="V1339" s="2" t="str">
        <f t="shared" si="173"/>
        <v/>
      </c>
      <c r="W1339" s="2" t="str">
        <f t="shared" si="174"/>
        <v/>
      </c>
    </row>
    <row r="1340" spans="8:23" x14ac:dyDescent="0.3">
      <c r="H1340" s="12">
        <f t="shared" si="167"/>
        <v>0</v>
      </c>
      <c r="I1340" s="2" t="str">
        <f t="shared" si="168"/>
        <v/>
      </c>
      <c r="J1340" s="2" t="str">
        <f>IF(ISBLANK(A1340),"",-SUM(I$3:I1340))</f>
        <v/>
      </c>
      <c r="K1340" s="2" t="str">
        <f t="shared" si="169"/>
        <v/>
      </c>
      <c r="L1340" s="7" t="str">
        <f t="shared" si="170"/>
        <v/>
      </c>
      <c r="M1340" s="7" t="str">
        <f>IF(ISBLANK(A1340),"",K1340/($M$1+SUM(K$3:K1339)))</f>
        <v/>
      </c>
      <c r="N1340" t="str">
        <f>IF(ISBLANK(A1340),"",IF(H1341=0,NETWORKDAYS($H$3,H1340,holiday!$B$2:$B$10),IF(DAY(H1340)&lt;DAY(H1341),NETWORKDAYS($H$3,H1340,holiday!$B$2:$B$10),0)))</f>
        <v/>
      </c>
      <c r="O1340" t="str">
        <f>IF(ISBLANK(A1340),"",SUMIF($A$3:$A1340,O$2,$B$3:$B1340))</f>
        <v/>
      </c>
      <c r="P1340" t="str">
        <f>IF(ISBLANK(A1340),"",SUMIF($A$3:$A1340,P$2,$B$3:$B1340))</f>
        <v/>
      </c>
      <c r="Q1340" t="str">
        <f>IF(ISBLANK(A1340),"",SUMIF($A$3:$A1340,Q$2,$B$3:$B1340))</f>
        <v/>
      </c>
      <c r="R1340" t="str">
        <f>IF(ISBLANK(A1340),"",SUMIF($A$3:$A1340,R$2,$B$3:$B1340))</f>
        <v/>
      </c>
      <c r="T1340" s="2" t="str">
        <f t="shared" si="171"/>
        <v/>
      </c>
      <c r="U1340" s="2" t="str">
        <f t="shared" si="172"/>
        <v/>
      </c>
      <c r="V1340" s="2" t="str">
        <f t="shared" si="173"/>
        <v/>
      </c>
      <c r="W1340" s="2" t="str">
        <f t="shared" si="174"/>
        <v/>
      </c>
    </row>
    <row r="1341" spans="8:23" x14ac:dyDescent="0.3">
      <c r="H1341" s="12">
        <f t="shared" si="167"/>
        <v>0</v>
      </c>
      <c r="I1341" s="2" t="str">
        <f t="shared" si="168"/>
        <v/>
      </c>
      <c r="J1341" s="2" t="str">
        <f>IF(ISBLANK(A1341),"",-SUM(I$3:I1341))</f>
        <v/>
      </c>
      <c r="K1341" s="2" t="str">
        <f t="shared" si="169"/>
        <v/>
      </c>
      <c r="L1341" s="7" t="str">
        <f t="shared" si="170"/>
        <v/>
      </c>
      <c r="M1341" s="7" t="str">
        <f>IF(ISBLANK(A1341),"",K1341/($M$1+SUM(K$3:K1340)))</f>
        <v/>
      </c>
      <c r="N1341" t="str">
        <f>IF(ISBLANK(A1341),"",IF(H1342=0,NETWORKDAYS($H$3,H1341,holiday!$B$2:$B$10),IF(DAY(H1341)&lt;DAY(H1342),NETWORKDAYS($H$3,H1341,holiday!$B$2:$B$10),0)))</f>
        <v/>
      </c>
      <c r="O1341" t="str">
        <f>IF(ISBLANK(A1341),"",SUMIF($A$3:$A1341,O$2,$B$3:$B1341))</f>
        <v/>
      </c>
      <c r="P1341" t="str">
        <f>IF(ISBLANK(A1341),"",SUMIF($A$3:$A1341,P$2,$B$3:$B1341))</f>
        <v/>
      </c>
      <c r="Q1341" t="str">
        <f>IF(ISBLANK(A1341),"",SUMIF($A$3:$A1341,Q$2,$B$3:$B1341))</f>
        <v/>
      </c>
      <c r="R1341" t="str">
        <f>IF(ISBLANK(A1341),"",SUMIF($A$3:$A1341,R$2,$B$3:$B1341))</f>
        <v/>
      </c>
      <c r="T1341" s="2" t="str">
        <f t="shared" si="171"/>
        <v/>
      </c>
      <c r="U1341" s="2" t="str">
        <f t="shared" si="172"/>
        <v/>
      </c>
      <c r="V1341" s="2" t="str">
        <f t="shared" si="173"/>
        <v/>
      </c>
      <c r="W1341" s="2" t="str">
        <f t="shared" si="174"/>
        <v/>
      </c>
    </row>
    <row r="1342" spans="8:23" x14ac:dyDescent="0.3">
      <c r="H1342" s="12">
        <f t="shared" si="167"/>
        <v>0</v>
      </c>
      <c r="I1342" s="2" t="str">
        <f t="shared" si="168"/>
        <v/>
      </c>
      <c r="J1342" s="2" t="str">
        <f>IF(ISBLANK(A1342),"",-SUM(I$3:I1342))</f>
        <v/>
      </c>
      <c r="K1342" s="2" t="str">
        <f t="shared" si="169"/>
        <v/>
      </c>
      <c r="L1342" s="7" t="str">
        <f t="shared" si="170"/>
        <v/>
      </c>
      <c r="M1342" s="7" t="str">
        <f>IF(ISBLANK(A1342),"",K1342/($M$1+SUM(K$3:K1341)))</f>
        <v/>
      </c>
      <c r="N1342" t="str">
        <f>IF(ISBLANK(A1342),"",IF(H1343=0,NETWORKDAYS($H$3,H1342,holiday!$B$2:$B$10),IF(DAY(H1342)&lt;DAY(H1343),NETWORKDAYS($H$3,H1342,holiday!$B$2:$B$10),0)))</f>
        <v/>
      </c>
      <c r="O1342" t="str">
        <f>IF(ISBLANK(A1342),"",SUMIF($A$3:$A1342,O$2,$B$3:$B1342))</f>
        <v/>
      </c>
      <c r="P1342" t="str">
        <f>IF(ISBLANK(A1342),"",SUMIF($A$3:$A1342,P$2,$B$3:$B1342))</f>
        <v/>
      </c>
      <c r="Q1342" t="str">
        <f>IF(ISBLANK(A1342),"",SUMIF($A$3:$A1342,Q$2,$B$3:$B1342))</f>
        <v/>
      </c>
      <c r="R1342" t="str">
        <f>IF(ISBLANK(A1342),"",SUMIF($A$3:$A1342,R$2,$B$3:$B1342))</f>
        <v/>
      </c>
      <c r="T1342" s="2" t="str">
        <f t="shared" si="171"/>
        <v/>
      </c>
      <c r="U1342" s="2" t="str">
        <f t="shared" si="172"/>
        <v/>
      </c>
      <c r="V1342" s="2" t="str">
        <f t="shared" si="173"/>
        <v/>
      </c>
      <c r="W1342" s="2" t="str">
        <f t="shared" si="174"/>
        <v/>
      </c>
    </row>
    <row r="1343" spans="8:23" x14ac:dyDescent="0.3">
      <c r="H1343" s="12">
        <f t="shared" si="167"/>
        <v>0</v>
      </c>
      <c r="I1343" s="2" t="str">
        <f t="shared" si="168"/>
        <v/>
      </c>
      <c r="J1343" s="2" t="str">
        <f>IF(ISBLANK(A1343),"",-SUM(I$3:I1343))</f>
        <v/>
      </c>
      <c r="K1343" s="2" t="str">
        <f t="shared" si="169"/>
        <v/>
      </c>
      <c r="L1343" s="7" t="str">
        <f t="shared" si="170"/>
        <v/>
      </c>
      <c r="M1343" s="7" t="str">
        <f>IF(ISBLANK(A1343),"",K1343/($M$1+SUM(K$3:K1342)))</f>
        <v/>
      </c>
      <c r="N1343" t="str">
        <f>IF(ISBLANK(A1343),"",IF(H1344=0,NETWORKDAYS($H$3,H1343,holiday!$B$2:$B$10),IF(DAY(H1343)&lt;DAY(H1344),NETWORKDAYS($H$3,H1343,holiday!$B$2:$B$10),0)))</f>
        <v/>
      </c>
      <c r="O1343" t="str">
        <f>IF(ISBLANK(A1343),"",SUMIF($A$3:$A1343,O$2,$B$3:$B1343))</f>
        <v/>
      </c>
      <c r="P1343" t="str">
        <f>IF(ISBLANK(A1343),"",SUMIF($A$3:$A1343,P$2,$B$3:$B1343))</f>
        <v/>
      </c>
      <c r="Q1343" t="str">
        <f>IF(ISBLANK(A1343),"",SUMIF($A$3:$A1343,Q$2,$B$3:$B1343))</f>
        <v/>
      </c>
      <c r="R1343" t="str">
        <f>IF(ISBLANK(A1343),"",SUMIF($A$3:$A1343,R$2,$B$3:$B1343))</f>
        <v/>
      </c>
      <c r="T1343" s="2" t="str">
        <f t="shared" si="171"/>
        <v/>
      </c>
      <c r="U1343" s="2" t="str">
        <f t="shared" si="172"/>
        <v/>
      </c>
      <c r="V1343" s="2" t="str">
        <f t="shared" si="173"/>
        <v/>
      </c>
      <c r="W1343" s="2" t="str">
        <f t="shared" si="174"/>
        <v/>
      </c>
    </row>
    <row r="1344" spans="8:23" x14ac:dyDescent="0.3">
      <c r="H1344" s="12">
        <f t="shared" si="167"/>
        <v>0</v>
      </c>
      <c r="I1344" s="2" t="str">
        <f t="shared" si="168"/>
        <v/>
      </c>
      <c r="J1344" s="2" t="str">
        <f>IF(ISBLANK(A1344),"",-SUM(I$3:I1344))</f>
        <v/>
      </c>
      <c r="K1344" s="2" t="str">
        <f t="shared" si="169"/>
        <v/>
      </c>
      <c r="L1344" s="7" t="str">
        <f t="shared" si="170"/>
        <v/>
      </c>
      <c r="M1344" s="7" t="str">
        <f>IF(ISBLANK(A1344),"",K1344/($M$1+SUM(K$3:K1343)))</f>
        <v/>
      </c>
      <c r="N1344" t="str">
        <f>IF(ISBLANK(A1344),"",IF(H1345=0,NETWORKDAYS($H$3,H1344,holiday!$B$2:$B$10),IF(DAY(H1344)&lt;DAY(H1345),NETWORKDAYS($H$3,H1344,holiday!$B$2:$B$10),0)))</f>
        <v/>
      </c>
      <c r="O1344" t="str">
        <f>IF(ISBLANK(A1344),"",SUMIF($A$3:$A1344,O$2,$B$3:$B1344))</f>
        <v/>
      </c>
      <c r="P1344" t="str">
        <f>IF(ISBLANK(A1344),"",SUMIF($A$3:$A1344,P$2,$B$3:$B1344))</f>
        <v/>
      </c>
      <c r="Q1344" t="str">
        <f>IF(ISBLANK(A1344),"",SUMIF($A$3:$A1344,Q$2,$B$3:$B1344))</f>
        <v/>
      </c>
      <c r="R1344" t="str">
        <f>IF(ISBLANK(A1344),"",SUMIF($A$3:$A1344,R$2,$B$3:$B1344))</f>
        <v/>
      </c>
      <c r="T1344" s="2" t="str">
        <f t="shared" si="171"/>
        <v/>
      </c>
      <c r="U1344" s="2" t="str">
        <f t="shared" si="172"/>
        <v/>
      </c>
      <c r="V1344" s="2" t="str">
        <f t="shared" si="173"/>
        <v/>
      </c>
      <c r="W1344" s="2" t="str">
        <f t="shared" si="174"/>
        <v/>
      </c>
    </row>
    <row r="1345" spans="8:23" x14ac:dyDescent="0.3">
      <c r="H1345" s="12">
        <f t="shared" si="167"/>
        <v>0</v>
      </c>
      <c r="I1345" s="2" t="str">
        <f t="shared" si="168"/>
        <v/>
      </c>
      <c r="J1345" s="2" t="str">
        <f>IF(ISBLANK(A1345),"",-SUM(I$3:I1345))</f>
        <v/>
      </c>
      <c r="K1345" s="2" t="str">
        <f t="shared" si="169"/>
        <v/>
      </c>
      <c r="L1345" s="7" t="str">
        <f t="shared" si="170"/>
        <v/>
      </c>
      <c r="M1345" s="7" t="str">
        <f>IF(ISBLANK(A1345),"",K1345/($M$1+SUM(K$3:K1344)))</f>
        <v/>
      </c>
      <c r="N1345" t="str">
        <f>IF(ISBLANK(A1345),"",IF(H1346=0,NETWORKDAYS($H$3,H1345,holiday!$B$2:$B$10),IF(DAY(H1345)&lt;DAY(H1346),NETWORKDAYS($H$3,H1345,holiday!$B$2:$B$10),0)))</f>
        <v/>
      </c>
      <c r="O1345" t="str">
        <f>IF(ISBLANK(A1345),"",SUMIF($A$3:$A1345,O$2,$B$3:$B1345))</f>
        <v/>
      </c>
      <c r="P1345" t="str">
        <f>IF(ISBLANK(A1345),"",SUMIF($A$3:$A1345,P$2,$B$3:$B1345))</f>
        <v/>
      </c>
      <c r="Q1345" t="str">
        <f>IF(ISBLANK(A1345),"",SUMIF($A$3:$A1345,Q$2,$B$3:$B1345))</f>
        <v/>
      </c>
      <c r="R1345" t="str">
        <f>IF(ISBLANK(A1345),"",SUMIF($A$3:$A1345,R$2,$B$3:$B1345))</f>
        <v/>
      </c>
      <c r="T1345" s="2" t="str">
        <f t="shared" si="171"/>
        <v/>
      </c>
      <c r="U1345" s="2" t="str">
        <f t="shared" si="172"/>
        <v/>
      </c>
      <c r="V1345" s="2" t="str">
        <f t="shared" si="173"/>
        <v/>
      </c>
      <c r="W1345" s="2" t="str">
        <f t="shared" si="174"/>
        <v/>
      </c>
    </row>
    <row r="1346" spans="8:23" x14ac:dyDescent="0.3">
      <c r="H1346" s="12">
        <f t="shared" si="167"/>
        <v>0</v>
      </c>
      <c r="I1346" s="2" t="str">
        <f t="shared" si="168"/>
        <v/>
      </c>
      <c r="J1346" s="2" t="str">
        <f>IF(ISBLANK(A1346),"",-SUM(I$3:I1346))</f>
        <v/>
      </c>
      <c r="K1346" s="2" t="str">
        <f t="shared" si="169"/>
        <v/>
      </c>
      <c r="L1346" s="7" t="str">
        <f t="shared" si="170"/>
        <v/>
      </c>
      <c r="M1346" s="7" t="str">
        <f>IF(ISBLANK(A1346),"",K1346/($M$1+SUM(K$3:K1345)))</f>
        <v/>
      </c>
      <c r="N1346" t="str">
        <f>IF(ISBLANK(A1346),"",IF(H1347=0,NETWORKDAYS($H$3,H1346,holiday!$B$2:$B$10),IF(DAY(H1346)&lt;DAY(H1347),NETWORKDAYS($H$3,H1346,holiday!$B$2:$B$10),0)))</f>
        <v/>
      </c>
      <c r="O1346" t="str">
        <f>IF(ISBLANK(A1346),"",SUMIF($A$3:$A1346,O$2,$B$3:$B1346))</f>
        <v/>
      </c>
      <c r="P1346" t="str">
        <f>IF(ISBLANK(A1346),"",SUMIF($A$3:$A1346,P$2,$B$3:$B1346))</f>
        <v/>
      </c>
      <c r="Q1346" t="str">
        <f>IF(ISBLANK(A1346),"",SUMIF($A$3:$A1346,Q$2,$B$3:$B1346))</f>
        <v/>
      </c>
      <c r="R1346" t="str">
        <f>IF(ISBLANK(A1346),"",SUMIF($A$3:$A1346,R$2,$B$3:$B1346))</f>
        <v/>
      </c>
      <c r="T1346" s="2" t="str">
        <f t="shared" si="171"/>
        <v/>
      </c>
      <c r="U1346" s="2" t="str">
        <f t="shared" si="172"/>
        <v/>
      </c>
      <c r="V1346" s="2" t="str">
        <f t="shared" si="173"/>
        <v/>
      </c>
      <c r="W1346" s="2" t="str">
        <f t="shared" si="174"/>
        <v/>
      </c>
    </row>
    <row r="1347" spans="8:23" x14ac:dyDescent="0.3">
      <c r="H1347" s="12">
        <f t="shared" si="167"/>
        <v>0</v>
      </c>
      <c r="I1347" s="2" t="str">
        <f t="shared" si="168"/>
        <v/>
      </c>
      <c r="J1347" s="2" t="str">
        <f>IF(ISBLANK(A1347),"",-SUM(I$3:I1347))</f>
        <v/>
      </c>
      <c r="K1347" s="2" t="str">
        <f t="shared" si="169"/>
        <v/>
      </c>
      <c r="L1347" s="7" t="str">
        <f t="shared" si="170"/>
        <v/>
      </c>
      <c r="M1347" s="7" t="str">
        <f>IF(ISBLANK(A1347),"",K1347/($M$1+SUM(K$3:K1346)))</f>
        <v/>
      </c>
      <c r="N1347" t="str">
        <f>IF(ISBLANK(A1347),"",IF(H1348=0,NETWORKDAYS($H$3,H1347,holiday!$B$2:$B$10),IF(DAY(H1347)&lt;DAY(H1348),NETWORKDAYS($H$3,H1347,holiday!$B$2:$B$10),0)))</f>
        <v/>
      </c>
      <c r="O1347" t="str">
        <f>IF(ISBLANK(A1347),"",SUMIF($A$3:$A1347,O$2,$B$3:$B1347))</f>
        <v/>
      </c>
      <c r="P1347" t="str">
        <f>IF(ISBLANK(A1347),"",SUMIF($A$3:$A1347,P$2,$B$3:$B1347))</f>
        <v/>
      </c>
      <c r="Q1347" t="str">
        <f>IF(ISBLANK(A1347),"",SUMIF($A$3:$A1347,Q$2,$B$3:$B1347))</f>
        <v/>
      </c>
      <c r="R1347" t="str">
        <f>IF(ISBLANK(A1347),"",SUMIF($A$3:$A1347,R$2,$B$3:$B1347))</f>
        <v/>
      </c>
      <c r="T1347" s="2" t="str">
        <f t="shared" si="171"/>
        <v/>
      </c>
      <c r="U1347" s="2" t="str">
        <f t="shared" si="172"/>
        <v/>
      </c>
      <c r="V1347" s="2" t="str">
        <f t="shared" si="173"/>
        <v/>
      </c>
      <c r="W1347" s="2" t="str">
        <f t="shared" si="174"/>
        <v/>
      </c>
    </row>
    <row r="1348" spans="8:23" x14ac:dyDescent="0.3">
      <c r="H1348" s="12">
        <f t="shared" ref="H1348:H1411" si="175">IF(ISBLANK(D1348),,LEFT(D1348,LEN(D1348)-6)*1)</f>
        <v>0</v>
      </c>
      <c r="I1348" s="2" t="str">
        <f t="shared" si="168"/>
        <v/>
      </c>
      <c r="J1348" s="2" t="str">
        <f>IF(ISBLANK(A1348),"",-SUM(I$3:I1348))</f>
        <v/>
      </c>
      <c r="K1348" s="2" t="str">
        <f t="shared" si="169"/>
        <v/>
      </c>
      <c r="L1348" s="7" t="str">
        <f t="shared" si="170"/>
        <v/>
      </c>
      <c r="M1348" s="7" t="str">
        <f>IF(ISBLANK(A1348),"",K1348/($M$1+SUM(K$3:K1347)))</f>
        <v/>
      </c>
      <c r="N1348" t="str">
        <f>IF(ISBLANK(A1348),"",IF(H1349=0,NETWORKDAYS($H$3,H1348,holiday!$B$2:$B$10),IF(DAY(H1348)&lt;DAY(H1349),NETWORKDAYS($H$3,H1348,holiday!$B$2:$B$10),0)))</f>
        <v/>
      </c>
      <c r="O1348" t="str">
        <f>IF(ISBLANK(A1348),"",SUMIF($A$3:$A1348,O$2,$B$3:$B1348))</f>
        <v/>
      </c>
      <c r="P1348" t="str">
        <f>IF(ISBLANK(A1348),"",SUMIF($A$3:$A1348,P$2,$B$3:$B1348))</f>
        <v/>
      </c>
      <c r="Q1348" t="str">
        <f>IF(ISBLANK(A1348),"",SUMIF($A$3:$A1348,Q$2,$B$3:$B1348))</f>
        <v/>
      </c>
      <c r="R1348" t="str">
        <f>IF(ISBLANK(A1348),"",SUMIF($A$3:$A1348,R$2,$B$3:$B1348))</f>
        <v/>
      </c>
      <c r="T1348" s="2" t="str">
        <f t="shared" si="171"/>
        <v/>
      </c>
      <c r="U1348" s="2" t="str">
        <f t="shared" si="172"/>
        <v/>
      </c>
      <c r="V1348" s="2" t="str">
        <f t="shared" si="173"/>
        <v/>
      </c>
      <c r="W1348" s="2" t="str">
        <f t="shared" si="174"/>
        <v/>
      </c>
    </row>
    <row r="1349" spans="8:23" x14ac:dyDescent="0.3">
      <c r="H1349" s="12">
        <f t="shared" si="175"/>
        <v>0</v>
      </c>
      <c r="I1349" s="2" t="str">
        <f t="shared" si="168"/>
        <v/>
      </c>
      <c r="J1349" s="2" t="str">
        <f>IF(ISBLANK(A1349),"",-SUM(I$3:I1349))</f>
        <v/>
      </c>
      <c r="K1349" s="2" t="str">
        <f t="shared" si="169"/>
        <v/>
      </c>
      <c r="L1349" s="7" t="str">
        <f t="shared" si="170"/>
        <v/>
      </c>
      <c r="M1349" s="7" t="str">
        <f>IF(ISBLANK(A1349),"",K1349/($M$1+SUM(K$3:K1348)))</f>
        <v/>
      </c>
      <c r="N1349" t="str">
        <f>IF(ISBLANK(A1349),"",IF(H1350=0,NETWORKDAYS($H$3,H1349,holiday!$B$2:$B$10),IF(DAY(H1349)&lt;DAY(H1350),NETWORKDAYS($H$3,H1349,holiday!$B$2:$B$10),0)))</f>
        <v/>
      </c>
      <c r="O1349" t="str">
        <f>IF(ISBLANK(A1349),"",SUMIF($A$3:$A1349,O$2,$B$3:$B1349))</f>
        <v/>
      </c>
      <c r="P1349" t="str">
        <f>IF(ISBLANK(A1349),"",SUMIF($A$3:$A1349,P$2,$B$3:$B1349))</f>
        <v/>
      </c>
      <c r="Q1349" t="str">
        <f>IF(ISBLANK(A1349),"",SUMIF($A$3:$A1349,Q$2,$B$3:$B1349))</f>
        <v/>
      </c>
      <c r="R1349" t="str">
        <f>IF(ISBLANK(A1349),"",SUMIF($A$3:$A1349,R$2,$B$3:$B1349))</f>
        <v/>
      </c>
      <c r="T1349" s="2" t="str">
        <f t="shared" si="171"/>
        <v/>
      </c>
      <c r="U1349" s="2" t="str">
        <f t="shared" si="172"/>
        <v/>
      </c>
      <c r="V1349" s="2" t="str">
        <f t="shared" si="173"/>
        <v/>
      </c>
      <c r="W1349" s="2" t="str">
        <f t="shared" si="174"/>
        <v/>
      </c>
    </row>
    <row r="1350" spans="8:23" x14ac:dyDescent="0.3">
      <c r="H1350" s="12">
        <f t="shared" si="175"/>
        <v>0</v>
      </c>
      <c r="I1350" s="2" t="str">
        <f t="shared" si="168"/>
        <v/>
      </c>
      <c r="J1350" s="2" t="str">
        <f>IF(ISBLANK(A1350),"",-SUM(I$3:I1350))</f>
        <v/>
      </c>
      <c r="K1350" s="2" t="str">
        <f t="shared" si="169"/>
        <v/>
      </c>
      <c r="L1350" s="7" t="str">
        <f t="shared" si="170"/>
        <v/>
      </c>
      <c r="M1350" s="7" t="str">
        <f>IF(ISBLANK(A1350),"",K1350/($M$1+SUM(K$3:K1349)))</f>
        <v/>
      </c>
      <c r="N1350" t="str">
        <f>IF(ISBLANK(A1350),"",IF(H1351=0,NETWORKDAYS($H$3,H1350,holiday!$B$2:$B$10),IF(DAY(H1350)&lt;DAY(H1351),NETWORKDAYS($H$3,H1350,holiday!$B$2:$B$10),0)))</f>
        <v/>
      </c>
      <c r="O1350" t="str">
        <f>IF(ISBLANK(A1350),"",SUMIF($A$3:$A1350,O$2,$B$3:$B1350))</f>
        <v/>
      </c>
      <c r="P1350" t="str">
        <f>IF(ISBLANK(A1350),"",SUMIF($A$3:$A1350,P$2,$B$3:$B1350))</f>
        <v/>
      </c>
      <c r="Q1350" t="str">
        <f>IF(ISBLANK(A1350),"",SUMIF($A$3:$A1350,Q$2,$B$3:$B1350))</f>
        <v/>
      </c>
      <c r="R1350" t="str">
        <f>IF(ISBLANK(A1350),"",SUMIF($A$3:$A1350,R$2,$B$3:$B1350))</f>
        <v/>
      </c>
      <c r="T1350" s="2" t="str">
        <f t="shared" si="171"/>
        <v/>
      </c>
      <c r="U1350" s="2" t="str">
        <f t="shared" si="172"/>
        <v/>
      </c>
      <c r="V1350" s="2" t="str">
        <f t="shared" si="173"/>
        <v/>
      </c>
      <c r="W1350" s="2" t="str">
        <f t="shared" si="174"/>
        <v/>
      </c>
    </row>
    <row r="1351" spans="8:23" x14ac:dyDescent="0.3">
      <c r="H1351" s="12">
        <f t="shared" si="175"/>
        <v>0</v>
      </c>
      <c r="I1351" s="2" t="str">
        <f t="shared" si="168"/>
        <v/>
      </c>
      <c r="J1351" s="2" t="str">
        <f>IF(ISBLANK(A1351),"",-SUM(I$3:I1351))</f>
        <v/>
      </c>
      <c r="K1351" s="2" t="str">
        <f t="shared" si="169"/>
        <v/>
      </c>
      <c r="L1351" s="7" t="str">
        <f t="shared" si="170"/>
        <v/>
      </c>
      <c r="M1351" s="7" t="str">
        <f>IF(ISBLANK(A1351),"",K1351/($M$1+SUM(K$3:K1350)))</f>
        <v/>
      </c>
      <c r="N1351" t="str">
        <f>IF(ISBLANK(A1351),"",IF(H1352=0,NETWORKDAYS($H$3,H1351,holiday!$B$2:$B$10),IF(DAY(H1351)&lt;DAY(H1352),NETWORKDAYS($H$3,H1351,holiday!$B$2:$B$10),0)))</f>
        <v/>
      </c>
      <c r="O1351" t="str">
        <f>IF(ISBLANK(A1351),"",SUMIF($A$3:$A1351,O$2,$B$3:$B1351))</f>
        <v/>
      </c>
      <c r="P1351" t="str">
        <f>IF(ISBLANK(A1351),"",SUMIF($A$3:$A1351,P$2,$B$3:$B1351))</f>
        <v/>
      </c>
      <c r="Q1351" t="str">
        <f>IF(ISBLANK(A1351),"",SUMIF($A$3:$A1351,Q$2,$B$3:$B1351))</f>
        <v/>
      </c>
      <c r="R1351" t="str">
        <f>IF(ISBLANK(A1351),"",SUMIF($A$3:$A1351,R$2,$B$3:$B1351))</f>
        <v/>
      </c>
      <c r="T1351" s="2" t="str">
        <f t="shared" si="171"/>
        <v/>
      </c>
      <c r="U1351" s="2" t="str">
        <f t="shared" si="172"/>
        <v/>
      </c>
      <c r="V1351" s="2" t="str">
        <f t="shared" si="173"/>
        <v/>
      </c>
      <c r="W1351" s="2" t="str">
        <f t="shared" si="174"/>
        <v/>
      </c>
    </row>
    <row r="1352" spans="8:23" x14ac:dyDescent="0.3">
      <c r="H1352" s="12">
        <f t="shared" si="175"/>
        <v>0</v>
      </c>
      <c r="I1352" s="2" t="str">
        <f t="shared" si="168"/>
        <v/>
      </c>
      <c r="J1352" s="2" t="str">
        <f>IF(ISBLANK(A1352),"",-SUM(I$3:I1352))</f>
        <v/>
      </c>
      <c r="K1352" s="2" t="str">
        <f t="shared" si="169"/>
        <v/>
      </c>
      <c r="L1352" s="7" t="str">
        <f t="shared" si="170"/>
        <v/>
      </c>
      <c r="M1352" s="7" t="str">
        <f>IF(ISBLANK(A1352),"",K1352/($M$1+SUM(K$3:K1351)))</f>
        <v/>
      </c>
      <c r="N1352" t="str">
        <f>IF(ISBLANK(A1352),"",IF(H1353=0,NETWORKDAYS($H$3,H1352,holiday!$B$2:$B$10),IF(DAY(H1352)&lt;DAY(H1353),NETWORKDAYS($H$3,H1352,holiday!$B$2:$B$10),0)))</f>
        <v/>
      </c>
      <c r="O1352" t="str">
        <f>IF(ISBLANK(A1352),"",SUMIF($A$3:$A1352,O$2,$B$3:$B1352))</f>
        <v/>
      </c>
      <c r="P1352" t="str">
        <f>IF(ISBLANK(A1352),"",SUMIF($A$3:$A1352,P$2,$B$3:$B1352))</f>
        <v/>
      </c>
      <c r="Q1352" t="str">
        <f>IF(ISBLANK(A1352),"",SUMIF($A$3:$A1352,Q$2,$B$3:$B1352))</f>
        <v/>
      </c>
      <c r="R1352" t="str">
        <f>IF(ISBLANK(A1352),"",SUMIF($A$3:$A1352,R$2,$B$3:$B1352))</f>
        <v/>
      </c>
      <c r="T1352" s="2" t="str">
        <f t="shared" si="171"/>
        <v/>
      </c>
      <c r="U1352" s="2" t="str">
        <f t="shared" si="172"/>
        <v/>
      </c>
      <c r="V1352" s="2" t="str">
        <f t="shared" si="173"/>
        <v/>
      </c>
      <c r="W1352" s="2" t="str">
        <f t="shared" si="174"/>
        <v/>
      </c>
    </row>
    <row r="1353" spans="8:23" x14ac:dyDescent="0.3">
      <c r="H1353" s="12">
        <f t="shared" si="175"/>
        <v>0</v>
      </c>
      <c r="I1353" s="2" t="str">
        <f t="shared" si="168"/>
        <v/>
      </c>
      <c r="J1353" s="2" t="str">
        <f>IF(ISBLANK(A1353),"",-SUM(I$3:I1353))</f>
        <v/>
      </c>
      <c r="K1353" s="2" t="str">
        <f t="shared" si="169"/>
        <v/>
      </c>
      <c r="L1353" s="7" t="str">
        <f t="shared" si="170"/>
        <v/>
      </c>
      <c r="M1353" s="7" t="str">
        <f>IF(ISBLANK(A1353),"",K1353/($M$1+SUM(K$3:K1352)))</f>
        <v/>
      </c>
      <c r="N1353" t="str">
        <f>IF(ISBLANK(A1353),"",IF(H1354=0,NETWORKDAYS($H$3,H1353,holiday!$B$2:$B$10),IF(DAY(H1353)&lt;DAY(H1354),NETWORKDAYS($H$3,H1353,holiday!$B$2:$B$10),0)))</f>
        <v/>
      </c>
      <c r="O1353" t="str">
        <f>IF(ISBLANK(A1353),"",SUMIF($A$3:$A1353,O$2,$B$3:$B1353))</f>
        <v/>
      </c>
      <c r="P1353" t="str">
        <f>IF(ISBLANK(A1353),"",SUMIF($A$3:$A1353,P$2,$B$3:$B1353))</f>
        <v/>
      </c>
      <c r="Q1353" t="str">
        <f>IF(ISBLANK(A1353),"",SUMIF($A$3:$A1353,Q$2,$B$3:$B1353))</f>
        <v/>
      </c>
      <c r="R1353" t="str">
        <f>IF(ISBLANK(A1353),"",SUMIF($A$3:$A1353,R$2,$B$3:$B1353))</f>
        <v/>
      </c>
      <c r="T1353" s="2" t="str">
        <f t="shared" si="171"/>
        <v/>
      </c>
      <c r="U1353" s="2" t="str">
        <f t="shared" si="172"/>
        <v/>
      </c>
      <c r="V1353" s="2" t="str">
        <f t="shared" si="173"/>
        <v/>
      </c>
      <c r="W1353" s="2" t="str">
        <f t="shared" si="174"/>
        <v/>
      </c>
    </row>
    <row r="1354" spans="8:23" x14ac:dyDescent="0.3">
      <c r="H1354" s="12">
        <f t="shared" si="175"/>
        <v>0</v>
      </c>
      <c r="I1354" s="2" t="str">
        <f t="shared" si="168"/>
        <v/>
      </c>
      <c r="J1354" s="2" t="str">
        <f>IF(ISBLANK(A1354),"",-SUM(I$3:I1354))</f>
        <v/>
      </c>
      <c r="K1354" s="2" t="str">
        <f t="shared" si="169"/>
        <v/>
      </c>
      <c r="L1354" s="7" t="str">
        <f t="shared" si="170"/>
        <v/>
      </c>
      <c r="M1354" s="7" t="str">
        <f>IF(ISBLANK(A1354),"",K1354/($M$1+SUM(K$3:K1353)))</f>
        <v/>
      </c>
      <c r="N1354" t="str">
        <f>IF(ISBLANK(A1354),"",IF(H1355=0,NETWORKDAYS($H$3,H1354,holiday!$B$2:$B$10),IF(DAY(H1354)&lt;DAY(H1355),NETWORKDAYS($H$3,H1354,holiday!$B$2:$B$10),0)))</f>
        <v/>
      </c>
      <c r="O1354" t="str">
        <f>IF(ISBLANK(A1354),"",SUMIF($A$3:$A1354,O$2,$B$3:$B1354))</f>
        <v/>
      </c>
      <c r="P1354" t="str">
        <f>IF(ISBLANK(A1354),"",SUMIF($A$3:$A1354,P$2,$B$3:$B1354))</f>
        <v/>
      </c>
      <c r="Q1354" t="str">
        <f>IF(ISBLANK(A1354),"",SUMIF($A$3:$A1354,Q$2,$B$3:$B1354))</f>
        <v/>
      </c>
      <c r="R1354" t="str">
        <f>IF(ISBLANK(A1354),"",SUMIF($A$3:$A1354,R$2,$B$3:$B1354))</f>
        <v/>
      </c>
      <c r="T1354" s="2" t="str">
        <f t="shared" si="171"/>
        <v/>
      </c>
      <c r="U1354" s="2" t="str">
        <f t="shared" si="172"/>
        <v/>
      </c>
      <c r="V1354" s="2" t="str">
        <f t="shared" si="173"/>
        <v/>
      </c>
      <c r="W1354" s="2" t="str">
        <f t="shared" si="174"/>
        <v/>
      </c>
    </row>
    <row r="1355" spans="8:23" x14ac:dyDescent="0.3">
      <c r="H1355" s="12">
        <f t="shared" si="175"/>
        <v>0</v>
      </c>
      <c r="I1355" s="2" t="str">
        <f t="shared" si="168"/>
        <v/>
      </c>
      <c r="J1355" s="2" t="str">
        <f>IF(ISBLANK(A1355),"",-SUM(I$3:I1355))</f>
        <v/>
      </c>
      <c r="K1355" s="2" t="str">
        <f t="shared" si="169"/>
        <v/>
      </c>
      <c r="L1355" s="7" t="str">
        <f t="shared" si="170"/>
        <v/>
      </c>
      <c r="M1355" s="7" t="str">
        <f>IF(ISBLANK(A1355),"",K1355/($M$1+SUM(K$3:K1354)))</f>
        <v/>
      </c>
      <c r="N1355" t="str">
        <f>IF(ISBLANK(A1355),"",IF(H1356=0,NETWORKDAYS($H$3,H1355,holiday!$B$2:$B$10),IF(DAY(H1355)&lt;DAY(H1356),NETWORKDAYS($H$3,H1355,holiday!$B$2:$B$10),0)))</f>
        <v/>
      </c>
      <c r="O1355" t="str">
        <f>IF(ISBLANK(A1355),"",SUMIF($A$3:$A1355,O$2,$B$3:$B1355))</f>
        <v/>
      </c>
      <c r="P1355" t="str">
        <f>IF(ISBLANK(A1355),"",SUMIF($A$3:$A1355,P$2,$B$3:$B1355))</f>
        <v/>
      </c>
      <c r="Q1355" t="str">
        <f>IF(ISBLANK(A1355),"",SUMIF($A$3:$A1355,Q$2,$B$3:$B1355))</f>
        <v/>
      </c>
      <c r="R1355" t="str">
        <f>IF(ISBLANK(A1355),"",SUMIF($A$3:$A1355,R$2,$B$3:$B1355))</f>
        <v/>
      </c>
      <c r="T1355" s="2" t="str">
        <f t="shared" si="171"/>
        <v/>
      </c>
      <c r="U1355" s="2" t="str">
        <f t="shared" si="172"/>
        <v/>
      </c>
      <c r="V1355" s="2" t="str">
        <f t="shared" si="173"/>
        <v/>
      </c>
      <c r="W1355" s="2" t="str">
        <f t="shared" si="174"/>
        <v/>
      </c>
    </row>
    <row r="1356" spans="8:23" x14ac:dyDescent="0.3">
      <c r="H1356" s="12">
        <f t="shared" si="175"/>
        <v>0</v>
      </c>
      <c r="I1356" s="2" t="str">
        <f t="shared" si="168"/>
        <v/>
      </c>
      <c r="J1356" s="2" t="str">
        <f>IF(ISBLANK(A1356),"",-SUM(I$3:I1356))</f>
        <v/>
      </c>
      <c r="K1356" s="2" t="str">
        <f t="shared" si="169"/>
        <v/>
      </c>
      <c r="L1356" s="7" t="str">
        <f t="shared" si="170"/>
        <v/>
      </c>
      <c r="M1356" s="7" t="str">
        <f>IF(ISBLANK(A1356),"",K1356/($M$1+SUM(K$3:K1355)))</f>
        <v/>
      </c>
      <c r="N1356" t="str">
        <f>IF(ISBLANK(A1356),"",IF(H1357=0,NETWORKDAYS($H$3,H1356,holiday!$B$2:$B$10),IF(DAY(H1356)&lt;DAY(H1357),NETWORKDAYS($H$3,H1356,holiday!$B$2:$B$10),0)))</f>
        <v/>
      </c>
      <c r="O1356" t="str">
        <f>IF(ISBLANK(A1356),"",SUMIF($A$3:$A1356,O$2,$B$3:$B1356))</f>
        <v/>
      </c>
      <c r="P1356" t="str">
        <f>IF(ISBLANK(A1356),"",SUMIF($A$3:$A1356,P$2,$B$3:$B1356))</f>
        <v/>
      </c>
      <c r="Q1356" t="str">
        <f>IF(ISBLANK(A1356),"",SUMIF($A$3:$A1356,Q$2,$B$3:$B1356))</f>
        <v/>
      </c>
      <c r="R1356" t="str">
        <f>IF(ISBLANK(A1356),"",SUMIF($A$3:$A1356,R$2,$B$3:$B1356))</f>
        <v/>
      </c>
      <c r="T1356" s="2" t="str">
        <f t="shared" si="171"/>
        <v/>
      </c>
      <c r="U1356" s="2" t="str">
        <f t="shared" si="172"/>
        <v/>
      </c>
      <c r="V1356" s="2" t="str">
        <f t="shared" si="173"/>
        <v/>
      </c>
      <c r="W1356" s="2" t="str">
        <f t="shared" si="174"/>
        <v/>
      </c>
    </row>
    <row r="1357" spans="8:23" x14ac:dyDescent="0.3">
      <c r="H1357" s="12">
        <f t="shared" si="175"/>
        <v>0</v>
      </c>
      <c r="I1357" s="2" t="str">
        <f t="shared" si="168"/>
        <v/>
      </c>
      <c r="J1357" s="2" t="str">
        <f>IF(ISBLANK(A1357),"",-SUM(I$3:I1357))</f>
        <v/>
      </c>
      <c r="K1357" s="2" t="str">
        <f t="shared" si="169"/>
        <v/>
      </c>
      <c r="L1357" s="7" t="str">
        <f t="shared" si="170"/>
        <v/>
      </c>
      <c r="M1357" s="7" t="str">
        <f>IF(ISBLANK(A1357),"",K1357/($M$1+SUM(K$3:K1356)))</f>
        <v/>
      </c>
      <c r="N1357" t="str">
        <f>IF(ISBLANK(A1357),"",IF(H1358=0,NETWORKDAYS($H$3,H1357,holiday!$B$2:$B$10),IF(DAY(H1357)&lt;DAY(H1358),NETWORKDAYS($H$3,H1357,holiday!$B$2:$B$10),0)))</f>
        <v/>
      </c>
      <c r="O1357" t="str">
        <f>IF(ISBLANK(A1357),"",SUMIF($A$3:$A1357,O$2,$B$3:$B1357))</f>
        <v/>
      </c>
      <c r="P1357" t="str">
        <f>IF(ISBLANK(A1357),"",SUMIF($A$3:$A1357,P$2,$B$3:$B1357))</f>
        <v/>
      </c>
      <c r="Q1357" t="str">
        <f>IF(ISBLANK(A1357),"",SUMIF($A$3:$A1357,Q$2,$B$3:$B1357))</f>
        <v/>
      </c>
      <c r="R1357" t="str">
        <f>IF(ISBLANK(A1357),"",SUMIF($A$3:$A1357,R$2,$B$3:$B1357))</f>
        <v/>
      </c>
      <c r="T1357" s="2" t="str">
        <f t="shared" si="171"/>
        <v/>
      </c>
      <c r="U1357" s="2" t="str">
        <f t="shared" si="172"/>
        <v/>
      </c>
      <c r="V1357" s="2" t="str">
        <f t="shared" si="173"/>
        <v/>
      </c>
      <c r="W1357" s="2" t="str">
        <f t="shared" si="174"/>
        <v/>
      </c>
    </row>
    <row r="1358" spans="8:23" x14ac:dyDescent="0.3">
      <c r="H1358" s="12">
        <f t="shared" si="175"/>
        <v>0</v>
      </c>
      <c r="I1358" s="2" t="str">
        <f t="shared" si="168"/>
        <v/>
      </c>
      <c r="J1358" s="2" t="str">
        <f>IF(ISBLANK(A1358),"",-SUM(I$3:I1358))</f>
        <v/>
      </c>
      <c r="K1358" s="2" t="str">
        <f t="shared" si="169"/>
        <v/>
      </c>
      <c r="L1358" s="7" t="str">
        <f t="shared" si="170"/>
        <v/>
      </c>
      <c r="M1358" s="7" t="str">
        <f>IF(ISBLANK(A1358),"",K1358/($M$1+SUM(K$3:K1357)))</f>
        <v/>
      </c>
      <c r="N1358" t="str">
        <f>IF(ISBLANK(A1358),"",IF(H1359=0,NETWORKDAYS($H$3,H1358,holiday!$B$2:$B$10),IF(DAY(H1358)&lt;DAY(H1359),NETWORKDAYS($H$3,H1358,holiday!$B$2:$B$10),0)))</f>
        <v/>
      </c>
      <c r="O1358" t="str">
        <f>IF(ISBLANK(A1358),"",SUMIF($A$3:$A1358,O$2,$B$3:$B1358))</f>
        <v/>
      </c>
      <c r="P1358" t="str">
        <f>IF(ISBLANK(A1358),"",SUMIF($A$3:$A1358,P$2,$B$3:$B1358))</f>
        <v/>
      </c>
      <c r="Q1358" t="str">
        <f>IF(ISBLANK(A1358),"",SUMIF($A$3:$A1358,Q$2,$B$3:$B1358))</f>
        <v/>
      </c>
      <c r="R1358" t="str">
        <f>IF(ISBLANK(A1358),"",SUMIF($A$3:$A1358,R$2,$B$3:$B1358))</f>
        <v/>
      </c>
      <c r="T1358" s="2" t="str">
        <f t="shared" si="171"/>
        <v/>
      </c>
      <c r="U1358" s="2" t="str">
        <f t="shared" si="172"/>
        <v/>
      </c>
      <c r="V1358" s="2" t="str">
        <f t="shared" si="173"/>
        <v/>
      </c>
      <c r="W1358" s="2" t="str">
        <f t="shared" si="174"/>
        <v/>
      </c>
    </row>
    <row r="1359" spans="8:23" x14ac:dyDescent="0.3">
      <c r="H1359" s="12">
        <f t="shared" si="175"/>
        <v>0</v>
      </c>
      <c r="I1359" s="2" t="str">
        <f t="shared" si="168"/>
        <v/>
      </c>
      <c r="J1359" s="2" t="str">
        <f>IF(ISBLANK(A1359),"",-SUM(I$3:I1359))</f>
        <v/>
      </c>
      <c r="K1359" s="2" t="str">
        <f t="shared" si="169"/>
        <v/>
      </c>
      <c r="L1359" s="7" t="str">
        <f t="shared" si="170"/>
        <v/>
      </c>
      <c r="M1359" s="7" t="str">
        <f>IF(ISBLANK(A1359),"",K1359/($M$1+SUM(K$3:K1358)))</f>
        <v/>
      </c>
      <c r="N1359" t="str">
        <f>IF(ISBLANK(A1359),"",IF(H1360=0,NETWORKDAYS($H$3,H1359,holiday!$B$2:$B$10),IF(DAY(H1359)&lt;DAY(H1360),NETWORKDAYS($H$3,H1359,holiday!$B$2:$B$10),0)))</f>
        <v/>
      </c>
      <c r="O1359" t="str">
        <f>IF(ISBLANK(A1359),"",SUMIF($A$3:$A1359,O$2,$B$3:$B1359))</f>
        <v/>
      </c>
      <c r="P1359" t="str">
        <f>IF(ISBLANK(A1359),"",SUMIF($A$3:$A1359,P$2,$B$3:$B1359))</f>
        <v/>
      </c>
      <c r="Q1359" t="str">
        <f>IF(ISBLANK(A1359),"",SUMIF($A$3:$A1359,Q$2,$B$3:$B1359))</f>
        <v/>
      </c>
      <c r="R1359" t="str">
        <f>IF(ISBLANK(A1359),"",SUMIF($A$3:$A1359,R$2,$B$3:$B1359))</f>
        <v/>
      </c>
      <c r="T1359" s="2" t="str">
        <f t="shared" si="171"/>
        <v/>
      </c>
      <c r="U1359" s="2" t="str">
        <f t="shared" si="172"/>
        <v/>
      </c>
      <c r="V1359" s="2" t="str">
        <f t="shared" si="173"/>
        <v/>
      </c>
      <c r="W1359" s="2" t="str">
        <f t="shared" si="174"/>
        <v/>
      </c>
    </row>
    <row r="1360" spans="8:23" x14ac:dyDescent="0.3">
      <c r="H1360" s="12">
        <f t="shared" si="175"/>
        <v>0</v>
      </c>
      <c r="I1360" s="2" t="str">
        <f t="shared" si="168"/>
        <v/>
      </c>
      <c r="J1360" s="2" t="str">
        <f>IF(ISBLANK(A1360),"",-SUM(I$3:I1360))</f>
        <v/>
      </c>
      <c r="K1360" s="2" t="str">
        <f t="shared" si="169"/>
        <v/>
      </c>
      <c r="L1360" s="7" t="str">
        <f t="shared" si="170"/>
        <v/>
      </c>
      <c r="M1360" s="7" t="str">
        <f>IF(ISBLANK(A1360),"",K1360/($M$1+SUM(K$3:K1359)))</f>
        <v/>
      </c>
      <c r="N1360" t="str">
        <f>IF(ISBLANK(A1360),"",IF(H1361=0,NETWORKDAYS($H$3,H1360,holiday!$B$2:$B$10),IF(DAY(H1360)&lt;DAY(H1361),NETWORKDAYS($H$3,H1360,holiday!$B$2:$B$10),0)))</f>
        <v/>
      </c>
      <c r="O1360" t="str">
        <f>IF(ISBLANK(A1360),"",SUMIF($A$3:$A1360,O$2,$B$3:$B1360))</f>
        <v/>
      </c>
      <c r="P1360" t="str">
        <f>IF(ISBLANK(A1360),"",SUMIF($A$3:$A1360,P$2,$B$3:$B1360))</f>
        <v/>
      </c>
      <c r="Q1360" t="str">
        <f>IF(ISBLANK(A1360),"",SUMIF($A$3:$A1360,Q$2,$B$3:$B1360))</f>
        <v/>
      </c>
      <c r="R1360" t="str">
        <f>IF(ISBLANK(A1360),"",SUMIF($A$3:$A1360,R$2,$B$3:$B1360))</f>
        <v/>
      </c>
      <c r="T1360" s="2" t="str">
        <f t="shared" si="171"/>
        <v/>
      </c>
      <c r="U1360" s="2" t="str">
        <f t="shared" si="172"/>
        <v/>
      </c>
      <c r="V1360" s="2" t="str">
        <f t="shared" si="173"/>
        <v/>
      </c>
      <c r="W1360" s="2" t="str">
        <f t="shared" si="174"/>
        <v/>
      </c>
    </row>
    <row r="1361" spans="8:23" x14ac:dyDescent="0.3">
      <c r="H1361" s="12">
        <f t="shared" si="175"/>
        <v>0</v>
      </c>
      <c r="I1361" s="2" t="str">
        <f t="shared" si="168"/>
        <v/>
      </c>
      <c r="J1361" s="2" t="str">
        <f>IF(ISBLANK(A1361),"",-SUM(I$3:I1361))</f>
        <v/>
      </c>
      <c r="K1361" s="2" t="str">
        <f t="shared" si="169"/>
        <v/>
      </c>
      <c r="L1361" s="7" t="str">
        <f t="shared" si="170"/>
        <v/>
      </c>
      <c r="M1361" s="7" t="str">
        <f>IF(ISBLANK(A1361),"",K1361/($M$1+SUM(K$3:K1360)))</f>
        <v/>
      </c>
      <c r="N1361" t="str">
        <f>IF(ISBLANK(A1361),"",IF(H1362=0,NETWORKDAYS($H$3,H1361,holiday!$B$2:$B$10),IF(DAY(H1361)&lt;DAY(H1362),NETWORKDAYS($H$3,H1361,holiday!$B$2:$B$10),0)))</f>
        <v/>
      </c>
      <c r="O1361" t="str">
        <f>IF(ISBLANK(A1361),"",SUMIF($A$3:$A1361,O$2,$B$3:$B1361))</f>
        <v/>
      </c>
      <c r="P1361" t="str">
        <f>IF(ISBLANK(A1361),"",SUMIF($A$3:$A1361,P$2,$B$3:$B1361))</f>
        <v/>
      </c>
      <c r="Q1361" t="str">
        <f>IF(ISBLANK(A1361),"",SUMIF($A$3:$A1361,Q$2,$B$3:$B1361))</f>
        <v/>
      </c>
      <c r="R1361" t="str">
        <f>IF(ISBLANK(A1361),"",SUMIF($A$3:$A1361,R$2,$B$3:$B1361))</f>
        <v/>
      </c>
      <c r="T1361" s="2" t="str">
        <f t="shared" si="171"/>
        <v/>
      </c>
      <c r="U1361" s="2" t="str">
        <f t="shared" si="172"/>
        <v/>
      </c>
      <c r="V1361" s="2" t="str">
        <f t="shared" si="173"/>
        <v/>
      </c>
      <c r="W1361" s="2" t="str">
        <f t="shared" si="174"/>
        <v/>
      </c>
    </row>
    <row r="1362" spans="8:23" x14ac:dyDescent="0.3">
      <c r="H1362" s="12">
        <f t="shared" si="175"/>
        <v>0</v>
      </c>
      <c r="I1362" s="2" t="str">
        <f t="shared" si="168"/>
        <v/>
      </c>
      <c r="J1362" s="2" t="str">
        <f>IF(ISBLANK(A1362),"",-SUM(I$3:I1362))</f>
        <v/>
      </c>
      <c r="K1362" s="2" t="str">
        <f t="shared" si="169"/>
        <v/>
      </c>
      <c r="L1362" s="7" t="str">
        <f t="shared" si="170"/>
        <v/>
      </c>
      <c r="M1362" s="7" t="str">
        <f>IF(ISBLANK(A1362),"",K1362/($M$1+SUM(K$3:K1361)))</f>
        <v/>
      </c>
      <c r="N1362" t="str">
        <f>IF(ISBLANK(A1362),"",IF(H1363=0,NETWORKDAYS($H$3,H1362,holiday!$B$2:$B$10),IF(DAY(H1362)&lt;DAY(H1363),NETWORKDAYS($H$3,H1362,holiday!$B$2:$B$10),0)))</f>
        <v/>
      </c>
      <c r="O1362" t="str">
        <f>IF(ISBLANK(A1362),"",SUMIF($A$3:$A1362,O$2,$B$3:$B1362))</f>
        <v/>
      </c>
      <c r="P1362" t="str">
        <f>IF(ISBLANK(A1362),"",SUMIF($A$3:$A1362,P$2,$B$3:$B1362))</f>
        <v/>
      </c>
      <c r="Q1362" t="str">
        <f>IF(ISBLANK(A1362),"",SUMIF($A$3:$A1362,Q$2,$B$3:$B1362))</f>
        <v/>
      </c>
      <c r="R1362" t="str">
        <f>IF(ISBLANK(A1362),"",SUMIF($A$3:$A1362,R$2,$B$3:$B1362))</f>
        <v/>
      </c>
      <c r="T1362" s="2" t="str">
        <f t="shared" si="171"/>
        <v/>
      </c>
      <c r="U1362" s="2" t="str">
        <f t="shared" si="172"/>
        <v/>
      </c>
      <c r="V1362" s="2" t="str">
        <f t="shared" si="173"/>
        <v/>
      </c>
      <c r="W1362" s="2" t="str">
        <f t="shared" si="174"/>
        <v/>
      </c>
    </row>
    <row r="1363" spans="8:23" x14ac:dyDescent="0.3">
      <c r="H1363" s="12">
        <f t="shared" si="175"/>
        <v>0</v>
      </c>
      <c r="I1363" s="2" t="str">
        <f t="shared" si="168"/>
        <v/>
      </c>
      <c r="J1363" s="2" t="str">
        <f>IF(ISBLANK(A1363),"",-SUM(I$3:I1363))</f>
        <v/>
      </c>
      <c r="K1363" s="2" t="str">
        <f t="shared" si="169"/>
        <v/>
      </c>
      <c r="L1363" s="7" t="str">
        <f t="shared" si="170"/>
        <v/>
      </c>
      <c r="M1363" s="7" t="str">
        <f>IF(ISBLANK(A1363),"",K1363/($M$1+SUM(K$3:K1362)))</f>
        <v/>
      </c>
      <c r="N1363" t="str">
        <f>IF(ISBLANK(A1363),"",IF(H1364=0,NETWORKDAYS($H$3,H1363,holiday!$B$2:$B$10),IF(DAY(H1363)&lt;DAY(H1364),NETWORKDAYS($H$3,H1363,holiday!$B$2:$B$10),0)))</f>
        <v/>
      </c>
      <c r="O1363" t="str">
        <f>IF(ISBLANK(A1363),"",SUMIF($A$3:$A1363,O$2,$B$3:$B1363))</f>
        <v/>
      </c>
      <c r="P1363" t="str">
        <f>IF(ISBLANK(A1363),"",SUMIF($A$3:$A1363,P$2,$B$3:$B1363))</f>
        <v/>
      </c>
      <c r="Q1363" t="str">
        <f>IF(ISBLANK(A1363),"",SUMIF($A$3:$A1363,Q$2,$B$3:$B1363))</f>
        <v/>
      </c>
      <c r="R1363" t="str">
        <f>IF(ISBLANK(A1363),"",SUMIF($A$3:$A1363,R$2,$B$3:$B1363))</f>
        <v/>
      </c>
      <c r="T1363" s="2" t="str">
        <f t="shared" si="171"/>
        <v/>
      </c>
      <c r="U1363" s="2" t="str">
        <f t="shared" si="172"/>
        <v/>
      </c>
      <c r="V1363" s="2" t="str">
        <f t="shared" si="173"/>
        <v/>
      </c>
      <c r="W1363" s="2" t="str">
        <f t="shared" si="174"/>
        <v/>
      </c>
    </row>
    <row r="1364" spans="8:23" x14ac:dyDescent="0.3">
      <c r="H1364" s="12">
        <f t="shared" si="175"/>
        <v>0</v>
      </c>
      <c r="I1364" s="2" t="str">
        <f t="shared" si="168"/>
        <v/>
      </c>
      <c r="J1364" s="2" t="str">
        <f>IF(ISBLANK(A1364),"",-SUM(I$3:I1364))</f>
        <v/>
      </c>
      <c r="K1364" s="2" t="str">
        <f t="shared" si="169"/>
        <v/>
      </c>
      <c r="L1364" s="7" t="str">
        <f t="shared" si="170"/>
        <v/>
      </c>
      <c r="M1364" s="7" t="str">
        <f>IF(ISBLANK(A1364),"",K1364/($M$1+SUM(K$3:K1363)))</f>
        <v/>
      </c>
      <c r="N1364" t="str">
        <f>IF(ISBLANK(A1364),"",IF(H1365=0,NETWORKDAYS($H$3,H1364,holiday!$B$2:$B$10),IF(DAY(H1364)&lt;DAY(H1365),NETWORKDAYS($H$3,H1364,holiday!$B$2:$B$10),0)))</f>
        <v/>
      </c>
      <c r="O1364" t="str">
        <f>IF(ISBLANK(A1364),"",SUMIF($A$3:$A1364,O$2,$B$3:$B1364))</f>
        <v/>
      </c>
      <c r="P1364" t="str">
        <f>IF(ISBLANK(A1364),"",SUMIF($A$3:$A1364,P$2,$B$3:$B1364))</f>
        <v/>
      </c>
      <c r="Q1364" t="str">
        <f>IF(ISBLANK(A1364),"",SUMIF($A$3:$A1364,Q$2,$B$3:$B1364))</f>
        <v/>
      </c>
      <c r="R1364" t="str">
        <f>IF(ISBLANK(A1364),"",SUMIF($A$3:$A1364,R$2,$B$3:$B1364))</f>
        <v/>
      </c>
      <c r="T1364" s="2" t="str">
        <f t="shared" si="171"/>
        <v/>
      </c>
      <c r="U1364" s="2" t="str">
        <f t="shared" si="172"/>
        <v/>
      </c>
      <c r="V1364" s="2" t="str">
        <f t="shared" si="173"/>
        <v/>
      </c>
      <c r="W1364" s="2" t="str">
        <f t="shared" si="174"/>
        <v/>
      </c>
    </row>
    <row r="1365" spans="8:23" x14ac:dyDescent="0.3">
      <c r="H1365" s="12">
        <f t="shared" si="175"/>
        <v>0</v>
      </c>
      <c r="I1365" s="2" t="str">
        <f t="shared" si="168"/>
        <v/>
      </c>
      <c r="J1365" s="2" t="str">
        <f>IF(ISBLANK(A1365),"",-SUM(I$3:I1365))</f>
        <v/>
      </c>
      <c r="K1365" s="2" t="str">
        <f t="shared" si="169"/>
        <v/>
      </c>
      <c r="L1365" s="7" t="str">
        <f t="shared" si="170"/>
        <v/>
      </c>
      <c r="M1365" s="7" t="str">
        <f>IF(ISBLANK(A1365),"",K1365/($M$1+SUM(K$3:K1364)))</f>
        <v/>
      </c>
      <c r="N1365" t="str">
        <f>IF(ISBLANK(A1365),"",IF(H1366=0,NETWORKDAYS($H$3,H1365,holiday!$B$2:$B$10),IF(DAY(H1365)&lt;DAY(H1366),NETWORKDAYS($H$3,H1365,holiday!$B$2:$B$10),0)))</f>
        <v/>
      </c>
      <c r="O1365" t="str">
        <f>IF(ISBLANK(A1365),"",SUMIF($A$3:$A1365,O$2,$B$3:$B1365))</f>
        <v/>
      </c>
      <c r="P1365" t="str">
        <f>IF(ISBLANK(A1365),"",SUMIF($A$3:$A1365,P$2,$B$3:$B1365))</f>
        <v/>
      </c>
      <c r="Q1365" t="str">
        <f>IF(ISBLANK(A1365),"",SUMIF($A$3:$A1365,Q$2,$B$3:$B1365))</f>
        <v/>
      </c>
      <c r="R1365" t="str">
        <f>IF(ISBLANK(A1365),"",SUMIF($A$3:$A1365,R$2,$B$3:$B1365))</f>
        <v/>
      </c>
      <c r="T1365" s="2" t="str">
        <f t="shared" si="171"/>
        <v/>
      </c>
      <c r="U1365" s="2" t="str">
        <f t="shared" si="172"/>
        <v/>
      </c>
      <c r="V1365" s="2" t="str">
        <f t="shared" si="173"/>
        <v/>
      </c>
      <c r="W1365" s="2" t="str">
        <f t="shared" si="174"/>
        <v/>
      </c>
    </row>
    <row r="1366" spans="8:23" x14ac:dyDescent="0.3">
      <c r="H1366" s="12">
        <f t="shared" si="175"/>
        <v>0</v>
      </c>
      <c r="I1366" s="2" t="str">
        <f t="shared" si="168"/>
        <v/>
      </c>
      <c r="J1366" s="2" t="str">
        <f>IF(ISBLANK(A1366),"",-SUM(I$3:I1366))</f>
        <v/>
      </c>
      <c r="K1366" s="2" t="str">
        <f t="shared" si="169"/>
        <v/>
      </c>
      <c r="L1366" s="7" t="str">
        <f t="shared" si="170"/>
        <v/>
      </c>
      <c r="M1366" s="7" t="str">
        <f>IF(ISBLANK(A1366),"",K1366/($M$1+SUM(K$3:K1365)))</f>
        <v/>
      </c>
      <c r="N1366" t="str">
        <f>IF(ISBLANK(A1366),"",IF(H1367=0,NETWORKDAYS($H$3,H1366,holiday!$B$2:$B$10),IF(DAY(H1366)&lt;DAY(H1367),NETWORKDAYS($H$3,H1366,holiday!$B$2:$B$10),0)))</f>
        <v/>
      </c>
      <c r="O1366" t="str">
        <f>IF(ISBLANK(A1366),"",SUMIF($A$3:$A1366,O$2,$B$3:$B1366))</f>
        <v/>
      </c>
      <c r="P1366" t="str">
        <f>IF(ISBLANK(A1366),"",SUMIF($A$3:$A1366,P$2,$B$3:$B1366))</f>
        <v/>
      </c>
      <c r="Q1366" t="str">
        <f>IF(ISBLANK(A1366),"",SUMIF($A$3:$A1366,Q$2,$B$3:$B1366))</f>
        <v/>
      </c>
      <c r="R1366" t="str">
        <f>IF(ISBLANK(A1366),"",SUMIF($A$3:$A1366,R$2,$B$3:$B1366))</f>
        <v/>
      </c>
      <c r="T1366" s="2" t="str">
        <f t="shared" si="171"/>
        <v/>
      </c>
      <c r="U1366" s="2" t="str">
        <f t="shared" si="172"/>
        <v/>
      </c>
      <c r="V1366" s="2" t="str">
        <f t="shared" si="173"/>
        <v/>
      </c>
      <c r="W1366" s="2" t="str">
        <f t="shared" si="174"/>
        <v/>
      </c>
    </row>
    <row r="1367" spans="8:23" x14ac:dyDescent="0.3">
      <c r="H1367" s="12">
        <f t="shared" si="175"/>
        <v>0</v>
      </c>
      <c r="I1367" s="2" t="str">
        <f t="shared" si="168"/>
        <v/>
      </c>
      <c r="J1367" s="2" t="str">
        <f>IF(ISBLANK(A1367),"",-SUM(I$3:I1367))</f>
        <v/>
      </c>
      <c r="K1367" s="2" t="str">
        <f t="shared" si="169"/>
        <v/>
      </c>
      <c r="L1367" s="7" t="str">
        <f t="shared" si="170"/>
        <v/>
      </c>
      <c r="M1367" s="7" t="str">
        <f>IF(ISBLANK(A1367),"",K1367/($M$1+SUM(K$3:K1366)))</f>
        <v/>
      </c>
      <c r="N1367" t="str">
        <f>IF(ISBLANK(A1367),"",IF(H1368=0,NETWORKDAYS($H$3,H1367,holiday!$B$2:$B$10),IF(DAY(H1367)&lt;DAY(H1368),NETWORKDAYS($H$3,H1367,holiday!$B$2:$B$10),0)))</f>
        <v/>
      </c>
      <c r="O1367" t="str">
        <f>IF(ISBLANK(A1367),"",SUMIF($A$3:$A1367,O$2,$B$3:$B1367))</f>
        <v/>
      </c>
      <c r="P1367" t="str">
        <f>IF(ISBLANK(A1367),"",SUMIF($A$3:$A1367,P$2,$B$3:$B1367))</f>
        <v/>
      </c>
      <c r="Q1367" t="str">
        <f>IF(ISBLANK(A1367),"",SUMIF($A$3:$A1367,Q$2,$B$3:$B1367))</f>
        <v/>
      </c>
      <c r="R1367" t="str">
        <f>IF(ISBLANK(A1367),"",SUMIF($A$3:$A1367,R$2,$B$3:$B1367))</f>
        <v/>
      </c>
      <c r="T1367" s="2" t="str">
        <f t="shared" si="171"/>
        <v/>
      </c>
      <c r="U1367" s="2" t="str">
        <f t="shared" si="172"/>
        <v/>
      </c>
      <c r="V1367" s="2" t="str">
        <f t="shared" si="173"/>
        <v/>
      </c>
      <c r="W1367" s="2" t="str">
        <f t="shared" si="174"/>
        <v/>
      </c>
    </row>
    <row r="1368" spans="8:23" x14ac:dyDescent="0.3">
      <c r="H1368" s="12">
        <f t="shared" si="175"/>
        <v>0</v>
      </c>
      <c r="I1368" s="2" t="str">
        <f t="shared" si="168"/>
        <v/>
      </c>
      <c r="J1368" s="2" t="str">
        <f>IF(ISBLANK(A1368),"",-SUM(I$3:I1368))</f>
        <v/>
      </c>
      <c r="K1368" s="2" t="str">
        <f t="shared" si="169"/>
        <v/>
      </c>
      <c r="L1368" s="7" t="str">
        <f t="shared" si="170"/>
        <v/>
      </c>
      <c r="M1368" s="7" t="str">
        <f>IF(ISBLANK(A1368),"",K1368/($M$1+SUM(K$3:K1367)))</f>
        <v/>
      </c>
      <c r="N1368" t="str">
        <f>IF(ISBLANK(A1368),"",IF(H1369=0,NETWORKDAYS($H$3,H1368,holiday!$B$2:$B$10),IF(DAY(H1368)&lt;DAY(H1369),NETWORKDAYS($H$3,H1368,holiday!$B$2:$B$10),0)))</f>
        <v/>
      </c>
      <c r="O1368" t="str">
        <f>IF(ISBLANK(A1368),"",SUMIF($A$3:$A1368,O$2,$B$3:$B1368))</f>
        <v/>
      </c>
      <c r="P1368" t="str">
        <f>IF(ISBLANK(A1368),"",SUMIF($A$3:$A1368,P$2,$B$3:$B1368))</f>
        <v/>
      </c>
      <c r="Q1368" t="str">
        <f>IF(ISBLANK(A1368),"",SUMIF($A$3:$A1368,Q$2,$B$3:$B1368))</f>
        <v/>
      </c>
      <c r="R1368" t="str">
        <f>IF(ISBLANK(A1368),"",SUMIF($A$3:$A1368,R$2,$B$3:$B1368))</f>
        <v/>
      </c>
      <c r="T1368" s="2" t="str">
        <f t="shared" si="171"/>
        <v/>
      </c>
      <c r="U1368" s="2" t="str">
        <f t="shared" si="172"/>
        <v/>
      </c>
      <c r="V1368" s="2" t="str">
        <f t="shared" si="173"/>
        <v/>
      </c>
      <c r="W1368" s="2" t="str">
        <f t="shared" si="174"/>
        <v/>
      </c>
    </row>
    <row r="1369" spans="8:23" x14ac:dyDescent="0.3">
      <c r="H1369" s="12">
        <f t="shared" si="175"/>
        <v>0</v>
      </c>
      <c r="I1369" s="2" t="str">
        <f t="shared" si="168"/>
        <v/>
      </c>
      <c r="J1369" s="2" t="str">
        <f>IF(ISBLANK(A1369),"",-SUM(I$3:I1369))</f>
        <v/>
      </c>
      <c r="K1369" s="2" t="str">
        <f t="shared" si="169"/>
        <v/>
      </c>
      <c r="L1369" s="7" t="str">
        <f t="shared" si="170"/>
        <v/>
      </c>
      <c r="M1369" s="7" t="str">
        <f>IF(ISBLANK(A1369),"",K1369/($M$1+SUM(K$3:K1368)))</f>
        <v/>
      </c>
      <c r="N1369" t="str">
        <f>IF(ISBLANK(A1369),"",IF(H1370=0,NETWORKDAYS($H$3,H1369,holiday!$B$2:$B$10),IF(DAY(H1369)&lt;DAY(H1370),NETWORKDAYS($H$3,H1369,holiday!$B$2:$B$10),0)))</f>
        <v/>
      </c>
      <c r="O1369" t="str">
        <f>IF(ISBLANK(A1369),"",SUMIF($A$3:$A1369,O$2,$B$3:$B1369))</f>
        <v/>
      </c>
      <c r="P1369" t="str">
        <f>IF(ISBLANK(A1369),"",SUMIF($A$3:$A1369,P$2,$B$3:$B1369))</f>
        <v/>
      </c>
      <c r="Q1369" t="str">
        <f>IF(ISBLANK(A1369),"",SUMIF($A$3:$A1369,Q$2,$B$3:$B1369))</f>
        <v/>
      </c>
      <c r="R1369" t="str">
        <f>IF(ISBLANK(A1369),"",SUMIF($A$3:$A1369,R$2,$B$3:$B1369))</f>
        <v/>
      </c>
      <c r="T1369" s="2" t="str">
        <f t="shared" si="171"/>
        <v/>
      </c>
      <c r="U1369" s="2" t="str">
        <f t="shared" si="172"/>
        <v/>
      </c>
      <c r="V1369" s="2" t="str">
        <f t="shared" si="173"/>
        <v/>
      </c>
      <c r="W1369" s="2" t="str">
        <f t="shared" si="174"/>
        <v/>
      </c>
    </row>
    <row r="1370" spans="8:23" x14ac:dyDescent="0.3">
      <c r="H1370" s="12">
        <f t="shared" si="175"/>
        <v>0</v>
      </c>
      <c r="I1370" s="2" t="str">
        <f t="shared" si="168"/>
        <v/>
      </c>
      <c r="J1370" s="2" t="str">
        <f>IF(ISBLANK(A1370),"",-SUM(I$3:I1370))</f>
        <v/>
      </c>
      <c r="K1370" s="2" t="str">
        <f t="shared" si="169"/>
        <v/>
      </c>
      <c r="L1370" s="7" t="str">
        <f t="shared" si="170"/>
        <v/>
      </c>
      <c r="M1370" s="7" t="str">
        <f>IF(ISBLANK(A1370),"",K1370/($M$1+SUM(K$3:K1369)))</f>
        <v/>
      </c>
      <c r="N1370" t="str">
        <f>IF(ISBLANK(A1370),"",IF(H1371=0,NETWORKDAYS($H$3,H1370,holiday!$B$2:$B$10),IF(DAY(H1370)&lt;DAY(H1371),NETWORKDAYS($H$3,H1370,holiday!$B$2:$B$10),0)))</f>
        <v/>
      </c>
      <c r="O1370" t="str">
        <f>IF(ISBLANK(A1370),"",SUMIF($A$3:$A1370,O$2,$B$3:$B1370))</f>
        <v/>
      </c>
      <c r="P1370" t="str">
        <f>IF(ISBLANK(A1370),"",SUMIF($A$3:$A1370,P$2,$B$3:$B1370))</f>
        <v/>
      </c>
      <c r="Q1370" t="str">
        <f>IF(ISBLANK(A1370),"",SUMIF($A$3:$A1370,Q$2,$B$3:$B1370))</f>
        <v/>
      </c>
      <c r="R1370" t="str">
        <f>IF(ISBLANK(A1370),"",SUMIF($A$3:$A1370,R$2,$B$3:$B1370))</f>
        <v/>
      </c>
      <c r="T1370" s="2" t="str">
        <f t="shared" si="171"/>
        <v/>
      </c>
      <c r="U1370" s="2" t="str">
        <f t="shared" si="172"/>
        <v/>
      </c>
      <c r="V1370" s="2" t="str">
        <f t="shared" si="173"/>
        <v/>
      </c>
      <c r="W1370" s="2" t="str">
        <f t="shared" si="174"/>
        <v/>
      </c>
    </row>
    <row r="1371" spans="8:23" x14ac:dyDescent="0.3">
      <c r="H1371" s="12">
        <f t="shared" si="175"/>
        <v>0</v>
      </c>
      <c r="I1371" s="2" t="str">
        <f t="shared" si="168"/>
        <v/>
      </c>
      <c r="J1371" s="2" t="str">
        <f>IF(ISBLANK(A1371),"",-SUM(I$3:I1371))</f>
        <v/>
      </c>
      <c r="K1371" s="2" t="str">
        <f t="shared" si="169"/>
        <v/>
      </c>
      <c r="L1371" s="7" t="str">
        <f t="shared" si="170"/>
        <v/>
      </c>
      <c r="M1371" s="7" t="str">
        <f>IF(ISBLANK(A1371),"",K1371/($M$1+SUM(K$3:K1370)))</f>
        <v/>
      </c>
      <c r="N1371" t="str">
        <f>IF(ISBLANK(A1371),"",IF(H1372=0,NETWORKDAYS($H$3,H1371,holiday!$B$2:$B$10),IF(DAY(H1371)&lt;DAY(H1372),NETWORKDAYS($H$3,H1371,holiday!$B$2:$B$10),0)))</f>
        <v/>
      </c>
      <c r="O1371" t="str">
        <f>IF(ISBLANK(A1371),"",SUMIF($A$3:$A1371,O$2,$B$3:$B1371))</f>
        <v/>
      </c>
      <c r="P1371" t="str">
        <f>IF(ISBLANK(A1371),"",SUMIF($A$3:$A1371,P$2,$B$3:$B1371))</f>
        <v/>
      </c>
      <c r="Q1371" t="str">
        <f>IF(ISBLANK(A1371),"",SUMIF($A$3:$A1371,Q$2,$B$3:$B1371))</f>
        <v/>
      </c>
      <c r="R1371" t="str">
        <f>IF(ISBLANK(A1371),"",SUMIF($A$3:$A1371,R$2,$B$3:$B1371))</f>
        <v/>
      </c>
      <c r="T1371" s="2" t="str">
        <f t="shared" si="171"/>
        <v/>
      </c>
      <c r="U1371" s="2" t="str">
        <f t="shared" si="172"/>
        <v/>
      </c>
      <c r="V1371" s="2" t="str">
        <f t="shared" si="173"/>
        <v/>
      </c>
      <c r="W1371" s="2" t="str">
        <f t="shared" si="174"/>
        <v/>
      </c>
    </row>
    <row r="1372" spans="8:23" x14ac:dyDescent="0.3">
      <c r="H1372" s="12">
        <f t="shared" si="175"/>
        <v>0</v>
      </c>
      <c r="I1372" s="2" t="str">
        <f t="shared" si="168"/>
        <v/>
      </c>
      <c r="J1372" s="2" t="str">
        <f>IF(ISBLANK(A1372),"",-SUM(I$3:I1372))</f>
        <v/>
      </c>
      <c r="K1372" s="2" t="str">
        <f t="shared" si="169"/>
        <v/>
      </c>
      <c r="L1372" s="7" t="str">
        <f t="shared" si="170"/>
        <v/>
      </c>
      <c r="M1372" s="7" t="str">
        <f>IF(ISBLANK(A1372),"",K1372/($M$1+SUM(K$3:K1371)))</f>
        <v/>
      </c>
      <c r="N1372" t="str">
        <f>IF(ISBLANK(A1372),"",IF(H1373=0,NETWORKDAYS($H$3,H1372,holiday!$B$2:$B$10),IF(DAY(H1372)&lt;DAY(H1373),NETWORKDAYS($H$3,H1372,holiday!$B$2:$B$10),0)))</f>
        <v/>
      </c>
      <c r="O1372" t="str">
        <f>IF(ISBLANK(A1372),"",SUMIF($A$3:$A1372,O$2,$B$3:$B1372))</f>
        <v/>
      </c>
      <c r="P1372" t="str">
        <f>IF(ISBLANK(A1372),"",SUMIF($A$3:$A1372,P$2,$B$3:$B1372))</f>
        <v/>
      </c>
      <c r="Q1372" t="str">
        <f>IF(ISBLANK(A1372),"",SUMIF($A$3:$A1372,Q$2,$B$3:$B1372))</f>
        <v/>
      </c>
      <c r="R1372" t="str">
        <f>IF(ISBLANK(A1372),"",SUMIF($A$3:$A1372,R$2,$B$3:$B1372))</f>
        <v/>
      </c>
      <c r="T1372" s="2" t="str">
        <f t="shared" si="171"/>
        <v/>
      </c>
      <c r="U1372" s="2" t="str">
        <f t="shared" si="172"/>
        <v/>
      </c>
      <c r="V1372" s="2" t="str">
        <f t="shared" si="173"/>
        <v/>
      </c>
      <c r="W1372" s="2" t="str">
        <f t="shared" si="174"/>
        <v/>
      </c>
    </row>
    <row r="1373" spans="8:23" x14ac:dyDescent="0.3">
      <c r="H1373" s="12">
        <f t="shared" si="175"/>
        <v>0</v>
      </c>
      <c r="I1373" s="2" t="str">
        <f t="shared" si="168"/>
        <v/>
      </c>
      <c r="J1373" s="2" t="str">
        <f>IF(ISBLANK(A1373),"",-SUM(I$3:I1373))</f>
        <v/>
      </c>
      <c r="K1373" s="2" t="str">
        <f t="shared" si="169"/>
        <v/>
      </c>
      <c r="L1373" s="7" t="str">
        <f t="shared" si="170"/>
        <v/>
      </c>
      <c r="M1373" s="7" t="str">
        <f>IF(ISBLANK(A1373),"",K1373/($M$1+SUM(K$3:K1372)))</f>
        <v/>
      </c>
      <c r="N1373" t="str">
        <f>IF(ISBLANK(A1373),"",IF(H1374=0,NETWORKDAYS($H$3,H1373,holiday!$B$2:$B$10),IF(DAY(H1373)&lt;DAY(H1374),NETWORKDAYS($H$3,H1373,holiday!$B$2:$B$10),0)))</f>
        <v/>
      </c>
      <c r="O1373" t="str">
        <f>IF(ISBLANK(A1373),"",SUMIF($A$3:$A1373,O$2,$B$3:$B1373))</f>
        <v/>
      </c>
      <c r="P1373" t="str">
        <f>IF(ISBLANK(A1373),"",SUMIF($A$3:$A1373,P$2,$B$3:$B1373))</f>
        <v/>
      </c>
      <c r="Q1373" t="str">
        <f>IF(ISBLANK(A1373),"",SUMIF($A$3:$A1373,Q$2,$B$3:$B1373))</f>
        <v/>
      </c>
      <c r="R1373" t="str">
        <f>IF(ISBLANK(A1373),"",SUMIF($A$3:$A1373,R$2,$B$3:$B1373))</f>
        <v/>
      </c>
      <c r="T1373" s="2" t="str">
        <f t="shared" si="171"/>
        <v/>
      </c>
      <c r="U1373" s="2" t="str">
        <f t="shared" si="172"/>
        <v/>
      </c>
      <c r="V1373" s="2" t="str">
        <f t="shared" si="173"/>
        <v/>
      </c>
      <c r="W1373" s="2" t="str">
        <f t="shared" si="174"/>
        <v/>
      </c>
    </row>
    <row r="1374" spans="8:23" x14ac:dyDescent="0.3">
      <c r="H1374" s="12">
        <f t="shared" si="175"/>
        <v>0</v>
      </c>
      <c r="I1374" s="2" t="str">
        <f t="shared" si="168"/>
        <v/>
      </c>
      <c r="J1374" s="2" t="str">
        <f>IF(ISBLANK(A1374),"",-SUM(I$3:I1374))</f>
        <v/>
      </c>
      <c r="K1374" s="2" t="str">
        <f t="shared" si="169"/>
        <v/>
      </c>
      <c r="L1374" s="7" t="str">
        <f t="shared" si="170"/>
        <v/>
      </c>
      <c r="M1374" s="7" t="str">
        <f>IF(ISBLANK(A1374),"",K1374/($M$1+SUM(K$3:K1373)))</f>
        <v/>
      </c>
      <c r="N1374" t="str">
        <f>IF(ISBLANK(A1374),"",IF(H1375=0,NETWORKDAYS($H$3,H1374,holiday!$B$2:$B$10),IF(DAY(H1374)&lt;DAY(H1375),NETWORKDAYS($H$3,H1374,holiday!$B$2:$B$10),0)))</f>
        <v/>
      </c>
      <c r="O1374" t="str">
        <f>IF(ISBLANK(A1374),"",SUMIF($A$3:$A1374,O$2,$B$3:$B1374))</f>
        <v/>
      </c>
      <c r="P1374" t="str">
        <f>IF(ISBLANK(A1374),"",SUMIF($A$3:$A1374,P$2,$B$3:$B1374))</f>
        <v/>
      </c>
      <c r="Q1374" t="str">
        <f>IF(ISBLANK(A1374),"",SUMIF($A$3:$A1374,Q$2,$B$3:$B1374))</f>
        <v/>
      </c>
      <c r="R1374" t="str">
        <f>IF(ISBLANK(A1374),"",SUMIF($A$3:$A1374,R$2,$B$3:$B1374))</f>
        <v/>
      </c>
      <c r="T1374" s="2" t="str">
        <f t="shared" si="171"/>
        <v/>
      </c>
      <c r="U1374" s="2" t="str">
        <f t="shared" si="172"/>
        <v/>
      </c>
      <c r="V1374" s="2" t="str">
        <f t="shared" si="173"/>
        <v/>
      </c>
      <c r="W1374" s="2" t="str">
        <f t="shared" si="174"/>
        <v/>
      </c>
    </row>
    <row r="1375" spans="8:23" x14ac:dyDescent="0.3">
      <c r="H1375" s="12">
        <f t="shared" si="175"/>
        <v>0</v>
      </c>
      <c r="I1375" s="2" t="str">
        <f t="shared" si="168"/>
        <v/>
      </c>
      <c r="J1375" s="2" t="str">
        <f>IF(ISBLANK(A1375),"",-SUM(I$3:I1375))</f>
        <v/>
      </c>
      <c r="K1375" s="2" t="str">
        <f t="shared" si="169"/>
        <v/>
      </c>
      <c r="L1375" s="7" t="str">
        <f t="shared" si="170"/>
        <v/>
      </c>
      <c r="M1375" s="7" t="str">
        <f>IF(ISBLANK(A1375),"",K1375/($M$1+SUM(K$3:K1374)))</f>
        <v/>
      </c>
      <c r="N1375" t="str">
        <f>IF(ISBLANK(A1375),"",IF(H1376=0,NETWORKDAYS($H$3,H1375,holiday!$B$2:$B$10),IF(DAY(H1375)&lt;DAY(H1376),NETWORKDAYS($H$3,H1375,holiday!$B$2:$B$10),0)))</f>
        <v/>
      </c>
      <c r="O1375" t="str">
        <f>IF(ISBLANK(A1375),"",SUMIF($A$3:$A1375,O$2,$B$3:$B1375))</f>
        <v/>
      </c>
      <c r="P1375" t="str">
        <f>IF(ISBLANK(A1375),"",SUMIF($A$3:$A1375,P$2,$B$3:$B1375))</f>
        <v/>
      </c>
      <c r="Q1375" t="str">
        <f>IF(ISBLANK(A1375),"",SUMIF($A$3:$A1375,Q$2,$B$3:$B1375))</f>
        <v/>
      </c>
      <c r="R1375" t="str">
        <f>IF(ISBLANK(A1375),"",SUMIF($A$3:$A1375,R$2,$B$3:$B1375))</f>
        <v/>
      </c>
      <c r="T1375" s="2" t="str">
        <f t="shared" si="171"/>
        <v/>
      </c>
      <c r="U1375" s="2" t="str">
        <f t="shared" si="172"/>
        <v/>
      </c>
      <c r="V1375" s="2" t="str">
        <f t="shared" si="173"/>
        <v/>
      </c>
      <c r="W1375" s="2" t="str">
        <f t="shared" si="174"/>
        <v/>
      </c>
    </row>
    <row r="1376" spans="8:23" x14ac:dyDescent="0.3">
      <c r="H1376" s="12">
        <f t="shared" si="175"/>
        <v>0</v>
      </c>
      <c r="I1376" s="2" t="str">
        <f t="shared" si="168"/>
        <v/>
      </c>
      <c r="J1376" s="2" t="str">
        <f>IF(ISBLANK(A1376),"",-SUM(I$3:I1376))</f>
        <v/>
      </c>
      <c r="K1376" s="2" t="str">
        <f t="shared" si="169"/>
        <v/>
      </c>
      <c r="L1376" s="7" t="str">
        <f t="shared" si="170"/>
        <v/>
      </c>
      <c r="M1376" s="7" t="str">
        <f>IF(ISBLANK(A1376),"",K1376/($M$1+SUM(K$3:K1375)))</f>
        <v/>
      </c>
      <c r="N1376" t="str">
        <f>IF(ISBLANK(A1376),"",IF(H1377=0,NETWORKDAYS($H$3,H1376,holiday!$B$2:$B$10),IF(DAY(H1376)&lt;DAY(H1377),NETWORKDAYS($H$3,H1376,holiday!$B$2:$B$10),0)))</f>
        <v/>
      </c>
      <c r="O1376" t="str">
        <f>IF(ISBLANK(A1376),"",SUMIF($A$3:$A1376,O$2,$B$3:$B1376))</f>
        <v/>
      </c>
      <c r="P1376" t="str">
        <f>IF(ISBLANK(A1376),"",SUMIF($A$3:$A1376,P$2,$B$3:$B1376))</f>
        <v/>
      </c>
      <c r="Q1376" t="str">
        <f>IF(ISBLANK(A1376),"",SUMIF($A$3:$A1376,Q$2,$B$3:$B1376))</f>
        <v/>
      </c>
      <c r="R1376" t="str">
        <f>IF(ISBLANK(A1376),"",SUMIF($A$3:$A1376,R$2,$B$3:$B1376))</f>
        <v/>
      </c>
      <c r="T1376" s="2" t="str">
        <f t="shared" si="171"/>
        <v/>
      </c>
      <c r="U1376" s="2" t="str">
        <f t="shared" si="172"/>
        <v/>
      </c>
      <c r="V1376" s="2" t="str">
        <f t="shared" si="173"/>
        <v/>
      </c>
      <c r="W1376" s="2" t="str">
        <f t="shared" si="174"/>
        <v/>
      </c>
    </row>
    <row r="1377" spans="8:23" x14ac:dyDescent="0.3">
      <c r="H1377" s="12">
        <f t="shared" si="175"/>
        <v>0</v>
      </c>
      <c r="I1377" s="2" t="str">
        <f t="shared" si="168"/>
        <v/>
      </c>
      <c r="J1377" s="2" t="str">
        <f>IF(ISBLANK(A1377),"",-SUM(I$3:I1377))</f>
        <v/>
      </c>
      <c r="K1377" s="2" t="str">
        <f t="shared" si="169"/>
        <v/>
      </c>
      <c r="L1377" s="7" t="str">
        <f t="shared" si="170"/>
        <v/>
      </c>
      <c r="M1377" s="7" t="str">
        <f>IF(ISBLANK(A1377),"",K1377/($M$1+SUM(K$3:K1376)))</f>
        <v/>
      </c>
      <c r="N1377" t="str">
        <f>IF(ISBLANK(A1377),"",IF(H1378=0,NETWORKDAYS($H$3,H1377,holiday!$B$2:$B$10),IF(DAY(H1377)&lt;DAY(H1378),NETWORKDAYS($H$3,H1377,holiday!$B$2:$B$10),0)))</f>
        <v/>
      </c>
      <c r="O1377" t="str">
        <f>IF(ISBLANK(A1377),"",SUMIF($A$3:$A1377,O$2,$B$3:$B1377))</f>
        <v/>
      </c>
      <c r="P1377" t="str">
        <f>IF(ISBLANK(A1377),"",SUMIF($A$3:$A1377,P$2,$B$3:$B1377))</f>
        <v/>
      </c>
      <c r="Q1377" t="str">
        <f>IF(ISBLANK(A1377),"",SUMIF($A$3:$A1377,Q$2,$B$3:$B1377))</f>
        <v/>
      </c>
      <c r="R1377" t="str">
        <f>IF(ISBLANK(A1377),"",SUMIF($A$3:$A1377,R$2,$B$3:$B1377))</f>
        <v/>
      </c>
      <c r="T1377" s="2" t="str">
        <f t="shared" si="171"/>
        <v/>
      </c>
      <c r="U1377" s="2" t="str">
        <f t="shared" si="172"/>
        <v/>
      </c>
      <c r="V1377" s="2" t="str">
        <f t="shared" si="173"/>
        <v/>
      </c>
      <c r="W1377" s="2" t="str">
        <f t="shared" si="174"/>
        <v/>
      </c>
    </row>
    <row r="1378" spans="8:23" x14ac:dyDescent="0.3">
      <c r="H1378" s="12">
        <f t="shared" si="175"/>
        <v>0</v>
      </c>
      <c r="I1378" s="2" t="str">
        <f t="shared" si="168"/>
        <v/>
      </c>
      <c r="J1378" s="2" t="str">
        <f>IF(ISBLANK(A1378),"",-SUM(I$3:I1378))</f>
        <v/>
      </c>
      <c r="K1378" s="2" t="str">
        <f t="shared" si="169"/>
        <v/>
      </c>
      <c r="L1378" s="7" t="str">
        <f t="shared" si="170"/>
        <v/>
      </c>
      <c r="M1378" s="7" t="str">
        <f>IF(ISBLANK(A1378),"",K1378/($M$1+SUM(K$3:K1377)))</f>
        <v/>
      </c>
      <c r="N1378" t="str">
        <f>IF(ISBLANK(A1378),"",IF(H1379=0,NETWORKDAYS($H$3,H1378,holiday!$B$2:$B$10),IF(DAY(H1378)&lt;DAY(H1379),NETWORKDAYS($H$3,H1378,holiday!$B$2:$B$10),0)))</f>
        <v/>
      </c>
      <c r="O1378" t="str">
        <f>IF(ISBLANK(A1378),"",SUMIF($A$3:$A1378,O$2,$B$3:$B1378))</f>
        <v/>
      </c>
      <c r="P1378" t="str">
        <f>IF(ISBLANK(A1378),"",SUMIF($A$3:$A1378,P$2,$B$3:$B1378))</f>
        <v/>
      </c>
      <c r="Q1378" t="str">
        <f>IF(ISBLANK(A1378),"",SUMIF($A$3:$A1378,Q$2,$B$3:$B1378))</f>
        <v/>
      </c>
      <c r="R1378" t="str">
        <f>IF(ISBLANK(A1378),"",SUMIF($A$3:$A1378,R$2,$B$3:$B1378))</f>
        <v/>
      </c>
      <c r="T1378" s="2" t="str">
        <f t="shared" si="171"/>
        <v/>
      </c>
      <c r="U1378" s="2" t="str">
        <f t="shared" si="172"/>
        <v/>
      </c>
      <c r="V1378" s="2" t="str">
        <f t="shared" si="173"/>
        <v/>
      </c>
      <c r="W1378" s="2" t="str">
        <f t="shared" si="174"/>
        <v/>
      </c>
    </row>
    <row r="1379" spans="8:23" x14ac:dyDescent="0.3">
      <c r="H1379" s="12">
        <f t="shared" si="175"/>
        <v>0</v>
      </c>
      <c r="I1379" s="2" t="str">
        <f t="shared" si="168"/>
        <v/>
      </c>
      <c r="J1379" s="2" t="str">
        <f>IF(ISBLANK(A1379),"",-SUM(I$3:I1379))</f>
        <v/>
      </c>
      <c r="K1379" s="2" t="str">
        <f t="shared" si="169"/>
        <v/>
      </c>
      <c r="L1379" s="7" t="str">
        <f t="shared" si="170"/>
        <v/>
      </c>
      <c r="M1379" s="7" t="str">
        <f>IF(ISBLANK(A1379),"",K1379/($M$1+SUM(K$3:K1378)))</f>
        <v/>
      </c>
      <c r="N1379" t="str">
        <f>IF(ISBLANK(A1379),"",IF(H1380=0,NETWORKDAYS($H$3,H1379,holiday!$B$2:$B$10),IF(DAY(H1379)&lt;DAY(H1380),NETWORKDAYS($H$3,H1379,holiday!$B$2:$B$10),0)))</f>
        <v/>
      </c>
      <c r="O1379" t="str">
        <f>IF(ISBLANK(A1379),"",SUMIF($A$3:$A1379,O$2,$B$3:$B1379))</f>
        <v/>
      </c>
      <c r="P1379" t="str">
        <f>IF(ISBLANK(A1379),"",SUMIF($A$3:$A1379,P$2,$B$3:$B1379))</f>
        <v/>
      </c>
      <c r="Q1379" t="str">
        <f>IF(ISBLANK(A1379),"",SUMIF($A$3:$A1379,Q$2,$B$3:$B1379))</f>
        <v/>
      </c>
      <c r="R1379" t="str">
        <f>IF(ISBLANK(A1379),"",SUMIF($A$3:$A1379,R$2,$B$3:$B1379))</f>
        <v/>
      </c>
      <c r="T1379" s="2" t="str">
        <f t="shared" si="171"/>
        <v/>
      </c>
      <c r="U1379" s="2" t="str">
        <f t="shared" si="172"/>
        <v/>
      </c>
      <c r="V1379" s="2" t="str">
        <f t="shared" si="173"/>
        <v/>
      </c>
      <c r="W1379" s="2" t="str">
        <f t="shared" si="174"/>
        <v/>
      </c>
    </row>
    <row r="1380" spans="8:23" x14ac:dyDescent="0.3">
      <c r="H1380" s="12">
        <f t="shared" si="175"/>
        <v>0</v>
      </c>
      <c r="I1380" s="2" t="str">
        <f t="shared" si="168"/>
        <v/>
      </c>
      <c r="J1380" s="2" t="str">
        <f>IF(ISBLANK(A1380),"",-SUM(I$3:I1380))</f>
        <v/>
      </c>
      <c r="K1380" s="2" t="str">
        <f t="shared" si="169"/>
        <v/>
      </c>
      <c r="L1380" s="7" t="str">
        <f t="shared" si="170"/>
        <v/>
      </c>
      <c r="M1380" s="7" t="str">
        <f>IF(ISBLANK(A1380),"",K1380/($M$1+SUM(K$3:K1379)))</f>
        <v/>
      </c>
      <c r="N1380" t="str">
        <f>IF(ISBLANK(A1380),"",IF(H1381=0,NETWORKDAYS($H$3,H1380,holiday!$B$2:$B$10),IF(DAY(H1380)&lt;DAY(H1381),NETWORKDAYS($H$3,H1380,holiday!$B$2:$B$10),0)))</f>
        <v/>
      </c>
      <c r="O1380" t="str">
        <f>IF(ISBLANK(A1380),"",SUMIF($A$3:$A1380,O$2,$B$3:$B1380))</f>
        <v/>
      </c>
      <c r="P1380" t="str">
        <f>IF(ISBLANK(A1380),"",SUMIF($A$3:$A1380,P$2,$B$3:$B1380))</f>
        <v/>
      </c>
      <c r="Q1380" t="str">
        <f>IF(ISBLANK(A1380),"",SUMIF($A$3:$A1380,Q$2,$B$3:$B1380))</f>
        <v/>
      </c>
      <c r="R1380" t="str">
        <f>IF(ISBLANK(A1380),"",SUMIF($A$3:$A1380,R$2,$B$3:$B1380))</f>
        <v/>
      </c>
      <c r="T1380" s="2" t="str">
        <f t="shared" si="171"/>
        <v/>
      </c>
      <c r="U1380" s="2" t="str">
        <f t="shared" si="172"/>
        <v/>
      </c>
      <c r="V1380" s="2" t="str">
        <f t="shared" si="173"/>
        <v/>
      </c>
      <c r="W1380" s="2" t="str">
        <f t="shared" si="174"/>
        <v/>
      </c>
    </row>
    <row r="1381" spans="8:23" x14ac:dyDescent="0.3">
      <c r="H1381" s="12">
        <f t="shared" si="175"/>
        <v>0</v>
      </c>
      <c r="I1381" s="2" t="str">
        <f t="shared" si="168"/>
        <v/>
      </c>
      <c r="J1381" s="2" t="str">
        <f>IF(ISBLANK(A1381),"",-SUM(I$3:I1381))</f>
        <v/>
      </c>
      <c r="K1381" s="2" t="str">
        <f t="shared" si="169"/>
        <v/>
      </c>
      <c r="L1381" s="7" t="str">
        <f t="shared" si="170"/>
        <v/>
      </c>
      <c r="M1381" s="7" t="str">
        <f>IF(ISBLANK(A1381),"",K1381/($M$1+SUM(K$3:K1380)))</f>
        <v/>
      </c>
      <c r="N1381" t="str">
        <f>IF(ISBLANK(A1381),"",IF(H1382=0,NETWORKDAYS($H$3,H1381,holiday!$B$2:$B$10),IF(DAY(H1381)&lt;DAY(H1382),NETWORKDAYS($H$3,H1381,holiday!$B$2:$B$10),0)))</f>
        <v/>
      </c>
      <c r="O1381" t="str">
        <f>IF(ISBLANK(A1381),"",SUMIF($A$3:$A1381,O$2,$B$3:$B1381))</f>
        <v/>
      </c>
      <c r="P1381" t="str">
        <f>IF(ISBLANK(A1381),"",SUMIF($A$3:$A1381,P$2,$B$3:$B1381))</f>
        <v/>
      </c>
      <c r="Q1381" t="str">
        <f>IF(ISBLANK(A1381),"",SUMIF($A$3:$A1381,Q$2,$B$3:$B1381))</f>
        <v/>
      </c>
      <c r="R1381" t="str">
        <f>IF(ISBLANK(A1381),"",SUMIF($A$3:$A1381,R$2,$B$3:$B1381))</f>
        <v/>
      </c>
      <c r="T1381" s="2" t="str">
        <f t="shared" si="171"/>
        <v/>
      </c>
      <c r="U1381" s="2" t="str">
        <f t="shared" si="172"/>
        <v/>
      </c>
      <c r="V1381" s="2" t="str">
        <f t="shared" si="173"/>
        <v/>
      </c>
      <c r="W1381" s="2" t="str">
        <f t="shared" si="174"/>
        <v/>
      </c>
    </row>
    <row r="1382" spans="8:23" x14ac:dyDescent="0.3">
      <c r="H1382" s="12">
        <f t="shared" si="175"/>
        <v>0</v>
      </c>
      <c r="I1382" s="2" t="str">
        <f t="shared" si="168"/>
        <v/>
      </c>
      <c r="J1382" s="2" t="str">
        <f>IF(ISBLANK(A1382),"",-SUM(I$3:I1382))</f>
        <v/>
      </c>
      <c r="K1382" s="2" t="str">
        <f t="shared" si="169"/>
        <v/>
      </c>
      <c r="L1382" s="7" t="str">
        <f t="shared" si="170"/>
        <v/>
      </c>
      <c r="M1382" s="7" t="str">
        <f>IF(ISBLANK(A1382),"",K1382/($M$1+SUM(K$3:K1381)))</f>
        <v/>
      </c>
      <c r="N1382" t="str">
        <f>IF(ISBLANK(A1382),"",IF(H1383=0,NETWORKDAYS($H$3,H1382,holiday!$B$2:$B$10),IF(DAY(H1382)&lt;DAY(H1383),NETWORKDAYS($H$3,H1382,holiday!$B$2:$B$10),0)))</f>
        <v/>
      </c>
      <c r="O1382" t="str">
        <f>IF(ISBLANK(A1382),"",SUMIF($A$3:$A1382,O$2,$B$3:$B1382))</f>
        <v/>
      </c>
      <c r="P1382" t="str">
        <f>IF(ISBLANK(A1382),"",SUMIF($A$3:$A1382,P$2,$B$3:$B1382))</f>
        <v/>
      </c>
      <c r="Q1382" t="str">
        <f>IF(ISBLANK(A1382),"",SUMIF($A$3:$A1382,Q$2,$B$3:$B1382))</f>
        <v/>
      </c>
      <c r="R1382" t="str">
        <f>IF(ISBLANK(A1382),"",SUMIF($A$3:$A1382,R$2,$B$3:$B1382))</f>
        <v/>
      </c>
      <c r="T1382" s="2" t="str">
        <f t="shared" si="171"/>
        <v/>
      </c>
      <c r="U1382" s="2" t="str">
        <f t="shared" si="172"/>
        <v/>
      </c>
      <c r="V1382" s="2" t="str">
        <f t="shared" si="173"/>
        <v/>
      </c>
      <c r="W1382" s="2" t="str">
        <f t="shared" si="174"/>
        <v/>
      </c>
    </row>
    <row r="1383" spans="8:23" x14ac:dyDescent="0.3">
      <c r="H1383" s="12">
        <f t="shared" si="175"/>
        <v>0</v>
      </c>
      <c r="I1383" s="2" t="str">
        <f t="shared" si="168"/>
        <v/>
      </c>
      <c r="J1383" s="2" t="str">
        <f>IF(ISBLANK(A1383),"",-SUM(I$3:I1383))</f>
        <v/>
      </c>
      <c r="K1383" s="2" t="str">
        <f t="shared" si="169"/>
        <v/>
      </c>
      <c r="L1383" s="7" t="str">
        <f t="shared" si="170"/>
        <v/>
      </c>
      <c r="M1383" s="7" t="str">
        <f>IF(ISBLANK(A1383),"",K1383/($M$1+SUM(K$3:K1382)))</f>
        <v/>
      </c>
      <c r="N1383" t="str">
        <f>IF(ISBLANK(A1383),"",IF(H1384=0,NETWORKDAYS($H$3,H1383,holiday!$B$2:$B$10),IF(DAY(H1383)&lt;DAY(H1384),NETWORKDAYS($H$3,H1383,holiday!$B$2:$B$10),0)))</f>
        <v/>
      </c>
      <c r="O1383" t="str">
        <f>IF(ISBLANK(A1383),"",SUMIF($A$3:$A1383,O$2,$B$3:$B1383))</f>
        <v/>
      </c>
      <c r="P1383" t="str">
        <f>IF(ISBLANK(A1383),"",SUMIF($A$3:$A1383,P$2,$B$3:$B1383))</f>
        <v/>
      </c>
      <c r="Q1383" t="str">
        <f>IF(ISBLANK(A1383),"",SUMIF($A$3:$A1383,Q$2,$B$3:$B1383))</f>
        <v/>
      </c>
      <c r="R1383" t="str">
        <f>IF(ISBLANK(A1383),"",SUMIF($A$3:$A1383,R$2,$B$3:$B1383))</f>
        <v/>
      </c>
      <c r="T1383" s="2" t="str">
        <f t="shared" si="171"/>
        <v/>
      </c>
      <c r="U1383" s="2" t="str">
        <f t="shared" si="172"/>
        <v/>
      </c>
      <c r="V1383" s="2" t="str">
        <f t="shared" si="173"/>
        <v/>
      </c>
      <c r="W1383" s="2" t="str">
        <f t="shared" si="174"/>
        <v/>
      </c>
    </row>
    <row r="1384" spans="8:23" x14ac:dyDescent="0.3">
      <c r="H1384" s="12">
        <f t="shared" si="175"/>
        <v>0</v>
      </c>
      <c r="I1384" s="2" t="str">
        <f t="shared" ref="I1384:I1447" si="176">IF(ISBLANK(A1384),"",-B1384*C1384)</f>
        <v/>
      </c>
      <c r="J1384" s="2" t="str">
        <f>IF(ISBLANK(A1384),"",-SUM(I$3:I1384))</f>
        <v/>
      </c>
      <c r="K1384" s="2" t="str">
        <f t="shared" ref="K1384:K1447" si="177">IF(ISBLANK(A1384),"",SUMPRODUCT(O1384:R1384,T1384:W1384)-J1384)</f>
        <v/>
      </c>
      <c r="L1384" s="7" t="str">
        <f t="shared" ref="L1384:L1447" si="178">IF(ISBLANK(A1384),"",K1384/$M$1)</f>
        <v/>
      </c>
      <c r="M1384" s="7" t="str">
        <f>IF(ISBLANK(A1384),"",K1384/($M$1+SUM(K$3:K1383)))</f>
        <v/>
      </c>
      <c r="N1384" t="str">
        <f>IF(ISBLANK(A1384),"",IF(H1385=0,NETWORKDAYS($H$3,H1384,holiday!$B$2:$B$10),IF(DAY(H1384)&lt;DAY(H1385),NETWORKDAYS($H$3,H1384,holiday!$B$2:$B$10),0)))</f>
        <v/>
      </c>
      <c r="O1384" t="str">
        <f>IF(ISBLANK(A1384),"",SUMIF($A$3:$A1384,O$2,$B$3:$B1384))</f>
        <v/>
      </c>
      <c r="P1384" t="str">
        <f>IF(ISBLANK(A1384),"",SUMIF($A$3:$A1384,P$2,$B$3:$B1384))</f>
        <v/>
      </c>
      <c r="Q1384" t="str">
        <f>IF(ISBLANK(A1384),"",SUMIF($A$3:$A1384,Q$2,$B$3:$B1384))</f>
        <v/>
      </c>
      <c r="R1384" t="str">
        <f>IF(ISBLANK(A1384),"",SUMIF($A$3:$A1384,R$2,$B$3:$B1384))</f>
        <v/>
      </c>
      <c r="T1384" s="2" t="str">
        <f t="shared" ref="T1384:T1447" si="179">IF(ISBLANK(A1384),"",IF($A1384=T$2,$C1384,T1383))</f>
        <v/>
      </c>
      <c r="U1384" s="2" t="str">
        <f t="shared" ref="U1384:U1447" si="180">IF(ISBLANK(A1384),"",IF($A1384=U$2,$C1384,U1383))</f>
        <v/>
      </c>
      <c r="V1384" s="2" t="str">
        <f t="shared" ref="V1384:V1447" si="181">IF(ISBLANK(A1384),"",IF($A1384=V$2,$C1384,V1383))</f>
        <v/>
      </c>
      <c r="W1384" s="2" t="str">
        <f t="shared" ref="W1384:W1447" si="182">IF(ISBLANK(A1384),"",IF($A1384=W$2,$C1384,W1383))</f>
        <v/>
      </c>
    </row>
    <row r="1385" spans="8:23" x14ac:dyDescent="0.3">
      <c r="H1385" s="12">
        <f t="shared" si="175"/>
        <v>0</v>
      </c>
      <c r="I1385" s="2" t="str">
        <f t="shared" si="176"/>
        <v/>
      </c>
      <c r="J1385" s="2" t="str">
        <f>IF(ISBLANK(A1385),"",-SUM(I$3:I1385))</f>
        <v/>
      </c>
      <c r="K1385" s="2" t="str">
        <f t="shared" si="177"/>
        <v/>
      </c>
      <c r="L1385" s="7" t="str">
        <f t="shared" si="178"/>
        <v/>
      </c>
      <c r="M1385" s="7" t="str">
        <f>IF(ISBLANK(A1385),"",K1385/($M$1+SUM(K$3:K1384)))</f>
        <v/>
      </c>
      <c r="N1385" t="str">
        <f>IF(ISBLANK(A1385),"",IF(H1386=0,NETWORKDAYS($H$3,H1385,holiday!$B$2:$B$10),IF(DAY(H1385)&lt;DAY(H1386),NETWORKDAYS($H$3,H1385,holiday!$B$2:$B$10),0)))</f>
        <v/>
      </c>
      <c r="O1385" t="str">
        <f>IF(ISBLANK(A1385),"",SUMIF($A$3:$A1385,O$2,$B$3:$B1385))</f>
        <v/>
      </c>
      <c r="P1385" t="str">
        <f>IF(ISBLANK(A1385),"",SUMIF($A$3:$A1385,P$2,$B$3:$B1385))</f>
        <v/>
      </c>
      <c r="Q1385" t="str">
        <f>IF(ISBLANK(A1385),"",SUMIF($A$3:$A1385,Q$2,$B$3:$B1385))</f>
        <v/>
      </c>
      <c r="R1385" t="str">
        <f>IF(ISBLANK(A1385),"",SUMIF($A$3:$A1385,R$2,$B$3:$B1385))</f>
        <v/>
      </c>
      <c r="T1385" s="2" t="str">
        <f t="shared" si="179"/>
        <v/>
      </c>
      <c r="U1385" s="2" t="str">
        <f t="shared" si="180"/>
        <v/>
      </c>
      <c r="V1385" s="2" t="str">
        <f t="shared" si="181"/>
        <v/>
      </c>
      <c r="W1385" s="2" t="str">
        <f t="shared" si="182"/>
        <v/>
      </c>
    </row>
    <row r="1386" spans="8:23" x14ac:dyDescent="0.3">
      <c r="H1386" s="12">
        <f t="shared" si="175"/>
        <v>0</v>
      </c>
      <c r="I1386" s="2" t="str">
        <f t="shared" si="176"/>
        <v/>
      </c>
      <c r="J1386" s="2" t="str">
        <f>IF(ISBLANK(A1386),"",-SUM(I$3:I1386))</f>
        <v/>
      </c>
      <c r="K1386" s="2" t="str">
        <f t="shared" si="177"/>
        <v/>
      </c>
      <c r="L1386" s="7" t="str">
        <f t="shared" si="178"/>
        <v/>
      </c>
      <c r="M1386" s="7" t="str">
        <f>IF(ISBLANK(A1386),"",K1386/($M$1+SUM(K$3:K1385)))</f>
        <v/>
      </c>
      <c r="N1386" t="str">
        <f>IF(ISBLANK(A1386),"",IF(H1387=0,NETWORKDAYS($H$3,H1386,holiday!$B$2:$B$10),IF(DAY(H1386)&lt;DAY(H1387),NETWORKDAYS($H$3,H1386,holiday!$B$2:$B$10),0)))</f>
        <v/>
      </c>
      <c r="O1386" t="str">
        <f>IF(ISBLANK(A1386),"",SUMIF($A$3:$A1386,O$2,$B$3:$B1386))</f>
        <v/>
      </c>
      <c r="P1386" t="str">
        <f>IF(ISBLANK(A1386),"",SUMIF($A$3:$A1386,P$2,$B$3:$B1386))</f>
        <v/>
      </c>
      <c r="Q1386" t="str">
        <f>IF(ISBLANK(A1386),"",SUMIF($A$3:$A1386,Q$2,$B$3:$B1386))</f>
        <v/>
      </c>
      <c r="R1386" t="str">
        <f>IF(ISBLANK(A1386),"",SUMIF($A$3:$A1386,R$2,$B$3:$B1386))</f>
        <v/>
      </c>
      <c r="T1386" s="2" t="str">
        <f t="shared" si="179"/>
        <v/>
      </c>
      <c r="U1386" s="2" t="str">
        <f t="shared" si="180"/>
        <v/>
      </c>
      <c r="V1386" s="2" t="str">
        <f t="shared" si="181"/>
        <v/>
      </c>
      <c r="W1386" s="2" t="str">
        <f t="shared" si="182"/>
        <v/>
      </c>
    </row>
    <row r="1387" spans="8:23" x14ac:dyDescent="0.3">
      <c r="H1387" s="12">
        <f t="shared" si="175"/>
        <v>0</v>
      </c>
      <c r="I1387" s="2" t="str">
        <f t="shared" si="176"/>
        <v/>
      </c>
      <c r="J1387" s="2" t="str">
        <f>IF(ISBLANK(A1387),"",-SUM(I$3:I1387))</f>
        <v/>
      </c>
      <c r="K1387" s="2" t="str">
        <f t="shared" si="177"/>
        <v/>
      </c>
      <c r="L1387" s="7" t="str">
        <f t="shared" si="178"/>
        <v/>
      </c>
      <c r="M1387" s="7" t="str">
        <f>IF(ISBLANK(A1387),"",K1387/($M$1+SUM(K$3:K1386)))</f>
        <v/>
      </c>
      <c r="N1387" t="str">
        <f>IF(ISBLANK(A1387),"",IF(H1388=0,NETWORKDAYS($H$3,H1387,holiday!$B$2:$B$10),IF(DAY(H1387)&lt;DAY(H1388),NETWORKDAYS($H$3,H1387,holiday!$B$2:$B$10),0)))</f>
        <v/>
      </c>
      <c r="O1387" t="str">
        <f>IF(ISBLANK(A1387),"",SUMIF($A$3:$A1387,O$2,$B$3:$B1387))</f>
        <v/>
      </c>
      <c r="P1387" t="str">
        <f>IF(ISBLANK(A1387),"",SUMIF($A$3:$A1387,P$2,$B$3:$B1387))</f>
        <v/>
      </c>
      <c r="Q1387" t="str">
        <f>IF(ISBLANK(A1387),"",SUMIF($A$3:$A1387,Q$2,$B$3:$B1387))</f>
        <v/>
      </c>
      <c r="R1387" t="str">
        <f>IF(ISBLANK(A1387),"",SUMIF($A$3:$A1387,R$2,$B$3:$B1387))</f>
        <v/>
      </c>
      <c r="T1387" s="2" t="str">
        <f t="shared" si="179"/>
        <v/>
      </c>
      <c r="U1387" s="2" t="str">
        <f t="shared" si="180"/>
        <v/>
      </c>
      <c r="V1387" s="2" t="str">
        <f t="shared" si="181"/>
        <v/>
      </c>
      <c r="W1387" s="2" t="str">
        <f t="shared" si="182"/>
        <v/>
      </c>
    </row>
    <row r="1388" spans="8:23" x14ac:dyDescent="0.3">
      <c r="H1388" s="12">
        <f t="shared" si="175"/>
        <v>0</v>
      </c>
      <c r="I1388" s="2" t="str">
        <f t="shared" si="176"/>
        <v/>
      </c>
      <c r="J1388" s="2" t="str">
        <f>IF(ISBLANK(A1388),"",-SUM(I$3:I1388))</f>
        <v/>
      </c>
      <c r="K1388" s="2" t="str">
        <f t="shared" si="177"/>
        <v/>
      </c>
      <c r="L1388" s="7" t="str">
        <f t="shared" si="178"/>
        <v/>
      </c>
      <c r="M1388" s="7" t="str">
        <f>IF(ISBLANK(A1388),"",K1388/($M$1+SUM(K$3:K1387)))</f>
        <v/>
      </c>
      <c r="N1388" t="str">
        <f>IF(ISBLANK(A1388),"",IF(H1389=0,NETWORKDAYS($H$3,H1388,holiday!$B$2:$B$10),IF(DAY(H1388)&lt;DAY(H1389),NETWORKDAYS($H$3,H1388,holiday!$B$2:$B$10),0)))</f>
        <v/>
      </c>
      <c r="O1388" t="str">
        <f>IF(ISBLANK(A1388),"",SUMIF($A$3:$A1388,O$2,$B$3:$B1388))</f>
        <v/>
      </c>
      <c r="P1388" t="str">
        <f>IF(ISBLANK(A1388),"",SUMIF($A$3:$A1388,P$2,$B$3:$B1388))</f>
        <v/>
      </c>
      <c r="Q1388" t="str">
        <f>IF(ISBLANK(A1388),"",SUMIF($A$3:$A1388,Q$2,$B$3:$B1388))</f>
        <v/>
      </c>
      <c r="R1388" t="str">
        <f>IF(ISBLANK(A1388),"",SUMIF($A$3:$A1388,R$2,$B$3:$B1388))</f>
        <v/>
      </c>
      <c r="T1388" s="2" t="str">
        <f t="shared" si="179"/>
        <v/>
      </c>
      <c r="U1388" s="2" t="str">
        <f t="shared" si="180"/>
        <v/>
      </c>
      <c r="V1388" s="2" t="str">
        <f t="shared" si="181"/>
        <v/>
      </c>
      <c r="W1388" s="2" t="str">
        <f t="shared" si="182"/>
        <v/>
      </c>
    </row>
    <row r="1389" spans="8:23" x14ac:dyDescent="0.3">
      <c r="H1389" s="12">
        <f t="shared" si="175"/>
        <v>0</v>
      </c>
      <c r="I1389" s="2" t="str">
        <f t="shared" si="176"/>
        <v/>
      </c>
      <c r="J1389" s="2" t="str">
        <f>IF(ISBLANK(A1389),"",-SUM(I$3:I1389))</f>
        <v/>
      </c>
      <c r="K1389" s="2" t="str">
        <f t="shared" si="177"/>
        <v/>
      </c>
      <c r="L1389" s="7" t="str">
        <f t="shared" si="178"/>
        <v/>
      </c>
      <c r="M1389" s="7" t="str">
        <f>IF(ISBLANK(A1389),"",K1389/($M$1+SUM(K$3:K1388)))</f>
        <v/>
      </c>
      <c r="N1389" t="str">
        <f>IF(ISBLANK(A1389),"",IF(H1390=0,NETWORKDAYS($H$3,H1389,holiday!$B$2:$B$10),IF(DAY(H1389)&lt;DAY(H1390),NETWORKDAYS($H$3,H1389,holiday!$B$2:$B$10),0)))</f>
        <v/>
      </c>
      <c r="O1389" t="str">
        <f>IF(ISBLANK(A1389),"",SUMIF($A$3:$A1389,O$2,$B$3:$B1389))</f>
        <v/>
      </c>
      <c r="P1389" t="str">
        <f>IF(ISBLANK(A1389),"",SUMIF($A$3:$A1389,P$2,$B$3:$B1389))</f>
        <v/>
      </c>
      <c r="Q1389" t="str">
        <f>IF(ISBLANK(A1389),"",SUMIF($A$3:$A1389,Q$2,$B$3:$B1389))</f>
        <v/>
      </c>
      <c r="R1389" t="str">
        <f>IF(ISBLANK(A1389),"",SUMIF($A$3:$A1389,R$2,$B$3:$B1389))</f>
        <v/>
      </c>
      <c r="T1389" s="2" t="str">
        <f t="shared" si="179"/>
        <v/>
      </c>
      <c r="U1389" s="2" t="str">
        <f t="shared" si="180"/>
        <v/>
      </c>
      <c r="V1389" s="2" t="str">
        <f t="shared" si="181"/>
        <v/>
      </c>
      <c r="W1389" s="2" t="str">
        <f t="shared" si="182"/>
        <v/>
      </c>
    </row>
    <row r="1390" spans="8:23" x14ac:dyDescent="0.3">
      <c r="H1390" s="12">
        <f t="shared" si="175"/>
        <v>0</v>
      </c>
      <c r="I1390" s="2" t="str">
        <f t="shared" si="176"/>
        <v/>
      </c>
      <c r="J1390" s="2" t="str">
        <f>IF(ISBLANK(A1390),"",-SUM(I$3:I1390))</f>
        <v/>
      </c>
      <c r="K1390" s="2" t="str">
        <f t="shared" si="177"/>
        <v/>
      </c>
      <c r="L1390" s="7" t="str">
        <f t="shared" si="178"/>
        <v/>
      </c>
      <c r="M1390" s="7" t="str">
        <f>IF(ISBLANK(A1390),"",K1390/($M$1+SUM(K$3:K1389)))</f>
        <v/>
      </c>
      <c r="N1390" t="str">
        <f>IF(ISBLANK(A1390),"",IF(H1391=0,NETWORKDAYS($H$3,H1390,holiday!$B$2:$B$10),IF(DAY(H1390)&lt;DAY(H1391),NETWORKDAYS($H$3,H1390,holiday!$B$2:$B$10),0)))</f>
        <v/>
      </c>
      <c r="O1390" t="str">
        <f>IF(ISBLANK(A1390),"",SUMIF($A$3:$A1390,O$2,$B$3:$B1390))</f>
        <v/>
      </c>
      <c r="P1390" t="str">
        <f>IF(ISBLANK(A1390),"",SUMIF($A$3:$A1390,P$2,$B$3:$B1390))</f>
        <v/>
      </c>
      <c r="Q1390" t="str">
        <f>IF(ISBLANK(A1390),"",SUMIF($A$3:$A1390,Q$2,$B$3:$B1390))</f>
        <v/>
      </c>
      <c r="R1390" t="str">
        <f>IF(ISBLANK(A1390),"",SUMIF($A$3:$A1390,R$2,$B$3:$B1390))</f>
        <v/>
      </c>
      <c r="T1390" s="2" t="str">
        <f t="shared" si="179"/>
        <v/>
      </c>
      <c r="U1390" s="2" t="str">
        <f t="shared" si="180"/>
        <v/>
      </c>
      <c r="V1390" s="2" t="str">
        <f t="shared" si="181"/>
        <v/>
      </c>
      <c r="W1390" s="2" t="str">
        <f t="shared" si="182"/>
        <v/>
      </c>
    </row>
    <row r="1391" spans="8:23" x14ac:dyDescent="0.3">
      <c r="H1391" s="12">
        <f t="shared" si="175"/>
        <v>0</v>
      </c>
      <c r="I1391" s="2" t="str">
        <f t="shared" si="176"/>
        <v/>
      </c>
      <c r="J1391" s="2" t="str">
        <f>IF(ISBLANK(A1391),"",-SUM(I$3:I1391))</f>
        <v/>
      </c>
      <c r="K1391" s="2" t="str">
        <f t="shared" si="177"/>
        <v/>
      </c>
      <c r="L1391" s="7" t="str">
        <f t="shared" si="178"/>
        <v/>
      </c>
      <c r="M1391" s="7" t="str">
        <f>IF(ISBLANK(A1391),"",K1391/($M$1+SUM(K$3:K1390)))</f>
        <v/>
      </c>
      <c r="N1391" t="str">
        <f>IF(ISBLANK(A1391),"",IF(H1392=0,NETWORKDAYS($H$3,H1391,holiday!$B$2:$B$10),IF(DAY(H1391)&lt;DAY(H1392),NETWORKDAYS($H$3,H1391,holiday!$B$2:$B$10),0)))</f>
        <v/>
      </c>
      <c r="O1391" t="str">
        <f>IF(ISBLANK(A1391),"",SUMIF($A$3:$A1391,O$2,$B$3:$B1391))</f>
        <v/>
      </c>
      <c r="P1391" t="str">
        <f>IF(ISBLANK(A1391),"",SUMIF($A$3:$A1391,P$2,$B$3:$B1391))</f>
        <v/>
      </c>
      <c r="Q1391" t="str">
        <f>IF(ISBLANK(A1391),"",SUMIF($A$3:$A1391,Q$2,$B$3:$B1391))</f>
        <v/>
      </c>
      <c r="R1391" t="str">
        <f>IF(ISBLANK(A1391),"",SUMIF($A$3:$A1391,R$2,$B$3:$B1391))</f>
        <v/>
      </c>
      <c r="T1391" s="2" t="str">
        <f t="shared" si="179"/>
        <v/>
      </c>
      <c r="U1391" s="2" t="str">
        <f t="shared" si="180"/>
        <v/>
      </c>
      <c r="V1391" s="2" t="str">
        <f t="shared" si="181"/>
        <v/>
      </c>
      <c r="W1391" s="2" t="str">
        <f t="shared" si="182"/>
        <v/>
      </c>
    </row>
    <row r="1392" spans="8:23" x14ac:dyDescent="0.3">
      <c r="H1392" s="12">
        <f t="shared" si="175"/>
        <v>0</v>
      </c>
      <c r="I1392" s="2" t="str">
        <f t="shared" si="176"/>
        <v/>
      </c>
      <c r="J1392" s="2" t="str">
        <f>IF(ISBLANK(A1392),"",-SUM(I$3:I1392))</f>
        <v/>
      </c>
      <c r="K1392" s="2" t="str">
        <f t="shared" si="177"/>
        <v/>
      </c>
      <c r="L1392" s="7" t="str">
        <f t="shared" si="178"/>
        <v/>
      </c>
      <c r="M1392" s="7" t="str">
        <f>IF(ISBLANK(A1392),"",K1392/($M$1+SUM(K$3:K1391)))</f>
        <v/>
      </c>
      <c r="N1392" t="str">
        <f>IF(ISBLANK(A1392),"",IF(H1393=0,NETWORKDAYS($H$3,H1392,holiday!$B$2:$B$10),IF(DAY(H1392)&lt;DAY(H1393),NETWORKDAYS($H$3,H1392,holiday!$B$2:$B$10),0)))</f>
        <v/>
      </c>
      <c r="O1392" t="str">
        <f>IF(ISBLANK(A1392),"",SUMIF($A$3:$A1392,O$2,$B$3:$B1392))</f>
        <v/>
      </c>
      <c r="P1392" t="str">
        <f>IF(ISBLANK(A1392),"",SUMIF($A$3:$A1392,P$2,$B$3:$B1392))</f>
        <v/>
      </c>
      <c r="Q1392" t="str">
        <f>IF(ISBLANK(A1392),"",SUMIF($A$3:$A1392,Q$2,$B$3:$B1392))</f>
        <v/>
      </c>
      <c r="R1392" t="str">
        <f>IF(ISBLANK(A1392),"",SUMIF($A$3:$A1392,R$2,$B$3:$B1392))</f>
        <v/>
      </c>
      <c r="T1392" s="2" t="str">
        <f t="shared" si="179"/>
        <v/>
      </c>
      <c r="U1392" s="2" t="str">
        <f t="shared" si="180"/>
        <v/>
      </c>
      <c r="V1392" s="2" t="str">
        <f t="shared" si="181"/>
        <v/>
      </c>
      <c r="W1392" s="2" t="str">
        <f t="shared" si="182"/>
        <v/>
      </c>
    </row>
    <row r="1393" spans="8:23" x14ac:dyDescent="0.3">
      <c r="H1393" s="12">
        <f t="shared" si="175"/>
        <v>0</v>
      </c>
      <c r="I1393" s="2" t="str">
        <f t="shared" si="176"/>
        <v/>
      </c>
      <c r="J1393" s="2" t="str">
        <f>IF(ISBLANK(A1393),"",-SUM(I$3:I1393))</f>
        <v/>
      </c>
      <c r="K1393" s="2" t="str">
        <f t="shared" si="177"/>
        <v/>
      </c>
      <c r="L1393" s="7" t="str">
        <f t="shared" si="178"/>
        <v/>
      </c>
      <c r="M1393" s="7" t="str">
        <f>IF(ISBLANK(A1393),"",K1393/($M$1+SUM(K$3:K1392)))</f>
        <v/>
      </c>
      <c r="N1393" t="str">
        <f>IF(ISBLANK(A1393),"",IF(H1394=0,NETWORKDAYS($H$3,H1393,holiday!$B$2:$B$10),IF(DAY(H1393)&lt;DAY(H1394),NETWORKDAYS($H$3,H1393,holiday!$B$2:$B$10),0)))</f>
        <v/>
      </c>
      <c r="O1393" t="str">
        <f>IF(ISBLANK(A1393),"",SUMIF($A$3:$A1393,O$2,$B$3:$B1393))</f>
        <v/>
      </c>
      <c r="P1393" t="str">
        <f>IF(ISBLANK(A1393),"",SUMIF($A$3:$A1393,P$2,$B$3:$B1393))</f>
        <v/>
      </c>
      <c r="Q1393" t="str">
        <f>IF(ISBLANK(A1393),"",SUMIF($A$3:$A1393,Q$2,$B$3:$B1393))</f>
        <v/>
      </c>
      <c r="R1393" t="str">
        <f>IF(ISBLANK(A1393),"",SUMIF($A$3:$A1393,R$2,$B$3:$B1393))</f>
        <v/>
      </c>
      <c r="T1393" s="2" t="str">
        <f t="shared" si="179"/>
        <v/>
      </c>
      <c r="U1393" s="2" t="str">
        <f t="shared" si="180"/>
        <v/>
      </c>
      <c r="V1393" s="2" t="str">
        <f t="shared" si="181"/>
        <v/>
      </c>
      <c r="W1393" s="2" t="str">
        <f t="shared" si="182"/>
        <v/>
      </c>
    </row>
    <row r="1394" spans="8:23" x14ac:dyDescent="0.3">
      <c r="H1394" s="12">
        <f t="shared" si="175"/>
        <v>0</v>
      </c>
      <c r="I1394" s="2" t="str">
        <f t="shared" si="176"/>
        <v/>
      </c>
      <c r="J1394" s="2" t="str">
        <f>IF(ISBLANK(A1394),"",-SUM(I$3:I1394))</f>
        <v/>
      </c>
      <c r="K1394" s="2" t="str">
        <f t="shared" si="177"/>
        <v/>
      </c>
      <c r="L1394" s="7" t="str">
        <f t="shared" si="178"/>
        <v/>
      </c>
      <c r="M1394" s="7" t="str">
        <f>IF(ISBLANK(A1394),"",K1394/($M$1+SUM(K$3:K1393)))</f>
        <v/>
      </c>
      <c r="N1394" t="str">
        <f>IF(ISBLANK(A1394),"",IF(H1395=0,NETWORKDAYS($H$3,H1394,holiday!$B$2:$B$10),IF(DAY(H1394)&lt;DAY(H1395),NETWORKDAYS($H$3,H1394,holiday!$B$2:$B$10),0)))</f>
        <v/>
      </c>
      <c r="O1394" t="str">
        <f>IF(ISBLANK(A1394),"",SUMIF($A$3:$A1394,O$2,$B$3:$B1394))</f>
        <v/>
      </c>
      <c r="P1394" t="str">
        <f>IF(ISBLANK(A1394),"",SUMIF($A$3:$A1394,P$2,$B$3:$B1394))</f>
        <v/>
      </c>
      <c r="Q1394" t="str">
        <f>IF(ISBLANK(A1394),"",SUMIF($A$3:$A1394,Q$2,$B$3:$B1394))</f>
        <v/>
      </c>
      <c r="R1394" t="str">
        <f>IF(ISBLANK(A1394),"",SUMIF($A$3:$A1394,R$2,$B$3:$B1394))</f>
        <v/>
      </c>
      <c r="T1394" s="2" t="str">
        <f t="shared" si="179"/>
        <v/>
      </c>
      <c r="U1394" s="2" t="str">
        <f t="shared" si="180"/>
        <v/>
      </c>
      <c r="V1394" s="2" t="str">
        <f t="shared" si="181"/>
        <v/>
      </c>
      <c r="W1394" s="2" t="str">
        <f t="shared" si="182"/>
        <v/>
      </c>
    </row>
    <row r="1395" spans="8:23" x14ac:dyDescent="0.3">
      <c r="H1395" s="12">
        <f t="shared" si="175"/>
        <v>0</v>
      </c>
      <c r="I1395" s="2" t="str">
        <f t="shared" si="176"/>
        <v/>
      </c>
      <c r="J1395" s="2" t="str">
        <f>IF(ISBLANK(A1395),"",-SUM(I$3:I1395))</f>
        <v/>
      </c>
      <c r="K1395" s="2" t="str">
        <f t="shared" si="177"/>
        <v/>
      </c>
      <c r="L1395" s="7" t="str">
        <f t="shared" si="178"/>
        <v/>
      </c>
      <c r="M1395" s="7" t="str">
        <f>IF(ISBLANK(A1395),"",K1395/($M$1+SUM(K$3:K1394)))</f>
        <v/>
      </c>
      <c r="N1395" t="str">
        <f>IF(ISBLANK(A1395),"",IF(H1396=0,NETWORKDAYS($H$3,H1395,holiday!$B$2:$B$10),IF(DAY(H1395)&lt;DAY(H1396),NETWORKDAYS($H$3,H1395,holiday!$B$2:$B$10),0)))</f>
        <v/>
      </c>
      <c r="O1395" t="str">
        <f>IF(ISBLANK(A1395),"",SUMIF($A$3:$A1395,O$2,$B$3:$B1395))</f>
        <v/>
      </c>
      <c r="P1395" t="str">
        <f>IF(ISBLANK(A1395),"",SUMIF($A$3:$A1395,P$2,$B$3:$B1395))</f>
        <v/>
      </c>
      <c r="Q1395" t="str">
        <f>IF(ISBLANK(A1395),"",SUMIF($A$3:$A1395,Q$2,$B$3:$B1395))</f>
        <v/>
      </c>
      <c r="R1395" t="str">
        <f>IF(ISBLANK(A1395),"",SUMIF($A$3:$A1395,R$2,$B$3:$B1395))</f>
        <v/>
      </c>
      <c r="T1395" s="2" t="str">
        <f t="shared" si="179"/>
        <v/>
      </c>
      <c r="U1395" s="2" t="str">
        <f t="shared" si="180"/>
        <v/>
      </c>
      <c r="V1395" s="2" t="str">
        <f t="shared" si="181"/>
        <v/>
      </c>
      <c r="W1395" s="2" t="str">
        <f t="shared" si="182"/>
        <v/>
      </c>
    </row>
    <row r="1396" spans="8:23" x14ac:dyDescent="0.3">
      <c r="H1396" s="12">
        <f t="shared" si="175"/>
        <v>0</v>
      </c>
      <c r="I1396" s="2" t="str">
        <f t="shared" si="176"/>
        <v/>
      </c>
      <c r="J1396" s="2" t="str">
        <f>IF(ISBLANK(A1396),"",-SUM(I$3:I1396))</f>
        <v/>
      </c>
      <c r="K1396" s="2" t="str">
        <f t="shared" si="177"/>
        <v/>
      </c>
      <c r="L1396" s="7" t="str">
        <f t="shared" si="178"/>
        <v/>
      </c>
      <c r="M1396" s="7" t="str">
        <f>IF(ISBLANK(A1396),"",K1396/($M$1+SUM(K$3:K1395)))</f>
        <v/>
      </c>
      <c r="N1396" t="str">
        <f>IF(ISBLANK(A1396),"",IF(H1397=0,NETWORKDAYS($H$3,H1396,holiday!$B$2:$B$10),IF(DAY(H1396)&lt;DAY(H1397),NETWORKDAYS($H$3,H1396,holiday!$B$2:$B$10),0)))</f>
        <v/>
      </c>
      <c r="O1396" t="str">
        <f>IF(ISBLANK(A1396),"",SUMIF($A$3:$A1396,O$2,$B$3:$B1396))</f>
        <v/>
      </c>
      <c r="P1396" t="str">
        <f>IF(ISBLANK(A1396),"",SUMIF($A$3:$A1396,P$2,$B$3:$B1396))</f>
        <v/>
      </c>
      <c r="Q1396" t="str">
        <f>IF(ISBLANK(A1396),"",SUMIF($A$3:$A1396,Q$2,$B$3:$B1396))</f>
        <v/>
      </c>
      <c r="R1396" t="str">
        <f>IF(ISBLANK(A1396),"",SUMIF($A$3:$A1396,R$2,$B$3:$B1396))</f>
        <v/>
      </c>
      <c r="T1396" s="2" t="str">
        <f t="shared" si="179"/>
        <v/>
      </c>
      <c r="U1396" s="2" t="str">
        <f t="shared" si="180"/>
        <v/>
      </c>
      <c r="V1396" s="2" t="str">
        <f t="shared" si="181"/>
        <v/>
      </c>
      <c r="W1396" s="2" t="str">
        <f t="shared" si="182"/>
        <v/>
      </c>
    </row>
    <row r="1397" spans="8:23" x14ac:dyDescent="0.3">
      <c r="H1397" s="12">
        <f t="shared" si="175"/>
        <v>0</v>
      </c>
      <c r="I1397" s="2" t="str">
        <f t="shared" si="176"/>
        <v/>
      </c>
      <c r="J1397" s="2" t="str">
        <f>IF(ISBLANK(A1397),"",-SUM(I$3:I1397))</f>
        <v/>
      </c>
      <c r="K1397" s="2" t="str">
        <f t="shared" si="177"/>
        <v/>
      </c>
      <c r="L1397" s="7" t="str">
        <f t="shared" si="178"/>
        <v/>
      </c>
      <c r="M1397" s="7" t="str">
        <f>IF(ISBLANK(A1397),"",K1397/($M$1+SUM(K$3:K1396)))</f>
        <v/>
      </c>
      <c r="N1397" t="str">
        <f>IF(ISBLANK(A1397),"",IF(H1398=0,NETWORKDAYS($H$3,H1397,holiday!$B$2:$B$10),IF(DAY(H1397)&lt;DAY(H1398),NETWORKDAYS($H$3,H1397,holiday!$B$2:$B$10),0)))</f>
        <v/>
      </c>
      <c r="O1397" t="str">
        <f>IF(ISBLANK(A1397),"",SUMIF($A$3:$A1397,O$2,$B$3:$B1397))</f>
        <v/>
      </c>
      <c r="P1397" t="str">
        <f>IF(ISBLANK(A1397),"",SUMIF($A$3:$A1397,P$2,$B$3:$B1397))</f>
        <v/>
      </c>
      <c r="Q1397" t="str">
        <f>IF(ISBLANK(A1397),"",SUMIF($A$3:$A1397,Q$2,$B$3:$B1397))</f>
        <v/>
      </c>
      <c r="R1397" t="str">
        <f>IF(ISBLANK(A1397),"",SUMIF($A$3:$A1397,R$2,$B$3:$B1397))</f>
        <v/>
      </c>
      <c r="T1397" s="2" t="str">
        <f t="shared" si="179"/>
        <v/>
      </c>
      <c r="U1397" s="2" t="str">
        <f t="shared" si="180"/>
        <v/>
      </c>
      <c r="V1397" s="2" t="str">
        <f t="shared" si="181"/>
        <v/>
      </c>
      <c r="W1397" s="2" t="str">
        <f t="shared" si="182"/>
        <v/>
      </c>
    </row>
    <row r="1398" spans="8:23" x14ac:dyDescent="0.3">
      <c r="H1398" s="12">
        <f t="shared" si="175"/>
        <v>0</v>
      </c>
      <c r="I1398" s="2" t="str">
        <f t="shared" si="176"/>
        <v/>
      </c>
      <c r="J1398" s="2" t="str">
        <f>IF(ISBLANK(A1398),"",-SUM(I$3:I1398))</f>
        <v/>
      </c>
      <c r="K1398" s="2" t="str">
        <f t="shared" si="177"/>
        <v/>
      </c>
      <c r="L1398" s="7" t="str">
        <f t="shared" si="178"/>
        <v/>
      </c>
      <c r="M1398" s="7" t="str">
        <f>IF(ISBLANK(A1398),"",K1398/($M$1+SUM(K$3:K1397)))</f>
        <v/>
      </c>
      <c r="N1398" t="str">
        <f>IF(ISBLANK(A1398),"",IF(H1399=0,NETWORKDAYS($H$3,H1398,holiday!$B$2:$B$10),IF(DAY(H1398)&lt;DAY(H1399),NETWORKDAYS($H$3,H1398,holiday!$B$2:$B$10),0)))</f>
        <v/>
      </c>
      <c r="O1398" t="str">
        <f>IF(ISBLANK(A1398),"",SUMIF($A$3:$A1398,O$2,$B$3:$B1398))</f>
        <v/>
      </c>
      <c r="P1398" t="str">
        <f>IF(ISBLANK(A1398),"",SUMIF($A$3:$A1398,P$2,$B$3:$B1398))</f>
        <v/>
      </c>
      <c r="Q1398" t="str">
        <f>IF(ISBLANK(A1398),"",SUMIF($A$3:$A1398,Q$2,$B$3:$B1398))</f>
        <v/>
      </c>
      <c r="R1398" t="str">
        <f>IF(ISBLANK(A1398),"",SUMIF($A$3:$A1398,R$2,$B$3:$B1398))</f>
        <v/>
      </c>
      <c r="T1398" s="2" t="str">
        <f t="shared" si="179"/>
        <v/>
      </c>
      <c r="U1398" s="2" t="str">
        <f t="shared" si="180"/>
        <v/>
      </c>
      <c r="V1398" s="2" t="str">
        <f t="shared" si="181"/>
        <v/>
      </c>
      <c r="W1398" s="2" t="str">
        <f t="shared" si="182"/>
        <v/>
      </c>
    </row>
    <row r="1399" spans="8:23" x14ac:dyDescent="0.3">
      <c r="H1399" s="12">
        <f t="shared" si="175"/>
        <v>0</v>
      </c>
      <c r="I1399" s="2" t="str">
        <f t="shared" si="176"/>
        <v/>
      </c>
      <c r="J1399" s="2" t="str">
        <f>IF(ISBLANK(A1399),"",-SUM(I$3:I1399))</f>
        <v/>
      </c>
      <c r="K1399" s="2" t="str">
        <f t="shared" si="177"/>
        <v/>
      </c>
      <c r="L1399" s="7" t="str">
        <f t="shared" si="178"/>
        <v/>
      </c>
      <c r="M1399" s="7" t="str">
        <f>IF(ISBLANK(A1399),"",K1399/($M$1+SUM(K$3:K1398)))</f>
        <v/>
      </c>
      <c r="N1399" t="str">
        <f>IF(ISBLANK(A1399),"",IF(H1400=0,NETWORKDAYS($H$3,H1399,holiday!$B$2:$B$10),IF(DAY(H1399)&lt;DAY(H1400),NETWORKDAYS($H$3,H1399,holiday!$B$2:$B$10),0)))</f>
        <v/>
      </c>
      <c r="O1399" t="str">
        <f>IF(ISBLANK(A1399),"",SUMIF($A$3:$A1399,O$2,$B$3:$B1399))</f>
        <v/>
      </c>
      <c r="P1399" t="str">
        <f>IF(ISBLANK(A1399),"",SUMIF($A$3:$A1399,P$2,$B$3:$B1399))</f>
        <v/>
      </c>
      <c r="Q1399" t="str">
        <f>IF(ISBLANK(A1399),"",SUMIF($A$3:$A1399,Q$2,$B$3:$B1399))</f>
        <v/>
      </c>
      <c r="R1399" t="str">
        <f>IF(ISBLANK(A1399),"",SUMIF($A$3:$A1399,R$2,$B$3:$B1399))</f>
        <v/>
      </c>
      <c r="T1399" s="2" t="str">
        <f t="shared" si="179"/>
        <v/>
      </c>
      <c r="U1399" s="2" t="str">
        <f t="shared" si="180"/>
        <v/>
      </c>
      <c r="V1399" s="2" t="str">
        <f t="shared" si="181"/>
        <v/>
      </c>
      <c r="W1399" s="2" t="str">
        <f t="shared" si="182"/>
        <v/>
      </c>
    </row>
    <row r="1400" spans="8:23" x14ac:dyDescent="0.3">
      <c r="H1400" s="12">
        <f t="shared" si="175"/>
        <v>0</v>
      </c>
      <c r="I1400" s="2" t="str">
        <f t="shared" si="176"/>
        <v/>
      </c>
      <c r="J1400" s="2" t="str">
        <f>IF(ISBLANK(A1400),"",-SUM(I$3:I1400))</f>
        <v/>
      </c>
      <c r="K1400" s="2" t="str">
        <f t="shared" si="177"/>
        <v/>
      </c>
      <c r="L1400" s="7" t="str">
        <f t="shared" si="178"/>
        <v/>
      </c>
      <c r="M1400" s="7" t="str">
        <f>IF(ISBLANK(A1400),"",K1400/($M$1+SUM(K$3:K1399)))</f>
        <v/>
      </c>
      <c r="N1400" t="str">
        <f>IF(ISBLANK(A1400),"",IF(H1401=0,NETWORKDAYS($H$3,H1400,holiday!$B$2:$B$10),IF(DAY(H1400)&lt;DAY(H1401),NETWORKDAYS($H$3,H1400,holiday!$B$2:$B$10),0)))</f>
        <v/>
      </c>
      <c r="O1400" t="str">
        <f>IF(ISBLANK(A1400),"",SUMIF($A$3:$A1400,O$2,$B$3:$B1400))</f>
        <v/>
      </c>
      <c r="P1400" t="str">
        <f>IF(ISBLANK(A1400),"",SUMIF($A$3:$A1400,P$2,$B$3:$B1400))</f>
        <v/>
      </c>
      <c r="Q1400" t="str">
        <f>IF(ISBLANK(A1400),"",SUMIF($A$3:$A1400,Q$2,$B$3:$B1400))</f>
        <v/>
      </c>
      <c r="R1400" t="str">
        <f>IF(ISBLANK(A1400),"",SUMIF($A$3:$A1400,R$2,$B$3:$B1400))</f>
        <v/>
      </c>
      <c r="T1400" s="2" t="str">
        <f t="shared" si="179"/>
        <v/>
      </c>
      <c r="U1400" s="2" t="str">
        <f t="shared" si="180"/>
        <v/>
      </c>
      <c r="V1400" s="2" t="str">
        <f t="shared" si="181"/>
        <v/>
      </c>
      <c r="W1400" s="2" t="str">
        <f t="shared" si="182"/>
        <v/>
      </c>
    </row>
    <row r="1401" spans="8:23" x14ac:dyDescent="0.3">
      <c r="H1401" s="12">
        <f t="shared" si="175"/>
        <v>0</v>
      </c>
      <c r="I1401" s="2" t="str">
        <f t="shared" si="176"/>
        <v/>
      </c>
      <c r="J1401" s="2" t="str">
        <f>IF(ISBLANK(A1401),"",-SUM(I$3:I1401))</f>
        <v/>
      </c>
      <c r="K1401" s="2" t="str">
        <f t="shared" si="177"/>
        <v/>
      </c>
      <c r="L1401" s="7" t="str">
        <f t="shared" si="178"/>
        <v/>
      </c>
      <c r="M1401" s="7" t="str">
        <f>IF(ISBLANK(A1401),"",K1401/($M$1+SUM(K$3:K1400)))</f>
        <v/>
      </c>
      <c r="N1401" t="str">
        <f>IF(ISBLANK(A1401),"",IF(H1402=0,NETWORKDAYS($H$3,H1401,holiday!$B$2:$B$10),IF(DAY(H1401)&lt;DAY(H1402),NETWORKDAYS($H$3,H1401,holiday!$B$2:$B$10),0)))</f>
        <v/>
      </c>
      <c r="O1401" t="str">
        <f>IF(ISBLANK(A1401),"",SUMIF($A$3:$A1401,O$2,$B$3:$B1401))</f>
        <v/>
      </c>
      <c r="P1401" t="str">
        <f>IF(ISBLANK(A1401),"",SUMIF($A$3:$A1401,P$2,$B$3:$B1401))</f>
        <v/>
      </c>
      <c r="Q1401" t="str">
        <f>IF(ISBLANK(A1401),"",SUMIF($A$3:$A1401,Q$2,$B$3:$B1401))</f>
        <v/>
      </c>
      <c r="R1401" t="str">
        <f>IF(ISBLANK(A1401),"",SUMIF($A$3:$A1401,R$2,$B$3:$B1401))</f>
        <v/>
      </c>
      <c r="T1401" s="2" t="str">
        <f t="shared" si="179"/>
        <v/>
      </c>
      <c r="U1401" s="2" t="str">
        <f t="shared" si="180"/>
        <v/>
      </c>
      <c r="V1401" s="2" t="str">
        <f t="shared" si="181"/>
        <v/>
      </c>
      <c r="W1401" s="2" t="str">
        <f t="shared" si="182"/>
        <v/>
      </c>
    </row>
    <row r="1402" spans="8:23" x14ac:dyDescent="0.3">
      <c r="H1402" s="12">
        <f t="shared" si="175"/>
        <v>0</v>
      </c>
      <c r="I1402" s="2" t="str">
        <f t="shared" si="176"/>
        <v/>
      </c>
      <c r="J1402" s="2" t="str">
        <f>IF(ISBLANK(A1402),"",-SUM(I$3:I1402))</f>
        <v/>
      </c>
      <c r="K1402" s="2" t="str">
        <f t="shared" si="177"/>
        <v/>
      </c>
      <c r="L1402" s="7" t="str">
        <f t="shared" si="178"/>
        <v/>
      </c>
      <c r="M1402" s="7" t="str">
        <f>IF(ISBLANK(A1402),"",K1402/($M$1+SUM(K$3:K1401)))</f>
        <v/>
      </c>
      <c r="N1402" t="str">
        <f>IF(ISBLANK(A1402),"",IF(H1403=0,NETWORKDAYS($H$3,H1402,holiday!$B$2:$B$10),IF(DAY(H1402)&lt;DAY(H1403),NETWORKDAYS($H$3,H1402,holiday!$B$2:$B$10),0)))</f>
        <v/>
      </c>
      <c r="O1402" t="str">
        <f>IF(ISBLANK(A1402),"",SUMIF($A$3:$A1402,O$2,$B$3:$B1402))</f>
        <v/>
      </c>
      <c r="P1402" t="str">
        <f>IF(ISBLANK(A1402),"",SUMIF($A$3:$A1402,P$2,$B$3:$B1402))</f>
        <v/>
      </c>
      <c r="Q1402" t="str">
        <f>IF(ISBLANK(A1402),"",SUMIF($A$3:$A1402,Q$2,$B$3:$B1402))</f>
        <v/>
      </c>
      <c r="R1402" t="str">
        <f>IF(ISBLANK(A1402),"",SUMIF($A$3:$A1402,R$2,$B$3:$B1402))</f>
        <v/>
      </c>
      <c r="T1402" s="2" t="str">
        <f t="shared" si="179"/>
        <v/>
      </c>
      <c r="U1402" s="2" t="str">
        <f t="shared" si="180"/>
        <v/>
      </c>
      <c r="V1402" s="2" t="str">
        <f t="shared" si="181"/>
        <v/>
      </c>
      <c r="W1402" s="2" t="str">
        <f t="shared" si="182"/>
        <v/>
      </c>
    </row>
    <row r="1403" spans="8:23" x14ac:dyDescent="0.3">
      <c r="H1403" s="12">
        <f t="shared" si="175"/>
        <v>0</v>
      </c>
      <c r="I1403" s="2" t="str">
        <f t="shared" si="176"/>
        <v/>
      </c>
      <c r="J1403" s="2" t="str">
        <f>IF(ISBLANK(A1403),"",-SUM(I$3:I1403))</f>
        <v/>
      </c>
      <c r="K1403" s="2" t="str">
        <f t="shared" si="177"/>
        <v/>
      </c>
      <c r="L1403" s="7" t="str">
        <f t="shared" si="178"/>
        <v/>
      </c>
      <c r="M1403" s="7" t="str">
        <f>IF(ISBLANK(A1403),"",K1403/($M$1+SUM(K$3:K1402)))</f>
        <v/>
      </c>
      <c r="N1403" t="str">
        <f>IF(ISBLANK(A1403),"",IF(H1404=0,NETWORKDAYS($H$3,H1403,holiday!$B$2:$B$10),IF(DAY(H1403)&lt;DAY(H1404),NETWORKDAYS($H$3,H1403,holiday!$B$2:$B$10),0)))</f>
        <v/>
      </c>
      <c r="O1403" t="str">
        <f>IF(ISBLANK(A1403),"",SUMIF($A$3:$A1403,O$2,$B$3:$B1403))</f>
        <v/>
      </c>
      <c r="P1403" t="str">
        <f>IF(ISBLANK(A1403),"",SUMIF($A$3:$A1403,P$2,$B$3:$B1403))</f>
        <v/>
      </c>
      <c r="Q1403" t="str">
        <f>IF(ISBLANK(A1403),"",SUMIF($A$3:$A1403,Q$2,$B$3:$B1403))</f>
        <v/>
      </c>
      <c r="R1403" t="str">
        <f>IF(ISBLANK(A1403),"",SUMIF($A$3:$A1403,R$2,$B$3:$B1403))</f>
        <v/>
      </c>
      <c r="T1403" s="2" t="str">
        <f t="shared" si="179"/>
        <v/>
      </c>
      <c r="U1403" s="2" t="str">
        <f t="shared" si="180"/>
        <v/>
      </c>
      <c r="V1403" s="2" t="str">
        <f t="shared" si="181"/>
        <v/>
      </c>
      <c r="W1403" s="2" t="str">
        <f t="shared" si="182"/>
        <v/>
      </c>
    </row>
    <row r="1404" spans="8:23" x14ac:dyDescent="0.3">
      <c r="H1404" s="12">
        <f t="shared" si="175"/>
        <v>0</v>
      </c>
      <c r="I1404" s="2" t="str">
        <f t="shared" si="176"/>
        <v/>
      </c>
      <c r="J1404" s="2" t="str">
        <f>IF(ISBLANK(A1404),"",-SUM(I$3:I1404))</f>
        <v/>
      </c>
      <c r="K1404" s="2" t="str">
        <f t="shared" si="177"/>
        <v/>
      </c>
      <c r="L1404" s="7" t="str">
        <f t="shared" si="178"/>
        <v/>
      </c>
      <c r="M1404" s="7" t="str">
        <f>IF(ISBLANK(A1404),"",K1404/($M$1+SUM(K$3:K1403)))</f>
        <v/>
      </c>
      <c r="N1404" t="str">
        <f>IF(ISBLANK(A1404),"",IF(H1405=0,NETWORKDAYS($H$3,H1404,holiday!$B$2:$B$10),IF(DAY(H1404)&lt;DAY(H1405),NETWORKDAYS($H$3,H1404,holiday!$B$2:$B$10),0)))</f>
        <v/>
      </c>
      <c r="O1404" t="str">
        <f>IF(ISBLANK(A1404),"",SUMIF($A$3:$A1404,O$2,$B$3:$B1404))</f>
        <v/>
      </c>
      <c r="P1404" t="str">
        <f>IF(ISBLANK(A1404),"",SUMIF($A$3:$A1404,P$2,$B$3:$B1404))</f>
        <v/>
      </c>
      <c r="Q1404" t="str">
        <f>IF(ISBLANK(A1404),"",SUMIF($A$3:$A1404,Q$2,$B$3:$B1404))</f>
        <v/>
      </c>
      <c r="R1404" t="str">
        <f>IF(ISBLANK(A1404),"",SUMIF($A$3:$A1404,R$2,$B$3:$B1404))</f>
        <v/>
      </c>
      <c r="T1404" s="2" t="str">
        <f t="shared" si="179"/>
        <v/>
      </c>
      <c r="U1404" s="2" t="str">
        <f t="shared" si="180"/>
        <v/>
      </c>
      <c r="V1404" s="2" t="str">
        <f t="shared" si="181"/>
        <v/>
      </c>
      <c r="W1404" s="2" t="str">
        <f t="shared" si="182"/>
        <v/>
      </c>
    </row>
    <row r="1405" spans="8:23" x14ac:dyDescent="0.3">
      <c r="H1405" s="12">
        <f t="shared" si="175"/>
        <v>0</v>
      </c>
      <c r="I1405" s="2" t="str">
        <f t="shared" si="176"/>
        <v/>
      </c>
      <c r="J1405" s="2" t="str">
        <f>IF(ISBLANK(A1405),"",-SUM(I$3:I1405))</f>
        <v/>
      </c>
      <c r="K1405" s="2" t="str">
        <f t="shared" si="177"/>
        <v/>
      </c>
      <c r="L1405" s="7" t="str">
        <f t="shared" si="178"/>
        <v/>
      </c>
      <c r="M1405" s="7" t="str">
        <f>IF(ISBLANK(A1405),"",K1405/($M$1+SUM(K$3:K1404)))</f>
        <v/>
      </c>
      <c r="N1405" t="str">
        <f>IF(ISBLANK(A1405),"",IF(H1406=0,NETWORKDAYS($H$3,H1405,holiday!$B$2:$B$10),IF(DAY(H1405)&lt;DAY(H1406),NETWORKDAYS($H$3,H1405,holiday!$B$2:$B$10),0)))</f>
        <v/>
      </c>
      <c r="O1405" t="str">
        <f>IF(ISBLANK(A1405),"",SUMIF($A$3:$A1405,O$2,$B$3:$B1405))</f>
        <v/>
      </c>
      <c r="P1405" t="str">
        <f>IF(ISBLANK(A1405),"",SUMIF($A$3:$A1405,P$2,$B$3:$B1405))</f>
        <v/>
      </c>
      <c r="Q1405" t="str">
        <f>IF(ISBLANK(A1405),"",SUMIF($A$3:$A1405,Q$2,$B$3:$B1405))</f>
        <v/>
      </c>
      <c r="R1405" t="str">
        <f>IF(ISBLANK(A1405),"",SUMIF($A$3:$A1405,R$2,$B$3:$B1405))</f>
        <v/>
      </c>
      <c r="T1405" s="2" t="str">
        <f t="shared" si="179"/>
        <v/>
      </c>
      <c r="U1405" s="2" t="str">
        <f t="shared" si="180"/>
        <v/>
      </c>
      <c r="V1405" s="2" t="str">
        <f t="shared" si="181"/>
        <v/>
      </c>
      <c r="W1405" s="2" t="str">
        <f t="shared" si="182"/>
        <v/>
      </c>
    </row>
    <row r="1406" spans="8:23" x14ac:dyDescent="0.3">
      <c r="H1406" s="12">
        <f t="shared" si="175"/>
        <v>0</v>
      </c>
      <c r="I1406" s="2" t="str">
        <f t="shared" si="176"/>
        <v/>
      </c>
      <c r="J1406" s="2" t="str">
        <f>IF(ISBLANK(A1406),"",-SUM(I$3:I1406))</f>
        <v/>
      </c>
      <c r="K1406" s="2" t="str">
        <f t="shared" si="177"/>
        <v/>
      </c>
      <c r="L1406" s="7" t="str">
        <f t="shared" si="178"/>
        <v/>
      </c>
      <c r="M1406" s="7" t="str">
        <f>IF(ISBLANK(A1406),"",K1406/($M$1+SUM(K$3:K1405)))</f>
        <v/>
      </c>
      <c r="N1406" t="str">
        <f>IF(ISBLANK(A1406),"",IF(H1407=0,NETWORKDAYS($H$3,H1406,holiday!$B$2:$B$10),IF(DAY(H1406)&lt;DAY(H1407),NETWORKDAYS($H$3,H1406,holiday!$B$2:$B$10),0)))</f>
        <v/>
      </c>
      <c r="O1406" t="str">
        <f>IF(ISBLANK(A1406),"",SUMIF($A$3:$A1406,O$2,$B$3:$B1406))</f>
        <v/>
      </c>
      <c r="P1406" t="str">
        <f>IF(ISBLANK(A1406),"",SUMIF($A$3:$A1406,P$2,$B$3:$B1406))</f>
        <v/>
      </c>
      <c r="Q1406" t="str">
        <f>IF(ISBLANK(A1406),"",SUMIF($A$3:$A1406,Q$2,$B$3:$B1406))</f>
        <v/>
      </c>
      <c r="R1406" t="str">
        <f>IF(ISBLANK(A1406),"",SUMIF($A$3:$A1406,R$2,$B$3:$B1406))</f>
        <v/>
      </c>
      <c r="T1406" s="2" t="str">
        <f t="shared" si="179"/>
        <v/>
      </c>
      <c r="U1406" s="2" t="str">
        <f t="shared" si="180"/>
        <v/>
      </c>
      <c r="V1406" s="2" t="str">
        <f t="shared" si="181"/>
        <v/>
      </c>
      <c r="W1406" s="2" t="str">
        <f t="shared" si="182"/>
        <v/>
      </c>
    </row>
    <row r="1407" spans="8:23" x14ac:dyDescent="0.3">
      <c r="H1407" s="12">
        <f t="shared" si="175"/>
        <v>0</v>
      </c>
      <c r="I1407" s="2" t="str">
        <f t="shared" si="176"/>
        <v/>
      </c>
      <c r="J1407" s="2" t="str">
        <f>IF(ISBLANK(A1407),"",-SUM(I$3:I1407))</f>
        <v/>
      </c>
      <c r="K1407" s="2" t="str">
        <f t="shared" si="177"/>
        <v/>
      </c>
      <c r="L1407" s="7" t="str">
        <f t="shared" si="178"/>
        <v/>
      </c>
      <c r="M1407" s="7" t="str">
        <f>IF(ISBLANK(A1407),"",K1407/($M$1+SUM(K$3:K1406)))</f>
        <v/>
      </c>
      <c r="N1407" t="str">
        <f>IF(ISBLANK(A1407),"",IF(H1408=0,NETWORKDAYS($H$3,H1407,holiday!$B$2:$B$10),IF(DAY(H1407)&lt;DAY(H1408),NETWORKDAYS($H$3,H1407,holiday!$B$2:$B$10),0)))</f>
        <v/>
      </c>
      <c r="O1407" t="str">
        <f>IF(ISBLANK(A1407),"",SUMIF($A$3:$A1407,O$2,$B$3:$B1407))</f>
        <v/>
      </c>
      <c r="P1407" t="str">
        <f>IF(ISBLANK(A1407),"",SUMIF($A$3:$A1407,P$2,$B$3:$B1407))</f>
        <v/>
      </c>
      <c r="Q1407" t="str">
        <f>IF(ISBLANK(A1407),"",SUMIF($A$3:$A1407,Q$2,$B$3:$B1407))</f>
        <v/>
      </c>
      <c r="R1407" t="str">
        <f>IF(ISBLANK(A1407),"",SUMIF($A$3:$A1407,R$2,$B$3:$B1407))</f>
        <v/>
      </c>
      <c r="T1407" s="2" t="str">
        <f t="shared" si="179"/>
        <v/>
      </c>
      <c r="U1407" s="2" t="str">
        <f t="shared" si="180"/>
        <v/>
      </c>
      <c r="V1407" s="2" t="str">
        <f t="shared" si="181"/>
        <v/>
      </c>
      <c r="W1407" s="2" t="str">
        <f t="shared" si="182"/>
        <v/>
      </c>
    </row>
    <row r="1408" spans="8:23" x14ac:dyDescent="0.3">
      <c r="H1408" s="12">
        <f t="shared" si="175"/>
        <v>0</v>
      </c>
      <c r="I1408" s="2" t="str">
        <f t="shared" si="176"/>
        <v/>
      </c>
      <c r="J1408" s="2" t="str">
        <f>IF(ISBLANK(A1408),"",-SUM(I$3:I1408))</f>
        <v/>
      </c>
      <c r="K1408" s="2" t="str">
        <f t="shared" si="177"/>
        <v/>
      </c>
      <c r="L1408" s="7" t="str">
        <f t="shared" si="178"/>
        <v/>
      </c>
      <c r="M1408" s="7" t="str">
        <f>IF(ISBLANK(A1408),"",K1408/($M$1+SUM(K$3:K1407)))</f>
        <v/>
      </c>
      <c r="N1408" t="str">
        <f>IF(ISBLANK(A1408),"",IF(H1409=0,NETWORKDAYS($H$3,H1408,holiday!$B$2:$B$10),IF(DAY(H1408)&lt;DAY(H1409),NETWORKDAYS($H$3,H1408,holiday!$B$2:$B$10),0)))</f>
        <v/>
      </c>
      <c r="O1408" t="str">
        <f>IF(ISBLANK(A1408),"",SUMIF($A$3:$A1408,O$2,$B$3:$B1408))</f>
        <v/>
      </c>
      <c r="P1408" t="str">
        <f>IF(ISBLANK(A1408),"",SUMIF($A$3:$A1408,P$2,$B$3:$B1408))</f>
        <v/>
      </c>
      <c r="Q1408" t="str">
        <f>IF(ISBLANK(A1408),"",SUMIF($A$3:$A1408,Q$2,$B$3:$B1408))</f>
        <v/>
      </c>
      <c r="R1408" t="str">
        <f>IF(ISBLANK(A1408),"",SUMIF($A$3:$A1408,R$2,$B$3:$B1408))</f>
        <v/>
      </c>
      <c r="T1408" s="2" t="str">
        <f t="shared" si="179"/>
        <v/>
      </c>
      <c r="U1408" s="2" t="str">
        <f t="shared" si="180"/>
        <v/>
      </c>
      <c r="V1408" s="2" t="str">
        <f t="shared" si="181"/>
        <v/>
      </c>
      <c r="W1408" s="2" t="str">
        <f t="shared" si="182"/>
        <v/>
      </c>
    </row>
    <row r="1409" spans="8:23" x14ac:dyDescent="0.3">
      <c r="H1409" s="12">
        <f t="shared" si="175"/>
        <v>0</v>
      </c>
      <c r="I1409" s="2" t="str">
        <f t="shared" si="176"/>
        <v/>
      </c>
      <c r="J1409" s="2" t="str">
        <f>IF(ISBLANK(A1409),"",-SUM(I$3:I1409))</f>
        <v/>
      </c>
      <c r="K1409" s="2" t="str">
        <f t="shared" si="177"/>
        <v/>
      </c>
      <c r="L1409" s="7" t="str">
        <f t="shared" si="178"/>
        <v/>
      </c>
      <c r="M1409" s="7" t="str">
        <f>IF(ISBLANK(A1409),"",K1409/($M$1+SUM(K$3:K1408)))</f>
        <v/>
      </c>
      <c r="N1409" t="str">
        <f>IF(ISBLANK(A1409),"",IF(H1410=0,NETWORKDAYS($H$3,H1409,holiday!$B$2:$B$10),IF(DAY(H1409)&lt;DAY(H1410),NETWORKDAYS($H$3,H1409,holiday!$B$2:$B$10),0)))</f>
        <v/>
      </c>
      <c r="O1409" t="str">
        <f>IF(ISBLANK(A1409),"",SUMIF($A$3:$A1409,O$2,$B$3:$B1409))</f>
        <v/>
      </c>
      <c r="P1409" t="str">
        <f>IF(ISBLANK(A1409),"",SUMIF($A$3:$A1409,P$2,$B$3:$B1409))</f>
        <v/>
      </c>
      <c r="Q1409" t="str">
        <f>IF(ISBLANK(A1409),"",SUMIF($A$3:$A1409,Q$2,$B$3:$B1409))</f>
        <v/>
      </c>
      <c r="R1409" t="str">
        <f>IF(ISBLANK(A1409),"",SUMIF($A$3:$A1409,R$2,$B$3:$B1409))</f>
        <v/>
      </c>
      <c r="T1409" s="2" t="str">
        <f t="shared" si="179"/>
        <v/>
      </c>
      <c r="U1409" s="2" t="str">
        <f t="shared" si="180"/>
        <v/>
      </c>
      <c r="V1409" s="2" t="str">
        <f t="shared" si="181"/>
        <v/>
      </c>
      <c r="W1409" s="2" t="str">
        <f t="shared" si="182"/>
        <v/>
      </c>
    </row>
    <row r="1410" spans="8:23" x14ac:dyDescent="0.3">
      <c r="H1410" s="12">
        <f t="shared" si="175"/>
        <v>0</v>
      </c>
      <c r="I1410" s="2" t="str">
        <f t="shared" si="176"/>
        <v/>
      </c>
      <c r="J1410" s="2" t="str">
        <f>IF(ISBLANK(A1410),"",-SUM(I$3:I1410))</f>
        <v/>
      </c>
      <c r="K1410" s="2" t="str">
        <f t="shared" si="177"/>
        <v/>
      </c>
      <c r="L1410" s="7" t="str">
        <f t="shared" si="178"/>
        <v/>
      </c>
      <c r="M1410" s="7" t="str">
        <f>IF(ISBLANK(A1410),"",K1410/($M$1+SUM(K$3:K1409)))</f>
        <v/>
      </c>
      <c r="N1410" t="str">
        <f>IF(ISBLANK(A1410),"",IF(H1411=0,NETWORKDAYS($H$3,H1410,holiday!$B$2:$B$10),IF(DAY(H1410)&lt;DAY(H1411),NETWORKDAYS($H$3,H1410,holiday!$B$2:$B$10),0)))</f>
        <v/>
      </c>
      <c r="O1410" t="str">
        <f>IF(ISBLANK(A1410),"",SUMIF($A$3:$A1410,O$2,$B$3:$B1410))</f>
        <v/>
      </c>
      <c r="P1410" t="str">
        <f>IF(ISBLANK(A1410),"",SUMIF($A$3:$A1410,P$2,$B$3:$B1410))</f>
        <v/>
      </c>
      <c r="Q1410" t="str">
        <f>IF(ISBLANK(A1410),"",SUMIF($A$3:$A1410,Q$2,$B$3:$B1410))</f>
        <v/>
      </c>
      <c r="R1410" t="str">
        <f>IF(ISBLANK(A1410),"",SUMIF($A$3:$A1410,R$2,$B$3:$B1410))</f>
        <v/>
      </c>
      <c r="T1410" s="2" t="str">
        <f t="shared" si="179"/>
        <v/>
      </c>
      <c r="U1410" s="2" t="str">
        <f t="shared" si="180"/>
        <v/>
      </c>
      <c r="V1410" s="2" t="str">
        <f t="shared" si="181"/>
        <v/>
      </c>
      <c r="W1410" s="2" t="str">
        <f t="shared" si="182"/>
        <v/>
      </c>
    </row>
    <row r="1411" spans="8:23" x14ac:dyDescent="0.3">
      <c r="H1411" s="12">
        <f t="shared" si="175"/>
        <v>0</v>
      </c>
      <c r="I1411" s="2" t="str">
        <f t="shared" si="176"/>
        <v/>
      </c>
      <c r="J1411" s="2" t="str">
        <f>IF(ISBLANK(A1411),"",-SUM(I$3:I1411))</f>
        <v/>
      </c>
      <c r="K1411" s="2" t="str">
        <f t="shared" si="177"/>
        <v/>
      </c>
      <c r="L1411" s="7" t="str">
        <f t="shared" si="178"/>
        <v/>
      </c>
      <c r="M1411" s="7" t="str">
        <f>IF(ISBLANK(A1411),"",K1411/($M$1+SUM(K$3:K1410)))</f>
        <v/>
      </c>
      <c r="N1411" t="str">
        <f>IF(ISBLANK(A1411),"",IF(H1412=0,NETWORKDAYS($H$3,H1411,holiday!$B$2:$B$10),IF(DAY(H1411)&lt;DAY(H1412),NETWORKDAYS($H$3,H1411,holiday!$B$2:$B$10),0)))</f>
        <v/>
      </c>
      <c r="O1411" t="str">
        <f>IF(ISBLANK(A1411),"",SUMIF($A$3:$A1411,O$2,$B$3:$B1411))</f>
        <v/>
      </c>
      <c r="P1411" t="str">
        <f>IF(ISBLANK(A1411),"",SUMIF($A$3:$A1411,P$2,$B$3:$B1411))</f>
        <v/>
      </c>
      <c r="Q1411" t="str">
        <f>IF(ISBLANK(A1411),"",SUMIF($A$3:$A1411,Q$2,$B$3:$B1411))</f>
        <v/>
      </c>
      <c r="R1411" t="str">
        <f>IF(ISBLANK(A1411),"",SUMIF($A$3:$A1411,R$2,$B$3:$B1411))</f>
        <v/>
      </c>
      <c r="T1411" s="2" t="str">
        <f t="shared" si="179"/>
        <v/>
      </c>
      <c r="U1411" s="2" t="str">
        <f t="shared" si="180"/>
        <v/>
      </c>
      <c r="V1411" s="2" t="str">
        <f t="shared" si="181"/>
        <v/>
      </c>
      <c r="W1411" s="2" t="str">
        <f t="shared" si="182"/>
        <v/>
      </c>
    </row>
    <row r="1412" spans="8:23" x14ac:dyDescent="0.3">
      <c r="H1412" s="12">
        <f t="shared" ref="H1412:H1475" si="183">IF(ISBLANK(D1412),,LEFT(D1412,LEN(D1412)-6)*1)</f>
        <v>0</v>
      </c>
      <c r="I1412" s="2" t="str">
        <f t="shared" si="176"/>
        <v/>
      </c>
      <c r="J1412" s="2" t="str">
        <f>IF(ISBLANK(A1412),"",-SUM(I$3:I1412))</f>
        <v/>
      </c>
      <c r="K1412" s="2" t="str">
        <f t="shared" si="177"/>
        <v/>
      </c>
      <c r="L1412" s="7" t="str">
        <f t="shared" si="178"/>
        <v/>
      </c>
      <c r="M1412" s="7" t="str">
        <f>IF(ISBLANK(A1412),"",K1412/($M$1+SUM(K$3:K1411)))</f>
        <v/>
      </c>
      <c r="N1412" t="str">
        <f>IF(ISBLANK(A1412),"",IF(H1413=0,NETWORKDAYS($H$3,H1412,holiday!$B$2:$B$10),IF(DAY(H1412)&lt;DAY(H1413),NETWORKDAYS($H$3,H1412,holiday!$B$2:$B$10),0)))</f>
        <v/>
      </c>
      <c r="O1412" t="str">
        <f>IF(ISBLANK(A1412),"",SUMIF($A$3:$A1412,O$2,$B$3:$B1412))</f>
        <v/>
      </c>
      <c r="P1412" t="str">
        <f>IF(ISBLANK(A1412),"",SUMIF($A$3:$A1412,P$2,$B$3:$B1412))</f>
        <v/>
      </c>
      <c r="Q1412" t="str">
        <f>IF(ISBLANK(A1412),"",SUMIF($A$3:$A1412,Q$2,$B$3:$B1412))</f>
        <v/>
      </c>
      <c r="R1412" t="str">
        <f>IF(ISBLANK(A1412),"",SUMIF($A$3:$A1412,R$2,$B$3:$B1412))</f>
        <v/>
      </c>
      <c r="T1412" s="2" t="str">
        <f t="shared" si="179"/>
        <v/>
      </c>
      <c r="U1412" s="2" t="str">
        <f t="shared" si="180"/>
        <v/>
      </c>
      <c r="V1412" s="2" t="str">
        <f t="shared" si="181"/>
        <v/>
      </c>
      <c r="W1412" s="2" t="str">
        <f t="shared" si="182"/>
        <v/>
      </c>
    </row>
    <row r="1413" spans="8:23" x14ac:dyDescent="0.3">
      <c r="H1413" s="12">
        <f t="shared" si="183"/>
        <v>0</v>
      </c>
      <c r="I1413" s="2" t="str">
        <f t="shared" si="176"/>
        <v/>
      </c>
      <c r="J1413" s="2" t="str">
        <f>IF(ISBLANK(A1413),"",-SUM(I$3:I1413))</f>
        <v/>
      </c>
      <c r="K1413" s="2" t="str">
        <f t="shared" si="177"/>
        <v/>
      </c>
      <c r="L1413" s="7" t="str">
        <f t="shared" si="178"/>
        <v/>
      </c>
      <c r="M1413" s="7" t="str">
        <f>IF(ISBLANK(A1413),"",K1413/($M$1+SUM(K$3:K1412)))</f>
        <v/>
      </c>
      <c r="N1413" t="str">
        <f>IF(ISBLANK(A1413),"",IF(H1414=0,NETWORKDAYS($H$3,H1413,holiday!$B$2:$B$10),IF(DAY(H1413)&lt;DAY(H1414),NETWORKDAYS($H$3,H1413,holiday!$B$2:$B$10),0)))</f>
        <v/>
      </c>
      <c r="O1413" t="str">
        <f>IF(ISBLANK(A1413),"",SUMIF($A$3:$A1413,O$2,$B$3:$B1413))</f>
        <v/>
      </c>
      <c r="P1413" t="str">
        <f>IF(ISBLANK(A1413),"",SUMIF($A$3:$A1413,P$2,$B$3:$B1413))</f>
        <v/>
      </c>
      <c r="Q1413" t="str">
        <f>IF(ISBLANK(A1413),"",SUMIF($A$3:$A1413,Q$2,$B$3:$B1413))</f>
        <v/>
      </c>
      <c r="R1413" t="str">
        <f>IF(ISBLANK(A1413),"",SUMIF($A$3:$A1413,R$2,$B$3:$B1413))</f>
        <v/>
      </c>
      <c r="T1413" s="2" t="str">
        <f t="shared" si="179"/>
        <v/>
      </c>
      <c r="U1413" s="2" t="str">
        <f t="shared" si="180"/>
        <v/>
      </c>
      <c r="V1413" s="2" t="str">
        <f t="shared" si="181"/>
        <v/>
      </c>
      <c r="W1413" s="2" t="str">
        <f t="shared" si="182"/>
        <v/>
      </c>
    </row>
    <row r="1414" spans="8:23" x14ac:dyDescent="0.3">
      <c r="H1414" s="12">
        <f t="shared" si="183"/>
        <v>0</v>
      </c>
      <c r="I1414" s="2" t="str">
        <f t="shared" si="176"/>
        <v/>
      </c>
      <c r="J1414" s="2" t="str">
        <f>IF(ISBLANK(A1414),"",-SUM(I$3:I1414))</f>
        <v/>
      </c>
      <c r="K1414" s="2" t="str">
        <f t="shared" si="177"/>
        <v/>
      </c>
      <c r="L1414" s="7" t="str">
        <f t="shared" si="178"/>
        <v/>
      </c>
      <c r="M1414" s="7" t="str">
        <f>IF(ISBLANK(A1414),"",K1414/($M$1+SUM(K$3:K1413)))</f>
        <v/>
      </c>
      <c r="N1414" t="str">
        <f>IF(ISBLANK(A1414),"",IF(H1415=0,NETWORKDAYS($H$3,H1414,holiday!$B$2:$B$10),IF(DAY(H1414)&lt;DAY(H1415),NETWORKDAYS($H$3,H1414,holiday!$B$2:$B$10),0)))</f>
        <v/>
      </c>
      <c r="O1414" t="str">
        <f>IF(ISBLANK(A1414),"",SUMIF($A$3:$A1414,O$2,$B$3:$B1414))</f>
        <v/>
      </c>
      <c r="P1414" t="str">
        <f>IF(ISBLANK(A1414),"",SUMIF($A$3:$A1414,P$2,$B$3:$B1414))</f>
        <v/>
      </c>
      <c r="Q1414" t="str">
        <f>IF(ISBLANK(A1414),"",SUMIF($A$3:$A1414,Q$2,$B$3:$B1414))</f>
        <v/>
      </c>
      <c r="R1414" t="str">
        <f>IF(ISBLANK(A1414),"",SUMIF($A$3:$A1414,R$2,$B$3:$B1414))</f>
        <v/>
      </c>
      <c r="T1414" s="2" t="str">
        <f t="shared" si="179"/>
        <v/>
      </c>
      <c r="U1414" s="2" t="str">
        <f t="shared" si="180"/>
        <v/>
      </c>
      <c r="V1414" s="2" t="str">
        <f t="shared" si="181"/>
        <v/>
      </c>
      <c r="W1414" s="2" t="str">
        <f t="shared" si="182"/>
        <v/>
      </c>
    </row>
    <row r="1415" spans="8:23" x14ac:dyDescent="0.3">
      <c r="H1415" s="12">
        <f t="shared" si="183"/>
        <v>0</v>
      </c>
      <c r="I1415" s="2" t="str">
        <f t="shared" si="176"/>
        <v/>
      </c>
      <c r="J1415" s="2" t="str">
        <f>IF(ISBLANK(A1415),"",-SUM(I$3:I1415))</f>
        <v/>
      </c>
      <c r="K1415" s="2" t="str">
        <f t="shared" si="177"/>
        <v/>
      </c>
      <c r="L1415" s="7" t="str">
        <f t="shared" si="178"/>
        <v/>
      </c>
      <c r="M1415" s="7" t="str">
        <f>IF(ISBLANK(A1415),"",K1415/($M$1+SUM(K$3:K1414)))</f>
        <v/>
      </c>
      <c r="N1415" t="str">
        <f>IF(ISBLANK(A1415),"",IF(H1416=0,NETWORKDAYS($H$3,H1415,holiday!$B$2:$B$10),IF(DAY(H1415)&lt;DAY(H1416),NETWORKDAYS($H$3,H1415,holiday!$B$2:$B$10),0)))</f>
        <v/>
      </c>
      <c r="O1415" t="str">
        <f>IF(ISBLANK(A1415),"",SUMIF($A$3:$A1415,O$2,$B$3:$B1415))</f>
        <v/>
      </c>
      <c r="P1415" t="str">
        <f>IF(ISBLANK(A1415),"",SUMIF($A$3:$A1415,P$2,$B$3:$B1415))</f>
        <v/>
      </c>
      <c r="Q1415" t="str">
        <f>IF(ISBLANK(A1415),"",SUMIF($A$3:$A1415,Q$2,$B$3:$B1415))</f>
        <v/>
      </c>
      <c r="R1415" t="str">
        <f>IF(ISBLANK(A1415),"",SUMIF($A$3:$A1415,R$2,$B$3:$B1415))</f>
        <v/>
      </c>
      <c r="T1415" s="2" t="str">
        <f t="shared" si="179"/>
        <v/>
      </c>
      <c r="U1415" s="2" t="str">
        <f t="shared" si="180"/>
        <v/>
      </c>
      <c r="V1415" s="2" t="str">
        <f t="shared" si="181"/>
        <v/>
      </c>
      <c r="W1415" s="2" t="str">
        <f t="shared" si="182"/>
        <v/>
      </c>
    </row>
    <row r="1416" spans="8:23" x14ac:dyDescent="0.3">
      <c r="H1416" s="12">
        <f t="shared" si="183"/>
        <v>0</v>
      </c>
      <c r="I1416" s="2" t="str">
        <f t="shared" si="176"/>
        <v/>
      </c>
      <c r="J1416" s="2" t="str">
        <f>IF(ISBLANK(A1416),"",-SUM(I$3:I1416))</f>
        <v/>
      </c>
      <c r="K1416" s="2" t="str">
        <f t="shared" si="177"/>
        <v/>
      </c>
      <c r="L1416" s="7" t="str">
        <f t="shared" si="178"/>
        <v/>
      </c>
      <c r="M1416" s="7" t="str">
        <f>IF(ISBLANK(A1416),"",K1416/($M$1+SUM(K$3:K1415)))</f>
        <v/>
      </c>
      <c r="N1416" t="str">
        <f>IF(ISBLANK(A1416),"",IF(H1417=0,NETWORKDAYS($H$3,H1416,holiday!$B$2:$B$10),IF(DAY(H1416)&lt;DAY(H1417),NETWORKDAYS($H$3,H1416,holiday!$B$2:$B$10),0)))</f>
        <v/>
      </c>
      <c r="O1416" t="str">
        <f>IF(ISBLANK(A1416),"",SUMIF($A$3:$A1416,O$2,$B$3:$B1416))</f>
        <v/>
      </c>
      <c r="P1416" t="str">
        <f>IF(ISBLANK(A1416),"",SUMIF($A$3:$A1416,P$2,$B$3:$B1416))</f>
        <v/>
      </c>
      <c r="Q1416" t="str">
        <f>IF(ISBLANK(A1416),"",SUMIF($A$3:$A1416,Q$2,$B$3:$B1416))</f>
        <v/>
      </c>
      <c r="R1416" t="str">
        <f>IF(ISBLANK(A1416),"",SUMIF($A$3:$A1416,R$2,$B$3:$B1416))</f>
        <v/>
      </c>
      <c r="T1416" s="2" t="str">
        <f t="shared" si="179"/>
        <v/>
      </c>
      <c r="U1416" s="2" t="str">
        <f t="shared" si="180"/>
        <v/>
      </c>
      <c r="V1416" s="2" t="str">
        <f t="shared" si="181"/>
        <v/>
      </c>
      <c r="W1416" s="2" t="str">
        <f t="shared" si="182"/>
        <v/>
      </c>
    </row>
    <row r="1417" spans="8:23" x14ac:dyDescent="0.3">
      <c r="H1417" s="12">
        <f t="shared" si="183"/>
        <v>0</v>
      </c>
      <c r="I1417" s="2" t="str">
        <f t="shared" si="176"/>
        <v/>
      </c>
      <c r="J1417" s="2" t="str">
        <f>IF(ISBLANK(A1417),"",-SUM(I$3:I1417))</f>
        <v/>
      </c>
      <c r="K1417" s="2" t="str">
        <f t="shared" si="177"/>
        <v/>
      </c>
      <c r="L1417" s="7" t="str">
        <f t="shared" si="178"/>
        <v/>
      </c>
      <c r="M1417" s="7" t="str">
        <f>IF(ISBLANK(A1417),"",K1417/($M$1+SUM(K$3:K1416)))</f>
        <v/>
      </c>
      <c r="N1417" t="str">
        <f>IF(ISBLANK(A1417),"",IF(H1418=0,NETWORKDAYS($H$3,H1417,holiday!$B$2:$B$10),IF(DAY(H1417)&lt;DAY(H1418),NETWORKDAYS($H$3,H1417,holiday!$B$2:$B$10),0)))</f>
        <v/>
      </c>
      <c r="O1417" t="str">
        <f>IF(ISBLANK(A1417),"",SUMIF($A$3:$A1417,O$2,$B$3:$B1417))</f>
        <v/>
      </c>
      <c r="P1417" t="str">
        <f>IF(ISBLANK(A1417),"",SUMIF($A$3:$A1417,P$2,$B$3:$B1417))</f>
        <v/>
      </c>
      <c r="Q1417" t="str">
        <f>IF(ISBLANK(A1417),"",SUMIF($A$3:$A1417,Q$2,$B$3:$B1417))</f>
        <v/>
      </c>
      <c r="R1417" t="str">
        <f>IF(ISBLANK(A1417),"",SUMIF($A$3:$A1417,R$2,$B$3:$B1417))</f>
        <v/>
      </c>
      <c r="T1417" s="2" t="str">
        <f t="shared" si="179"/>
        <v/>
      </c>
      <c r="U1417" s="2" t="str">
        <f t="shared" si="180"/>
        <v/>
      </c>
      <c r="V1417" s="2" t="str">
        <f t="shared" si="181"/>
        <v/>
      </c>
      <c r="W1417" s="2" t="str">
        <f t="shared" si="182"/>
        <v/>
      </c>
    </row>
    <row r="1418" spans="8:23" x14ac:dyDescent="0.3">
      <c r="H1418" s="12">
        <f t="shared" si="183"/>
        <v>0</v>
      </c>
      <c r="I1418" s="2" t="str">
        <f t="shared" si="176"/>
        <v/>
      </c>
      <c r="J1418" s="2" t="str">
        <f>IF(ISBLANK(A1418),"",-SUM(I$3:I1418))</f>
        <v/>
      </c>
      <c r="K1418" s="2" t="str">
        <f t="shared" si="177"/>
        <v/>
      </c>
      <c r="L1418" s="7" t="str">
        <f t="shared" si="178"/>
        <v/>
      </c>
      <c r="M1418" s="7" t="str">
        <f>IF(ISBLANK(A1418),"",K1418/($M$1+SUM(K$3:K1417)))</f>
        <v/>
      </c>
      <c r="N1418" t="str">
        <f>IF(ISBLANK(A1418),"",IF(H1419=0,NETWORKDAYS($H$3,H1418,holiday!$B$2:$B$10),IF(DAY(H1418)&lt;DAY(H1419),NETWORKDAYS($H$3,H1418,holiday!$B$2:$B$10),0)))</f>
        <v/>
      </c>
      <c r="O1418" t="str">
        <f>IF(ISBLANK(A1418),"",SUMIF($A$3:$A1418,O$2,$B$3:$B1418))</f>
        <v/>
      </c>
      <c r="P1418" t="str">
        <f>IF(ISBLANK(A1418),"",SUMIF($A$3:$A1418,P$2,$B$3:$B1418))</f>
        <v/>
      </c>
      <c r="Q1418" t="str">
        <f>IF(ISBLANK(A1418),"",SUMIF($A$3:$A1418,Q$2,$B$3:$B1418))</f>
        <v/>
      </c>
      <c r="R1418" t="str">
        <f>IF(ISBLANK(A1418),"",SUMIF($A$3:$A1418,R$2,$B$3:$B1418))</f>
        <v/>
      </c>
      <c r="T1418" s="2" t="str">
        <f t="shared" si="179"/>
        <v/>
      </c>
      <c r="U1418" s="2" t="str">
        <f t="shared" si="180"/>
        <v/>
      </c>
      <c r="V1418" s="2" t="str">
        <f t="shared" si="181"/>
        <v/>
      </c>
      <c r="W1418" s="2" t="str">
        <f t="shared" si="182"/>
        <v/>
      </c>
    </row>
    <row r="1419" spans="8:23" x14ac:dyDescent="0.3">
      <c r="H1419" s="12">
        <f t="shared" si="183"/>
        <v>0</v>
      </c>
      <c r="I1419" s="2" t="str">
        <f t="shared" si="176"/>
        <v/>
      </c>
      <c r="J1419" s="2" t="str">
        <f>IF(ISBLANK(A1419),"",-SUM(I$3:I1419))</f>
        <v/>
      </c>
      <c r="K1419" s="2" t="str">
        <f t="shared" si="177"/>
        <v/>
      </c>
      <c r="L1419" s="7" t="str">
        <f t="shared" si="178"/>
        <v/>
      </c>
      <c r="M1419" s="7" t="str">
        <f>IF(ISBLANK(A1419),"",K1419/($M$1+SUM(K$3:K1418)))</f>
        <v/>
      </c>
      <c r="N1419" t="str">
        <f>IF(ISBLANK(A1419),"",IF(H1420=0,NETWORKDAYS($H$3,H1419,holiday!$B$2:$B$10),IF(DAY(H1419)&lt;DAY(H1420),NETWORKDAYS($H$3,H1419,holiday!$B$2:$B$10),0)))</f>
        <v/>
      </c>
      <c r="O1419" t="str">
        <f>IF(ISBLANK(A1419),"",SUMIF($A$3:$A1419,O$2,$B$3:$B1419))</f>
        <v/>
      </c>
      <c r="P1419" t="str">
        <f>IF(ISBLANK(A1419),"",SUMIF($A$3:$A1419,P$2,$B$3:$B1419))</f>
        <v/>
      </c>
      <c r="Q1419" t="str">
        <f>IF(ISBLANK(A1419),"",SUMIF($A$3:$A1419,Q$2,$B$3:$B1419))</f>
        <v/>
      </c>
      <c r="R1419" t="str">
        <f>IF(ISBLANK(A1419),"",SUMIF($A$3:$A1419,R$2,$B$3:$B1419))</f>
        <v/>
      </c>
      <c r="T1419" s="2" t="str">
        <f t="shared" si="179"/>
        <v/>
      </c>
      <c r="U1419" s="2" t="str">
        <f t="shared" si="180"/>
        <v/>
      </c>
      <c r="V1419" s="2" t="str">
        <f t="shared" si="181"/>
        <v/>
      </c>
      <c r="W1419" s="2" t="str">
        <f t="shared" si="182"/>
        <v/>
      </c>
    </row>
    <row r="1420" spans="8:23" x14ac:dyDescent="0.3">
      <c r="H1420" s="12">
        <f t="shared" si="183"/>
        <v>0</v>
      </c>
      <c r="I1420" s="2" t="str">
        <f t="shared" si="176"/>
        <v/>
      </c>
      <c r="J1420" s="2" t="str">
        <f>IF(ISBLANK(A1420),"",-SUM(I$3:I1420))</f>
        <v/>
      </c>
      <c r="K1420" s="2" t="str">
        <f t="shared" si="177"/>
        <v/>
      </c>
      <c r="L1420" s="7" t="str">
        <f t="shared" si="178"/>
        <v/>
      </c>
      <c r="M1420" s="7" t="str">
        <f>IF(ISBLANK(A1420),"",K1420/($M$1+SUM(K$3:K1419)))</f>
        <v/>
      </c>
      <c r="N1420" t="str">
        <f>IF(ISBLANK(A1420),"",IF(H1421=0,NETWORKDAYS($H$3,H1420,holiday!$B$2:$B$10),IF(DAY(H1420)&lt;DAY(H1421),NETWORKDAYS($H$3,H1420,holiday!$B$2:$B$10),0)))</f>
        <v/>
      </c>
      <c r="O1420" t="str">
        <f>IF(ISBLANK(A1420),"",SUMIF($A$3:$A1420,O$2,$B$3:$B1420))</f>
        <v/>
      </c>
      <c r="P1420" t="str">
        <f>IF(ISBLANK(A1420),"",SUMIF($A$3:$A1420,P$2,$B$3:$B1420))</f>
        <v/>
      </c>
      <c r="Q1420" t="str">
        <f>IF(ISBLANK(A1420),"",SUMIF($A$3:$A1420,Q$2,$B$3:$B1420))</f>
        <v/>
      </c>
      <c r="R1420" t="str">
        <f>IF(ISBLANK(A1420),"",SUMIF($A$3:$A1420,R$2,$B$3:$B1420))</f>
        <v/>
      </c>
      <c r="T1420" s="2" t="str">
        <f t="shared" si="179"/>
        <v/>
      </c>
      <c r="U1420" s="2" t="str">
        <f t="shared" si="180"/>
        <v/>
      </c>
      <c r="V1420" s="2" t="str">
        <f t="shared" si="181"/>
        <v/>
      </c>
      <c r="W1420" s="2" t="str">
        <f t="shared" si="182"/>
        <v/>
      </c>
    </row>
    <row r="1421" spans="8:23" x14ac:dyDescent="0.3">
      <c r="H1421" s="12">
        <f t="shared" si="183"/>
        <v>0</v>
      </c>
      <c r="I1421" s="2" t="str">
        <f t="shared" si="176"/>
        <v/>
      </c>
      <c r="J1421" s="2" t="str">
        <f>IF(ISBLANK(A1421),"",-SUM(I$3:I1421))</f>
        <v/>
      </c>
      <c r="K1421" s="2" t="str">
        <f t="shared" si="177"/>
        <v/>
      </c>
      <c r="L1421" s="7" t="str">
        <f t="shared" si="178"/>
        <v/>
      </c>
      <c r="M1421" s="7" t="str">
        <f>IF(ISBLANK(A1421),"",K1421/($M$1+SUM(K$3:K1420)))</f>
        <v/>
      </c>
      <c r="N1421" t="str">
        <f>IF(ISBLANK(A1421),"",IF(H1422=0,NETWORKDAYS($H$3,H1421,holiday!$B$2:$B$10),IF(DAY(H1421)&lt;DAY(H1422),NETWORKDAYS($H$3,H1421,holiday!$B$2:$B$10),0)))</f>
        <v/>
      </c>
      <c r="O1421" t="str">
        <f>IF(ISBLANK(A1421),"",SUMIF($A$3:$A1421,O$2,$B$3:$B1421))</f>
        <v/>
      </c>
      <c r="P1421" t="str">
        <f>IF(ISBLANK(A1421),"",SUMIF($A$3:$A1421,P$2,$B$3:$B1421))</f>
        <v/>
      </c>
      <c r="Q1421" t="str">
        <f>IF(ISBLANK(A1421),"",SUMIF($A$3:$A1421,Q$2,$B$3:$B1421))</f>
        <v/>
      </c>
      <c r="R1421" t="str">
        <f>IF(ISBLANK(A1421),"",SUMIF($A$3:$A1421,R$2,$B$3:$B1421))</f>
        <v/>
      </c>
      <c r="T1421" s="2" t="str">
        <f t="shared" si="179"/>
        <v/>
      </c>
      <c r="U1421" s="2" t="str">
        <f t="shared" si="180"/>
        <v/>
      </c>
      <c r="V1421" s="2" t="str">
        <f t="shared" si="181"/>
        <v/>
      </c>
      <c r="W1421" s="2" t="str">
        <f t="shared" si="182"/>
        <v/>
      </c>
    </row>
    <row r="1422" spans="8:23" x14ac:dyDescent="0.3">
      <c r="H1422" s="12">
        <f t="shared" si="183"/>
        <v>0</v>
      </c>
      <c r="I1422" s="2" t="str">
        <f t="shared" si="176"/>
        <v/>
      </c>
      <c r="J1422" s="2" t="str">
        <f>IF(ISBLANK(A1422),"",-SUM(I$3:I1422))</f>
        <v/>
      </c>
      <c r="K1422" s="2" t="str">
        <f t="shared" si="177"/>
        <v/>
      </c>
      <c r="L1422" s="7" t="str">
        <f t="shared" si="178"/>
        <v/>
      </c>
      <c r="M1422" s="7" t="str">
        <f>IF(ISBLANK(A1422),"",K1422/($M$1+SUM(K$3:K1421)))</f>
        <v/>
      </c>
      <c r="N1422" t="str">
        <f>IF(ISBLANK(A1422),"",IF(H1423=0,NETWORKDAYS($H$3,H1422,holiday!$B$2:$B$10),IF(DAY(H1422)&lt;DAY(H1423),NETWORKDAYS($H$3,H1422,holiday!$B$2:$B$10),0)))</f>
        <v/>
      </c>
      <c r="O1422" t="str">
        <f>IF(ISBLANK(A1422),"",SUMIF($A$3:$A1422,O$2,$B$3:$B1422))</f>
        <v/>
      </c>
      <c r="P1422" t="str">
        <f>IF(ISBLANK(A1422),"",SUMIF($A$3:$A1422,P$2,$B$3:$B1422))</f>
        <v/>
      </c>
      <c r="Q1422" t="str">
        <f>IF(ISBLANK(A1422),"",SUMIF($A$3:$A1422,Q$2,$B$3:$B1422))</f>
        <v/>
      </c>
      <c r="R1422" t="str">
        <f>IF(ISBLANK(A1422),"",SUMIF($A$3:$A1422,R$2,$B$3:$B1422))</f>
        <v/>
      </c>
      <c r="T1422" s="2" t="str">
        <f t="shared" si="179"/>
        <v/>
      </c>
      <c r="U1422" s="2" t="str">
        <f t="shared" si="180"/>
        <v/>
      </c>
      <c r="V1422" s="2" t="str">
        <f t="shared" si="181"/>
        <v/>
      </c>
      <c r="W1422" s="2" t="str">
        <f t="shared" si="182"/>
        <v/>
      </c>
    </row>
    <row r="1423" spans="8:23" x14ac:dyDescent="0.3">
      <c r="H1423" s="12">
        <f t="shared" si="183"/>
        <v>0</v>
      </c>
      <c r="I1423" s="2" t="str">
        <f t="shared" si="176"/>
        <v/>
      </c>
      <c r="J1423" s="2" t="str">
        <f>IF(ISBLANK(A1423),"",-SUM(I$3:I1423))</f>
        <v/>
      </c>
      <c r="K1423" s="2" t="str">
        <f t="shared" si="177"/>
        <v/>
      </c>
      <c r="L1423" s="7" t="str">
        <f t="shared" si="178"/>
        <v/>
      </c>
      <c r="M1423" s="7" t="str">
        <f>IF(ISBLANK(A1423),"",K1423/($M$1+SUM(K$3:K1422)))</f>
        <v/>
      </c>
      <c r="N1423" t="str">
        <f>IF(ISBLANK(A1423),"",IF(H1424=0,NETWORKDAYS($H$3,H1423,holiday!$B$2:$B$10),IF(DAY(H1423)&lt;DAY(H1424),NETWORKDAYS($H$3,H1423,holiday!$B$2:$B$10),0)))</f>
        <v/>
      </c>
      <c r="O1423" t="str">
        <f>IF(ISBLANK(A1423),"",SUMIF($A$3:$A1423,O$2,$B$3:$B1423))</f>
        <v/>
      </c>
      <c r="P1423" t="str">
        <f>IF(ISBLANK(A1423),"",SUMIF($A$3:$A1423,P$2,$B$3:$B1423))</f>
        <v/>
      </c>
      <c r="Q1423" t="str">
        <f>IF(ISBLANK(A1423),"",SUMIF($A$3:$A1423,Q$2,$B$3:$B1423))</f>
        <v/>
      </c>
      <c r="R1423" t="str">
        <f>IF(ISBLANK(A1423),"",SUMIF($A$3:$A1423,R$2,$B$3:$B1423))</f>
        <v/>
      </c>
      <c r="T1423" s="2" t="str">
        <f t="shared" si="179"/>
        <v/>
      </c>
      <c r="U1423" s="2" t="str">
        <f t="shared" si="180"/>
        <v/>
      </c>
      <c r="V1423" s="2" t="str">
        <f t="shared" si="181"/>
        <v/>
      </c>
      <c r="W1423" s="2" t="str">
        <f t="shared" si="182"/>
        <v/>
      </c>
    </row>
    <row r="1424" spans="8:23" x14ac:dyDescent="0.3">
      <c r="H1424" s="12">
        <f t="shared" si="183"/>
        <v>0</v>
      </c>
      <c r="I1424" s="2" t="str">
        <f t="shared" si="176"/>
        <v/>
      </c>
      <c r="J1424" s="2" t="str">
        <f>IF(ISBLANK(A1424),"",-SUM(I$3:I1424))</f>
        <v/>
      </c>
      <c r="K1424" s="2" t="str">
        <f t="shared" si="177"/>
        <v/>
      </c>
      <c r="L1424" s="7" t="str">
        <f t="shared" si="178"/>
        <v/>
      </c>
      <c r="M1424" s="7" t="str">
        <f>IF(ISBLANK(A1424),"",K1424/($M$1+SUM(K$3:K1423)))</f>
        <v/>
      </c>
      <c r="N1424" t="str">
        <f>IF(ISBLANK(A1424),"",IF(H1425=0,NETWORKDAYS($H$3,H1424,holiday!$B$2:$B$10),IF(DAY(H1424)&lt;DAY(H1425),NETWORKDAYS($H$3,H1424,holiday!$B$2:$B$10),0)))</f>
        <v/>
      </c>
      <c r="O1424" t="str">
        <f>IF(ISBLANK(A1424),"",SUMIF($A$3:$A1424,O$2,$B$3:$B1424))</f>
        <v/>
      </c>
      <c r="P1424" t="str">
        <f>IF(ISBLANK(A1424),"",SUMIF($A$3:$A1424,P$2,$B$3:$B1424))</f>
        <v/>
      </c>
      <c r="Q1424" t="str">
        <f>IF(ISBLANK(A1424),"",SUMIF($A$3:$A1424,Q$2,$B$3:$B1424))</f>
        <v/>
      </c>
      <c r="R1424" t="str">
        <f>IF(ISBLANK(A1424),"",SUMIF($A$3:$A1424,R$2,$B$3:$B1424))</f>
        <v/>
      </c>
      <c r="T1424" s="2" t="str">
        <f t="shared" si="179"/>
        <v/>
      </c>
      <c r="U1424" s="2" t="str">
        <f t="shared" si="180"/>
        <v/>
      </c>
      <c r="V1424" s="2" t="str">
        <f t="shared" si="181"/>
        <v/>
      </c>
      <c r="W1424" s="2" t="str">
        <f t="shared" si="182"/>
        <v/>
      </c>
    </row>
    <row r="1425" spans="8:23" x14ac:dyDescent="0.3">
      <c r="H1425" s="12">
        <f t="shared" si="183"/>
        <v>0</v>
      </c>
      <c r="I1425" s="2" t="str">
        <f t="shared" si="176"/>
        <v/>
      </c>
      <c r="J1425" s="2" t="str">
        <f>IF(ISBLANK(A1425),"",-SUM(I$3:I1425))</f>
        <v/>
      </c>
      <c r="K1425" s="2" t="str">
        <f t="shared" si="177"/>
        <v/>
      </c>
      <c r="L1425" s="7" t="str">
        <f t="shared" si="178"/>
        <v/>
      </c>
      <c r="M1425" s="7" t="str">
        <f>IF(ISBLANK(A1425),"",K1425/($M$1+SUM(K$3:K1424)))</f>
        <v/>
      </c>
      <c r="N1425" t="str">
        <f>IF(ISBLANK(A1425),"",IF(H1426=0,NETWORKDAYS($H$3,H1425,holiday!$B$2:$B$10),IF(DAY(H1425)&lt;DAY(H1426),NETWORKDAYS($H$3,H1425,holiday!$B$2:$B$10),0)))</f>
        <v/>
      </c>
      <c r="O1425" t="str">
        <f>IF(ISBLANK(A1425),"",SUMIF($A$3:$A1425,O$2,$B$3:$B1425))</f>
        <v/>
      </c>
      <c r="P1425" t="str">
        <f>IF(ISBLANK(A1425),"",SUMIF($A$3:$A1425,P$2,$B$3:$B1425))</f>
        <v/>
      </c>
      <c r="Q1425" t="str">
        <f>IF(ISBLANK(A1425),"",SUMIF($A$3:$A1425,Q$2,$B$3:$B1425))</f>
        <v/>
      </c>
      <c r="R1425" t="str">
        <f>IF(ISBLANK(A1425),"",SUMIF($A$3:$A1425,R$2,$B$3:$B1425))</f>
        <v/>
      </c>
      <c r="T1425" s="2" t="str">
        <f t="shared" si="179"/>
        <v/>
      </c>
      <c r="U1425" s="2" t="str">
        <f t="shared" si="180"/>
        <v/>
      </c>
      <c r="V1425" s="2" t="str">
        <f t="shared" si="181"/>
        <v/>
      </c>
      <c r="W1425" s="2" t="str">
        <f t="shared" si="182"/>
        <v/>
      </c>
    </row>
    <row r="1426" spans="8:23" x14ac:dyDescent="0.3">
      <c r="H1426" s="12">
        <f t="shared" si="183"/>
        <v>0</v>
      </c>
      <c r="I1426" s="2" t="str">
        <f t="shared" si="176"/>
        <v/>
      </c>
      <c r="J1426" s="2" t="str">
        <f>IF(ISBLANK(A1426),"",-SUM(I$3:I1426))</f>
        <v/>
      </c>
      <c r="K1426" s="2" t="str">
        <f t="shared" si="177"/>
        <v/>
      </c>
      <c r="L1426" s="7" t="str">
        <f t="shared" si="178"/>
        <v/>
      </c>
      <c r="M1426" s="7" t="str">
        <f>IF(ISBLANK(A1426),"",K1426/($M$1+SUM(K$3:K1425)))</f>
        <v/>
      </c>
      <c r="N1426" t="str">
        <f>IF(ISBLANK(A1426),"",IF(H1427=0,NETWORKDAYS($H$3,H1426,holiday!$B$2:$B$10),IF(DAY(H1426)&lt;DAY(H1427),NETWORKDAYS($H$3,H1426,holiday!$B$2:$B$10),0)))</f>
        <v/>
      </c>
      <c r="O1426" t="str">
        <f>IF(ISBLANK(A1426),"",SUMIF($A$3:$A1426,O$2,$B$3:$B1426))</f>
        <v/>
      </c>
      <c r="P1426" t="str">
        <f>IF(ISBLANK(A1426),"",SUMIF($A$3:$A1426,P$2,$B$3:$B1426))</f>
        <v/>
      </c>
      <c r="Q1426" t="str">
        <f>IF(ISBLANK(A1426),"",SUMIF($A$3:$A1426,Q$2,$B$3:$B1426))</f>
        <v/>
      </c>
      <c r="R1426" t="str">
        <f>IF(ISBLANK(A1426),"",SUMIF($A$3:$A1426,R$2,$B$3:$B1426))</f>
        <v/>
      </c>
      <c r="T1426" s="2" t="str">
        <f t="shared" si="179"/>
        <v/>
      </c>
      <c r="U1426" s="2" t="str">
        <f t="shared" si="180"/>
        <v/>
      </c>
      <c r="V1426" s="2" t="str">
        <f t="shared" si="181"/>
        <v/>
      </c>
      <c r="W1426" s="2" t="str">
        <f t="shared" si="182"/>
        <v/>
      </c>
    </row>
    <row r="1427" spans="8:23" x14ac:dyDescent="0.3">
      <c r="H1427" s="12">
        <f t="shared" si="183"/>
        <v>0</v>
      </c>
      <c r="I1427" s="2" t="str">
        <f t="shared" si="176"/>
        <v/>
      </c>
      <c r="J1427" s="2" t="str">
        <f>IF(ISBLANK(A1427),"",-SUM(I$3:I1427))</f>
        <v/>
      </c>
      <c r="K1427" s="2" t="str">
        <f t="shared" si="177"/>
        <v/>
      </c>
      <c r="L1427" s="7" t="str">
        <f t="shared" si="178"/>
        <v/>
      </c>
      <c r="M1427" s="7" t="str">
        <f>IF(ISBLANK(A1427),"",K1427/($M$1+SUM(K$3:K1426)))</f>
        <v/>
      </c>
      <c r="N1427" t="str">
        <f>IF(ISBLANK(A1427),"",IF(H1428=0,NETWORKDAYS($H$3,H1427,holiday!$B$2:$B$10),IF(DAY(H1427)&lt;DAY(H1428),NETWORKDAYS($H$3,H1427,holiday!$B$2:$B$10),0)))</f>
        <v/>
      </c>
      <c r="O1427" t="str">
        <f>IF(ISBLANK(A1427),"",SUMIF($A$3:$A1427,O$2,$B$3:$B1427))</f>
        <v/>
      </c>
      <c r="P1427" t="str">
        <f>IF(ISBLANK(A1427),"",SUMIF($A$3:$A1427,P$2,$B$3:$B1427))</f>
        <v/>
      </c>
      <c r="Q1427" t="str">
        <f>IF(ISBLANK(A1427),"",SUMIF($A$3:$A1427,Q$2,$B$3:$B1427))</f>
        <v/>
      </c>
      <c r="R1427" t="str">
        <f>IF(ISBLANK(A1427),"",SUMIF($A$3:$A1427,R$2,$B$3:$B1427))</f>
        <v/>
      </c>
      <c r="T1427" s="2" t="str">
        <f t="shared" si="179"/>
        <v/>
      </c>
      <c r="U1427" s="2" t="str">
        <f t="shared" si="180"/>
        <v/>
      </c>
      <c r="V1427" s="2" t="str">
        <f t="shared" si="181"/>
        <v/>
      </c>
      <c r="W1427" s="2" t="str">
        <f t="shared" si="182"/>
        <v/>
      </c>
    </row>
    <row r="1428" spans="8:23" x14ac:dyDescent="0.3">
      <c r="H1428" s="12">
        <f t="shared" si="183"/>
        <v>0</v>
      </c>
      <c r="I1428" s="2" t="str">
        <f t="shared" si="176"/>
        <v/>
      </c>
      <c r="J1428" s="2" t="str">
        <f>IF(ISBLANK(A1428),"",-SUM(I$3:I1428))</f>
        <v/>
      </c>
      <c r="K1428" s="2" t="str">
        <f t="shared" si="177"/>
        <v/>
      </c>
      <c r="L1428" s="7" t="str">
        <f t="shared" si="178"/>
        <v/>
      </c>
      <c r="M1428" s="7" t="str">
        <f>IF(ISBLANK(A1428),"",K1428/($M$1+SUM(K$3:K1427)))</f>
        <v/>
      </c>
      <c r="N1428" t="str">
        <f>IF(ISBLANK(A1428),"",IF(H1429=0,NETWORKDAYS($H$3,H1428,holiday!$B$2:$B$10),IF(DAY(H1428)&lt;DAY(H1429),NETWORKDAYS($H$3,H1428,holiday!$B$2:$B$10),0)))</f>
        <v/>
      </c>
      <c r="O1428" t="str">
        <f>IF(ISBLANK(A1428),"",SUMIF($A$3:$A1428,O$2,$B$3:$B1428))</f>
        <v/>
      </c>
      <c r="P1428" t="str">
        <f>IF(ISBLANK(A1428),"",SUMIF($A$3:$A1428,P$2,$B$3:$B1428))</f>
        <v/>
      </c>
      <c r="Q1428" t="str">
        <f>IF(ISBLANK(A1428),"",SUMIF($A$3:$A1428,Q$2,$B$3:$B1428))</f>
        <v/>
      </c>
      <c r="R1428" t="str">
        <f>IF(ISBLANK(A1428),"",SUMIF($A$3:$A1428,R$2,$B$3:$B1428))</f>
        <v/>
      </c>
      <c r="T1428" s="2" t="str">
        <f t="shared" si="179"/>
        <v/>
      </c>
      <c r="U1428" s="2" t="str">
        <f t="shared" si="180"/>
        <v/>
      </c>
      <c r="V1428" s="2" t="str">
        <f t="shared" si="181"/>
        <v/>
      </c>
      <c r="W1428" s="2" t="str">
        <f t="shared" si="182"/>
        <v/>
      </c>
    </row>
    <row r="1429" spans="8:23" x14ac:dyDescent="0.3">
      <c r="H1429" s="12">
        <f t="shared" si="183"/>
        <v>0</v>
      </c>
      <c r="I1429" s="2" t="str">
        <f t="shared" si="176"/>
        <v/>
      </c>
      <c r="J1429" s="2" t="str">
        <f>IF(ISBLANK(A1429),"",-SUM(I$3:I1429))</f>
        <v/>
      </c>
      <c r="K1429" s="2" t="str">
        <f t="shared" si="177"/>
        <v/>
      </c>
      <c r="L1429" s="7" t="str">
        <f t="shared" si="178"/>
        <v/>
      </c>
      <c r="M1429" s="7" t="str">
        <f>IF(ISBLANK(A1429),"",K1429/($M$1+SUM(K$3:K1428)))</f>
        <v/>
      </c>
      <c r="N1429" t="str">
        <f>IF(ISBLANK(A1429),"",IF(H1430=0,NETWORKDAYS($H$3,H1429,holiday!$B$2:$B$10),IF(DAY(H1429)&lt;DAY(H1430),NETWORKDAYS($H$3,H1429,holiday!$B$2:$B$10),0)))</f>
        <v/>
      </c>
      <c r="O1429" t="str">
        <f>IF(ISBLANK(A1429),"",SUMIF($A$3:$A1429,O$2,$B$3:$B1429))</f>
        <v/>
      </c>
      <c r="P1429" t="str">
        <f>IF(ISBLANK(A1429),"",SUMIF($A$3:$A1429,P$2,$B$3:$B1429))</f>
        <v/>
      </c>
      <c r="Q1429" t="str">
        <f>IF(ISBLANK(A1429),"",SUMIF($A$3:$A1429,Q$2,$B$3:$B1429))</f>
        <v/>
      </c>
      <c r="R1429" t="str">
        <f>IF(ISBLANK(A1429),"",SUMIF($A$3:$A1429,R$2,$B$3:$B1429))</f>
        <v/>
      </c>
      <c r="T1429" s="2" t="str">
        <f t="shared" si="179"/>
        <v/>
      </c>
      <c r="U1429" s="2" t="str">
        <f t="shared" si="180"/>
        <v/>
      </c>
      <c r="V1429" s="2" t="str">
        <f t="shared" si="181"/>
        <v/>
      </c>
      <c r="W1429" s="2" t="str">
        <f t="shared" si="182"/>
        <v/>
      </c>
    </row>
    <row r="1430" spans="8:23" x14ac:dyDescent="0.3">
      <c r="H1430" s="12">
        <f t="shared" si="183"/>
        <v>0</v>
      </c>
      <c r="I1430" s="2" t="str">
        <f t="shared" si="176"/>
        <v/>
      </c>
      <c r="J1430" s="2" t="str">
        <f>IF(ISBLANK(A1430),"",-SUM(I$3:I1430))</f>
        <v/>
      </c>
      <c r="K1430" s="2" t="str">
        <f t="shared" si="177"/>
        <v/>
      </c>
      <c r="L1430" s="7" t="str">
        <f t="shared" si="178"/>
        <v/>
      </c>
      <c r="M1430" s="7" t="str">
        <f>IF(ISBLANK(A1430),"",K1430/($M$1+SUM(K$3:K1429)))</f>
        <v/>
      </c>
      <c r="N1430" t="str">
        <f>IF(ISBLANK(A1430),"",IF(H1431=0,NETWORKDAYS($H$3,H1430,holiday!$B$2:$B$10),IF(DAY(H1430)&lt;DAY(H1431),NETWORKDAYS($H$3,H1430,holiday!$B$2:$B$10),0)))</f>
        <v/>
      </c>
      <c r="O1430" t="str">
        <f>IF(ISBLANK(A1430),"",SUMIF($A$3:$A1430,O$2,$B$3:$B1430))</f>
        <v/>
      </c>
      <c r="P1430" t="str">
        <f>IF(ISBLANK(A1430),"",SUMIF($A$3:$A1430,P$2,$B$3:$B1430))</f>
        <v/>
      </c>
      <c r="Q1430" t="str">
        <f>IF(ISBLANK(A1430),"",SUMIF($A$3:$A1430,Q$2,$B$3:$B1430))</f>
        <v/>
      </c>
      <c r="R1430" t="str">
        <f>IF(ISBLANK(A1430),"",SUMIF($A$3:$A1430,R$2,$B$3:$B1430))</f>
        <v/>
      </c>
      <c r="T1430" s="2" t="str">
        <f t="shared" si="179"/>
        <v/>
      </c>
      <c r="U1430" s="2" t="str">
        <f t="shared" si="180"/>
        <v/>
      </c>
      <c r="V1430" s="2" t="str">
        <f t="shared" si="181"/>
        <v/>
      </c>
      <c r="W1430" s="2" t="str">
        <f t="shared" si="182"/>
        <v/>
      </c>
    </row>
    <row r="1431" spans="8:23" x14ac:dyDescent="0.3">
      <c r="H1431" s="12">
        <f t="shared" si="183"/>
        <v>0</v>
      </c>
      <c r="I1431" s="2" t="str">
        <f t="shared" si="176"/>
        <v/>
      </c>
      <c r="J1431" s="2" t="str">
        <f>IF(ISBLANK(A1431),"",-SUM(I$3:I1431))</f>
        <v/>
      </c>
      <c r="K1431" s="2" t="str">
        <f t="shared" si="177"/>
        <v/>
      </c>
      <c r="L1431" s="7" t="str">
        <f t="shared" si="178"/>
        <v/>
      </c>
      <c r="M1431" s="7" t="str">
        <f>IF(ISBLANK(A1431),"",K1431/($M$1+SUM(K$3:K1430)))</f>
        <v/>
      </c>
      <c r="N1431" t="str">
        <f>IF(ISBLANK(A1431),"",IF(H1432=0,NETWORKDAYS($H$3,H1431,holiday!$B$2:$B$10),IF(DAY(H1431)&lt;DAY(H1432),NETWORKDAYS($H$3,H1431,holiday!$B$2:$B$10),0)))</f>
        <v/>
      </c>
      <c r="O1431" t="str">
        <f>IF(ISBLANK(A1431),"",SUMIF($A$3:$A1431,O$2,$B$3:$B1431))</f>
        <v/>
      </c>
      <c r="P1431" t="str">
        <f>IF(ISBLANK(A1431),"",SUMIF($A$3:$A1431,P$2,$B$3:$B1431))</f>
        <v/>
      </c>
      <c r="Q1431" t="str">
        <f>IF(ISBLANK(A1431),"",SUMIF($A$3:$A1431,Q$2,$B$3:$B1431))</f>
        <v/>
      </c>
      <c r="R1431" t="str">
        <f>IF(ISBLANK(A1431),"",SUMIF($A$3:$A1431,R$2,$B$3:$B1431))</f>
        <v/>
      </c>
      <c r="T1431" s="2" t="str">
        <f t="shared" si="179"/>
        <v/>
      </c>
      <c r="U1431" s="2" t="str">
        <f t="shared" si="180"/>
        <v/>
      </c>
      <c r="V1431" s="2" t="str">
        <f t="shared" si="181"/>
        <v/>
      </c>
      <c r="W1431" s="2" t="str">
        <f t="shared" si="182"/>
        <v/>
      </c>
    </row>
    <row r="1432" spans="8:23" x14ac:dyDescent="0.3">
      <c r="H1432" s="12">
        <f t="shared" si="183"/>
        <v>0</v>
      </c>
      <c r="I1432" s="2" t="str">
        <f t="shared" si="176"/>
        <v/>
      </c>
      <c r="J1432" s="2" t="str">
        <f>IF(ISBLANK(A1432),"",-SUM(I$3:I1432))</f>
        <v/>
      </c>
      <c r="K1432" s="2" t="str">
        <f t="shared" si="177"/>
        <v/>
      </c>
      <c r="L1432" s="7" t="str">
        <f t="shared" si="178"/>
        <v/>
      </c>
      <c r="M1432" s="7" t="str">
        <f>IF(ISBLANK(A1432),"",K1432/($M$1+SUM(K$3:K1431)))</f>
        <v/>
      </c>
      <c r="N1432" t="str">
        <f>IF(ISBLANK(A1432),"",IF(H1433=0,NETWORKDAYS($H$3,H1432,holiday!$B$2:$B$10),IF(DAY(H1432)&lt;DAY(H1433),NETWORKDAYS($H$3,H1432,holiday!$B$2:$B$10),0)))</f>
        <v/>
      </c>
      <c r="O1432" t="str">
        <f>IF(ISBLANK(A1432),"",SUMIF($A$3:$A1432,O$2,$B$3:$B1432))</f>
        <v/>
      </c>
      <c r="P1432" t="str">
        <f>IF(ISBLANK(A1432),"",SUMIF($A$3:$A1432,P$2,$B$3:$B1432))</f>
        <v/>
      </c>
      <c r="Q1432" t="str">
        <f>IF(ISBLANK(A1432),"",SUMIF($A$3:$A1432,Q$2,$B$3:$B1432))</f>
        <v/>
      </c>
      <c r="R1432" t="str">
        <f>IF(ISBLANK(A1432),"",SUMIF($A$3:$A1432,R$2,$B$3:$B1432))</f>
        <v/>
      </c>
      <c r="T1432" s="2" t="str">
        <f t="shared" si="179"/>
        <v/>
      </c>
      <c r="U1432" s="2" t="str">
        <f t="shared" si="180"/>
        <v/>
      </c>
      <c r="V1432" s="2" t="str">
        <f t="shared" si="181"/>
        <v/>
      </c>
      <c r="W1432" s="2" t="str">
        <f t="shared" si="182"/>
        <v/>
      </c>
    </row>
    <row r="1433" spans="8:23" x14ac:dyDescent="0.3">
      <c r="H1433" s="12">
        <f t="shared" si="183"/>
        <v>0</v>
      </c>
      <c r="I1433" s="2" t="str">
        <f t="shared" si="176"/>
        <v/>
      </c>
      <c r="J1433" s="2" t="str">
        <f>IF(ISBLANK(A1433),"",-SUM(I$3:I1433))</f>
        <v/>
      </c>
      <c r="K1433" s="2" t="str">
        <f t="shared" si="177"/>
        <v/>
      </c>
      <c r="L1433" s="7" t="str">
        <f t="shared" si="178"/>
        <v/>
      </c>
      <c r="M1433" s="7" t="str">
        <f>IF(ISBLANK(A1433),"",K1433/($M$1+SUM(K$3:K1432)))</f>
        <v/>
      </c>
      <c r="N1433" t="str">
        <f>IF(ISBLANK(A1433),"",IF(H1434=0,NETWORKDAYS($H$3,H1433,holiday!$B$2:$B$10),IF(DAY(H1433)&lt;DAY(H1434),NETWORKDAYS($H$3,H1433,holiday!$B$2:$B$10),0)))</f>
        <v/>
      </c>
      <c r="O1433" t="str">
        <f>IF(ISBLANK(A1433),"",SUMIF($A$3:$A1433,O$2,$B$3:$B1433))</f>
        <v/>
      </c>
      <c r="P1433" t="str">
        <f>IF(ISBLANK(A1433),"",SUMIF($A$3:$A1433,P$2,$B$3:$B1433))</f>
        <v/>
      </c>
      <c r="Q1433" t="str">
        <f>IF(ISBLANK(A1433),"",SUMIF($A$3:$A1433,Q$2,$B$3:$B1433))</f>
        <v/>
      </c>
      <c r="R1433" t="str">
        <f>IF(ISBLANK(A1433),"",SUMIF($A$3:$A1433,R$2,$B$3:$B1433))</f>
        <v/>
      </c>
      <c r="T1433" s="2" t="str">
        <f t="shared" si="179"/>
        <v/>
      </c>
      <c r="U1433" s="2" t="str">
        <f t="shared" si="180"/>
        <v/>
      </c>
      <c r="V1433" s="2" t="str">
        <f t="shared" si="181"/>
        <v/>
      </c>
      <c r="W1433" s="2" t="str">
        <f t="shared" si="182"/>
        <v/>
      </c>
    </row>
    <row r="1434" spans="8:23" x14ac:dyDescent="0.3">
      <c r="H1434" s="12">
        <f t="shared" si="183"/>
        <v>0</v>
      </c>
      <c r="I1434" s="2" t="str">
        <f t="shared" si="176"/>
        <v/>
      </c>
      <c r="J1434" s="2" t="str">
        <f>IF(ISBLANK(A1434),"",-SUM(I$3:I1434))</f>
        <v/>
      </c>
      <c r="K1434" s="2" t="str">
        <f t="shared" si="177"/>
        <v/>
      </c>
      <c r="L1434" s="7" t="str">
        <f t="shared" si="178"/>
        <v/>
      </c>
      <c r="M1434" s="7" t="str">
        <f>IF(ISBLANK(A1434),"",K1434/($M$1+SUM(K$3:K1433)))</f>
        <v/>
      </c>
      <c r="N1434" t="str">
        <f>IF(ISBLANK(A1434),"",IF(H1435=0,NETWORKDAYS($H$3,H1434,holiday!$B$2:$B$10),IF(DAY(H1434)&lt;DAY(H1435),NETWORKDAYS($H$3,H1434,holiday!$B$2:$B$10),0)))</f>
        <v/>
      </c>
      <c r="O1434" t="str">
        <f>IF(ISBLANK(A1434),"",SUMIF($A$3:$A1434,O$2,$B$3:$B1434))</f>
        <v/>
      </c>
      <c r="P1434" t="str">
        <f>IF(ISBLANK(A1434),"",SUMIF($A$3:$A1434,P$2,$B$3:$B1434))</f>
        <v/>
      </c>
      <c r="Q1434" t="str">
        <f>IF(ISBLANK(A1434),"",SUMIF($A$3:$A1434,Q$2,$B$3:$B1434))</f>
        <v/>
      </c>
      <c r="R1434" t="str">
        <f>IF(ISBLANK(A1434),"",SUMIF($A$3:$A1434,R$2,$B$3:$B1434))</f>
        <v/>
      </c>
      <c r="T1434" s="2" t="str">
        <f t="shared" si="179"/>
        <v/>
      </c>
      <c r="U1434" s="2" t="str">
        <f t="shared" si="180"/>
        <v/>
      </c>
      <c r="V1434" s="2" t="str">
        <f t="shared" si="181"/>
        <v/>
      </c>
      <c r="W1434" s="2" t="str">
        <f t="shared" si="182"/>
        <v/>
      </c>
    </row>
    <row r="1435" spans="8:23" x14ac:dyDescent="0.3">
      <c r="H1435" s="12">
        <f t="shared" si="183"/>
        <v>0</v>
      </c>
      <c r="I1435" s="2" t="str">
        <f t="shared" si="176"/>
        <v/>
      </c>
      <c r="J1435" s="2" t="str">
        <f>IF(ISBLANK(A1435),"",-SUM(I$3:I1435))</f>
        <v/>
      </c>
      <c r="K1435" s="2" t="str">
        <f t="shared" si="177"/>
        <v/>
      </c>
      <c r="L1435" s="7" t="str">
        <f t="shared" si="178"/>
        <v/>
      </c>
      <c r="M1435" s="7" t="str">
        <f>IF(ISBLANK(A1435),"",K1435/($M$1+SUM(K$3:K1434)))</f>
        <v/>
      </c>
      <c r="N1435" t="str">
        <f>IF(ISBLANK(A1435),"",IF(H1436=0,NETWORKDAYS($H$3,H1435,holiday!$B$2:$B$10),IF(DAY(H1435)&lt;DAY(H1436),NETWORKDAYS($H$3,H1435,holiday!$B$2:$B$10),0)))</f>
        <v/>
      </c>
      <c r="O1435" t="str">
        <f>IF(ISBLANK(A1435),"",SUMIF($A$3:$A1435,O$2,$B$3:$B1435))</f>
        <v/>
      </c>
      <c r="P1435" t="str">
        <f>IF(ISBLANK(A1435),"",SUMIF($A$3:$A1435,P$2,$B$3:$B1435))</f>
        <v/>
      </c>
      <c r="Q1435" t="str">
        <f>IF(ISBLANK(A1435),"",SUMIF($A$3:$A1435,Q$2,$B$3:$B1435))</f>
        <v/>
      </c>
      <c r="R1435" t="str">
        <f>IF(ISBLANK(A1435),"",SUMIF($A$3:$A1435,R$2,$B$3:$B1435))</f>
        <v/>
      </c>
      <c r="T1435" s="2" t="str">
        <f t="shared" si="179"/>
        <v/>
      </c>
      <c r="U1435" s="2" t="str">
        <f t="shared" si="180"/>
        <v/>
      </c>
      <c r="V1435" s="2" t="str">
        <f t="shared" si="181"/>
        <v/>
      </c>
      <c r="W1435" s="2" t="str">
        <f t="shared" si="182"/>
        <v/>
      </c>
    </row>
    <row r="1436" spans="8:23" x14ac:dyDescent="0.3">
      <c r="H1436" s="12">
        <f t="shared" si="183"/>
        <v>0</v>
      </c>
      <c r="I1436" s="2" t="str">
        <f t="shared" si="176"/>
        <v/>
      </c>
      <c r="J1436" s="2" t="str">
        <f>IF(ISBLANK(A1436),"",-SUM(I$3:I1436))</f>
        <v/>
      </c>
      <c r="K1436" s="2" t="str">
        <f t="shared" si="177"/>
        <v/>
      </c>
      <c r="L1436" s="7" t="str">
        <f t="shared" si="178"/>
        <v/>
      </c>
      <c r="M1436" s="7" t="str">
        <f>IF(ISBLANK(A1436),"",K1436/($M$1+SUM(K$3:K1435)))</f>
        <v/>
      </c>
      <c r="N1436" t="str">
        <f>IF(ISBLANK(A1436),"",IF(H1437=0,NETWORKDAYS($H$3,H1436,holiday!$B$2:$B$10),IF(DAY(H1436)&lt;DAY(H1437),NETWORKDAYS($H$3,H1436,holiday!$B$2:$B$10),0)))</f>
        <v/>
      </c>
      <c r="O1436" t="str">
        <f>IF(ISBLANK(A1436),"",SUMIF($A$3:$A1436,O$2,$B$3:$B1436))</f>
        <v/>
      </c>
      <c r="P1436" t="str">
        <f>IF(ISBLANK(A1436),"",SUMIF($A$3:$A1436,P$2,$B$3:$B1436))</f>
        <v/>
      </c>
      <c r="Q1436" t="str">
        <f>IF(ISBLANK(A1436),"",SUMIF($A$3:$A1436,Q$2,$B$3:$B1436))</f>
        <v/>
      </c>
      <c r="R1436" t="str">
        <f>IF(ISBLANK(A1436),"",SUMIF($A$3:$A1436,R$2,$B$3:$B1436))</f>
        <v/>
      </c>
      <c r="T1436" s="2" t="str">
        <f t="shared" si="179"/>
        <v/>
      </c>
      <c r="U1436" s="2" t="str">
        <f t="shared" si="180"/>
        <v/>
      </c>
      <c r="V1436" s="2" t="str">
        <f t="shared" si="181"/>
        <v/>
      </c>
      <c r="W1436" s="2" t="str">
        <f t="shared" si="182"/>
        <v/>
      </c>
    </row>
    <row r="1437" spans="8:23" x14ac:dyDescent="0.3">
      <c r="H1437" s="12">
        <f t="shared" si="183"/>
        <v>0</v>
      </c>
      <c r="I1437" s="2" t="str">
        <f t="shared" si="176"/>
        <v/>
      </c>
      <c r="J1437" s="2" t="str">
        <f>IF(ISBLANK(A1437),"",-SUM(I$3:I1437))</f>
        <v/>
      </c>
      <c r="K1437" s="2" t="str">
        <f t="shared" si="177"/>
        <v/>
      </c>
      <c r="L1437" s="7" t="str">
        <f t="shared" si="178"/>
        <v/>
      </c>
      <c r="M1437" s="7" t="str">
        <f>IF(ISBLANK(A1437),"",K1437/($M$1+SUM(K$3:K1436)))</f>
        <v/>
      </c>
      <c r="N1437" t="str">
        <f>IF(ISBLANK(A1437),"",IF(H1438=0,NETWORKDAYS($H$3,H1437,holiday!$B$2:$B$10),IF(DAY(H1437)&lt;DAY(H1438),NETWORKDAYS($H$3,H1437,holiday!$B$2:$B$10),0)))</f>
        <v/>
      </c>
      <c r="O1437" t="str">
        <f>IF(ISBLANK(A1437),"",SUMIF($A$3:$A1437,O$2,$B$3:$B1437))</f>
        <v/>
      </c>
      <c r="P1437" t="str">
        <f>IF(ISBLANK(A1437),"",SUMIF($A$3:$A1437,P$2,$B$3:$B1437))</f>
        <v/>
      </c>
      <c r="Q1437" t="str">
        <f>IF(ISBLANK(A1437),"",SUMIF($A$3:$A1437,Q$2,$B$3:$B1437))</f>
        <v/>
      </c>
      <c r="R1437" t="str">
        <f>IF(ISBLANK(A1437),"",SUMIF($A$3:$A1437,R$2,$B$3:$B1437))</f>
        <v/>
      </c>
      <c r="T1437" s="2" t="str">
        <f t="shared" si="179"/>
        <v/>
      </c>
      <c r="U1437" s="2" t="str">
        <f t="shared" si="180"/>
        <v/>
      </c>
      <c r="V1437" s="2" t="str">
        <f t="shared" si="181"/>
        <v/>
      </c>
      <c r="W1437" s="2" t="str">
        <f t="shared" si="182"/>
        <v/>
      </c>
    </row>
    <row r="1438" spans="8:23" x14ac:dyDescent="0.3">
      <c r="H1438" s="12">
        <f t="shared" si="183"/>
        <v>0</v>
      </c>
      <c r="I1438" s="2" t="str">
        <f t="shared" si="176"/>
        <v/>
      </c>
      <c r="J1438" s="2" t="str">
        <f>IF(ISBLANK(A1438),"",-SUM(I$3:I1438))</f>
        <v/>
      </c>
      <c r="K1438" s="2" t="str">
        <f t="shared" si="177"/>
        <v/>
      </c>
      <c r="L1438" s="7" t="str">
        <f t="shared" si="178"/>
        <v/>
      </c>
      <c r="M1438" s="7" t="str">
        <f>IF(ISBLANK(A1438),"",K1438/($M$1+SUM(K$3:K1437)))</f>
        <v/>
      </c>
      <c r="N1438" t="str">
        <f>IF(ISBLANK(A1438),"",IF(H1439=0,NETWORKDAYS($H$3,H1438,holiday!$B$2:$B$10),IF(DAY(H1438)&lt;DAY(H1439),NETWORKDAYS($H$3,H1438,holiday!$B$2:$B$10),0)))</f>
        <v/>
      </c>
      <c r="O1438" t="str">
        <f>IF(ISBLANK(A1438),"",SUMIF($A$3:$A1438,O$2,$B$3:$B1438))</f>
        <v/>
      </c>
      <c r="P1438" t="str">
        <f>IF(ISBLANK(A1438),"",SUMIF($A$3:$A1438,P$2,$B$3:$B1438))</f>
        <v/>
      </c>
      <c r="Q1438" t="str">
        <f>IF(ISBLANK(A1438),"",SUMIF($A$3:$A1438,Q$2,$B$3:$B1438))</f>
        <v/>
      </c>
      <c r="R1438" t="str">
        <f>IF(ISBLANK(A1438),"",SUMIF($A$3:$A1438,R$2,$B$3:$B1438))</f>
        <v/>
      </c>
      <c r="T1438" s="2" t="str">
        <f t="shared" si="179"/>
        <v/>
      </c>
      <c r="U1438" s="2" t="str">
        <f t="shared" si="180"/>
        <v/>
      </c>
      <c r="V1438" s="2" t="str">
        <f t="shared" si="181"/>
        <v/>
      </c>
      <c r="W1438" s="2" t="str">
        <f t="shared" si="182"/>
        <v/>
      </c>
    </row>
    <row r="1439" spans="8:23" x14ac:dyDescent="0.3">
      <c r="H1439" s="12">
        <f t="shared" si="183"/>
        <v>0</v>
      </c>
      <c r="I1439" s="2" t="str">
        <f t="shared" si="176"/>
        <v/>
      </c>
      <c r="J1439" s="2" t="str">
        <f>IF(ISBLANK(A1439),"",-SUM(I$3:I1439))</f>
        <v/>
      </c>
      <c r="K1439" s="2" t="str">
        <f t="shared" si="177"/>
        <v/>
      </c>
      <c r="L1439" s="7" t="str">
        <f t="shared" si="178"/>
        <v/>
      </c>
      <c r="M1439" s="7" t="str">
        <f>IF(ISBLANK(A1439),"",K1439/($M$1+SUM(K$3:K1438)))</f>
        <v/>
      </c>
      <c r="N1439" t="str">
        <f>IF(ISBLANK(A1439),"",IF(H1440=0,NETWORKDAYS($H$3,H1439,holiday!$B$2:$B$10),IF(DAY(H1439)&lt;DAY(H1440),NETWORKDAYS($H$3,H1439,holiday!$B$2:$B$10),0)))</f>
        <v/>
      </c>
      <c r="O1439" t="str">
        <f>IF(ISBLANK(A1439),"",SUMIF($A$3:$A1439,O$2,$B$3:$B1439))</f>
        <v/>
      </c>
      <c r="P1439" t="str">
        <f>IF(ISBLANK(A1439),"",SUMIF($A$3:$A1439,P$2,$B$3:$B1439))</f>
        <v/>
      </c>
      <c r="Q1439" t="str">
        <f>IF(ISBLANK(A1439),"",SUMIF($A$3:$A1439,Q$2,$B$3:$B1439))</f>
        <v/>
      </c>
      <c r="R1439" t="str">
        <f>IF(ISBLANK(A1439),"",SUMIF($A$3:$A1439,R$2,$B$3:$B1439))</f>
        <v/>
      </c>
      <c r="T1439" s="2" t="str">
        <f t="shared" si="179"/>
        <v/>
      </c>
      <c r="U1439" s="2" t="str">
        <f t="shared" si="180"/>
        <v/>
      </c>
      <c r="V1439" s="2" t="str">
        <f t="shared" si="181"/>
        <v/>
      </c>
      <c r="W1439" s="2" t="str">
        <f t="shared" si="182"/>
        <v/>
      </c>
    </row>
    <row r="1440" spans="8:23" x14ac:dyDescent="0.3">
      <c r="H1440" s="12">
        <f t="shared" si="183"/>
        <v>0</v>
      </c>
      <c r="I1440" s="2" t="str">
        <f t="shared" si="176"/>
        <v/>
      </c>
      <c r="J1440" s="2" t="str">
        <f>IF(ISBLANK(A1440),"",-SUM(I$3:I1440))</f>
        <v/>
      </c>
      <c r="K1440" s="2" t="str">
        <f t="shared" si="177"/>
        <v/>
      </c>
      <c r="L1440" s="7" t="str">
        <f t="shared" si="178"/>
        <v/>
      </c>
      <c r="M1440" s="7" t="str">
        <f>IF(ISBLANK(A1440),"",K1440/($M$1+SUM(K$3:K1439)))</f>
        <v/>
      </c>
      <c r="N1440" t="str">
        <f>IF(ISBLANK(A1440),"",IF(H1441=0,NETWORKDAYS($H$3,H1440,holiday!$B$2:$B$10),IF(DAY(H1440)&lt;DAY(H1441),NETWORKDAYS($H$3,H1440,holiday!$B$2:$B$10),0)))</f>
        <v/>
      </c>
      <c r="O1440" t="str">
        <f>IF(ISBLANK(A1440),"",SUMIF($A$3:$A1440,O$2,$B$3:$B1440))</f>
        <v/>
      </c>
      <c r="P1440" t="str">
        <f>IF(ISBLANK(A1440),"",SUMIF($A$3:$A1440,P$2,$B$3:$B1440))</f>
        <v/>
      </c>
      <c r="Q1440" t="str">
        <f>IF(ISBLANK(A1440),"",SUMIF($A$3:$A1440,Q$2,$B$3:$B1440))</f>
        <v/>
      </c>
      <c r="R1440" t="str">
        <f>IF(ISBLANK(A1440),"",SUMIF($A$3:$A1440,R$2,$B$3:$B1440))</f>
        <v/>
      </c>
      <c r="T1440" s="2" t="str">
        <f t="shared" si="179"/>
        <v/>
      </c>
      <c r="U1440" s="2" t="str">
        <f t="shared" si="180"/>
        <v/>
      </c>
      <c r="V1440" s="2" t="str">
        <f t="shared" si="181"/>
        <v/>
      </c>
      <c r="W1440" s="2" t="str">
        <f t="shared" si="182"/>
        <v/>
      </c>
    </row>
    <row r="1441" spans="8:23" x14ac:dyDescent="0.3">
      <c r="H1441" s="12">
        <f t="shared" si="183"/>
        <v>0</v>
      </c>
      <c r="I1441" s="2" t="str">
        <f t="shared" si="176"/>
        <v/>
      </c>
      <c r="J1441" s="2" t="str">
        <f>IF(ISBLANK(A1441),"",-SUM(I$3:I1441))</f>
        <v/>
      </c>
      <c r="K1441" s="2" t="str">
        <f t="shared" si="177"/>
        <v/>
      </c>
      <c r="L1441" s="7" t="str">
        <f t="shared" si="178"/>
        <v/>
      </c>
      <c r="M1441" s="7" t="str">
        <f>IF(ISBLANK(A1441),"",K1441/($M$1+SUM(K$3:K1440)))</f>
        <v/>
      </c>
      <c r="N1441" t="str">
        <f>IF(ISBLANK(A1441),"",IF(H1442=0,NETWORKDAYS($H$3,H1441,holiday!$B$2:$B$10),IF(DAY(H1441)&lt;DAY(H1442),NETWORKDAYS($H$3,H1441,holiday!$B$2:$B$10),0)))</f>
        <v/>
      </c>
      <c r="O1441" t="str">
        <f>IF(ISBLANK(A1441),"",SUMIF($A$3:$A1441,O$2,$B$3:$B1441))</f>
        <v/>
      </c>
      <c r="P1441" t="str">
        <f>IF(ISBLANK(A1441),"",SUMIF($A$3:$A1441,P$2,$B$3:$B1441))</f>
        <v/>
      </c>
      <c r="Q1441" t="str">
        <f>IF(ISBLANK(A1441),"",SUMIF($A$3:$A1441,Q$2,$B$3:$B1441))</f>
        <v/>
      </c>
      <c r="R1441" t="str">
        <f>IF(ISBLANK(A1441),"",SUMIF($A$3:$A1441,R$2,$B$3:$B1441))</f>
        <v/>
      </c>
      <c r="T1441" s="2" t="str">
        <f t="shared" si="179"/>
        <v/>
      </c>
      <c r="U1441" s="2" t="str">
        <f t="shared" si="180"/>
        <v/>
      </c>
      <c r="V1441" s="2" t="str">
        <f t="shared" si="181"/>
        <v/>
      </c>
      <c r="W1441" s="2" t="str">
        <f t="shared" si="182"/>
        <v/>
      </c>
    </row>
    <row r="1442" spans="8:23" x14ac:dyDescent="0.3">
      <c r="H1442" s="12">
        <f t="shared" si="183"/>
        <v>0</v>
      </c>
      <c r="I1442" s="2" t="str">
        <f t="shared" si="176"/>
        <v/>
      </c>
      <c r="J1442" s="2" t="str">
        <f>IF(ISBLANK(A1442),"",-SUM(I$3:I1442))</f>
        <v/>
      </c>
      <c r="K1442" s="2" t="str">
        <f t="shared" si="177"/>
        <v/>
      </c>
      <c r="L1442" s="7" t="str">
        <f t="shared" si="178"/>
        <v/>
      </c>
      <c r="M1442" s="7" t="str">
        <f>IF(ISBLANK(A1442),"",K1442/($M$1+SUM(K$3:K1441)))</f>
        <v/>
      </c>
      <c r="N1442" t="str">
        <f>IF(ISBLANK(A1442),"",IF(H1443=0,NETWORKDAYS($H$3,H1442,holiday!$B$2:$B$10),IF(DAY(H1442)&lt;DAY(H1443),NETWORKDAYS($H$3,H1442,holiday!$B$2:$B$10),0)))</f>
        <v/>
      </c>
      <c r="O1442" t="str">
        <f>IF(ISBLANK(A1442),"",SUMIF($A$3:$A1442,O$2,$B$3:$B1442))</f>
        <v/>
      </c>
      <c r="P1442" t="str">
        <f>IF(ISBLANK(A1442),"",SUMIF($A$3:$A1442,P$2,$B$3:$B1442))</f>
        <v/>
      </c>
      <c r="Q1442" t="str">
        <f>IF(ISBLANK(A1442),"",SUMIF($A$3:$A1442,Q$2,$B$3:$B1442))</f>
        <v/>
      </c>
      <c r="R1442" t="str">
        <f>IF(ISBLANK(A1442),"",SUMIF($A$3:$A1442,R$2,$B$3:$B1442))</f>
        <v/>
      </c>
      <c r="T1442" s="2" t="str">
        <f t="shared" si="179"/>
        <v/>
      </c>
      <c r="U1442" s="2" t="str">
        <f t="shared" si="180"/>
        <v/>
      </c>
      <c r="V1442" s="2" t="str">
        <f t="shared" si="181"/>
        <v/>
      </c>
      <c r="W1442" s="2" t="str">
        <f t="shared" si="182"/>
        <v/>
      </c>
    </row>
    <row r="1443" spans="8:23" x14ac:dyDescent="0.3">
      <c r="H1443" s="12">
        <f t="shared" si="183"/>
        <v>0</v>
      </c>
      <c r="I1443" s="2" t="str">
        <f t="shared" si="176"/>
        <v/>
      </c>
      <c r="J1443" s="2" t="str">
        <f>IF(ISBLANK(A1443),"",-SUM(I$3:I1443))</f>
        <v/>
      </c>
      <c r="K1443" s="2" t="str">
        <f t="shared" si="177"/>
        <v/>
      </c>
      <c r="L1443" s="7" t="str">
        <f t="shared" si="178"/>
        <v/>
      </c>
      <c r="M1443" s="7" t="str">
        <f>IF(ISBLANK(A1443),"",K1443/($M$1+SUM(K$3:K1442)))</f>
        <v/>
      </c>
      <c r="N1443" t="str">
        <f>IF(ISBLANK(A1443),"",IF(H1444=0,NETWORKDAYS($H$3,H1443,holiday!$B$2:$B$10),IF(DAY(H1443)&lt;DAY(H1444),NETWORKDAYS($H$3,H1443,holiday!$B$2:$B$10),0)))</f>
        <v/>
      </c>
      <c r="O1443" t="str">
        <f>IF(ISBLANK(A1443),"",SUMIF($A$3:$A1443,O$2,$B$3:$B1443))</f>
        <v/>
      </c>
      <c r="P1443" t="str">
        <f>IF(ISBLANK(A1443),"",SUMIF($A$3:$A1443,P$2,$B$3:$B1443))</f>
        <v/>
      </c>
      <c r="Q1443" t="str">
        <f>IF(ISBLANK(A1443),"",SUMIF($A$3:$A1443,Q$2,$B$3:$B1443))</f>
        <v/>
      </c>
      <c r="R1443" t="str">
        <f>IF(ISBLANK(A1443),"",SUMIF($A$3:$A1443,R$2,$B$3:$B1443))</f>
        <v/>
      </c>
      <c r="T1443" s="2" t="str">
        <f t="shared" si="179"/>
        <v/>
      </c>
      <c r="U1443" s="2" t="str">
        <f t="shared" si="180"/>
        <v/>
      </c>
      <c r="V1443" s="2" t="str">
        <f t="shared" si="181"/>
        <v/>
      </c>
      <c r="W1443" s="2" t="str">
        <f t="shared" si="182"/>
        <v/>
      </c>
    </row>
    <row r="1444" spans="8:23" x14ac:dyDescent="0.3">
      <c r="H1444" s="12">
        <f t="shared" si="183"/>
        <v>0</v>
      </c>
      <c r="I1444" s="2" t="str">
        <f t="shared" si="176"/>
        <v/>
      </c>
      <c r="J1444" s="2" t="str">
        <f>IF(ISBLANK(A1444),"",-SUM(I$3:I1444))</f>
        <v/>
      </c>
      <c r="K1444" s="2" t="str">
        <f t="shared" si="177"/>
        <v/>
      </c>
      <c r="L1444" s="7" t="str">
        <f t="shared" si="178"/>
        <v/>
      </c>
      <c r="M1444" s="7" t="str">
        <f>IF(ISBLANK(A1444),"",K1444/($M$1+SUM(K$3:K1443)))</f>
        <v/>
      </c>
      <c r="N1444" t="str">
        <f>IF(ISBLANK(A1444),"",IF(H1445=0,NETWORKDAYS($H$3,H1444,holiday!$B$2:$B$10),IF(DAY(H1444)&lt;DAY(H1445),NETWORKDAYS($H$3,H1444,holiday!$B$2:$B$10),0)))</f>
        <v/>
      </c>
      <c r="O1444" t="str">
        <f>IF(ISBLANK(A1444),"",SUMIF($A$3:$A1444,O$2,$B$3:$B1444))</f>
        <v/>
      </c>
      <c r="P1444" t="str">
        <f>IF(ISBLANK(A1444),"",SUMIF($A$3:$A1444,P$2,$B$3:$B1444))</f>
        <v/>
      </c>
      <c r="Q1444" t="str">
        <f>IF(ISBLANK(A1444),"",SUMIF($A$3:$A1444,Q$2,$B$3:$B1444))</f>
        <v/>
      </c>
      <c r="R1444" t="str">
        <f>IF(ISBLANK(A1444),"",SUMIF($A$3:$A1444,R$2,$B$3:$B1444))</f>
        <v/>
      </c>
      <c r="T1444" s="2" t="str">
        <f t="shared" si="179"/>
        <v/>
      </c>
      <c r="U1444" s="2" t="str">
        <f t="shared" si="180"/>
        <v/>
      </c>
      <c r="V1444" s="2" t="str">
        <f t="shared" si="181"/>
        <v/>
      </c>
      <c r="W1444" s="2" t="str">
        <f t="shared" si="182"/>
        <v/>
      </c>
    </row>
    <row r="1445" spans="8:23" x14ac:dyDescent="0.3">
      <c r="H1445" s="12">
        <f t="shared" si="183"/>
        <v>0</v>
      </c>
      <c r="I1445" s="2" t="str">
        <f t="shared" si="176"/>
        <v/>
      </c>
      <c r="J1445" s="2" t="str">
        <f>IF(ISBLANK(A1445),"",-SUM(I$3:I1445))</f>
        <v/>
      </c>
      <c r="K1445" s="2" t="str">
        <f t="shared" si="177"/>
        <v/>
      </c>
      <c r="L1445" s="7" t="str">
        <f t="shared" si="178"/>
        <v/>
      </c>
      <c r="M1445" s="7" t="str">
        <f>IF(ISBLANK(A1445),"",K1445/($M$1+SUM(K$3:K1444)))</f>
        <v/>
      </c>
      <c r="N1445" t="str">
        <f>IF(ISBLANK(A1445),"",IF(H1446=0,NETWORKDAYS($H$3,H1445,holiday!$B$2:$B$10),IF(DAY(H1445)&lt;DAY(H1446),NETWORKDAYS($H$3,H1445,holiday!$B$2:$B$10),0)))</f>
        <v/>
      </c>
      <c r="O1445" t="str">
        <f>IF(ISBLANK(A1445),"",SUMIF($A$3:$A1445,O$2,$B$3:$B1445))</f>
        <v/>
      </c>
      <c r="P1445" t="str">
        <f>IF(ISBLANK(A1445),"",SUMIF($A$3:$A1445,P$2,$B$3:$B1445))</f>
        <v/>
      </c>
      <c r="Q1445" t="str">
        <f>IF(ISBLANK(A1445),"",SUMIF($A$3:$A1445,Q$2,$B$3:$B1445))</f>
        <v/>
      </c>
      <c r="R1445" t="str">
        <f>IF(ISBLANK(A1445),"",SUMIF($A$3:$A1445,R$2,$B$3:$B1445))</f>
        <v/>
      </c>
      <c r="T1445" s="2" t="str">
        <f t="shared" si="179"/>
        <v/>
      </c>
      <c r="U1445" s="2" t="str">
        <f t="shared" si="180"/>
        <v/>
      </c>
      <c r="V1445" s="2" t="str">
        <f t="shared" si="181"/>
        <v/>
      </c>
      <c r="W1445" s="2" t="str">
        <f t="shared" si="182"/>
        <v/>
      </c>
    </row>
    <row r="1446" spans="8:23" x14ac:dyDescent="0.3">
      <c r="H1446" s="12">
        <f t="shared" si="183"/>
        <v>0</v>
      </c>
      <c r="I1446" s="2" t="str">
        <f t="shared" si="176"/>
        <v/>
      </c>
      <c r="J1446" s="2" t="str">
        <f>IF(ISBLANK(A1446),"",-SUM(I$3:I1446))</f>
        <v/>
      </c>
      <c r="K1446" s="2" t="str">
        <f t="shared" si="177"/>
        <v/>
      </c>
      <c r="L1446" s="7" t="str">
        <f t="shared" si="178"/>
        <v/>
      </c>
      <c r="M1446" s="7" t="str">
        <f>IF(ISBLANK(A1446),"",K1446/($M$1+SUM(K$3:K1445)))</f>
        <v/>
      </c>
      <c r="N1446" t="str">
        <f>IF(ISBLANK(A1446),"",IF(H1447=0,NETWORKDAYS($H$3,H1446,holiday!$B$2:$B$10),IF(DAY(H1446)&lt;DAY(H1447),NETWORKDAYS($H$3,H1446,holiday!$B$2:$B$10),0)))</f>
        <v/>
      </c>
      <c r="O1446" t="str">
        <f>IF(ISBLANK(A1446),"",SUMIF($A$3:$A1446,O$2,$B$3:$B1446))</f>
        <v/>
      </c>
      <c r="P1446" t="str">
        <f>IF(ISBLANK(A1446),"",SUMIF($A$3:$A1446,P$2,$B$3:$B1446))</f>
        <v/>
      </c>
      <c r="Q1446" t="str">
        <f>IF(ISBLANK(A1446),"",SUMIF($A$3:$A1446,Q$2,$B$3:$B1446))</f>
        <v/>
      </c>
      <c r="R1446" t="str">
        <f>IF(ISBLANK(A1446),"",SUMIF($A$3:$A1446,R$2,$B$3:$B1446))</f>
        <v/>
      </c>
      <c r="T1446" s="2" t="str">
        <f t="shared" si="179"/>
        <v/>
      </c>
      <c r="U1446" s="2" t="str">
        <f t="shared" si="180"/>
        <v/>
      </c>
      <c r="V1446" s="2" t="str">
        <f t="shared" si="181"/>
        <v/>
      </c>
      <c r="W1446" s="2" t="str">
        <f t="shared" si="182"/>
        <v/>
      </c>
    </row>
    <row r="1447" spans="8:23" x14ac:dyDescent="0.3">
      <c r="H1447" s="12">
        <f t="shared" si="183"/>
        <v>0</v>
      </c>
      <c r="I1447" s="2" t="str">
        <f t="shared" si="176"/>
        <v/>
      </c>
      <c r="J1447" s="2" t="str">
        <f>IF(ISBLANK(A1447),"",-SUM(I$3:I1447))</f>
        <v/>
      </c>
      <c r="K1447" s="2" t="str">
        <f t="shared" si="177"/>
        <v/>
      </c>
      <c r="L1447" s="7" t="str">
        <f t="shared" si="178"/>
        <v/>
      </c>
      <c r="M1447" s="7" t="str">
        <f>IF(ISBLANK(A1447),"",K1447/($M$1+SUM(K$3:K1446)))</f>
        <v/>
      </c>
      <c r="N1447" t="str">
        <f>IF(ISBLANK(A1447),"",IF(H1448=0,NETWORKDAYS($H$3,H1447,holiday!$B$2:$B$10),IF(DAY(H1447)&lt;DAY(H1448),NETWORKDAYS($H$3,H1447,holiday!$B$2:$B$10),0)))</f>
        <v/>
      </c>
      <c r="O1447" t="str">
        <f>IF(ISBLANK(A1447),"",SUMIF($A$3:$A1447,O$2,$B$3:$B1447))</f>
        <v/>
      </c>
      <c r="P1447" t="str">
        <f>IF(ISBLANK(A1447),"",SUMIF($A$3:$A1447,P$2,$B$3:$B1447))</f>
        <v/>
      </c>
      <c r="Q1447" t="str">
        <f>IF(ISBLANK(A1447),"",SUMIF($A$3:$A1447,Q$2,$B$3:$B1447))</f>
        <v/>
      </c>
      <c r="R1447" t="str">
        <f>IF(ISBLANK(A1447),"",SUMIF($A$3:$A1447,R$2,$B$3:$B1447))</f>
        <v/>
      </c>
      <c r="T1447" s="2" t="str">
        <f t="shared" si="179"/>
        <v/>
      </c>
      <c r="U1447" s="2" t="str">
        <f t="shared" si="180"/>
        <v/>
      </c>
      <c r="V1447" s="2" t="str">
        <f t="shared" si="181"/>
        <v/>
      </c>
      <c r="W1447" s="2" t="str">
        <f t="shared" si="182"/>
        <v/>
      </c>
    </row>
    <row r="1448" spans="8:23" x14ac:dyDescent="0.3">
      <c r="H1448" s="12">
        <f t="shared" si="183"/>
        <v>0</v>
      </c>
      <c r="I1448" s="2" t="str">
        <f t="shared" ref="I1448:I1511" si="184">IF(ISBLANK(A1448),"",-B1448*C1448)</f>
        <v/>
      </c>
      <c r="J1448" s="2" t="str">
        <f>IF(ISBLANK(A1448),"",-SUM(I$3:I1448))</f>
        <v/>
      </c>
      <c r="K1448" s="2" t="str">
        <f t="shared" ref="K1448:K1511" si="185">IF(ISBLANK(A1448),"",SUMPRODUCT(O1448:R1448,T1448:W1448)-J1448)</f>
        <v/>
      </c>
      <c r="L1448" s="7" t="str">
        <f t="shared" ref="L1448:L1511" si="186">IF(ISBLANK(A1448),"",K1448/$M$1)</f>
        <v/>
      </c>
      <c r="M1448" s="7" t="str">
        <f>IF(ISBLANK(A1448),"",K1448/($M$1+SUM(K$3:K1447)))</f>
        <v/>
      </c>
      <c r="N1448" t="str">
        <f>IF(ISBLANK(A1448),"",IF(H1449=0,NETWORKDAYS($H$3,H1448,holiday!$B$2:$B$10),IF(DAY(H1448)&lt;DAY(H1449),NETWORKDAYS($H$3,H1448,holiday!$B$2:$B$10),0)))</f>
        <v/>
      </c>
      <c r="O1448" t="str">
        <f>IF(ISBLANK(A1448),"",SUMIF($A$3:$A1448,O$2,$B$3:$B1448))</f>
        <v/>
      </c>
      <c r="P1448" t="str">
        <f>IF(ISBLANK(A1448),"",SUMIF($A$3:$A1448,P$2,$B$3:$B1448))</f>
        <v/>
      </c>
      <c r="Q1448" t="str">
        <f>IF(ISBLANK(A1448),"",SUMIF($A$3:$A1448,Q$2,$B$3:$B1448))</f>
        <v/>
      </c>
      <c r="R1448" t="str">
        <f>IF(ISBLANK(A1448),"",SUMIF($A$3:$A1448,R$2,$B$3:$B1448))</f>
        <v/>
      </c>
      <c r="T1448" s="2" t="str">
        <f t="shared" ref="T1448:T1511" si="187">IF(ISBLANK(A1448),"",IF($A1448=T$2,$C1448,T1447))</f>
        <v/>
      </c>
      <c r="U1448" s="2" t="str">
        <f t="shared" ref="U1448:U1511" si="188">IF(ISBLANK(A1448),"",IF($A1448=U$2,$C1448,U1447))</f>
        <v/>
      </c>
      <c r="V1448" s="2" t="str">
        <f t="shared" ref="V1448:V1511" si="189">IF(ISBLANK(A1448),"",IF($A1448=V$2,$C1448,V1447))</f>
        <v/>
      </c>
      <c r="W1448" s="2" t="str">
        <f t="shared" ref="W1448:W1511" si="190">IF(ISBLANK(A1448),"",IF($A1448=W$2,$C1448,W1447))</f>
        <v/>
      </c>
    </row>
    <row r="1449" spans="8:23" x14ac:dyDescent="0.3">
      <c r="H1449" s="12">
        <f t="shared" si="183"/>
        <v>0</v>
      </c>
      <c r="I1449" s="2" t="str">
        <f t="shared" si="184"/>
        <v/>
      </c>
      <c r="J1449" s="2" t="str">
        <f>IF(ISBLANK(A1449),"",-SUM(I$3:I1449))</f>
        <v/>
      </c>
      <c r="K1449" s="2" t="str">
        <f t="shared" si="185"/>
        <v/>
      </c>
      <c r="L1449" s="7" t="str">
        <f t="shared" si="186"/>
        <v/>
      </c>
      <c r="M1449" s="7" t="str">
        <f>IF(ISBLANK(A1449),"",K1449/($M$1+SUM(K$3:K1448)))</f>
        <v/>
      </c>
      <c r="N1449" t="str">
        <f>IF(ISBLANK(A1449),"",IF(H1450=0,NETWORKDAYS($H$3,H1449,holiday!$B$2:$B$10),IF(DAY(H1449)&lt;DAY(H1450),NETWORKDAYS($H$3,H1449,holiday!$B$2:$B$10),0)))</f>
        <v/>
      </c>
      <c r="O1449" t="str">
        <f>IF(ISBLANK(A1449),"",SUMIF($A$3:$A1449,O$2,$B$3:$B1449))</f>
        <v/>
      </c>
      <c r="P1449" t="str">
        <f>IF(ISBLANK(A1449),"",SUMIF($A$3:$A1449,P$2,$B$3:$B1449))</f>
        <v/>
      </c>
      <c r="Q1449" t="str">
        <f>IF(ISBLANK(A1449),"",SUMIF($A$3:$A1449,Q$2,$B$3:$B1449))</f>
        <v/>
      </c>
      <c r="R1449" t="str">
        <f>IF(ISBLANK(A1449),"",SUMIF($A$3:$A1449,R$2,$B$3:$B1449))</f>
        <v/>
      </c>
      <c r="T1449" s="2" t="str">
        <f t="shared" si="187"/>
        <v/>
      </c>
      <c r="U1449" s="2" t="str">
        <f t="shared" si="188"/>
        <v/>
      </c>
      <c r="V1449" s="2" t="str">
        <f t="shared" si="189"/>
        <v/>
      </c>
      <c r="W1449" s="2" t="str">
        <f t="shared" si="190"/>
        <v/>
      </c>
    </row>
    <row r="1450" spans="8:23" x14ac:dyDescent="0.3">
      <c r="H1450" s="12">
        <f t="shared" si="183"/>
        <v>0</v>
      </c>
      <c r="I1450" s="2" t="str">
        <f t="shared" si="184"/>
        <v/>
      </c>
      <c r="J1450" s="2" t="str">
        <f>IF(ISBLANK(A1450),"",-SUM(I$3:I1450))</f>
        <v/>
      </c>
      <c r="K1450" s="2" t="str">
        <f t="shared" si="185"/>
        <v/>
      </c>
      <c r="L1450" s="7" t="str">
        <f t="shared" si="186"/>
        <v/>
      </c>
      <c r="M1450" s="7" t="str">
        <f>IF(ISBLANK(A1450),"",K1450/($M$1+SUM(K$3:K1449)))</f>
        <v/>
      </c>
      <c r="N1450" t="str">
        <f>IF(ISBLANK(A1450),"",IF(H1451=0,NETWORKDAYS($H$3,H1450,holiday!$B$2:$B$10),IF(DAY(H1450)&lt;DAY(H1451),NETWORKDAYS($H$3,H1450,holiday!$B$2:$B$10),0)))</f>
        <v/>
      </c>
      <c r="O1450" t="str">
        <f>IF(ISBLANK(A1450),"",SUMIF($A$3:$A1450,O$2,$B$3:$B1450))</f>
        <v/>
      </c>
      <c r="P1450" t="str">
        <f>IF(ISBLANK(A1450),"",SUMIF($A$3:$A1450,P$2,$B$3:$B1450))</f>
        <v/>
      </c>
      <c r="Q1450" t="str">
        <f>IF(ISBLANK(A1450),"",SUMIF($A$3:$A1450,Q$2,$B$3:$B1450))</f>
        <v/>
      </c>
      <c r="R1450" t="str">
        <f>IF(ISBLANK(A1450),"",SUMIF($A$3:$A1450,R$2,$B$3:$B1450))</f>
        <v/>
      </c>
      <c r="T1450" s="2" t="str">
        <f t="shared" si="187"/>
        <v/>
      </c>
      <c r="U1450" s="2" t="str">
        <f t="shared" si="188"/>
        <v/>
      </c>
      <c r="V1450" s="2" t="str">
        <f t="shared" si="189"/>
        <v/>
      </c>
      <c r="W1450" s="2" t="str">
        <f t="shared" si="190"/>
        <v/>
      </c>
    </row>
    <row r="1451" spans="8:23" x14ac:dyDescent="0.3">
      <c r="H1451" s="12">
        <f t="shared" si="183"/>
        <v>0</v>
      </c>
      <c r="I1451" s="2" t="str">
        <f t="shared" si="184"/>
        <v/>
      </c>
      <c r="J1451" s="2" t="str">
        <f>IF(ISBLANK(A1451),"",-SUM(I$3:I1451))</f>
        <v/>
      </c>
      <c r="K1451" s="2" t="str">
        <f t="shared" si="185"/>
        <v/>
      </c>
      <c r="L1451" s="7" t="str">
        <f t="shared" si="186"/>
        <v/>
      </c>
      <c r="M1451" s="7" t="str">
        <f>IF(ISBLANK(A1451),"",K1451/($M$1+SUM(K$3:K1450)))</f>
        <v/>
      </c>
      <c r="N1451" t="str">
        <f>IF(ISBLANK(A1451),"",IF(H1452=0,NETWORKDAYS($H$3,H1451,holiday!$B$2:$B$10),IF(DAY(H1451)&lt;DAY(H1452),NETWORKDAYS($H$3,H1451,holiday!$B$2:$B$10),0)))</f>
        <v/>
      </c>
      <c r="O1451" t="str">
        <f>IF(ISBLANK(A1451),"",SUMIF($A$3:$A1451,O$2,$B$3:$B1451))</f>
        <v/>
      </c>
      <c r="P1451" t="str">
        <f>IF(ISBLANK(A1451),"",SUMIF($A$3:$A1451,P$2,$B$3:$B1451))</f>
        <v/>
      </c>
      <c r="Q1451" t="str">
        <f>IF(ISBLANK(A1451),"",SUMIF($A$3:$A1451,Q$2,$B$3:$B1451))</f>
        <v/>
      </c>
      <c r="R1451" t="str">
        <f>IF(ISBLANK(A1451),"",SUMIF($A$3:$A1451,R$2,$B$3:$B1451))</f>
        <v/>
      </c>
      <c r="T1451" s="2" t="str">
        <f t="shared" si="187"/>
        <v/>
      </c>
      <c r="U1451" s="2" t="str">
        <f t="shared" si="188"/>
        <v/>
      </c>
      <c r="V1451" s="2" t="str">
        <f t="shared" si="189"/>
        <v/>
      </c>
      <c r="W1451" s="2" t="str">
        <f t="shared" si="190"/>
        <v/>
      </c>
    </row>
    <row r="1452" spans="8:23" x14ac:dyDescent="0.3">
      <c r="H1452" s="12">
        <f t="shared" si="183"/>
        <v>0</v>
      </c>
      <c r="I1452" s="2" t="str">
        <f t="shared" si="184"/>
        <v/>
      </c>
      <c r="J1452" s="2" t="str">
        <f>IF(ISBLANK(A1452),"",-SUM(I$3:I1452))</f>
        <v/>
      </c>
      <c r="K1452" s="2" t="str">
        <f t="shared" si="185"/>
        <v/>
      </c>
      <c r="L1452" s="7" t="str">
        <f t="shared" si="186"/>
        <v/>
      </c>
      <c r="M1452" s="7" t="str">
        <f>IF(ISBLANK(A1452),"",K1452/($M$1+SUM(K$3:K1451)))</f>
        <v/>
      </c>
      <c r="N1452" t="str">
        <f>IF(ISBLANK(A1452),"",IF(H1453=0,NETWORKDAYS($H$3,H1452,holiday!$B$2:$B$10),IF(DAY(H1452)&lt;DAY(H1453),NETWORKDAYS($H$3,H1452,holiday!$B$2:$B$10),0)))</f>
        <v/>
      </c>
      <c r="O1452" t="str">
        <f>IF(ISBLANK(A1452),"",SUMIF($A$3:$A1452,O$2,$B$3:$B1452))</f>
        <v/>
      </c>
      <c r="P1452" t="str">
        <f>IF(ISBLANK(A1452),"",SUMIF($A$3:$A1452,P$2,$B$3:$B1452))</f>
        <v/>
      </c>
      <c r="Q1452" t="str">
        <f>IF(ISBLANK(A1452),"",SUMIF($A$3:$A1452,Q$2,$B$3:$B1452))</f>
        <v/>
      </c>
      <c r="R1452" t="str">
        <f>IF(ISBLANK(A1452),"",SUMIF($A$3:$A1452,R$2,$B$3:$B1452))</f>
        <v/>
      </c>
      <c r="T1452" s="2" t="str">
        <f t="shared" si="187"/>
        <v/>
      </c>
      <c r="U1452" s="2" t="str">
        <f t="shared" si="188"/>
        <v/>
      </c>
      <c r="V1452" s="2" t="str">
        <f t="shared" si="189"/>
        <v/>
      </c>
      <c r="W1452" s="2" t="str">
        <f t="shared" si="190"/>
        <v/>
      </c>
    </row>
    <row r="1453" spans="8:23" x14ac:dyDescent="0.3">
      <c r="H1453" s="12">
        <f t="shared" si="183"/>
        <v>0</v>
      </c>
      <c r="I1453" s="2" t="str">
        <f t="shared" si="184"/>
        <v/>
      </c>
      <c r="J1453" s="2" t="str">
        <f>IF(ISBLANK(A1453),"",-SUM(I$3:I1453))</f>
        <v/>
      </c>
      <c r="K1453" s="2" t="str">
        <f t="shared" si="185"/>
        <v/>
      </c>
      <c r="L1453" s="7" t="str">
        <f t="shared" si="186"/>
        <v/>
      </c>
      <c r="M1453" s="7" t="str">
        <f>IF(ISBLANK(A1453),"",K1453/($M$1+SUM(K$3:K1452)))</f>
        <v/>
      </c>
      <c r="N1453" t="str">
        <f>IF(ISBLANK(A1453),"",IF(H1454=0,NETWORKDAYS($H$3,H1453,holiday!$B$2:$B$10),IF(DAY(H1453)&lt;DAY(H1454),NETWORKDAYS($H$3,H1453,holiday!$B$2:$B$10),0)))</f>
        <v/>
      </c>
      <c r="O1453" t="str">
        <f>IF(ISBLANK(A1453),"",SUMIF($A$3:$A1453,O$2,$B$3:$B1453))</f>
        <v/>
      </c>
      <c r="P1453" t="str">
        <f>IF(ISBLANK(A1453),"",SUMIF($A$3:$A1453,P$2,$B$3:$B1453))</f>
        <v/>
      </c>
      <c r="Q1453" t="str">
        <f>IF(ISBLANK(A1453),"",SUMIF($A$3:$A1453,Q$2,$B$3:$B1453))</f>
        <v/>
      </c>
      <c r="R1453" t="str">
        <f>IF(ISBLANK(A1453),"",SUMIF($A$3:$A1453,R$2,$B$3:$B1453))</f>
        <v/>
      </c>
      <c r="T1453" s="2" t="str">
        <f t="shared" si="187"/>
        <v/>
      </c>
      <c r="U1453" s="2" t="str">
        <f t="shared" si="188"/>
        <v/>
      </c>
      <c r="V1453" s="2" t="str">
        <f t="shared" si="189"/>
        <v/>
      </c>
      <c r="W1453" s="2" t="str">
        <f t="shared" si="190"/>
        <v/>
      </c>
    </row>
    <row r="1454" spans="8:23" x14ac:dyDescent="0.3">
      <c r="H1454" s="12">
        <f t="shared" si="183"/>
        <v>0</v>
      </c>
      <c r="I1454" s="2" t="str">
        <f t="shared" si="184"/>
        <v/>
      </c>
      <c r="J1454" s="2" t="str">
        <f>IF(ISBLANK(A1454),"",-SUM(I$3:I1454))</f>
        <v/>
      </c>
      <c r="K1454" s="2" t="str">
        <f t="shared" si="185"/>
        <v/>
      </c>
      <c r="L1454" s="7" t="str">
        <f t="shared" si="186"/>
        <v/>
      </c>
      <c r="M1454" s="7" t="str">
        <f>IF(ISBLANK(A1454),"",K1454/($M$1+SUM(K$3:K1453)))</f>
        <v/>
      </c>
      <c r="N1454" t="str">
        <f>IF(ISBLANK(A1454),"",IF(H1455=0,NETWORKDAYS($H$3,H1454,holiday!$B$2:$B$10),IF(DAY(H1454)&lt;DAY(H1455),NETWORKDAYS($H$3,H1454,holiday!$B$2:$B$10),0)))</f>
        <v/>
      </c>
      <c r="O1454" t="str">
        <f>IF(ISBLANK(A1454),"",SUMIF($A$3:$A1454,O$2,$B$3:$B1454))</f>
        <v/>
      </c>
      <c r="P1454" t="str">
        <f>IF(ISBLANK(A1454),"",SUMIF($A$3:$A1454,P$2,$B$3:$B1454))</f>
        <v/>
      </c>
      <c r="Q1454" t="str">
        <f>IF(ISBLANK(A1454),"",SUMIF($A$3:$A1454,Q$2,$B$3:$B1454))</f>
        <v/>
      </c>
      <c r="R1454" t="str">
        <f>IF(ISBLANK(A1454),"",SUMIF($A$3:$A1454,R$2,$B$3:$B1454))</f>
        <v/>
      </c>
      <c r="T1454" s="2" t="str">
        <f t="shared" si="187"/>
        <v/>
      </c>
      <c r="U1454" s="2" t="str">
        <f t="shared" si="188"/>
        <v/>
      </c>
      <c r="V1454" s="2" t="str">
        <f t="shared" si="189"/>
        <v/>
      </c>
      <c r="W1454" s="2" t="str">
        <f t="shared" si="190"/>
        <v/>
      </c>
    </row>
    <row r="1455" spans="8:23" x14ac:dyDescent="0.3">
      <c r="H1455" s="12">
        <f t="shared" si="183"/>
        <v>0</v>
      </c>
      <c r="I1455" s="2" t="str">
        <f t="shared" si="184"/>
        <v/>
      </c>
      <c r="J1455" s="2" t="str">
        <f>IF(ISBLANK(A1455),"",-SUM(I$3:I1455))</f>
        <v/>
      </c>
      <c r="K1455" s="2" t="str">
        <f t="shared" si="185"/>
        <v/>
      </c>
      <c r="L1455" s="7" t="str">
        <f t="shared" si="186"/>
        <v/>
      </c>
      <c r="M1455" s="7" t="str">
        <f>IF(ISBLANK(A1455),"",K1455/($M$1+SUM(K$3:K1454)))</f>
        <v/>
      </c>
      <c r="N1455" t="str">
        <f>IF(ISBLANK(A1455),"",IF(H1456=0,NETWORKDAYS($H$3,H1455,holiday!$B$2:$B$10),IF(DAY(H1455)&lt;DAY(H1456),NETWORKDAYS($H$3,H1455,holiday!$B$2:$B$10),0)))</f>
        <v/>
      </c>
      <c r="O1455" t="str">
        <f>IF(ISBLANK(A1455),"",SUMIF($A$3:$A1455,O$2,$B$3:$B1455))</f>
        <v/>
      </c>
      <c r="P1455" t="str">
        <f>IF(ISBLANK(A1455),"",SUMIF($A$3:$A1455,P$2,$B$3:$B1455))</f>
        <v/>
      </c>
      <c r="Q1455" t="str">
        <f>IF(ISBLANK(A1455),"",SUMIF($A$3:$A1455,Q$2,$B$3:$B1455))</f>
        <v/>
      </c>
      <c r="R1455" t="str">
        <f>IF(ISBLANK(A1455),"",SUMIF($A$3:$A1455,R$2,$B$3:$B1455))</f>
        <v/>
      </c>
      <c r="T1455" s="2" t="str">
        <f t="shared" si="187"/>
        <v/>
      </c>
      <c r="U1455" s="2" t="str">
        <f t="shared" si="188"/>
        <v/>
      </c>
      <c r="V1455" s="2" t="str">
        <f t="shared" si="189"/>
        <v/>
      </c>
      <c r="W1455" s="2" t="str">
        <f t="shared" si="190"/>
        <v/>
      </c>
    </row>
    <row r="1456" spans="8:23" x14ac:dyDescent="0.3">
      <c r="H1456" s="12">
        <f t="shared" si="183"/>
        <v>0</v>
      </c>
      <c r="I1456" s="2" t="str">
        <f t="shared" si="184"/>
        <v/>
      </c>
      <c r="J1456" s="2" t="str">
        <f>IF(ISBLANK(A1456),"",-SUM(I$3:I1456))</f>
        <v/>
      </c>
      <c r="K1456" s="2" t="str">
        <f t="shared" si="185"/>
        <v/>
      </c>
      <c r="L1456" s="7" t="str">
        <f t="shared" si="186"/>
        <v/>
      </c>
      <c r="M1456" s="7" t="str">
        <f>IF(ISBLANK(A1456),"",K1456/($M$1+SUM(K$3:K1455)))</f>
        <v/>
      </c>
      <c r="N1456" t="str">
        <f>IF(ISBLANK(A1456),"",IF(H1457=0,NETWORKDAYS($H$3,H1456,holiday!$B$2:$B$10),IF(DAY(H1456)&lt;DAY(H1457),NETWORKDAYS($H$3,H1456,holiday!$B$2:$B$10),0)))</f>
        <v/>
      </c>
      <c r="O1456" t="str">
        <f>IF(ISBLANK(A1456),"",SUMIF($A$3:$A1456,O$2,$B$3:$B1456))</f>
        <v/>
      </c>
      <c r="P1456" t="str">
        <f>IF(ISBLANK(A1456),"",SUMIF($A$3:$A1456,P$2,$B$3:$B1456))</f>
        <v/>
      </c>
      <c r="Q1456" t="str">
        <f>IF(ISBLANK(A1456),"",SUMIF($A$3:$A1456,Q$2,$B$3:$B1456))</f>
        <v/>
      </c>
      <c r="R1456" t="str">
        <f>IF(ISBLANK(A1456),"",SUMIF($A$3:$A1456,R$2,$B$3:$B1456))</f>
        <v/>
      </c>
      <c r="T1456" s="2" t="str">
        <f t="shared" si="187"/>
        <v/>
      </c>
      <c r="U1456" s="2" t="str">
        <f t="shared" si="188"/>
        <v/>
      </c>
      <c r="V1456" s="2" t="str">
        <f t="shared" si="189"/>
        <v/>
      </c>
      <c r="W1456" s="2" t="str">
        <f t="shared" si="190"/>
        <v/>
      </c>
    </row>
    <row r="1457" spans="8:23" x14ac:dyDescent="0.3">
      <c r="H1457" s="12">
        <f t="shared" si="183"/>
        <v>0</v>
      </c>
      <c r="I1457" s="2" t="str">
        <f t="shared" si="184"/>
        <v/>
      </c>
      <c r="J1457" s="2" t="str">
        <f>IF(ISBLANK(A1457),"",-SUM(I$3:I1457))</f>
        <v/>
      </c>
      <c r="K1457" s="2" t="str">
        <f t="shared" si="185"/>
        <v/>
      </c>
      <c r="L1457" s="7" t="str">
        <f t="shared" si="186"/>
        <v/>
      </c>
      <c r="M1457" s="7" t="str">
        <f>IF(ISBLANK(A1457),"",K1457/($M$1+SUM(K$3:K1456)))</f>
        <v/>
      </c>
      <c r="N1457" t="str">
        <f>IF(ISBLANK(A1457),"",IF(H1458=0,NETWORKDAYS($H$3,H1457,holiday!$B$2:$B$10),IF(DAY(H1457)&lt;DAY(H1458),NETWORKDAYS($H$3,H1457,holiday!$B$2:$B$10),0)))</f>
        <v/>
      </c>
      <c r="O1457" t="str">
        <f>IF(ISBLANK(A1457),"",SUMIF($A$3:$A1457,O$2,$B$3:$B1457))</f>
        <v/>
      </c>
      <c r="P1457" t="str">
        <f>IF(ISBLANK(A1457),"",SUMIF($A$3:$A1457,P$2,$B$3:$B1457))</f>
        <v/>
      </c>
      <c r="Q1457" t="str">
        <f>IF(ISBLANK(A1457),"",SUMIF($A$3:$A1457,Q$2,$B$3:$B1457))</f>
        <v/>
      </c>
      <c r="R1457" t="str">
        <f>IF(ISBLANK(A1457),"",SUMIF($A$3:$A1457,R$2,$B$3:$B1457))</f>
        <v/>
      </c>
      <c r="T1457" s="2" t="str">
        <f t="shared" si="187"/>
        <v/>
      </c>
      <c r="U1457" s="2" t="str">
        <f t="shared" si="188"/>
        <v/>
      </c>
      <c r="V1457" s="2" t="str">
        <f t="shared" si="189"/>
        <v/>
      </c>
      <c r="W1457" s="2" t="str">
        <f t="shared" si="190"/>
        <v/>
      </c>
    </row>
    <row r="1458" spans="8:23" x14ac:dyDescent="0.3">
      <c r="H1458" s="12">
        <f t="shared" si="183"/>
        <v>0</v>
      </c>
      <c r="I1458" s="2" t="str">
        <f t="shared" si="184"/>
        <v/>
      </c>
      <c r="J1458" s="2" t="str">
        <f>IF(ISBLANK(A1458),"",-SUM(I$3:I1458))</f>
        <v/>
      </c>
      <c r="K1458" s="2" t="str">
        <f t="shared" si="185"/>
        <v/>
      </c>
      <c r="L1458" s="7" t="str">
        <f t="shared" si="186"/>
        <v/>
      </c>
      <c r="M1458" s="7" t="str">
        <f>IF(ISBLANK(A1458),"",K1458/($M$1+SUM(K$3:K1457)))</f>
        <v/>
      </c>
      <c r="N1458" t="str">
        <f>IF(ISBLANK(A1458),"",IF(H1459=0,NETWORKDAYS($H$3,H1458,holiday!$B$2:$B$10),IF(DAY(H1458)&lt;DAY(H1459),NETWORKDAYS($H$3,H1458,holiday!$B$2:$B$10),0)))</f>
        <v/>
      </c>
      <c r="O1458" t="str">
        <f>IF(ISBLANK(A1458),"",SUMIF($A$3:$A1458,O$2,$B$3:$B1458))</f>
        <v/>
      </c>
      <c r="P1458" t="str">
        <f>IF(ISBLANK(A1458),"",SUMIF($A$3:$A1458,P$2,$B$3:$B1458))</f>
        <v/>
      </c>
      <c r="Q1458" t="str">
        <f>IF(ISBLANK(A1458),"",SUMIF($A$3:$A1458,Q$2,$B$3:$B1458))</f>
        <v/>
      </c>
      <c r="R1458" t="str">
        <f>IF(ISBLANK(A1458),"",SUMIF($A$3:$A1458,R$2,$B$3:$B1458))</f>
        <v/>
      </c>
      <c r="T1458" s="2" t="str">
        <f t="shared" si="187"/>
        <v/>
      </c>
      <c r="U1458" s="2" t="str">
        <f t="shared" si="188"/>
        <v/>
      </c>
      <c r="V1458" s="2" t="str">
        <f t="shared" si="189"/>
        <v/>
      </c>
      <c r="W1458" s="2" t="str">
        <f t="shared" si="190"/>
        <v/>
      </c>
    </row>
    <row r="1459" spans="8:23" x14ac:dyDescent="0.3">
      <c r="H1459" s="12">
        <f t="shared" si="183"/>
        <v>0</v>
      </c>
      <c r="I1459" s="2" t="str">
        <f t="shared" si="184"/>
        <v/>
      </c>
      <c r="J1459" s="2" t="str">
        <f>IF(ISBLANK(A1459),"",-SUM(I$3:I1459))</f>
        <v/>
      </c>
      <c r="K1459" s="2" t="str">
        <f t="shared" si="185"/>
        <v/>
      </c>
      <c r="L1459" s="7" t="str">
        <f t="shared" si="186"/>
        <v/>
      </c>
      <c r="M1459" s="7" t="str">
        <f>IF(ISBLANK(A1459),"",K1459/($M$1+SUM(K$3:K1458)))</f>
        <v/>
      </c>
      <c r="N1459" t="str">
        <f>IF(ISBLANK(A1459),"",IF(H1460=0,NETWORKDAYS($H$3,H1459,holiday!$B$2:$B$10),IF(DAY(H1459)&lt;DAY(H1460),NETWORKDAYS($H$3,H1459,holiday!$B$2:$B$10),0)))</f>
        <v/>
      </c>
      <c r="O1459" t="str">
        <f>IF(ISBLANK(A1459),"",SUMIF($A$3:$A1459,O$2,$B$3:$B1459))</f>
        <v/>
      </c>
      <c r="P1459" t="str">
        <f>IF(ISBLANK(A1459),"",SUMIF($A$3:$A1459,P$2,$B$3:$B1459))</f>
        <v/>
      </c>
      <c r="Q1459" t="str">
        <f>IF(ISBLANK(A1459),"",SUMIF($A$3:$A1459,Q$2,$B$3:$B1459))</f>
        <v/>
      </c>
      <c r="R1459" t="str">
        <f>IF(ISBLANK(A1459),"",SUMIF($A$3:$A1459,R$2,$B$3:$B1459))</f>
        <v/>
      </c>
      <c r="T1459" s="2" t="str">
        <f t="shared" si="187"/>
        <v/>
      </c>
      <c r="U1459" s="2" t="str">
        <f t="shared" si="188"/>
        <v/>
      </c>
      <c r="V1459" s="2" t="str">
        <f t="shared" si="189"/>
        <v/>
      </c>
      <c r="W1459" s="2" t="str">
        <f t="shared" si="190"/>
        <v/>
      </c>
    </row>
    <row r="1460" spans="8:23" x14ac:dyDescent="0.3">
      <c r="H1460" s="12">
        <f t="shared" si="183"/>
        <v>0</v>
      </c>
      <c r="I1460" s="2" t="str">
        <f t="shared" si="184"/>
        <v/>
      </c>
      <c r="J1460" s="2" t="str">
        <f>IF(ISBLANK(A1460),"",-SUM(I$3:I1460))</f>
        <v/>
      </c>
      <c r="K1460" s="2" t="str">
        <f t="shared" si="185"/>
        <v/>
      </c>
      <c r="L1460" s="7" t="str">
        <f t="shared" si="186"/>
        <v/>
      </c>
      <c r="M1460" s="7" t="str">
        <f>IF(ISBLANK(A1460),"",K1460/($M$1+SUM(K$3:K1459)))</f>
        <v/>
      </c>
      <c r="N1460" t="str">
        <f>IF(ISBLANK(A1460),"",IF(H1461=0,NETWORKDAYS($H$3,H1460,holiday!$B$2:$B$10),IF(DAY(H1460)&lt;DAY(H1461),NETWORKDAYS($H$3,H1460,holiday!$B$2:$B$10),0)))</f>
        <v/>
      </c>
      <c r="O1460" t="str">
        <f>IF(ISBLANK(A1460),"",SUMIF($A$3:$A1460,O$2,$B$3:$B1460))</f>
        <v/>
      </c>
      <c r="P1460" t="str">
        <f>IF(ISBLANK(A1460),"",SUMIF($A$3:$A1460,P$2,$B$3:$B1460))</f>
        <v/>
      </c>
      <c r="Q1460" t="str">
        <f>IF(ISBLANK(A1460),"",SUMIF($A$3:$A1460,Q$2,$B$3:$B1460))</f>
        <v/>
      </c>
      <c r="R1460" t="str">
        <f>IF(ISBLANK(A1460),"",SUMIF($A$3:$A1460,R$2,$B$3:$B1460))</f>
        <v/>
      </c>
      <c r="T1460" s="2" t="str">
        <f t="shared" si="187"/>
        <v/>
      </c>
      <c r="U1460" s="2" t="str">
        <f t="shared" si="188"/>
        <v/>
      </c>
      <c r="V1460" s="2" t="str">
        <f t="shared" si="189"/>
        <v/>
      </c>
      <c r="W1460" s="2" t="str">
        <f t="shared" si="190"/>
        <v/>
      </c>
    </row>
    <row r="1461" spans="8:23" x14ac:dyDescent="0.3">
      <c r="H1461" s="12">
        <f t="shared" si="183"/>
        <v>0</v>
      </c>
      <c r="I1461" s="2" t="str">
        <f t="shared" si="184"/>
        <v/>
      </c>
      <c r="J1461" s="2" t="str">
        <f>IF(ISBLANK(A1461),"",-SUM(I$3:I1461))</f>
        <v/>
      </c>
      <c r="K1461" s="2" t="str">
        <f t="shared" si="185"/>
        <v/>
      </c>
      <c r="L1461" s="7" t="str">
        <f t="shared" si="186"/>
        <v/>
      </c>
      <c r="M1461" s="7" t="str">
        <f>IF(ISBLANK(A1461),"",K1461/($M$1+SUM(K$3:K1460)))</f>
        <v/>
      </c>
      <c r="N1461" t="str">
        <f>IF(ISBLANK(A1461),"",IF(H1462=0,NETWORKDAYS($H$3,H1461,holiday!$B$2:$B$10),IF(DAY(H1461)&lt;DAY(H1462),NETWORKDAYS($H$3,H1461,holiday!$B$2:$B$10),0)))</f>
        <v/>
      </c>
      <c r="O1461" t="str">
        <f>IF(ISBLANK(A1461),"",SUMIF($A$3:$A1461,O$2,$B$3:$B1461))</f>
        <v/>
      </c>
      <c r="P1461" t="str">
        <f>IF(ISBLANK(A1461),"",SUMIF($A$3:$A1461,P$2,$B$3:$B1461))</f>
        <v/>
      </c>
      <c r="Q1461" t="str">
        <f>IF(ISBLANK(A1461),"",SUMIF($A$3:$A1461,Q$2,$B$3:$B1461))</f>
        <v/>
      </c>
      <c r="R1461" t="str">
        <f>IF(ISBLANK(A1461),"",SUMIF($A$3:$A1461,R$2,$B$3:$B1461))</f>
        <v/>
      </c>
      <c r="T1461" s="2" t="str">
        <f t="shared" si="187"/>
        <v/>
      </c>
      <c r="U1461" s="2" t="str">
        <f t="shared" si="188"/>
        <v/>
      </c>
      <c r="V1461" s="2" t="str">
        <f t="shared" si="189"/>
        <v/>
      </c>
      <c r="W1461" s="2" t="str">
        <f t="shared" si="190"/>
        <v/>
      </c>
    </row>
    <row r="1462" spans="8:23" x14ac:dyDescent="0.3">
      <c r="H1462" s="12">
        <f t="shared" si="183"/>
        <v>0</v>
      </c>
      <c r="I1462" s="2" t="str">
        <f t="shared" si="184"/>
        <v/>
      </c>
      <c r="J1462" s="2" t="str">
        <f>IF(ISBLANK(A1462),"",-SUM(I$3:I1462))</f>
        <v/>
      </c>
      <c r="K1462" s="2" t="str">
        <f t="shared" si="185"/>
        <v/>
      </c>
      <c r="L1462" s="7" t="str">
        <f t="shared" si="186"/>
        <v/>
      </c>
      <c r="M1462" s="7" t="str">
        <f>IF(ISBLANK(A1462),"",K1462/($M$1+SUM(K$3:K1461)))</f>
        <v/>
      </c>
      <c r="N1462" t="str">
        <f>IF(ISBLANK(A1462),"",IF(H1463=0,NETWORKDAYS($H$3,H1462,holiday!$B$2:$B$10),IF(DAY(H1462)&lt;DAY(H1463),NETWORKDAYS($H$3,H1462,holiday!$B$2:$B$10),0)))</f>
        <v/>
      </c>
      <c r="O1462" t="str">
        <f>IF(ISBLANK(A1462),"",SUMIF($A$3:$A1462,O$2,$B$3:$B1462))</f>
        <v/>
      </c>
      <c r="P1462" t="str">
        <f>IF(ISBLANK(A1462),"",SUMIF($A$3:$A1462,P$2,$B$3:$B1462))</f>
        <v/>
      </c>
      <c r="Q1462" t="str">
        <f>IF(ISBLANK(A1462),"",SUMIF($A$3:$A1462,Q$2,$B$3:$B1462))</f>
        <v/>
      </c>
      <c r="R1462" t="str">
        <f>IF(ISBLANK(A1462),"",SUMIF($A$3:$A1462,R$2,$B$3:$B1462))</f>
        <v/>
      </c>
      <c r="T1462" s="2" t="str">
        <f t="shared" si="187"/>
        <v/>
      </c>
      <c r="U1462" s="2" t="str">
        <f t="shared" si="188"/>
        <v/>
      </c>
      <c r="V1462" s="2" t="str">
        <f t="shared" si="189"/>
        <v/>
      </c>
      <c r="W1462" s="2" t="str">
        <f t="shared" si="190"/>
        <v/>
      </c>
    </row>
    <row r="1463" spans="8:23" x14ac:dyDescent="0.3">
      <c r="H1463" s="12">
        <f t="shared" si="183"/>
        <v>0</v>
      </c>
      <c r="I1463" s="2" t="str">
        <f t="shared" si="184"/>
        <v/>
      </c>
      <c r="J1463" s="2" t="str">
        <f>IF(ISBLANK(A1463),"",-SUM(I$3:I1463))</f>
        <v/>
      </c>
      <c r="K1463" s="2" t="str">
        <f t="shared" si="185"/>
        <v/>
      </c>
      <c r="L1463" s="7" t="str">
        <f t="shared" si="186"/>
        <v/>
      </c>
      <c r="M1463" s="7" t="str">
        <f>IF(ISBLANK(A1463),"",K1463/($M$1+SUM(K$3:K1462)))</f>
        <v/>
      </c>
      <c r="N1463" t="str">
        <f>IF(ISBLANK(A1463),"",IF(H1464=0,NETWORKDAYS($H$3,H1463,holiday!$B$2:$B$10),IF(DAY(H1463)&lt;DAY(H1464),NETWORKDAYS($H$3,H1463,holiday!$B$2:$B$10),0)))</f>
        <v/>
      </c>
      <c r="O1463" t="str">
        <f>IF(ISBLANK(A1463),"",SUMIF($A$3:$A1463,O$2,$B$3:$B1463))</f>
        <v/>
      </c>
      <c r="P1463" t="str">
        <f>IF(ISBLANK(A1463),"",SUMIF($A$3:$A1463,P$2,$B$3:$B1463))</f>
        <v/>
      </c>
      <c r="Q1463" t="str">
        <f>IF(ISBLANK(A1463),"",SUMIF($A$3:$A1463,Q$2,$B$3:$B1463))</f>
        <v/>
      </c>
      <c r="R1463" t="str">
        <f>IF(ISBLANK(A1463),"",SUMIF($A$3:$A1463,R$2,$B$3:$B1463))</f>
        <v/>
      </c>
      <c r="T1463" s="2" t="str">
        <f t="shared" si="187"/>
        <v/>
      </c>
      <c r="U1463" s="2" t="str">
        <f t="shared" si="188"/>
        <v/>
      </c>
      <c r="V1463" s="2" t="str">
        <f t="shared" si="189"/>
        <v/>
      </c>
      <c r="W1463" s="2" t="str">
        <f t="shared" si="190"/>
        <v/>
      </c>
    </row>
    <row r="1464" spans="8:23" x14ac:dyDescent="0.3">
      <c r="H1464" s="12">
        <f t="shared" si="183"/>
        <v>0</v>
      </c>
      <c r="I1464" s="2" t="str">
        <f t="shared" si="184"/>
        <v/>
      </c>
      <c r="J1464" s="2" t="str">
        <f>IF(ISBLANK(A1464),"",-SUM(I$3:I1464))</f>
        <v/>
      </c>
      <c r="K1464" s="2" t="str">
        <f t="shared" si="185"/>
        <v/>
      </c>
      <c r="L1464" s="7" t="str">
        <f t="shared" si="186"/>
        <v/>
      </c>
      <c r="M1464" s="7" t="str">
        <f>IF(ISBLANK(A1464),"",K1464/($M$1+SUM(K$3:K1463)))</f>
        <v/>
      </c>
      <c r="N1464" t="str">
        <f>IF(ISBLANK(A1464),"",IF(H1465=0,NETWORKDAYS($H$3,H1464,holiday!$B$2:$B$10),IF(DAY(H1464)&lt;DAY(H1465),NETWORKDAYS($H$3,H1464,holiday!$B$2:$B$10),0)))</f>
        <v/>
      </c>
      <c r="O1464" t="str">
        <f>IF(ISBLANK(A1464),"",SUMIF($A$3:$A1464,O$2,$B$3:$B1464))</f>
        <v/>
      </c>
      <c r="P1464" t="str">
        <f>IF(ISBLANK(A1464),"",SUMIF($A$3:$A1464,P$2,$B$3:$B1464))</f>
        <v/>
      </c>
      <c r="Q1464" t="str">
        <f>IF(ISBLANK(A1464),"",SUMIF($A$3:$A1464,Q$2,$B$3:$B1464))</f>
        <v/>
      </c>
      <c r="R1464" t="str">
        <f>IF(ISBLANK(A1464),"",SUMIF($A$3:$A1464,R$2,$B$3:$B1464))</f>
        <v/>
      </c>
      <c r="T1464" s="2" t="str">
        <f t="shared" si="187"/>
        <v/>
      </c>
      <c r="U1464" s="2" t="str">
        <f t="shared" si="188"/>
        <v/>
      </c>
      <c r="V1464" s="2" t="str">
        <f t="shared" si="189"/>
        <v/>
      </c>
      <c r="W1464" s="2" t="str">
        <f t="shared" si="190"/>
        <v/>
      </c>
    </row>
    <row r="1465" spans="8:23" x14ac:dyDescent="0.3">
      <c r="H1465" s="12">
        <f t="shared" si="183"/>
        <v>0</v>
      </c>
      <c r="I1465" s="2" t="str">
        <f t="shared" si="184"/>
        <v/>
      </c>
      <c r="J1465" s="2" t="str">
        <f>IF(ISBLANK(A1465),"",-SUM(I$3:I1465))</f>
        <v/>
      </c>
      <c r="K1465" s="2" t="str">
        <f t="shared" si="185"/>
        <v/>
      </c>
      <c r="L1465" s="7" t="str">
        <f t="shared" si="186"/>
        <v/>
      </c>
      <c r="M1465" s="7" t="str">
        <f>IF(ISBLANK(A1465),"",K1465/($M$1+SUM(K$3:K1464)))</f>
        <v/>
      </c>
      <c r="N1465" t="str">
        <f>IF(ISBLANK(A1465),"",IF(H1466=0,NETWORKDAYS($H$3,H1465,holiday!$B$2:$B$10),IF(DAY(H1465)&lt;DAY(H1466),NETWORKDAYS($H$3,H1465,holiday!$B$2:$B$10),0)))</f>
        <v/>
      </c>
      <c r="O1465" t="str">
        <f>IF(ISBLANK(A1465),"",SUMIF($A$3:$A1465,O$2,$B$3:$B1465))</f>
        <v/>
      </c>
      <c r="P1465" t="str">
        <f>IF(ISBLANK(A1465),"",SUMIF($A$3:$A1465,P$2,$B$3:$B1465))</f>
        <v/>
      </c>
      <c r="Q1465" t="str">
        <f>IF(ISBLANK(A1465),"",SUMIF($A$3:$A1465,Q$2,$B$3:$B1465))</f>
        <v/>
      </c>
      <c r="R1465" t="str">
        <f>IF(ISBLANK(A1465),"",SUMIF($A$3:$A1465,R$2,$B$3:$B1465))</f>
        <v/>
      </c>
      <c r="T1465" s="2" t="str">
        <f t="shared" si="187"/>
        <v/>
      </c>
      <c r="U1465" s="2" t="str">
        <f t="shared" si="188"/>
        <v/>
      </c>
      <c r="V1465" s="2" t="str">
        <f t="shared" si="189"/>
        <v/>
      </c>
      <c r="W1465" s="2" t="str">
        <f t="shared" si="190"/>
        <v/>
      </c>
    </row>
    <row r="1466" spans="8:23" x14ac:dyDescent="0.3">
      <c r="H1466" s="12">
        <f t="shared" si="183"/>
        <v>0</v>
      </c>
      <c r="I1466" s="2" t="str">
        <f t="shared" si="184"/>
        <v/>
      </c>
      <c r="J1466" s="2" t="str">
        <f>IF(ISBLANK(A1466),"",-SUM(I$3:I1466))</f>
        <v/>
      </c>
      <c r="K1466" s="2" t="str">
        <f t="shared" si="185"/>
        <v/>
      </c>
      <c r="L1466" s="7" t="str">
        <f t="shared" si="186"/>
        <v/>
      </c>
      <c r="M1466" s="7" t="str">
        <f>IF(ISBLANK(A1466),"",K1466/($M$1+SUM(K$3:K1465)))</f>
        <v/>
      </c>
      <c r="N1466" t="str">
        <f>IF(ISBLANK(A1466),"",IF(H1467=0,NETWORKDAYS($H$3,H1466,holiday!$B$2:$B$10),IF(DAY(H1466)&lt;DAY(H1467),NETWORKDAYS($H$3,H1466,holiday!$B$2:$B$10),0)))</f>
        <v/>
      </c>
      <c r="O1466" t="str">
        <f>IF(ISBLANK(A1466),"",SUMIF($A$3:$A1466,O$2,$B$3:$B1466))</f>
        <v/>
      </c>
      <c r="P1466" t="str">
        <f>IF(ISBLANK(A1466),"",SUMIF($A$3:$A1466,P$2,$B$3:$B1466))</f>
        <v/>
      </c>
      <c r="Q1466" t="str">
        <f>IF(ISBLANK(A1466),"",SUMIF($A$3:$A1466,Q$2,$B$3:$B1466))</f>
        <v/>
      </c>
      <c r="R1466" t="str">
        <f>IF(ISBLANK(A1466),"",SUMIF($A$3:$A1466,R$2,$B$3:$B1466))</f>
        <v/>
      </c>
      <c r="T1466" s="2" t="str">
        <f t="shared" si="187"/>
        <v/>
      </c>
      <c r="U1466" s="2" t="str">
        <f t="shared" si="188"/>
        <v/>
      </c>
      <c r="V1466" s="2" t="str">
        <f t="shared" si="189"/>
        <v/>
      </c>
      <c r="W1466" s="2" t="str">
        <f t="shared" si="190"/>
        <v/>
      </c>
    </row>
    <row r="1467" spans="8:23" x14ac:dyDescent="0.3">
      <c r="H1467" s="12">
        <f t="shared" si="183"/>
        <v>0</v>
      </c>
      <c r="I1467" s="2" t="str">
        <f t="shared" si="184"/>
        <v/>
      </c>
      <c r="J1467" s="2" t="str">
        <f>IF(ISBLANK(A1467),"",-SUM(I$3:I1467))</f>
        <v/>
      </c>
      <c r="K1467" s="2" t="str">
        <f t="shared" si="185"/>
        <v/>
      </c>
      <c r="L1467" s="7" t="str">
        <f t="shared" si="186"/>
        <v/>
      </c>
      <c r="M1467" s="7" t="str">
        <f>IF(ISBLANK(A1467),"",K1467/($M$1+SUM(K$3:K1466)))</f>
        <v/>
      </c>
      <c r="N1467" t="str">
        <f>IF(ISBLANK(A1467),"",IF(H1468=0,NETWORKDAYS($H$3,H1467,holiday!$B$2:$B$10),IF(DAY(H1467)&lt;DAY(H1468),NETWORKDAYS($H$3,H1467,holiday!$B$2:$B$10),0)))</f>
        <v/>
      </c>
      <c r="O1467" t="str">
        <f>IF(ISBLANK(A1467),"",SUMIF($A$3:$A1467,O$2,$B$3:$B1467))</f>
        <v/>
      </c>
      <c r="P1467" t="str">
        <f>IF(ISBLANK(A1467),"",SUMIF($A$3:$A1467,P$2,$B$3:$B1467))</f>
        <v/>
      </c>
      <c r="Q1467" t="str">
        <f>IF(ISBLANK(A1467),"",SUMIF($A$3:$A1467,Q$2,$B$3:$B1467))</f>
        <v/>
      </c>
      <c r="R1467" t="str">
        <f>IF(ISBLANK(A1467),"",SUMIF($A$3:$A1467,R$2,$B$3:$B1467))</f>
        <v/>
      </c>
      <c r="T1467" s="2" t="str">
        <f t="shared" si="187"/>
        <v/>
      </c>
      <c r="U1467" s="2" t="str">
        <f t="shared" si="188"/>
        <v/>
      </c>
      <c r="V1467" s="2" t="str">
        <f t="shared" si="189"/>
        <v/>
      </c>
      <c r="W1467" s="2" t="str">
        <f t="shared" si="190"/>
        <v/>
      </c>
    </row>
    <row r="1468" spans="8:23" x14ac:dyDescent="0.3">
      <c r="H1468" s="12">
        <f t="shared" si="183"/>
        <v>0</v>
      </c>
      <c r="I1468" s="2" t="str">
        <f t="shared" si="184"/>
        <v/>
      </c>
      <c r="J1468" s="2" t="str">
        <f>IF(ISBLANK(A1468),"",-SUM(I$3:I1468))</f>
        <v/>
      </c>
      <c r="K1468" s="2" t="str">
        <f t="shared" si="185"/>
        <v/>
      </c>
      <c r="L1468" s="7" t="str">
        <f t="shared" si="186"/>
        <v/>
      </c>
      <c r="M1468" s="7" t="str">
        <f>IF(ISBLANK(A1468),"",K1468/($M$1+SUM(K$3:K1467)))</f>
        <v/>
      </c>
      <c r="N1468" t="str">
        <f>IF(ISBLANK(A1468),"",IF(H1469=0,NETWORKDAYS($H$3,H1468,holiday!$B$2:$B$10),IF(DAY(H1468)&lt;DAY(H1469),NETWORKDAYS($H$3,H1468,holiday!$B$2:$B$10),0)))</f>
        <v/>
      </c>
      <c r="O1468" t="str">
        <f>IF(ISBLANK(A1468),"",SUMIF($A$3:$A1468,O$2,$B$3:$B1468))</f>
        <v/>
      </c>
      <c r="P1468" t="str">
        <f>IF(ISBLANK(A1468),"",SUMIF($A$3:$A1468,P$2,$B$3:$B1468))</f>
        <v/>
      </c>
      <c r="Q1468" t="str">
        <f>IF(ISBLANK(A1468),"",SUMIF($A$3:$A1468,Q$2,$B$3:$B1468))</f>
        <v/>
      </c>
      <c r="R1468" t="str">
        <f>IF(ISBLANK(A1468),"",SUMIF($A$3:$A1468,R$2,$B$3:$B1468))</f>
        <v/>
      </c>
      <c r="T1468" s="2" t="str">
        <f t="shared" si="187"/>
        <v/>
      </c>
      <c r="U1468" s="2" t="str">
        <f t="shared" si="188"/>
        <v/>
      </c>
      <c r="V1468" s="2" t="str">
        <f t="shared" si="189"/>
        <v/>
      </c>
      <c r="W1468" s="2" t="str">
        <f t="shared" si="190"/>
        <v/>
      </c>
    </row>
    <row r="1469" spans="8:23" x14ac:dyDescent="0.3">
      <c r="H1469" s="12">
        <f t="shared" si="183"/>
        <v>0</v>
      </c>
      <c r="I1469" s="2" t="str">
        <f t="shared" si="184"/>
        <v/>
      </c>
      <c r="J1469" s="2" t="str">
        <f>IF(ISBLANK(A1469),"",-SUM(I$3:I1469))</f>
        <v/>
      </c>
      <c r="K1469" s="2" t="str">
        <f t="shared" si="185"/>
        <v/>
      </c>
      <c r="L1469" s="7" t="str">
        <f t="shared" si="186"/>
        <v/>
      </c>
      <c r="M1469" s="7" t="str">
        <f>IF(ISBLANK(A1469),"",K1469/($M$1+SUM(K$3:K1468)))</f>
        <v/>
      </c>
      <c r="N1469" t="str">
        <f>IF(ISBLANK(A1469),"",IF(H1470=0,NETWORKDAYS($H$3,H1469,holiday!$B$2:$B$10),IF(DAY(H1469)&lt;DAY(H1470),NETWORKDAYS($H$3,H1469,holiday!$B$2:$B$10),0)))</f>
        <v/>
      </c>
      <c r="O1469" t="str">
        <f>IF(ISBLANK(A1469),"",SUMIF($A$3:$A1469,O$2,$B$3:$B1469))</f>
        <v/>
      </c>
      <c r="P1469" t="str">
        <f>IF(ISBLANK(A1469),"",SUMIF($A$3:$A1469,P$2,$B$3:$B1469))</f>
        <v/>
      </c>
      <c r="Q1469" t="str">
        <f>IF(ISBLANK(A1469),"",SUMIF($A$3:$A1469,Q$2,$B$3:$B1469))</f>
        <v/>
      </c>
      <c r="R1469" t="str">
        <f>IF(ISBLANK(A1469),"",SUMIF($A$3:$A1469,R$2,$B$3:$B1469))</f>
        <v/>
      </c>
      <c r="T1469" s="2" t="str">
        <f t="shared" si="187"/>
        <v/>
      </c>
      <c r="U1469" s="2" t="str">
        <f t="shared" si="188"/>
        <v/>
      </c>
      <c r="V1469" s="2" t="str">
        <f t="shared" si="189"/>
        <v/>
      </c>
      <c r="W1469" s="2" t="str">
        <f t="shared" si="190"/>
        <v/>
      </c>
    </row>
    <row r="1470" spans="8:23" x14ac:dyDescent="0.3">
      <c r="H1470" s="12">
        <f t="shared" si="183"/>
        <v>0</v>
      </c>
      <c r="I1470" s="2" t="str">
        <f t="shared" si="184"/>
        <v/>
      </c>
      <c r="J1470" s="2" t="str">
        <f>IF(ISBLANK(A1470),"",-SUM(I$3:I1470))</f>
        <v/>
      </c>
      <c r="K1470" s="2" t="str">
        <f t="shared" si="185"/>
        <v/>
      </c>
      <c r="L1470" s="7" t="str">
        <f t="shared" si="186"/>
        <v/>
      </c>
      <c r="M1470" s="7" t="str">
        <f>IF(ISBLANK(A1470),"",K1470/($M$1+SUM(K$3:K1469)))</f>
        <v/>
      </c>
      <c r="N1470" t="str">
        <f>IF(ISBLANK(A1470),"",IF(H1471=0,NETWORKDAYS($H$3,H1470,holiday!$B$2:$B$10),IF(DAY(H1470)&lt;DAY(H1471),NETWORKDAYS($H$3,H1470,holiday!$B$2:$B$10),0)))</f>
        <v/>
      </c>
      <c r="O1470" t="str">
        <f>IF(ISBLANK(A1470),"",SUMIF($A$3:$A1470,O$2,$B$3:$B1470))</f>
        <v/>
      </c>
      <c r="P1470" t="str">
        <f>IF(ISBLANK(A1470),"",SUMIF($A$3:$A1470,P$2,$B$3:$B1470))</f>
        <v/>
      </c>
      <c r="Q1470" t="str">
        <f>IF(ISBLANK(A1470),"",SUMIF($A$3:$A1470,Q$2,$B$3:$B1470))</f>
        <v/>
      </c>
      <c r="R1470" t="str">
        <f>IF(ISBLANK(A1470),"",SUMIF($A$3:$A1470,R$2,$B$3:$B1470))</f>
        <v/>
      </c>
      <c r="T1470" s="2" t="str">
        <f t="shared" si="187"/>
        <v/>
      </c>
      <c r="U1470" s="2" t="str">
        <f t="shared" si="188"/>
        <v/>
      </c>
      <c r="V1470" s="2" t="str">
        <f t="shared" si="189"/>
        <v/>
      </c>
      <c r="W1470" s="2" t="str">
        <f t="shared" si="190"/>
        <v/>
      </c>
    </row>
    <row r="1471" spans="8:23" x14ac:dyDescent="0.3">
      <c r="H1471" s="12">
        <f t="shared" si="183"/>
        <v>0</v>
      </c>
      <c r="I1471" s="2" t="str">
        <f t="shared" si="184"/>
        <v/>
      </c>
      <c r="J1471" s="2" t="str">
        <f>IF(ISBLANK(A1471),"",-SUM(I$3:I1471))</f>
        <v/>
      </c>
      <c r="K1471" s="2" t="str">
        <f t="shared" si="185"/>
        <v/>
      </c>
      <c r="L1471" s="7" t="str">
        <f t="shared" si="186"/>
        <v/>
      </c>
      <c r="M1471" s="7" t="str">
        <f>IF(ISBLANK(A1471),"",K1471/($M$1+SUM(K$3:K1470)))</f>
        <v/>
      </c>
      <c r="N1471" t="str">
        <f>IF(ISBLANK(A1471),"",IF(H1472=0,NETWORKDAYS($H$3,H1471,holiday!$B$2:$B$10),IF(DAY(H1471)&lt;DAY(H1472),NETWORKDAYS($H$3,H1471,holiday!$B$2:$B$10),0)))</f>
        <v/>
      </c>
      <c r="O1471" t="str">
        <f>IF(ISBLANK(A1471),"",SUMIF($A$3:$A1471,O$2,$B$3:$B1471))</f>
        <v/>
      </c>
      <c r="P1471" t="str">
        <f>IF(ISBLANK(A1471),"",SUMIF($A$3:$A1471,P$2,$B$3:$B1471))</f>
        <v/>
      </c>
      <c r="Q1471" t="str">
        <f>IF(ISBLANK(A1471),"",SUMIF($A$3:$A1471,Q$2,$B$3:$B1471))</f>
        <v/>
      </c>
      <c r="R1471" t="str">
        <f>IF(ISBLANK(A1471),"",SUMIF($A$3:$A1471,R$2,$B$3:$B1471))</f>
        <v/>
      </c>
      <c r="T1471" s="2" t="str">
        <f t="shared" si="187"/>
        <v/>
      </c>
      <c r="U1471" s="2" t="str">
        <f t="shared" si="188"/>
        <v/>
      </c>
      <c r="V1471" s="2" t="str">
        <f t="shared" si="189"/>
        <v/>
      </c>
      <c r="W1471" s="2" t="str">
        <f t="shared" si="190"/>
        <v/>
      </c>
    </row>
    <row r="1472" spans="8:23" x14ac:dyDescent="0.3">
      <c r="H1472" s="12">
        <f t="shared" si="183"/>
        <v>0</v>
      </c>
      <c r="I1472" s="2" t="str">
        <f t="shared" si="184"/>
        <v/>
      </c>
      <c r="J1472" s="2" t="str">
        <f>IF(ISBLANK(A1472),"",-SUM(I$3:I1472))</f>
        <v/>
      </c>
      <c r="K1472" s="2" t="str">
        <f t="shared" si="185"/>
        <v/>
      </c>
      <c r="L1472" s="7" t="str">
        <f t="shared" si="186"/>
        <v/>
      </c>
      <c r="M1472" s="7" t="str">
        <f>IF(ISBLANK(A1472),"",K1472/($M$1+SUM(K$3:K1471)))</f>
        <v/>
      </c>
      <c r="N1472" t="str">
        <f>IF(ISBLANK(A1472),"",IF(H1473=0,NETWORKDAYS($H$3,H1472,holiday!$B$2:$B$10),IF(DAY(H1472)&lt;DAY(H1473),NETWORKDAYS($H$3,H1472,holiday!$B$2:$B$10),0)))</f>
        <v/>
      </c>
      <c r="O1472" t="str">
        <f>IF(ISBLANK(A1472),"",SUMIF($A$3:$A1472,O$2,$B$3:$B1472))</f>
        <v/>
      </c>
      <c r="P1472" t="str">
        <f>IF(ISBLANK(A1472),"",SUMIF($A$3:$A1472,P$2,$B$3:$B1472))</f>
        <v/>
      </c>
      <c r="Q1472" t="str">
        <f>IF(ISBLANK(A1472),"",SUMIF($A$3:$A1472,Q$2,$B$3:$B1472))</f>
        <v/>
      </c>
      <c r="R1472" t="str">
        <f>IF(ISBLANK(A1472),"",SUMIF($A$3:$A1472,R$2,$B$3:$B1472))</f>
        <v/>
      </c>
      <c r="T1472" s="2" t="str">
        <f t="shared" si="187"/>
        <v/>
      </c>
      <c r="U1472" s="2" t="str">
        <f t="shared" si="188"/>
        <v/>
      </c>
      <c r="V1472" s="2" t="str">
        <f t="shared" si="189"/>
        <v/>
      </c>
      <c r="W1472" s="2" t="str">
        <f t="shared" si="190"/>
        <v/>
      </c>
    </row>
    <row r="1473" spans="8:23" x14ac:dyDescent="0.3">
      <c r="H1473" s="12">
        <f t="shared" si="183"/>
        <v>0</v>
      </c>
      <c r="I1473" s="2" t="str">
        <f t="shared" si="184"/>
        <v/>
      </c>
      <c r="J1473" s="2" t="str">
        <f>IF(ISBLANK(A1473),"",-SUM(I$3:I1473))</f>
        <v/>
      </c>
      <c r="K1473" s="2" t="str">
        <f t="shared" si="185"/>
        <v/>
      </c>
      <c r="L1473" s="7" t="str">
        <f t="shared" si="186"/>
        <v/>
      </c>
      <c r="M1473" s="7" t="str">
        <f>IF(ISBLANK(A1473),"",K1473/($M$1+SUM(K$3:K1472)))</f>
        <v/>
      </c>
      <c r="N1473" t="str">
        <f>IF(ISBLANK(A1473),"",IF(H1474=0,NETWORKDAYS($H$3,H1473,holiday!$B$2:$B$10),IF(DAY(H1473)&lt;DAY(H1474),NETWORKDAYS($H$3,H1473,holiday!$B$2:$B$10),0)))</f>
        <v/>
      </c>
      <c r="O1473" t="str">
        <f>IF(ISBLANK(A1473),"",SUMIF($A$3:$A1473,O$2,$B$3:$B1473))</f>
        <v/>
      </c>
      <c r="P1473" t="str">
        <f>IF(ISBLANK(A1473),"",SUMIF($A$3:$A1473,P$2,$B$3:$B1473))</f>
        <v/>
      </c>
      <c r="Q1473" t="str">
        <f>IF(ISBLANK(A1473),"",SUMIF($A$3:$A1473,Q$2,$B$3:$B1473))</f>
        <v/>
      </c>
      <c r="R1473" t="str">
        <f>IF(ISBLANK(A1473),"",SUMIF($A$3:$A1473,R$2,$B$3:$B1473))</f>
        <v/>
      </c>
      <c r="T1473" s="2" t="str">
        <f t="shared" si="187"/>
        <v/>
      </c>
      <c r="U1473" s="2" t="str">
        <f t="shared" si="188"/>
        <v/>
      </c>
      <c r="V1473" s="2" t="str">
        <f t="shared" si="189"/>
        <v/>
      </c>
      <c r="W1473" s="2" t="str">
        <f t="shared" si="190"/>
        <v/>
      </c>
    </row>
    <row r="1474" spans="8:23" x14ac:dyDescent="0.3">
      <c r="H1474" s="12">
        <f t="shared" si="183"/>
        <v>0</v>
      </c>
      <c r="I1474" s="2" t="str">
        <f t="shared" si="184"/>
        <v/>
      </c>
      <c r="J1474" s="2" t="str">
        <f>IF(ISBLANK(A1474),"",-SUM(I$3:I1474))</f>
        <v/>
      </c>
      <c r="K1474" s="2" t="str">
        <f t="shared" si="185"/>
        <v/>
      </c>
      <c r="L1474" s="7" t="str">
        <f t="shared" si="186"/>
        <v/>
      </c>
      <c r="M1474" s="7" t="str">
        <f>IF(ISBLANK(A1474),"",K1474/($M$1+SUM(K$3:K1473)))</f>
        <v/>
      </c>
      <c r="N1474" t="str">
        <f>IF(ISBLANK(A1474),"",IF(H1475=0,NETWORKDAYS($H$3,H1474,holiday!$B$2:$B$10),IF(DAY(H1474)&lt;DAY(H1475),NETWORKDAYS($H$3,H1474,holiday!$B$2:$B$10),0)))</f>
        <v/>
      </c>
      <c r="O1474" t="str">
        <f>IF(ISBLANK(A1474),"",SUMIF($A$3:$A1474,O$2,$B$3:$B1474))</f>
        <v/>
      </c>
      <c r="P1474" t="str">
        <f>IF(ISBLANK(A1474),"",SUMIF($A$3:$A1474,P$2,$B$3:$B1474))</f>
        <v/>
      </c>
      <c r="Q1474" t="str">
        <f>IF(ISBLANK(A1474),"",SUMIF($A$3:$A1474,Q$2,$B$3:$B1474))</f>
        <v/>
      </c>
      <c r="R1474" t="str">
        <f>IF(ISBLANK(A1474),"",SUMIF($A$3:$A1474,R$2,$B$3:$B1474))</f>
        <v/>
      </c>
      <c r="T1474" s="2" t="str">
        <f t="shared" si="187"/>
        <v/>
      </c>
      <c r="U1474" s="2" t="str">
        <f t="shared" si="188"/>
        <v/>
      </c>
      <c r="V1474" s="2" t="str">
        <f t="shared" si="189"/>
        <v/>
      </c>
      <c r="W1474" s="2" t="str">
        <f t="shared" si="190"/>
        <v/>
      </c>
    </row>
    <row r="1475" spans="8:23" x14ac:dyDescent="0.3">
      <c r="H1475" s="12">
        <f t="shared" si="183"/>
        <v>0</v>
      </c>
      <c r="I1475" s="2" t="str">
        <f t="shared" si="184"/>
        <v/>
      </c>
      <c r="J1475" s="2" t="str">
        <f>IF(ISBLANK(A1475),"",-SUM(I$3:I1475))</f>
        <v/>
      </c>
      <c r="K1475" s="2" t="str">
        <f t="shared" si="185"/>
        <v/>
      </c>
      <c r="L1475" s="7" t="str">
        <f t="shared" si="186"/>
        <v/>
      </c>
      <c r="M1475" s="7" t="str">
        <f>IF(ISBLANK(A1475),"",K1475/($M$1+SUM(K$3:K1474)))</f>
        <v/>
      </c>
      <c r="N1475" t="str">
        <f>IF(ISBLANK(A1475),"",IF(H1476=0,NETWORKDAYS($H$3,H1475,holiday!$B$2:$B$10),IF(DAY(H1475)&lt;DAY(H1476),NETWORKDAYS($H$3,H1475,holiday!$B$2:$B$10),0)))</f>
        <v/>
      </c>
      <c r="O1475" t="str">
        <f>IF(ISBLANK(A1475),"",SUMIF($A$3:$A1475,O$2,$B$3:$B1475))</f>
        <v/>
      </c>
      <c r="P1475" t="str">
        <f>IF(ISBLANK(A1475),"",SUMIF($A$3:$A1475,P$2,$B$3:$B1475))</f>
        <v/>
      </c>
      <c r="Q1475" t="str">
        <f>IF(ISBLANK(A1475),"",SUMIF($A$3:$A1475,Q$2,$B$3:$B1475))</f>
        <v/>
      </c>
      <c r="R1475" t="str">
        <f>IF(ISBLANK(A1475),"",SUMIF($A$3:$A1475,R$2,$B$3:$B1475))</f>
        <v/>
      </c>
      <c r="T1475" s="2" t="str">
        <f t="shared" si="187"/>
        <v/>
      </c>
      <c r="U1475" s="2" t="str">
        <f t="shared" si="188"/>
        <v/>
      </c>
      <c r="V1475" s="2" t="str">
        <f t="shared" si="189"/>
        <v/>
      </c>
      <c r="W1475" s="2" t="str">
        <f t="shared" si="190"/>
        <v/>
      </c>
    </row>
    <row r="1476" spans="8:23" x14ac:dyDescent="0.3">
      <c r="H1476" s="12">
        <f t="shared" ref="H1476:H1539" si="191">IF(ISBLANK(D1476),,LEFT(D1476,LEN(D1476)-6)*1)</f>
        <v>0</v>
      </c>
      <c r="I1476" s="2" t="str">
        <f t="shared" si="184"/>
        <v/>
      </c>
      <c r="J1476" s="2" t="str">
        <f>IF(ISBLANK(A1476),"",-SUM(I$3:I1476))</f>
        <v/>
      </c>
      <c r="K1476" s="2" t="str">
        <f t="shared" si="185"/>
        <v/>
      </c>
      <c r="L1476" s="7" t="str">
        <f t="shared" si="186"/>
        <v/>
      </c>
      <c r="M1476" s="7" t="str">
        <f>IF(ISBLANK(A1476),"",K1476/($M$1+SUM(K$3:K1475)))</f>
        <v/>
      </c>
      <c r="N1476" t="str">
        <f>IF(ISBLANK(A1476),"",IF(H1477=0,NETWORKDAYS($H$3,H1476,holiday!$B$2:$B$10),IF(DAY(H1476)&lt;DAY(H1477),NETWORKDAYS($H$3,H1476,holiday!$B$2:$B$10),0)))</f>
        <v/>
      </c>
      <c r="O1476" t="str">
        <f>IF(ISBLANK(A1476),"",SUMIF($A$3:$A1476,O$2,$B$3:$B1476))</f>
        <v/>
      </c>
      <c r="P1476" t="str">
        <f>IF(ISBLANK(A1476),"",SUMIF($A$3:$A1476,P$2,$B$3:$B1476))</f>
        <v/>
      </c>
      <c r="Q1476" t="str">
        <f>IF(ISBLANK(A1476),"",SUMIF($A$3:$A1476,Q$2,$B$3:$B1476))</f>
        <v/>
      </c>
      <c r="R1476" t="str">
        <f>IF(ISBLANK(A1476),"",SUMIF($A$3:$A1476,R$2,$B$3:$B1476))</f>
        <v/>
      </c>
      <c r="T1476" s="2" t="str">
        <f t="shared" si="187"/>
        <v/>
      </c>
      <c r="U1476" s="2" t="str">
        <f t="shared" si="188"/>
        <v/>
      </c>
      <c r="V1476" s="2" t="str">
        <f t="shared" si="189"/>
        <v/>
      </c>
      <c r="W1476" s="2" t="str">
        <f t="shared" si="190"/>
        <v/>
      </c>
    </row>
    <row r="1477" spans="8:23" x14ac:dyDescent="0.3">
      <c r="H1477" s="12">
        <f t="shared" si="191"/>
        <v>0</v>
      </c>
      <c r="I1477" s="2" t="str">
        <f t="shared" si="184"/>
        <v/>
      </c>
      <c r="J1477" s="2" t="str">
        <f>IF(ISBLANK(A1477),"",-SUM(I$3:I1477))</f>
        <v/>
      </c>
      <c r="K1477" s="2" t="str">
        <f t="shared" si="185"/>
        <v/>
      </c>
      <c r="L1477" s="7" t="str">
        <f t="shared" si="186"/>
        <v/>
      </c>
      <c r="M1477" s="7" t="str">
        <f>IF(ISBLANK(A1477),"",K1477/($M$1+SUM(K$3:K1476)))</f>
        <v/>
      </c>
      <c r="N1477" t="str">
        <f>IF(ISBLANK(A1477),"",IF(H1478=0,NETWORKDAYS($H$3,H1477,holiday!$B$2:$B$10),IF(DAY(H1477)&lt;DAY(H1478),NETWORKDAYS($H$3,H1477,holiday!$B$2:$B$10),0)))</f>
        <v/>
      </c>
      <c r="O1477" t="str">
        <f>IF(ISBLANK(A1477),"",SUMIF($A$3:$A1477,O$2,$B$3:$B1477))</f>
        <v/>
      </c>
      <c r="P1477" t="str">
        <f>IF(ISBLANK(A1477),"",SUMIF($A$3:$A1477,P$2,$B$3:$B1477))</f>
        <v/>
      </c>
      <c r="Q1477" t="str">
        <f>IF(ISBLANK(A1477),"",SUMIF($A$3:$A1477,Q$2,$B$3:$B1477))</f>
        <v/>
      </c>
      <c r="R1477" t="str">
        <f>IF(ISBLANK(A1477),"",SUMIF($A$3:$A1477,R$2,$B$3:$B1477))</f>
        <v/>
      </c>
      <c r="T1477" s="2" t="str">
        <f t="shared" si="187"/>
        <v/>
      </c>
      <c r="U1477" s="2" t="str">
        <f t="shared" si="188"/>
        <v/>
      </c>
      <c r="V1477" s="2" t="str">
        <f t="shared" si="189"/>
        <v/>
      </c>
      <c r="W1477" s="2" t="str">
        <f t="shared" si="190"/>
        <v/>
      </c>
    </row>
    <row r="1478" spans="8:23" x14ac:dyDescent="0.3">
      <c r="H1478" s="12">
        <f t="shared" si="191"/>
        <v>0</v>
      </c>
      <c r="I1478" s="2" t="str">
        <f t="shared" si="184"/>
        <v/>
      </c>
      <c r="J1478" s="2" t="str">
        <f>IF(ISBLANK(A1478),"",-SUM(I$3:I1478))</f>
        <v/>
      </c>
      <c r="K1478" s="2" t="str">
        <f t="shared" si="185"/>
        <v/>
      </c>
      <c r="L1478" s="7" t="str">
        <f t="shared" si="186"/>
        <v/>
      </c>
      <c r="M1478" s="7" t="str">
        <f>IF(ISBLANK(A1478),"",K1478/($M$1+SUM(K$3:K1477)))</f>
        <v/>
      </c>
      <c r="N1478" t="str">
        <f>IF(ISBLANK(A1478),"",IF(H1479=0,NETWORKDAYS($H$3,H1478,holiday!$B$2:$B$10),IF(DAY(H1478)&lt;DAY(H1479),NETWORKDAYS($H$3,H1478,holiday!$B$2:$B$10),0)))</f>
        <v/>
      </c>
      <c r="O1478" t="str">
        <f>IF(ISBLANK(A1478),"",SUMIF($A$3:$A1478,O$2,$B$3:$B1478))</f>
        <v/>
      </c>
      <c r="P1478" t="str">
        <f>IF(ISBLANK(A1478),"",SUMIF($A$3:$A1478,P$2,$B$3:$B1478))</f>
        <v/>
      </c>
      <c r="Q1478" t="str">
        <f>IF(ISBLANK(A1478),"",SUMIF($A$3:$A1478,Q$2,$B$3:$B1478))</f>
        <v/>
      </c>
      <c r="R1478" t="str">
        <f>IF(ISBLANK(A1478),"",SUMIF($A$3:$A1478,R$2,$B$3:$B1478))</f>
        <v/>
      </c>
      <c r="T1478" s="2" t="str">
        <f t="shared" si="187"/>
        <v/>
      </c>
      <c r="U1478" s="2" t="str">
        <f t="shared" si="188"/>
        <v/>
      </c>
      <c r="V1478" s="2" t="str">
        <f t="shared" si="189"/>
        <v/>
      </c>
      <c r="W1478" s="2" t="str">
        <f t="shared" si="190"/>
        <v/>
      </c>
    </row>
    <row r="1479" spans="8:23" x14ac:dyDescent="0.3">
      <c r="H1479" s="12">
        <f t="shared" si="191"/>
        <v>0</v>
      </c>
      <c r="I1479" s="2" t="str">
        <f t="shared" si="184"/>
        <v/>
      </c>
      <c r="J1479" s="2" t="str">
        <f>IF(ISBLANK(A1479),"",-SUM(I$3:I1479))</f>
        <v/>
      </c>
      <c r="K1479" s="2" t="str">
        <f t="shared" si="185"/>
        <v/>
      </c>
      <c r="L1479" s="7" t="str">
        <f t="shared" si="186"/>
        <v/>
      </c>
      <c r="M1479" s="7" t="str">
        <f>IF(ISBLANK(A1479),"",K1479/($M$1+SUM(K$3:K1478)))</f>
        <v/>
      </c>
      <c r="N1479" t="str">
        <f>IF(ISBLANK(A1479),"",IF(H1480=0,NETWORKDAYS($H$3,H1479,holiday!$B$2:$B$10),IF(DAY(H1479)&lt;DAY(H1480),NETWORKDAYS($H$3,H1479,holiday!$B$2:$B$10),0)))</f>
        <v/>
      </c>
      <c r="O1479" t="str">
        <f>IF(ISBLANK(A1479),"",SUMIF($A$3:$A1479,O$2,$B$3:$B1479))</f>
        <v/>
      </c>
      <c r="P1479" t="str">
        <f>IF(ISBLANK(A1479),"",SUMIF($A$3:$A1479,P$2,$B$3:$B1479))</f>
        <v/>
      </c>
      <c r="Q1479" t="str">
        <f>IF(ISBLANK(A1479),"",SUMIF($A$3:$A1479,Q$2,$B$3:$B1479))</f>
        <v/>
      </c>
      <c r="R1479" t="str">
        <f>IF(ISBLANK(A1479),"",SUMIF($A$3:$A1479,R$2,$B$3:$B1479))</f>
        <v/>
      </c>
      <c r="T1479" s="2" t="str">
        <f t="shared" si="187"/>
        <v/>
      </c>
      <c r="U1479" s="2" t="str">
        <f t="shared" si="188"/>
        <v/>
      </c>
      <c r="V1479" s="2" t="str">
        <f t="shared" si="189"/>
        <v/>
      </c>
      <c r="W1479" s="2" t="str">
        <f t="shared" si="190"/>
        <v/>
      </c>
    </row>
    <row r="1480" spans="8:23" x14ac:dyDescent="0.3">
      <c r="H1480" s="12">
        <f t="shared" si="191"/>
        <v>0</v>
      </c>
      <c r="I1480" s="2" t="str">
        <f t="shared" si="184"/>
        <v/>
      </c>
      <c r="J1480" s="2" t="str">
        <f>IF(ISBLANK(A1480),"",-SUM(I$3:I1480))</f>
        <v/>
      </c>
      <c r="K1480" s="2" t="str">
        <f t="shared" si="185"/>
        <v/>
      </c>
      <c r="L1480" s="7" t="str">
        <f t="shared" si="186"/>
        <v/>
      </c>
      <c r="M1480" s="7" t="str">
        <f>IF(ISBLANK(A1480),"",K1480/($M$1+SUM(K$3:K1479)))</f>
        <v/>
      </c>
      <c r="N1480" t="str">
        <f>IF(ISBLANK(A1480),"",IF(H1481=0,NETWORKDAYS($H$3,H1480,holiday!$B$2:$B$10),IF(DAY(H1480)&lt;DAY(H1481),NETWORKDAYS($H$3,H1480,holiday!$B$2:$B$10),0)))</f>
        <v/>
      </c>
      <c r="O1480" t="str">
        <f>IF(ISBLANK(A1480),"",SUMIF($A$3:$A1480,O$2,$B$3:$B1480))</f>
        <v/>
      </c>
      <c r="P1480" t="str">
        <f>IF(ISBLANK(A1480),"",SUMIF($A$3:$A1480,P$2,$B$3:$B1480))</f>
        <v/>
      </c>
      <c r="Q1480" t="str">
        <f>IF(ISBLANK(A1480),"",SUMIF($A$3:$A1480,Q$2,$B$3:$B1480))</f>
        <v/>
      </c>
      <c r="R1480" t="str">
        <f>IF(ISBLANK(A1480),"",SUMIF($A$3:$A1480,R$2,$B$3:$B1480))</f>
        <v/>
      </c>
      <c r="T1480" s="2" t="str">
        <f t="shared" si="187"/>
        <v/>
      </c>
      <c r="U1480" s="2" t="str">
        <f t="shared" si="188"/>
        <v/>
      </c>
      <c r="V1480" s="2" t="str">
        <f t="shared" si="189"/>
        <v/>
      </c>
      <c r="W1480" s="2" t="str">
        <f t="shared" si="190"/>
        <v/>
      </c>
    </row>
    <row r="1481" spans="8:23" x14ac:dyDescent="0.3">
      <c r="H1481" s="12">
        <f t="shared" si="191"/>
        <v>0</v>
      </c>
      <c r="I1481" s="2" t="str">
        <f t="shared" si="184"/>
        <v/>
      </c>
      <c r="J1481" s="2" t="str">
        <f>IF(ISBLANK(A1481),"",-SUM(I$3:I1481))</f>
        <v/>
      </c>
      <c r="K1481" s="2" t="str">
        <f t="shared" si="185"/>
        <v/>
      </c>
      <c r="L1481" s="7" t="str">
        <f t="shared" si="186"/>
        <v/>
      </c>
      <c r="M1481" s="7" t="str">
        <f>IF(ISBLANK(A1481),"",K1481/($M$1+SUM(K$3:K1480)))</f>
        <v/>
      </c>
      <c r="N1481" t="str">
        <f>IF(ISBLANK(A1481),"",IF(H1482=0,NETWORKDAYS($H$3,H1481,holiday!$B$2:$B$10),IF(DAY(H1481)&lt;DAY(H1482),NETWORKDAYS($H$3,H1481,holiday!$B$2:$B$10),0)))</f>
        <v/>
      </c>
      <c r="O1481" t="str">
        <f>IF(ISBLANK(A1481),"",SUMIF($A$3:$A1481,O$2,$B$3:$B1481))</f>
        <v/>
      </c>
      <c r="P1481" t="str">
        <f>IF(ISBLANK(A1481),"",SUMIF($A$3:$A1481,P$2,$B$3:$B1481))</f>
        <v/>
      </c>
      <c r="Q1481" t="str">
        <f>IF(ISBLANK(A1481),"",SUMIF($A$3:$A1481,Q$2,$B$3:$B1481))</f>
        <v/>
      </c>
      <c r="R1481" t="str">
        <f>IF(ISBLANK(A1481),"",SUMIF($A$3:$A1481,R$2,$B$3:$B1481))</f>
        <v/>
      </c>
      <c r="T1481" s="2" t="str">
        <f t="shared" si="187"/>
        <v/>
      </c>
      <c r="U1481" s="2" t="str">
        <f t="shared" si="188"/>
        <v/>
      </c>
      <c r="V1481" s="2" t="str">
        <f t="shared" si="189"/>
        <v/>
      </c>
      <c r="W1481" s="2" t="str">
        <f t="shared" si="190"/>
        <v/>
      </c>
    </row>
    <row r="1482" spans="8:23" x14ac:dyDescent="0.3">
      <c r="H1482" s="12">
        <f t="shared" si="191"/>
        <v>0</v>
      </c>
      <c r="I1482" s="2" t="str">
        <f t="shared" si="184"/>
        <v/>
      </c>
      <c r="J1482" s="2" t="str">
        <f>IF(ISBLANK(A1482),"",-SUM(I$3:I1482))</f>
        <v/>
      </c>
      <c r="K1482" s="2" t="str">
        <f t="shared" si="185"/>
        <v/>
      </c>
      <c r="L1482" s="7" t="str">
        <f t="shared" si="186"/>
        <v/>
      </c>
      <c r="M1482" s="7" t="str">
        <f>IF(ISBLANK(A1482),"",K1482/($M$1+SUM(K$3:K1481)))</f>
        <v/>
      </c>
      <c r="N1482" t="str">
        <f>IF(ISBLANK(A1482),"",IF(H1483=0,NETWORKDAYS($H$3,H1482,holiday!$B$2:$B$10),IF(DAY(H1482)&lt;DAY(H1483),NETWORKDAYS($H$3,H1482,holiday!$B$2:$B$10),0)))</f>
        <v/>
      </c>
      <c r="O1482" t="str">
        <f>IF(ISBLANK(A1482),"",SUMIF($A$3:$A1482,O$2,$B$3:$B1482))</f>
        <v/>
      </c>
      <c r="P1482" t="str">
        <f>IF(ISBLANK(A1482),"",SUMIF($A$3:$A1482,P$2,$B$3:$B1482))</f>
        <v/>
      </c>
      <c r="Q1482" t="str">
        <f>IF(ISBLANK(A1482),"",SUMIF($A$3:$A1482,Q$2,$B$3:$B1482))</f>
        <v/>
      </c>
      <c r="R1482" t="str">
        <f>IF(ISBLANK(A1482),"",SUMIF($A$3:$A1482,R$2,$B$3:$B1482))</f>
        <v/>
      </c>
      <c r="T1482" s="2" t="str">
        <f t="shared" si="187"/>
        <v/>
      </c>
      <c r="U1482" s="2" t="str">
        <f t="shared" si="188"/>
        <v/>
      </c>
      <c r="V1482" s="2" t="str">
        <f t="shared" si="189"/>
        <v/>
      </c>
      <c r="W1482" s="2" t="str">
        <f t="shared" si="190"/>
        <v/>
      </c>
    </row>
    <row r="1483" spans="8:23" x14ac:dyDescent="0.3">
      <c r="H1483" s="12">
        <f t="shared" si="191"/>
        <v>0</v>
      </c>
      <c r="I1483" s="2" t="str">
        <f t="shared" si="184"/>
        <v/>
      </c>
      <c r="J1483" s="2" t="str">
        <f>IF(ISBLANK(A1483),"",-SUM(I$3:I1483))</f>
        <v/>
      </c>
      <c r="K1483" s="2" t="str">
        <f t="shared" si="185"/>
        <v/>
      </c>
      <c r="L1483" s="7" t="str">
        <f t="shared" si="186"/>
        <v/>
      </c>
      <c r="M1483" s="7" t="str">
        <f>IF(ISBLANK(A1483),"",K1483/($M$1+SUM(K$3:K1482)))</f>
        <v/>
      </c>
      <c r="N1483" t="str">
        <f>IF(ISBLANK(A1483),"",IF(H1484=0,NETWORKDAYS($H$3,H1483,holiday!$B$2:$B$10),IF(DAY(H1483)&lt;DAY(H1484),NETWORKDAYS($H$3,H1483,holiday!$B$2:$B$10),0)))</f>
        <v/>
      </c>
      <c r="O1483" t="str">
        <f>IF(ISBLANK(A1483),"",SUMIF($A$3:$A1483,O$2,$B$3:$B1483))</f>
        <v/>
      </c>
      <c r="P1483" t="str">
        <f>IF(ISBLANK(A1483),"",SUMIF($A$3:$A1483,P$2,$B$3:$B1483))</f>
        <v/>
      </c>
      <c r="Q1483" t="str">
        <f>IF(ISBLANK(A1483),"",SUMIF($A$3:$A1483,Q$2,$B$3:$B1483))</f>
        <v/>
      </c>
      <c r="R1483" t="str">
        <f>IF(ISBLANK(A1483),"",SUMIF($A$3:$A1483,R$2,$B$3:$B1483))</f>
        <v/>
      </c>
      <c r="T1483" s="2" t="str">
        <f t="shared" si="187"/>
        <v/>
      </c>
      <c r="U1483" s="2" t="str">
        <f t="shared" si="188"/>
        <v/>
      </c>
      <c r="V1483" s="2" t="str">
        <f t="shared" si="189"/>
        <v/>
      </c>
      <c r="W1483" s="2" t="str">
        <f t="shared" si="190"/>
        <v/>
      </c>
    </row>
    <row r="1484" spans="8:23" x14ac:dyDescent="0.3">
      <c r="H1484" s="12">
        <f t="shared" si="191"/>
        <v>0</v>
      </c>
      <c r="I1484" s="2" t="str">
        <f t="shared" si="184"/>
        <v/>
      </c>
      <c r="J1484" s="2" t="str">
        <f>IF(ISBLANK(A1484),"",-SUM(I$3:I1484))</f>
        <v/>
      </c>
      <c r="K1484" s="2" t="str">
        <f t="shared" si="185"/>
        <v/>
      </c>
      <c r="L1484" s="7" t="str">
        <f t="shared" si="186"/>
        <v/>
      </c>
      <c r="M1484" s="7" t="str">
        <f>IF(ISBLANK(A1484),"",K1484/($M$1+SUM(K$3:K1483)))</f>
        <v/>
      </c>
      <c r="N1484" t="str">
        <f>IF(ISBLANK(A1484),"",IF(H1485=0,NETWORKDAYS($H$3,H1484,holiday!$B$2:$B$10),IF(DAY(H1484)&lt;DAY(H1485),NETWORKDAYS($H$3,H1484,holiday!$B$2:$B$10),0)))</f>
        <v/>
      </c>
      <c r="O1484" t="str">
        <f>IF(ISBLANK(A1484),"",SUMIF($A$3:$A1484,O$2,$B$3:$B1484))</f>
        <v/>
      </c>
      <c r="P1484" t="str">
        <f>IF(ISBLANK(A1484),"",SUMIF($A$3:$A1484,P$2,$B$3:$B1484))</f>
        <v/>
      </c>
      <c r="Q1484" t="str">
        <f>IF(ISBLANK(A1484),"",SUMIF($A$3:$A1484,Q$2,$B$3:$B1484))</f>
        <v/>
      </c>
      <c r="R1484" t="str">
        <f>IF(ISBLANK(A1484),"",SUMIF($A$3:$A1484,R$2,$B$3:$B1484))</f>
        <v/>
      </c>
      <c r="T1484" s="2" t="str">
        <f t="shared" si="187"/>
        <v/>
      </c>
      <c r="U1484" s="2" t="str">
        <f t="shared" si="188"/>
        <v/>
      </c>
      <c r="V1484" s="2" t="str">
        <f t="shared" si="189"/>
        <v/>
      </c>
      <c r="W1484" s="2" t="str">
        <f t="shared" si="190"/>
        <v/>
      </c>
    </row>
    <row r="1485" spans="8:23" x14ac:dyDescent="0.3">
      <c r="H1485" s="12">
        <f t="shared" si="191"/>
        <v>0</v>
      </c>
      <c r="I1485" s="2" t="str">
        <f t="shared" si="184"/>
        <v/>
      </c>
      <c r="J1485" s="2" t="str">
        <f>IF(ISBLANK(A1485),"",-SUM(I$3:I1485))</f>
        <v/>
      </c>
      <c r="K1485" s="2" t="str">
        <f t="shared" si="185"/>
        <v/>
      </c>
      <c r="L1485" s="7" t="str">
        <f t="shared" si="186"/>
        <v/>
      </c>
      <c r="M1485" s="7" t="str">
        <f>IF(ISBLANK(A1485),"",K1485/($M$1+SUM(K$3:K1484)))</f>
        <v/>
      </c>
      <c r="N1485" t="str">
        <f>IF(ISBLANK(A1485),"",IF(H1486=0,NETWORKDAYS($H$3,H1485,holiday!$B$2:$B$10),IF(DAY(H1485)&lt;DAY(H1486),NETWORKDAYS($H$3,H1485,holiday!$B$2:$B$10),0)))</f>
        <v/>
      </c>
      <c r="O1485" t="str">
        <f>IF(ISBLANK(A1485),"",SUMIF($A$3:$A1485,O$2,$B$3:$B1485))</f>
        <v/>
      </c>
      <c r="P1485" t="str">
        <f>IF(ISBLANK(A1485),"",SUMIF($A$3:$A1485,P$2,$B$3:$B1485))</f>
        <v/>
      </c>
      <c r="Q1485" t="str">
        <f>IF(ISBLANK(A1485),"",SUMIF($A$3:$A1485,Q$2,$B$3:$B1485))</f>
        <v/>
      </c>
      <c r="R1485" t="str">
        <f>IF(ISBLANK(A1485),"",SUMIF($A$3:$A1485,R$2,$B$3:$B1485))</f>
        <v/>
      </c>
      <c r="T1485" s="2" t="str">
        <f t="shared" si="187"/>
        <v/>
      </c>
      <c r="U1485" s="2" t="str">
        <f t="shared" si="188"/>
        <v/>
      </c>
      <c r="V1485" s="2" t="str">
        <f t="shared" si="189"/>
        <v/>
      </c>
      <c r="W1485" s="2" t="str">
        <f t="shared" si="190"/>
        <v/>
      </c>
    </row>
    <row r="1486" spans="8:23" x14ac:dyDescent="0.3">
      <c r="H1486" s="12">
        <f t="shared" si="191"/>
        <v>0</v>
      </c>
      <c r="I1486" s="2" t="str">
        <f t="shared" si="184"/>
        <v/>
      </c>
      <c r="J1486" s="2" t="str">
        <f>IF(ISBLANK(A1486),"",-SUM(I$3:I1486))</f>
        <v/>
      </c>
      <c r="K1486" s="2" t="str">
        <f t="shared" si="185"/>
        <v/>
      </c>
      <c r="L1486" s="7" t="str">
        <f t="shared" si="186"/>
        <v/>
      </c>
      <c r="M1486" s="7" t="str">
        <f>IF(ISBLANK(A1486),"",K1486/($M$1+SUM(K$3:K1485)))</f>
        <v/>
      </c>
      <c r="N1486" t="str">
        <f>IF(ISBLANK(A1486),"",IF(H1487=0,NETWORKDAYS($H$3,H1486,holiday!$B$2:$B$10),IF(DAY(H1486)&lt;DAY(H1487),NETWORKDAYS($H$3,H1486,holiday!$B$2:$B$10),0)))</f>
        <v/>
      </c>
      <c r="O1486" t="str">
        <f>IF(ISBLANK(A1486),"",SUMIF($A$3:$A1486,O$2,$B$3:$B1486))</f>
        <v/>
      </c>
      <c r="P1486" t="str">
        <f>IF(ISBLANK(A1486),"",SUMIF($A$3:$A1486,P$2,$B$3:$B1486))</f>
        <v/>
      </c>
      <c r="Q1486" t="str">
        <f>IF(ISBLANK(A1486),"",SUMIF($A$3:$A1486,Q$2,$B$3:$B1486))</f>
        <v/>
      </c>
      <c r="R1486" t="str">
        <f>IF(ISBLANK(A1486),"",SUMIF($A$3:$A1486,R$2,$B$3:$B1486))</f>
        <v/>
      </c>
      <c r="T1486" s="2" t="str">
        <f t="shared" si="187"/>
        <v/>
      </c>
      <c r="U1486" s="2" t="str">
        <f t="shared" si="188"/>
        <v/>
      </c>
      <c r="V1486" s="2" t="str">
        <f t="shared" si="189"/>
        <v/>
      </c>
      <c r="W1486" s="2" t="str">
        <f t="shared" si="190"/>
        <v/>
      </c>
    </row>
    <row r="1487" spans="8:23" x14ac:dyDescent="0.3">
      <c r="H1487" s="12">
        <f t="shared" si="191"/>
        <v>0</v>
      </c>
      <c r="I1487" s="2" t="str">
        <f t="shared" si="184"/>
        <v/>
      </c>
      <c r="J1487" s="2" t="str">
        <f>IF(ISBLANK(A1487),"",-SUM(I$3:I1487))</f>
        <v/>
      </c>
      <c r="K1487" s="2" t="str">
        <f t="shared" si="185"/>
        <v/>
      </c>
      <c r="L1487" s="7" t="str">
        <f t="shared" si="186"/>
        <v/>
      </c>
      <c r="M1487" s="7" t="str">
        <f>IF(ISBLANK(A1487),"",K1487/($M$1+SUM(K$3:K1486)))</f>
        <v/>
      </c>
      <c r="N1487" t="str">
        <f>IF(ISBLANK(A1487),"",IF(H1488=0,NETWORKDAYS($H$3,H1487,holiday!$B$2:$B$10),IF(DAY(H1487)&lt;DAY(H1488),NETWORKDAYS($H$3,H1487,holiday!$B$2:$B$10),0)))</f>
        <v/>
      </c>
      <c r="O1487" t="str">
        <f>IF(ISBLANK(A1487),"",SUMIF($A$3:$A1487,O$2,$B$3:$B1487))</f>
        <v/>
      </c>
      <c r="P1487" t="str">
        <f>IF(ISBLANK(A1487),"",SUMIF($A$3:$A1487,P$2,$B$3:$B1487))</f>
        <v/>
      </c>
      <c r="Q1487" t="str">
        <f>IF(ISBLANK(A1487),"",SUMIF($A$3:$A1487,Q$2,$B$3:$B1487))</f>
        <v/>
      </c>
      <c r="R1487" t="str">
        <f>IF(ISBLANK(A1487),"",SUMIF($A$3:$A1487,R$2,$B$3:$B1487))</f>
        <v/>
      </c>
      <c r="T1487" s="2" t="str">
        <f t="shared" si="187"/>
        <v/>
      </c>
      <c r="U1487" s="2" t="str">
        <f t="shared" si="188"/>
        <v/>
      </c>
      <c r="V1487" s="2" t="str">
        <f t="shared" si="189"/>
        <v/>
      </c>
      <c r="W1487" s="2" t="str">
        <f t="shared" si="190"/>
        <v/>
      </c>
    </row>
    <row r="1488" spans="8:23" x14ac:dyDescent="0.3">
      <c r="H1488" s="12">
        <f t="shared" si="191"/>
        <v>0</v>
      </c>
      <c r="I1488" s="2" t="str">
        <f t="shared" si="184"/>
        <v/>
      </c>
      <c r="J1488" s="2" t="str">
        <f>IF(ISBLANK(A1488),"",-SUM(I$3:I1488))</f>
        <v/>
      </c>
      <c r="K1488" s="2" t="str">
        <f t="shared" si="185"/>
        <v/>
      </c>
      <c r="L1488" s="7" t="str">
        <f t="shared" si="186"/>
        <v/>
      </c>
      <c r="M1488" s="7" t="str">
        <f>IF(ISBLANK(A1488),"",K1488/($M$1+SUM(K$3:K1487)))</f>
        <v/>
      </c>
      <c r="N1488" t="str">
        <f>IF(ISBLANK(A1488),"",IF(H1489=0,NETWORKDAYS($H$3,H1488,holiday!$B$2:$B$10),IF(DAY(H1488)&lt;DAY(H1489),NETWORKDAYS($H$3,H1488,holiday!$B$2:$B$10),0)))</f>
        <v/>
      </c>
      <c r="O1488" t="str">
        <f>IF(ISBLANK(A1488),"",SUMIF($A$3:$A1488,O$2,$B$3:$B1488))</f>
        <v/>
      </c>
      <c r="P1488" t="str">
        <f>IF(ISBLANK(A1488),"",SUMIF($A$3:$A1488,P$2,$B$3:$B1488))</f>
        <v/>
      </c>
      <c r="Q1488" t="str">
        <f>IF(ISBLANK(A1488),"",SUMIF($A$3:$A1488,Q$2,$B$3:$B1488))</f>
        <v/>
      </c>
      <c r="R1488" t="str">
        <f>IF(ISBLANK(A1488),"",SUMIF($A$3:$A1488,R$2,$B$3:$B1488))</f>
        <v/>
      </c>
      <c r="T1488" s="2" t="str">
        <f t="shared" si="187"/>
        <v/>
      </c>
      <c r="U1488" s="2" t="str">
        <f t="shared" si="188"/>
        <v/>
      </c>
      <c r="V1488" s="2" t="str">
        <f t="shared" si="189"/>
        <v/>
      </c>
      <c r="W1488" s="2" t="str">
        <f t="shared" si="190"/>
        <v/>
      </c>
    </row>
    <row r="1489" spans="8:23" x14ac:dyDescent="0.3">
      <c r="H1489" s="12">
        <f t="shared" si="191"/>
        <v>0</v>
      </c>
      <c r="I1489" s="2" t="str">
        <f t="shared" si="184"/>
        <v/>
      </c>
      <c r="J1489" s="2" t="str">
        <f>IF(ISBLANK(A1489),"",-SUM(I$3:I1489))</f>
        <v/>
      </c>
      <c r="K1489" s="2" t="str">
        <f t="shared" si="185"/>
        <v/>
      </c>
      <c r="L1489" s="7" t="str">
        <f t="shared" si="186"/>
        <v/>
      </c>
      <c r="M1489" s="7" t="str">
        <f>IF(ISBLANK(A1489),"",K1489/($M$1+SUM(K$3:K1488)))</f>
        <v/>
      </c>
      <c r="N1489" t="str">
        <f>IF(ISBLANK(A1489),"",IF(H1490=0,NETWORKDAYS($H$3,H1489,holiday!$B$2:$B$10),IF(DAY(H1489)&lt;DAY(H1490),NETWORKDAYS($H$3,H1489,holiday!$B$2:$B$10),0)))</f>
        <v/>
      </c>
      <c r="O1489" t="str">
        <f>IF(ISBLANK(A1489),"",SUMIF($A$3:$A1489,O$2,$B$3:$B1489))</f>
        <v/>
      </c>
      <c r="P1489" t="str">
        <f>IF(ISBLANK(A1489),"",SUMIF($A$3:$A1489,P$2,$B$3:$B1489))</f>
        <v/>
      </c>
      <c r="Q1489" t="str">
        <f>IF(ISBLANK(A1489),"",SUMIF($A$3:$A1489,Q$2,$B$3:$B1489))</f>
        <v/>
      </c>
      <c r="R1489" t="str">
        <f>IF(ISBLANK(A1489),"",SUMIF($A$3:$A1489,R$2,$B$3:$B1489))</f>
        <v/>
      </c>
      <c r="T1489" s="2" t="str">
        <f t="shared" si="187"/>
        <v/>
      </c>
      <c r="U1489" s="2" t="str">
        <f t="shared" si="188"/>
        <v/>
      </c>
      <c r="V1489" s="2" t="str">
        <f t="shared" si="189"/>
        <v/>
      </c>
      <c r="W1489" s="2" t="str">
        <f t="shared" si="190"/>
        <v/>
      </c>
    </row>
    <row r="1490" spans="8:23" x14ac:dyDescent="0.3">
      <c r="H1490" s="12">
        <f t="shared" si="191"/>
        <v>0</v>
      </c>
      <c r="I1490" s="2" t="str">
        <f t="shared" si="184"/>
        <v/>
      </c>
      <c r="J1490" s="2" t="str">
        <f>IF(ISBLANK(A1490),"",-SUM(I$3:I1490))</f>
        <v/>
      </c>
      <c r="K1490" s="2" t="str">
        <f t="shared" si="185"/>
        <v/>
      </c>
      <c r="L1490" s="7" t="str">
        <f t="shared" si="186"/>
        <v/>
      </c>
      <c r="M1490" s="7" t="str">
        <f>IF(ISBLANK(A1490),"",K1490/($M$1+SUM(K$3:K1489)))</f>
        <v/>
      </c>
      <c r="N1490" t="str">
        <f>IF(ISBLANK(A1490),"",IF(H1491=0,NETWORKDAYS($H$3,H1490,holiday!$B$2:$B$10),IF(DAY(H1490)&lt;DAY(H1491),NETWORKDAYS($H$3,H1490,holiday!$B$2:$B$10),0)))</f>
        <v/>
      </c>
      <c r="O1490" t="str">
        <f>IF(ISBLANK(A1490),"",SUMIF($A$3:$A1490,O$2,$B$3:$B1490))</f>
        <v/>
      </c>
      <c r="P1490" t="str">
        <f>IF(ISBLANK(A1490),"",SUMIF($A$3:$A1490,P$2,$B$3:$B1490))</f>
        <v/>
      </c>
      <c r="Q1490" t="str">
        <f>IF(ISBLANK(A1490),"",SUMIF($A$3:$A1490,Q$2,$B$3:$B1490))</f>
        <v/>
      </c>
      <c r="R1490" t="str">
        <f>IF(ISBLANK(A1490),"",SUMIF($A$3:$A1490,R$2,$B$3:$B1490))</f>
        <v/>
      </c>
      <c r="T1490" s="2" t="str">
        <f t="shared" si="187"/>
        <v/>
      </c>
      <c r="U1490" s="2" t="str">
        <f t="shared" si="188"/>
        <v/>
      </c>
      <c r="V1490" s="2" t="str">
        <f t="shared" si="189"/>
        <v/>
      </c>
      <c r="W1490" s="2" t="str">
        <f t="shared" si="190"/>
        <v/>
      </c>
    </row>
    <row r="1491" spans="8:23" x14ac:dyDescent="0.3">
      <c r="H1491" s="12">
        <f t="shared" si="191"/>
        <v>0</v>
      </c>
      <c r="I1491" s="2" t="str">
        <f t="shared" si="184"/>
        <v/>
      </c>
      <c r="J1491" s="2" t="str">
        <f>IF(ISBLANK(A1491),"",-SUM(I$3:I1491))</f>
        <v/>
      </c>
      <c r="K1491" s="2" t="str">
        <f t="shared" si="185"/>
        <v/>
      </c>
      <c r="L1491" s="7" t="str">
        <f t="shared" si="186"/>
        <v/>
      </c>
      <c r="M1491" s="7" t="str">
        <f>IF(ISBLANK(A1491),"",K1491/($M$1+SUM(K$3:K1490)))</f>
        <v/>
      </c>
      <c r="N1491" t="str">
        <f>IF(ISBLANK(A1491),"",IF(H1492=0,NETWORKDAYS($H$3,H1491,holiday!$B$2:$B$10),IF(DAY(H1491)&lt;DAY(H1492),NETWORKDAYS($H$3,H1491,holiday!$B$2:$B$10),0)))</f>
        <v/>
      </c>
      <c r="O1491" t="str">
        <f>IF(ISBLANK(A1491),"",SUMIF($A$3:$A1491,O$2,$B$3:$B1491))</f>
        <v/>
      </c>
      <c r="P1491" t="str">
        <f>IF(ISBLANK(A1491),"",SUMIF($A$3:$A1491,P$2,$B$3:$B1491))</f>
        <v/>
      </c>
      <c r="Q1491" t="str">
        <f>IF(ISBLANK(A1491),"",SUMIF($A$3:$A1491,Q$2,$B$3:$B1491))</f>
        <v/>
      </c>
      <c r="R1491" t="str">
        <f>IF(ISBLANK(A1491),"",SUMIF($A$3:$A1491,R$2,$B$3:$B1491))</f>
        <v/>
      </c>
      <c r="T1491" s="2" t="str">
        <f t="shared" si="187"/>
        <v/>
      </c>
      <c r="U1491" s="2" t="str">
        <f t="shared" si="188"/>
        <v/>
      </c>
      <c r="V1491" s="2" t="str">
        <f t="shared" si="189"/>
        <v/>
      </c>
      <c r="W1491" s="2" t="str">
        <f t="shared" si="190"/>
        <v/>
      </c>
    </row>
    <row r="1492" spans="8:23" x14ac:dyDescent="0.3">
      <c r="H1492" s="12">
        <f t="shared" si="191"/>
        <v>0</v>
      </c>
      <c r="I1492" s="2" t="str">
        <f t="shared" si="184"/>
        <v/>
      </c>
      <c r="J1492" s="2" t="str">
        <f>IF(ISBLANK(A1492),"",-SUM(I$3:I1492))</f>
        <v/>
      </c>
      <c r="K1492" s="2" t="str">
        <f t="shared" si="185"/>
        <v/>
      </c>
      <c r="L1492" s="7" t="str">
        <f t="shared" si="186"/>
        <v/>
      </c>
      <c r="M1492" s="7" t="str">
        <f>IF(ISBLANK(A1492),"",K1492/($M$1+SUM(K$3:K1491)))</f>
        <v/>
      </c>
      <c r="N1492" t="str">
        <f>IF(ISBLANK(A1492),"",IF(H1493=0,NETWORKDAYS($H$3,H1492,holiday!$B$2:$B$10),IF(DAY(H1492)&lt;DAY(H1493),NETWORKDAYS($H$3,H1492,holiday!$B$2:$B$10),0)))</f>
        <v/>
      </c>
      <c r="O1492" t="str">
        <f>IF(ISBLANK(A1492),"",SUMIF($A$3:$A1492,O$2,$B$3:$B1492))</f>
        <v/>
      </c>
      <c r="P1492" t="str">
        <f>IF(ISBLANK(A1492),"",SUMIF($A$3:$A1492,P$2,$B$3:$B1492))</f>
        <v/>
      </c>
      <c r="Q1492" t="str">
        <f>IF(ISBLANK(A1492),"",SUMIF($A$3:$A1492,Q$2,$B$3:$B1492))</f>
        <v/>
      </c>
      <c r="R1492" t="str">
        <f>IF(ISBLANK(A1492),"",SUMIF($A$3:$A1492,R$2,$B$3:$B1492))</f>
        <v/>
      </c>
      <c r="T1492" s="2" t="str">
        <f t="shared" si="187"/>
        <v/>
      </c>
      <c r="U1492" s="2" t="str">
        <f t="shared" si="188"/>
        <v/>
      </c>
      <c r="V1492" s="2" t="str">
        <f t="shared" si="189"/>
        <v/>
      </c>
      <c r="W1492" s="2" t="str">
        <f t="shared" si="190"/>
        <v/>
      </c>
    </row>
    <row r="1493" spans="8:23" x14ac:dyDescent="0.3">
      <c r="H1493" s="12">
        <f t="shared" si="191"/>
        <v>0</v>
      </c>
      <c r="I1493" s="2" t="str">
        <f t="shared" si="184"/>
        <v/>
      </c>
      <c r="J1493" s="2" t="str">
        <f>IF(ISBLANK(A1493),"",-SUM(I$3:I1493))</f>
        <v/>
      </c>
      <c r="K1493" s="2" t="str">
        <f t="shared" si="185"/>
        <v/>
      </c>
      <c r="L1493" s="7" t="str">
        <f t="shared" si="186"/>
        <v/>
      </c>
      <c r="M1493" s="7" t="str">
        <f>IF(ISBLANK(A1493),"",K1493/($M$1+SUM(K$3:K1492)))</f>
        <v/>
      </c>
      <c r="N1493" t="str">
        <f>IF(ISBLANK(A1493),"",IF(H1494=0,NETWORKDAYS($H$3,H1493,holiday!$B$2:$B$10),IF(DAY(H1493)&lt;DAY(H1494),NETWORKDAYS($H$3,H1493,holiday!$B$2:$B$10),0)))</f>
        <v/>
      </c>
      <c r="O1493" t="str">
        <f>IF(ISBLANK(A1493),"",SUMIF($A$3:$A1493,O$2,$B$3:$B1493))</f>
        <v/>
      </c>
      <c r="P1493" t="str">
        <f>IF(ISBLANK(A1493),"",SUMIF($A$3:$A1493,P$2,$B$3:$B1493))</f>
        <v/>
      </c>
      <c r="Q1493" t="str">
        <f>IF(ISBLANK(A1493),"",SUMIF($A$3:$A1493,Q$2,$B$3:$B1493))</f>
        <v/>
      </c>
      <c r="R1493" t="str">
        <f>IF(ISBLANK(A1493),"",SUMIF($A$3:$A1493,R$2,$B$3:$B1493))</f>
        <v/>
      </c>
      <c r="T1493" s="2" t="str">
        <f t="shared" si="187"/>
        <v/>
      </c>
      <c r="U1493" s="2" t="str">
        <f t="shared" si="188"/>
        <v/>
      </c>
      <c r="V1493" s="2" t="str">
        <f t="shared" si="189"/>
        <v/>
      </c>
      <c r="W1493" s="2" t="str">
        <f t="shared" si="190"/>
        <v/>
      </c>
    </row>
    <row r="1494" spans="8:23" x14ac:dyDescent="0.3">
      <c r="H1494" s="12">
        <f t="shared" si="191"/>
        <v>0</v>
      </c>
      <c r="I1494" s="2" t="str">
        <f t="shared" si="184"/>
        <v/>
      </c>
      <c r="J1494" s="2" t="str">
        <f>IF(ISBLANK(A1494),"",-SUM(I$3:I1494))</f>
        <v/>
      </c>
      <c r="K1494" s="2" t="str">
        <f t="shared" si="185"/>
        <v/>
      </c>
      <c r="L1494" s="7" t="str">
        <f t="shared" si="186"/>
        <v/>
      </c>
      <c r="M1494" s="7" t="str">
        <f>IF(ISBLANK(A1494),"",K1494/($M$1+SUM(K$3:K1493)))</f>
        <v/>
      </c>
      <c r="N1494" t="str">
        <f>IF(ISBLANK(A1494),"",IF(H1495=0,NETWORKDAYS($H$3,H1494,holiday!$B$2:$B$10),IF(DAY(H1494)&lt;DAY(H1495),NETWORKDAYS($H$3,H1494,holiday!$B$2:$B$10),0)))</f>
        <v/>
      </c>
      <c r="O1494" t="str">
        <f>IF(ISBLANK(A1494),"",SUMIF($A$3:$A1494,O$2,$B$3:$B1494))</f>
        <v/>
      </c>
      <c r="P1494" t="str">
        <f>IF(ISBLANK(A1494),"",SUMIF($A$3:$A1494,P$2,$B$3:$B1494))</f>
        <v/>
      </c>
      <c r="Q1494" t="str">
        <f>IF(ISBLANK(A1494),"",SUMIF($A$3:$A1494,Q$2,$B$3:$B1494))</f>
        <v/>
      </c>
      <c r="R1494" t="str">
        <f>IF(ISBLANK(A1494),"",SUMIF($A$3:$A1494,R$2,$B$3:$B1494))</f>
        <v/>
      </c>
      <c r="T1494" s="2" t="str">
        <f t="shared" si="187"/>
        <v/>
      </c>
      <c r="U1494" s="2" t="str">
        <f t="shared" si="188"/>
        <v/>
      </c>
      <c r="V1494" s="2" t="str">
        <f t="shared" si="189"/>
        <v/>
      </c>
      <c r="W1494" s="2" t="str">
        <f t="shared" si="190"/>
        <v/>
      </c>
    </row>
    <row r="1495" spans="8:23" x14ac:dyDescent="0.3">
      <c r="H1495" s="12">
        <f t="shared" si="191"/>
        <v>0</v>
      </c>
      <c r="I1495" s="2" t="str">
        <f t="shared" si="184"/>
        <v/>
      </c>
      <c r="J1495" s="2" t="str">
        <f>IF(ISBLANK(A1495),"",-SUM(I$3:I1495))</f>
        <v/>
      </c>
      <c r="K1495" s="2" t="str">
        <f t="shared" si="185"/>
        <v/>
      </c>
      <c r="L1495" s="7" t="str">
        <f t="shared" si="186"/>
        <v/>
      </c>
      <c r="M1495" s="7" t="str">
        <f>IF(ISBLANK(A1495),"",K1495/($M$1+SUM(K$3:K1494)))</f>
        <v/>
      </c>
      <c r="N1495" t="str">
        <f>IF(ISBLANK(A1495),"",IF(H1496=0,NETWORKDAYS($H$3,H1495,holiday!$B$2:$B$10),IF(DAY(H1495)&lt;DAY(H1496),NETWORKDAYS($H$3,H1495,holiday!$B$2:$B$10),0)))</f>
        <v/>
      </c>
      <c r="O1495" t="str">
        <f>IF(ISBLANK(A1495),"",SUMIF($A$3:$A1495,O$2,$B$3:$B1495))</f>
        <v/>
      </c>
      <c r="P1495" t="str">
        <f>IF(ISBLANK(A1495),"",SUMIF($A$3:$A1495,P$2,$B$3:$B1495))</f>
        <v/>
      </c>
      <c r="Q1495" t="str">
        <f>IF(ISBLANK(A1495),"",SUMIF($A$3:$A1495,Q$2,$B$3:$B1495))</f>
        <v/>
      </c>
      <c r="R1495" t="str">
        <f>IF(ISBLANK(A1495),"",SUMIF($A$3:$A1495,R$2,$B$3:$B1495))</f>
        <v/>
      </c>
      <c r="T1495" s="2" t="str">
        <f t="shared" si="187"/>
        <v/>
      </c>
      <c r="U1495" s="2" t="str">
        <f t="shared" si="188"/>
        <v/>
      </c>
      <c r="V1495" s="2" t="str">
        <f t="shared" si="189"/>
        <v/>
      </c>
      <c r="W1495" s="2" t="str">
        <f t="shared" si="190"/>
        <v/>
      </c>
    </row>
    <row r="1496" spans="8:23" x14ac:dyDescent="0.3">
      <c r="H1496" s="12">
        <f t="shared" si="191"/>
        <v>0</v>
      </c>
      <c r="I1496" s="2" t="str">
        <f t="shared" si="184"/>
        <v/>
      </c>
      <c r="J1496" s="2" t="str">
        <f>IF(ISBLANK(A1496),"",-SUM(I$3:I1496))</f>
        <v/>
      </c>
      <c r="K1496" s="2" t="str">
        <f t="shared" si="185"/>
        <v/>
      </c>
      <c r="L1496" s="7" t="str">
        <f t="shared" si="186"/>
        <v/>
      </c>
      <c r="M1496" s="7" t="str">
        <f>IF(ISBLANK(A1496),"",K1496/($M$1+SUM(K$3:K1495)))</f>
        <v/>
      </c>
      <c r="N1496" t="str">
        <f>IF(ISBLANK(A1496),"",IF(H1497=0,NETWORKDAYS($H$3,H1496,holiday!$B$2:$B$10),IF(DAY(H1496)&lt;DAY(H1497),NETWORKDAYS($H$3,H1496,holiday!$B$2:$B$10),0)))</f>
        <v/>
      </c>
      <c r="O1496" t="str">
        <f>IF(ISBLANK(A1496),"",SUMIF($A$3:$A1496,O$2,$B$3:$B1496))</f>
        <v/>
      </c>
      <c r="P1496" t="str">
        <f>IF(ISBLANK(A1496),"",SUMIF($A$3:$A1496,P$2,$B$3:$B1496))</f>
        <v/>
      </c>
      <c r="Q1496" t="str">
        <f>IF(ISBLANK(A1496),"",SUMIF($A$3:$A1496,Q$2,$B$3:$B1496))</f>
        <v/>
      </c>
      <c r="R1496" t="str">
        <f>IF(ISBLANK(A1496),"",SUMIF($A$3:$A1496,R$2,$B$3:$B1496))</f>
        <v/>
      </c>
      <c r="T1496" s="2" t="str">
        <f t="shared" si="187"/>
        <v/>
      </c>
      <c r="U1496" s="2" t="str">
        <f t="shared" si="188"/>
        <v/>
      </c>
      <c r="V1496" s="2" t="str">
        <f t="shared" si="189"/>
        <v/>
      </c>
      <c r="W1496" s="2" t="str">
        <f t="shared" si="190"/>
        <v/>
      </c>
    </row>
    <row r="1497" spans="8:23" x14ac:dyDescent="0.3">
      <c r="H1497" s="12">
        <f t="shared" si="191"/>
        <v>0</v>
      </c>
      <c r="I1497" s="2" t="str">
        <f t="shared" si="184"/>
        <v/>
      </c>
      <c r="J1497" s="2" t="str">
        <f>IF(ISBLANK(A1497),"",-SUM(I$3:I1497))</f>
        <v/>
      </c>
      <c r="K1497" s="2" t="str">
        <f t="shared" si="185"/>
        <v/>
      </c>
      <c r="L1497" s="7" t="str">
        <f t="shared" si="186"/>
        <v/>
      </c>
      <c r="M1497" s="7" t="str">
        <f>IF(ISBLANK(A1497),"",K1497/($M$1+SUM(K$3:K1496)))</f>
        <v/>
      </c>
      <c r="N1497" t="str">
        <f>IF(ISBLANK(A1497),"",IF(H1498=0,NETWORKDAYS($H$3,H1497,holiday!$B$2:$B$10),IF(DAY(H1497)&lt;DAY(H1498),NETWORKDAYS($H$3,H1497,holiday!$B$2:$B$10),0)))</f>
        <v/>
      </c>
      <c r="O1497" t="str">
        <f>IF(ISBLANK(A1497),"",SUMIF($A$3:$A1497,O$2,$B$3:$B1497))</f>
        <v/>
      </c>
      <c r="P1497" t="str">
        <f>IF(ISBLANK(A1497),"",SUMIF($A$3:$A1497,P$2,$B$3:$B1497))</f>
        <v/>
      </c>
      <c r="Q1497" t="str">
        <f>IF(ISBLANK(A1497),"",SUMIF($A$3:$A1497,Q$2,$B$3:$B1497))</f>
        <v/>
      </c>
      <c r="R1497" t="str">
        <f>IF(ISBLANK(A1497),"",SUMIF($A$3:$A1497,R$2,$B$3:$B1497))</f>
        <v/>
      </c>
      <c r="T1497" s="2" t="str">
        <f t="shared" si="187"/>
        <v/>
      </c>
      <c r="U1497" s="2" t="str">
        <f t="shared" si="188"/>
        <v/>
      </c>
      <c r="V1497" s="2" t="str">
        <f t="shared" si="189"/>
        <v/>
      </c>
      <c r="W1497" s="2" t="str">
        <f t="shared" si="190"/>
        <v/>
      </c>
    </row>
    <row r="1498" spans="8:23" x14ac:dyDescent="0.3">
      <c r="H1498" s="12">
        <f t="shared" si="191"/>
        <v>0</v>
      </c>
      <c r="I1498" s="2" t="str">
        <f t="shared" si="184"/>
        <v/>
      </c>
      <c r="J1498" s="2" t="str">
        <f>IF(ISBLANK(A1498),"",-SUM(I$3:I1498))</f>
        <v/>
      </c>
      <c r="K1498" s="2" t="str">
        <f t="shared" si="185"/>
        <v/>
      </c>
      <c r="L1498" s="7" t="str">
        <f t="shared" si="186"/>
        <v/>
      </c>
      <c r="M1498" s="7" t="str">
        <f>IF(ISBLANK(A1498),"",K1498/($M$1+SUM(K$3:K1497)))</f>
        <v/>
      </c>
      <c r="N1498" t="str">
        <f>IF(ISBLANK(A1498),"",IF(H1499=0,NETWORKDAYS($H$3,H1498,holiday!$B$2:$B$10),IF(DAY(H1498)&lt;DAY(H1499),NETWORKDAYS($H$3,H1498,holiday!$B$2:$B$10),0)))</f>
        <v/>
      </c>
      <c r="O1498" t="str">
        <f>IF(ISBLANK(A1498),"",SUMIF($A$3:$A1498,O$2,$B$3:$B1498))</f>
        <v/>
      </c>
      <c r="P1498" t="str">
        <f>IF(ISBLANK(A1498),"",SUMIF($A$3:$A1498,P$2,$B$3:$B1498))</f>
        <v/>
      </c>
      <c r="Q1498" t="str">
        <f>IF(ISBLANK(A1498),"",SUMIF($A$3:$A1498,Q$2,$B$3:$B1498))</f>
        <v/>
      </c>
      <c r="R1498" t="str">
        <f>IF(ISBLANK(A1498),"",SUMIF($A$3:$A1498,R$2,$B$3:$B1498))</f>
        <v/>
      </c>
      <c r="T1498" s="2" t="str">
        <f t="shared" si="187"/>
        <v/>
      </c>
      <c r="U1498" s="2" t="str">
        <f t="shared" si="188"/>
        <v/>
      </c>
      <c r="V1498" s="2" t="str">
        <f t="shared" si="189"/>
        <v/>
      </c>
      <c r="W1498" s="2" t="str">
        <f t="shared" si="190"/>
        <v/>
      </c>
    </row>
    <row r="1499" spans="8:23" x14ac:dyDescent="0.3">
      <c r="H1499" s="12">
        <f t="shared" si="191"/>
        <v>0</v>
      </c>
      <c r="I1499" s="2" t="str">
        <f t="shared" si="184"/>
        <v/>
      </c>
      <c r="J1499" s="2" t="str">
        <f>IF(ISBLANK(A1499),"",-SUM(I$3:I1499))</f>
        <v/>
      </c>
      <c r="K1499" s="2" t="str">
        <f t="shared" si="185"/>
        <v/>
      </c>
      <c r="L1499" s="7" t="str">
        <f t="shared" si="186"/>
        <v/>
      </c>
      <c r="M1499" s="7" t="str">
        <f>IF(ISBLANK(A1499),"",K1499/($M$1+SUM(K$3:K1498)))</f>
        <v/>
      </c>
      <c r="N1499" t="str">
        <f>IF(ISBLANK(A1499),"",IF(H1500=0,NETWORKDAYS($H$3,H1499,holiday!$B$2:$B$10),IF(DAY(H1499)&lt;DAY(H1500),NETWORKDAYS($H$3,H1499,holiday!$B$2:$B$10),0)))</f>
        <v/>
      </c>
      <c r="O1499" t="str">
        <f>IF(ISBLANK(A1499),"",SUMIF($A$3:$A1499,O$2,$B$3:$B1499))</f>
        <v/>
      </c>
      <c r="P1499" t="str">
        <f>IF(ISBLANK(A1499),"",SUMIF($A$3:$A1499,P$2,$B$3:$B1499))</f>
        <v/>
      </c>
      <c r="Q1499" t="str">
        <f>IF(ISBLANK(A1499),"",SUMIF($A$3:$A1499,Q$2,$B$3:$B1499))</f>
        <v/>
      </c>
      <c r="R1499" t="str">
        <f>IF(ISBLANK(A1499),"",SUMIF($A$3:$A1499,R$2,$B$3:$B1499))</f>
        <v/>
      </c>
      <c r="T1499" s="2" t="str">
        <f t="shared" si="187"/>
        <v/>
      </c>
      <c r="U1499" s="2" t="str">
        <f t="shared" si="188"/>
        <v/>
      </c>
      <c r="V1499" s="2" t="str">
        <f t="shared" si="189"/>
        <v/>
      </c>
      <c r="W1499" s="2" t="str">
        <f t="shared" si="190"/>
        <v/>
      </c>
    </row>
    <row r="1500" spans="8:23" x14ac:dyDescent="0.3">
      <c r="H1500" s="12">
        <f t="shared" si="191"/>
        <v>0</v>
      </c>
      <c r="I1500" s="2" t="str">
        <f t="shared" si="184"/>
        <v/>
      </c>
      <c r="J1500" s="2" t="str">
        <f>IF(ISBLANK(A1500),"",-SUM(I$3:I1500))</f>
        <v/>
      </c>
      <c r="K1500" s="2" t="str">
        <f t="shared" si="185"/>
        <v/>
      </c>
      <c r="L1500" s="7" t="str">
        <f t="shared" si="186"/>
        <v/>
      </c>
      <c r="M1500" s="7" t="str">
        <f>IF(ISBLANK(A1500),"",K1500/($M$1+SUM(K$3:K1499)))</f>
        <v/>
      </c>
      <c r="N1500" t="str">
        <f>IF(ISBLANK(A1500),"",IF(H1501=0,NETWORKDAYS($H$3,H1500,holiday!$B$2:$B$10),IF(DAY(H1500)&lt;DAY(H1501),NETWORKDAYS($H$3,H1500,holiday!$B$2:$B$10),0)))</f>
        <v/>
      </c>
      <c r="O1500" t="str">
        <f>IF(ISBLANK(A1500),"",SUMIF($A$3:$A1500,O$2,$B$3:$B1500))</f>
        <v/>
      </c>
      <c r="P1500" t="str">
        <f>IF(ISBLANK(A1500),"",SUMIF($A$3:$A1500,P$2,$B$3:$B1500))</f>
        <v/>
      </c>
      <c r="Q1500" t="str">
        <f>IF(ISBLANK(A1500),"",SUMIF($A$3:$A1500,Q$2,$B$3:$B1500))</f>
        <v/>
      </c>
      <c r="R1500" t="str">
        <f>IF(ISBLANK(A1500),"",SUMIF($A$3:$A1500,R$2,$B$3:$B1500))</f>
        <v/>
      </c>
      <c r="T1500" s="2" t="str">
        <f t="shared" si="187"/>
        <v/>
      </c>
      <c r="U1500" s="2" t="str">
        <f t="shared" si="188"/>
        <v/>
      </c>
      <c r="V1500" s="2" t="str">
        <f t="shared" si="189"/>
        <v/>
      </c>
      <c r="W1500" s="2" t="str">
        <f t="shared" si="190"/>
        <v/>
      </c>
    </row>
    <row r="1501" spans="8:23" x14ac:dyDescent="0.3">
      <c r="H1501" s="12">
        <f t="shared" si="191"/>
        <v>0</v>
      </c>
      <c r="I1501" s="2" t="str">
        <f t="shared" si="184"/>
        <v/>
      </c>
      <c r="J1501" s="2" t="str">
        <f>IF(ISBLANK(A1501),"",-SUM(I$3:I1501))</f>
        <v/>
      </c>
      <c r="K1501" s="2" t="str">
        <f t="shared" si="185"/>
        <v/>
      </c>
      <c r="L1501" s="7" t="str">
        <f t="shared" si="186"/>
        <v/>
      </c>
      <c r="M1501" s="7" t="str">
        <f>IF(ISBLANK(A1501),"",K1501/($M$1+SUM(K$3:K1500)))</f>
        <v/>
      </c>
      <c r="N1501" t="str">
        <f>IF(ISBLANK(A1501),"",IF(H1502=0,NETWORKDAYS($H$3,H1501,holiday!$B$2:$B$10),IF(DAY(H1501)&lt;DAY(H1502),NETWORKDAYS($H$3,H1501,holiday!$B$2:$B$10),0)))</f>
        <v/>
      </c>
      <c r="O1501" t="str">
        <f>IF(ISBLANK(A1501),"",SUMIF($A$3:$A1501,O$2,$B$3:$B1501))</f>
        <v/>
      </c>
      <c r="P1501" t="str">
        <f>IF(ISBLANK(A1501),"",SUMIF($A$3:$A1501,P$2,$B$3:$B1501))</f>
        <v/>
      </c>
      <c r="Q1501" t="str">
        <f>IF(ISBLANK(A1501),"",SUMIF($A$3:$A1501,Q$2,$B$3:$B1501))</f>
        <v/>
      </c>
      <c r="R1501" t="str">
        <f>IF(ISBLANK(A1501),"",SUMIF($A$3:$A1501,R$2,$B$3:$B1501))</f>
        <v/>
      </c>
      <c r="T1501" s="2" t="str">
        <f t="shared" si="187"/>
        <v/>
      </c>
      <c r="U1501" s="2" t="str">
        <f t="shared" si="188"/>
        <v/>
      </c>
      <c r="V1501" s="2" t="str">
        <f t="shared" si="189"/>
        <v/>
      </c>
      <c r="W1501" s="2" t="str">
        <f t="shared" si="190"/>
        <v/>
      </c>
    </row>
    <row r="1502" spans="8:23" x14ac:dyDescent="0.3">
      <c r="H1502" s="12">
        <f t="shared" si="191"/>
        <v>0</v>
      </c>
      <c r="I1502" s="2" t="str">
        <f t="shared" si="184"/>
        <v/>
      </c>
      <c r="J1502" s="2" t="str">
        <f>IF(ISBLANK(A1502),"",-SUM(I$3:I1502))</f>
        <v/>
      </c>
      <c r="K1502" s="2" t="str">
        <f t="shared" si="185"/>
        <v/>
      </c>
      <c r="L1502" s="7" t="str">
        <f t="shared" si="186"/>
        <v/>
      </c>
      <c r="M1502" s="7" t="str">
        <f>IF(ISBLANK(A1502),"",K1502/($M$1+SUM(K$3:K1501)))</f>
        <v/>
      </c>
      <c r="N1502" t="str">
        <f>IF(ISBLANK(A1502),"",IF(H1503=0,NETWORKDAYS($H$3,H1502,holiday!$B$2:$B$10),IF(DAY(H1502)&lt;DAY(H1503),NETWORKDAYS($H$3,H1502,holiday!$B$2:$B$10),0)))</f>
        <v/>
      </c>
      <c r="O1502" t="str">
        <f>IF(ISBLANK(A1502),"",SUMIF($A$3:$A1502,O$2,$B$3:$B1502))</f>
        <v/>
      </c>
      <c r="P1502" t="str">
        <f>IF(ISBLANK(A1502),"",SUMIF($A$3:$A1502,P$2,$B$3:$B1502))</f>
        <v/>
      </c>
      <c r="Q1502" t="str">
        <f>IF(ISBLANK(A1502),"",SUMIF($A$3:$A1502,Q$2,$B$3:$B1502))</f>
        <v/>
      </c>
      <c r="R1502" t="str">
        <f>IF(ISBLANK(A1502),"",SUMIF($A$3:$A1502,R$2,$B$3:$B1502))</f>
        <v/>
      </c>
      <c r="T1502" s="2" t="str">
        <f t="shared" si="187"/>
        <v/>
      </c>
      <c r="U1502" s="2" t="str">
        <f t="shared" si="188"/>
        <v/>
      </c>
      <c r="V1502" s="2" t="str">
        <f t="shared" si="189"/>
        <v/>
      </c>
      <c r="W1502" s="2" t="str">
        <f t="shared" si="190"/>
        <v/>
      </c>
    </row>
    <row r="1503" spans="8:23" x14ac:dyDescent="0.3">
      <c r="H1503" s="12">
        <f t="shared" si="191"/>
        <v>0</v>
      </c>
      <c r="I1503" s="2" t="str">
        <f t="shared" si="184"/>
        <v/>
      </c>
      <c r="J1503" s="2" t="str">
        <f>IF(ISBLANK(A1503),"",-SUM(I$3:I1503))</f>
        <v/>
      </c>
      <c r="K1503" s="2" t="str">
        <f t="shared" si="185"/>
        <v/>
      </c>
      <c r="L1503" s="7" t="str">
        <f t="shared" si="186"/>
        <v/>
      </c>
      <c r="M1503" s="7" t="str">
        <f>IF(ISBLANK(A1503),"",K1503/($M$1+SUM(K$3:K1502)))</f>
        <v/>
      </c>
      <c r="N1503" t="str">
        <f>IF(ISBLANK(A1503),"",IF(H1504=0,NETWORKDAYS($H$3,H1503,holiday!$B$2:$B$10),IF(DAY(H1503)&lt;DAY(H1504),NETWORKDAYS($H$3,H1503,holiday!$B$2:$B$10),0)))</f>
        <v/>
      </c>
      <c r="O1503" t="str">
        <f>IF(ISBLANK(A1503),"",SUMIF($A$3:$A1503,O$2,$B$3:$B1503))</f>
        <v/>
      </c>
      <c r="P1503" t="str">
        <f>IF(ISBLANK(A1503),"",SUMIF($A$3:$A1503,P$2,$B$3:$B1503))</f>
        <v/>
      </c>
      <c r="Q1503" t="str">
        <f>IF(ISBLANK(A1503),"",SUMIF($A$3:$A1503,Q$2,$B$3:$B1503))</f>
        <v/>
      </c>
      <c r="R1503" t="str">
        <f>IF(ISBLANK(A1503),"",SUMIF($A$3:$A1503,R$2,$B$3:$B1503))</f>
        <v/>
      </c>
      <c r="T1503" s="2" t="str">
        <f t="shared" si="187"/>
        <v/>
      </c>
      <c r="U1503" s="2" t="str">
        <f t="shared" si="188"/>
        <v/>
      </c>
      <c r="V1503" s="2" t="str">
        <f t="shared" si="189"/>
        <v/>
      </c>
      <c r="W1503" s="2" t="str">
        <f t="shared" si="190"/>
        <v/>
      </c>
    </row>
    <row r="1504" spans="8:23" x14ac:dyDescent="0.3">
      <c r="H1504" s="12">
        <f t="shared" si="191"/>
        <v>0</v>
      </c>
      <c r="I1504" s="2" t="str">
        <f t="shared" si="184"/>
        <v/>
      </c>
      <c r="J1504" s="2" t="str">
        <f>IF(ISBLANK(A1504),"",-SUM(I$3:I1504))</f>
        <v/>
      </c>
      <c r="K1504" s="2" t="str">
        <f t="shared" si="185"/>
        <v/>
      </c>
      <c r="L1504" s="7" t="str">
        <f t="shared" si="186"/>
        <v/>
      </c>
      <c r="M1504" s="7" t="str">
        <f>IF(ISBLANK(A1504),"",K1504/($M$1+SUM(K$3:K1503)))</f>
        <v/>
      </c>
      <c r="N1504" t="str">
        <f>IF(ISBLANK(A1504),"",IF(H1505=0,NETWORKDAYS($H$3,H1504,holiday!$B$2:$B$10),IF(DAY(H1504)&lt;DAY(H1505),NETWORKDAYS($H$3,H1504,holiday!$B$2:$B$10),0)))</f>
        <v/>
      </c>
      <c r="O1504" t="str">
        <f>IF(ISBLANK(A1504),"",SUMIF($A$3:$A1504,O$2,$B$3:$B1504))</f>
        <v/>
      </c>
      <c r="P1504" t="str">
        <f>IF(ISBLANK(A1504),"",SUMIF($A$3:$A1504,P$2,$B$3:$B1504))</f>
        <v/>
      </c>
      <c r="Q1504" t="str">
        <f>IF(ISBLANK(A1504),"",SUMIF($A$3:$A1504,Q$2,$B$3:$B1504))</f>
        <v/>
      </c>
      <c r="R1504" t="str">
        <f>IF(ISBLANK(A1504),"",SUMIF($A$3:$A1504,R$2,$B$3:$B1504))</f>
        <v/>
      </c>
      <c r="T1504" s="2" t="str">
        <f t="shared" si="187"/>
        <v/>
      </c>
      <c r="U1504" s="2" t="str">
        <f t="shared" si="188"/>
        <v/>
      </c>
      <c r="V1504" s="2" t="str">
        <f t="shared" si="189"/>
        <v/>
      </c>
      <c r="W1504" s="2" t="str">
        <f t="shared" si="190"/>
        <v/>
      </c>
    </row>
    <row r="1505" spans="8:23" x14ac:dyDescent="0.3">
      <c r="H1505" s="12">
        <f t="shared" si="191"/>
        <v>0</v>
      </c>
      <c r="I1505" s="2" t="str">
        <f t="shared" si="184"/>
        <v/>
      </c>
      <c r="J1505" s="2" t="str">
        <f>IF(ISBLANK(A1505),"",-SUM(I$3:I1505))</f>
        <v/>
      </c>
      <c r="K1505" s="2" t="str">
        <f t="shared" si="185"/>
        <v/>
      </c>
      <c r="L1505" s="7" t="str">
        <f t="shared" si="186"/>
        <v/>
      </c>
      <c r="M1505" s="7" t="str">
        <f>IF(ISBLANK(A1505),"",K1505/($M$1+SUM(K$3:K1504)))</f>
        <v/>
      </c>
      <c r="N1505" t="str">
        <f>IF(ISBLANK(A1505),"",IF(H1506=0,NETWORKDAYS($H$3,H1505,holiday!$B$2:$B$10),IF(DAY(H1505)&lt;DAY(H1506),NETWORKDAYS($H$3,H1505,holiday!$B$2:$B$10),0)))</f>
        <v/>
      </c>
      <c r="O1505" t="str">
        <f>IF(ISBLANK(A1505),"",SUMIF($A$3:$A1505,O$2,$B$3:$B1505))</f>
        <v/>
      </c>
      <c r="P1505" t="str">
        <f>IF(ISBLANK(A1505),"",SUMIF($A$3:$A1505,P$2,$B$3:$B1505))</f>
        <v/>
      </c>
      <c r="Q1505" t="str">
        <f>IF(ISBLANK(A1505),"",SUMIF($A$3:$A1505,Q$2,$B$3:$B1505))</f>
        <v/>
      </c>
      <c r="R1505" t="str">
        <f>IF(ISBLANK(A1505),"",SUMIF($A$3:$A1505,R$2,$B$3:$B1505))</f>
        <v/>
      </c>
      <c r="T1505" s="2" t="str">
        <f t="shared" si="187"/>
        <v/>
      </c>
      <c r="U1505" s="2" t="str">
        <f t="shared" si="188"/>
        <v/>
      </c>
      <c r="V1505" s="2" t="str">
        <f t="shared" si="189"/>
        <v/>
      </c>
      <c r="W1505" s="2" t="str">
        <f t="shared" si="190"/>
        <v/>
      </c>
    </row>
    <row r="1506" spans="8:23" x14ac:dyDescent="0.3">
      <c r="H1506" s="12">
        <f t="shared" si="191"/>
        <v>0</v>
      </c>
      <c r="I1506" s="2" t="str">
        <f t="shared" si="184"/>
        <v/>
      </c>
      <c r="J1506" s="2" t="str">
        <f>IF(ISBLANK(A1506),"",-SUM(I$3:I1506))</f>
        <v/>
      </c>
      <c r="K1506" s="2" t="str">
        <f t="shared" si="185"/>
        <v/>
      </c>
      <c r="L1506" s="7" t="str">
        <f t="shared" si="186"/>
        <v/>
      </c>
      <c r="M1506" s="7" t="str">
        <f>IF(ISBLANK(A1506),"",K1506/($M$1+SUM(K$3:K1505)))</f>
        <v/>
      </c>
      <c r="N1506" t="str">
        <f>IF(ISBLANK(A1506),"",IF(H1507=0,NETWORKDAYS($H$3,H1506,holiday!$B$2:$B$10),IF(DAY(H1506)&lt;DAY(H1507),NETWORKDAYS($H$3,H1506,holiday!$B$2:$B$10),0)))</f>
        <v/>
      </c>
      <c r="O1506" t="str">
        <f>IF(ISBLANK(A1506),"",SUMIF($A$3:$A1506,O$2,$B$3:$B1506))</f>
        <v/>
      </c>
      <c r="P1506" t="str">
        <f>IF(ISBLANK(A1506),"",SUMIF($A$3:$A1506,P$2,$B$3:$B1506))</f>
        <v/>
      </c>
      <c r="Q1506" t="str">
        <f>IF(ISBLANK(A1506),"",SUMIF($A$3:$A1506,Q$2,$B$3:$B1506))</f>
        <v/>
      </c>
      <c r="R1506" t="str">
        <f>IF(ISBLANK(A1506),"",SUMIF($A$3:$A1506,R$2,$B$3:$B1506))</f>
        <v/>
      </c>
      <c r="T1506" s="2" t="str">
        <f t="shared" si="187"/>
        <v/>
      </c>
      <c r="U1506" s="2" t="str">
        <f t="shared" si="188"/>
        <v/>
      </c>
      <c r="V1506" s="2" t="str">
        <f t="shared" si="189"/>
        <v/>
      </c>
      <c r="W1506" s="2" t="str">
        <f t="shared" si="190"/>
        <v/>
      </c>
    </row>
    <row r="1507" spans="8:23" x14ac:dyDescent="0.3">
      <c r="H1507" s="12">
        <f t="shared" si="191"/>
        <v>0</v>
      </c>
      <c r="I1507" s="2" t="str">
        <f t="shared" si="184"/>
        <v/>
      </c>
      <c r="J1507" s="2" t="str">
        <f>IF(ISBLANK(A1507),"",-SUM(I$3:I1507))</f>
        <v/>
      </c>
      <c r="K1507" s="2" t="str">
        <f t="shared" si="185"/>
        <v/>
      </c>
      <c r="L1507" s="7" t="str">
        <f t="shared" si="186"/>
        <v/>
      </c>
      <c r="M1507" s="7" t="str">
        <f>IF(ISBLANK(A1507),"",K1507/($M$1+SUM(K$3:K1506)))</f>
        <v/>
      </c>
      <c r="N1507" t="str">
        <f>IF(ISBLANK(A1507),"",IF(H1508=0,NETWORKDAYS($H$3,H1507,holiday!$B$2:$B$10),IF(DAY(H1507)&lt;DAY(H1508),NETWORKDAYS($H$3,H1507,holiday!$B$2:$B$10),0)))</f>
        <v/>
      </c>
      <c r="O1507" t="str">
        <f>IF(ISBLANK(A1507),"",SUMIF($A$3:$A1507,O$2,$B$3:$B1507))</f>
        <v/>
      </c>
      <c r="P1507" t="str">
        <f>IF(ISBLANK(A1507),"",SUMIF($A$3:$A1507,P$2,$B$3:$B1507))</f>
        <v/>
      </c>
      <c r="Q1507" t="str">
        <f>IF(ISBLANK(A1507),"",SUMIF($A$3:$A1507,Q$2,$B$3:$B1507))</f>
        <v/>
      </c>
      <c r="R1507" t="str">
        <f>IF(ISBLANK(A1507),"",SUMIF($A$3:$A1507,R$2,$B$3:$B1507))</f>
        <v/>
      </c>
      <c r="T1507" s="2" t="str">
        <f t="shared" si="187"/>
        <v/>
      </c>
      <c r="U1507" s="2" t="str">
        <f t="shared" si="188"/>
        <v/>
      </c>
      <c r="V1507" s="2" t="str">
        <f t="shared" si="189"/>
        <v/>
      </c>
      <c r="W1507" s="2" t="str">
        <f t="shared" si="190"/>
        <v/>
      </c>
    </row>
    <row r="1508" spans="8:23" x14ac:dyDescent="0.3">
      <c r="H1508" s="12">
        <f t="shared" si="191"/>
        <v>0</v>
      </c>
      <c r="I1508" s="2" t="str">
        <f t="shared" si="184"/>
        <v/>
      </c>
      <c r="J1508" s="2" t="str">
        <f>IF(ISBLANK(A1508),"",-SUM(I$3:I1508))</f>
        <v/>
      </c>
      <c r="K1508" s="2" t="str">
        <f t="shared" si="185"/>
        <v/>
      </c>
      <c r="L1508" s="7" t="str">
        <f t="shared" si="186"/>
        <v/>
      </c>
      <c r="M1508" s="7" t="str">
        <f>IF(ISBLANK(A1508),"",K1508/($M$1+SUM(K$3:K1507)))</f>
        <v/>
      </c>
      <c r="N1508" t="str">
        <f>IF(ISBLANK(A1508),"",IF(H1509=0,NETWORKDAYS($H$3,H1508,holiday!$B$2:$B$10),IF(DAY(H1508)&lt;DAY(H1509),NETWORKDAYS($H$3,H1508,holiday!$B$2:$B$10),0)))</f>
        <v/>
      </c>
      <c r="O1508" t="str">
        <f>IF(ISBLANK(A1508),"",SUMIF($A$3:$A1508,O$2,$B$3:$B1508))</f>
        <v/>
      </c>
      <c r="P1508" t="str">
        <f>IF(ISBLANK(A1508),"",SUMIF($A$3:$A1508,P$2,$B$3:$B1508))</f>
        <v/>
      </c>
      <c r="Q1508" t="str">
        <f>IF(ISBLANK(A1508),"",SUMIF($A$3:$A1508,Q$2,$B$3:$B1508))</f>
        <v/>
      </c>
      <c r="R1508" t="str">
        <f>IF(ISBLANK(A1508),"",SUMIF($A$3:$A1508,R$2,$B$3:$B1508))</f>
        <v/>
      </c>
      <c r="T1508" s="2" t="str">
        <f t="shared" si="187"/>
        <v/>
      </c>
      <c r="U1508" s="2" t="str">
        <f t="shared" si="188"/>
        <v/>
      </c>
      <c r="V1508" s="2" t="str">
        <f t="shared" si="189"/>
        <v/>
      </c>
      <c r="W1508" s="2" t="str">
        <f t="shared" si="190"/>
        <v/>
      </c>
    </row>
    <row r="1509" spans="8:23" x14ac:dyDescent="0.3">
      <c r="H1509" s="12">
        <f t="shared" si="191"/>
        <v>0</v>
      </c>
      <c r="I1509" s="2" t="str">
        <f t="shared" si="184"/>
        <v/>
      </c>
      <c r="J1509" s="2" t="str">
        <f>IF(ISBLANK(A1509),"",-SUM(I$3:I1509))</f>
        <v/>
      </c>
      <c r="K1509" s="2" t="str">
        <f t="shared" si="185"/>
        <v/>
      </c>
      <c r="L1509" s="7" t="str">
        <f t="shared" si="186"/>
        <v/>
      </c>
      <c r="M1509" s="7" t="str">
        <f>IF(ISBLANK(A1509),"",K1509/($M$1+SUM(K$3:K1508)))</f>
        <v/>
      </c>
      <c r="N1509" t="str">
        <f>IF(ISBLANK(A1509),"",IF(H1510=0,NETWORKDAYS($H$3,H1509,holiday!$B$2:$B$10),IF(DAY(H1509)&lt;DAY(H1510),NETWORKDAYS($H$3,H1509,holiday!$B$2:$B$10),0)))</f>
        <v/>
      </c>
      <c r="O1509" t="str">
        <f>IF(ISBLANK(A1509),"",SUMIF($A$3:$A1509,O$2,$B$3:$B1509))</f>
        <v/>
      </c>
      <c r="P1509" t="str">
        <f>IF(ISBLANK(A1509),"",SUMIF($A$3:$A1509,P$2,$B$3:$B1509))</f>
        <v/>
      </c>
      <c r="Q1509" t="str">
        <f>IF(ISBLANK(A1509),"",SUMIF($A$3:$A1509,Q$2,$B$3:$B1509))</f>
        <v/>
      </c>
      <c r="R1509" t="str">
        <f>IF(ISBLANK(A1509),"",SUMIF($A$3:$A1509,R$2,$B$3:$B1509))</f>
        <v/>
      </c>
      <c r="T1509" s="2" t="str">
        <f t="shared" si="187"/>
        <v/>
      </c>
      <c r="U1509" s="2" t="str">
        <f t="shared" si="188"/>
        <v/>
      </c>
      <c r="V1509" s="2" t="str">
        <f t="shared" si="189"/>
        <v/>
      </c>
      <c r="W1509" s="2" t="str">
        <f t="shared" si="190"/>
        <v/>
      </c>
    </row>
    <row r="1510" spans="8:23" x14ac:dyDescent="0.3">
      <c r="H1510" s="12">
        <f t="shared" si="191"/>
        <v>0</v>
      </c>
      <c r="I1510" s="2" t="str">
        <f t="shared" si="184"/>
        <v/>
      </c>
      <c r="J1510" s="2" t="str">
        <f>IF(ISBLANK(A1510),"",-SUM(I$3:I1510))</f>
        <v/>
      </c>
      <c r="K1510" s="2" t="str">
        <f t="shared" si="185"/>
        <v/>
      </c>
      <c r="L1510" s="7" t="str">
        <f t="shared" si="186"/>
        <v/>
      </c>
      <c r="M1510" s="7" t="str">
        <f>IF(ISBLANK(A1510),"",K1510/($M$1+SUM(K$3:K1509)))</f>
        <v/>
      </c>
      <c r="N1510" t="str">
        <f>IF(ISBLANK(A1510),"",IF(H1511=0,NETWORKDAYS($H$3,H1510,holiday!$B$2:$B$10),IF(DAY(H1510)&lt;DAY(H1511),NETWORKDAYS($H$3,H1510,holiday!$B$2:$B$10),0)))</f>
        <v/>
      </c>
      <c r="O1510" t="str">
        <f>IF(ISBLANK(A1510),"",SUMIF($A$3:$A1510,O$2,$B$3:$B1510))</f>
        <v/>
      </c>
      <c r="P1510" t="str">
        <f>IF(ISBLANK(A1510),"",SUMIF($A$3:$A1510,P$2,$B$3:$B1510))</f>
        <v/>
      </c>
      <c r="Q1510" t="str">
        <f>IF(ISBLANK(A1510),"",SUMIF($A$3:$A1510,Q$2,$B$3:$B1510))</f>
        <v/>
      </c>
      <c r="R1510" t="str">
        <f>IF(ISBLANK(A1510),"",SUMIF($A$3:$A1510,R$2,$B$3:$B1510))</f>
        <v/>
      </c>
      <c r="T1510" s="2" t="str">
        <f t="shared" si="187"/>
        <v/>
      </c>
      <c r="U1510" s="2" t="str">
        <f t="shared" si="188"/>
        <v/>
      </c>
      <c r="V1510" s="2" t="str">
        <f t="shared" si="189"/>
        <v/>
      </c>
      <c r="W1510" s="2" t="str">
        <f t="shared" si="190"/>
        <v/>
      </c>
    </row>
    <row r="1511" spans="8:23" x14ac:dyDescent="0.3">
      <c r="H1511" s="12">
        <f t="shared" si="191"/>
        <v>0</v>
      </c>
      <c r="I1511" s="2" t="str">
        <f t="shared" si="184"/>
        <v/>
      </c>
      <c r="J1511" s="2" t="str">
        <f>IF(ISBLANK(A1511),"",-SUM(I$3:I1511))</f>
        <v/>
      </c>
      <c r="K1511" s="2" t="str">
        <f t="shared" si="185"/>
        <v/>
      </c>
      <c r="L1511" s="7" t="str">
        <f t="shared" si="186"/>
        <v/>
      </c>
      <c r="M1511" s="7" t="str">
        <f>IF(ISBLANK(A1511),"",K1511/($M$1+SUM(K$3:K1510)))</f>
        <v/>
      </c>
      <c r="N1511" t="str">
        <f>IF(ISBLANK(A1511),"",IF(H1512=0,NETWORKDAYS($H$3,H1511,holiday!$B$2:$B$10),IF(DAY(H1511)&lt;DAY(H1512),NETWORKDAYS($H$3,H1511,holiday!$B$2:$B$10),0)))</f>
        <v/>
      </c>
      <c r="O1511" t="str">
        <f>IF(ISBLANK(A1511),"",SUMIF($A$3:$A1511,O$2,$B$3:$B1511))</f>
        <v/>
      </c>
      <c r="P1511" t="str">
        <f>IF(ISBLANK(A1511),"",SUMIF($A$3:$A1511,P$2,$B$3:$B1511))</f>
        <v/>
      </c>
      <c r="Q1511" t="str">
        <f>IF(ISBLANK(A1511),"",SUMIF($A$3:$A1511,Q$2,$B$3:$B1511))</f>
        <v/>
      </c>
      <c r="R1511" t="str">
        <f>IF(ISBLANK(A1511),"",SUMIF($A$3:$A1511,R$2,$B$3:$B1511))</f>
        <v/>
      </c>
      <c r="T1511" s="2" t="str">
        <f t="shared" si="187"/>
        <v/>
      </c>
      <c r="U1511" s="2" t="str">
        <f t="shared" si="188"/>
        <v/>
      </c>
      <c r="V1511" s="2" t="str">
        <f t="shared" si="189"/>
        <v/>
      </c>
      <c r="W1511" s="2" t="str">
        <f t="shared" si="190"/>
        <v/>
      </c>
    </row>
    <row r="1512" spans="8:23" x14ac:dyDescent="0.3">
      <c r="H1512" s="12">
        <f t="shared" si="191"/>
        <v>0</v>
      </c>
      <c r="I1512" s="2" t="str">
        <f t="shared" ref="I1512:I1575" si="192">IF(ISBLANK(A1512),"",-B1512*C1512)</f>
        <v/>
      </c>
      <c r="J1512" s="2" t="str">
        <f>IF(ISBLANK(A1512),"",-SUM(I$3:I1512))</f>
        <v/>
      </c>
      <c r="K1512" s="2" t="str">
        <f t="shared" ref="K1512:K1575" si="193">IF(ISBLANK(A1512),"",SUMPRODUCT(O1512:R1512,T1512:W1512)-J1512)</f>
        <v/>
      </c>
      <c r="L1512" s="7" t="str">
        <f t="shared" ref="L1512:L1575" si="194">IF(ISBLANK(A1512),"",K1512/$M$1)</f>
        <v/>
      </c>
      <c r="M1512" s="7" t="str">
        <f>IF(ISBLANK(A1512),"",K1512/($M$1+SUM(K$3:K1511)))</f>
        <v/>
      </c>
      <c r="N1512" t="str">
        <f>IF(ISBLANK(A1512),"",IF(H1513=0,NETWORKDAYS($H$3,H1512,holiday!$B$2:$B$10),IF(DAY(H1512)&lt;DAY(H1513),NETWORKDAYS($H$3,H1512,holiday!$B$2:$B$10),0)))</f>
        <v/>
      </c>
      <c r="O1512" t="str">
        <f>IF(ISBLANK(A1512),"",SUMIF($A$3:$A1512,O$2,$B$3:$B1512))</f>
        <v/>
      </c>
      <c r="P1512" t="str">
        <f>IF(ISBLANK(A1512),"",SUMIF($A$3:$A1512,P$2,$B$3:$B1512))</f>
        <v/>
      </c>
      <c r="Q1512" t="str">
        <f>IF(ISBLANK(A1512),"",SUMIF($A$3:$A1512,Q$2,$B$3:$B1512))</f>
        <v/>
      </c>
      <c r="R1512" t="str">
        <f>IF(ISBLANK(A1512),"",SUMIF($A$3:$A1512,R$2,$B$3:$B1512))</f>
        <v/>
      </c>
      <c r="T1512" s="2" t="str">
        <f t="shared" ref="T1512:T1575" si="195">IF(ISBLANK(A1512),"",IF($A1512=T$2,$C1512,T1511))</f>
        <v/>
      </c>
      <c r="U1512" s="2" t="str">
        <f t="shared" ref="U1512:U1575" si="196">IF(ISBLANK(A1512),"",IF($A1512=U$2,$C1512,U1511))</f>
        <v/>
      </c>
      <c r="V1512" s="2" t="str">
        <f t="shared" ref="V1512:V1575" si="197">IF(ISBLANK(A1512),"",IF($A1512=V$2,$C1512,V1511))</f>
        <v/>
      </c>
      <c r="W1512" s="2" t="str">
        <f t="shared" ref="W1512:W1575" si="198">IF(ISBLANK(A1512),"",IF($A1512=W$2,$C1512,W1511))</f>
        <v/>
      </c>
    </row>
    <row r="1513" spans="8:23" x14ac:dyDescent="0.3">
      <c r="H1513" s="12">
        <f t="shared" si="191"/>
        <v>0</v>
      </c>
      <c r="I1513" s="2" t="str">
        <f t="shared" si="192"/>
        <v/>
      </c>
      <c r="J1513" s="2" t="str">
        <f>IF(ISBLANK(A1513),"",-SUM(I$3:I1513))</f>
        <v/>
      </c>
      <c r="K1513" s="2" t="str">
        <f t="shared" si="193"/>
        <v/>
      </c>
      <c r="L1513" s="7" t="str">
        <f t="shared" si="194"/>
        <v/>
      </c>
      <c r="M1513" s="7" t="str">
        <f>IF(ISBLANK(A1513),"",K1513/($M$1+SUM(K$3:K1512)))</f>
        <v/>
      </c>
      <c r="N1513" t="str">
        <f>IF(ISBLANK(A1513),"",IF(H1514=0,NETWORKDAYS($H$3,H1513,holiday!$B$2:$B$10),IF(DAY(H1513)&lt;DAY(H1514),NETWORKDAYS($H$3,H1513,holiday!$B$2:$B$10),0)))</f>
        <v/>
      </c>
      <c r="O1513" t="str">
        <f>IF(ISBLANK(A1513),"",SUMIF($A$3:$A1513,O$2,$B$3:$B1513))</f>
        <v/>
      </c>
      <c r="P1513" t="str">
        <f>IF(ISBLANK(A1513),"",SUMIF($A$3:$A1513,P$2,$B$3:$B1513))</f>
        <v/>
      </c>
      <c r="Q1513" t="str">
        <f>IF(ISBLANK(A1513),"",SUMIF($A$3:$A1513,Q$2,$B$3:$B1513))</f>
        <v/>
      </c>
      <c r="R1513" t="str">
        <f>IF(ISBLANK(A1513),"",SUMIF($A$3:$A1513,R$2,$B$3:$B1513))</f>
        <v/>
      </c>
      <c r="T1513" s="2" t="str">
        <f t="shared" si="195"/>
        <v/>
      </c>
      <c r="U1513" s="2" t="str">
        <f t="shared" si="196"/>
        <v/>
      </c>
      <c r="V1513" s="2" t="str">
        <f t="shared" si="197"/>
        <v/>
      </c>
      <c r="W1513" s="2" t="str">
        <f t="shared" si="198"/>
        <v/>
      </c>
    </row>
    <row r="1514" spans="8:23" x14ac:dyDescent="0.3">
      <c r="H1514" s="12">
        <f t="shared" si="191"/>
        <v>0</v>
      </c>
      <c r="I1514" s="2" t="str">
        <f t="shared" si="192"/>
        <v/>
      </c>
      <c r="J1514" s="2" t="str">
        <f>IF(ISBLANK(A1514),"",-SUM(I$3:I1514))</f>
        <v/>
      </c>
      <c r="K1514" s="2" t="str">
        <f t="shared" si="193"/>
        <v/>
      </c>
      <c r="L1514" s="7" t="str">
        <f t="shared" si="194"/>
        <v/>
      </c>
      <c r="M1514" s="7" t="str">
        <f>IF(ISBLANK(A1514),"",K1514/($M$1+SUM(K$3:K1513)))</f>
        <v/>
      </c>
      <c r="N1514" t="str">
        <f>IF(ISBLANK(A1514),"",IF(H1515=0,NETWORKDAYS($H$3,H1514,holiday!$B$2:$B$10),IF(DAY(H1514)&lt;DAY(H1515),NETWORKDAYS($H$3,H1514,holiday!$B$2:$B$10),0)))</f>
        <v/>
      </c>
      <c r="O1514" t="str">
        <f>IF(ISBLANK(A1514),"",SUMIF($A$3:$A1514,O$2,$B$3:$B1514))</f>
        <v/>
      </c>
      <c r="P1514" t="str">
        <f>IF(ISBLANK(A1514),"",SUMIF($A$3:$A1514,P$2,$B$3:$B1514))</f>
        <v/>
      </c>
      <c r="Q1514" t="str">
        <f>IF(ISBLANK(A1514),"",SUMIF($A$3:$A1514,Q$2,$B$3:$B1514))</f>
        <v/>
      </c>
      <c r="R1514" t="str">
        <f>IF(ISBLANK(A1514),"",SUMIF($A$3:$A1514,R$2,$B$3:$B1514))</f>
        <v/>
      </c>
      <c r="T1514" s="2" t="str">
        <f t="shared" si="195"/>
        <v/>
      </c>
      <c r="U1514" s="2" t="str">
        <f t="shared" si="196"/>
        <v/>
      </c>
      <c r="V1514" s="2" t="str">
        <f t="shared" si="197"/>
        <v/>
      </c>
      <c r="W1514" s="2" t="str">
        <f t="shared" si="198"/>
        <v/>
      </c>
    </row>
    <row r="1515" spans="8:23" x14ac:dyDescent="0.3">
      <c r="H1515" s="12">
        <f t="shared" si="191"/>
        <v>0</v>
      </c>
      <c r="I1515" s="2" t="str">
        <f t="shared" si="192"/>
        <v/>
      </c>
      <c r="J1515" s="2" t="str">
        <f>IF(ISBLANK(A1515),"",-SUM(I$3:I1515))</f>
        <v/>
      </c>
      <c r="K1515" s="2" t="str">
        <f t="shared" si="193"/>
        <v/>
      </c>
      <c r="L1515" s="7" t="str">
        <f t="shared" si="194"/>
        <v/>
      </c>
      <c r="M1515" s="7" t="str">
        <f>IF(ISBLANK(A1515),"",K1515/($M$1+SUM(K$3:K1514)))</f>
        <v/>
      </c>
      <c r="N1515" t="str">
        <f>IF(ISBLANK(A1515),"",IF(H1516=0,NETWORKDAYS($H$3,H1515,holiday!$B$2:$B$10),IF(DAY(H1515)&lt;DAY(H1516),NETWORKDAYS($H$3,H1515,holiday!$B$2:$B$10),0)))</f>
        <v/>
      </c>
      <c r="O1515" t="str">
        <f>IF(ISBLANK(A1515),"",SUMIF($A$3:$A1515,O$2,$B$3:$B1515))</f>
        <v/>
      </c>
      <c r="P1515" t="str">
        <f>IF(ISBLANK(A1515),"",SUMIF($A$3:$A1515,P$2,$B$3:$B1515))</f>
        <v/>
      </c>
      <c r="Q1515" t="str">
        <f>IF(ISBLANK(A1515),"",SUMIF($A$3:$A1515,Q$2,$B$3:$B1515))</f>
        <v/>
      </c>
      <c r="R1515" t="str">
        <f>IF(ISBLANK(A1515),"",SUMIF($A$3:$A1515,R$2,$B$3:$B1515))</f>
        <v/>
      </c>
      <c r="T1515" s="2" t="str">
        <f t="shared" si="195"/>
        <v/>
      </c>
      <c r="U1515" s="2" t="str">
        <f t="shared" si="196"/>
        <v/>
      </c>
      <c r="V1515" s="2" t="str">
        <f t="shared" si="197"/>
        <v/>
      </c>
      <c r="W1515" s="2" t="str">
        <f t="shared" si="198"/>
        <v/>
      </c>
    </row>
    <row r="1516" spans="8:23" x14ac:dyDescent="0.3">
      <c r="H1516" s="12">
        <f t="shared" si="191"/>
        <v>0</v>
      </c>
      <c r="I1516" s="2" t="str">
        <f t="shared" si="192"/>
        <v/>
      </c>
      <c r="J1516" s="2" t="str">
        <f>IF(ISBLANK(A1516),"",-SUM(I$3:I1516))</f>
        <v/>
      </c>
      <c r="K1516" s="2" t="str">
        <f t="shared" si="193"/>
        <v/>
      </c>
      <c r="L1516" s="7" t="str">
        <f t="shared" si="194"/>
        <v/>
      </c>
      <c r="M1516" s="7" t="str">
        <f>IF(ISBLANK(A1516),"",K1516/($M$1+SUM(K$3:K1515)))</f>
        <v/>
      </c>
      <c r="N1516" t="str">
        <f>IF(ISBLANK(A1516),"",IF(H1517=0,NETWORKDAYS($H$3,H1516,holiday!$B$2:$B$10),IF(DAY(H1516)&lt;DAY(H1517),NETWORKDAYS($H$3,H1516,holiday!$B$2:$B$10),0)))</f>
        <v/>
      </c>
      <c r="O1516" t="str">
        <f>IF(ISBLANK(A1516),"",SUMIF($A$3:$A1516,O$2,$B$3:$B1516))</f>
        <v/>
      </c>
      <c r="P1516" t="str">
        <f>IF(ISBLANK(A1516),"",SUMIF($A$3:$A1516,P$2,$B$3:$B1516))</f>
        <v/>
      </c>
      <c r="Q1516" t="str">
        <f>IF(ISBLANK(A1516),"",SUMIF($A$3:$A1516,Q$2,$B$3:$B1516))</f>
        <v/>
      </c>
      <c r="R1516" t="str">
        <f>IF(ISBLANK(A1516),"",SUMIF($A$3:$A1516,R$2,$B$3:$B1516))</f>
        <v/>
      </c>
      <c r="T1516" s="2" t="str">
        <f t="shared" si="195"/>
        <v/>
      </c>
      <c r="U1516" s="2" t="str">
        <f t="shared" si="196"/>
        <v/>
      </c>
      <c r="V1516" s="2" t="str">
        <f t="shared" si="197"/>
        <v/>
      </c>
      <c r="W1516" s="2" t="str">
        <f t="shared" si="198"/>
        <v/>
      </c>
    </row>
    <row r="1517" spans="8:23" x14ac:dyDescent="0.3">
      <c r="H1517" s="12">
        <f t="shared" si="191"/>
        <v>0</v>
      </c>
      <c r="I1517" s="2" t="str">
        <f t="shared" si="192"/>
        <v/>
      </c>
      <c r="J1517" s="2" t="str">
        <f>IF(ISBLANK(A1517),"",-SUM(I$3:I1517))</f>
        <v/>
      </c>
      <c r="K1517" s="2" t="str">
        <f t="shared" si="193"/>
        <v/>
      </c>
      <c r="L1517" s="7" t="str">
        <f t="shared" si="194"/>
        <v/>
      </c>
      <c r="M1517" s="7" t="str">
        <f>IF(ISBLANK(A1517),"",K1517/($M$1+SUM(K$3:K1516)))</f>
        <v/>
      </c>
      <c r="N1517" t="str">
        <f>IF(ISBLANK(A1517),"",IF(H1518=0,NETWORKDAYS($H$3,H1517,holiday!$B$2:$B$10),IF(DAY(H1517)&lt;DAY(H1518),NETWORKDAYS($H$3,H1517,holiday!$B$2:$B$10),0)))</f>
        <v/>
      </c>
      <c r="O1517" t="str">
        <f>IF(ISBLANK(A1517),"",SUMIF($A$3:$A1517,O$2,$B$3:$B1517))</f>
        <v/>
      </c>
      <c r="P1517" t="str">
        <f>IF(ISBLANK(A1517),"",SUMIF($A$3:$A1517,P$2,$B$3:$B1517))</f>
        <v/>
      </c>
      <c r="Q1517" t="str">
        <f>IF(ISBLANK(A1517),"",SUMIF($A$3:$A1517,Q$2,$B$3:$B1517))</f>
        <v/>
      </c>
      <c r="R1517" t="str">
        <f>IF(ISBLANK(A1517),"",SUMIF($A$3:$A1517,R$2,$B$3:$B1517))</f>
        <v/>
      </c>
      <c r="T1517" s="2" t="str">
        <f t="shared" si="195"/>
        <v/>
      </c>
      <c r="U1517" s="2" t="str">
        <f t="shared" si="196"/>
        <v/>
      </c>
      <c r="V1517" s="2" t="str">
        <f t="shared" si="197"/>
        <v/>
      </c>
      <c r="W1517" s="2" t="str">
        <f t="shared" si="198"/>
        <v/>
      </c>
    </row>
    <row r="1518" spans="8:23" x14ac:dyDescent="0.3">
      <c r="H1518" s="12">
        <f t="shared" si="191"/>
        <v>0</v>
      </c>
      <c r="I1518" s="2" t="str">
        <f t="shared" si="192"/>
        <v/>
      </c>
      <c r="J1518" s="2" t="str">
        <f>IF(ISBLANK(A1518),"",-SUM(I$3:I1518))</f>
        <v/>
      </c>
      <c r="K1518" s="2" t="str">
        <f t="shared" si="193"/>
        <v/>
      </c>
      <c r="L1518" s="7" t="str">
        <f t="shared" si="194"/>
        <v/>
      </c>
      <c r="M1518" s="7" t="str">
        <f>IF(ISBLANK(A1518),"",K1518/($M$1+SUM(K$3:K1517)))</f>
        <v/>
      </c>
      <c r="N1518" t="str">
        <f>IF(ISBLANK(A1518),"",IF(H1519=0,NETWORKDAYS($H$3,H1518,holiday!$B$2:$B$10),IF(DAY(H1518)&lt;DAY(H1519),NETWORKDAYS($H$3,H1518,holiday!$B$2:$B$10),0)))</f>
        <v/>
      </c>
      <c r="O1518" t="str">
        <f>IF(ISBLANK(A1518),"",SUMIF($A$3:$A1518,O$2,$B$3:$B1518))</f>
        <v/>
      </c>
      <c r="P1518" t="str">
        <f>IF(ISBLANK(A1518),"",SUMIF($A$3:$A1518,P$2,$B$3:$B1518))</f>
        <v/>
      </c>
      <c r="Q1518" t="str">
        <f>IF(ISBLANK(A1518),"",SUMIF($A$3:$A1518,Q$2,$B$3:$B1518))</f>
        <v/>
      </c>
      <c r="R1518" t="str">
        <f>IF(ISBLANK(A1518),"",SUMIF($A$3:$A1518,R$2,$B$3:$B1518))</f>
        <v/>
      </c>
      <c r="T1518" s="2" t="str">
        <f t="shared" si="195"/>
        <v/>
      </c>
      <c r="U1518" s="2" t="str">
        <f t="shared" si="196"/>
        <v/>
      </c>
      <c r="V1518" s="2" t="str">
        <f t="shared" si="197"/>
        <v/>
      </c>
      <c r="W1518" s="2" t="str">
        <f t="shared" si="198"/>
        <v/>
      </c>
    </row>
    <row r="1519" spans="8:23" x14ac:dyDescent="0.3">
      <c r="H1519" s="12">
        <f t="shared" si="191"/>
        <v>0</v>
      </c>
      <c r="I1519" s="2" t="str">
        <f t="shared" si="192"/>
        <v/>
      </c>
      <c r="J1519" s="2" t="str">
        <f>IF(ISBLANK(A1519),"",-SUM(I$3:I1519))</f>
        <v/>
      </c>
      <c r="K1519" s="2" t="str">
        <f t="shared" si="193"/>
        <v/>
      </c>
      <c r="L1519" s="7" t="str">
        <f t="shared" si="194"/>
        <v/>
      </c>
      <c r="M1519" s="7" t="str">
        <f>IF(ISBLANK(A1519),"",K1519/($M$1+SUM(K$3:K1518)))</f>
        <v/>
      </c>
      <c r="N1519" t="str">
        <f>IF(ISBLANK(A1519),"",IF(H1520=0,NETWORKDAYS($H$3,H1519,holiday!$B$2:$B$10),IF(DAY(H1519)&lt;DAY(H1520),NETWORKDAYS($H$3,H1519,holiday!$B$2:$B$10),0)))</f>
        <v/>
      </c>
      <c r="O1519" t="str">
        <f>IF(ISBLANK(A1519),"",SUMIF($A$3:$A1519,O$2,$B$3:$B1519))</f>
        <v/>
      </c>
      <c r="P1519" t="str">
        <f>IF(ISBLANK(A1519),"",SUMIF($A$3:$A1519,P$2,$B$3:$B1519))</f>
        <v/>
      </c>
      <c r="Q1519" t="str">
        <f>IF(ISBLANK(A1519),"",SUMIF($A$3:$A1519,Q$2,$B$3:$B1519))</f>
        <v/>
      </c>
      <c r="R1519" t="str">
        <f>IF(ISBLANK(A1519),"",SUMIF($A$3:$A1519,R$2,$B$3:$B1519))</f>
        <v/>
      </c>
      <c r="T1519" s="2" t="str">
        <f t="shared" si="195"/>
        <v/>
      </c>
      <c r="U1519" s="2" t="str">
        <f t="shared" si="196"/>
        <v/>
      </c>
      <c r="V1519" s="2" t="str">
        <f t="shared" si="197"/>
        <v/>
      </c>
      <c r="W1519" s="2" t="str">
        <f t="shared" si="198"/>
        <v/>
      </c>
    </row>
    <row r="1520" spans="8:23" x14ac:dyDescent="0.3">
      <c r="H1520" s="12">
        <f t="shared" si="191"/>
        <v>0</v>
      </c>
      <c r="I1520" s="2" t="str">
        <f t="shared" si="192"/>
        <v/>
      </c>
      <c r="J1520" s="2" t="str">
        <f>IF(ISBLANK(A1520),"",-SUM(I$3:I1520))</f>
        <v/>
      </c>
      <c r="K1520" s="2" t="str">
        <f t="shared" si="193"/>
        <v/>
      </c>
      <c r="L1520" s="7" t="str">
        <f t="shared" si="194"/>
        <v/>
      </c>
      <c r="M1520" s="7" t="str">
        <f>IF(ISBLANK(A1520),"",K1520/($M$1+SUM(K$3:K1519)))</f>
        <v/>
      </c>
      <c r="N1520" t="str">
        <f>IF(ISBLANK(A1520),"",IF(H1521=0,NETWORKDAYS($H$3,H1520,holiday!$B$2:$B$10),IF(DAY(H1520)&lt;DAY(H1521),NETWORKDAYS($H$3,H1520,holiday!$B$2:$B$10),0)))</f>
        <v/>
      </c>
      <c r="O1520" t="str">
        <f>IF(ISBLANK(A1520),"",SUMIF($A$3:$A1520,O$2,$B$3:$B1520))</f>
        <v/>
      </c>
      <c r="P1520" t="str">
        <f>IF(ISBLANK(A1520),"",SUMIF($A$3:$A1520,P$2,$B$3:$B1520))</f>
        <v/>
      </c>
      <c r="Q1520" t="str">
        <f>IF(ISBLANK(A1520),"",SUMIF($A$3:$A1520,Q$2,$B$3:$B1520))</f>
        <v/>
      </c>
      <c r="R1520" t="str">
        <f>IF(ISBLANK(A1520),"",SUMIF($A$3:$A1520,R$2,$B$3:$B1520))</f>
        <v/>
      </c>
      <c r="T1520" s="2" t="str">
        <f t="shared" si="195"/>
        <v/>
      </c>
      <c r="U1520" s="2" t="str">
        <f t="shared" si="196"/>
        <v/>
      </c>
      <c r="V1520" s="2" t="str">
        <f t="shared" si="197"/>
        <v/>
      </c>
      <c r="W1520" s="2" t="str">
        <f t="shared" si="198"/>
        <v/>
      </c>
    </row>
    <row r="1521" spans="8:23" x14ac:dyDescent="0.3">
      <c r="H1521" s="12">
        <f t="shared" si="191"/>
        <v>0</v>
      </c>
      <c r="I1521" s="2" t="str">
        <f t="shared" si="192"/>
        <v/>
      </c>
      <c r="J1521" s="2" t="str">
        <f>IF(ISBLANK(A1521),"",-SUM(I$3:I1521))</f>
        <v/>
      </c>
      <c r="K1521" s="2" t="str">
        <f t="shared" si="193"/>
        <v/>
      </c>
      <c r="L1521" s="7" t="str">
        <f t="shared" si="194"/>
        <v/>
      </c>
      <c r="M1521" s="7" t="str">
        <f>IF(ISBLANK(A1521),"",K1521/($M$1+SUM(K$3:K1520)))</f>
        <v/>
      </c>
      <c r="N1521" t="str">
        <f>IF(ISBLANK(A1521),"",IF(H1522=0,NETWORKDAYS($H$3,H1521,holiday!$B$2:$B$10),IF(DAY(H1521)&lt;DAY(H1522),NETWORKDAYS($H$3,H1521,holiday!$B$2:$B$10),0)))</f>
        <v/>
      </c>
      <c r="O1521" t="str">
        <f>IF(ISBLANK(A1521),"",SUMIF($A$3:$A1521,O$2,$B$3:$B1521))</f>
        <v/>
      </c>
      <c r="P1521" t="str">
        <f>IF(ISBLANK(A1521),"",SUMIF($A$3:$A1521,P$2,$B$3:$B1521))</f>
        <v/>
      </c>
      <c r="Q1521" t="str">
        <f>IF(ISBLANK(A1521),"",SUMIF($A$3:$A1521,Q$2,$B$3:$B1521))</f>
        <v/>
      </c>
      <c r="R1521" t="str">
        <f>IF(ISBLANK(A1521),"",SUMIF($A$3:$A1521,R$2,$B$3:$B1521))</f>
        <v/>
      </c>
      <c r="T1521" s="2" t="str">
        <f t="shared" si="195"/>
        <v/>
      </c>
      <c r="U1521" s="2" t="str">
        <f t="shared" si="196"/>
        <v/>
      </c>
      <c r="V1521" s="2" t="str">
        <f t="shared" si="197"/>
        <v/>
      </c>
      <c r="W1521" s="2" t="str">
        <f t="shared" si="198"/>
        <v/>
      </c>
    </row>
    <row r="1522" spans="8:23" x14ac:dyDescent="0.3">
      <c r="H1522" s="12">
        <f t="shared" si="191"/>
        <v>0</v>
      </c>
      <c r="I1522" s="2" t="str">
        <f t="shared" si="192"/>
        <v/>
      </c>
      <c r="J1522" s="2" t="str">
        <f>IF(ISBLANK(A1522),"",-SUM(I$3:I1522))</f>
        <v/>
      </c>
      <c r="K1522" s="2" t="str">
        <f t="shared" si="193"/>
        <v/>
      </c>
      <c r="L1522" s="7" t="str">
        <f t="shared" si="194"/>
        <v/>
      </c>
      <c r="M1522" s="7" t="str">
        <f>IF(ISBLANK(A1522),"",K1522/($M$1+SUM(K$3:K1521)))</f>
        <v/>
      </c>
      <c r="N1522" t="str">
        <f>IF(ISBLANK(A1522),"",IF(H1523=0,NETWORKDAYS($H$3,H1522,holiday!$B$2:$B$10),IF(DAY(H1522)&lt;DAY(H1523),NETWORKDAYS($H$3,H1522,holiday!$B$2:$B$10),0)))</f>
        <v/>
      </c>
      <c r="O1522" t="str">
        <f>IF(ISBLANK(A1522),"",SUMIF($A$3:$A1522,O$2,$B$3:$B1522))</f>
        <v/>
      </c>
      <c r="P1522" t="str">
        <f>IF(ISBLANK(A1522),"",SUMIF($A$3:$A1522,P$2,$B$3:$B1522))</f>
        <v/>
      </c>
      <c r="Q1522" t="str">
        <f>IF(ISBLANK(A1522),"",SUMIF($A$3:$A1522,Q$2,$B$3:$B1522))</f>
        <v/>
      </c>
      <c r="R1522" t="str">
        <f>IF(ISBLANK(A1522),"",SUMIF($A$3:$A1522,R$2,$B$3:$B1522))</f>
        <v/>
      </c>
      <c r="T1522" s="2" t="str">
        <f t="shared" si="195"/>
        <v/>
      </c>
      <c r="U1522" s="2" t="str">
        <f t="shared" si="196"/>
        <v/>
      </c>
      <c r="V1522" s="2" t="str">
        <f t="shared" si="197"/>
        <v/>
      </c>
      <c r="W1522" s="2" t="str">
        <f t="shared" si="198"/>
        <v/>
      </c>
    </row>
    <row r="1523" spans="8:23" x14ac:dyDescent="0.3">
      <c r="H1523" s="12">
        <f t="shared" si="191"/>
        <v>0</v>
      </c>
      <c r="I1523" s="2" t="str">
        <f t="shared" si="192"/>
        <v/>
      </c>
      <c r="J1523" s="2" t="str">
        <f>IF(ISBLANK(A1523),"",-SUM(I$3:I1523))</f>
        <v/>
      </c>
      <c r="K1523" s="2" t="str">
        <f t="shared" si="193"/>
        <v/>
      </c>
      <c r="L1523" s="7" t="str">
        <f t="shared" si="194"/>
        <v/>
      </c>
      <c r="M1523" s="7" t="str">
        <f>IF(ISBLANK(A1523),"",K1523/($M$1+SUM(K$3:K1522)))</f>
        <v/>
      </c>
      <c r="N1523" t="str">
        <f>IF(ISBLANK(A1523),"",IF(H1524=0,NETWORKDAYS($H$3,H1523,holiday!$B$2:$B$10),IF(DAY(H1523)&lt;DAY(H1524),NETWORKDAYS($H$3,H1523,holiday!$B$2:$B$10),0)))</f>
        <v/>
      </c>
      <c r="O1523" t="str">
        <f>IF(ISBLANK(A1523),"",SUMIF($A$3:$A1523,O$2,$B$3:$B1523))</f>
        <v/>
      </c>
      <c r="P1523" t="str">
        <f>IF(ISBLANK(A1523),"",SUMIF($A$3:$A1523,P$2,$B$3:$B1523))</f>
        <v/>
      </c>
      <c r="Q1523" t="str">
        <f>IF(ISBLANK(A1523),"",SUMIF($A$3:$A1523,Q$2,$B$3:$B1523))</f>
        <v/>
      </c>
      <c r="R1523" t="str">
        <f>IF(ISBLANK(A1523),"",SUMIF($A$3:$A1523,R$2,$B$3:$B1523))</f>
        <v/>
      </c>
      <c r="T1523" s="2" t="str">
        <f t="shared" si="195"/>
        <v/>
      </c>
      <c r="U1523" s="2" t="str">
        <f t="shared" si="196"/>
        <v/>
      </c>
      <c r="V1523" s="2" t="str">
        <f t="shared" si="197"/>
        <v/>
      </c>
      <c r="W1523" s="2" t="str">
        <f t="shared" si="198"/>
        <v/>
      </c>
    </row>
    <row r="1524" spans="8:23" x14ac:dyDescent="0.3">
      <c r="H1524" s="12">
        <f t="shared" si="191"/>
        <v>0</v>
      </c>
      <c r="I1524" s="2" t="str">
        <f t="shared" si="192"/>
        <v/>
      </c>
      <c r="J1524" s="2" t="str">
        <f>IF(ISBLANK(A1524),"",-SUM(I$3:I1524))</f>
        <v/>
      </c>
      <c r="K1524" s="2" t="str">
        <f t="shared" si="193"/>
        <v/>
      </c>
      <c r="L1524" s="7" t="str">
        <f t="shared" si="194"/>
        <v/>
      </c>
      <c r="M1524" s="7" t="str">
        <f>IF(ISBLANK(A1524),"",K1524/($M$1+SUM(K$3:K1523)))</f>
        <v/>
      </c>
      <c r="N1524" t="str">
        <f>IF(ISBLANK(A1524),"",IF(H1525=0,NETWORKDAYS($H$3,H1524,holiday!$B$2:$B$10),IF(DAY(H1524)&lt;DAY(H1525),NETWORKDAYS($H$3,H1524,holiday!$B$2:$B$10),0)))</f>
        <v/>
      </c>
      <c r="O1524" t="str">
        <f>IF(ISBLANK(A1524),"",SUMIF($A$3:$A1524,O$2,$B$3:$B1524))</f>
        <v/>
      </c>
      <c r="P1524" t="str">
        <f>IF(ISBLANK(A1524),"",SUMIF($A$3:$A1524,P$2,$B$3:$B1524))</f>
        <v/>
      </c>
      <c r="Q1524" t="str">
        <f>IF(ISBLANK(A1524),"",SUMIF($A$3:$A1524,Q$2,$B$3:$B1524))</f>
        <v/>
      </c>
      <c r="R1524" t="str">
        <f>IF(ISBLANK(A1524),"",SUMIF($A$3:$A1524,R$2,$B$3:$B1524))</f>
        <v/>
      </c>
      <c r="T1524" s="2" t="str">
        <f t="shared" si="195"/>
        <v/>
      </c>
      <c r="U1524" s="2" t="str">
        <f t="shared" si="196"/>
        <v/>
      </c>
      <c r="V1524" s="2" t="str">
        <f t="shared" si="197"/>
        <v/>
      </c>
      <c r="W1524" s="2" t="str">
        <f t="shared" si="198"/>
        <v/>
      </c>
    </row>
    <row r="1525" spans="8:23" x14ac:dyDescent="0.3">
      <c r="H1525" s="12">
        <f t="shared" si="191"/>
        <v>0</v>
      </c>
      <c r="I1525" s="2" t="str">
        <f t="shared" si="192"/>
        <v/>
      </c>
      <c r="J1525" s="2" t="str">
        <f>IF(ISBLANK(A1525),"",-SUM(I$3:I1525))</f>
        <v/>
      </c>
      <c r="K1525" s="2" t="str">
        <f t="shared" si="193"/>
        <v/>
      </c>
      <c r="L1525" s="7" t="str">
        <f t="shared" si="194"/>
        <v/>
      </c>
      <c r="M1525" s="7" t="str">
        <f>IF(ISBLANK(A1525),"",K1525/($M$1+SUM(K$3:K1524)))</f>
        <v/>
      </c>
      <c r="N1525" t="str">
        <f>IF(ISBLANK(A1525),"",IF(H1526=0,NETWORKDAYS($H$3,H1525,holiday!$B$2:$B$10),IF(DAY(H1525)&lt;DAY(H1526),NETWORKDAYS($H$3,H1525,holiday!$B$2:$B$10),0)))</f>
        <v/>
      </c>
      <c r="O1525" t="str">
        <f>IF(ISBLANK(A1525),"",SUMIF($A$3:$A1525,O$2,$B$3:$B1525))</f>
        <v/>
      </c>
      <c r="P1525" t="str">
        <f>IF(ISBLANK(A1525),"",SUMIF($A$3:$A1525,P$2,$B$3:$B1525))</f>
        <v/>
      </c>
      <c r="Q1525" t="str">
        <f>IF(ISBLANK(A1525),"",SUMIF($A$3:$A1525,Q$2,$B$3:$B1525))</f>
        <v/>
      </c>
      <c r="R1525" t="str">
        <f>IF(ISBLANK(A1525),"",SUMIF($A$3:$A1525,R$2,$B$3:$B1525))</f>
        <v/>
      </c>
      <c r="T1525" s="2" t="str">
        <f t="shared" si="195"/>
        <v/>
      </c>
      <c r="U1525" s="2" t="str">
        <f t="shared" si="196"/>
        <v/>
      </c>
      <c r="V1525" s="2" t="str">
        <f t="shared" si="197"/>
        <v/>
      </c>
      <c r="W1525" s="2" t="str">
        <f t="shared" si="198"/>
        <v/>
      </c>
    </row>
    <row r="1526" spans="8:23" x14ac:dyDescent="0.3">
      <c r="H1526" s="12">
        <f t="shared" si="191"/>
        <v>0</v>
      </c>
      <c r="I1526" s="2" t="str">
        <f t="shared" si="192"/>
        <v/>
      </c>
      <c r="J1526" s="2" t="str">
        <f>IF(ISBLANK(A1526),"",-SUM(I$3:I1526))</f>
        <v/>
      </c>
      <c r="K1526" s="2" t="str">
        <f t="shared" si="193"/>
        <v/>
      </c>
      <c r="L1526" s="7" t="str">
        <f t="shared" si="194"/>
        <v/>
      </c>
      <c r="M1526" s="7" t="str">
        <f>IF(ISBLANK(A1526),"",K1526/($M$1+SUM(K$3:K1525)))</f>
        <v/>
      </c>
      <c r="N1526" t="str">
        <f>IF(ISBLANK(A1526),"",IF(H1527=0,NETWORKDAYS($H$3,H1526,holiday!$B$2:$B$10),IF(DAY(H1526)&lt;DAY(H1527),NETWORKDAYS($H$3,H1526,holiday!$B$2:$B$10),0)))</f>
        <v/>
      </c>
      <c r="O1526" t="str">
        <f>IF(ISBLANK(A1526),"",SUMIF($A$3:$A1526,O$2,$B$3:$B1526))</f>
        <v/>
      </c>
      <c r="P1526" t="str">
        <f>IF(ISBLANK(A1526),"",SUMIF($A$3:$A1526,P$2,$B$3:$B1526))</f>
        <v/>
      </c>
      <c r="Q1526" t="str">
        <f>IF(ISBLANK(A1526),"",SUMIF($A$3:$A1526,Q$2,$B$3:$B1526))</f>
        <v/>
      </c>
      <c r="R1526" t="str">
        <f>IF(ISBLANK(A1526),"",SUMIF($A$3:$A1526,R$2,$B$3:$B1526))</f>
        <v/>
      </c>
      <c r="T1526" s="2" t="str">
        <f t="shared" si="195"/>
        <v/>
      </c>
      <c r="U1526" s="2" t="str">
        <f t="shared" si="196"/>
        <v/>
      </c>
      <c r="V1526" s="2" t="str">
        <f t="shared" si="197"/>
        <v/>
      </c>
      <c r="W1526" s="2" t="str">
        <f t="shared" si="198"/>
        <v/>
      </c>
    </row>
    <row r="1527" spans="8:23" x14ac:dyDescent="0.3">
      <c r="H1527" s="12">
        <f t="shared" si="191"/>
        <v>0</v>
      </c>
      <c r="I1527" s="2" t="str">
        <f t="shared" si="192"/>
        <v/>
      </c>
      <c r="J1527" s="2" t="str">
        <f>IF(ISBLANK(A1527),"",-SUM(I$3:I1527))</f>
        <v/>
      </c>
      <c r="K1527" s="2" t="str">
        <f t="shared" si="193"/>
        <v/>
      </c>
      <c r="L1527" s="7" t="str">
        <f t="shared" si="194"/>
        <v/>
      </c>
      <c r="M1527" s="7" t="str">
        <f>IF(ISBLANK(A1527),"",K1527/($M$1+SUM(K$3:K1526)))</f>
        <v/>
      </c>
      <c r="N1527" t="str">
        <f>IF(ISBLANK(A1527),"",IF(H1528=0,NETWORKDAYS($H$3,H1527,holiday!$B$2:$B$10),IF(DAY(H1527)&lt;DAY(H1528),NETWORKDAYS($H$3,H1527,holiday!$B$2:$B$10),0)))</f>
        <v/>
      </c>
      <c r="O1527" t="str">
        <f>IF(ISBLANK(A1527),"",SUMIF($A$3:$A1527,O$2,$B$3:$B1527))</f>
        <v/>
      </c>
      <c r="P1527" t="str">
        <f>IF(ISBLANK(A1527),"",SUMIF($A$3:$A1527,P$2,$B$3:$B1527))</f>
        <v/>
      </c>
      <c r="Q1527" t="str">
        <f>IF(ISBLANK(A1527),"",SUMIF($A$3:$A1527,Q$2,$B$3:$B1527))</f>
        <v/>
      </c>
      <c r="R1527" t="str">
        <f>IF(ISBLANK(A1527),"",SUMIF($A$3:$A1527,R$2,$B$3:$B1527))</f>
        <v/>
      </c>
      <c r="T1527" s="2" t="str">
        <f t="shared" si="195"/>
        <v/>
      </c>
      <c r="U1527" s="2" t="str">
        <f t="shared" si="196"/>
        <v/>
      </c>
      <c r="V1527" s="2" t="str">
        <f t="shared" si="197"/>
        <v/>
      </c>
      <c r="W1527" s="2" t="str">
        <f t="shared" si="198"/>
        <v/>
      </c>
    </row>
    <row r="1528" spans="8:23" x14ac:dyDescent="0.3">
      <c r="H1528" s="12">
        <f t="shared" si="191"/>
        <v>0</v>
      </c>
      <c r="I1528" s="2" t="str">
        <f t="shared" si="192"/>
        <v/>
      </c>
      <c r="J1528" s="2" t="str">
        <f>IF(ISBLANK(A1528),"",-SUM(I$3:I1528))</f>
        <v/>
      </c>
      <c r="K1528" s="2" t="str">
        <f t="shared" si="193"/>
        <v/>
      </c>
      <c r="L1528" s="7" t="str">
        <f t="shared" si="194"/>
        <v/>
      </c>
      <c r="M1528" s="7" t="str">
        <f>IF(ISBLANK(A1528),"",K1528/($M$1+SUM(K$3:K1527)))</f>
        <v/>
      </c>
      <c r="N1528" t="str">
        <f>IF(ISBLANK(A1528),"",IF(H1529=0,NETWORKDAYS($H$3,H1528,holiday!$B$2:$B$10),IF(DAY(H1528)&lt;DAY(H1529),NETWORKDAYS($H$3,H1528,holiday!$B$2:$B$10),0)))</f>
        <v/>
      </c>
      <c r="O1528" t="str">
        <f>IF(ISBLANK(A1528),"",SUMIF($A$3:$A1528,O$2,$B$3:$B1528))</f>
        <v/>
      </c>
      <c r="P1528" t="str">
        <f>IF(ISBLANK(A1528),"",SUMIF($A$3:$A1528,P$2,$B$3:$B1528))</f>
        <v/>
      </c>
      <c r="Q1528" t="str">
        <f>IF(ISBLANK(A1528),"",SUMIF($A$3:$A1528,Q$2,$B$3:$B1528))</f>
        <v/>
      </c>
      <c r="R1528" t="str">
        <f>IF(ISBLANK(A1528),"",SUMIF($A$3:$A1528,R$2,$B$3:$B1528))</f>
        <v/>
      </c>
      <c r="T1528" s="2" t="str">
        <f t="shared" si="195"/>
        <v/>
      </c>
      <c r="U1528" s="2" t="str">
        <f t="shared" si="196"/>
        <v/>
      </c>
      <c r="V1528" s="2" t="str">
        <f t="shared" si="197"/>
        <v/>
      </c>
      <c r="W1528" s="2" t="str">
        <f t="shared" si="198"/>
        <v/>
      </c>
    </row>
    <row r="1529" spans="8:23" x14ac:dyDescent="0.3">
      <c r="H1529" s="12">
        <f t="shared" si="191"/>
        <v>0</v>
      </c>
      <c r="I1529" s="2" t="str">
        <f t="shared" si="192"/>
        <v/>
      </c>
      <c r="J1529" s="2" t="str">
        <f>IF(ISBLANK(A1529),"",-SUM(I$3:I1529))</f>
        <v/>
      </c>
      <c r="K1529" s="2" t="str">
        <f t="shared" si="193"/>
        <v/>
      </c>
      <c r="L1529" s="7" t="str">
        <f t="shared" si="194"/>
        <v/>
      </c>
      <c r="M1529" s="7" t="str">
        <f>IF(ISBLANK(A1529),"",K1529/($M$1+SUM(K$3:K1528)))</f>
        <v/>
      </c>
      <c r="N1529" t="str">
        <f>IF(ISBLANK(A1529),"",IF(H1530=0,NETWORKDAYS($H$3,H1529,holiday!$B$2:$B$10),IF(DAY(H1529)&lt;DAY(H1530),NETWORKDAYS($H$3,H1529,holiday!$B$2:$B$10),0)))</f>
        <v/>
      </c>
      <c r="O1529" t="str">
        <f>IF(ISBLANK(A1529),"",SUMIF($A$3:$A1529,O$2,$B$3:$B1529))</f>
        <v/>
      </c>
      <c r="P1529" t="str">
        <f>IF(ISBLANK(A1529),"",SUMIF($A$3:$A1529,P$2,$B$3:$B1529))</f>
        <v/>
      </c>
      <c r="Q1529" t="str">
        <f>IF(ISBLANK(A1529),"",SUMIF($A$3:$A1529,Q$2,$B$3:$B1529))</f>
        <v/>
      </c>
      <c r="R1529" t="str">
        <f>IF(ISBLANK(A1529),"",SUMIF($A$3:$A1529,R$2,$B$3:$B1529))</f>
        <v/>
      </c>
      <c r="T1529" s="2" t="str">
        <f t="shared" si="195"/>
        <v/>
      </c>
      <c r="U1529" s="2" t="str">
        <f t="shared" si="196"/>
        <v/>
      </c>
      <c r="V1529" s="2" t="str">
        <f t="shared" si="197"/>
        <v/>
      </c>
      <c r="W1529" s="2" t="str">
        <f t="shared" si="198"/>
        <v/>
      </c>
    </row>
    <row r="1530" spans="8:23" x14ac:dyDescent="0.3">
      <c r="H1530" s="12">
        <f t="shared" si="191"/>
        <v>0</v>
      </c>
      <c r="I1530" s="2" t="str">
        <f t="shared" si="192"/>
        <v/>
      </c>
      <c r="J1530" s="2" t="str">
        <f>IF(ISBLANK(A1530),"",-SUM(I$3:I1530))</f>
        <v/>
      </c>
      <c r="K1530" s="2" t="str">
        <f t="shared" si="193"/>
        <v/>
      </c>
      <c r="L1530" s="7" t="str">
        <f t="shared" si="194"/>
        <v/>
      </c>
      <c r="M1530" s="7" t="str">
        <f>IF(ISBLANK(A1530),"",K1530/($M$1+SUM(K$3:K1529)))</f>
        <v/>
      </c>
      <c r="N1530" t="str">
        <f>IF(ISBLANK(A1530),"",IF(H1531=0,NETWORKDAYS($H$3,H1530,holiday!$B$2:$B$10),IF(DAY(H1530)&lt;DAY(H1531),NETWORKDAYS($H$3,H1530,holiday!$B$2:$B$10),0)))</f>
        <v/>
      </c>
      <c r="O1530" t="str">
        <f>IF(ISBLANK(A1530),"",SUMIF($A$3:$A1530,O$2,$B$3:$B1530))</f>
        <v/>
      </c>
      <c r="P1530" t="str">
        <f>IF(ISBLANK(A1530),"",SUMIF($A$3:$A1530,P$2,$B$3:$B1530))</f>
        <v/>
      </c>
      <c r="Q1530" t="str">
        <f>IF(ISBLANK(A1530),"",SUMIF($A$3:$A1530,Q$2,$B$3:$B1530))</f>
        <v/>
      </c>
      <c r="R1530" t="str">
        <f>IF(ISBLANK(A1530),"",SUMIF($A$3:$A1530,R$2,$B$3:$B1530))</f>
        <v/>
      </c>
      <c r="T1530" s="2" t="str">
        <f t="shared" si="195"/>
        <v/>
      </c>
      <c r="U1530" s="2" t="str">
        <f t="shared" si="196"/>
        <v/>
      </c>
      <c r="V1530" s="2" t="str">
        <f t="shared" si="197"/>
        <v/>
      </c>
      <c r="W1530" s="2" t="str">
        <f t="shared" si="198"/>
        <v/>
      </c>
    </row>
    <row r="1531" spans="8:23" x14ac:dyDescent="0.3">
      <c r="H1531" s="12">
        <f t="shared" si="191"/>
        <v>0</v>
      </c>
      <c r="I1531" s="2" t="str">
        <f t="shared" si="192"/>
        <v/>
      </c>
      <c r="J1531" s="2" t="str">
        <f>IF(ISBLANK(A1531),"",-SUM(I$3:I1531))</f>
        <v/>
      </c>
      <c r="K1531" s="2" t="str">
        <f t="shared" si="193"/>
        <v/>
      </c>
      <c r="L1531" s="7" t="str">
        <f t="shared" si="194"/>
        <v/>
      </c>
      <c r="M1531" s="7" t="str">
        <f>IF(ISBLANK(A1531),"",K1531/($M$1+SUM(K$3:K1530)))</f>
        <v/>
      </c>
      <c r="N1531" t="str">
        <f>IF(ISBLANK(A1531),"",IF(H1532=0,NETWORKDAYS($H$3,H1531,holiday!$B$2:$B$10),IF(DAY(H1531)&lt;DAY(H1532),NETWORKDAYS($H$3,H1531,holiday!$B$2:$B$10),0)))</f>
        <v/>
      </c>
      <c r="O1531" t="str">
        <f>IF(ISBLANK(A1531),"",SUMIF($A$3:$A1531,O$2,$B$3:$B1531))</f>
        <v/>
      </c>
      <c r="P1531" t="str">
        <f>IF(ISBLANK(A1531),"",SUMIF($A$3:$A1531,P$2,$B$3:$B1531))</f>
        <v/>
      </c>
      <c r="Q1531" t="str">
        <f>IF(ISBLANK(A1531),"",SUMIF($A$3:$A1531,Q$2,$B$3:$B1531))</f>
        <v/>
      </c>
      <c r="R1531" t="str">
        <f>IF(ISBLANK(A1531),"",SUMIF($A$3:$A1531,R$2,$B$3:$B1531))</f>
        <v/>
      </c>
      <c r="T1531" s="2" t="str">
        <f t="shared" si="195"/>
        <v/>
      </c>
      <c r="U1531" s="2" t="str">
        <f t="shared" si="196"/>
        <v/>
      </c>
      <c r="V1531" s="2" t="str">
        <f t="shared" si="197"/>
        <v/>
      </c>
      <c r="W1531" s="2" t="str">
        <f t="shared" si="198"/>
        <v/>
      </c>
    </row>
    <row r="1532" spans="8:23" x14ac:dyDescent="0.3">
      <c r="H1532" s="12">
        <f t="shared" si="191"/>
        <v>0</v>
      </c>
      <c r="I1532" s="2" t="str">
        <f t="shared" si="192"/>
        <v/>
      </c>
      <c r="J1532" s="2" t="str">
        <f>IF(ISBLANK(A1532),"",-SUM(I$3:I1532))</f>
        <v/>
      </c>
      <c r="K1532" s="2" t="str">
        <f t="shared" si="193"/>
        <v/>
      </c>
      <c r="L1532" s="7" t="str">
        <f t="shared" si="194"/>
        <v/>
      </c>
      <c r="M1532" s="7" t="str">
        <f>IF(ISBLANK(A1532),"",K1532/($M$1+SUM(K$3:K1531)))</f>
        <v/>
      </c>
      <c r="N1532" t="str">
        <f>IF(ISBLANK(A1532),"",IF(H1533=0,NETWORKDAYS($H$3,H1532,holiday!$B$2:$B$10),IF(DAY(H1532)&lt;DAY(H1533),NETWORKDAYS($H$3,H1532,holiday!$B$2:$B$10),0)))</f>
        <v/>
      </c>
      <c r="O1532" t="str">
        <f>IF(ISBLANK(A1532),"",SUMIF($A$3:$A1532,O$2,$B$3:$B1532))</f>
        <v/>
      </c>
      <c r="P1532" t="str">
        <f>IF(ISBLANK(A1532),"",SUMIF($A$3:$A1532,P$2,$B$3:$B1532))</f>
        <v/>
      </c>
      <c r="Q1532" t="str">
        <f>IF(ISBLANK(A1532),"",SUMIF($A$3:$A1532,Q$2,$B$3:$B1532))</f>
        <v/>
      </c>
      <c r="R1532" t="str">
        <f>IF(ISBLANK(A1532),"",SUMIF($A$3:$A1532,R$2,$B$3:$B1532))</f>
        <v/>
      </c>
      <c r="T1532" s="2" t="str">
        <f t="shared" si="195"/>
        <v/>
      </c>
      <c r="U1532" s="2" t="str">
        <f t="shared" si="196"/>
        <v/>
      </c>
      <c r="V1532" s="2" t="str">
        <f t="shared" si="197"/>
        <v/>
      </c>
      <c r="W1532" s="2" t="str">
        <f t="shared" si="198"/>
        <v/>
      </c>
    </row>
    <row r="1533" spans="8:23" x14ac:dyDescent="0.3">
      <c r="H1533" s="12">
        <f t="shared" si="191"/>
        <v>0</v>
      </c>
      <c r="I1533" s="2" t="str">
        <f t="shared" si="192"/>
        <v/>
      </c>
      <c r="J1533" s="2" t="str">
        <f>IF(ISBLANK(A1533),"",-SUM(I$3:I1533))</f>
        <v/>
      </c>
      <c r="K1533" s="2" t="str">
        <f t="shared" si="193"/>
        <v/>
      </c>
      <c r="L1533" s="7" t="str">
        <f t="shared" si="194"/>
        <v/>
      </c>
      <c r="M1533" s="7" t="str">
        <f>IF(ISBLANK(A1533),"",K1533/($M$1+SUM(K$3:K1532)))</f>
        <v/>
      </c>
      <c r="N1533" t="str">
        <f>IF(ISBLANK(A1533),"",IF(H1534=0,NETWORKDAYS($H$3,H1533,holiday!$B$2:$B$10),IF(DAY(H1533)&lt;DAY(H1534),NETWORKDAYS($H$3,H1533,holiday!$B$2:$B$10),0)))</f>
        <v/>
      </c>
      <c r="O1533" t="str">
        <f>IF(ISBLANK(A1533),"",SUMIF($A$3:$A1533,O$2,$B$3:$B1533))</f>
        <v/>
      </c>
      <c r="P1533" t="str">
        <f>IF(ISBLANK(A1533),"",SUMIF($A$3:$A1533,P$2,$B$3:$B1533))</f>
        <v/>
      </c>
      <c r="Q1533" t="str">
        <f>IF(ISBLANK(A1533),"",SUMIF($A$3:$A1533,Q$2,$B$3:$B1533))</f>
        <v/>
      </c>
      <c r="R1533" t="str">
        <f>IF(ISBLANK(A1533),"",SUMIF($A$3:$A1533,R$2,$B$3:$B1533))</f>
        <v/>
      </c>
      <c r="T1533" s="2" t="str">
        <f t="shared" si="195"/>
        <v/>
      </c>
      <c r="U1533" s="2" t="str">
        <f t="shared" si="196"/>
        <v/>
      </c>
      <c r="V1533" s="2" t="str">
        <f t="shared" si="197"/>
        <v/>
      </c>
      <c r="W1533" s="2" t="str">
        <f t="shared" si="198"/>
        <v/>
      </c>
    </row>
    <row r="1534" spans="8:23" x14ac:dyDescent="0.3">
      <c r="H1534" s="12">
        <f t="shared" si="191"/>
        <v>0</v>
      </c>
      <c r="I1534" s="2" t="str">
        <f t="shared" si="192"/>
        <v/>
      </c>
      <c r="J1534" s="2" t="str">
        <f>IF(ISBLANK(A1534),"",-SUM(I$3:I1534))</f>
        <v/>
      </c>
      <c r="K1534" s="2" t="str">
        <f t="shared" si="193"/>
        <v/>
      </c>
      <c r="L1534" s="7" t="str">
        <f t="shared" si="194"/>
        <v/>
      </c>
      <c r="M1534" s="7" t="str">
        <f>IF(ISBLANK(A1534),"",K1534/($M$1+SUM(K$3:K1533)))</f>
        <v/>
      </c>
      <c r="N1534" t="str">
        <f>IF(ISBLANK(A1534),"",IF(H1535=0,NETWORKDAYS($H$3,H1534,holiday!$B$2:$B$10),IF(DAY(H1534)&lt;DAY(H1535),NETWORKDAYS($H$3,H1534,holiday!$B$2:$B$10),0)))</f>
        <v/>
      </c>
      <c r="O1534" t="str">
        <f>IF(ISBLANK(A1534),"",SUMIF($A$3:$A1534,O$2,$B$3:$B1534))</f>
        <v/>
      </c>
      <c r="P1534" t="str">
        <f>IF(ISBLANK(A1534),"",SUMIF($A$3:$A1534,P$2,$B$3:$B1534))</f>
        <v/>
      </c>
      <c r="Q1534" t="str">
        <f>IF(ISBLANK(A1534),"",SUMIF($A$3:$A1534,Q$2,$B$3:$B1534))</f>
        <v/>
      </c>
      <c r="R1534" t="str">
        <f>IF(ISBLANK(A1534),"",SUMIF($A$3:$A1534,R$2,$B$3:$B1534))</f>
        <v/>
      </c>
      <c r="T1534" s="2" t="str">
        <f t="shared" si="195"/>
        <v/>
      </c>
      <c r="U1534" s="2" t="str">
        <f t="shared" si="196"/>
        <v/>
      </c>
      <c r="V1534" s="2" t="str">
        <f t="shared" si="197"/>
        <v/>
      </c>
      <c r="W1534" s="2" t="str">
        <f t="shared" si="198"/>
        <v/>
      </c>
    </row>
    <row r="1535" spans="8:23" x14ac:dyDescent="0.3">
      <c r="H1535" s="12">
        <f t="shared" si="191"/>
        <v>0</v>
      </c>
      <c r="I1535" s="2" t="str">
        <f t="shared" si="192"/>
        <v/>
      </c>
      <c r="J1535" s="2" t="str">
        <f>IF(ISBLANK(A1535),"",-SUM(I$3:I1535))</f>
        <v/>
      </c>
      <c r="K1535" s="2" t="str">
        <f t="shared" si="193"/>
        <v/>
      </c>
      <c r="L1535" s="7" t="str">
        <f t="shared" si="194"/>
        <v/>
      </c>
      <c r="M1535" s="7" t="str">
        <f>IF(ISBLANK(A1535),"",K1535/($M$1+SUM(K$3:K1534)))</f>
        <v/>
      </c>
      <c r="N1535" t="str">
        <f>IF(ISBLANK(A1535),"",IF(H1536=0,NETWORKDAYS($H$3,H1535,holiday!$B$2:$B$10),IF(DAY(H1535)&lt;DAY(H1536),NETWORKDAYS($H$3,H1535,holiday!$B$2:$B$10),0)))</f>
        <v/>
      </c>
      <c r="O1535" t="str">
        <f>IF(ISBLANK(A1535),"",SUMIF($A$3:$A1535,O$2,$B$3:$B1535))</f>
        <v/>
      </c>
      <c r="P1535" t="str">
        <f>IF(ISBLANK(A1535),"",SUMIF($A$3:$A1535,P$2,$B$3:$B1535))</f>
        <v/>
      </c>
      <c r="Q1535" t="str">
        <f>IF(ISBLANK(A1535),"",SUMIF($A$3:$A1535,Q$2,$B$3:$B1535))</f>
        <v/>
      </c>
      <c r="R1535" t="str">
        <f>IF(ISBLANK(A1535),"",SUMIF($A$3:$A1535,R$2,$B$3:$B1535))</f>
        <v/>
      </c>
      <c r="T1535" s="2" t="str">
        <f t="shared" si="195"/>
        <v/>
      </c>
      <c r="U1535" s="2" t="str">
        <f t="shared" si="196"/>
        <v/>
      </c>
      <c r="V1535" s="2" t="str">
        <f t="shared" si="197"/>
        <v/>
      </c>
      <c r="W1535" s="2" t="str">
        <f t="shared" si="198"/>
        <v/>
      </c>
    </row>
    <row r="1536" spans="8:23" x14ac:dyDescent="0.3">
      <c r="H1536" s="12">
        <f t="shared" si="191"/>
        <v>0</v>
      </c>
      <c r="I1536" s="2" t="str">
        <f t="shared" si="192"/>
        <v/>
      </c>
      <c r="J1536" s="2" t="str">
        <f>IF(ISBLANK(A1536),"",-SUM(I$3:I1536))</f>
        <v/>
      </c>
      <c r="K1536" s="2" t="str">
        <f t="shared" si="193"/>
        <v/>
      </c>
      <c r="L1536" s="7" t="str">
        <f t="shared" si="194"/>
        <v/>
      </c>
      <c r="M1536" s="7" t="str">
        <f>IF(ISBLANK(A1536),"",K1536/($M$1+SUM(K$3:K1535)))</f>
        <v/>
      </c>
      <c r="N1536" t="str">
        <f>IF(ISBLANK(A1536),"",IF(H1537=0,NETWORKDAYS($H$3,H1536,holiday!$B$2:$B$10),IF(DAY(H1536)&lt;DAY(H1537),NETWORKDAYS($H$3,H1536,holiday!$B$2:$B$10),0)))</f>
        <v/>
      </c>
      <c r="O1536" t="str">
        <f>IF(ISBLANK(A1536),"",SUMIF($A$3:$A1536,O$2,$B$3:$B1536))</f>
        <v/>
      </c>
      <c r="P1536" t="str">
        <f>IF(ISBLANK(A1536),"",SUMIF($A$3:$A1536,P$2,$B$3:$B1536))</f>
        <v/>
      </c>
      <c r="Q1536" t="str">
        <f>IF(ISBLANK(A1536),"",SUMIF($A$3:$A1536,Q$2,$B$3:$B1536))</f>
        <v/>
      </c>
      <c r="R1536" t="str">
        <f>IF(ISBLANK(A1536),"",SUMIF($A$3:$A1536,R$2,$B$3:$B1536))</f>
        <v/>
      </c>
      <c r="T1536" s="2" t="str">
        <f t="shared" si="195"/>
        <v/>
      </c>
      <c r="U1536" s="2" t="str">
        <f t="shared" si="196"/>
        <v/>
      </c>
      <c r="V1536" s="2" t="str">
        <f t="shared" si="197"/>
        <v/>
      </c>
      <c r="W1536" s="2" t="str">
        <f t="shared" si="198"/>
        <v/>
      </c>
    </row>
    <row r="1537" spans="8:23" x14ac:dyDescent="0.3">
      <c r="H1537" s="12">
        <f t="shared" si="191"/>
        <v>0</v>
      </c>
      <c r="I1537" s="2" t="str">
        <f t="shared" si="192"/>
        <v/>
      </c>
      <c r="J1537" s="2" t="str">
        <f>IF(ISBLANK(A1537),"",-SUM(I$3:I1537))</f>
        <v/>
      </c>
      <c r="K1537" s="2" t="str">
        <f t="shared" si="193"/>
        <v/>
      </c>
      <c r="L1537" s="7" t="str">
        <f t="shared" si="194"/>
        <v/>
      </c>
      <c r="M1537" s="7" t="str">
        <f>IF(ISBLANK(A1537),"",K1537/($M$1+SUM(K$3:K1536)))</f>
        <v/>
      </c>
      <c r="N1537" t="str">
        <f>IF(ISBLANK(A1537),"",IF(H1538=0,NETWORKDAYS($H$3,H1537,holiday!$B$2:$B$10),IF(DAY(H1537)&lt;DAY(H1538),NETWORKDAYS($H$3,H1537,holiday!$B$2:$B$10),0)))</f>
        <v/>
      </c>
      <c r="O1537" t="str">
        <f>IF(ISBLANK(A1537),"",SUMIF($A$3:$A1537,O$2,$B$3:$B1537))</f>
        <v/>
      </c>
      <c r="P1537" t="str">
        <f>IF(ISBLANK(A1537),"",SUMIF($A$3:$A1537,P$2,$B$3:$B1537))</f>
        <v/>
      </c>
      <c r="Q1537" t="str">
        <f>IF(ISBLANK(A1537),"",SUMIF($A$3:$A1537,Q$2,$B$3:$B1537))</f>
        <v/>
      </c>
      <c r="R1537" t="str">
        <f>IF(ISBLANK(A1537),"",SUMIF($A$3:$A1537,R$2,$B$3:$B1537))</f>
        <v/>
      </c>
      <c r="T1537" s="2" t="str">
        <f t="shared" si="195"/>
        <v/>
      </c>
      <c r="U1537" s="2" t="str">
        <f t="shared" si="196"/>
        <v/>
      </c>
      <c r="V1537" s="2" t="str">
        <f t="shared" si="197"/>
        <v/>
      </c>
      <c r="W1537" s="2" t="str">
        <f t="shared" si="198"/>
        <v/>
      </c>
    </row>
    <row r="1538" spans="8:23" x14ac:dyDescent="0.3">
      <c r="H1538" s="12">
        <f t="shared" si="191"/>
        <v>0</v>
      </c>
      <c r="I1538" s="2" t="str">
        <f t="shared" si="192"/>
        <v/>
      </c>
      <c r="J1538" s="2" t="str">
        <f>IF(ISBLANK(A1538),"",-SUM(I$3:I1538))</f>
        <v/>
      </c>
      <c r="K1538" s="2" t="str">
        <f t="shared" si="193"/>
        <v/>
      </c>
      <c r="L1538" s="7" t="str">
        <f t="shared" si="194"/>
        <v/>
      </c>
      <c r="M1538" s="7" t="str">
        <f>IF(ISBLANK(A1538),"",K1538/($M$1+SUM(K$3:K1537)))</f>
        <v/>
      </c>
      <c r="N1538" t="str">
        <f>IF(ISBLANK(A1538),"",IF(H1539=0,NETWORKDAYS($H$3,H1538,holiday!$B$2:$B$10),IF(DAY(H1538)&lt;DAY(H1539),NETWORKDAYS($H$3,H1538,holiday!$B$2:$B$10),0)))</f>
        <v/>
      </c>
      <c r="O1538" t="str">
        <f>IF(ISBLANK(A1538),"",SUMIF($A$3:$A1538,O$2,$B$3:$B1538))</f>
        <v/>
      </c>
      <c r="P1538" t="str">
        <f>IF(ISBLANK(A1538),"",SUMIF($A$3:$A1538,P$2,$B$3:$B1538))</f>
        <v/>
      </c>
      <c r="Q1538" t="str">
        <f>IF(ISBLANK(A1538),"",SUMIF($A$3:$A1538,Q$2,$B$3:$B1538))</f>
        <v/>
      </c>
      <c r="R1538" t="str">
        <f>IF(ISBLANK(A1538),"",SUMIF($A$3:$A1538,R$2,$B$3:$B1538))</f>
        <v/>
      </c>
      <c r="T1538" s="2" t="str">
        <f t="shared" si="195"/>
        <v/>
      </c>
      <c r="U1538" s="2" t="str">
        <f t="shared" si="196"/>
        <v/>
      </c>
      <c r="V1538" s="2" t="str">
        <f t="shared" si="197"/>
        <v/>
      </c>
      <c r="W1538" s="2" t="str">
        <f t="shared" si="198"/>
        <v/>
      </c>
    </row>
    <row r="1539" spans="8:23" x14ac:dyDescent="0.3">
      <c r="H1539" s="12">
        <f t="shared" si="191"/>
        <v>0</v>
      </c>
      <c r="I1539" s="2" t="str">
        <f t="shared" si="192"/>
        <v/>
      </c>
      <c r="J1539" s="2" t="str">
        <f>IF(ISBLANK(A1539),"",-SUM(I$3:I1539))</f>
        <v/>
      </c>
      <c r="K1539" s="2" t="str">
        <f t="shared" si="193"/>
        <v/>
      </c>
      <c r="L1539" s="7" t="str">
        <f t="shared" si="194"/>
        <v/>
      </c>
      <c r="M1539" s="7" t="str">
        <f>IF(ISBLANK(A1539),"",K1539/($M$1+SUM(K$3:K1538)))</f>
        <v/>
      </c>
      <c r="N1539" t="str">
        <f>IF(ISBLANK(A1539),"",IF(H1540=0,NETWORKDAYS($H$3,H1539,holiday!$B$2:$B$10),IF(DAY(H1539)&lt;DAY(H1540),NETWORKDAYS($H$3,H1539,holiday!$B$2:$B$10),0)))</f>
        <v/>
      </c>
      <c r="O1539" t="str">
        <f>IF(ISBLANK(A1539),"",SUMIF($A$3:$A1539,O$2,$B$3:$B1539))</f>
        <v/>
      </c>
      <c r="P1539" t="str">
        <f>IF(ISBLANK(A1539),"",SUMIF($A$3:$A1539,P$2,$B$3:$B1539))</f>
        <v/>
      </c>
      <c r="Q1539" t="str">
        <f>IF(ISBLANK(A1539),"",SUMIF($A$3:$A1539,Q$2,$B$3:$B1539))</f>
        <v/>
      </c>
      <c r="R1539" t="str">
        <f>IF(ISBLANK(A1539),"",SUMIF($A$3:$A1539,R$2,$B$3:$B1539))</f>
        <v/>
      </c>
      <c r="T1539" s="2" t="str">
        <f t="shared" si="195"/>
        <v/>
      </c>
      <c r="U1539" s="2" t="str">
        <f t="shared" si="196"/>
        <v/>
      </c>
      <c r="V1539" s="2" t="str">
        <f t="shared" si="197"/>
        <v/>
      </c>
      <c r="W1539" s="2" t="str">
        <f t="shared" si="198"/>
        <v/>
      </c>
    </row>
    <row r="1540" spans="8:23" x14ac:dyDescent="0.3">
      <c r="H1540" s="12">
        <f t="shared" ref="H1540:H1603" si="199">IF(ISBLANK(D1540),,LEFT(D1540,LEN(D1540)-6)*1)</f>
        <v>0</v>
      </c>
      <c r="I1540" s="2" t="str">
        <f t="shared" si="192"/>
        <v/>
      </c>
      <c r="J1540" s="2" t="str">
        <f>IF(ISBLANK(A1540),"",-SUM(I$3:I1540))</f>
        <v/>
      </c>
      <c r="K1540" s="2" t="str">
        <f t="shared" si="193"/>
        <v/>
      </c>
      <c r="L1540" s="7" t="str">
        <f t="shared" si="194"/>
        <v/>
      </c>
      <c r="M1540" s="7" t="str">
        <f>IF(ISBLANK(A1540),"",K1540/($M$1+SUM(K$3:K1539)))</f>
        <v/>
      </c>
      <c r="N1540" t="str">
        <f>IF(ISBLANK(A1540),"",IF(H1541=0,NETWORKDAYS($H$3,H1540,holiday!$B$2:$B$10),IF(DAY(H1540)&lt;DAY(H1541),NETWORKDAYS($H$3,H1540,holiday!$B$2:$B$10),0)))</f>
        <v/>
      </c>
      <c r="O1540" t="str">
        <f>IF(ISBLANK(A1540),"",SUMIF($A$3:$A1540,O$2,$B$3:$B1540))</f>
        <v/>
      </c>
      <c r="P1540" t="str">
        <f>IF(ISBLANK(A1540),"",SUMIF($A$3:$A1540,P$2,$B$3:$B1540))</f>
        <v/>
      </c>
      <c r="Q1540" t="str">
        <f>IF(ISBLANK(A1540),"",SUMIF($A$3:$A1540,Q$2,$B$3:$B1540))</f>
        <v/>
      </c>
      <c r="R1540" t="str">
        <f>IF(ISBLANK(A1540),"",SUMIF($A$3:$A1540,R$2,$B$3:$B1540))</f>
        <v/>
      </c>
      <c r="T1540" s="2" t="str">
        <f t="shared" si="195"/>
        <v/>
      </c>
      <c r="U1540" s="2" t="str">
        <f t="shared" si="196"/>
        <v/>
      </c>
      <c r="V1540" s="2" t="str">
        <f t="shared" si="197"/>
        <v/>
      </c>
      <c r="W1540" s="2" t="str">
        <f t="shared" si="198"/>
        <v/>
      </c>
    </row>
    <row r="1541" spans="8:23" x14ac:dyDescent="0.3">
      <c r="H1541" s="12">
        <f t="shared" si="199"/>
        <v>0</v>
      </c>
      <c r="I1541" s="2" t="str">
        <f t="shared" si="192"/>
        <v/>
      </c>
      <c r="J1541" s="2" t="str">
        <f>IF(ISBLANK(A1541),"",-SUM(I$3:I1541))</f>
        <v/>
      </c>
      <c r="K1541" s="2" t="str">
        <f t="shared" si="193"/>
        <v/>
      </c>
      <c r="L1541" s="7" t="str">
        <f t="shared" si="194"/>
        <v/>
      </c>
      <c r="M1541" s="7" t="str">
        <f>IF(ISBLANK(A1541),"",K1541/($M$1+SUM(K$3:K1540)))</f>
        <v/>
      </c>
      <c r="N1541" t="str">
        <f>IF(ISBLANK(A1541),"",IF(H1542=0,NETWORKDAYS($H$3,H1541,holiday!$B$2:$B$10),IF(DAY(H1541)&lt;DAY(H1542),NETWORKDAYS($H$3,H1541,holiday!$B$2:$B$10),0)))</f>
        <v/>
      </c>
      <c r="O1541" t="str">
        <f>IF(ISBLANK(A1541),"",SUMIF($A$3:$A1541,O$2,$B$3:$B1541))</f>
        <v/>
      </c>
      <c r="P1541" t="str">
        <f>IF(ISBLANK(A1541),"",SUMIF($A$3:$A1541,P$2,$B$3:$B1541))</f>
        <v/>
      </c>
      <c r="Q1541" t="str">
        <f>IF(ISBLANK(A1541),"",SUMIF($A$3:$A1541,Q$2,$B$3:$B1541))</f>
        <v/>
      </c>
      <c r="R1541" t="str">
        <f>IF(ISBLANK(A1541),"",SUMIF($A$3:$A1541,R$2,$B$3:$B1541))</f>
        <v/>
      </c>
      <c r="T1541" s="2" t="str">
        <f t="shared" si="195"/>
        <v/>
      </c>
      <c r="U1541" s="2" t="str">
        <f t="shared" si="196"/>
        <v/>
      </c>
      <c r="V1541" s="2" t="str">
        <f t="shared" si="197"/>
        <v/>
      </c>
      <c r="W1541" s="2" t="str">
        <f t="shared" si="198"/>
        <v/>
      </c>
    </row>
    <row r="1542" spans="8:23" x14ac:dyDescent="0.3">
      <c r="H1542" s="12">
        <f t="shared" si="199"/>
        <v>0</v>
      </c>
      <c r="I1542" s="2" t="str">
        <f t="shared" si="192"/>
        <v/>
      </c>
      <c r="J1542" s="2" t="str">
        <f>IF(ISBLANK(A1542),"",-SUM(I$3:I1542))</f>
        <v/>
      </c>
      <c r="K1542" s="2" t="str">
        <f t="shared" si="193"/>
        <v/>
      </c>
      <c r="L1542" s="7" t="str">
        <f t="shared" si="194"/>
        <v/>
      </c>
      <c r="M1542" s="7" t="str">
        <f>IF(ISBLANK(A1542),"",K1542/($M$1+SUM(K$3:K1541)))</f>
        <v/>
      </c>
      <c r="N1542" t="str">
        <f>IF(ISBLANK(A1542),"",IF(H1543=0,NETWORKDAYS($H$3,H1542,holiday!$B$2:$B$10),IF(DAY(H1542)&lt;DAY(H1543),NETWORKDAYS($H$3,H1542,holiday!$B$2:$B$10),0)))</f>
        <v/>
      </c>
      <c r="O1542" t="str">
        <f>IF(ISBLANK(A1542),"",SUMIF($A$3:$A1542,O$2,$B$3:$B1542))</f>
        <v/>
      </c>
      <c r="P1542" t="str">
        <f>IF(ISBLANK(A1542),"",SUMIF($A$3:$A1542,P$2,$B$3:$B1542))</f>
        <v/>
      </c>
      <c r="Q1542" t="str">
        <f>IF(ISBLANK(A1542),"",SUMIF($A$3:$A1542,Q$2,$B$3:$B1542))</f>
        <v/>
      </c>
      <c r="R1542" t="str">
        <f>IF(ISBLANK(A1542),"",SUMIF($A$3:$A1542,R$2,$B$3:$B1542))</f>
        <v/>
      </c>
      <c r="T1542" s="2" t="str">
        <f t="shared" si="195"/>
        <v/>
      </c>
      <c r="U1542" s="2" t="str">
        <f t="shared" si="196"/>
        <v/>
      </c>
      <c r="V1542" s="2" t="str">
        <f t="shared" si="197"/>
        <v/>
      </c>
      <c r="W1542" s="2" t="str">
        <f t="shared" si="198"/>
        <v/>
      </c>
    </row>
    <row r="1543" spans="8:23" x14ac:dyDescent="0.3">
      <c r="H1543" s="12">
        <f t="shared" si="199"/>
        <v>0</v>
      </c>
      <c r="I1543" s="2" t="str">
        <f t="shared" si="192"/>
        <v/>
      </c>
      <c r="J1543" s="2" t="str">
        <f>IF(ISBLANK(A1543),"",-SUM(I$3:I1543))</f>
        <v/>
      </c>
      <c r="K1543" s="2" t="str">
        <f t="shared" si="193"/>
        <v/>
      </c>
      <c r="L1543" s="7" t="str">
        <f t="shared" si="194"/>
        <v/>
      </c>
      <c r="M1543" s="7" t="str">
        <f>IF(ISBLANK(A1543),"",K1543/($M$1+SUM(K$3:K1542)))</f>
        <v/>
      </c>
      <c r="N1543" t="str">
        <f>IF(ISBLANK(A1543),"",IF(H1544=0,NETWORKDAYS($H$3,H1543,holiday!$B$2:$B$10),IF(DAY(H1543)&lt;DAY(H1544),NETWORKDAYS($H$3,H1543,holiday!$B$2:$B$10),0)))</f>
        <v/>
      </c>
      <c r="O1543" t="str">
        <f>IF(ISBLANK(A1543),"",SUMIF($A$3:$A1543,O$2,$B$3:$B1543))</f>
        <v/>
      </c>
      <c r="P1543" t="str">
        <f>IF(ISBLANK(A1543),"",SUMIF($A$3:$A1543,P$2,$B$3:$B1543))</f>
        <v/>
      </c>
      <c r="Q1543" t="str">
        <f>IF(ISBLANK(A1543),"",SUMIF($A$3:$A1543,Q$2,$B$3:$B1543))</f>
        <v/>
      </c>
      <c r="R1543" t="str">
        <f>IF(ISBLANK(A1543),"",SUMIF($A$3:$A1543,R$2,$B$3:$B1543))</f>
        <v/>
      </c>
      <c r="T1543" s="2" t="str">
        <f t="shared" si="195"/>
        <v/>
      </c>
      <c r="U1543" s="2" t="str">
        <f t="shared" si="196"/>
        <v/>
      </c>
      <c r="V1543" s="2" t="str">
        <f t="shared" si="197"/>
        <v/>
      </c>
      <c r="W1543" s="2" t="str">
        <f t="shared" si="198"/>
        <v/>
      </c>
    </row>
    <row r="1544" spans="8:23" x14ac:dyDescent="0.3">
      <c r="H1544" s="12">
        <f t="shared" si="199"/>
        <v>0</v>
      </c>
      <c r="I1544" s="2" t="str">
        <f t="shared" si="192"/>
        <v/>
      </c>
      <c r="J1544" s="2" t="str">
        <f>IF(ISBLANK(A1544),"",-SUM(I$3:I1544))</f>
        <v/>
      </c>
      <c r="K1544" s="2" t="str">
        <f t="shared" si="193"/>
        <v/>
      </c>
      <c r="L1544" s="7" t="str">
        <f t="shared" si="194"/>
        <v/>
      </c>
      <c r="M1544" s="7" t="str">
        <f>IF(ISBLANK(A1544),"",K1544/($M$1+SUM(K$3:K1543)))</f>
        <v/>
      </c>
      <c r="N1544" t="str">
        <f>IF(ISBLANK(A1544),"",IF(H1545=0,NETWORKDAYS($H$3,H1544,holiday!$B$2:$B$10),IF(DAY(H1544)&lt;DAY(H1545),NETWORKDAYS($H$3,H1544,holiday!$B$2:$B$10),0)))</f>
        <v/>
      </c>
      <c r="O1544" t="str">
        <f>IF(ISBLANK(A1544),"",SUMIF($A$3:$A1544,O$2,$B$3:$B1544))</f>
        <v/>
      </c>
      <c r="P1544" t="str">
        <f>IF(ISBLANK(A1544),"",SUMIF($A$3:$A1544,P$2,$B$3:$B1544))</f>
        <v/>
      </c>
      <c r="Q1544" t="str">
        <f>IF(ISBLANK(A1544),"",SUMIF($A$3:$A1544,Q$2,$B$3:$B1544))</f>
        <v/>
      </c>
      <c r="R1544" t="str">
        <f>IF(ISBLANK(A1544),"",SUMIF($A$3:$A1544,R$2,$B$3:$B1544))</f>
        <v/>
      </c>
      <c r="T1544" s="2" t="str">
        <f t="shared" si="195"/>
        <v/>
      </c>
      <c r="U1544" s="2" t="str">
        <f t="shared" si="196"/>
        <v/>
      </c>
      <c r="V1544" s="2" t="str">
        <f t="shared" si="197"/>
        <v/>
      </c>
      <c r="W1544" s="2" t="str">
        <f t="shared" si="198"/>
        <v/>
      </c>
    </row>
    <row r="1545" spans="8:23" x14ac:dyDescent="0.3">
      <c r="H1545" s="12">
        <f t="shared" si="199"/>
        <v>0</v>
      </c>
      <c r="I1545" s="2" t="str">
        <f t="shared" si="192"/>
        <v/>
      </c>
      <c r="J1545" s="2" t="str">
        <f>IF(ISBLANK(A1545),"",-SUM(I$3:I1545))</f>
        <v/>
      </c>
      <c r="K1545" s="2" t="str">
        <f t="shared" si="193"/>
        <v/>
      </c>
      <c r="L1545" s="7" t="str">
        <f t="shared" si="194"/>
        <v/>
      </c>
      <c r="M1545" s="7" t="str">
        <f>IF(ISBLANK(A1545),"",K1545/($M$1+SUM(K$3:K1544)))</f>
        <v/>
      </c>
      <c r="N1545" t="str">
        <f>IF(ISBLANK(A1545),"",IF(H1546=0,NETWORKDAYS($H$3,H1545,holiday!$B$2:$B$10),IF(DAY(H1545)&lt;DAY(H1546),NETWORKDAYS($H$3,H1545,holiday!$B$2:$B$10),0)))</f>
        <v/>
      </c>
      <c r="O1545" t="str">
        <f>IF(ISBLANK(A1545),"",SUMIF($A$3:$A1545,O$2,$B$3:$B1545))</f>
        <v/>
      </c>
      <c r="P1545" t="str">
        <f>IF(ISBLANK(A1545),"",SUMIF($A$3:$A1545,P$2,$B$3:$B1545))</f>
        <v/>
      </c>
      <c r="Q1545" t="str">
        <f>IF(ISBLANK(A1545),"",SUMIF($A$3:$A1545,Q$2,$B$3:$B1545))</f>
        <v/>
      </c>
      <c r="R1545" t="str">
        <f>IF(ISBLANK(A1545),"",SUMIF($A$3:$A1545,R$2,$B$3:$B1545))</f>
        <v/>
      </c>
      <c r="T1545" s="2" t="str">
        <f t="shared" si="195"/>
        <v/>
      </c>
      <c r="U1545" s="2" t="str">
        <f t="shared" si="196"/>
        <v/>
      </c>
      <c r="V1545" s="2" t="str">
        <f t="shared" si="197"/>
        <v/>
      </c>
      <c r="W1545" s="2" t="str">
        <f t="shared" si="198"/>
        <v/>
      </c>
    </row>
    <row r="1546" spans="8:23" x14ac:dyDescent="0.3">
      <c r="H1546" s="12">
        <f t="shared" si="199"/>
        <v>0</v>
      </c>
      <c r="I1546" s="2" t="str">
        <f t="shared" si="192"/>
        <v/>
      </c>
      <c r="J1546" s="2" t="str">
        <f>IF(ISBLANK(A1546),"",-SUM(I$3:I1546))</f>
        <v/>
      </c>
      <c r="K1546" s="2" t="str">
        <f t="shared" si="193"/>
        <v/>
      </c>
      <c r="L1546" s="7" t="str">
        <f t="shared" si="194"/>
        <v/>
      </c>
      <c r="M1546" s="7" t="str">
        <f>IF(ISBLANK(A1546),"",K1546/($M$1+SUM(K$3:K1545)))</f>
        <v/>
      </c>
      <c r="N1546" t="str">
        <f>IF(ISBLANK(A1546),"",IF(H1547=0,NETWORKDAYS($H$3,H1546,holiday!$B$2:$B$10),IF(DAY(H1546)&lt;DAY(H1547),NETWORKDAYS($H$3,H1546,holiday!$B$2:$B$10),0)))</f>
        <v/>
      </c>
      <c r="O1546" t="str">
        <f>IF(ISBLANK(A1546),"",SUMIF($A$3:$A1546,O$2,$B$3:$B1546))</f>
        <v/>
      </c>
      <c r="P1546" t="str">
        <f>IF(ISBLANK(A1546),"",SUMIF($A$3:$A1546,P$2,$B$3:$B1546))</f>
        <v/>
      </c>
      <c r="Q1546" t="str">
        <f>IF(ISBLANK(A1546),"",SUMIF($A$3:$A1546,Q$2,$B$3:$B1546))</f>
        <v/>
      </c>
      <c r="R1546" t="str">
        <f>IF(ISBLANK(A1546),"",SUMIF($A$3:$A1546,R$2,$B$3:$B1546))</f>
        <v/>
      </c>
      <c r="T1546" s="2" t="str">
        <f t="shared" si="195"/>
        <v/>
      </c>
      <c r="U1546" s="2" t="str">
        <f t="shared" si="196"/>
        <v/>
      </c>
      <c r="V1546" s="2" t="str">
        <f t="shared" si="197"/>
        <v/>
      </c>
      <c r="W1546" s="2" t="str">
        <f t="shared" si="198"/>
        <v/>
      </c>
    </row>
    <row r="1547" spans="8:23" x14ac:dyDescent="0.3">
      <c r="H1547" s="12">
        <f t="shared" si="199"/>
        <v>0</v>
      </c>
      <c r="I1547" s="2" t="str">
        <f t="shared" si="192"/>
        <v/>
      </c>
      <c r="J1547" s="2" t="str">
        <f>IF(ISBLANK(A1547),"",-SUM(I$3:I1547))</f>
        <v/>
      </c>
      <c r="K1547" s="2" t="str">
        <f t="shared" si="193"/>
        <v/>
      </c>
      <c r="L1547" s="7" t="str">
        <f t="shared" si="194"/>
        <v/>
      </c>
      <c r="M1547" s="7" t="str">
        <f>IF(ISBLANK(A1547),"",K1547/($M$1+SUM(K$3:K1546)))</f>
        <v/>
      </c>
      <c r="N1547" t="str">
        <f>IF(ISBLANK(A1547),"",IF(H1548=0,NETWORKDAYS($H$3,H1547,holiday!$B$2:$B$10),IF(DAY(H1547)&lt;DAY(H1548),NETWORKDAYS($H$3,H1547,holiday!$B$2:$B$10),0)))</f>
        <v/>
      </c>
      <c r="O1547" t="str">
        <f>IF(ISBLANK(A1547),"",SUMIF($A$3:$A1547,O$2,$B$3:$B1547))</f>
        <v/>
      </c>
      <c r="P1547" t="str">
        <f>IF(ISBLANK(A1547),"",SUMIF($A$3:$A1547,P$2,$B$3:$B1547))</f>
        <v/>
      </c>
      <c r="Q1547" t="str">
        <f>IF(ISBLANK(A1547),"",SUMIF($A$3:$A1547,Q$2,$B$3:$B1547))</f>
        <v/>
      </c>
      <c r="R1547" t="str">
        <f>IF(ISBLANK(A1547),"",SUMIF($A$3:$A1547,R$2,$B$3:$B1547))</f>
        <v/>
      </c>
      <c r="T1547" s="2" t="str">
        <f t="shared" si="195"/>
        <v/>
      </c>
      <c r="U1547" s="2" t="str">
        <f t="shared" si="196"/>
        <v/>
      </c>
      <c r="V1547" s="2" t="str">
        <f t="shared" si="197"/>
        <v/>
      </c>
      <c r="W1547" s="2" t="str">
        <f t="shared" si="198"/>
        <v/>
      </c>
    </row>
    <row r="1548" spans="8:23" x14ac:dyDescent="0.3">
      <c r="H1548" s="12">
        <f t="shared" si="199"/>
        <v>0</v>
      </c>
      <c r="I1548" s="2" t="str">
        <f t="shared" si="192"/>
        <v/>
      </c>
      <c r="J1548" s="2" t="str">
        <f>IF(ISBLANK(A1548),"",-SUM(I$3:I1548))</f>
        <v/>
      </c>
      <c r="K1548" s="2" t="str">
        <f t="shared" si="193"/>
        <v/>
      </c>
      <c r="L1548" s="7" t="str">
        <f t="shared" si="194"/>
        <v/>
      </c>
      <c r="M1548" s="7" t="str">
        <f>IF(ISBLANK(A1548),"",K1548/($M$1+SUM(K$3:K1547)))</f>
        <v/>
      </c>
      <c r="N1548" t="str">
        <f>IF(ISBLANK(A1548),"",IF(H1549=0,NETWORKDAYS($H$3,H1548,holiday!$B$2:$B$10),IF(DAY(H1548)&lt;DAY(H1549),NETWORKDAYS($H$3,H1548,holiday!$B$2:$B$10),0)))</f>
        <v/>
      </c>
      <c r="O1548" t="str">
        <f>IF(ISBLANK(A1548),"",SUMIF($A$3:$A1548,O$2,$B$3:$B1548))</f>
        <v/>
      </c>
      <c r="P1548" t="str">
        <f>IF(ISBLANK(A1548),"",SUMIF($A$3:$A1548,P$2,$B$3:$B1548))</f>
        <v/>
      </c>
      <c r="Q1548" t="str">
        <f>IF(ISBLANK(A1548),"",SUMIF($A$3:$A1548,Q$2,$B$3:$B1548))</f>
        <v/>
      </c>
      <c r="R1548" t="str">
        <f>IF(ISBLANK(A1548),"",SUMIF($A$3:$A1548,R$2,$B$3:$B1548))</f>
        <v/>
      </c>
      <c r="T1548" s="2" t="str">
        <f t="shared" si="195"/>
        <v/>
      </c>
      <c r="U1548" s="2" t="str">
        <f t="shared" si="196"/>
        <v/>
      </c>
      <c r="V1548" s="2" t="str">
        <f t="shared" si="197"/>
        <v/>
      </c>
      <c r="W1548" s="2" t="str">
        <f t="shared" si="198"/>
        <v/>
      </c>
    </row>
    <row r="1549" spans="8:23" x14ac:dyDescent="0.3">
      <c r="H1549" s="12">
        <f t="shared" si="199"/>
        <v>0</v>
      </c>
      <c r="I1549" s="2" t="str">
        <f t="shared" si="192"/>
        <v/>
      </c>
      <c r="J1549" s="2" t="str">
        <f>IF(ISBLANK(A1549),"",-SUM(I$3:I1549))</f>
        <v/>
      </c>
      <c r="K1549" s="2" t="str">
        <f t="shared" si="193"/>
        <v/>
      </c>
      <c r="L1549" s="7" t="str">
        <f t="shared" si="194"/>
        <v/>
      </c>
      <c r="M1549" s="7" t="str">
        <f>IF(ISBLANK(A1549),"",K1549/($M$1+SUM(K$3:K1548)))</f>
        <v/>
      </c>
      <c r="N1549" t="str">
        <f>IF(ISBLANK(A1549),"",IF(H1550=0,NETWORKDAYS($H$3,H1549,holiday!$B$2:$B$10),IF(DAY(H1549)&lt;DAY(H1550),NETWORKDAYS($H$3,H1549,holiday!$B$2:$B$10),0)))</f>
        <v/>
      </c>
      <c r="O1549" t="str">
        <f>IF(ISBLANK(A1549),"",SUMIF($A$3:$A1549,O$2,$B$3:$B1549))</f>
        <v/>
      </c>
      <c r="P1549" t="str">
        <f>IF(ISBLANK(A1549),"",SUMIF($A$3:$A1549,P$2,$B$3:$B1549))</f>
        <v/>
      </c>
      <c r="Q1549" t="str">
        <f>IF(ISBLANK(A1549),"",SUMIF($A$3:$A1549,Q$2,$B$3:$B1549))</f>
        <v/>
      </c>
      <c r="R1549" t="str">
        <f>IF(ISBLANK(A1549),"",SUMIF($A$3:$A1549,R$2,$B$3:$B1549))</f>
        <v/>
      </c>
      <c r="T1549" s="2" t="str">
        <f t="shared" si="195"/>
        <v/>
      </c>
      <c r="U1549" s="2" t="str">
        <f t="shared" si="196"/>
        <v/>
      </c>
      <c r="V1549" s="2" t="str">
        <f t="shared" si="197"/>
        <v/>
      </c>
      <c r="W1549" s="2" t="str">
        <f t="shared" si="198"/>
        <v/>
      </c>
    </row>
    <row r="1550" spans="8:23" x14ac:dyDescent="0.3">
      <c r="H1550" s="12">
        <f t="shared" si="199"/>
        <v>0</v>
      </c>
      <c r="I1550" s="2" t="str">
        <f t="shared" si="192"/>
        <v/>
      </c>
      <c r="J1550" s="2" t="str">
        <f>IF(ISBLANK(A1550),"",-SUM(I$3:I1550))</f>
        <v/>
      </c>
      <c r="K1550" s="2" t="str">
        <f t="shared" si="193"/>
        <v/>
      </c>
      <c r="L1550" s="7" t="str">
        <f t="shared" si="194"/>
        <v/>
      </c>
      <c r="M1550" s="7" t="str">
        <f>IF(ISBLANK(A1550),"",K1550/($M$1+SUM(K$3:K1549)))</f>
        <v/>
      </c>
      <c r="N1550" t="str">
        <f>IF(ISBLANK(A1550),"",IF(H1551=0,NETWORKDAYS($H$3,H1550,holiday!$B$2:$B$10),IF(DAY(H1550)&lt;DAY(H1551),NETWORKDAYS($H$3,H1550,holiday!$B$2:$B$10),0)))</f>
        <v/>
      </c>
      <c r="O1550" t="str">
        <f>IF(ISBLANK(A1550),"",SUMIF($A$3:$A1550,O$2,$B$3:$B1550))</f>
        <v/>
      </c>
      <c r="P1550" t="str">
        <f>IF(ISBLANK(A1550),"",SUMIF($A$3:$A1550,P$2,$B$3:$B1550))</f>
        <v/>
      </c>
      <c r="Q1550" t="str">
        <f>IF(ISBLANK(A1550),"",SUMIF($A$3:$A1550,Q$2,$B$3:$B1550))</f>
        <v/>
      </c>
      <c r="R1550" t="str">
        <f>IF(ISBLANK(A1550),"",SUMIF($A$3:$A1550,R$2,$B$3:$B1550))</f>
        <v/>
      </c>
      <c r="T1550" s="2" t="str">
        <f t="shared" si="195"/>
        <v/>
      </c>
      <c r="U1550" s="2" t="str">
        <f t="shared" si="196"/>
        <v/>
      </c>
      <c r="V1550" s="2" t="str">
        <f t="shared" si="197"/>
        <v/>
      </c>
      <c r="W1550" s="2" t="str">
        <f t="shared" si="198"/>
        <v/>
      </c>
    </row>
    <row r="1551" spans="8:23" x14ac:dyDescent="0.3">
      <c r="H1551" s="12">
        <f t="shared" si="199"/>
        <v>0</v>
      </c>
      <c r="I1551" s="2" t="str">
        <f t="shared" si="192"/>
        <v/>
      </c>
      <c r="J1551" s="2" t="str">
        <f>IF(ISBLANK(A1551),"",-SUM(I$3:I1551))</f>
        <v/>
      </c>
      <c r="K1551" s="2" t="str">
        <f t="shared" si="193"/>
        <v/>
      </c>
      <c r="L1551" s="7" t="str">
        <f t="shared" si="194"/>
        <v/>
      </c>
      <c r="M1551" s="7" t="str">
        <f>IF(ISBLANK(A1551),"",K1551/($M$1+SUM(K$3:K1550)))</f>
        <v/>
      </c>
      <c r="N1551" t="str">
        <f>IF(ISBLANK(A1551),"",IF(H1552=0,NETWORKDAYS($H$3,H1551,holiday!$B$2:$B$10),IF(DAY(H1551)&lt;DAY(H1552),NETWORKDAYS($H$3,H1551,holiday!$B$2:$B$10),0)))</f>
        <v/>
      </c>
      <c r="O1551" t="str">
        <f>IF(ISBLANK(A1551),"",SUMIF($A$3:$A1551,O$2,$B$3:$B1551))</f>
        <v/>
      </c>
      <c r="P1551" t="str">
        <f>IF(ISBLANK(A1551),"",SUMIF($A$3:$A1551,P$2,$B$3:$B1551))</f>
        <v/>
      </c>
      <c r="Q1551" t="str">
        <f>IF(ISBLANK(A1551),"",SUMIF($A$3:$A1551,Q$2,$B$3:$B1551))</f>
        <v/>
      </c>
      <c r="R1551" t="str">
        <f>IF(ISBLANK(A1551),"",SUMIF($A$3:$A1551,R$2,$B$3:$B1551))</f>
        <v/>
      </c>
      <c r="T1551" s="2" t="str">
        <f t="shared" si="195"/>
        <v/>
      </c>
      <c r="U1551" s="2" t="str">
        <f t="shared" si="196"/>
        <v/>
      </c>
      <c r="V1551" s="2" t="str">
        <f t="shared" si="197"/>
        <v/>
      </c>
      <c r="W1551" s="2" t="str">
        <f t="shared" si="198"/>
        <v/>
      </c>
    </row>
    <row r="1552" spans="8:23" x14ac:dyDescent="0.3">
      <c r="H1552" s="12">
        <f t="shared" si="199"/>
        <v>0</v>
      </c>
      <c r="I1552" s="2" t="str">
        <f t="shared" si="192"/>
        <v/>
      </c>
      <c r="J1552" s="2" t="str">
        <f>IF(ISBLANK(A1552),"",-SUM(I$3:I1552))</f>
        <v/>
      </c>
      <c r="K1552" s="2" t="str">
        <f t="shared" si="193"/>
        <v/>
      </c>
      <c r="L1552" s="7" t="str">
        <f t="shared" si="194"/>
        <v/>
      </c>
      <c r="M1552" s="7" t="str">
        <f>IF(ISBLANK(A1552),"",K1552/($M$1+SUM(K$3:K1551)))</f>
        <v/>
      </c>
      <c r="N1552" t="str">
        <f>IF(ISBLANK(A1552),"",IF(H1553=0,NETWORKDAYS($H$3,H1552,holiday!$B$2:$B$10),IF(DAY(H1552)&lt;DAY(H1553),NETWORKDAYS($H$3,H1552,holiday!$B$2:$B$10),0)))</f>
        <v/>
      </c>
      <c r="O1552" t="str">
        <f>IF(ISBLANK(A1552),"",SUMIF($A$3:$A1552,O$2,$B$3:$B1552))</f>
        <v/>
      </c>
      <c r="P1552" t="str">
        <f>IF(ISBLANK(A1552),"",SUMIF($A$3:$A1552,P$2,$B$3:$B1552))</f>
        <v/>
      </c>
      <c r="Q1552" t="str">
        <f>IF(ISBLANK(A1552),"",SUMIF($A$3:$A1552,Q$2,$B$3:$B1552))</f>
        <v/>
      </c>
      <c r="R1552" t="str">
        <f>IF(ISBLANK(A1552),"",SUMIF($A$3:$A1552,R$2,$B$3:$B1552))</f>
        <v/>
      </c>
      <c r="T1552" s="2" t="str">
        <f t="shared" si="195"/>
        <v/>
      </c>
      <c r="U1552" s="2" t="str">
        <f t="shared" si="196"/>
        <v/>
      </c>
      <c r="V1552" s="2" t="str">
        <f t="shared" si="197"/>
        <v/>
      </c>
      <c r="W1552" s="2" t="str">
        <f t="shared" si="198"/>
        <v/>
      </c>
    </row>
    <row r="1553" spans="8:23" x14ac:dyDescent="0.3">
      <c r="H1553" s="12">
        <f t="shared" si="199"/>
        <v>0</v>
      </c>
      <c r="I1553" s="2" t="str">
        <f t="shared" si="192"/>
        <v/>
      </c>
      <c r="J1553" s="2" t="str">
        <f>IF(ISBLANK(A1553),"",-SUM(I$3:I1553))</f>
        <v/>
      </c>
      <c r="K1553" s="2" t="str">
        <f t="shared" si="193"/>
        <v/>
      </c>
      <c r="L1553" s="7" t="str">
        <f t="shared" si="194"/>
        <v/>
      </c>
      <c r="M1553" s="7" t="str">
        <f>IF(ISBLANK(A1553),"",K1553/($M$1+SUM(K$3:K1552)))</f>
        <v/>
      </c>
      <c r="N1553" t="str">
        <f>IF(ISBLANK(A1553),"",IF(H1554=0,NETWORKDAYS($H$3,H1553,holiday!$B$2:$B$10),IF(DAY(H1553)&lt;DAY(H1554),NETWORKDAYS($H$3,H1553,holiday!$B$2:$B$10),0)))</f>
        <v/>
      </c>
      <c r="O1553" t="str">
        <f>IF(ISBLANK(A1553),"",SUMIF($A$3:$A1553,O$2,$B$3:$B1553))</f>
        <v/>
      </c>
      <c r="P1553" t="str">
        <f>IF(ISBLANK(A1553),"",SUMIF($A$3:$A1553,P$2,$B$3:$B1553))</f>
        <v/>
      </c>
      <c r="Q1553" t="str">
        <f>IF(ISBLANK(A1553),"",SUMIF($A$3:$A1553,Q$2,$B$3:$B1553))</f>
        <v/>
      </c>
      <c r="R1553" t="str">
        <f>IF(ISBLANK(A1553),"",SUMIF($A$3:$A1553,R$2,$B$3:$B1553))</f>
        <v/>
      </c>
      <c r="T1553" s="2" t="str">
        <f t="shared" si="195"/>
        <v/>
      </c>
      <c r="U1553" s="2" t="str">
        <f t="shared" si="196"/>
        <v/>
      </c>
      <c r="V1553" s="2" t="str">
        <f t="shared" si="197"/>
        <v/>
      </c>
      <c r="W1553" s="2" t="str">
        <f t="shared" si="198"/>
        <v/>
      </c>
    </row>
    <row r="1554" spans="8:23" x14ac:dyDescent="0.3">
      <c r="H1554" s="12">
        <f t="shared" si="199"/>
        <v>0</v>
      </c>
      <c r="I1554" s="2" t="str">
        <f t="shared" si="192"/>
        <v/>
      </c>
      <c r="J1554" s="2" t="str">
        <f>IF(ISBLANK(A1554),"",-SUM(I$3:I1554))</f>
        <v/>
      </c>
      <c r="K1554" s="2" t="str">
        <f t="shared" si="193"/>
        <v/>
      </c>
      <c r="L1554" s="7" t="str">
        <f t="shared" si="194"/>
        <v/>
      </c>
      <c r="M1554" s="7" t="str">
        <f>IF(ISBLANK(A1554),"",K1554/($M$1+SUM(K$3:K1553)))</f>
        <v/>
      </c>
      <c r="N1554" t="str">
        <f>IF(ISBLANK(A1554),"",IF(H1555=0,NETWORKDAYS($H$3,H1554,holiday!$B$2:$B$10),IF(DAY(H1554)&lt;DAY(H1555),NETWORKDAYS($H$3,H1554,holiday!$B$2:$B$10),0)))</f>
        <v/>
      </c>
      <c r="O1554" t="str">
        <f>IF(ISBLANK(A1554),"",SUMIF($A$3:$A1554,O$2,$B$3:$B1554))</f>
        <v/>
      </c>
      <c r="P1554" t="str">
        <f>IF(ISBLANK(A1554),"",SUMIF($A$3:$A1554,P$2,$B$3:$B1554))</f>
        <v/>
      </c>
      <c r="Q1554" t="str">
        <f>IF(ISBLANK(A1554),"",SUMIF($A$3:$A1554,Q$2,$B$3:$B1554))</f>
        <v/>
      </c>
      <c r="R1554" t="str">
        <f>IF(ISBLANK(A1554),"",SUMIF($A$3:$A1554,R$2,$B$3:$B1554))</f>
        <v/>
      </c>
      <c r="T1554" s="2" t="str">
        <f t="shared" si="195"/>
        <v/>
      </c>
      <c r="U1554" s="2" t="str">
        <f t="shared" si="196"/>
        <v/>
      </c>
      <c r="V1554" s="2" t="str">
        <f t="shared" si="197"/>
        <v/>
      </c>
      <c r="W1554" s="2" t="str">
        <f t="shared" si="198"/>
        <v/>
      </c>
    </row>
    <row r="1555" spans="8:23" x14ac:dyDescent="0.3">
      <c r="H1555" s="12">
        <f t="shared" si="199"/>
        <v>0</v>
      </c>
      <c r="I1555" s="2" t="str">
        <f t="shared" si="192"/>
        <v/>
      </c>
      <c r="J1555" s="2" t="str">
        <f>IF(ISBLANK(A1555),"",-SUM(I$3:I1555))</f>
        <v/>
      </c>
      <c r="K1555" s="2" t="str">
        <f t="shared" si="193"/>
        <v/>
      </c>
      <c r="L1555" s="7" t="str">
        <f t="shared" si="194"/>
        <v/>
      </c>
      <c r="M1555" s="7" t="str">
        <f>IF(ISBLANK(A1555),"",K1555/($M$1+SUM(K$3:K1554)))</f>
        <v/>
      </c>
      <c r="N1555" t="str">
        <f>IF(ISBLANK(A1555),"",IF(H1556=0,NETWORKDAYS($H$3,H1555,holiday!$B$2:$B$10),IF(DAY(H1555)&lt;DAY(H1556),NETWORKDAYS($H$3,H1555,holiday!$B$2:$B$10),0)))</f>
        <v/>
      </c>
      <c r="O1555" t="str">
        <f>IF(ISBLANK(A1555),"",SUMIF($A$3:$A1555,O$2,$B$3:$B1555))</f>
        <v/>
      </c>
      <c r="P1555" t="str">
        <f>IF(ISBLANK(A1555),"",SUMIF($A$3:$A1555,P$2,$B$3:$B1555))</f>
        <v/>
      </c>
      <c r="Q1555" t="str">
        <f>IF(ISBLANK(A1555),"",SUMIF($A$3:$A1555,Q$2,$B$3:$B1555))</f>
        <v/>
      </c>
      <c r="R1555" t="str">
        <f>IF(ISBLANK(A1555),"",SUMIF($A$3:$A1555,R$2,$B$3:$B1555))</f>
        <v/>
      </c>
      <c r="T1555" s="2" t="str">
        <f t="shared" si="195"/>
        <v/>
      </c>
      <c r="U1555" s="2" t="str">
        <f t="shared" si="196"/>
        <v/>
      </c>
      <c r="V1555" s="2" t="str">
        <f t="shared" si="197"/>
        <v/>
      </c>
      <c r="W1555" s="2" t="str">
        <f t="shared" si="198"/>
        <v/>
      </c>
    </row>
    <row r="1556" spans="8:23" x14ac:dyDescent="0.3">
      <c r="H1556" s="12">
        <f t="shared" si="199"/>
        <v>0</v>
      </c>
      <c r="I1556" s="2" t="str">
        <f t="shared" si="192"/>
        <v/>
      </c>
      <c r="J1556" s="2" t="str">
        <f>IF(ISBLANK(A1556),"",-SUM(I$3:I1556))</f>
        <v/>
      </c>
      <c r="K1556" s="2" t="str">
        <f t="shared" si="193"/>
        <v/>
      </c>
      <c r="L1556" s="7" t="str">
        <f t="shared" si="194"/>
        <v/>
      </c>
      <c r="M1556" s="7" t="str">
        <f>IF(ISBLANK(A1556),"",K1556/($M$1+SUM(K$3:K1555)))</f>
        <v/>
      </c>
      <c r="N1556" t="str">
        <f>IF(ISBLANK(A1556),"",IF(H1557=0,NETWORKDAYS($H$3,H1556,holiday!$B$2:$B$10),IF(DAY(H1556)&lt;DAY(H1557),NETWORKDAYS($H$3,H1556,holiday!$B$2:$B$10),0)))</f>
        <v/>
      </c>
      <c r="O1556" t="str">
        <f>IF(ISBLANK(A1556),"",SUMIF($A$3:$A1556,O$2,$B$3:$B1556))</f>
        <v/>
      </c>
      <c r="P1556" t="str">
        <f>IF(ISBLANK(A1556),"",SUMIF($A$3:$A1556,P$2,$B$3:$B1556))</f>
        <v/>
      </c>
      <c r="Q1556" t="str">
        <f>IF(ISBLANK(A1556),"",SUMIF($A$3:$A1556,Q$2,$B$3:$B1556))</f>
        <v/>
      </c>
      <c r="R1556" t="str">
        <f>IF(ISBLANK(A1556),"",SUMIF($A$3:$A1556,R$2,$B$3:$B1556))</f>
        <v/>
      </c>
      <c r="T1556" s="2" t="str">
        <f t="shared" si="195"/>
        <v/>
      </c>
      <c r="U1556" s="2" t="str">
        <f t="shared" si="196"/>
        <v/>
      </c>
      <c r="V1556" s="2" t="str">
        <f t="shared" si="197"/>
        <v/>
      </c>
      <c r="W1556" s="2" t="str">
        <f t="shared" si="198"/>
        <v/>
      </c>
    </row>
    <row r="1557" spans="8:23" x14ac:dyDescent="0.3">
      <c r="H1557" s="12">
        <f t="shared" si="199"/>
        <v>0</v>
      </c>
      <c r="I1557" s="2" t="str">
        <f t="shared" si="192"/>
        <v/>
      </c>
      <c r="J1557" s="2" t="str">
        <f>IF(ISBLANK(A1557),"",-SUM(I$3:I1557))</f>
        <v/>
      </c>
      <c r="K1557" s="2" t="str">
        <f t="shared" si="193"/>
        <v/>
      </c>
      <c r="L1557" s="7" t="str">
        <f t="shared" si="194"/>
        <v/>
      </c>
      <c r="M1557" s="7" t="str">
        <f>IF(ISBLANK(A1557),"",K1557/($M$1+SUM(K$3:K1556)))</f>
        <v/>
      </c>
      <c r="N1557" t="str">
        <f>IF(ISBLANK(A1557),"",IF(H1558=0,NETWORKDAYS($H$3,H1557,holiday!$B$2:$B$10),IF(DAY(H1557)&lt;DAY(H1558),NETWORKDAYS($H$3,H1557,holiday!$B$2:$B$10),0)))</f>
        <v/>
      </c>
      <c r="O1557" t="str">
        <f>IF(ISBLANK(A1557),"",SUMIF($A$3:$A1557,O$2,$B$3:$B1557))</f>
        <v/>
      </c>
      <c r="P1557" t="str">
        <f>IF(ISBLANK(A1557),"",SUMIF($A$3:$A1557,P$2,$B$3:$B1557))</f>
        <v/>
      </c>
      <c r="Q1557" t="str">
        <f>IF(ISBLANK(A1557),"",SUMIF($A$3:$A1557,Q$2,$B$3:$B1557))</f>
        <v/>
      </c>
      <c r="R1557" t="str">
        <f>IF(ISBLANK(A1557),"",SUMIF($A$3:$A1557,R$2,$B$3:$B1557))</f>
        <v/>
      </c>
      <c r="T1557" s="2" t="str">
        <f t="shared" si="195"/>
        <v/>
      </c>
      <c r="U1557" s="2" t="str">
        <f t="shared" si="196"/>
        <v/>
      </c>
      <c r="V1557" s="2" t="str">
        <f t="shared" si="197"/>
        <v/>
      </c>
      <c r="W1557" s="2" t="str">
        <f t="shared" si="198"/>
        <v/>
      </c>
    </row>
    <row r="1558" spans="8:23" x14ac:dyDescent="0.3">
      <c r="H1558" s="12">
        <f t="shared" si="199"/>
        <v>0</v>
      </c>
      <c r="I1558" s="2" t="str">
        <f t="shared" si="192"/>
        <v/>
      </c>
      <c r="J1558" s="2" t="str">
        <f>IF(ISBLANK(A1558),"",-SUM(I$3:I1558))</f>
        <v/>
      </c>
      <c r="K1558" s="2" t="str">
        <f t="shared" si="193"/>
        <v/>
      </c>
      <c r="L1558" s="7" t="str">
        <f t="shared" si="194"/>
        <v/>
      </c>
      <c r="M1558" s="7" t="str">
        <f>IF(ISBLANK(A1558),"",K1558/($M$1+SUM(K$3:K1557)))</f>
        <v/>
      </c>
      <c r="N1558" t="str">
        <f>IF(ISBLANK(A1558),"",IF(H1559=0,NETWORKDAYS($H$3,H1558,holiday!$B$2:$B$10),IF(DAY(H1558)&lt;DAY(H1559),NETWORKDAYS($H$3,H1558,holiday!$B$2:$B$10),0)))</f>
        <v/>
      </c>
      <c r="O1558" t="str">
        <f>IF(ISBLANK(A1558),"",SUMIF($A$3:$A1558,O$2,$B$3:$B1558))</f>
        <v/>
      </c>
      <c r="P1558" t="str">
        <f>IF(ISBLANK(A1558),"",SUMIF($A$3:$A1558,P$2,$B$3:$B1558))</f>
        <v/>
      </c>
      <c r="Q1558" t="str">
        <f>IF(ISBLANK(A1558),"",SUMIF($A$3:$A1558,Q$2,$B$3:$B1558))</f>
        <v/>
      </c>
      <c r="R1558" t="str">
        <f>IF(ISBLANK(A1558),"",SUMIF($A$3:$A1558,R$2,$B$3:$B1558))</f>
        <v/>
      </c>
      <c r="T1558" s="2" t="str">
        <f t="shared" si="195"/>
        <v/>
      </c>
      <c r="U1558" s="2" t="str">
        <f t="shared" si="196"/>
        <v/>
      </c>
      <c r="V1558" s="2" t="str">
        <f t="shared" si="197"/>
        <v/>
      </c>
      <c r="W1558" s="2" t="str">
        <f t="shared" si="198"/>
        <v/>
      </c>
    </row>
    <row r="1559" spans="8:23" x14ac:dyDescent="0.3">
      <c r="H1559" s="12">
        <f t="shared" si="199"/>
        <v>0</v>
      </c>
      <c r="I1559" s="2" t="str">
        <f t="shared" si="192"/>
        <v/>
      </c>
      <c r="J1559" s="2" t="str">
        <f>IF(ISBLANK(A1559),"",-SUM(I$3:I1559))</f>
        <v/>
      </c>
      <c r="K1559" s="2" t="str">
        <f t="shared" si="193"/>
        <v/>
      </c>
      <c r="L1559" s="7" t="str">
        <f t="shared" si="194"/>
        <v/>
      </c>
      <c r="M1559" s="7" t="str">
        <f>IF(ISBLANK(A1559),"",K1559/($M$1+SUM(K$3:K1558)))</f>
        <v/>
      </c>
      <c r="N1559" t="str">
        <f>IF(ISBLANK(A1559),"",IF(H1560=0,NETWORKDAYS($H$3,H1559,holiday!$B$2:$B$10),IF(DAY(H1559)&lt;DAY(H1560),NETWORKDAYS($H$3,H1559,holiday!$B$2:$B$10),0)))</f>
        <v/>
      </c>
      <c r="O1559" t="str">
        <f>IF(ISBLANK(A1559),"",SUMIF($A$3:$A1559,O$2,$B$3:$B1559))</f>
        <v/>
      </c>
      <c r="P1559" t="str">
        <f>IF(ISBLANK(A1559),"",SUMIF($A$3:$A1559,P$2,$B$3:$B1559))</f>
        <v/>
      </c>
      <c r="Q1559" t="str">
        <f>IF(ISBLANK(A1559),"",SUMIF($A$3:$A1559,Q$2,$B$3:$B1559))</f>
        <v/>
      </c>
      <c r="R1559" t="str">
        <f>IF(ISBLANK(A1559),"",SUMIF($A$3:$A1559,R$2,$B$3:$B1559))</f>
        <v/>
      </c>
      <c r="T1559" s="2" t="str">
        <f t="shared" si="195"/>
        <v/>
      </c>
      <c r="U1559" s="2" t="str">
        <f t="shared" si="196"/>
        <v/>
      </c>
      <c r="V1559" s="2" t="str">
        <f t="shared" si="197"/>
        <v/>
      </c>
      <c r="W1559" s="2" t="str">
        <f t="shared" si="198"/>
        <v/>
      </c>
    </row>
    <row r="1560" spans="8:23" x14ac:dyDescent="0.3">
      <c r="H1560" s="12">
        <f t="shared" si="199"/>
        <v>0</v>
      </c>
      <c r="I1560" s="2" t="str">
        <f t="shared" si="192"/>
        <v/>
      </c>
      <c r="J1560" s="2" t="str">
        <f>IF(ISBLANK(A1560),"",-SUM(I$3:I1560))</f>
        <v/>
      </c>
      <c r="K1560" s="2" t="str">
        <f t="shared" si="193"/>
        <v/>
      </c>
      <c r="L1560" s="7" t="str">
        <f t="shared" si="194"/>
        <v/>
      </c>
      <c r="M1560" s="7" t="str">
        <f>IF(ISBLANK(A1560),"",K1560/($M$1+SUM(K$3:K1559)))</f>
        <v/>
      </c>
      <c r="N1560" t="str">
        <f>IF(ISBLANK(A1560),"",IF(H1561=0,NETWORKDAYS($H$3,H1560,holiday!$B$2:$B$10),IF(DAY(H1560)&lt;DAY(H1561),NETWORKDAYS($H$3,H1560,holiday!$B$2:$B$10),0)))</f>
        <v/>
      </c>
      <c r="O1560" t="str">
        <f>IF(ISBLANK(A1560),"",SUMIF($A$3:$A1560,O$2,$B$3:$B1560))</f>
        <v/>
      </c>
      <c r="P1560" t="str">
        <f>IF(ISBLANK(A1560),"",SUMIF($A$3:$A1560,P$2,$B$3:$B1560))</f>
        <v/>
      </c>
      <c r="Q1560" t="str">
        <f>IF(ISBLANK(A1560),"",SUMIF($A$3:$A1560,Q$2,$B$3:$B1560))</f>
        <v/>
      </c>
      <c r="R1560" t="str">
        <f>IF(ISBLANK(A1560),"",SUMIF($A$3:$A1560,R$2,$B$3:$B1560))</f>
        <v/>
      </c>
      <c r="T1560" s="2" t="str">
        <f t="shared" si="195"/>
        <v/>
      </c>
      <c r="U1560" s="2" t="str">
        <f t="shared" si="196"/>
        <v/>
      </c>
      <c r="V1560" s="2" t="str">
        <f t="shared" si="197"/>
        <v/>
      </c>
      <c r="W1560" s="2" t="str">
        <f t="shared" si="198"/>
        <v/>
      </c>
    </row>
    <row r="1561" spans="8:23" x14ac:dyDescent="0.3">
      <c r="H1561" s="12">
        <f t="shared" si="199"/>
        <v>0</v>
      </c>
      <c r="I1561" s="2" t="str">
        <f t="shared" si="192"/>
        <v/>
      </c>
      <c r="J1561" s="2" t="str">
        <f>IF(ISBLANK(A1561),"",-SUM(I$3:I1561))</f>
        <v/>
      </c>
      <c r="K1561" s="2" t="str">
        <f t="shared" si="193"/>
        <v/>
      </c>
      <c r="L1561" s="7" t="str">
        <f t="shared" si="194"/>
        <v/>
      </c>
      <c r="M1561" s="7" t="str">
        <f>IF(ISBLANK(A1561),"",K1561/($M$1+SUM(K$3:K1560)))</f>
        <v/>
      </c>
      <c r="N1561" t="str">
        <f>IF(ISBLANK(A1561),"",IF(H1562=0,NETWORKDAYS($H$3,H1561,holiday!$B$2:$B$10),IF(DAY(H1561)&lt;DAY(H1562),NETWORKDAYS($H$3,H1561,holiday!$B$2:$B$10),0)))</f>
        <v/>
      </c>
      <c r="O1561" t="str">
        <f>IF(ISBLANK(A1561),"",SUMIF($A$3:$A1561,O$2,$B$3:$B1561))</f>
        <v/>
      </c>
      <c r="P1561" t="str">
        <f>IF(ISBLANK(A1561),"",SUMIF($A$3:$A1561,P$2,$B$3:$B1561))</f>
        <v/>
      </c>
      <c r="Q1561" t="str">
        <f>IF(ISBLANK(A1561),"",SUMIF($A$3:$A1561,Q$2,$B$3:$B1561))</f>
        <v/>
      </c>
      <c r="R1561" t="str">
        <f>IF(ISBLANK(A1561),"",SUMIF($A$3:$A1561,R$2,$B$3:$B1561))</f>
        <v/>
      </c>
      <c r="T1561" s="2" t="str">
        <f t="shared" si="195"/>
        <v/>
      </c>
      <c r="U1561" s="2" t="str">
        <f t="shared" si="196"/>
        <v/>
      </c>
      <c r="V1561" s="2" t="str">
        <f t="shared" si="197"/>
        <v/>
      </c>
      <c r="W1561" s="2" t="str">
        <f t="shared" si="198"/>
        <v/>
      </c>
    </row>
    <row r="1562" spans="8:23" x14ac:dyDescent="0.3">
      <c r="H1562" s="12">
        <f t="shared" si="199"/>
        <v>0</v>
      </c>
      <c r="I1562" s="2" t="str">
        <f t="shared" si="192"/>
        <v/>
      </c>
      <c r="J1562" s="2" t="str">
        <f>IF(ISBLANK(A1562),"",-SUM(I$3:I1562))</f>
        <v/>
      </c>
      <c r="K1562" s="2" t="str">
        <f t="shared" si="193"/>
        <v/>
      </c>
      <c r="L1562" s="7" t="str">
        <f t="shared" si="194"/>
        <v/>
      </c>
      <c r="M1562" s="7" t="str">
        <f>IF(ISBLANK(A1562),"",K1562/($M$1+SUM(K$3:K1561)))</f>
        <v/>
      </c>
      <c r="N1562" t="str">
        <f>IF(ISBLANK(A1562),"",IF(H1563=0,NETWORKDAYS($H$3,H1562,holiday!$B$2:$B$10),IF(DAY(H1562)&lt;DAY(H1563),NETWORKDAYS($H$3,H1562,holiday!$B$2:$B$10),0)))</f>
        <v/>
      </c>
      <c r="O1562" t="str">
        <f>IF(ISBLANK(A1562),"",SUMIF($A$3:$A1562,O$2,$B$3:$B1562))</f>
        <v/>
      </c>
      <c r="P1562" t="str">
        <f>IF(ISBLANK(A1562),"",SUMIF($A$3:$A1562,P$2,$B$3:$B1562))</f>
        <v/>
      </c>
      <c r="Q1562" t="str">
        <f>IF(ISBLANK(A1562),"",SUMIF($A$3:$A1562,Q$2,$B$3:$B1562))</f>
        <v/>
      </c>
      <c r="R1562" t="str">
        <f>IF(ISBLANK(A1562),"",SUMIF($A$3:$A1562,R$2,$B$3:$B1562))</f>
        <v/>
      </c>
      <c r="T1562" s="2" t="str">
        <f t="shared" si="195"/>
        <v/>
      </c>
      <c r="U1562" s="2" t="str">
        <f t="shared" si="196"/>
        <v/>
      </c>
      <c r="V1562" s="2" t="str">
        <f t="shared" si="197"/>
        <v/>
      </c>
      <c r="W1562" s="2" t="str">
        <f t="shared" si="198"/>
        <v/>
      </c>
    </row>
    <row r="1563" spans="8:23" x14ac:dyDescent="0.3">
      <c r="H1563" s="12">
        <f t="shared" si="199"/>
        <v>0</v>
      </c>
      <c r="I1563" s="2" t="str">
        <f t="shared" si="192"/>
        <v/>
      </c>
      <c r="J1563" s="2" t="str">
        <f>IF(ISBLANK(A1563),"",-SUM(I$3:I1563))</f>
        <v/>
      </c>
      <c r="K1563" s="2" t="str">
        <f t="shared" si="193"/>
        <v/>
      </c>
      <c r="L1563" s="7" t="str">
        <f t="shared" si="194"/>
        <v/>
      </c>
      <c r="M1563" s="7" t="str">
        <f>IF(ISBLANK(A1563),"",K1563/($M$1+SUM(K$3:K1562)))</f>
        <v/>
      </c>
      <c r="N1563" t="str">
        <f>IF(ISBLANK(A1563),"",IF(H1564=0,NETWORKDAYS($H$3,H1563,holiday!$B$2:$B$10),IF(DAY(H1563)&lt;DAY(H1564),NETWORKDAYS($H$3,H1563,holiday!$B$2:$B$10),0)))</f>
        <v/>
      </c>
      <c r="O1563" t="str">
        <f>IF(ISBLANK(A1563),"",SUMIF($A$3:$A1563,O$2,$B$3:$B1563))</f>
        <v/>
      </c>
      <c r="P1563" t="str">
        <f>IF(ISBLANK(A1563),"",SUMIF($A$3:$A1563,P$2,$B$3:$B1563))</f>
        <v/>
      </c>
      <c r="Q1563" t="str">
        <f>IF(ISBLANK(A1563),"",SUMIF($A$3:$A1563,Q$2,$B$3:$B1563))</f>
        <v/>
      </c>
      <c r="R1563" t="str">
        <f>IF(ISBLANK(A1563),"",SUMIF($A$3:$A1563,R$2,$B$3:$B1563))</f>
        <v/>
      </c>
      <c r="T1563" s="2" t="str">
        <f t="shared" si="195"/>
        <v/>
      </c>
      <c r="U1563" s="2" t="str">
        <f t="shared" si="196"/>
        <v/>
      </c>
      <c r="V1563" s="2" t="str">
        <f t="shared" si="197"/>
        <v/>
      </c>
      <c r="W1563" s="2" t="str">
        <f t="shared" si="198"/>
        <v/>
      </c>
    </row>
    <row r="1564" spans="8:23" x14ac:dyDescent="0.3">
      <c r="H1564" s="12">
        <f t="shared" si="199"/>
        <v>0</v>
      </c>
      <c r="I1564" s="2" t="str">
        <f t="shared" si="192"/>
        <v/>
      </c>
      <c r="J1564" s="2" t="str">
        <f>IF(ISBLANK(A1564),"",-SUM(I$3:I1564))</f>
        <v/>
      </c>
      <c r="K1564" s="2" t="str">
        <f t="shared" si="193"/>
        <v/>
      </c>
      <c r="L1564" s="7" t="str">
        <f t="shared" si="194"/>
        <v/>
      </c>
      <c r="M1564" s="7" t="str">
        <f>IF(ISBLANK(A1564),"",K1564/($M$1+SUM(K$3:K1563)))</f>
        <v/>
      </c>
      <c r="N1564" t="str">
        <f>IF(ISBLANK(A1564),"",IF(H1565=0,NETWORKDAYS($H$3,H1564,holiday!$B$2:$B$10),IF(DAY(H1564)&lt;DAY(H1565),NETWORKDAYS($H$3,H1564,holiday!$B$2:$B$10),0)))</f>
        <v/>
      </c>
      <c r="O1564" t="str">
        <f>IF(ISBLANK(A1564),"",SUMIF($A$3:$A1564,O$2,$B$3:$B1564))</f>
        <v/>
      </c>
      <c r="P1564" t="str">
        <f>IF(ISBLANK(A1564),"",SUMIF($A$3:$A1564,P$2,$B$3:$B1564))</f>
        <v/>
      </c>
      <c r="Q1564" t="str">
        <f>IF(ISBLANK(A1564),"",SUMIF($A$3:$A1564,Q$2,$B$3:$B1564))</f>
        <v/>
      </c>
      <c r="R1564" t="str">
        <f>IF(ISBLANK(A1564),"",SUMIF($A$3:$A1564,R$2,$B$3:$B1564))</f>
        <v/>
      </c>
      <c r="T1564" s="2" t="str">
        <f t="shared" si="195"/>
        <v/>
      </c>
      <c r="U1564" s="2" t="str">
        <f t="shared" si="196"/>
        <v/>
      </c>
      <c r="V1564" s="2" t="str">
        <f t="shared" si="197"/>
        <v/>
      </c>
      <c r="W1564" s="2" t="str">
        <f t="shared" si="198"/>
        <v/>
      </c>
    </row>
    <row r="1565" spans="8:23" x14ac:dyDescent="0.3">
      <c r="H1565" s="12">
        <f t="shared" si="199"/>
        <v>0</v>
      </c>
      <c r="I1565" s="2" t="str">
        <f t="shared" si="192"/>
        <v/>
      </c>
      <c r="J1565" s="2" t="str">
        <f>IF(ISBLANK(A1565),"",-SUM(I$3:I1565))</f>
        <v/>
      </c>
      <c r="K1565" s="2" t="str">
        <f t="shared" si="193"/>
        <v/>
      </c>
      <c r="L1565" s="7" t="str">
        <f t="shared" si="194"/>
        <v/>
      </c>
      <c r="M1565" s="7" t="str">
        <f>IF(ISBLANK(A1565),"",K1565/($M$1+SUM(K$3:K1564)))</f>
        <v/>
      </c>
      <c r="N1565" t="str">
        <f>IF(ISBLANK(A1565),"",IF(H1566=0,NETWORKDAYS($H$3,H1565,holiday!$B$2:$B$10),IF(DAY(H1565)&lt;DAY(H1566),NETWORKDAYS($H$3,H1565,holiday!$B$2:$B$10),0)))</f>
        <v/>
      </c>
      <c r="O1565" t="str">
        <f>IF(ISBLANK(A1565),"",SUMIF($A$3:$A1565,O$2,$B$3:$B1565))</f>
        <v/>
      </c>
      <c r="P1565" t="str">
        <f>IF(ISBLANK(A1565),"",SUMIF($A$3:$A1565,P$2,$B$3:$B1565))</f>
        <v/>
      </c>
      <c r="Q1565" t="str">
        <f>IF(ISBLANK(A1565),"",SUMIF($A$3:$A1565,Q$2,$B$3:$B1565))</f>
        <v/>
      </c>
      <c r="R1565" t="str">
        <f>IF(ISBLANK(A1565),"",SUMIF($A$3:$A1565,R$2,$B$3:$B1565))</f>
        <v/>
      </c>
      <c r="T1565" s="2" t="str">
        <f t="shared" si="195"/>
        <v/>
      </c>
      <c r="U1565" s="2" t="str">
        <f t="shared" si="196"/>
        <v/>
      </c>
      <c r="V1565" s="2" t="str">
        <f t="shared" si="197"/>
        <v/>
      </c>
      <c r="W1565" s="2" t="str">
        <f t="shared" si="198"/>
        <v/>
      </c>
    </row>
    <row r="1566" spans="8:23" x14ac:dyDescent="0.3">
      <c r="H1566" s="12">
        <f t="shared" si="199"/>
        <v>0</v>
      </c>
      <c r="I1566" s="2" t="str">
        <f t="shared" si="192"/>
        <v/>
      </c>
      <c r="J1566" s="2" t="str">
        <f>IF(ISBLANK(A1566),"",-SUM(I$3:I1566))</f>
        <v/>
      </c>
      <c r="K1566" s="2" t="str">
        <f t="shared" si="193"/>
        <v/>
      </c>
      <c r="L1566" s="7" t="str">
        <f t="shared" si="194"/>
        <v/>
      </c>
      <c r="M1566" s="7" t="str">
        <f>IF(ISBLANK(A1566),"",K1566/($M$1+SUM(K$3:K1565)))</f>
        <v/>
      </c>
      <c r="N1566" t="str">
        <f>IF(ISBLANK(A1566),"",IF(H1567=0,NETWORKDAYS($H$3,H1566,holiday!$B$2:$B$10),IF(DAY(H1566)&lt;DAY(H1567),NETWORKDAYS($H$3,H1566,holiday!$B$2:$B$10),0)))</f>
        <v/>
      </c>
      <c r="O1566" t="str">
        <f>IF(ISBLANK(A1566),"",SUMIF($A$3:$A1566,O$2,$B$3:$B1566))</f>
        <v/>
      </c>
      <c r="P1566" t="str">
        <f>IF(ISBLANK(A1566),"",SUMIF($A$3:$A1566,P$2,$B$3:$B1566))</f>
        <v/>
      </c>
      <c r="Q1566" t="str">
        <f>IF(ISBLANK(A1566),"",SUMIF($A$3:$A1566,Q$2,$B$3:$B1566))</f>
        <v/>
      </c>
      <c r="R1566" t="str">
        <f>IF(ISBLANK(A1566),"",SUMIF($A$3:$A1566,R$2,$B$3:$B1566))</f>
        <v/>
      </c>
      <c r="T1566" s="2" t="str">
        <f t="shared" si="195"/>
        <v/>
      </c>
      <c r="U1566" s="2" t="str">
        <f t="shared" si="196"/>
        <v/>
      </c>
      <c r="V1566" s="2" t="str">
        <f t="shared" si="197"/>
        <v/>
      </c>
      <c r="W1566" s="2" t="str">
        <f t="shared" si="198"/>
        <v/>
      </c>
    </row>
    <row r="1567" spans="8:23" x14ac:dyDescent="0.3">
      <c r="H1567" s="12">
        <f t="shared" si="199"/>
        <v>0</v>
      </c>
      <c r="I1567" s="2" t="str">
        <f t="shared" si="192"/>
        <v/>
      </c>
      <c r="J1567" s="2" t="str">
        <f>IF(ISBLANK(A1567),"",-SUM(I$3:I1567))</f>
        <v/>
      </c>
      <c r="K1567" s="2" t="str">
        <f t="shared" si="193"/>
        <v/>
      </c>
      <c r="L1567" s="7" t="str">
        <f t="shared" si="194"/>
        <v/>
      </c>
      <c r="M1567" s="7" t="str">
        <f>IF(ISBLANK(A1567),"",K1567/($M$1+SUM(K$3:K1566)))</f>
        <v/>
      </c>
      <c r="N1567" t="str">
        <f>IF(ISBLANK(A1567),"",IF(H1568=0,NETWORKDAYS($H$3,H1567,holiday!$B$2:$B$10),IF(DAY(H1567)&lt;DAY(H1568),NETWORKDAYS($H$3,H1567,holiday!$B$2:$B$10),0)))</f>
        <v/>
      </c>
      <c r="O1567" t="str">
        <f>IF(ISBLANK(A1567),"",SUMIF($A$3:$A1567,O$2,$B$3:$B1567))</f>
        <v/>
      </c>
      <c r="P1567" t="str">
        <f>IF(ISBLANK(A1567),"",SUMIF($A$3:$A1567,P$2,$B$3:$B1567))</f>
        <v/>
      </c>
      <c r="Q1567" t="str">
        <f>IF(ISBLANK(A1567),"",SUMIF($A$3:$A1567,Q$2,$B$3:$B1567))</f>
        <v/>
      </c>
      <c r="R1567" t="str">
        <f>IF(ISBLANK(A1567),"",SUMIF($A$3:$A1567,R$2,$B$3:$B1567))</f>
        <v/>
      </c>
      <c r="T1567" s="2" t="str">
        <f t="shared" si="195"/>
        <v/>
      </c>
      <c r="U1567" s="2" t="str">
        <f t="shared" si="196"/>
        <v/>
      </c>
      <c r="V1567" s="2" t="str">
        <f t="shared" si="197"/>
        <v/>
      </c>
      <c r="W1567" s="2" t="str">
        <f t="shared" si="198"/>
        <v/>
      </c>
    </row>
    <row r="1568" spans="8:23" x14ac:dyDescent="0.3">
      <c r="H1568" s="12">
        <f t="shared" si="199"/>
        <v>0</v>
      </c>
      <c r="I1568" s="2" t="str">
        <f t="shared" si="192"/>
        <v/>
      </c>
      <c r="J1568" s="2" t="str">
        <f>IF(ISBLANK(A1568),"",-SUM(I$3:I1568))</f>
        <v/>
      </c>
      <c r="K1568" s="2" t="str">
        <f t="shared" si="193"/>
        <v/>
      </c>
      <c r="L1568" s="7" t="str">
        <f t="shared" si="194"/>
        <v/>
      </c>
      <c r="M1568" s="7" t="str">
        <f>IF(ISBLANK(A1568),"",K1568/($M$1+SUM(K$3:K1567)))</f>
        <v/>
      </c>
      <c r="N1568" t="str">
        <f>IF(ISBLANK(A1568),"",IF(H1569=0,NETWORKDAYS($H$3,H1568,holiday!$B$2:$B$10),IF(DAY(H1568)&lt;DAY(H1569),NETWORKDAYS($H$3,H1568,holiday!$B$2:$B$10),0)))</f>
        <v/>
      </c>
      <c r="O1568" t="str">
        <f>IF(ISBLANK(A1568),"",SUMIF($A$3:$A1568,O$2,$B$3:$B1568))</f>
        <v/>
      </c>
      <c r="P1568" t="str">
        <f>IF(ISBLANK(A1568),"",SUMIF($A$3:$A1568,P$2,$B$3:$B1568))</f>
        <v/>
      </c>
      <c r="Q1568" t="str">
        <f>IF(ISBLANK(A1568),"",SUMIF($A$3:$A1568,Q$2,$B$3:$B1568))</f>
        <v/>
      </c>
      <c r="R1568" t="str">
        <f>IF(ISBLANK(A1568),"",SUMIF($A$3:$A1568,R$2,$B$3:$B1568))</f>
        <v/>
      </c>
      <c r="T1568" s="2" t="str">
        <f t="shared" si="195"/>
        <v/>
      </c>
      <c r="U1568" s="2" t="str">
        <f t="shared" si="196"/>
        <v/>
      </c>
      <c r="V1568" s="2" t="str">
        <f t="shared" si="197"/>
        <v/>
      </c>
      <c r="W1568" s="2" t="str">
        <f t="shared" si="198"/>
        <v/>
      </c>
    </row>
    <row r="1569" spans="8:23" x14ac:dyDescent="0.3">
      <c r="H1569" s="12">
        <f t="shared" si="199"/>
        <v>0</v>
      </c>
      <c r="I1569" s="2" t="str">
        <f t="shared" si="192"/>
        <v/>
      </c>
      <c r="J1569" s="2" t="str">
        <f>IF(ISBLANK(A1569),"",-SUM(I$3:I1569))</f>
        <v/>
      </c>
      <c r="K1569" s="2" t="str">
        <f t="shared" si="193"/>
        <v/>
      </c>
      <c r="L1569" s="7" t="str">
        <f t="shared" si="194"/>
        <v/>
      </c>
      <c r="M1569" s="7" t="str">
        <f>IF(ISBLANK(A1569),"",K1569/($M$1+SUM(K$3:K1568)))</f>
        <v/>
      </c>
      <c r="N1569" t="str">
        <f>IF(ISBLANK(A1569),"",IF(H1570=0,NETWORKDAYS($H$3,H1569,holiday!$B$2:$B$10),IF(DAY(H1569)&lt;DAY(H1570),NETWORKDAYS($H$3,H1569,holiday!$B$2:$B$10),0)))</f>
        <v/>
      </c>
      <c r="O1569" t="str">
        <f>IF(ISBLANK(A1569),"",SUMIF($A$3:$A1569,O$2,$B$3:$B1569))</f>
        <v/>
      </c>
      <c r="P1569" t="str">
        <f>IF(ISBLANK(A1569),"",SUMIF($A$3:$A1569,P$2,$B$3:$B1569))</f>
        <v/>
      </c>
      <c r="Q1569" t="str">
        <f>IF(ISBLANK(A1569),"",SUMIF($A$3:$A1569,Q$2,$B$3:$B1569))</f>
        <v/>
      </c>
      <c r="R1569" t="str">
        <f>IF(ISBLANK(A1569),"",SUMIF($A$3:$A1569,R$2,$B$3:$B1569))</f>
        <v/>
      </c>
      <c r="T1569" s="2" t="str">
        <f t="shared" si="195"/>
        <v/>
      </c>
      <c r="U1569" s="2" t="str">
        <f t="shared" si="196"/>
        <v/>
      </c>
      <c r="V1569" s="2" t="str">
        <f t="shared" si="197"/>
        <v/>
      </c>
      <c r="W1569" s="2" t="str">
        <f t="shared" si="198"/>
        <v/>
      </c>
    </row>
    <row r="1570" spans="8:23" x14ac:dyDescent="0.3">
      <c r="H1570" s="12">
        <f t="shared" si="199"/>
        <v>0</v>
      </c>
      <c r="I1570" s="2" t="str">
        <f t="shared" si="192"/>
        <v/>
      </c>
      <c r="J1570" s="2" t="str">
        <f>IF(ISBLANK(A1570),"",-SUM(I$3:I1570))</f>
        <v/>
      </c>
      <c r="K1570" s="2" t="str">
        <f t="shared" si="193"/>
        <v/>
      </c>
      <c r="L1570" s="7" t="str">
        <f t="shared" si="194"/>
        <v/>
      </c>
      <c r="M1570" s="7" t="str">
        <f>IF(ISBLANK(A1570),"",K1570/($M$1+SUM(K$3:K1569)))</f>
        <v/>
      </c>
      <c r="N1570" t="str">
        <f>IF(ISBLANK(A1570),"",IF(H1571=0,NETWORKDAYS($H$3,H1570,holiday!$B$2:$B$10),IF(DAY(H1570)&lt;DAY(H1571),NETWORKDAYS($H$3,H1570,holiday!$B$2:$B$10),0)))</f>
        <v/>
      </c>
      <c r="O1570" t="str">
        <f>IF(ISBLANK(A1570),"",SUMIF($A$3:$A1570,O$2,$B$3:$B1570))</f>
        <v/>
      </c>
      <c r="P1570" t="str">
        <f>IF(ISBLANK(A1570),"",SUMIF($A$3:$A1570,P$2,$B$3:$B1570))</f>
        <v/>
      </c>
      <c r="Q1570" t="str">
        <f>IF(ISBLANK(A1570),"",SUMIF($A$3:$A1570,Q$2,$B$3:$B1570))</f>
        <v/>
      </c>
      <c r="R1570" t="str">
        <f>IF(ISBLANK(A1570),"",SUMIF($A$3:$A1570,R$2,$B$3:$B1570))</f>
        <v/>
      </c>
      <c r="T1570" s="2" t="str">
        <f t="shared" si="195"/>
        <v/>
      </c>
      <c r="U1570" s="2" t="str">
        <f t="shared" si="196"/>
        <v/>
      </c>
      <c r="V1570" s="2" t="str">
        <f t="shared" si="197"/>
        <v/>
      </c>
      <c r="W1570" s="2" t="str">
        <f t="shared" si="198"/>
        <v/>
      </c>
    </row>
    <row r="1571" spans="8:23" x14ac:dyDescent="0.3">
      <c r="H1571" s="12">
        <f t="shared" si="199"/>
        <v>0</v>
      </c>
      <c r="I1571" s="2" t="str">
        <f t="shared" si="192"/>
        <v/>
      </c>
      <c r="J1571" s="2" t="str">
        <f>IF(ISBLANK(A1571),"",-SUM(I$3:I1571))</f>
        <v/>
      </c>
      <c r="K1571" s="2" t="str">
        <f t="shared" si="193"/>
        <v/>
      </c>
      <c r="L1571" s="7" t="str">
        <f t="shared" si="194"/>
        <v/>
      </c>
      <c r="M1571" s="7" t="str">
        <f>IF(ISBLANK(A1571),"",K1571/($M$1+SUM(K$3:K1570)))</f>
        <v/>
      </c>
      <c r="N1571" t="str">
        <f>IF(ISBLANK(A1571),"",IF(H1572=0,NETWORKDAYS($H$3,H1571,holiday!$B$2:$B$10),IF(DAY(H1571)&lt;DAY(H1572),NETWORKDAYS($H$3,H1571,holiday!$B$2:$B$10),0)))</f>
        <v/>
      </c>
      <c r="O1571" t="str">
        <f>IF(ISBLANK(A1571),"",SUMIF($A$3:$A1571,O$2,$B$3:$B1571))</f>
        <v/>
      </c>
      <c r="P1571" t="str">
        <f>IF(ISBLANK(A1571),"",SUMIF($A$3:$A1571,P$2,$B$3:$B1571))</f>
        <v/>
      </c>
      <c r="Q1571" t="str">
        <f>IF(ISBLANK(A1571),"",SUMIF($A$3:$A1571,Q$2,$B$3:$B1571))</f>
        <v/>
      </c>
      <c r="R1571" t="str">
        <f>IF(ISBLANK(A1571),"",SUMIF($A$3:$A1571,R$2,$B$3:$B1571))</f>
        <v/>
      </c>
      <c r="T1571" s="2" t="str">
        <f t="shared" si="195"/>
        <v/>
      </c>
      <c r="U1571" s="2" t="str">
        <f t="shared" si="196"/>
        <v/>
      </c>
      <c r="V1571" s="2" t="str">
        <f t="shared" si="197"/>
        <v/>
      </c>
      <c r="W1571" s="2" t="str">
        <f t="shared" si="198"/>
        <v/>
      </c>
    </row>
    <row r="1572" spans="8:23" x14ac:dyDescent="0.3">
      <c r="H1572" s="12">
        <f t="shared" si="199"/>
        <v>0</v>
      </c>
      <c r="I1572" s="2" t="str">
        <f t="shared" si="192"/>
        <v/>
      </c>
      <c r="J1572" s="2" t="str">
        <f>IF(ISBLANK(A1572),"",-SUM(I$3:I1572))</f>
        <v/>
      </c>
      <c r="K1572" s="2" t="str">
        <f t="shared" si="193"/>
        <v/>
      </c>
      <c r="L1572" s="7" t="str">
        <f t="shared" si="194"/>
        <v/>
      </c>
      <c r="M1572" s="7" t="str">
        <f>IF(ISBLANK(A1572),"",K1572/($M$1+SUM(K$3:K1571)))</f>
        <v/>
      </c>
      <c r="N1572" t="str">
        <f>IF(ISBLANK(A1572),"",IF(H1573=0,NETWORKDAYS($H$3,H1572,holiday!$B$2:$B$10),IF(DAY(H1572)&lt;DAY(H1573),NETWORKDAYS($H$3,H1572,holiday!$B$2:$B$10),0)))</f>
        <v/>
      </c>
      <c r="O1572" t="str">
        <f>IF(ISBLANK(A1572),"",SUMIF($A$3:$A1572,O$2,$B$3:$B1572))</f>
        <v/>
      </c>
      <c r="P1572" t="str">
        <f>IF(ISBLANK(A1572),"",SUMIF($A$3:$A1572,P$2,$B$3:$B1572))</f>
        <v/>
      </c>
      <c r="Q1572" t="str">
        <f>IF(ISBLANK(A1572),"",SUMIF($A$3:$A1572,Q$2,$B$3:$B1572))</f>
        <v/>
      </c>
      <c r="R1572" t="str">
        <f>IF(ISBLANK(A1572),"",SUMIF($A$3:$A1572,R$2,$B$3:$B1572))</f>
        <v/>
      </c>
      <c r="T1572" s="2" t="str">
        <f t="shared" si="195"/>
        <v/>
      </c>
      <c r="U1572" s="2" t="str">
        <f t="shared" si="196"/>
        <v/>
      </c>
      <c r="V1572" s="2" t="str">
        <f t="shared" si="197"/>
        <v/>
      </c>
      <c r="W1572" s="2" t="str">
        <f t="shared" si="198"/>
        <v/>
      </c>
    </row>
    <row r="1573" spans="8:23" x14ac:dyDescent="0.3">
      <c r="H1573" s="12">
        <f t="shared" si="199"/>
        <v>0</v>
      </c>
      <c r="I1573" s="2" t="str">
        <f t="shared" si="192"/>
        <v/>
      </c>
      <c r="J1573" s="2" t="str">
        <f>IF(ISBLANK(A1573),"",-SUM(I$3:I1573))</f>
        <v/>
      </c>
      <c r="K1573" s="2" t="str">
        <f t="shared" si="193"/>
        <v/>
      </c>
      <c r="L1573" s="7" t="str">
        <f t="shared" si="194"/>
        <v/>
      </c>
      <c r="M1573" s="7" t="str">
        <f>IF(ISBLANK(A1573),"",K1573/($M$1+SUM(K$3:K1572)))</f>
        <v/>
      </c>
      <c r="N1573" t="str">
        <f>IF(ISBLANK(A1573),"",IF(H1574=0,NETWORKDAYS($H$3,H1573,holiday!$B$2:$B$10),IF(DAY(H1573)&lt;DAY(H1574),NETWORKDAYS($H$3,H1573,holiday!$B$2:$B$10),0)))</f>
        <v/>
      </c>
      <c r="O1573" t="str">
        <f>IF(ISBLANK(A1573),"",SUMIF($A$3:$A1573,O$2,$B$3:$B1573))</f>
        <v/>
      </c>
      <c r="P1573" t="str">
        <f>IF(ISBLANK(A1573),"",SUMIF($A$3:$A1573,P$2,$B$3:$B1573))</f>
        <v/>
      </c>
      <c r="Q1573" t="str">
        <f>IF(ISBLANK(A1573),"",SUMIF($A$3:$A1573,Q$2,$B$3:$B1573))</f>
        <v/>
      </c>
      <c r="R1573" t="str">
        <f>IF(ISBLANK(A1573),"",SUMIF($A$3:$A1573,R$2,$B$3:$B1573))</f>
        <v/>
      </c>
      <c r="T1573" s="2" t="str">
        <f t="shared" si="195"/>
        <v/>
      </c>
      <c r="U1573" s="2" t="str">
        <f t="shared" si="196"/>
        <v/>
      </c>
      <c r="V1573" s="2" t="str">
        <f t="shared" si="197"/>
        <v/>
      </c>
      <c r="W1573" s="2" t="str">
        <f t="shared" si="198"/>
        <v/>
      </c>
    </row>
    <row r="1574" spans="8:23" x14ac:dyDescent="0.3">
      <c r="H1574" s="12">
        <f t="shared" si="199"/>
        <v>0</v>
      </c>
      <c r="I1574" s="2" t="str">
        <f t="shared" si="192"/>
        <v/>
      </c>
      <c r="J1574" s="2" t="str">
        <f>IF(ISBLANK(A1574),"",-SUM(I$3:I1574))</f>
        <v/>
      </c>
      <c r="K1574" s="2" t="str">
        <f t="shared" si="193"/>
        <v/>
      </c>
      <c r="L1574" s="7" t="str">
        <f t="shared" si="194"/>
        <v/>
      </c>
      <c r="M1574" s="7" t="str">
        <f>IF(ISBLANK(A1574),"",K1574/($M$1+SUM(K$3:K1573)))</f>
        <v/>
      </c>
      <c r="N1574" t="str">
        <f>IF(ISBLANK(A1574),"",IF(H1575=0,NETWORKDAYS($H$3,H1574,holiday!$B$2:$B$10),IF(DAY(H1574)&lt;DAY(H1575),NETWORKDAYS($H$3,H1574,holiday!$B$2:$B$10),0)))</f>
        <v/>
      </c>
      <c r="O1574" t="str">
        <f>IF(ISBLANK(A1574),"",SUMIF($A$3:$A1574,O$2,$B$3:$B1574))</f>
        <v/>
      </c>
      <c r="P1574" t="str">
        <f>IF(ISBLANK(A1574),"",SUMIF($A$3:$A1574,P$2,$B$3:$B1574))</f>
        <v/>
      </c>
      <c r="Q1574" t="str">
        <f>IF(ISBLANK(A1574),"",SUMIF($A$3:$A1574,Q$2,$B$3:$B1574))</f>
        <v/>
      </c>
      <c r="R1574" t="str">
        <f>IF(ISBLANK(A1574),"",SUMIF($A$3:$A1574,R$2,$B$3:$B1574))</f>
        <v/>
      </c>
      <c r="T1574" s="2" t="str">
        <f t="shared" si="195"/>
        <v/>
      </c>
      <c r="U1574" s="2" t="str">
        <f t="shared" si="196"/>
        <v/>
      </c>
      <c r="V1574" s="2" t="str">
        <f t="shared" si="197"/>
        <v/>
      </c>
      <c r="W1574" s="2" t="str">
        <f t="shared" si="198"/>
        <v/>
      </c>
    </row>
    <row r="1575" spans="8:23" x14ac:dyDescent="0.3">
      <c r="H1575" s="12">
        <f t="shared" si="199"/>
        <v>0</v>
      </c>
      <c r="I1575" s="2" t="str">
        <f t="shared" si="192"/>
        <v/>
      </c>
      <c r="J1575" s="2" t="str">
        <f>IF(ISBLANK(A1575),"",-SUM(I$3:I1575))</f>
        <v/>
      </c>
      <c r="K1575" s="2" t="str">
        <f t="shared" si="193"/>
        <v/>
      </c>
      <c r="L1575" s="7" t="str">
        <f t="shared" si="194"/>
        <v/>
      </c>
      <c r="M1575" s="7" t="str">
        <f>IF(ISBLANK(A1575),"",K1575/($M$1+SUM(K$3:K1574)))</f>
        <v/>
      </c>
      <c r="N1575" t="str">
        <f>IF(ISBLANK(A1575),"",IF(H1576=0,NETWORKDAYS($H$3,H1575,holiday!$B$2:$B$10),IF(DAY(H1575)&lt;DAY(H1576),NETWORKDAYS($H$3,H1575,holiday!$B$2:$B$10),0)))</f>
        <v/>
      </c>
      <c r="O1575" t="str">
        <f>IF(ISBLANK(A1575),"",SUMIF($A$3:$A1575,O$2,$B$3:$B1575))</f>
        <v/>
      </c>
      <c r="P1575" t="str">
        <f>IF(ISBLANK(A1575),"",SUMIF($A$3:$A1575,P$2,$B$3:$B1575))</f>
        <v/>
      </c>
      <c r="Q1575" t="str">
        <f>IF(ISBLANK(A1575),"",SUMIF($A$3:$A1575,Q$2,$B$3:$B1575))</f>
        <v/>
      </c>
      <c r="R1575" t="str">
        <f>IF(ISBLANK(A1575),"",SUMIF($A$3:$A1575,R$2,$B$3:$B1575))</f>
        <v/>
      </c>
      <c r="T1575" s="2" t="str">
        <f t="shared" si="195"/>
        <v/>
      </c>
      <c r="U1575" s="2" t="str">
        <f t="shared" si="196"/>
        <v/>
      </c>
      <c r="V1575" s="2" t="str">
        <f t="shared" si="197"/>
        <v/>
      </c>
      <c r="W1575" s="2" t="str">
        <f t="shared" si="198"/>
        <v/>
      </c>
    </row>
    <row r="1576" spans="8:23" x14ac:dyDescent="0.3">
      <c r="H1576" s="12">
        <f t="shared" si="199"/>
        <v>0</v>
      </c>
      <c r="I1576" s="2" t="str">
        <f t="shared" ref="I1576:I1639" si="200">IF(ISBLANK(A1576),"",-B1576*C1576)</f>
        <v/>
      </c>
      <c r="J1576" s="2" t="str">
        <f>IF(ISBLANK(A1576),"",-SUM(I$3:I1576))</f>
        <v/>
      </c>
      <c r="K1576" s="2" t="str">
        <f t="shared" ref="K1576:K1639" si="201">IF(ISBLANK(A1576),"",SUMPRODUCT(O1576:R1576,T1576:W1576)-J1576)</f>
        <v/>
      </c>
      <c r="L1576" s="7" t="str">
        <f t="shared" ref="L1576:L1639" si="202">IF(ISBLANK(A1576),"",K1576/$M$1)</f>
        <v/>
      </c>
      <c r="M1576" s="7" t="str">
        <f>IF(ISBLANK(A1576),"",K1576/($M$1+SUM(K$3:K1575)))</f>
        <v/>
      </c>
      <c r="N1576" t="str">
        <f>IF(ISBLANK(A1576),"",IF(H1577=0,NETWORKDAYS($H$3,H1576,holiday!$B$2:$B$10),IF(DAY(H1576)&lt;DAY(H1577),NETWORKDAYS($H$3,H1576,holiday!$B$2:$B$10),0)))</f>
        <v/>
      </c>
      <c r="O1576" t="str">
        <f>IF(ISBLANK(A1576),"",SUMIF($A$3:$A1576,O$2,$B$3:$B1576))</f>
        <v/>
      </c>
      <c r="P1576" t="str">
        <f>IF(ISBLANK(A1576),"",SUMIF($A$3:$A1576,P$2,$B$3:$B1576))</f>
        <v/>
      </c>
      <c r="Q1576" t="str">
        <f>IF(ISBLANK(A1576),"",SUMIF($A$3:$A1576,Q$2,$B$3:$B1576))</f>
        <v/>
      </c>
      <c r="R1576" t="str">
        <f>IF(ISBLANK(A1576),"",SUMIF($A$3:$A1576,R$2,$B$3:$B1576))</f>
        <v/>
      </c>
      <c r="T1576" s="2" t="str">
        <f t="shared" ref="T1576:T1639" si="203">IF(ISBLANK(A1576),"",IF($A1576=T$2,$C1576,T1575))</f>
        <v/>
      </c>
      <c r="U1576" s="2" t="str">
        <f t="shared" ref="U1576:U1639" si="204">IF(ISBLANK(A1576),"",IF($A1576=U$2,$C1576,U1575))</f>
        <v/>
      </c>
      <c r="V1576" s="2" t="str">
        <f t="shared" ref="V1576:V1639" si="205">IF(ISBLANK(A1576),"",IF($A1576=V$2,$C1576,V1575))</f>
        <v/>
      </c>
      <c r="W1576" s="2" t="str">
        <f t="shared" ref="W1576:W1639" si="206">IF(ISBLANK(A1576),"",IF($A1576=W$2,$C1576,W1575))</f>
        <v/>
      </c>
    </row>
    <row r="1577" spans="8:23" x14ac:dyDescent="0.3">
      <c r="H1577" s="12">
        <f t="shared" si="199"/>
        <v>0</v>
      </c>
      <c r="I1577" s="2" t="str">
        <f t="shared" si="200"/>
        <v/>
      </c>
      <c r="J1577" s="2" t="str">
        <f>IF(ISBLANK(A1577),"",-SUM(I$3:I1577))</f>
        <v/>
      </c>
      <c r="K1577" s="2" t="str">
        <f t="shared" si="201"/>
        <v/>
      </c>
      <c r="L1577" s="7" t="str">
        <f t="shared" si="202"/>
        <v/>
      </c>
      <c r="M1577" s="7" t="str">
        <f>IF(ISBLANK(A1577),"",K1577/($M$1+SUM(K$3:K1576)))</f>
        <v/>
      </c>
      <c r="N1577" t="str">
        <f>IF(ISBLANK(A1577),"",IF(H1578=0,NETWORKDAYS($H$3,H1577,holiday!$B$2:$B$10),IF(DAY(H1577)&lt;DAY(H1578),NETWORKDAYS($H$3,H1577,holiday!$B$2:$B$10),0)))</f>
        <v/>
      </c>
      <c r="O1577" t="str">
        <f>IF(ISBLANK(A1577),"",SUMIF($A$3:$A1577,O$2,$B$3:$B1577))</f>
        <v/>
      </c>
      <c r="P1577" t="str">
        <f>IF(ISBLANK(A1577),"",SUMIF($A$3:$A1577,P$2,$B$3:$B1577))</f>
        <v/>
      </c>
      <c r="Q1577" t="str">
        <f>IF(ISBLANK(A1577),"",SUMIF($A$3:$A1577,Q$2,$B$3:$B1577))</f>
        <v/>
      </c>
      <c r="R1577" t="str">
        <f>IF(ISBLANK(A1577),"",SUMIF($A$3:$A1577,R$2,$B$3:$B1577))</f>
        <v/>
      </c>
      <c r="T1577" s="2" t="str">
        <f t="shared" si="203"/>
        <v/>
      </c>
      <c r="U1577" s="2" t="str">
        <f t="shared" si="204"/>
        <v/>
      </c>
      <c r="V1577" s="2" t="str">
        <f t="shared" si="205"/>
        <v/>
      </c>
      <c r="W1577" s="2" t="str">
        <f t="shared" si="206"/>
        <v/>
      </c>
    </row>
    <row r="1578" spans="8:23" x14ac:dyDescent="0.3">
      <c r="H1578" s="12">
        <f t="shared" si="199"/>
        <v>0</v>
      </c>
      <c r="I1578" s="2" t="str">
        <f t="shared" si="200"/>
        <v/>
      </c>
      <c r="J1578" s="2" t="str">
        <f>IF(ISBLANK(A1578),"",-SUM(I$3:I1578))</f>
        <v/>
      </c>
      <c r="K1578" s="2" t="str">
        <f t="shared" si="201"/>
        <v/>
      </c>
      <c r="L1578" s="7" t="str">
        <f t="shared" si="202"/>
        <v/>
      </c>
      <c r="M1578" s="7" t="str">
        <f>IF(ISBLANK(A1578),"",K1578/($M$1+SUM(K$3:K1577)))</f>
        <v/>
      </c>
      <c r="N1578" t="str">
        <f>IF(ISBLANK(A1578),"",IF(H1579=0,NETWORKDAYS($H$3,H1578,holiday!$B$2:$B$10),IF(DAY(H1578)&lt;DAY(H1579),NETWORKDAYS($H$3,H1578,holiday!$B$2:$B$10),0)))</f>
        <v/>
      </c>
      <c r="O1578" t="str">
        <f>IF(ISBLANK(A1578),"",SUMIF($A$3:$A1578,O$2,$B$3:$B1578))</f>
        <v/>
      </c>
      <c r="P1578" t="str">
        <f>IF(ISBLANK(A1578),"",SUMIF($A$3:$A1578,P$2,$B$3:$B1578))</f>
        <v/>
      </c>
      <c r="Q1578" t="str">
        <f>IF(ISBLANK(A1578),"",SUMIF($A$3:$A1578,Q$2,$B$3:$B1578))</f>
        <v/>
      </c>
      <c r="R1578" t="str">
        <f>IF(ISBLANK(A1578),"",SUMIF($A$3:$A1578,R$2,$B$3:$B1578))</f>
        <v/>
      </c>
      <c r="T1578" s="2" t="str">
        <f t="shared" si="203"/>
        <v/>
      </c>
      <c r="U1578" s="2" t="str">
        <f t="shared" si="204"/>
        <v/>
      </c>
      <c r="V1578" s="2" t="str">
        <f t="shared" si="205"/>
        <v/>
      </c>
      <c r="W1578" s="2" t="str">
        <f t="shared" si="206"/>
        <v/>
      </c>
    </row>
    <row r="1579" spans="8:23" x14ac:dyDescent="0.3">
      <c r="H1579" s="12">
        <f t="shared" si="199"/>
        <v>0</v>
      </c>
      <c r="I1579" s="2" t="str">
        <f t="shared" si="200"/>
        <v/>
      </c>
      <c r="J1579" s="2" t="str">
        <f>IF(ISBLANK(A1579),"",-SUM(I$3:I1579))</f>
        <v/>
      </c>
      <c r="K1579" s="2" t="str">
        <f t="shared" si="201"/>
        <v/>
      </c>
      <c r="L1579" s="7" t="str">
        <f t="shared" si="202"/>
        <v/>
      </c>
      <c r="M1579" s="7" t="str">
        <f>IF(ISBLANK(A1579),"",K1579/($M$1+SUM(K$3:K1578)))</f>
        <v/>
      </c>
      <c r="N1579" t="str">
        <f>IF(ISBLANK(A1579),"",IF(H1580=0,NETWORKDAYS($H$3,H1579,holiday!$B$2:$B$10),IF(DAY(H1579)&lt;DAY(H1580),NETWORKDAYS($H$3,H1579,holiday!$B$2:$B$10),0)))</f>
        <v/>
      </c>
      <c r="O1579" t="str">
        <f>IF(ISBLANK(A1579),"",SUMIF($A$3:$A1579,O$2,$B$3:$B1579))</f>
        <v/>
      </c>
      <c r="P1579" t="str">
        <f>IF(ISBLANK(A1579),"",SUMIF($A$3:$A1579,P$2,$B$3:$B1579))</f>
        <v/>
      </c>
      <c r="Q1579" t="str">
        <f>IF(ISBLANK(A1579),"",SUMIF($A$3:$A1579,Q$2,$B$3:$B1579))</f>
        <v/>
      </c>
      <c r="R1579" t="str">
        <f>IF(ISBLANK(A1579),"",SUMIF($A$3:$A1579,R$2,$B$3:$B1579))</f>
        <v/>
      </c>
      <c r="T1579" s="2" t="str">
        <f t="shared" si="203"/>
        <v/>
      </c>
      <c r="U1579" s="2" t="str">
        <f t="shared" si="204"/>
        <v/>
      </c>
      <c r="V1579" s="2" t="str">
        <f t="shared" si="205"/>
        <v/>
      </c>
      <c r="W1579" s="2" t="str">
        <f t="shared" si="206"/>
        <v/>
      </c>
    </row>
    <row r="1580" spans="8:23" x14ac:dyDescent="0.3">
      <c r="H1580" s="12">
        <f t="shared" si="199"/>
        <v>0</v>
      </c>
      <c r="I1580" s="2" t="str">
        <f t="shared" si="200"/>
        <v/>
      </c>
      <c r="J1580" s="2" t="str">
        <f>IF(ISBLANK(A1580),"",-SUM(I$3:I1580))</f>
        <v/>
      </c>
      <c r="K1580" s="2" t="str">
        <f t="shared" si="201"/>
        <v/>
      </c>
      <c r="L1580" s="7" t="str">
        <f t="shared" si="202"/>
        <v/>
      </c>
      <c r="M1580" s="7" t="str">
        <f>IF(ISBLANK(A1580),"",K1580/($M$1+SUM(K$3:K1579)))</f>
        <v/>
      </c>
      <c r="N1580" t="str">
        <f>IF(ISBLANK(A1580),"",IF(H1581=0,NETWORKDAYS($H$3,H1580,holiday!$B$2:$B$10),IF(DAY(H1580)&lt;DAY(H1581),NETWORKDAYS($H$3,H1580,holiday!$B$2:$B$10),0)))</f>
        <v/>
      </c>
      <c r="O1580" t="str">
        <f>IF(ISBLANK(A1580),"",SUMIF($A$3:$A1580,O$2,$B$3:$B1580))</f>
        <v/>
      </c>
      <c r="P1580" t="str">
        <f>IF(ISBLANK(A1580),"",SUMIF($A$3:$A1580,P$2,$B$3:$B1580))</f>
        <v/>
      </c>
      <c r="Q1580" t="str">
        <f>IF(ISBLANK(A1580),"",SUMIF($A$3:$A1580,Q$2,$B$3:$B1580))</f>
        <v/>
      </c>
      <c r="R1580" t="str">
        <f>IF(ISBLANK(A1580),"",SUMIF($A$3:$A1580,R$2,$B$3:$B1580))</f>
        <v/>
      </c>
      <c r="T1580" s="2" t="str">
        <f t="shared" si="203"/>
        <v/>
      </c>
      <c r="U1580" s="2" t="str">
        <f t="shared" si="204"/>
        <v/>
      </c>
      <c r="V1580" s="2" t="str">
        <f t="shared" si="205"/>
        <v/>
      </c>
      <c r="W1580" s="2" t="str">
        <f t="shared" si="206"/>
        <v/>
      </c>
    </row>
    <row r="1581" spans="8:23" x14ac:dyDescent="0.3">
      <c r="H1581" s="12">
        <f t="shared" si="199"/>
        <v>0</v>
      </c>
      <c r="I1581" s="2" t="str">
        <f t="shared" si="200"/>
        <v/>
      </c>
      <c r="J1581" s="2" t="str">
        <f>IF(ISBLANK(A1581),"",-SUM(I$3:I1581))</f>
        <v/>
      </c>
      <c r="K1581" s="2" t="str">
        <f t="shared" si="201"/>
        <v/>
      </c>
      <c r="L1581" s="7" t="str">
        <f t="shared" si="202"/>
        <v/>
      </c>
      <c r="M1581" s="7" t="str">
        <f>IF(ISBLANK(A1581),"",K1581/($M$1+SUM(K$3:K1580)))</f>
        <v/>
      </c>
      <c r="N1581" t="str">
        <f>IF(ISBLANK(A1581),"",IF(H1582=0,NETWORKDAYS($H$3,H1581,holiday!$B$2:$B$10),IF(DAY(H1581)&lt;DAY(H1582),NETWORKDAYS($H$3,H1581,holiday!$B$2:$B$10),0)))</f>
        <v/>
      </c>
      <c r="O1581" t="str">
        <f>IF(ISBLANK(A1581),"",SUMIF($A$3:$A1581,O$2,$B$3:$B1581))</f>
        <v/>
      </c>
      <c r="P1581" t="str">
        <f>IF(ISBLANK(A1581),"",SUMIF($A$3:$A1581,P$2,$B$3:$B1581))</f>
        <v/>
      </c>
      <c r="Q1581" t="str">
        <f>IF(ISBLANK(A1581),"",SUMIF($A$3:$A1581,Q$2,$B$3:$B1581))</f>
        <v/>
      </c>
      <c r="R1581" t="str">
        <f>IF(ISBLANK(A1581),"",SUMIF($A$3:$A1581,R$2,$B$3:$B1581))</f>
        <v/>
      </c>
      <c r="T1581" s="2" t="str">
        <f t="shared" si="203"/>
        <v/>
      </c>
      <c r="U1581" s="2" t="str">
        <f t="shared" si="204"/>
        <v/>
      </c>
      <c r="V1581" s="2" t="str">
        <f t="shared" si="205"/>
        <v/>
      </c>
      <c r="W1581" s="2" t="str">
        <f t="shared" si="206"/>
        <v/>
      </c>
    </row>
    <row r="1582" spans="8:23" x14ac:dyDescent="0.3">
      <c r="H1582" s="12">
        <f t="shared" si="199"/>
        <v>0</v>
      </c>
      <c r="I1582" s="2" t="str">
        <f t="shared" si="200"/>
        <v/>
      </c>
      <c r="J1582" s="2" t="str">
        <f>IF(ISBLANK(A1582),"",-SUM(I$3:I1582))</f>
        <v/>
      </c>
      <c r="K1582" s="2" t="str">
        <f t="shared" si="201"/>
        <v/>
      </c>
      <c r="L1582" s="7" t="str">
        <f t="shared" si="202"/>
        <v/>
      </c>
      <c r="M1582" s="7" t="str">
        <f>IF(ISBLANK(A1582),"",K1582/($M$1+SUM(K$3:K1581)))</f>
        <v/>
      </c>
      <c r="N1582" t="str">
        <f>IF(ISBLANK(A1582),"",IF(H1583=0,NETWORKDAYS($H$3,H1582,holiday!$B$2:$B$10),IF(DAY(H1582)&lt;DAY(H1583),NETWORKDAYS($H$3,H1582,holiday!$B$2:$B$10),0)))</f>
        <v/>
      </c>
      <c r="O1582" t="str">
        <f>IF(ISBLANK(A1582),"",SUMIF($A$3:$A1582,O$2,$B$3:$B1582))</f>
        <v/>
      </c>
      <c r="P1582" t="str">
        <f>IF(ISBLANK(A1582),"",SUMIF($A$3:$A1582,P$2,$B$3:$B1582))</f>
        <v/>
      </c>
      <c r="Q1582" t="str">
        <f>IF(ISBLANK(A1582),"",SUMIF($A$3:$A1582,Q$2,$B$3:$B1582))</f>
        <v/>
      </c>
      <c r="R1582" t="str">
        <f>IF(ISBLANK(A1582),"",SUMIF($A$3:$A1582,R$2,$B$3:$B1582))</f>
        <v/>
      </c>
      <c r="T1582" s="2" t="str">
        <f t="shared" si="203"/>
        <v/>
      </c>
      <c r="U1582" s="2" t="str">
        <f t="shared" si="204"/>
        <v/>
      </c>
      <c r="V1582" s="2" t="str">
        <f t="shared" si="205"/>
        <v/>
      </c>
      <c r="W1582" s="2" t="str">
        <f t="shared" si="206"/>
        <v/>
      </c>
    </row>
    <row r="1583" spans="8:23" x14ac:dyDescent="0.3">
      <c r="H1583" s="12">
        <f t="shared" si="199"/>
        <v>0</v>
      </c>
      <c r="I1583" s="2" t="str">
        <f t="shared" si="200"/>
        <v/>
      </c>
      <c r="J1583" s="2" t="str">
        <f>IF(ISBLANK(A1583),"",-SUM(I$3:I1583))</f>
        <v/>
      </c>
      <c r="K1583" s="2" t="str">
        <f t="shared" si="201"/>
        <v/>
      </c>
      <c r="L1583" s="7" t="str">
        <f t="shared" si="202"/>
        <v/>
      </c>
      <c r="M1583" s="7" t="str">
        <f>IF(ISBLANK(A1583),"",K1583/($M$1+SUM(K$3:K1582)))</f>
        <v/>
      </c>
      <c r="N1583" t="str">
        <f>IF(ISBLANK(A1583),"",IF(H1584=0,NETWORKDAYS($H$3,H1583,holiday!$B$2:$B$10),IF(DAY(H1583)&lt;DAY(H1584),NETWORKDAYS($H$3,H1583,holiday!$B$2:$B$10),0)))</f>
        <v/>
      </c>
      <c r="O1583" t="str">
        <f>IF(ISBLANK(A1583),"",SUMIF($A$3:$A1583,O$2,$B$3:$B1583))</f>
        <v/>
      </c>
      <c r="P1583" t="str">
        <f>IF(ISBLANK(A1583),"",SUMIF($A$3:$A1583,P$2,$B$3:$B1583))</f>
        <v/>
      </c>
      <c r="Q1583" t="str">
        <f>IF(ISBLANK(A1583),"",SUMIF($A$3:$A1583,Q$2,$B$3:$B1583))</f>
        <v/>
      </c>
      <c r="R1583" t="str">
        <f>IF(ISBLANK(A1583),"",SUMIF($A$3:$A1583,R$2,$B$3:$B1583))</f>
        <v/>
      </c>
      <c r="T1583" s="2" t="str">
        <f t="shared" si="203"/>
        <v/>
      </c>
      <c r="U1583" s="2" t="str">
        <f t="shared" si="204"/>
        <v/>
      </c>
      <c r="V1583" s="2" t="str">
        <f t="shared" si="205"/>
        <v/>
      </c>
      <c r="W1583" s="2" t="str">
        <f t="shared" si="206"/>
        <v/>
      </c>
    </row>
    <row r="1584" spans="8:23" x14ac:dyDescent="0.3">
      <c r="H1584" s="12">
        <f t="shared" si="199"/>
        <v>0</v>
      </c>
      <c r="I1584" s="2" t="str">
        <f t="shared" si="200"/>
        <v/>
      </c>
      <c r="J1584" s="2" t="str">
        <f>IF(ISBLANK(A1584),"",-SUM(I$3:I1584))</f>
        <v/>
      </c>
      <c r="K1584" s="2" t="str">
        <f t="shared" si="201"/>
        <v/>
      </c>
      <c r="L1584" s="7" t="str">
        <f t="shared" si="202"/>
        <v/>
      </c>
      <c r="M1584" s="7" t="str">
        <f>IF(ISBLANK(A1584),"",K1584/($M$1+SUM(K$3:K1583)))</f>
        <v/>
      </c>
      <c r="N1584" t="str">
        <f>IF(ISBLANK(A1584),"",IF(H1585=0,NETWORKDAYS($H$3,H1584,holiday!$B$2:$B$10),IF(DAY(H1584)&lt;DAY(H1585),NETWORKDAYS($H$3,H1584,holiday!$B$2:$B$10),0)))</f>
        <v/>
      </c>
      <c r="O1584" t="str">
        <f>IF(ISBLANK(A1584),"",SUMIF($A$3:$A1584,O$2,$B$3:$B1584))</f>
        <v/>
      </c>
      <c r="P1584" t="str">
        <f>IF(ISBLANK(A1584),"",SUMIF($A$3:$A1584,P$2,$B$3:$B1584))</f>
        <v/>
      </c>
      <c r="Q1584" t="str">
        <f>IF(ISBLANK(A1584),"",SUMIF($A$3:$A1584,Q$2,$B$3:$B1584))</f>
        <v/>
      </c>
      <c r="R1584" t="str">
        <f>IF(ISBLANK(A1584),"",SUMIF($A$3:$A1584,R$2,$B$3:$B1584))</f>
        <v/>
      </c>
      <c r="T1584" s="2" t="str">
        <f t="shared" si="203"/>
        <v/>
      </c>
      <c r="U1584" s="2" t="str">
        <f t="shared" si="204"/>
        <v/>
      </c>
      <c r="V1584" s="2" t="str">
        <f t="shared" si="205"/>
        <v/>
      </c>
      <c r="W1584" s="2" t="str">
        <f t="shared" si="206"/>
        <v/>
      </c>
    </row>
    <row r="1585" spans="8:23" x14ac:dyDescent="0.3">
      <c r="H1585" s="12">
        <f t="shared" si="199"/>
        <v>0</v>
      </c>
      <c r="I1585" s="2" t="str">
        <f t="shared" si="200"/>
        <v/>
      </c>
      <c r="J1585" s="2" t="str">
        <f>IF(ISBLANK(A1585),"",-SUM(I$3:I1585))</f>
        <v/>
      </c>
      <c r="K1585" s="2" t="str">
        <f t="shared" si="201"/>
        <v/>
      </c>
      <c r="L1585" s="7" t="str">
        <f t="shared" si="202"/>
        <v/>
      </c>
      <c r="M1585" s="7" t="str">
        <f>IF(ISBLANK(A1585),"",K1585/($M$1+SUM(K$3:K1584)))</f>
        <v/>
      </c>
      <c r="N1585" t="str">
        <f>IF(ISBLANK(A1585),"",IF(H1586=0,NETWORKDAYS($H$3,H1585,holiday!$B$2:$B$10),IF(DAY(H1585)&lt;DAY(H1586),NETWORKDAYS($H$3,H1585,holiday!$B$2:$B$10),0)))</f>
        <v/>
      </c>
      <c r="O1585" t="str">
        <f>IF(ISBLANK(A1585),"",SUMIF($A$3:$A1585,O$2,$B$3:$B1585))</f>
        <v/>
      </c>
      <c r="P1585" t="str">
        <f>IF(ISBLANK(A1585),"",SUMIF($A$3:$A1585,P$2,$B$3:$B1585))</f>
        <v/>
      </c>
      <c r="Q1585" t="str">
        <f>IF(ISBLANK(A1585),"",SUMIF($A$3:$A1585,Q$2,$B$3:$B1585))</f>
        <v/>
      </c>
      <c r="R1585" t="str">
        <f>IF(ISBLANK(A1585),"",SUMIF($A$3:$A1585,R$2,$B$3:$B1585))</f>
        <v/>
      </c>
      <c r="T1585" s="2" t="str">
        <f t="shared" si="203"/>
        <v/>
      </c>
      <c r="U1585" s="2" t="str">
        <f t="shared" si="204"/>
        <v/>
      </c>
      <c r="V1585" s="2" t="str">
        <f t="shared" si="205"/>
        <v/>
      </c>
      <c r="W1585" s="2" t="str">
        <f t="shared" si="206"/>
        <v/>
      </c>
    </row>
    <row r="1586" spans="8:23" x14ac:dyDescent="0.3">
      <c r="H1586" s="12">
        <f t="shared" si="199"/>
        <v>0</v>
      </c>
      <c r="I1586" s="2" t="str">
        <f t="shared" si="200"/>
        <v/>
      </c>
      <c r="J1586" s="2" t="str">
        <f>IF(ISBLANK(A1586),"",-SUM(I$3:I1586))</f>
        <v/>
      </c>
      <c r="K1586" s="2" t="str">
        <f t="shared" si="201"/>
        <v/>
      </c>
      <c r="L1586" s="7" t="str">
        <f t="shared" si="202"/>
        <v/>
      </c>
      <c r="M1586" s="7" t="str">
        <f>IF(ISBLANK(A1586),"",K1586/($M$1+SUM(K$3:K1585)))</f>
        <v/>
      </c>
      <c r="N1586" t="str">
        <f>IF(ISBLANK(A1586),"",IF(H1587=0,NETWORKDAYS($H$3,H1586,holiday!$B$2:$B$10),IF(DAY(H1586)&lt;DAY(H1587),NETWORKDAYS($H$3,H1586,holiday!$B$2:$B$10),0)))</f>
        <v/>
      </c>
      <c r="O1586" t="str">
        <f>IF(ISBLANK(A1586),"",SUMIF($A$3:$A1586,O$2,$B$3:$B1586))</f>
        <v/>
      </c>
      <c r="P1586" t="str">
        <f>IF(ISBLANK(A1586),"",SUMIF($A$3:$A1586,P$2,$B$3:$B1586))</f>
        <v/>
      </c>
      <c r="Q1586" t="str">
        <f>IF(ISBLANK(A1586),"",SUMIF($A$3:$A1586,Q$2,$B$3:$B1586))</f>
        <v/>
      </c>
      <c r="R1586" t="str">
        <f>IF(ISBLANK(A1586),"",SUMIF($A$3:$A1586,R$2,$B$3:$B1586))</f>
        <v/>
      </c>
      <c r="T1586" s="2" t="str">
        <f t="shared" si="203"/>
        <v/>
      </c>
      <c r="U1586" s="2" t="str">
        <f t="shared" si="204"/>
        <v/>
      </c>
      <c r="V1586" s="2" t="str">
        <f t="shared" si="205"/>
        <v/>
      </c>
      <c r="W1586" s="2" t="str">
        <f t="shared" si="206"/>
        <v/>
      </c>
    </row>
    <row r="1587" spans="8:23" x14ac:dyDescent="0.3">
      <c r="H1587" s="12">
        <f t="shared" si="199"/>
        <v>0</v>
      </c>
      <c r="I1587" s="2" t="str">
        <f t="shared" si="200"/>
        <v/>
      </c>
      <c r="J1587" s="2" t="str">
        <f>IF(ISBLANK(A1587),"",-SUM(I$3:I1587))</f>
        <v/>
      </c>
      <c r="K1587" s="2" t="str">
        <f t="shared" si="201"/>
        <v/>
      </c>
      <c r="L1587" s="7" t="str">
        <f t="shared" si="202"/>
        <v/>
      </c>
      <c r="M1587" s="7" t="str">
        <f>IF(ISBLANK(A1587),"",K1587/($M$1+SUM(K$3:K1586)))</f>
        <v/>
      </c>
      <c r="N1587" t="str">
        <f>IF(ISBLANK(A1587),"",IF(H1588=0,NETWORKDAYS($H$3,H1587,holiday!$B$2:$B$10),IF(DAY(H1587)&lt;DAY(H1588),NETWORKDAYS($H$3,H1587,holiday!$B$2:$B$10),0)))</f>
        <v/>
      </c>
      <c r="O1587" t="str">
        <f>IF(ISBLANK(A1587),"",SUMIF($A$3:$A1587,O$2,$B$3:$B1587))</f>
        <v/>
      </c>
      <c r="P1587" t="str">
        <f>IF(ISBLANK(A1587),"",SUMIF($A$3:$A1587,P$2,$B$3:$B1587))</f>
        <v/>
      </c>
      <c r="Q1587" t="str">
        <f>IF(ISBLANK(A1587),"",SUMIF($A$3:$A1587,Q$2,$B$3:$B1587))</f>
        <v/>
      </c>
      <c r="R1587" t="str">
        <f>IF(ISBLANK(A1587),"",SUMIF($A$3:$A1587,R$2,$B$3:$B1587))</f>
        <v/>
      </c>
      <c r="T1587" s="2" t="str">
        <f t="shared" si="203"/>
        <v/>
      </c>
      <c r="U1587" s="2" t="str">
        <f t="shared" si="204"/>
        <v/>
      </c>
      <c r="V1587" s="2" t="str">
        <f t="shared" si="205"/>
        <v/>
      </c>
      <c r="W1587" s="2" t="str">
        <f t="shared" si="206"/>
        <v/>
      </c>
    </row>
    <row r="1588" spans="8:23" x14ac:dyDescent="0.3">
      <c r="H1588" s="12">
        <f t="shared" si="199"/>
        <v>0</v>
      </c>
      <c r="I1588" s="2" t="str">
        <f t="shared" si="200"/>
        <v/>
      </c>
      <c r="J1588" s="2" t="str">
        <f>IF(ISBLANK(A1588),"",-SUM(I$3:I1588))</f>
        <v/>
      </c>
      <c r="K1588" s="2" t="str">
        <f t="shared" si="201"/>
        <v/>
      </c>
      <c r="L1588" s="7" t="str">
        <f t="shared" si="202"/>
        <v/>
      </c>
      <c r="M1588" s="7" t="str">
        <f>IF(ISBLANK(A1588),"",K1588/($M$1+SUM(K$3:K1587)))</f>
        <v/>
      </c>
      <c r="N1588" t="str">
        <f>IF(ISBLANK(A1588),"",IF(H1589=0,NETWORKDAYS($H$3,H1588,holiday!$B$2:$B$10),IF(DAY(H1588)&lt;DAY(H1589),NETWORKDAYS($H$3,H1588,holiday!$B$2:$B$10),0)))</f>
        <v/>
      </c>
      <c r="O1588" t="str">
        <f>IF(ISBLANK(A1588),"",SUMIF($A$3:$A1588,O$2,$B$3:$B1588))</f>
        <v/>
      </c>
      <c r="P1588" t="str">
        <f>IF(ISBLANK(A1588),"",SUMIF($A$3:$A1588,P$2,$B$3:$B1588))</f>
        <v/>
      </c>
      <c r="Q1588" t="str">
        <f>IF(ISBLANK(A1588),"",SUMIF($A$3:$A1588,Q$2,$B$3:$B1588))</f>
        <v/>
      </c>
      <c r="R1588" t="str">
        <f>IF(ISBLANK(A1588),"",SUMIF($A$3:$A1588,R$2,$B$3:$B1588))</f>
        <v/>
      </c>
      <c r="T1588" s="2" t="str">
        <f t="shared" si="203"/>
        <v/>
      </c>
      <c r="U1588" s="2" t="str">
        <f t="shared" si="204"/>
        <v/>
      </c>
      <c r="V1588" s="2" t="str">
        <f t="shared" si="205"/>
        <v/>
      </c>
      <c r="W1588" s="2" t="str">
        <f t="shared" si="206"/>
        <v/>
      </c>
    </row>
    <row r="1589" spans="8:23" x14ac:dyDescent="0.3">
      <c r="H1589" s="12">
        <f t="shared" si="199"/>
        <v>0</v>
      </c>
      <c r="I1589" s="2" t="str">
        <f t="shared" si="200"/>
        <v/>
      </c>
      <c r="J1589" s="2" t="str">
        <f>IF(ISBLANK(A1589),"",-SUM(I$3:I1589))</f>
        <v/>
      </c>
      <c r="K1589" s="2" t="str">
        <f t="shared" si="201"/>
        <v/>
      </c>
      <c r="L1589" s="7" t="str">
        <f t="shared" si="202"/>
        <v/>
      </c>
      <c r="M1589" s="7" t="str">
        <f>IF(ISBLANK(A1589),"",K1589/($M$1+SUM(K$3:K1588)))</f>
        <v/>
      </c>
      <c r="N1589" t="str">
        <f>IF(ISBLANK(A1589),"",IF(H1590=0,NETWORKDAYS($H$3,H1589,holiday!$B$2:$B$10),IF(DAY(H1589)&lt;DAY(H1590),NETWORKDAYS($H$3,H1589,holiday!$B$2:$B$10),0)))</f>
        <v/>
      </c>
      <c r="O1589" t="str">
        <f>IF(ISBLANK(A1589),"",SUMIF($A$3:$A1589,O$2,$B$3:$B1589))</f>
        <v/>
      </c>
      <c r="P1589" t="str">
        <f>IF(ISBLANK(A1589),"",SUMIF($A$3:$A1589,P$2,$B$3:$B1589))</f>
        <v/>
      </c>
      <c r="Q1589" t="str">
        <f>IF(ISBLANK(A1589),"",SUMIF($A$3:$A1589,Q$2,$B$3:$B1589))</f>
        <v/>
      </c>
      <c r="R1589" t="str">
        <f>IF(ISBLANK(A1589),"",SUMIF($A$3:$A1589,R$2,$B$3:$B1589))</f>
        <v/>
      </c>
      <c r="T1589" s="2" t="str">
        <f t="shared" si="203"/>
        <v/>
      </c>
      <c r="U1589" s="2" t="str">
        <f t="shared" si="204"/>
        <v/>
      </c>
      <c r="V1589" s="2" t="str">
        <f t="shared" si="205"/>
        <v/>
      </c>
      <c r="W1589" s="2" t="str">
        <f t="shared" si="206"/>
        <v/>
      </c>
    </row>
    <row r="1590" spans="8:23" x14ac:dyDescent="0.3">
      <c r="H1590" s="12">
        <f t="shared" si="199"/>
        <v>0</v>
      </c>
      <c r="I1590" s="2" t="str">
        <f t="shared" si="200"/>
        <v/>
      </c>
      <c r="J1590" s="2" t="str">
        <f>IF(ISBLANK(A1590),"",-SUM(I$3:I1590))</f>
        <v/>
      </c>
      <c r="K1590" s="2" t="str">
        <f t="shared" si="201"/>
        <v/>
      </c>
      <c r="L1590" s="7" t="str">
        <f t="shared" si="202"/>
        <v/>
      </c>
      <c r="M1590" s="7" t="str">
        <f>IF(ISBLANK(A1590),"",K1590/($M$1+SUM(K$3:K1589)))</f>
        <v/>
      </c>
      <c r="N1590" t="str">
        <f>IF(ISBLANK(A1590),"",IF(H1591=0,NETWORKDAYS($H$3,H1590,holiday!$B$2:$B$10),IF(DAY(H1590)&lt;DAY(H1591),NETWORKDAYS($H$3,H1590,holiday!$B$2:$B$10),0)))</f>
        <v/>
      </c>
      <c r="O1590" t="str">
        <f>IF(ISBLANK(A1590),"",SUMIF($A$3:$A1590,O$2,$B$3:$B1590))</f>
        <v/>
      </c>
      <c r="P1590" t="str">
        <f>IF(ISBLANK(A1590),"",SUMIF($A$3:$A1590,P$2,$B$3:$B1590))</f>
        <v/>
      </c>
      <c r="Q1590" t="str">
        <f>IF(ISBLANK(A1590),"",SUMIF($A$3:$A1590,Q$2,$B$3:$B1590))</f>
        <v/>
      </c>
      <c r="R1590" t="str">
        <f>IF(ISBLANK(A1590),"",SUMIF($A$3:$A1590,R$2,$B$3:$B1590))</f>
        <v/>
      </c>
      <c r="T1590" s="2" t="str">
        <f t="shared" si="203"/>
        <v/>
      </c>
      <c r="U1590" s="2" t="str">
        <f t="shared" si="204"/>
        <v/>
      </c>
      <c r="V1590" s="2" t="str">
        <f t="shared" si="205"/>
        <v/>
      </c>
      <c r="W1590" s="2" t="str">
        <f t="shared" si="206"/>
        <v/>
      </c>
    </row>
    <row r="1591" spans="8:23" x14ac:dyDescent="0.3">
      <c r="H1591" s="12">
        <f t="shared" si="199"/>
        <v>0</v>
      </c>
      <c r="I1591" s="2" t="str">
        <f t="shared" si="200"/>
        <v/>
      </c>
      <c r="J1591" s="2" t="str">
        <f>IF(ISBLANK(A1591),"",-SUM(I$3:I1591))</f>
        <v/>
      </c>
      <c r="K1591" s="2" t="str">
        <f t="shared" si="201"/>
        <v/>
      </c>
      <c r="L1591" s="7" t="str">
        <f t="shared" si="202"/>
        <v/>
      </c>
      <c r="M1591" s="7" t="str">
        <f>IF(ISBLANK(A1591),"",K1591/($M$1+SUM(K$3:K1590)))</f>
        <v/>
      </c>
      <c r="N1591" t="str">
        <f>IF(ISBLANK(A1591),"",IF(H1592=0,NETWORKDAYS($H$3,H1591,holiday!$B$2:$B$10),IF(DAY(H1591)&lt;DAY(H1592),NETWORKDAYS($H$3,H1591,holiday!$B$2:$B$10),0)))</f>
        <v/>
      </c>
      <c r="O1591" t="str">
        <f>IF(ISBLANK(A1591),"",SUMIF($A$3:$A1591,O$2,$B$3:$B1591))</f>
        <v/>
      </c>
      <c r="P1591" t="str">
        <f>IF(ISBLANK(A1591),"",SUMIF($A$3:$A1591,P$2,$B$3:$B1591))</f>
        <v/>
      </c>
      <c r="Q1591" t="str">
        <f>IF(ISBLANK(A1591),"",SUMIF($A$3:$A1591,Q$2,$B$3:$B1591))</f>
        <v/>
      </c>
      <c r="R1591" t="str">
        <f>IF(ISBLANK(A1591),"",SUMIF($A$3:$A1591,R$2,$B$3:$B1591))</f>
        <v/>
      </c>
      <c r="T1591" s="2" t="str">
        <f t="shared" si="203"/>
        <v/>
      </c>
      <c r="U1591" s="2" t="str">
        <f t="shared" si="204"/>
        <v/>
      </c>
      <c r="V1591" s="2" t="str">
        <f t="shared" si="205"/>
        <v/>
      </c>
      <c r="W1591" s="2" t="str">
        <f t="shared" si="206"/>
        <v/>
      </c>
    </row>
    <row r="1592" spans="8:23" x14ac:dyDescent="0.3">
      <c r="H1592" s="12">
        <f t="shared" si="199"/>
        <v>0</v>
      </c>
      <c r="I1592" s="2" t="str">
        <f t="shared" si="200"/>
        <v/>
      </c>
      <c r="J1592" s="2" t="str">
        <f>IF(ISBLANK(A1592),"",-SUM(I$3:I1592))</f>
        <v/>
      </c>
      <c r="K1592" s="2" t="str">
        <f t="shared" si="201"/>
        <v/>
      </c>
      <c r="L1592" s="7" t="str">
        <f t="shared" si="202"/>
        <v/>
      </c>
      <c r="M1592" s="7" t="str">
        <f>IF(ISBLANK(A1592),"",K1592/($M$1+SUM(K$3:K1591)))</f>
        <v/>
      </c>
      <c r="N1592" t="str">
        <f>IF(ISBLANK(A1592),"",IF(H1593=0,NETWORKDAYS($H$3,H1592,holiday!$B$2:$B$10),IF(DAY(H1592)&lt;DAY(H1593),NETWORKDAYS($H$3,H1592,holiday!$B$2:$B$10),0)))</f>
        <v/>
      </c>
      <c r="O1592" t="str">
        <f>IF(ISBLANK(A1592),"",SUMIF($A$3:$A1592,O$2,$B$3:$B1592))</f>
        <v/>
      </c>
      <c r="P1592" t="str">
        <f>IF(ISBLANK(A1592),"",SUMIF($A$3:$A1592,P$2,$B$3:$B1592))</f>
        <v/>
      </c>
      <c r="Q1592" t="str">
        <f>IF(ISBLANK(A1592),"",SUMIF($A$3:$A1592,Q$2,$B$3:$B1592))</f>
        <v/>
      </c>
      <c r="R1592" t="str">
        <f>IF(ISBLANK(A1592),"",SUMIF($A$3:$A1592,R$2,$B$3:$B1592))</f>
        <v/>
      </c>
      <c r="T1592" s="2" t="str">
        <f t="shared" si="203"/>
        <v/>
      </c>
      <c r="U1592" s="2" t="str">
        <f t="shared" si="204"/>
        <v/>
      </c>
      <c r="V1592" s="2" t="str">
        <f t="shared" si="205"/>
        <v/>
      </c>
      <c r="W1592" s="2" t="str">
        <f t="shared" si="206"/>
        <v/>
      </c>
    </row>
    <row r="1593" spans="8:23" x14ac:dyDescent="0.3">
      <c r="H1593" s="12">
        <f t="shared" si="199"/>
        <v>0</v>
      </c>
      <c r="I1593" s="2" t="str">
        <f t="shared" si="200"/>
        <v/>
      </c>
      <c r="J1593" s="2" t="str">
        <f>IF(ISBLANK(A1593),"",-SUM(I$3:I1593))</f>
        <v/>
      </c>
      <c r="K1593" s="2" t="str">
        <f t="shared" si="201"/>
        <v/>
      </c>
      <c r="L1593" s="7" t="str">
        <f t="shared" si="202"/>
        <v/>
      </c>
      <c r="M1593" s="7" t="str">
        <f>IF(ISBLANK(A1593),"",K1593/($M$1+SUM(K$3:K1592)))</f>
        <v/>
      </c>
      <c r="N1593" t="str">
        <f>IF(ISBLANK(A1593),"",IF(H1594=0,NETWORKDAYS($H$3,H1593,holiday!$B$2:$B$10),IF(DAY(H1593)&lt;DAY(H1594),NETWORKDAYS($H$3,H1593,holiday!$B$2:$B$10),0)))</f>
        <v/>
      </c>
      <c r="O1593" t="str">
        <f>IF(ISBLANK(A1593),"",SUMIF($A$3:$A1593,O$2,$B$3:$B1593))</f>
        <v/>
      </c>
      <c r="P1593" t="str">
        <f>IF(ISBLANK(A1593),"",SUMIF($A$3:$A1593,P$2,$B$3:$B1593))</f>
        <v/>
      </c>
      <c r="Q1593" t="str">
        <f>IF(ISBLANK(A1593),"",SUMIF($A$3:$A1593,Q$2,$B$3:$B1593))</f>
        <v/>
      </c>
      <c r="R1593" t="str">
        <f>IF(ISBLANK(A1593),"",SUMIF($A$3:$A1593,R$2,$B$3:$B1593))</f>
        <v/>
      </c>
      <c r="T1593" s="2" t="str">
        <f t="shared" si="203"/>
        <v/>
      </c>
      <c r="U1593" s="2" t="str">
        <f t="shared" si="204"/>
        <v/>
      </c>
      <c r="V1593" s="2" t="str">
        <f t="shared" si="205"/>
        <v/>
      </c>
      <c r="W1593" s="2" t="str">
        <f t="shared" si="206"/>
        <v/>
      </c>
    </row>
    <row r="1594" spans="8:23" x14ac:dyDescent="0.3">
      <c r="H1594" s="12">
        <f t="shared" si="199"/>
        <v>0</v>
      </c>
      <c r="I1594" s="2" t="str">
        <f t="shared" si="200"/>
        <v/>
      </c>
      <c r="J1594" s="2" t="str">
        <f>IF(ISBLANK(A1594),"",-SUM(I$3:I1594))</f>
        <v/>
      </c>
      <c r="K1594" s="2" t="str">
        <f t="shared" si="201"/>
        <v/>
      </c>
      <c r="L1594" s="7" t="str">
        <f t="shared" si="202"/>
        <v/>
      </c>
      <c r="M1594" s="7" t="str">
        <f>IF(ISBLANK(A1594),"",K1594/($M$1+SUM(K$3:K1593)))</f>
        <v/>
      </c>
      <c r="N1594" t="str">
        <f>IF(ISBLANK(A1594),"",IF(H1595=0,NETWORKDAYS($H$3,H1594,holiday!$B$2:$B$10),IF(DAY(H1594)&lt;DAY(H1595),NETWORKDAYS($H$3,H1594,holiday!$B$2:$B$10),0)))</f>
        <v/>
      </c>
      <c r="O1594" t="str">
        <f>IF(ISBLANK(A1594),"",SUMIF($A$3:$A1594,O$2,$B$3:$B1594))</f>
        <v/>
      </c>
      <c r="P1594" t="str">
        <f>IF(ISBLANK(A1594),"",SUMIF($A$3:$A1594,P$2,$B$3:$B1594))</f>
        <v/>
      </c>
      <c r="Q1594" t="str">
        <f>IF(ISBLANK(A1594),"",SUMIF($A$3:$A1594,Q$2,$B$3:$B1594))</f>
        <v/>
      </c>
      <c r="R1594" t="str">
        <f>IF(ISBLANK(A1594),"",SUMIF($A$3:$A1594,R$2,$B$3:$B1594))</f>
        <v/>
      </c>
      <c r="T1594" s="2" t="str">
        <f t="shared" si="203"/>
        <v/>
      </c>
      <c r="U1594" s="2" t="str">
        <f t="shared" si="204"/>
        <v/>
      </c>
      <c r="V1594" s="2" t="str">
        <f t="shared" si="205"/>
        <v/>
      </c>
      <c r="W1594" s="2" t="str">
        <f t="shared" si="206"/>
        <v/>
      </c>
    </row>
    <row r="1595" spans="8:23" x14ac:dyDescent="0.3">
      <c r="H1595" s="12">
        <f t="shared" si="199"/>
        <v>0</v>
      </c>
      <c r="I1595" s="2" t="str">
        <f t="shared" si="200"/>
        <v/>
      </c>
      <c r="J1595" s="2" t="str">
        <f>IF(ISBLANK(A1595),"",-SUM(I$3:I1595))</f>
        <v/>
      </c>
      <c r="K1595" s="2" t="str">
        <f t="shared" si="201"/>
        <v/>
      </c>
      <c r="L1595" s="7" t="str">
        <f t="shared" si="202"/>
        <v/>
      </c>
      <c r="M1595" s="7" t="str">
        <f>IF(ISBLANK(A1595),"",K1595/($M$1+SUM(K$3:K1594)))</f>
        <v/>
      </c>
      <c r="N1595" t="str">
        <f>IF(ISBLANK(A1595),"",IF(H1596=0,NETWORKDAYS($H$3,H1595,holiday!$B$2:$B$10),IF(DAY(H1595)&lt;DAY(H1596),NETWORKDAYS($H$3,H1595,holiday!$B$2:$B$10),0)))</f>
        <v/>
      </c>
      <c r="O1595" t="str">
        <f>IF(ISBLANK(A1595),"",SUMIF($A$3:$A1595,O$2,$B$3:$B1595))</f>
        <v/>
      </c>
      <c r="P1595" t="str">
        <f>IF(ISBLANK(A1595),"",SUMIF($A$3:$A1595,P$2,$B$3:$B1595))</f>
        <v/>
      </c>
      <c r="Q1595" t="str">
        <f>IF(ISBLANK(A1595),"",SUMIF($A$3:$A1595,Q$2,$B$3:$B1595))</f>
        <v/>
      </c>
      <c r="R1595" t="str">
        <f>IF(ISBLANK(A1595),"",SUMIF($A$3:$A1595,R$2,$B$3:$B1595))</f>
        <v/>
      </c>
      <c r="T1595" s="2" t="str">
        <f t="shared" si="203"/>
        <v/>
      </c>
      <c r="U1595" s="2" t="str">
        <f t="shared" si="204"/>
        <v/>
      </c>
      <c r="V1595" s="2" t="str">
        <f t="shared" si="205"/>
        <v/>
      </c>
      <c r="W1595" s="2" t="str">
        <f t="shared" si="206"/>
        <v/>
      </c>
    </row>
    <row r="1596" spans="8:23" x14ac:dyDescent="0.3">
      <c r="H1596" s="12">
        <f t="shared" si="199"/>
        <v>0</v>
      </c>
      <c r="I1596" s="2" t="str">
        <f t="shared" si="200"/>
        <v/>
      </c>
      <c r="J1596" s="2" t="str">
        <f>IF(ISBLANK(A1596),"",-SUM(I$3:I1596))</f>
        <v/>
      </c>
      <c r="K1596" s="2" t="str">
        <f t="shared" si="201"/>
        <v/>
      </c>
      <c r="L1596" s="7" t="str">
        <f t="shared" si="202"/>
        <v/>
      </c>
      <c r="M1596" s="7" t="str">
        <f>IF(ISBLANK(A1596),"",K1596/($M$1+SUM(K$3:K1595)))</f>
        <v/>
      </c>
      <c r="N1596" t="str">
        <f>IF(ISBLANK(A1596),"",IF(H1597=0,NETWORKDAYS($H$3,H1596,holiday!$B$2:$B$10),IF(DAY(H1596)&lt;DAY(H1597),NETWORKDAYS($H$3,H1596,holiday!$B$2:$B$10),0)))</f>
        <v/>
      </c>
      <c r="O1596" t="str">
        <f>IF(ISBLANK(A1596),"",SUMIF($A$3:$A1596,O$2,$B$3:$B1596))</f>
        <v/>
      </c>
      <c r="P1596" t="str">
        <f>IF(ISBLANK(A1596),"",SUMIF($A$3:$A1596,P$2,$B$3:$B1596))</f>
        <v/>
      </c>
      <c r="Q1596" t="str">
        <f>IF(ISBLANK(A1596),"",SUMIF($A$3:$A1596,Q$2,$B$3:$B1596))</f>
        <v/>
      </c>
      <c r="R1596" t="str">
        <f>IF(ISBLANK(A1596),"",SUMIF($A$3:$A1596,R$2,$B$3:$B1596))</f>
        <v/>
      </c>
      <c r="T1596" s="2" t="str">
        <f t="shared" si="203"/>
        <v/>
      </c>
      <c r="U1596" s="2" t="str">
        <f t="shared" si="204"/>
        <v/>
      </c>
      <c r="V1596" s="2" t="str">
        <f t="shared" si="205"/>
        <v/>
      </c>
      <c r="W1596" s="2" t="str">
        <f t="shared" si="206"/>
        <v/>
      </c>
    </row>
    <row r="1597" spans="8:23" x14ac:dyDescent="0.3">
      <c r="H1597" s="12">
        <f t="shared" si="199"/>
        <v>0</v>
      </c>
      <c r="I1597" s="2" t="str">
        <f t="shared" si="200"/>
        <v/>
      </c>
      <c r="J1597" s="2" t="str">
        <f>IF(ISBLANK(A1597),"",-SUM(I$3:I1597))</f>
        <v/>
      </c>
      <c r="K1597" s="2" t="str">
        <f t="shared" si="201"/>
        <v/>
      </c>
      <c r="L1597" s="7" t="str">
        <f t="shared" si="202"/>
        <v/>
      </c>
      <c r="M1597" s="7" t="str">
        <f>IF(ISBLANK(A1597),"",K1597/($M$1+SUM(K$3:K1596)))</f>
        <v/>
      </c>
      <c r="N1597" t="str">
        <f>IF(ISBLANK(A1597),"",IF(H1598=0,NETWORKDAYS($H$3,H1597,holiday!$B$2:$B$10),IF(DAY(H1597)&lt;DAY(H1598),NETWORKDAYS($H$3,H1597,holiday!$B$2:$B$10),0)))</f>
        <v/>
      </c>
      <c r="O1597" t="str">
        <f>IF(ISBLANK(A1597),"",SUMIF($A$3:$A1597,O$2,$B$3:$B1597))</f>
        <v/>
      </c>
      <c r="P1597" t="str">
        <f>IF(ISBLANK(A1597),"",SUMIF($A$3:$A1597,P$2,$B$3:$B1597))</f>
        <v/>
      </c>
      <c r="Q1597" t="str">
        <f>IF(ISBLANK(A1597),"",SUMIF($A$3:$A1597,Q$2,$B$3:$B1597))</f>
        <v/>
      </c>
      <c r="R1597" t="str">
        <f>IF(ISBLANK(A1597),"",SUMIF($A$3:$A1597,R$2,$B$3:$B1597))</f>
        <v/>
      </c>
      <c r="T1597" s="2" t="str">
        <f t="shared" si="203"/>
        <v/>
      </c>
      <c r="U1597" s="2" t="str">
        <f t="shared" si="204"/>
        <v/>
      </c>
      <c r="V1597" s="2" t="str">
        <f t="shared" si="205"/>
        <v/>
      </c>
      <c r="W1597" s="2" t="str">
        <f t="shared" si="206"/>
        <v/>
      </c>
    </row>
    <row r="1598" spans="8:23" x14ac:dyDescent="0.3">
      <c r="H1598" s="12">
        <f t="shared" si="199"/>
        <v>0</v>
      </c>
      <c r="I1598" s="2" t="str">
        <f t="shared" si="200"/>
        <v/>
      </c>
      <c r="J1598" s="2" t="str">
        <f>IF(ISBLANK(A1598),"",-SUM(I$3:I1598))</f>
        <v/>
      </c>
      <c r="K1598" s="2" t="str">
        <f t="shared" si="201"/>
        <v/>
      </c>
      <c r="L1598" s="7" t="str">
        <f t="shared" si="202"/>
        <v/>
      </c>
      <c r="M1598" s="7" t="str">
        <f>IF(ISBLANK(A1598),"",K1598/($M$1+SUM(K$3:K1597)))</f>
        <v/>
      </c>
      <c r="N1598" t="str">
        <f>IF(ISBLANK(A1598),"",IF(H1599=0,NETWORKDAYS($H$3,H1598,holiday!$B$2:$B$10),IF(DAY(H1598)&lt;DAY(H1599),NETWORKDAYS($H$3,H1598,holiday!$B$2:$B$10),0)))</f>
        <v/>
      </c>
      <c r="O1598" t="str">
        <f>IF(ISBLANK(A1598),"",SUMIF($A$3:$A1598,O$2,$B$3:$B1598))</f>
        <v/>
      </c>
      <c r="P1598" t="str">
        <f>IF(ISBLANK(A1598),"",SUMIF($A$3:$A1598,P$2,$B$3:$B1598))</f>
        <v/>
      </c>
      <c r="Q1598" t="str">
        <f>IF(ISBLANK(A1598),"",SUMIF($A$3:$A1598,Q$2,$B$3:$B1598))</f>
        <v/>
      </c>
      <c r="R1598" t="str">
        <f>IF(ISBLANK(A1598),"",SUMIF($A$3:$A1598,R$2,$B$3:$B1598))</f>
        <v/>
      </c>
      <c r="T1598" s="2" t="str">
        <f t="shared" si="203"/>
        <v/>
      </c>
      <c r="U1598" s="2" t="str">
        <f t="shared" si="204"/>
        <v/>
      </c>
      <c r="V1598" s="2" t="str">
        <f t="shared" si="205"/>
        <v/>
      </c>
      <c r="W1598" s="2" t="str">
        <f t="shared" si="206"/>
        <v/>
      </c>
    </row>
    <row r="1599" spans="8:23" x14ac:dyDescent="0.3">
      <c r="H1599" s="12">
        <f t="shared" si="199"/>
        <v>0</v>
      </c>
      <c r="I1599" s="2" t="str">
        <f t="shared" si="200"/>
        <v/>
      </c>
      <c r="J1599" s="2" t="str">
        <f>IF(ISBLANK(A1599),"",-SUM(I$3:I1599))</f>
        <v/>
      </c>
      <c r="K1599" s="2" t="str">
        <f t="shared" si="201"/>
        <v/>
      </c>
      <c r="L1599" s="7" t="str">
        <f t="shared" si="202"/>
        <v/>
      </c>
      <c r="M1599" s="7" t="str">
        <f>IF(ISBLANK(A1599),"",K1599/($M$1+SUM(K$3:K1598)))</f>
        <v/>
      </c>
      <c r="N1599" t="str">
        <f>IF(ISBLANK(A1599),"",IF(H1600=0,NETWORKDAYS($H$3,H1599,holiday!$B$2:$B$10),IF(DAY(H1599)&lt;DAY(H1600),NETWORKDAYS($H$3,H1599,holiday!$B$2:$B$10),0)))</f>
        <v/>
      </c>
      <c r="O1599" t="str">
        <f>IF(ISBLANK(A1599),"",SUMIF($A$3:$A1599,O$2,$B$3:$B1599))</f>
        <v/>
      </c>
      <c r="P1599" t="str">
        <f>IF(ISBLANK(A1599),"",SUMIF($A$3:$A1599,P$2,$B$3:$B1599))</f>
        <v/>
      </c>
      <c r="Q1599" t="str">
        <f>IF(ISBLANK(A1599),"",SUMIF($A$3:$A1599,Q$2,$B$3:$B1599))</f>
        <v/>
      </c>
      <c r="R1599" t="str">
        <f>IF(ISBLANK(A1599),"",SUMIF($A$3:$A1599,R$2,$B$3:$B1599))</f>
        <v/>
      </c>
      <c r="T1599" s="2" t="str">
        <f t="shared" si="203"/>
        <v/>
      </c>
      <c r="U1599" s="2" t="str">
        <f t="shared" si="204"/>
        <v/>
      </c>
      <c r="V1599" s="2" t="str">
        <f t="shared" si="205"/>
        <v/>
      </c>
      <c r="W1599" s="2" t="str">
        <f t="shared" si="206"/>
        <v/>
      </c>
    </row>
    <row r="1600" spans="8:23" x14ac:dyDescent="0.3">
      <c r="H1600" s="12">
        <f t="shared" si="199"/>
        <v>0</v>
      </c>
      <c r="I1600" s="2" t="str">
        <f t="shared" si="200"/>
        <v/>
      </c>
      <c r="J1600" s="2" t="str">
        <f>IF(ISBLANK(A1600),"",-SUM(I$3:I1600))</f>
        <v/>
      </c>
      <c r="K1600" s="2" t="str">
        <f t="shared" si="201"/>
        <v/>
      </c>
      <c r="L1600" s="7" t="str">
        <f t="shared" si="202"/>
        <v/>
      </c>
      <c r="M1600" s="7" t="str">
        <f>IF(ISBLANK(A1600),"",K1600/($M$1+SUM(K$3:K1599)))</f>
        <v/>
      </c>
      <c r="N1600" t="str">
        <f>IF(ISBLANK(A1600),"",IF(H1601=0,NETWORKDAYS($H$3,H1600,holiday!$B$2:$B$10),IF(DAY(H1600)&lt;DAY(H1601),NETWORKDAYS($H$3,H1600,holiday!$B$2:$B$10),0)))</f>
        <v/>
      </c>
      <c r="O1600" t="str">
        <f>IF(ISBLANK(A1600),"",SUMIF($A$3:$A1600,O$2,$B$3:$B1600))</f>
        <v/>
      </c>
      <c r="P1600" t="str">
        <f>IF(ISBLANK(A1600),"",SUMIF($A$3:$A1600,P$2,$B$3:$B1600))</f>
        <v/>
      </c>
      <c r="Q1600" t="str">
        <f>IF(ISBLANK(A1600),"",SUMIF($A$3:$A1600,Q$2,$B$3:$B1600))</f>
        <v/>
      </c>
      <c r="R1600" t="str">
        <f>IF(ISBLANK(A1600),"",SUMIF($A$3:$A1600,R$2,$B$3:$B1600))</f>
        <v/>
      </c>
      <c r="T1600" s="2" t="str">
        <f t="shared" si="203"/>
        <v/>
      </c>
      <c r="U1600" s="2" t="str">
        <f t="shared" si="204"/>
        <v/>
      </c>
      <c r="V1600" s="2" t="str">
        <f t="shared" si="205"/>
        <v/>
      </c>
      <c r="W1600" s="2" t="str">
        <f t="shared" si="206"/>
        <v/>
      </c>
    </row>
    <row r="1601" spans="8:23" x14ac:dyDescent="0.3">
      <c r="H1601" s="12">
        <f t="shared" si="199"/>
        <v>0</v>
      </c>
      <c r="I1601" s="2" t="str">
        <f t="shared" si="200"/>
        <v/>
      </c>
      <c r="J1601" s="2" t="str">
        <f>IF(ISBLANK(A1601),"",-SUM(I$3:I1601))</f>
        <v/>
      </c>
      <c r="K1601" s="2" t="str">
        <f t="shared" si="201"/>
        <v/>
      </c>
      <c r="L1601" s="7" t="str">
        <f t="shared" si="202"/>
        <v/>
      </c>
      <c r="M1601" s="7" t="str">
        <f>IF(ISBLANK(A1601),"",K1601/($M$1+SUM(K$3:K1600)))</f>
        <v/>
      </c>
      <c r="N1601" t="str">
        <f>IF(ISBLANK(A1601),"",IF(H1602=0,NETWORKDAYS($H$3,H1601,holiday!$B$2:$B$10),IF(DAY(H1601)&lt;DAY(H1602),NETWORKDAYS($H$3,H1601,holiday!$B$2:$B$10),0)))</f>
        <v/>
      </c>
      <c r="O1601" t="str">
        <f>IF(ISBLANK(A1601),"",SUMIF($A$3:$A1601,O$2,$B$3:$B1601))</f>
        <v/>
      </c>
      <c r="P1601" t="str">
        <f>IF(ISBLANK(A1601),"",SUMIF($A$3:$A1601,P$2,$B$3:$B1601))</f>
        <v/>
      </c>
      <c r="Q1601" t="str">
        <f>IF(ISBLANK(A1601),"",SUMIF($A$3:$A1601,Q$2,$B$3:$B1601))</f>
        <v/>
      </c>
      <c r="R1601" t="str">
        <f>IF(ISBLANK(A1601),"",SUMIF($A$3:$A1601,R$2,$B$3:$B1601))</f>
        <v/>
      </c>
      <c r="T1601" s="2" t="str">
        <f t="shared" si="203"/>
        <v/>
      </c>
      <c r="U1601" s="2" t="str">
        <f t="shared" si="204"/>
        <v/>
      </c>
      <c r="V1601" s="2" t="str">
        <f t="shared" si="205"/>
        <v/>
      </c>
      <c r="W1601" s="2" t="str">
        <f t="shared" si="206"/>
        <v/>
      </c>
    </row>
    <row r="1602" spans="8:23" x14ac:dyDescent="0.3">
      <c r="H1602" s="12">
        <f t="shared" si="199"/>
        <v>0</v>
      </c>
      <c r="I1602" s="2" t="str">
        <f t="shared" si="200"/>
        <v/>
      </c>
      <c r="J1602" s="2" t="str">
        <f>IF(ISBLANK(A1602),"",-SUM(I$3:I1602))</f>
        <v/>
      </c>
      <c r="K1602" s="2" t="str">
        <f t="shared" si="201"/>
        <v/>
      </c>
      <c r="L1602" s="7" t="str">
        <f t="shared" si="202"/>
        <v/>
      </c>
      <c r="M1602" s="7" t="str">
        <f>IF(ISBLANK(A1602),"",K1602/($M$1+SUM(K$3:K1601)))</f>
        <v/>
      </c>
      <c r="N1602" t="str">
        <f>IF(ISBLANK(A1602),"",IF(H1603=0,NETWORKDAYS($H$3,H1602,holiday!$B$2:$B$10),IF(DAY(H1602)&lt;DAY(H1603),NETWORKDAYS($H$3,H1602,holiday!$B$2:$B$10),0)))</f>
        <v/>
      </c>
      <c r="O1602" t="str">
        <f>IF(ISBLANK(A1602),"",SUMIF($A$3:$A1602,O$2,$B$3:$B1602))</f>
        <v/>
      </c>
      <c r="P1602" t="str">
        <f>IF(ISBLANK(A1602),"",SUMIF($A$3:$A1602,P$2,$B$3:$B1602))</f>
        <v/>
      </c>
      <c r="Q1602" t="str">
        <f>IF(ISBLANK(A1602),"",SUMIF($A$3:$A1602,Q$2,$B$3:$B1602))</f>
        <v/>
      </c>
      <c r="R1602" t="str">
        <f>IF(ISBLANK(A1602),"",SUMIF($A$3:$A1602,R$2,$B$3:$B1602))</f>
        <v/>
      </c>
      <c r="T1602" s="2" t="str">
        <f t="shared" si="203"/>
        <v/>
      </c>
      <c r="U1602" s="2" t="str">
        <f t="shared" si="204"/>
        <v/>
      </c>
      <c r="V1602" s="2" t="str">
        <f t="shared" si="205"/>
        <v/>
      </c>
      <c r="W1602" s="2" t="str">
        <f t="shared" si="206"/>
        <v/>
      </c>
    </row>
    <row r="1603" spans="8:23" x14ac:dyDescent="0.3">
      <c r="H1603" s="12">
        <f t="shared" si="199"/>
        <v>0</v>
      </c>
      <c r="I1603" s="2" t="str">
        <f t="shared" si="200"/>
        <v/>
      </c>
      <c r="J1603" s="2" t="str">
        <f>IF(ISBLANK(A1603),"",-SUM(I$3:I1603))</f>
        <v/>
      </c>
      <c r="K1603" s="2" t="str">
        <f t="shared" si="201"/>
        <v/>
      </c>
      <c r="L1603" s="7" t="str">
        <f t="shared" si="202"/>
        <v/>
      </c>
      <c r="M1603" s="7" t="str">
        <f>IF(ISBLANK(A1603),"",K1603/($M$1+SUM(K$3:K1602)))</f>
        <v/>
      </c>
      <c r="N1603" t="str">
        <f>IF(ISBLANK(A1603),"",IF(H1604=0,NETWORKDAYS($H$3,H1603,holiday!$B$2:$B$10),IF(DAY(H1603)&lt;DAY(H1604),NETWORKDAYS($H$3,H1603,holiday!$B$2:$B$10),0)))</f>
        <v/>
      </c>
      <c r="O1603" t="str">
        <f>IF(ISBLANK(A1603),"",SUMIF($A$3:$A1603,O$2,$B$3:$B1603))</f>
        <v/>
      </c>
      <c r="P1603" t="str">
        <f>IF(ISBLANK(A1603),"",SUMIF($A$3:$A1603,P$2,$B$3:$B1603))</f>
        <v/>
      </c>
      <c r="Q1603" t="str">
        <f>IF(ISBLANK(A1603),"",SUMIF($A$3:$A1603,Q$2,$B$3:$B1603))</f>
        <v/>
      </c>
      <c r="R1603" t="str">
        <f>IF(ISBLANK(A1603),"",SUMIF($A$3:$A1603,R$2,$B$3:$B1603))</f>
        <v/>
      </c>
      <c r="T1603" s="2" t="str">
        <f t="shared" si="203"/>
        <v/>
      </c>
      <c r="U1603" s="2" t="str">
        <f t="shared" si="204"/>
        <v/>
      </c>
      <c r="V1603" s="2" t="str">
        <f t="shared" si="205"/>
        <v/>
      </c>
      <c r="W1603" s="2" t="str">
        <f t="shared" si="206"/>
        <v/>
      </c>
    </row>
    <row r="1604" spans="8:23" x14ac:dyDescent="0.3">
      <c r="H1604" s="12">
        <f t="shared" ref="H1604:H1667" si="207">IF(ISBLANK(D1604),,LEFT(D1604,LEN(D1604)-6)*1)</f>
        <v>0</v>
      </c>
      <c r="I1604" s="2" t="str">
        <f t="shared" si="200"/>
        <v/>
      </c>
      <c r="J1604" s="2" t="str">
        <f>IF(ISBLANK(A1604),"",-SUM(I$3:I1604))</f>
        <v/>
      </c>
      <c r="K1604" s="2" t="str">
        <f t="shared" si="201"/>
        <v/>
      </c>
      <c r="L1604" s="7" t="str">
        <f t="shared" si="202"/>
        <v/>
      </c>
      <c r="M1604" s="7" t="str">
        <f>IF(ISBLANK(A1604),"",K1604/($M$1+SUM(K$3:K1603)))</f>
        <v/>
      </c>
      <c r="N1604" t="str">
        <f>IF(ISBLANK(A1604),"",IF(H1605=0,NETWORKDAYS($H$3,H1604,holiday!$B$2:$B$10),IF(DAY(H1604)&lt;DAY(H1605),NETWORKDAYS($H$3,H1604,holiday!$B$2:$B$10),0)))</f>
        <v/>
      </c>
      <c r="O1604" t="str">
        <f>IF(ISBLANK(A1604),"",SUMIF($A$3:$A1604,O$2,$B$3:$B1604))</f>
        <v/>
      </c>
      <c r="P1604" t="str">
        <f>IF(ISBLANK(A1604),"",SUMIF($A$3:$A1604,P$2,$B$3:$B1604))</f>
        <v/>
      </c>
      <c r="Q1604" t="str">
        <f>IF(ISBLANK(A1604),"",SUMIF($A$3:$A1604,Q$2,$B$3:$B1604))</f>
        <v/>
      </c>
      <c r="R1604" t="str">
        <f>IF(ISBLANK(A1604),"",SUMIF($A$3:$A1604,R$2,$B$3:$B1604))</f>
        <v/>
      </c>
      <c r="T1604" s="2" t="str">
        <f t="shared" si="203"/>
        <v/>
      </c>
      <c r="U1604" s="2" t="str">
        <f t="shared" si="204"/>
        <v/>
      </c>
      <c r="V1604" s="2" t="str">
        <f t="shared" si="205"/>
        <v/>
      </c>
      <c r="W1604" s="2" t="str">
        <f t="shared" si="206"/>
        <v/>
      </c>
    </row>
    <row r="1605" spans="8:23" x14ac:dyDescent="0.3">
      <c r="H1605" s="12">
        <f t="shared" si="207"/>
        <v>0</v>
      </c>
      <c r="I1605" s="2" t="str">
        <f t="shared" si="200"/>
        <v/>
      </c>
      <c r="J1605" s="2" t="str">
        <f>IF(ISBLANK(A1605),"",-SUM(I$3:I1605))</f>
        <v/>
      </c>
      <c r="K1605" s="2" t="str">
        <f t="shared" si="201"/>
        <v/>
      </c>
      <c r="L1605" s="7" t="str">
        <f t="shared" si="202"/>
        <v/>
      </c>
      <c r="M1605" s="7" t="str">
        <f>IF(ISBLANK(A1605),"",K1605/($M$1+SUM(K$3:K1604)))</f>
        <v/>
      </c>
      <c r="N1605" t="str">
        <f>IF(ISBLANK(A1605),"",IF(H1606=0,NETWORKDAYS($H$3,H1605,holiday!$B$2:$B$10),IF(DAY(H1605)&lt;DAY(H1606),NETWORKDAYS($H$3,H1605,holiday!$B$2:$B$10),0)))</f>
        <v/>
      </c>
      <c r="O1605" t="str">
        <f>IF(ISBLANK(A1605),"",SUMIF($A$3:$A1605,O$2,$B$3:$B1605))</f>
        <v/>
      </c>
      <c r="P1605" t="str">
        <f>IF(ISBLANK(A1605),"",SUMIF($A$3:$A1605,P$2,$B$3:$B1605))</f>
        <v/>
      </c>
      <c r="Q1605" t="str">
        <f>IF(ISBLANK(A1605),"",SUMIF($A$3:$A1605,Q$2,$B$3:$B1605))</f>
        <v/>
      </c>
      <c r="R1605" t="str">
        <f>IF(ISBLANK(A1605),"",SUMIF($A$3:$A1605,R$2,$B$3:$B1605))</f>
        <v/>
      </c>
      <c r="T1605" s="2" t="str">
        <f t="shared" si="203"/>
        <v/>
      </c>
      <c r="U1605" s="2" t="str">
        <f t="shared" si="204"/>
        <v/>
      </c>
      <c r="V1605" s="2" t="str">
        <f t="shared" si="205"/>
        <v/>
      </c>
      <c r="W1605" s="2" t="str">
        <f t="shared" si="206"/>
        <v/>
      </c>
    </row>
    <row r="1606" spans="8:23" x14ac:dyDescent="0.3">
      <c r="H1606" s="12">
        <f t="shared" si="207"/>
        <v>0</v>
      </c>
      <c r="I1606" s="2" t="str">
        <f t="shared" si="200"/>
        <v/>
      </c>
      <c r="J1606" s="2" t="str">
        <f>IF(ISBLANK(A1606),"",-SUM(I$3:I1606))</f>
        <v/>
      </c>
      <c r="K1606" s="2" t="str">
        <f t="shared" si="201"/>
        <v/>
      </c>
      <c r="L1606" s="7" t="str">
        <f t="shared" si="202"/>
        <v/>
      </c>
      <c r="M1606" s="7" t="str">
        <f>IF(ISBLANK(A1606),"",K1606/($M$1+SUM(K$3:K1605)))</f>
        <v/>
      </c>
      <c r="N1606" t="str">
        <f>IF(ISBLANK(A1606),"",IF(H1607=0,NETWORKDAYS($H$3,H1606,holiday!$B$2:$B$10),IF(DAY(H1606)&lt;DAY(H1607),NETWORKDAYS($H$3,H1606,holiday!$B$2:$B$10),0)))</f>
        <v/>
      </c>
      <c r="O1606" t="str">
        <f>IF(ISBLANK(A1606),"",SUMIF($A$3:$A1606,O$2,$B$3:$B1606))</f>
        <v/>
      </c>
      <c r="P1606" t="str">
        <f>IF(ISBLANK(A1606),"",SUMIF($A$3:$A1606,P$2,$B$3:$B1606))</f>
        <v/>
      </c>
      <c r="Q1606" t="str">
        <f>IF(ISBLANK(A1606),"",SUMIF($A$3:$A1606,Q$2,$B$3:$B1606))</f>
        <v/>
      </c>
      <c r="R1606" t="str">
        <f>IF(ISBLANK(A1606),"",SUMIF($A$3:$A1606,R$2,$B$3:$B1606))</f>
        <v/>
      </c>
      <c r="T1606" s="2" t="str">
        <f t="shared" si="203"/>
        <v/>
      </c>
      <c r="U1606" s="2" t="str">
        <f t="shared" si="204"/>
        <v/>
      </c>
      <c r="V1606" s="2" t="str">
        <f t="shared" si="205"/>
        <v/>
      </c>
      <c r="W1606" s="2" t="str">
        <f t="shared" si="206"/>
        <v/>
      </c>
    </row>
    <row r="1607" spans="8:23" x14ac:dyDescent="0.3">
      <c r="H1607" s="12">
        <f t="shared" si="207"/>
        <v>0</v>
      </c>
      <c r="I1607" s="2" t="str">
        <f t="shared" si="200"/>
        <v/>
      </c>
      <c r="J1607" s="2" t="str">
        <f>IF(ISBLANK(A1607),"",-SUM(I$3:I1607))</f>
        <v/>
      </c>
      <c r="K1607" s="2" t="str">
        <f t="shared" si="201"/>
        <v/>
      </c>
      <c r="L1607" s="7" t="str">
        <f t="shared" si="202"/>
        <v/>
      </c>
      <c r="M1607" s="7" t="str">
        <f>IF(ISBLANK(A1607),"",K1607/($M$1+SUM(K$3:K1606)))</f>
        <v/>
      </c>
      <c r="N1607" t="str">
        <f>IF(ISBLANK(A1607),"",IF(H1608=0,NETWORKDAYS($H$3,H1607,holiday!$B$2:$B$10),IF(DAY(H1607)&lt;DAY(H1608),NETWORKDAYS($H$3,H1607,holiday!$B$2:$B$10),0)))</f>
        <v/>
      </c>
      <c r="O1607" t="str">
        <f>IF(ISBLANK(A1607),"",SUMIF($A$3:$A1607,O$2,$B$3:$B1607))</f>
        <v/>
      </c>
      <c r="P1607" t="str">
        <f>IF(ISBLANK(A1607),"",SUMIF($A$3:$A1607,P$2,$B$3:$B1607))</f>
        <v/>
      </c>
      <c r="Q1607" t="str">
        <f>IF(ISBLANK(A1607),"",SUMIF($A$3:$A1607,Q$2,$B$3:$B1607))</f>
        <v/>
      </c>
      <c r="R1607" t="str">
        <f>IF(ISBLANK(A1607),"",SUMIF($A$3:$A1607,R$2,$B$3:$B1607))</f>
        <v/>
      </c>
      <c r="T1607" s="2" t="str">
        <f t="shared" si="203"/>
        <v/>
      </c>
      <c r="U1607" s="2" t="str">
        <f t="shared" si="204"/>
        <v/>
      </c>
      <c r="V1607" s="2" t="str">
        <f t="shared" si="205"/>
        <v/>
      </c>
      <c r="W1607" s="2" t="str">
        <f t="shared" si="206"/>
        <v/>
      </c>
    </row>
    <row r="1608" spans="8:23" x14ac:dyDescent="0.3">
      <c r="H1608" s="12">
        <f t="shared" si="207"/>
        <v>0</v>
      </c>
      <c r="I1608" s="2" t="str">
        <f t="shared" si="200"/>
        <v/>
      </c>
      <c r="J1608" s="2" t="str">
        <f>IF(ISBLANK(A1608),"",-SUM(I$3:I1608))</f>
        <v/>
      </c>
      <c r="K1608" s="2" t="str">
        <f t="shared" si="201"/>
        <v/>
      </c>
      <c r="L1608" s="7" t="str">
        <f t="shared" si="202"/>
        <v/>
      </c>
      <c r="M1608" s="7" t="str">
        <f>IF(ISBLANK(A1608),"",K1608/($M$1+SUM(K$3:K1607)))</f>
        <v/>
      </c>
      <c r="N1608" t="str">
        <f>IF(ISBLANK(A1608),"",IF(H1609=0,NETWORKDAYS($H$3,H1608,holiday!$B$2:$B$10),IF(DAY(H1608)&lt;DAY(H1609),NETWORKDAYS($H$3,H1608,holiday!$B$2:$B$10),0)))</f>
        <v/>
      </c>
      <c r="O1608" t="str">
        <f>IF(ISBLANK(A1608),"",SUMIF($A$3:$A1608,O$2,$B$3:$B1608))</f>
        <v/>
      </c>
      <c r="P1608" t="str">
        <f>IF(ISBLANK(A1608),"",SUMIF($A$3:$A1608,P$2,$B$3:$B1608))</f>
        <v/>
      </c>
      <c r="Q1608" t="str">
        <f>IF(ISBLANK(A1608),"",SUMIF($A$3:$A1608,Q$2,$B$3:$B1608))</f>
        <v/>
      </c>
      <c r="R1608" t="str">
        <f>IF(ISBLANK(A1608),"",SUMIF($A$3:$A1608,R$2,$B$3:$B1608))</f>
        <v/>
      </c>
      <c r="T1608" s="2" t="str">
        <f t="shared" si="203"/>
        <v/>
      </c>
      <c r="U1608" s="2" t="str">
        <f t="shared" si="204"/>
        <v/>
      </c>
      <c r="V1608" s="2" t="str">
        <f t="shared" si="205"/>
        <v/>
      </c>
      <c r="W1608" s="2" t="str">
        <f t="shared" si="206"/>
        <v/>
      </c>
    </row>
    <row r="1609" spans="8:23" x14ac:dyDescent="0.3">
      <c r="H1609" s="12">
        <f t="shared" si="207"/>
        <v>0</v>
      </c>
      <c r="I1609" s="2" t="str">
        <f t="shared" si="200"/>
        <v/>
      </c>
      <c r="J1609" s="2" t="str">
        <f>IF(ISBLANK(A1609),"",-SUM(I$3:I1609))</f>
        <v/>
      </c>
      <c r="K1609" s="2" t="str">
        <f t="shared" si="201"/>
        <v/>
      </c>
      <c r="L1609" s="7" t="str">
        <f t="shared" si="202"/>
        <v/>
      </c>
      <c r="M1609" s="7" t="str">
        <f>IF(ISBLANK(A1609),"",K1609/($M$1+SUM(K$3:K1608)))</f>
        <v/>
      </c>
      <c r="N1609" t="str">
        <f>IF(ISBLANK(A1609),"",IF(H1610=0,NETWORKDAYS($H$3,H1609,holiday!$B$2:$B$10),IF(DAY(H1609)&lt;DAY(H1610),NETWORKDAYS($H$3,H1609,holiday!$B$2:$B$10),0)))</f>
        <v/>
      </c>
      <c r="O1609" t="str">
        <f>IF(ISBLANK(A1609),"",SUMIF($A$3:$A1609,O$2,$B$3:$B1609))</f>
        <v/>
      </c>
      <c r="P1609" t="str">
        <f>IF(ISBLANK(A1609),"",SUMIF($A$3:$A1609,P$2,$B$3:$B1609))</f>
        <v/>
      </c>
      <c r="Q1609" t="str">
        <f>IF(ISBLANK(A1609),"",SUMIF($A$3:$A1609,Q$2,$B$3:$B1609))</f>
        <v/>
      </c>
      <c r="R1609" t="str">
        <f>IF(ISBLANK(A1609),"",SUMIF($A$3:$A1609,R$2,$B$3:$B1609))</f>
        <v/>
      </c>
      <c r="T1609" s="2" t="str">
        <f t="shared" si="203"/>
        <v/>
      </c>
      <c r="U1609" s="2" t="str">
        <f t="shared" si="204"/>
        <v/>
      </c>
      <c r="V1609" s="2" t="str">
        <f t="shared" si="205"/>
        <v/>
      </c>
      <c r="W1609" s="2" t="str">
        <f t="shared" si="206"/>
        <v/>
      </c>
    </row>
    <row r="1610" spans="8:23" x14ac:dyDescent="0.3">
      <c r="H1610" s="12">
        <f t="shared" si="207"/>
        <v>0</v>
      </c>
      <c r="I1610" s="2" t="str">
        <f t="shared" si="200"/>
        <v/>
      </c>
      <c r="J1610" s="2" t="str">
        <f>IF(ISBLANK(A1610),"",-SUM(I$3:I1610))</f>
        <v/>
      </c>
      <c r="K1610" s="2" t="str">
        <f t="shared" si="201"/>
        <v/>
      </c>
      <c r="L1610" s="7" t="str">
        <f t="shared" si="202"/>
        <v/>
      </c>
      <c r="M1610" s="7" t="str">
        <f>IF(ISBLANK(A1610),"",K1610/($M$1+SUM(K$3:K1609)))</f>
        <v/>
      </c>
      <c r="N1610" t="str">
        <f>IF(ISBLANK(A1610),"",IF(H1611=0,NETWORKDAYS($H$3,H1610,holiday!$B$2:$B$10),IF(DAY(H1610)&lt;DAY(H1611),NETWORKDAYS($H$3,H1610,holiday!$B$2:$B$10),0)))</f>
        <v/>
      </c>
      <c r="O1610" t="str">
        <f>IF(ISBLANK(A1610),"",SUMIF($A$3:$A1610,O$2,$B$3:$B1610))</f>
        <v/>
      </c>
      <c r="P1610" t="str">
        <f>IF(ISBLANK(A1610),"",SUMIF($A$3:$A1610,P$2,$B$3:$B1610))</f>
        <v/>
      </c>
      <c r="Q1610" t="str">
        <f>IF(ISBLANK(A1610),"",SUMIF($A$3:$A1610,Q$2,$B$3:$B1610))</f>
        <v/>
      </c>
      <c r="R1610" t="str">
        <f>IF(ISBLANK(A1610),"",SUMIF($A$3:$A1610,R$2,$B$3:$B1610))</f>
        <v/>
      </c>
      <c r="T1610" s="2" t="str">
        <f t="shared" si="203"/>
        <v/>
      </c>
      <c r="U1610" s="2" t="str">
        <f t="shared" si="204"/>
        <v/>
      </c>
      <c r="V1610" s="2" t="str">
        <f t="shared" si="205"/>
        <v/>
      </c>
      <c r="W1610" s="2" t="str">
        <f t="shared" si="206"/>
        <v/>
      </c>
    </row>
    <row r="1611" spans="8:23" x14ac:dyDescent="0.3">
      <c r="H1611" s="12">
        <f t="shared" si="207"/>
        <v>0</v>
      </c>
      <c r="I1611" s="2" t="str">
        <f t="shared" si="200"/>
        <v/>
      </c>
      <c r="J1611" s="2" t="str">
        <f>IF(ISBLANK(A1611),"",-SUM(I$3:I1611))</f>
        <v/>
      </c>
      <c r="K1611" s="2" t="str">
        <f t="shared" si="201"/>
        <v/>
      </c>
      <c r="L1611" s="7" t="str">
        <f t="shared" si="202"/>
        <v/>
      </c>
      <c r="M1611" s="7" t="str">
        <f>IF(ISBLANK(A1611),"",K1611/($M$1+SUM(K$3:K1610)))</f>
        <v/>
      </c>
      <c r="N1611" t="str">
        <f>IF(ISBLANK(A1611),"",IF(H1612=0,NETWORKDAYS($H$3,H1611,holiday!$B$2:$B$10),IF(DAY(H1611)&lt;DAY(H1612),NETWORKDAYS($H$3,H1611,holiday!$B$2:$B$10),0)))</f>
        <v/>
      </c>
      <c r="O1611" t="str">
        <f>IF(ISBLANK(A1611),"",SUMIF($A$3:$A1611,O$2,$B$3:$B1611))</f>
        <v/>
      </c>
      <c r="P1611" t="str">
        <f>IF(ISBLANK(A1611),"",SUMIF($A$3:$A1611,P$2,$B$3:$B1611))</f>
        <v/>
      </c>
      <c r="Q1611" t="str">
        <f>IF(ISBLANK(A1611),"",SUMIF($A$3:$A1611,Q$2,$B$3:$B1611))</f>
        <v/>
      </c>
      <c r="R1611" t="str">
        <f>IF(ISBLANK(A1611),"",SUMIF($A$3:$A1611,R$2,$B$3:$B1611))</f>
        <v/>
      </c>
      <c r="T1611" s="2" t="str">
        <f t="shared" si="203"/>
        <v/>
      </c>
      <c r="U1611" s="2" t="str">
        <f t="shared" si="204"/>
        <v/>
      </c>
      <c r="V1611" s="2" t="str">
        <f t="shared" si="205"/>
        <v/>
      </c>
      <c r="W1611" s="2" t="str">
        <f t="shared" si="206"/>
        <v/>
      </c>
    </row>
    <row r="1612" spans="8:23" x14ac:dyDescent="0.3">
      <c r="H1612" s="12">
        <f t="shared" si="207"/>
        <v>0</v>
      </c>
      <c r="I1612" s="2" t="str">
        <f t="shared" si="200"/>
        <v/>
      </c>
      <c r="J1612" s="2" t="str">
        <f>IF(ISBLANK(A1612),"",-SUM(I$3:I1612))</f>
        <v/>
      </c>
      <c r="K1612" s="2" t="str">
        <f t="shared" si="201"/>
        <v/>
      </c>
      <c r="L1612" s="7" t="str">
        <f t="shared" si="202"/>
        <v/>
      </c>
      <c r="M1612" s="7" t="str">
        <f>IF(ISBLANK(A1612),"",K1612/($M$1+SUM(K$3:K1611)))</f>
        <v/>
      </c>
      <c r="N1612" t="str">
        <f>IF(ISBLANK(A1612),"",IF(H1613=0,NETWORKDAYS($H$3,H1612,holiday!$B$2:$B$10),IF(DAY(H1612)&lt;DAY(H1613),NETWORKDAYS($H$3,H1612,holiday!$B$2:$B$10),0)))</f>
        <v/>
      </c>
      <c r="O1612" t="str">
        <f>IF(ISBLANK(A1612),"",SUMIF($A$3:$A1612,O$2,$B$3:$B1612))</f>
        <v/>
      </c>
      <c r="P1612" t="str">
        <f>IF(ISBLANK(A1612),"",SUMIF($A$3:$A1612,P$2,$B$3:$B1612))</f>
        <v/>
      </c>
      <c r="Q1612" t="str">
        <f>IF(ISBLANK(A1612),"",SUMIF($A$3:$A1612,Q$2,$B$3:$B1612))</f>
        <v/>
      </c>
      <c r="R1612" t="str">
        <f>IF(ISBLANK(A1612),"",SUMIF($A$3:$A1612,R$2,$B$3:$B1612))</f>
        <v/>
      </c>
      <c r="T1612" s="2" t="str">
        <f t="shared" si="203"/>
        <v/>
      </c>
      <c r="U1612" s="2" t="str">
        <f t="shared" si="204"/>
        <v/>
      </c>
      <c r="V1612" s="2" t="str">
        <f t="shared" si="205"/>
        <v/>
      </c>
      <c r="W1612" s="2" t="str">
        <f t="shared" si="206"/>
        <v/>
      </c>
    </row>
    <row r="1613" spans="8:23" x14ac:dyDescent="0.3">
      <c r="H1613" s="12">
        <f t="shared" si="207"/>
        <v>0</v>
      </c>
      <c r="I1613" s="2" t="str">
        <f t="shared" si="200"/>
        <v/>
      </c>
      <c r="J1613" s="2" t="str">
        <f>IF(ISBLANK(A1613),"",-SUM(I$3:I1613))</f>
        <v/>
      </c>
      <c r="K1613" s="2" t="str">
        <f t="shared" si="201"/>
        <v/>
      </c>
      <c r="L1613" s="7" t="str">
        <f t="shared" si="202"/>
        <v/>
      </c>
      <c r="M1613" s="7" t="str">
        <f>IF(ISBLANK(A1613),"",K1613/($M$1+SUM(K$3:K1612)))</f>
        <v/>
      </c>
      <c r="N1613" t="str">
        <f>IF(ISBLANK(A1613),"",IF(H1614=0,NETWORKDAYS($H$3,H1613,holiday!$B$2:$B$10),IF(DAY(H1613)&lt;DAY(H1614),NETWORKDAYS($H$3,H1613,holiday!$B$2:$B$10),0)))</f>
        <v/>
      </c>
      <c r="O1613" t="str">
        <f>IF(ISBLANK(A1613),"",SUMIF($A$3:$A1613,O$2,$B$3:$B1613))</f>
        <v/>
      </c>
      <c r="P1613" t="str">
        <f>IF(ISBLANK(A1613),"",SUMIF($A$3:$A1613,P$2,$B$3:$B1613))</f>
        <v/>
      </c>
      <c r="Q1613" t="str">
        <f>IF(ISBLANK(A1613),"",SUMIF($A$3:$A1613,Q$2,$B$3:$B1613))</f>
        <v/>
      </c>
      <c r="R1613" t="str">
        <f>IF(ISBLANK(A1613),"",SUMIF($A$3:$A1613,R$2,$B$3:$B1613))</f>
        <v/>
      </c>
      <c r="T1613" s="2" t="str">
        <f t="shared" si="203"/>
        <v/>
      </c>
      <c r="U1613" s="2" t="str">
        <f t="shared" si="204"/>
        <v/>
      </c>
      <c r="V1613" s="2" t="str">
        <f t="shared" si="205"/>
        <v/>
      </c>
      <c r="W1613" s="2" t="str">
        <f t="shared" si="206"/>
        <v/>
      </c>
    </row>
    <row r="1614" spans="8:23" x14ac:dyDescent="0.3">
      <c r="H1614" s="12">
        <f t="shared" si="207"/>
        <v>0</v>
      </c>
      <c r="I1614" s="2" t="str">
        <f t="shared" si="200"/>
        <v/>
      </c>
      <c r="J1614" s="2" t="str">
        <f>IF(ISBLANK(A1614),"",-SUM(I$3:I1614))</f>
        <v/>
      </c>
      <c r="K1614" s="2" t="str">
        <f t="shared" si="201"/>
        <v/>
      </c>
      <c r="L1614" s="7" t="str">
        <f t="shared" si="202"/>
        <v/>
      </c>
      <c r="M1614" s="7" t="str">
        <f>IF(ISBLANK(A1614),"",K1614/($M$1+SUM(K$3:K1613)))</f>
        <v/>
      </c>
      <c r="N1614" t="str">
        <f>IF(ISBLANK(A1614),"",IF(H1615=0,NETWORKDAYS($H$3,H1614,holiday!$B$2:$B$10),IF(DAY(H1614)&lt;DAY(H1615),NETWORKDAYS($H$3,H1614,holiday!$B$2:$B$10),0)))</f>
        <v/>
      </c>
      <c r="O1614" t="str">
        <f>IF(ISBLANK(A1614),"",SUMIF($A$3:$A1614,O$2,$B$3:$B1614))</f>
        <v/>
      </c>
      <c r="P1614" t="str">
        <f>IF(ISBLANK(A1614),"",SUMIF($A$3:$A1614,P$2,$B$3:$B1614))</f>
        <v/>
      </c>
      <c r="Q1614" t="str">
        <f>IF(ISBLANK(A1614),"",SUMIF($A$3:$A1614,Q$2,$B$3:$B1614))</f>
        <v/>
      </c>
      <c r="R1614" t="str">
        <f>IF(ISBLANK(A1614),"",SUMIF($A$3:$A1614,R$2,$B$3:$B1614))</f>
        <v/>
      </c>
      <c r="T1614" s="2" t="str">
        <f t="shared" si="203"/>
        <v/>
      </c>
      <c r="U1614" s="2" t="str">
        <f t="shared" si="204"/>
        <v/>
      </c>
      <c r="V1614" s="2" t="str">
        <f t="shared" si="205"/>
        <v/>
      </c>
      <c r="W1614" s="2" t="str">
        <f t="shared" si="206"/>
        <v/>
      </c>
    </row>
    <row r="1615" spans="8:23" x14ac:dyDescent="0.3">
      <c r="H1615" s="12">
        <f t="shared" si="207"/>
        <v>0</v>
      </c>
      <c r="I1615" s="2" t="str">
        <f t="shared" si="200"/>
        <v/>
      </c>
      <c r="J1615" s="2" t="str">
        <f>IF(ISBLANK(A1615),"",-SUM(I$3:I1615))</f>
        <v/>
      </c>
      <c r="K1615" s="2" t="str">
        <f t="shared" si="201"/>
        <v/>
      </c>
      <c r="L1615" s="7" t="str">
        <f t="shared" si="202"/>
        <v/>
      </c>
      <c r="M1615" s="7" t="str">
        <f>IF(ISBLANK(A1615),"",K1615/($M$1+SUM(K$3:K1614)))</f>
        <v/>
      </c>
      <c r="N1615" t="str">
        <f>IF(ISBLANK(A1615),"",IF(H1616=0,NETWORKDAYS($H$3,H1615,holiday!$B$2:$B$10),IF(DAY(H1615)&lt;DAY(H1616),NETWORKDAYS($H$3,H1615,holiday!$B$2:$B$10),0)))</f>
        <v/>
      </c>
      <c r="O1615" t="str">
        <f>IF(ISBLANK(A1615),"",SUMIF($A$3:$A1615,O$2,$B$3:$B1615))</f>
        <v/>
      </c>
      <c r="P1615" t="str">
        <f>IF(ISBLANK(A1615),"",SUMIF($A$3:$A1615,P$2,$B$3:$B1615))</f>
        <v/>
      </c>
      <c r="Q1615" t="str">
        <f>IF(ISBLANK(A1615),"",SUMIF($A$3:$A1615,Q$2,$B$3:$B1615))</f>
        <v/>
      </c>
      <c r="R1615" t="str">
        <f>IF(ISBLANK(A1615),"",SUMIF($A$3:$A1615,R$2,$B$3:$B1615))</f>
        <v/>
      </c>
      <c r="T1615" s="2" t="str">
        <f t="shared" si="203"/>
        <v/>
      </c>
      <c r="U1615" s="2" t="str">
        <f t="shared" si="204"/>
        <v/>
      </c>
      <c r="V1615" s="2" t="str">
        <f t="shared" si="205"/>
        <v/>
      </c>
      <c r="W1615" s="2" t="str">
        <f t="shared" si="206"/>
        <v/>
      </c>
    </row>
    <row r="1616" spans="8:23" x14ac:dyDescent="0.3">
      <c r="H1616" s="12">
        <f t="shared" si="207"/>
        <v>0</v>
      </c>
      <c r="I1616" s="2" t="str">
        <f t="shared" si="200"/>
        <v/>
      </c>
      <c r="J1616" s="2" t="str">
        <f>IF(ISBLANK(A1616),"",-SUM(I$3:I1616))</f>
        <v/>
      </c>
      <c r="K1616" s="2" t="str">
        <f t="shared" si="201"/>
        <v/>
      </c>
      <c r="L1616" s="7" t="str">
        <f t="shared" si="202"/>
        <v/>
      </c>
      <c r="M1616" s="7" t="str">
        <f>IF(ISBLANK(A1616),"",K1616/($M$1+SUM(K$3:K1615)))</f>
        <v/>
      </c>
      <c r="N1616" t="str">
        <f>IF(ISBLANK(A1616),"",IF(H1617=0,NETWORKDAYS($H$3,H1616,holiday!$B$2:$B$10),IF(DAY(H1616)&lt;DAY(H1617),NETWORKDAYS($H$3,H1616,holiday!$B$2:$B$10),0)))</f>
        <v/>
      </c>
      <c r="O1616" t="str">
        <f>IF(ISBLANK(A1616),"",SUMIF($A$3:$A1616,O$2,$B$3:$B1616))</f>
        <v/>
      </c>
      <c r="P1616" t="str">
        <f>IF(ISBLANK(A1616),"",SUMIF($A$3:$A1616,P$2,$B$3:$B1616))</f>
        <v/>
      </c>
      <c r="Q1616" t="str">
        <f>IF(ISBLANK(A1616),"",SUMIF($A$3:$A1616,Q$2,$B$3:$B1616))</f>
        <v/>
      </c>
      <c r="R1616" t="str">
        <f>IF(ISBLANK(A1616),"",SUMIF($A$3:$A1616,R$2,$B$3:$B1616))</f>
        <v/>
      </c>
      <c r="T1616" s="2" t="str">
        <f t="shared" si="203"/>
        <v/>
      </c>
      <c r="U1616" s="2" t="str">
        <f t="shared" si="204"/>
        <v/>
      </c>
      <c r="V1616" s="2" t="str">
        <f t="shared" si="205"/>
        <v/>
      </c>
      <c r="W1616" s="2" t="str">
        <f t="shared" si="206"/>
        <v/>
      </c>
    </row>
    <row r="1617" spans="8:23" x14ac:dyDescent="0.3">
      <c r="H1617" s="12">
        <f t="shared" si="207"/>
        <v>0</v>
      </c>
      <c r="I1617" s="2" t="str">
        <f t="shared" si="200"/>
        <v/>
      </c>
      <c r="J1617" s="2" t="str">
        <f>IF(ISBLANK(A1617),"",-SUM(I$3:I1617))</f>
        <v/>
      </c>
      <c r="K1617" s="2" t="str">
        <f t="shared" si="201"/>
        <v/>
      </c>
      <c r="L1617" s="7" t="str">
        <f t="shared" si="202"/>
        <v/>
      </c>
      <c r="M1617" s="7" t="str">
        <f>IF(ISBLANK(A1617),"",K1617/($M$1+SUM(K$3:K1616)))</f>
        <v/>
      </c>
      <c r="N1617" t="str">
        <f>IF(ISBLANK(A1617),"",IF(H1618=0,NETWORKDAYS($H$3,H1617,holiday!$B$2:$B$10),IF(DAY(H1617)&lt;DAY(H1618),NETWORKDAYS($H$3,H1617,holiday!$B$2:$B$10),0)))</f>
        <v/>
      </c>
      <c r="O1617" t="str">
        <f>IF(ISBLANK(A1617),"",SUMIF($A$3:$A1617,O$2,$B$3:$B1617))</f>
        <v/>
      </c>
      <c r="P1617" t="str">
        <f>IF(ISBLANK(A1617),"",SUMIF($A$3:$A1617,P$2,$B$3:$B1617))</f>
        <v/>
      </c>
      <c r="Q1617" t="str">
        <f>IF(ISBLANK(A1617),"",SUMIF($A$3:$A1617,Q$2,$B$3:$B1617))</f>
        <v/>
      </c>
      <c r="R1617" t="str">
        <f>IF(ISBLANK(A1617),"",SUMIF($A$3:$A1617,R$2,$B$3:$B1617))</f>
        <v/>
      </c>
      <c r="T1617" s="2" t="str">
        <f t="shared" si="203"/>
        <v/>
      </c>
      <c r="U1617" s="2" t="str">
        <f t="shared" si="204"/>
        <v/>
      </c>
      <c r="V1617" s="2" t="str">
        <f t="shared" si="205"/>
        <v/>
      </c>
      <c r="W1617" s="2" t="str">
        <f t="shared" si="206"/>
        <v/>
      </c>
    </row>
    <row r="1618" spans="8:23" x14ac:dyDescent="0.3">
      <c r="H1618" s="12">
        <f t="shared" si="207"/>
        <v>0</v>
      </c>
      <c r="I1618" s="2" t="str">
        <f t="shared" si="200"/>
        <v/>
      </c>
      <c r="J1618" s="2" t="str">
        <f>IF(ISBLANK(A1618),"",-SUM(I$3:I1618))</f>
        <v/>
      </c>
      <c r="K1618" s="2" t="str">
        <f t="shared" si="201"/>
        <v/>
      </c>
      <c r="L1618" s="7" t="str">
        <f t="shared" si="202"/>
        <v/>
      </c>
      <c r="M1618" s="7" t="str">
        <f>IF(ISBLANK(A1618),"",K1618/($M$1+SUM(K$3:K1617)))</f>
        <v/>
      </c>
      <c r="N1618" t="str">
        <f>IF(ISBLANK(A1618),"",IF(H1619=0,NETWORKDAYS($H$3,H1618,holiday!$B$2:$B$10),IF(DAY(H1618)&lt;DAY(H1619),NETWORKDAYS($H$3,H1618,holiday!$B$2:$B$10),0)))</f>
        <v/>
      </c>
      <c r="O1618" t="str">
        <f>IF(ISBLANK(A1618),"",SUMIF($A$3:$A1618,O$2,$B$3:$B1618))</f>
        <v/>
      </c>
      <c r="P1618" t="str">
        <f>IF(ISBLANK(A1618),"",SUMIF($A$3:$A1618,P$2,$B$3:$B1618))</f>
        <v/>
      </c>
      <c r="Q1618" t="str">
        <f>IF(ISBLANK(A1618),"",SUMIF($A$3:$A1618,Q$2,$B$3:$B1618))</f>
        <v/>
      </c>
      <c r="R1618" t="str">
        <f>IF(ISBLANK(A1618),"",SUMIF($A$3:$A1618,R$2,$B$3:$B1618))</f>
        <v/>
      </c>
      <c r="T1618" s="2" t="str">
        <f t="shared" si="203"/>
        <v/>
      </c>
      <c r="U1618" s="2" t="str">
        <f t="shared" si="204"/>
        <v/>
      </c>
      <c r="V1618" s="2" t="str">
        <f t="shared" si="205"/>
        <v/>
      </c>
      <c r="W1618" s="2" t="str">
        <f t="shared" si="206"/>
        <v/>
      </c>
    </row>
    <row r="1619" spans="8:23" x14ac:dyDescent="0.3">
      <c r="H1619" s="12">
        <f t="shared" si="207"/>
        <v>0</v>
      </c>
      <c r="I1619" s="2" t="str">
        <f t="shared" si="200"/>
        <v/>
      </c>
      <c r="J1619" s="2" t="str">
        <f>IF(ISBLANK(A1619),"",-SUM(I$3:I1619))</f>
        <v/>
      </c>
      <c r="K1619" s="2" t="str">
        <f t="shared" si="201"/>
        <v/>
      </c>
      <c r="L1619" s="7" t="str">
        <f t="shared" si="202"/>
        <v/>
      </c>
      <c r="M1619" s="7" t="str">
        <f>IF(ISBLANK(A1619),"",K1619/($M$1+SUM(K$3:K1618)))</f>
        <v/>
      </c>
      <c r="N1619" t="str">
        <f>IF(ISBLANK(A1619),"",IF(H1620=0,NETWORKDAYS($H$3,H1619,holiday!$B$2:$B$10),IF(DAY(H1619)&lt;DAY(H1620),NETWORKDAYS($H$3,H1619,holiday!$B$2:$B$10),0)))</f>
        <v/>
      </c>
      <c r="O1619" t="str">
        <f>IF(ISBLANK(A1619),"",SUMIF($A$3:$A1619,O$2,$B$3:$B1619))</f>
        <v/>
      </c>
      <c r="P1619" t="str">
        <f>IF(ISBLANK(A1619),"",SUMIF($A$3:$A1619,P$2,$B$3:$B1619))</f>
        <v/>
      </c>
      <c r="Q1619" t="str">
        <f>IF(ISBLANK(A1619),"",SUMIF($A$3:$A1619,Q$2,$B$3:$B1619))</f>
        <v/>
      </c>
      <c r="R1619" t="str">
        <f>IF(ISBLANK(A1619),"",SUMIF($A$3:$A1619,R$2,$B$3:$B1619))</f>
        <v/>
      </c>
      <c r="T1619" s="2" t="str">
        <f t="shared" si="203"/>
        <v/>
      </c>
      <c r="U1619" s="2" t="str">
        <f t="shared" si="204"/>
        <v/>
      </c>
      <c r="V1619" s="2" t="str">
        <f t="shared" si="205"/>
        <v/>
      </c>
      <c r="W1619" s="2" t="str">
        <f t="shared" si="206"/>
        <v/>
      </c>
    </row>
    <row r="1620" spans="8:23" x14ac:dyDescent="0.3">
      <c r="H1620" s="12">
        <f t="shared" si="207"/>
        <v>0</v>
      </c>
      <c r="I1620" s="2" t="str">
        <f t="shared" si="200"/>
        <v/>
      </c>
      <c r="J1620" s="2" t="str">
        <f>IF(ISBLANK(A1620),"",-SUM(I$3:I1620))</f>
        <v/>
      </c>
      <c r="K1620" s="2" t="str">
        <f t="shared" si="201"/>
        <v/>
      </c>
      <c r="L1620" s="7" t="str">
        <f t="shared" si="202"/>
        <v/>
      </c>
      <c r="M1620" s="7" t="str">
        <f>IF(ISBLANK(A1620),"",K1620/($M$1+SUM(K$3:K1619)))</f>
        <v/>
      </c>
      <c r="N1620" t="str">
        <f>IF(ISBLANK(A1620),"",IF(H1621=0,NETWORKDAYS($H$3,H1620,holiday!$B$2:$B$10),IF(DAY(H1620)&lt;DAY(H1621),NETWORKDAYS($H$3,H1620,holiday!$B$2:$B$10),0)))</f>
        <v/>
      </c>
      <c r="O1620" t="str">
        <f>IF(ISBLANK(A1620),"",SUMIF($A$3:$A1620,O$2,$B$3:$B1620))</f>
        <v/>
      </c>
      <c r="P1620" t="str">
        <f>IF(ISBLANK(A1620),"",SUMIF($A$3:$A1620,P$2,$B$3:$B1620))</f>
        <v/>
      </c>
      <c r="Q1620" t="str">
        <f>IF(ISBLANK(A1620),"",SUMIF($A$3:$A1620,Q$2,$B$3:$B1620))</f>
        <v/>
      </c>
      <c r="R1620" t="str">
        <f>IF(ISBLANK(A1620),"",SUMIF($A$3:$A1620,R$2,$B$3:$B1620))</f>
        <v/>
      </c>
      <c r="T1620" s="2" t="str">
        <f t="shared" si="203"/>
        <v/>
      </c>
      <c r="U1620" s="2" t="str">
        <f t="shared" si="204"/>
        <v/>
      </c>
      <c r="V1620" s="2" t="str">
        <f t="shared" si="205"/>
        <v/>
      </c>
      <c r="W1620" s="2" t="str">
        <f t="shared" si="206"/>
        <v/>
      </c>
    </row>
    <row r="1621" spans="8:23" x14ac:dyDescent="0.3">
      <c r="H1621" s="12">
        <f t="shared" si="207"/>
        <v>0</v>
      </c>
      <c r="I1621" s="2" t="str">
        <f t="shared" si="200"/>
        <v/>
      </c>
      <c r="J1621" s="2" t="str">
        <f>IF(ISBLANK(A1621),"",-SUM(I$3:I1621))</f>
        <v/>
      </c>
      <c r="K1621" s="2" t="str">
        <f t="shared" si="201"/>
        <v/>
      </c>
      <c r="L1621" s="7" t="str">
        <f t="shared" si="202"/>
        <v/>
      </c>
      <c r="M1621" s="7" t="str">
        <f>IF(ISBLANK(A1621),"",K1621/($M$1+SUM(K$3:K1620)))</f>
        <v/>
      </c>
      <c r="N1621" t="str">
        <f>IF(ISBLANK(A1621),"",IF(H1622=0,NETWORKDAYS($H$3,H1621,holiday!$B$2:$B$10),IF(DAY(H1621)&lt;DAY(H1622),NETWORKDAYS($H$3,H1621,holiday!$B$2:$B$10),0)))</f>
        <v/>
      </c>
      <c r="O1621" t="str">
        <f>IF(ISBLANK(A1621),"",SUMIF($A$3:$A1621,O$2,$B$3:$B1621))</f>
        <v/>
      </c>
      <c r="P1621" t="str">
        <f>IF(ISBLANK(A1621),"",SUMIF($A$3:$A1621,P$2,$B$3:$B1621))</f>
        <v/>
      </c>
      <c r="Q1621" t="str">
        <f>IF(ISBLANK(A1621),"",SUMIF($A$3:$A1621,Q$2,$B$3:$B1621))</f>
        <v/>
      </c>
      <c r="R1621" t="str">
        <f>IF(ISBLANK(A1621),"",SUMIF($A$3:$A1621,R$2,$B$3:$B1621))</f>
        <v/>
      </c>
      <c r="T1621" s="2" t="str">
        <f t="shared" si="203"/>
        <v/>
      </c>
      <c r="U1621" s="2" t="str">
        <f t="shared" si="204"/>
        <v/>
      </c>
      <c r="V1621" s="2" t="str">
        <f t="shared" si="205"/>
        <v/>
      </c>
      <c r="W1621" s="2" t="str">
        <f t="shared" si="206"/>
        <v/>
      </c>
    </row>
    <row r="1622" spans="8:23" x14ac:dyDescent="0.3">
      <c r="H1622" s="12">
        <f t="shared" si="207"/>
        <v>0</v>
      </c>
      <c r="I1622" s="2" t="str">
        <f t="shared" si="200"/>
        <v/>
      </c>
      <c r="J1622" s="2" t="str">
        <f>IF(ISBLANK(A1622),"",-SUM(I$3:I1622))</f>
        <v/>
      </c>
      <c r="K1622" s="2" t="str">
        <f t="shared" si="201"/>
        <v/>
      </c>
      <c r="L1622" s="7" t="str">
        <f t="shared" si="202"/>
        <v/>
      </c>
      <c r="M1622" s="7" t="str">
        <f>IF(ISBLANK(A1622),"",K1622/($M$1+SUM(K$3:K1621)))</f>
        <v/>
      </c>
      <c r="N1622" t="str">
        <f>IF(ISBLANK(A1622),"",IF(H1623=0,NETWORKDAYS($H$3,H1622,holiday!$B$2:$B$10),IF(DAY(H1622)&lt;DAY(H1623),NETWORKDAYS($H$3,H1622,holiday!$B$2:$B$10),0)))</f>
        <v/>
      </c>
      <c r="O1622" t="str">
        <f>IF(ISBLANK(A1622),"",SUMIF($A$3:$A1622,O$2,$B$3:$B1622))</f>
        <v/>
      </c>
      <c r="P1622" t="str">
        <f>IF(ISBLANK(A1622),"",SUMIF($A$3:$A1622,P$2,$B$3:$B1622))</f>
        <v/>
      </c>
      <c r="Q1622" t="str">
        <f>IF(ISBLANK(A1622),"",SUMIF($A$3:$A1622,Q$2,$B$3:$B1622))</f>
        <v/>
      </c>
      <c r="R1622" t="str">
        <f>IF(ISBLANK(A1622),"",SUMIF($A$3:$A1622,R$2,$B$3:$B1622))</f>
        <v/>
      </c>
      <c r="T1622" s="2" t="str">
        <f t="shared" si="203"/>
        <v/>
      </c>
      <c r="U1622" s="2" t="str">
        <f t="shared" si="204"/>
        <v/>
      </c>
      <c r="V1622" s="2" t="str">
        <f t="shared" si="205"/>
        <v/>
      </c>
      <c r="W1622" s="2" t="str">
        <f t="shared" si="206"/>
        <v/>
      </c>
    </row>
    <row r="1623" spans="8:23" x14ac:dyDescent="0.3">
      <c r="H1623" s="12">
        <f t="shared" si="207"/>
        <v>0</v>
      </c>
      <c r="I1623" s="2" t="str">
        <f t="shared" si="200"/>
        <v/>
      </c>
      <c r="J1623" s="2" t="str">
        <f>IF(ISBLANK(A1623),"",-SUM(I$3:I1623))</f>
        <v/>
      </c>
      <c r="K1623" s="2" t="str">
        <f t="shared" si="201"/>
        <v/>
      </c>
      <c r="L1623" s="7" t="str">
        <f t="shared" si="202"/>
        <v/>
      </c>
      <c r="M1623" s="7" t="str">
        <f>IF(ISBLANK(A1623),"",K1623/($M$1+SUM(K$3:K1622)))</f>
        <v/>
      </c>
      <c r="N1623" t="str">
        <f>IF(ISBLANK(A1623),"",IF(H1624=0,NETWORKDAYS($H$3,H1623,holiday!$B$2:$B$10),IF(DAY(H1623)&lt;DAY(H1624),NETWORKDAYS($H$3,H1623,holiday!$B$2:$B$10),0)))</f>
        <v/>
      </c>
      <c r="O1623" t="str">
        <f>IF(ISBLANK(A1623),"",SUMIF($A$3:$A1623,O$2,$B$3:$B1623))</f>
        <v/>
      </c>
      <c r="P1623" t="str">
        <f>IF(ISBLANK(A1623),"",SUMIF($A$3:$A1623,P$2,$B$3:$B1623))</f>
        <v/>
      </c>
      <c r="Q1623" t="str">
        <f>IF(ISBLANK(A1623),"",SUMIF($A$3:$A1623,Q$2,$B$3:$B1623))</f>
        <v/>
      </c>
      <c r="R1623" t="str">
        <f>IF(ISBLANK(A1623),"",SUMIF($A$3:$A1623,R$2,$B$3:$B1623))</f>
        <v/>
      </c>
      <c r="T1623" s="2" t="str">
        <f t="shared" si="203"/>
        <v/>
      </c>
      <c r="U1623" s="2" t="str">
        <f t="shared" si="204"/>
        <v/>
      </c>
      <c r="V1623" s="2" t="str">
        <f t="shared" si="205"/>
        <v/>
      </c>
      <c r="W1623" s="2" t="str">
        <f t="shared" si="206"/>
        <v/>
      </c>
    </row>
    <row r="1624" spans="8:23" x14ac:dyDescent="0.3">
      <c r="H1624" s="12">
        <f t="shared" si="207"/>
        <v>0</v>
      </c>
      <c r="I1624" s="2" t="str">
        <f t="shared" si="200"/>
        <v/>
      </c>
      <c r="J1624" s="2" t="str">
        <f>IF(ISBLANK(A1624),"",-SUM(I$3:I1624))</f>
        <v/>
      </c>
      <c r="K1624" s="2" t="str">
        <f t="shared" si="201"/>
        <v/>
      </c>
      <c r="L1624" s="7" t="str">
        <f t="shared" si="202"/>
        <v/>
      </c>
      <c r="M1624" s="7" t="str">
        <f>IF(ISBLANK(A1624),"",K1624/($M$1+SUM(K$3:K1623)))</f>
        <v/>
      </c>
      <c r="N1624" t="str">
        <f>IF(ISBLANK(A1624),"",IF(H1625=0,NETWORKDAYS($H$3,H1624,holiday!$B$2:$B$10),IF(DAY(H1624)&lt;DAY(H1625),NETWORKDAYS($H$3,H1624,holiday!$B$2:$B$10),0)))</f>
        <v/>
      </c>
      <c r="O1624" t="str">
        <f>IF(ISBLANK(A1624),"",SUMIF($A$3:$A1624,O$2,$B$3:$B1624))</f>
        <v/>
      </c>
      <c r="P1624" t="str">
        <f>IF(ISBLANK(A1624),"",SUMIF($A$3:$A1624,P$2,$B$3:$B1624))</f>
        <v/>
      </c>
      <c r="Q1624" t="str">
        <f>IF(ISBLANK(A1624),"",SUMIF($A$3:$A1624,Q$2,$B$3:$B1624))</f>
        <v/>
      </c>
      <c r="R1624" t="str">
        <f>IF(ISBLANK(A1624),"",SUMIF($A$3:$A1624,R$2,$B$3:$B1624))</f>
        <v/>
      </c>
      <c r="T1624" s="2" t="str">
        <f t="shared" si="203"/>
        <v/>
      </c>
      <c r="U1624" s="2" t="str">
        <f t="shared" si="204"/>
        <v/>
      </c>
      <c r="V1624" s="2" t="str">
        <f t="shared" si="205"/>
        <v/>
      </c>
      <c r="W1624" s="2" t="str">
        <f t="shared" si="206"/>
        <v/>
      </c>
    </row>
    <row r="1625" spans="8:23" x14ac:dyDescent="0.3">
      <c r="H1625" s="12">
        <f t="shared" si="207"/>
        <v>0</v>
      </c>
      <c r="I1625" s="2" t="str">
        <f t="shared" si="200"/>
        <v/>
      </c>
      <c r="J1625" s="2" t="str">
        <f>IF(ISBLANK(A1625),"",-SUM(I$3:I1625))</f>
        <v/>
      </c>
      <c r="K1625" s="2" t="str">
        <f t="shared" si="201"/>
        <v/>
      </c>
      <c r="L1625" s="7" t="str">
        <f t="shared" si="202"/>
        <v/>
      </c>
      <c r="M1625" s="7" t="str">
        <f>IF(ISBLANK(A1625),"",K1625/($M$1+SUM(K$3:K1624)))</f>
        <v/>
      </c>
      <c r="N1625" t="str">
        <f>IF(ISBLANK(A1625),"",IF(H1626=0,NETWORKDAYS($H$3,H1625,holiday!$B$2:$B$10),IF(DAY(H1625)&lt;DAY(H1626),NETWORKDAYS($H$3,H1625,holiday!$B$2:$B$10),0)))</f>
        <v/>
      </c>
      <c r="O1625" t="str">
        <f>IF(ISBLANK(A1625),"",SUMIF($A$3:$A1625,O$2,$B$3:$B1625))</f>
        <v/>
      </c>
      <c r="P1625" t="str">
        <f>IF(ISBLANK(A1625),"",SUMIF($A$3:$A1625,P$2,$B$3:$B1625))</f>
        <v/>
      </c>
      <c r="Q1625" t="str">
        <f>IF(ISBLANK(A1625),"",SUMIF($A$3:$A1625,Q$2,$B$3:$B1625))</f>
        <v/>
      </c>
      <c r="R1625" t="str">
        <f>IF(ISBLANK(A1625),"",SUMIF($A$3:$A1625,R$2,$B$3:$B1625))</f>
        <v/>
      </c>
      <c r="T1625" s="2" t="str">
        <f t="shared" si="203"/>
        <v/>
      </c>
      <c r="U1625" s="2" t="str">
        <f t="shared" si="204"/>
        <v/>
      </c>
      <c r="V1625" s="2" t="str">
        <f t="shared" si="205"/>
        <v/>
      </c>
      <c r="W1625" s="2" t="str">
        <f t="shared" si="206"/>
        <v/>
      </c>
    </row>
    <row r="1626" spans="8:23" x14ac:dyDescent="0.3">
      <c r="H1626" s="12">
        <f t="shared" si="207"/>
        <v>0</v>
      </c>
      <c r="I1626" s="2" t="str">
        <f t="shared" si="200"/>
        <v/>
      </c>
      <c r="J1626" s="2" t="str">
        <f>IF(ISBLANK(A1626),"",-SUM(I$3:I1626))</f>
        <v/>
      </c>
      <c r="K1626" s="2" t="str">
        <f t="shared" si="201"/>
        <v/>
      </c>
      <c r="L1626" s="7" t="str">
        <f t="shared" si="202"/>
        <v/>
      </c>
      <c r="M1626" s="7" t="str">
        <f>IF(ISBLANK(A1626),"",K1626/($M$1+SUM(K$3:K1625)))</f>
        <v/>
      </c>
      <c r="N1626" t="str">
        <f>IF(ISBLANK(A1626),"",IF(H1627=0,NETWORKDAYS($H$3,H1626,holiday!$B$2:$B$10),IF(DAY(H1626)&lt;DAY(H1627),NETWORKDAYS($H$3,H1626,holiday!$B$2:$B$10),0)))</f>
        <v/>
      </c>
      <c r="O1626" t="str">
        <f>IF(ISBLANK(A1626),"",SUMIF($A$3:$A1626,O$2,$B$3:$B1626))</f>
        <v/>
      </c>
      <c r="P1626" t="str">
        <f>IF(ISBLANK(A1626),"",SUMIF($A$3:$A1626,P$2,$B$3:$B1626))</f>
        <v/>
      </c>
      <c r="Q1626" t="str">
        <f>IF(ISBLANK(A1626),"",SUMIF($A$3:$A1626,Q$2,$B$3:$B1626))</f>
        <v/>
      </c>
      <c r="R1626" t="str">
        <f>IF(ISBLANK(A1626),"",SUMIF($A$3:$A1626,R$2,$B$3:$B1626))</f>
        <v/>
      </c>
      <c r="T1626" s="2" t="str">
        <f t="shared" si="203"/>
        <v/>
      </c>
      <c r="U1626" s="2" t="str">
        <f t="shared" si="204"/>
        <v/>
      </c>
      <c r="V1626" s="2" t="str">
        <f t="shared" si="205"/>
        <v/>
      </c>
      <c r="W1626" s="2" t="str">
        <f t="shared" si="206"/>
        <v/>
      </c>
    </row>
    <row r="1627" spans="8:23" x14ac:dyDescent="0.3">
      <c r="H1627" s="12">
        <f t="shared" si="207"/>
        <v>0</v>
      </c>
      <c r="I1627" s="2" t="str">
        <f t="shared" si="200"/>
        <v/>
      </c>
      <c r="J1627" s="2" t="str">
        <f>IF(ISBLANK(A1627),"",-SUM(I$3:I1627))</f>
        <v/>
      </c>
      <c r="K1627" s="2" t="str">
        <f t="shared" si="201"/>
        <v/>
      </c>
      <c r="L1627" s="7" t="str">
        <f t="shared" si="202"/>
        <v/>
      </c>
      <c r="M1627" s="7" t="str">
        <f>IF(ISBLANK(A1627),"",K1627/($M$1+SUM(K$3:K1626)))</f>
        <v/>
      </c>
      <c r="N1627" t="str">
        <f>IF(ISBLANK(A1627),"",IF(H1628=0,NETWORKDAYS($H$3,H1627,holiday!$B$2:$B$10),IF(DAY(H1627)&lt;DAY(H1628),NETWORKDAYS($H$3,H1627,holiday!$B$2:$B$10),0)))</f>
        <v/>
      </c>
      <c r="O1627" t="str">
        <f>IF(ISBLANK(A1627),"",SUMIF($A$3:$A1627,O$2,$B$3:$B1627))</f>
        <v/>
      </c>
      <c r="P1627" t="str">
        <f>IF(ISBLANK(A1627),"",SUMIF($A$3:$A1627,P$2,$B$3:$B1627))</f>
        <v/>
      </c>
      <c r="Q1627" t="str">
        <f>IF(ISBLANK(A1627),"",SUMIF($A$3:$A1627,Q$2,$B$3:$B1627))</f>
        <v/>
      </c>
      <c r="R1627" t="str">
        <f>IF(ISBLANK(A1627),"",SUMIF($A$3:$A1627,R$2,$B$3:$B1627))</f>
        <v/>
      </c>
      <c r="T1627" s="2" t="str">
        <f t="shared" si="203"/>
        <v/>
      </c>
      <c r="U1627" s="2" t="str">
        <f t="shared" si="204"/>
        <v/>
      </c>
      <c r="V1627" s="2" t="str">
        <f t="shared" si="205"/>
        <v/>
      </c>
      <c r="W1627" s="2" t="str">
        <f t="shared" si="206"/>
        <v/>
      </c>
    </row>
    <row r="1628" spans="8:23" x14ac:dyDescent="0.3">
      <c r="H1628" s="12">
        <f t="shared" si="207"/>
        <v>0</v>
      </c>
      <c r="I1628" s="2" t="str">
        <f t="shared" si="200"/>
        <v/>
      </c>
      <c r="J1628" s="2" t="str">
        <f>IF(ISBLANK(A1628),"",-SUM(I$3:I1628))</f>
        <v/>
      </c>
      <c r="K1628" s="2" t="str">
        <f t="shared" si="201"/>
        <v/>
      </c>
      <c r="L1628" s="7" t="str">
        <f t="shared" si="202"/>
        <v/>
      </c>
      <c r="M1628" s="7" t="str">
        <f>IF(ISBLANK(A1628),"",K1628/($M$1+SUM(K$3:K1627)))</f>
        <v/>
      </c>
      <c r="N1628" t="str">
        <f>IF(ISBLANK(A1628),"",IF(H1629=0,NETWORKDAYS($H$3,H1628,holiday!$B$2:$B$10),IF(DAY(H1628)&lt;DAY(H1629),NETWORKDAYS($H$3,H1628,holiday!$B$2:$B$10),0)))</f>
        <v/>
      </c>
      <c r="O1628" t="str">
        <f>IF(ISBLANK(A1628),"",SUMIF($A$3:$A1628,O$2,$B$3:$B1628))</f>
        <v/>
      </c>
      <c r="P1628" t="str">
        <f>IF(ISBLANK(A1628),"",SUMIF($A$3:$A1628,P$2,$B$3:$B1628))</f>
        <v/>
      </c>
      <c r="Q1628" t="str">
        <f>IF(ISBLANK(A1628),"",SUMIF($A$3:$A1628,Q$2,$B$3:$B1628))</f>
        <v/>
      </c>
      <c r="R1628" t="str">
        <f>IF(ISBLANK(A1628),"",SUMIF($A$3:$A1628,R$2,$B$3:$B1628))</f>
        <v/>
      </c>
      <c r="T1628" s="2" t="str">
        <f t="shared" si="203"/>
        <v/>
      </c>
      <c r="U1628" s="2" t="str">
        <f t="shared" si="204"/>
        <v/>
      </c>
      <c r="V1628" s="2" t="str">
        <f t="shared" si="205"/>
        <v/>
      </c>
      <c r="W1628" s="2" t="str">
        <f t="shared" si="206"/>
        <v/>
      </c>
    </row>
    <row r="1629" spans="8:23" x14ac:dyDescent="0.3">
      <c r="H1629" s="12">
        <f t="shared" si="207"/>
        <v>0</v>
      </c>
      <c r="I1629" s="2" t="str">
        <f t="shared" si="200"/>
        <v/>
      </c>
      <c r="J1629" s="2" t="str">
        <f>IF(ISBLANK(A1629),"",-SUM(I$3:I1629))</f>
        <v/>
      </c>
      <c r="K1629" s="2" t="str">
        <f t="shared" si="201"/>
        <v/>
      </c>
      <c r="L1629" s="7" t="str">
        <f t="shared" si="202"/>
        <v/>
      </c>
      <c r="M1629" s="7" t="str">
        <f>IF(ISBLANK(A1629),"",K1629/($M$1+SUM(K$3:K1628)))</f>
        <v/>
      </c>
      <c r="N1629" t="str">
        <f>IF(ISBLANK(A1629),"",IF(H1630=0,NETWORKDAYS($H$3,H1629,holiday!$B$2:$B$10),IF(DAY(H1629)&lt;DAY(H1630),NETWORKDAYS($H$3,H1629,holiday!$B$2:$B$10),0)))</f>
        <v/>
      </c>
      <c r="O1629" t="str">
        <f>IF(ISBLANK(A1629),"",SUMIF($A$3:$A1629,O$2,$B$3:$B1629))</f>
        <v/>
      </c>
      <c r="P1629" t="str">
        <f>IF(ISBLANK(A1629),"",SUMIF($A$3:$A1629,P$2,$B$3:$B1629))</f>
        <v/>
      </c>
      <c r="Q1629" t="str">
        <f>IF(ISBLANK(A1629),"",SUMIF($A$3:$A1629,Q$2,$B$3:$B1629))</f>
        <v/>
      </c>
      <c r="R1629" t="str">
        <f>IF(ISBLANK(A1629),"",SUMIF($A$3:$A1629,R$2,$B$3:$B1629))</f>
        <v/>
      </c>
      <c r="T1629" s="2" t="str">
        <f t="shared" si="203"/>
        <v/>
      </c>
      <c r="U1629" s="2" t="str">
        <f t="shared" si="204"/>
        <v/>
      </c>
      <c r="V1629" s="2" t="str">
        <f t="shared" si="205"/>
        <v/>
      </c>
      <c r="W1629" s="2" t="str">
        <f t="shared" si="206"/>
        <v/>
      </c>
    </row>
    <row r="1630" spans="8:23" x14ac:dyDescent="0.3">
      <c r="H1630" s="12">
        <f t="shared" si="207"/>
        <v>0</v>
      </c>
      <c r="I1630" s="2" t="str">
        <f t="shared" si="200"/>
        <v/>
      </c>
      <c r="J1630" s="2" t="str">
        <f>IF(ISBLANK(A1630),"",-SUM(I$3:I1630))</f>
        <v/>
      </c>
      <c r="K1630" s="2" t="str">
        <f t="shared" si="201"/>
        <v/>
      </c>
      <c r="L1630" s="7" t="str">
        <f t="shared" si="202"/>
        <v/>
      </c>
      <c r="M1630" s="7" t="str">
        <f>IF(ISBLANK(A1630),"",K1630/($M$1+SUM(K$3:K1629)))</f>
        <v/>
      </c>
      <c r="N1630" t="str">
        <f>IF(ISBLANK(A1630),"",IF(H1631=0,NETWORKDAYS($H$3,H1630,holiday!$B$2:$B$10),IF(DAY(H1630)&lt;DAY(H1631),NETWORKDAYS($H$3,H1630,holiday!$B$2:$B$10),0)))</f>
        <v/>
      </c>
      <c r="O1630" t="str">
        <f>IF(ISBLANK(A1630),"",SUMIF($A$3:$A1630,O$2,$B$3:$B1630))</f>
        <v/>
      </c>
      <c r="P1630" t="str">
        <f>IF(ISBLANK(A1630),"",SUMIF($A$3:$A1630,P$2,$B$3:$B1630))</f>
        <v/>
      </c>
      <c r="Q1630" t="str">
        <f>IF(ISBLANK(A1630),"",SUMIF($A$3:$A1630,Q$2,$B$3:$B1630))</f>
        <v/>
      </c>
      <c r="R1630" t="str">
        <f>IF(ISBLANK(A1630),"",SUMIF($A$3:$A1630,R$2,$B$3:$B1630))</f>
        <v/>
      </c>
      <c r="T1630" s="2" t="str">
        <f t="shared" si="203"/>
        <v/>
      </c>
      <c r="U1630" s="2" t="str">
        <f t="shared" si="204"/>
        <v/>
      </c>
      <c r="V1630" s="2" t="str">
        <f t="shared" si="205"/>
        <v/>
      </c>
      <c r="W1630" s="2" t="str">
        <f t="shared" si="206"/>
        <v/>
      </c>
    </row>
    <row r="1631" spans="8:23" x14ac:dyDescent="0.3">
      <c r="H1631" s="12">
        <f t="shared" si="207"/>
        <v>0</v>
      </c>
      <c r="I1631" s="2" t="str">
        <f t="shared" si="200"/>
        <v/>
      </c>
      <c r="J1631" s="2" t="str">
        <f>IF(ISBLANK(A1631),"",-SUM(I$3:I1631))</f>
        <v/>
      </c>
      <c r="K1631" s="2" t="str">
        <f t="shared" si="201"/>
        <v/>
      </c>
      <c r="L1631" s="7" t="str">
        <f t="shared" si="202"/>
        <v/>
      </c>
      <c r="M1631" s="7" t="str">
        <f>IF(ISBLANK(A1631),"",K1631/($M$1+SUM(K$3:K1630)))</f>
        <v/>
      </c>
      <c r="N1631" t="str">
        <f>IF(ISBLANK(A1631),"",IF(H1632=0,NETWORKDAYS($H$3,H1631,holiday!$B$2:$B$10),IF(DAY(H1631)&lt;DAY(H1632),NETWORKDAYS($H$3,H1631,holiday!$B$2:$B$10),0)))</f>
        <v/>
      </c>
      <c r="O1631" t="str">
        <f>IF(ISBLANK(A1631),"",SUMIF($A$3:$A1631,O$2,$B$3:$B1631))</f>
        <v/>
      </c>
      <c r="P1631" t="str">
        <f>IF(ISBLANK(A1631),"",SUMIF($A$3:$A1631,P$2,$B$3:$B1631))</f>
        <v/>
      </c>
      <c r="Q1631" t="str">
        <f>IF(ISBLANK(A1631),"",SUMIF($A$3:$A1631,Q$2,$B$3:$B1631))</f>
        <v/>
      </c>
      <c r="R1631" t="str">
        <f>IF(ISBLANK(A1631),"",SUMIF($A$3:$A1631,R$2,$B$3:$B1631))</f>
        <v/>
      </c>
      <c r="T1631" s="2" t="str">
        <f t="shared" si="203"/>
        <v/>
      </c>
      <c r="U1631" s="2" t="str">
        <f t="shared" si="204"/>
        <v/>
      </c>
      <c r="V1631" s="2" t="str">
        <f t="shared" si="205"/>
        <v/>
      </c>
      <c r="W1631" s="2" t="str">
        <f t="shared" si="206"/>
        <v/>
      </c>
    </row>
    <row r="1632" spans="8:23" x14ac:dyDescent="0.3">
      <c r="H1632" s="12">
        <f t="shared" si="207"/>
        <v>0</v>
      </c>
      <c r="I1632" s="2" t="str">
        <f t="shared" si="200"/>
        <v/>
      </c>
      <c r="J1632" s="2" t="str">
        <f>IF(ISBLANK(A1632),"",-SUM(I$3:I1632))</f>
        <v/>
      </c>
      <c r="K1632" s="2" t="str">
        <f t="shared" si="201"/>
        <v/>
      </c>
      <c r="L1632" s="7" t="str">
        <f t="shared" si="202"/>
        <v/>
      </c>
      <c r="M1632" s="7" t="str">
        <f>IF(ISBLANK(A1632),"",K1632/($M$1+SUM(K$3:K1631)))</f>
        <v/>
      </c>
      <c r="N1632" t="str">
        <f>IF(ISBLANK(A1632),"",IF(H1633=0,NETWORKDAYS($H$3,H1632,holiday!$B$2:$B$10),IF(DAY(H1632)&lt;DAY(H1633),NETWORKDAYS($H$3,H1632,holiday!$B$2:$B$10),0)))</f>
        <v/>
      </c>
      <c r="O1632" t="str">
        <f>IF(ISBLANK(A1632),"",SUMIF($A$3:$A1632,O$2,$B$3:$B1632))</f>
        <v/>
      </c>
      <c r="P1632" t="str">
        <f>IF(ISBLANK(A1632),"",SUMIF($A$3:$A1632,P$2,$B$3:$B1632))</f>
        <v/>
      </c>
      <c r="Q1632" t="str">
        <f>IF(ISBLANK(A1632),"",SUMIF($A$3:$A1632,Q$2,$B$3:$B1632))</f>
        <v/>
      </c>
      <c r="R1632" t="str">
        <f>IF(ISBLANK(A1632),"",SUMIF($A$3:$A1632,R$2,$B$3:$B1632))</f>
        <v/>
      </c>
      <c r="T1632" s="2" t="str">
        <f t="shared" si="203"/>
        <v/>
      </c>
      <c r="U1632" s="2" t="str">
        <f t="shared" si="204"/>
        <v/>
      </c>
      <c r="V1632" s="2" t="str">
        <f t="shared" si="205"/>
        <v/>
      </c>
      <c r="W1632" s="2" t="str">
        <f t="shared" si="206"/>
        <v/>
      </c>
    </row>
    <row r="1633" spans="8:23" x14ac:dyDescent="0.3">
      <c r="H1633" s="12">
        <f t="shared" si="207"/>
        <v>0</v>
      </c>
      <c r="I1633" s="2" t="str">
        <f t="shared" si="200"/>
        <v/>
      </c>
      <c r="J1633" s="2" t="str">
        <f>IF(ISBLANK(A1633),"",-SUM(I$3:I1633))</f>
        <v/>
      </c>
      <c r="K1633" s="2" t="str">
        <f t="shared" si="201"/>
        <v/>
      </c>
      <c r="L1633" s="7" t="str">
        <f t="shared" si="202"/>
        <v/>
      </c>
      <c r="M1633" s="7" t="str">
        <f>IF(ISBLANK(A1633),"",K1633/($M$1+SUM(K$3:K1632)))</f>
        <v/>
      </c>
      <c r="N1633" t="str">
        <f>IF(ISBLANK(A1633),"",IF(H1634=0,NETWORKDAYS($H$3,H1633,holiday!$B$2:$B$10),IF(DAY(H1633)&lt;DAY(H1634),NETWORKDAYS($H$3,H1633,holiday!$B$2:$B$10),0)))</f>
        <v/>
      </c>
      <c r="O1633" t="str">
        <f>IF(ISBLANK(A1633),"",SUMIF($A$3:$A1633,O$2,$B$3:$B1633))</f>
        <v/>
      </c>
      <c r="P1633" t="str">
        <f>IF(ISBLANK(A1633),"",SUMIF($A$3:$A1633,P$2,$B$3:$B1633))</f>
        <v/>
      </c>
      <c r="Q1633" t="str">
        <f>IF(ISBLANK(A1633),"",SUMIF($A$3:$A1633,Q$2,$B$3:$B1633))</f>
        <v/>
      </c>
      <c r="R1633" t="str">
        <f>IF(ISBLANK(A1633),"",SUMIF($A$3:$A1633,R$2,$B$3:$B1633))</f>
        <v/>
      </c>
      <c r="T1633" s="2" t="str">
        <f t="shared" si="203"/>
        <v/>
      </c>
      <c r="U1633" s="2" t="str">
        <f t="shared" si="204"/>
        <v/>
      </c>
      <c r="V1633" s="2" t="str">
        <f t="shared" si="205"/>
        <v/>
      </c>
      <c r="W1633" s="2" t="str">
        <f t="shared" si="206"/>
        <v/>
      </c>
    </row>
    <row r="1634" spans="8:23" x14ac:dyDescent="0.3">
      <c r="H1634" s="12">
        <f t="shared" si="207"/>
        <v>0</v>
      </c>
      <c r="I1634" s="2" t="str">
        <f t="shared" si="200"/>
        <v/>
      </c>
      <c r="J1634" s="2" t="str">
        <f>IF(ISBLANK(A1634),"",-SUM(I$3:I1634))</f>
        <v/>
      </c>
      <c r="K1634" s="2" t="str">
        <f t="shared" si="201"/>
        <v/>
      </c>
      <c r="L1634" s="7" t="str">
        <f t="shared" si="202"/>
        <v/>
      </c>
      <c r="M1634" s="7" t="str">
        <f>IF(ISBLANK(A1634),"",K1634/($M$1+SUM(K$3:K1633)))</f>
        <v/>
      </c>
      <c r="N1634" t="str">
        <f>IF(ISBLANK(A1634),"",IF(H1635=0,NETWORKDAYS($H$3,H1634,holiday!$B$2:$B$10),IF(DAY(H1634)&lt;DAY(H1635),NETWORKDAYS($H$3,H1634,holiday!$B$2:$B$10),0)))</f>
        <v/>
      </c>
      <c r="O1634" t="str">
        <f>IF(ISBLANK(A1634),"",SUMIF($A$3:$A1634,O$2,$B$3:$B1634))</f>
        <v/>
      </c>
      <c r="P1634" t="str">
        <f>IF(ISBLANK(A1634),"",SUMIF($A$3:$A1634,P$2,$B$3:$B1634))</f>
        <v/>
      </c>
      <c r="Q1634" t="str">
        <f>IF(ISBLANK(A1634),"",SUMIF($A$3:$A1634,Q$2,$B$3:$B1634))</f>
        <v/>
      </c>
      <c r="R1634" t="str">
        <f>IF(ISBLANK(A1634),"",SUMIF($A$3:$A1634,R$2,$B$3:$B1634))</f>
        <v/>
      </c>
      <c r="T1634" s="2" t="str">
        <f t="shared" si="203"/>
        <v/>
      </c>
      <c r="U1634" s="2" t="str">
        <f t="shared" si="204"/>
        <v/>
      </c>
      <c r="V1634" s="2" t="str">
        <f t="shared" si="205"/>
        <v/>
      </c>
      <c r="W1634" s="2" t="str">
        <f t="shared" si="206"/>
        <v/>
      </c>
    </row>
    <row r="1635" spans="8:23" x14ac:dyDescent="0.3">
      <c r="H1635" s="12">
        <f t="shared" si="207"/>
        <v>0</v>
      </c>
      <c r="I1635" s="2" t="str">
        <f t="shared" si="200"/>
        <v/>
      </c>
      <c r="J1635" s="2" t="str">
        <f>IF(ISBLANK(A1635),"",-SUM(I$3:I1635))</f>
        <v/>
      </c>
      <c r="K1635" s="2" t="str">
        <f t="shared" si="201"/>
        <v/>
      </c>
      <c r="L1635" s="7" t="str">
        <f t="shared" si="202"/>
        <v/>
      </c>
      <c r="M1635" s="7" t="str">
        <f>IF(ISBLANK(A1635),"",K1635/($M$1+SUM(K$3:K1634)))</f>
        <v/>
      </c>
      <c r="N1635" t="str">
        <f>IF(ISBLANK(A1635),"",IF(H1636=0,NETWORKDAYS($H$3,H1635,holiday!$B$2:$B$10),IF(DAY(H1635)&lt;DAY(H1636),NETWORKDAYS($H$3,H1635,holiday!$B$2:$B$10),0)))</f>
        <v/>
      </c>
      <c r="O1635" t="str">
        <f>IF(ISBLANK(A1635),"",SUMIF($A$3:$A1635,O$2,$B$3:$B1635))</f>
        <v/>
      </c>
      <c r="P1635" t="str">
        <f>IF(ISBLANK(A1635),"",SUMIF($A$3:$A1635,P$2,$B$3:$B1635))</f>
        <v/>
      </c>
      <c r="Q1635" t="str">
        <f>IF(ISBLANK(A1635),"",SUMIF($A$3:$A1635,Q$2,$B$3:$B1635))</f>
        <v/>
      </c>
      <c r="R1635" t="str">
        <f>IF(ISBLANK(A1635),"",SUMIF($A$3:$A1635,R$2,$B$3:$B1635))</f>
        <v/>
      </c>
      <c r="T1635" s="2" t="str">
        <f t="shared" si="203"/>
        <v/>
      </c>
      <c r="U1635" s="2" t="str">
        <f t="shared" si="204"/>
        <v/>
      </c>
      <c r="V1635" s="2" t="str">
        <f t="shared" si="205"/>
        <v/>
      </c>
      <c r="W1635" s="2" t="str">
        <f t="shared" si="206"/>
        <v/>
      </c>
    </row>
    <row r="1636" spans="8:23" x14ac:dyDescent="0.3">
      <c r="H1636" s="12">
        <f t="shared" si="207"/>
        <v>0</v>
      </c>
      <c r="I1636" s="2" t="str">
        <f t="shared" si="200"/>
        <v/>
      </c>
      <c r="J1636" s="2" t="str">
        <f>IF(ISBLANK(A1636),"",-SUM(I$3:I1636))</f>
        <v/>
      </c>
      <c r="K1636" s="2" t="str">
        <f t="shared" si="201"/>
        <v/>
      </c>
      <c r="L1636" s="7" t="str">
        <f t="shared" si="202"/>
        <v/>
      </c>
      <c r="M1636" s="7" t="str">
        <f>IF(ISBLANK(A1636),"",K1636/($M$1+SUM(K$3:K1635)))</f>
        <v/>
      </c>
      <c r="N1636" t="str">
        <f>IF(ISBLANK(A1636),"",IF(H1637=0,NETWORKDAYS($H$3,H1636,holiday!$B$2:$B$10),IF(DAY(H1636)&lt;DAY(H1637),NETWORKDAYS($H$3,H1636,holiday!$B$2:$B$10),0)))</f>
        <v/>
      </c>
      <c r="O1636" t="str">
        <f>IF(ISBLANK(A1636),"",SUMIF($A$3:$A1636,O$2,$B$3:$B1636))</f>
        <v/>
      </c>
      <c r="P1636" t="str">
        <f>IF(ISBLANK(A1636),"",SUMIF($A$3:$A1636,P$2,$B$3:$B1636))</f>
        <v/>
      </c>
      <c r="Q1636" t="str">
        <f>IF(ISBLANK(A1636),"",SUMIF($A$3:$A1636,Q$2,$B$3:$B1636))</f>
        <v/>
      </c>
      <c r="R1636" t="str">
        <f>IF(ISBLANK(A1636),"",SUMIF($A$3:$A1636,R$2,$B$3:$B1636))</f>
        <v/>
      </c>
      <c r="T1636" s="2" t="str">
        <f t="shared" si="203"/>
        <v/>
      </c>
      <c r="U1636" s="2" t="str">
        <f t="shared" si="204"/>
        <v/>
      </c>
      <c r="V1636" s="2" t="str">
        <f t="shared" si="205"/>
        <v/>
      </c>
      <c r="W1636" s="2" t="str">
        <f t="shared" si="206"/>
        <v/>
      </c>
    </row>
    <row r="1637" spans="8:23" x14ac:dyDescent="0.3">
      <c r="H1637" s="12">
        <f t="shared" si="207"/>
        <v>0</v>
      </c>
      <c r="I1637" s="2" t="str">
        <f t="shared" si="200"/>
        <v/>
      </c>
      <c r="J1637" s="2" t="str">
        <f>IF(ISBLANK(A1637),"",-SUM(I$3:I1637))</f>
        <v/>
      </c>
      <c r="K1637" s="2" t="str">
        <f t="shared" si="201"/>
        <v/>
      </c>
      <c r="L1637" s="7" t="str">
        <f t="shared" si="202"/>
        <v/>
      </c>
      <c r="M1637" s="7" t="str">
        <f>IF(ISBLANK(A1637),"",K1637/($M$1+SUM(K$3:K1636)))</f>
        <v/>
      </c>
      <c r="N1637" t="str">
        <f>IF(ISBLANK(A1637),"",IF(H1638=0,NETWORKDAYS($H$3,H1637,holiday!$B$2:$B$10),IF(DAY(H1637)&lt;DAY(H1638),NETWORKDAYS($H$3,H1637,holiday!$B$2:$B$10),0)))</f>
        <v/>
      </c>
      <c r="O1637" t="str">
        <f>IF(ISBLANK(A1637),"",SUMIF($A$3:$A1637,O$2,$B$3:$B1637))</f>
        <v/>
      </c>
      <c r="P1637" t="str">
        <f>IF(ISBLANK(A1637),"",SUMIF($A$3:$A1637,P$2,$B$3:$B1637))</f>
        <v/>
      </c>
      <c r="Q1637" t="str">
        <f>IF(ISBLANK(A1637),"",SUMIF($A$3:$A1637,Q$2,$B$3:$B1637))</f>
        <v/>
      </c>
      <c r="R1637" t="str">
        <f>IF(ISBLANK(A1637),"",SUMIF($A$3:$A1637,R$2,$B$3:$B1637))</f>
        <v/>
      </c>
      <c r="T1637" s="2" t="str">
        <f t="shared" si="203"/>
        <v/>
      </c>
      <c r="U1637" s="2" t="str">
        <f t="shared" si="204"/>
        <v/>
      </c>
      <c r="V1637" s="2" t="str">
        <f t="shared" si="205"/>
        <v/>
      </c>
      <c r="W1637" s="2" t="str">
        <f t="shared" si="206"/>
        <v/>
      </c>
    </row>
    <row r="1638" spans="8:23" x14ac:dyDescent="0.3">
      <c r="H1638" s="12">
        <f t="shared" si="207"/>
        <v>0</v>
      </c>
      <c r="I1638" s="2" t="str">
        <f t="shared" si="200"/>
        <v/>
      </c>
      <c r="J1638" s="2" t="str">
        <f>IF(ISBLANK(A1638),"",-SUM(I$3:I1638))</f>
        <v/>
      </c>
      <c r="K1638" s="2" t="str">
        <f t="shared" si="201"/>
        <v/>
      </c>
      <c r="L1638" s="7" t="str">
        <f t="shared" si="202"/>
        <v/>
      </c>
      <c r="M1638" s="7" t="str">
        <f>IF(ISBLANK(A1638),"",K1638/($M$1+SUM(K$3:K1637)))</f>
        <v/>
      </c>
      <c r="N1638" t="str">
        <f>IF(ISBLANK(A1638),"",IF(H1639=0,NETWORKDAYS($H$3,H1638,holiday!$B$2:$B$10),IF(DAY(H1638)&lt;DAY(H1639),NETWORKDAYS($H$3,H1638,holiday!$B$2:$B$10),0)))</f>
        <v/>
      </c>
      <c r="O1638" t="str">
        <f>IF(ISBLANK(A1638),"",SUMIF($A$3:$A1638,O$2,$B$3:$B1638))</f>
        <v/>
      </c>
      <c r="P1638" t="str">
        <f>IF(ISBLANK(A1638),"",SUMIF($A$3:$A1638,P$2,$B$3:$B1638))</f>
        <v/>
      </c>
      <c r="Q1638" t="str">
        <f>IF(ISBLANK(A1638),"",SUMIF($A$3:$A1638,Q$2,$B$3:$B1638))</f>
        <v/>
      </c>
      <c r="R1638" t="str">
        <f>IF(ISBLANK(A1638),"",SUMIF($A$3:$A1638,R$2,$B$3:$B1638))</f>
        <v/>
      </c>
      <c r="T1638" s="2" t="str">
        <f t="shared" si="203"/>
        <v/>
      </c>
      <c r="U1638" s="2" t="str">
        <f t="shared" si="204"/>
        <v/>
      </c>
      <c r="V1638" s="2" t="str">
        <f t="shared" si="205"/>
        <v/>
      </c>
      <c r="W1638" s="2" t="str">
        <f t="shared" si="206"/>
        <v/>
      </c>
    </row>
    <row r="1639" spans="8:23" x14ac:dyDescent="0.3">
      <c r="H1639" s="12">
        <f t="shared" si="207"/>
        <v>0</v>
      </c>
      <c r="I1639" s="2" t="str">
        <f t="shared" si="200"/>
        <v/>
      </c>
      <c r="J1639" s="2" t="str">
        <f>IF(ISBLANK(A1639),"",-SUM(I$3:I1639))</f>
        <v/>
      </c>
      <c r="K1639" s="2" t="str">
        <f t="shared" si="201"/>
        <v/>
      </c>
      <c r="L1639" s="7" t="str">
        <f t="shared" si="202"/>
        <v/>
      </c>
      <c r="M1639" s="7" t="str">
        <f>IF(ISBLANK(A1639),"",K1639/($M$1+SUM(K$3:K1638)))</f>
        <v/>
      </c>
      <c r="N1639" t="str">
        <f>IF(ISBLANK(A1639),"",IF(H1640=0,NETWORKDAYS($H$3,H1639,holiday!$B$2:$B$10),IF(DAY(H1639)&lt;DAY(H1640),NETWORKDAYS($H$3,H1639,holiday!$B$2:$B$10),0)))</f>
        <v/>
      </c>
      <c r="O1639" t="str">
        <f>IF(ISBLANK(A1639),"",SUMIF($A$3:$A1639,O$2,$B$3:$B1639))</f>
        <v/>
      </c>
      <c r="P1639" t="str">
        <f>IF(ISBLANK(A1639),"",SUMIF($A$3:$A1639,P$2,$B$3:$B1639))</f>
        <v/>
      </c>
      <c r="Q1639" t="str">
        <f>IF(ISBLANK(A1639),"",SUMIF($A$3:$A1639,Q$2,$B$3:$B1639))</f>
        <v/>
      </c>
      <c r="R1639" t="str">
        <f>IF(ISBLANK(A1639),"",SUMIF($A$3:$A1639,R$2,$B$3:$B1639))</f>
        <v/>
      </c>
      <c r="T1639" s="2" t="str">
        <f t="shared" si="203"/>
        <v/>
      </c>
      <c r="U1639" s="2" t="str">
        <f t="shared" si="204"/>
        <v/>
      </c>
      <c r="V1639" s="2" t="str">
        <f t="shared" si="205"/>
        <v/>
      </c>
      <c r="W1639" s="2" t="str">
        <f t="shared" si="206"/>
        <v/>
      </c>
    </row>
    <row r="1640" spans="8:23" x14ac:dyDescent="0.3">
      <c r="H1640" s="12">
        <f t="shared" si="207"/>
        <v>0</v>
      </c>
      <c r="I1640" s="2" t="str">
        <f t="shared" ref="I1640:I1703" si="208">IF(ISBLANK(A1640),"",-B1640*C1640)</f>
        <v/>
      </c>
      <c r="J1640" s="2" t="str">
        <f>IF(ISBLANK(A1640),"",-SUM(I$3:I1640))</f>
        <v/>
      </c>
      <c r="K1640" s="2" t="str">
        <f t="shared" ref="K1640:K1703" si="209">IF(ISBLANK(A1640),"",SUMPRODUCT(O1640:R1640,T1640:W1640)-J1640)</f>
        <v/>
      </c>
      <c r="L1640" s="7" t="str">
        <f t="shared" ref="L1640:L1703" si="210">IF(ISBLANK(A1640),"",K1640/$M$1)</f>
        <v/>
      </c>
      <c r="M1640" s="7" t="str">
        <f>IF(ISBLANK(A1640),"",K1640/($M$1+SUM(K$3:K1639)))</f>
        <v/>
      </c>
      <c r="N1640" t="str">
        <f>IF(ISBLANK(A1640),"",IF(H1641=0,NETWORKDAYS($H$3,H1640,holiday!$B$2:$B$10),IF(DAY(H1640)&lt;DAY(H1641),NETWORKDAYS($H$3,H1640,holiday!$B$2:$B$10),0)))</f>
        <v/>
      </c>
      <c r="O1640" t="str">
        <f>IF(ISBLANK(A1640),"",SUMIF($A$3:$A1640,O$2,$B$3:$B1640))</f>
        <v/>
      </c>
      <c r="P1640" t="str">
        <f>IF(ISBLANK(A1640),"",SUMIF($A$3:$A1640,P$2,$B$3:$B1640))</f>
        <v/>
      </c>
      <c r="Q1640" t="str">
        <f>IF(ISBLANK(A1640),"",SUMIF($A$3:$A1640,Q$2,$B$3:$B1640))</f>
        <v/>
      </c>
      <c r="R1640" t="str">
        <f>IF(ISBLANK(A1640),"",SUMIF($A$3:$A1640,R$2,$B$3:$B1640))</f>
        <v/>
      </c>
      <c r="T1640" s="2" t="str">
        <f t="shared" ref="T1640:T1703" si="211">IF(ISBLANK(A1640),"",IF($A1640=T$2,$C1640,T1639))</f>
        <v/>
      </c>
      <c r="U1640" s="2" t="str">
        <f t="shared" ref="U1640:U1703" si="212">IF(ISBLANK(A1640),"",IF($A1640=U$2,$C1640,U1639))</f>
        <v/>
      </c>
      <c r="V1640" s="2" t="str">
        <f t="shared" ref="V1640:V1703" si="213">IF(ISBLANK(A1640),"",IF($A1640=V$2,$C1640,V1639))</f>
        <v/>
      </c>
      <c r="W1640" s="2" t="str">
        <f t="shared" ref="W1640:W1703" si="214">IF(ISBLANK(A1640),"",IF($A1640=W$2,$C1640,W1639))</f>
        <v/>
      </c>
    </row>
    <row r="1641" spans="8:23" x14ac:dyDescent="0.3">
      <c r="H1641" s="12">
        <f t="shared" si="207"/>
        <v>0</v>
      </c>
      <c r="I1641" s="2" t="str">
        <f t="shared" si="208"/>
        <v/>
      </c>
      <c r="J1641" s="2" t="str">
        <f>IF(ISBLANK(A1641),"",-SUM(I$3:I1641))</f>
        <v/>
      </c>
      <c r="K1641" s="2" t="str">
        <f t="shared" si="209"/>
        <v/>
      </c>
      <c r="L1641" s="7" t="str">
        <f t="shared" si="210"/>
        <v/>
      </c>
      <c r="M1641" s="7" t="str">
        <f>IF(ISBLANK(A1641),"",K1641/($M$1+SUM(K$3:K1640)))</f>
        <v/>
      </c>
      <c r="N1641" t="str">
        <f>IF(ISBLANK(A1641),"",IF(H1642=0,NETWORKDAYS($H$3,H1641,holiday!$B$2:$B$10),IF(DAY(H1641)&lt;DAY(H1642),NETWORKDAYS($H$3,H1641,holiday!$B$2:$B$10),0)))</f>
        <v/>
      </c>
      <c r="O1641" t="str">
        <f>IF(ISBLANK(A1641),"",SUMIF($A$3:$A1641,O$2,$B$3:$B1641))</f>
        <v/>
      </c>
      <c r="P1641" t="str">
        <f>IF(ISBLANK(A1641),"",SUMIF($A$3:$A1641,P$2,$B$3:$B1641))</f>
        <v/>
      </c>
      <c r="Q1641" t="str">
        <f>IF(ISBLANK(A1641),"",SUMIF($A$3:$A1641,Q$2,$B$3:$B1641))</f>
        <v/>
      </c>
      <c r="R1641" t="str">
        <f>IF(ISBLANK(A1641),"",SUMIF($A$3:$A1641,R$2,$B$3:$B1641))</f>
        <v/>
      </c>
      <c r="T1641" s="2" t="str">
        <f t="shared" si="211"/>
        <v/>
      </c>
      <c r="U1641" s="2" t="str">
        <f t="shared" si="212"/>
        <v/>
      </c>
      <c r="V1641" s="2" t="str">
        <f t="shared" si="213"/>
        <v/>
      </c>
      <c r="W1641" s="2" t="str">
        <f t="shared" si="214"/>
        <v/>
      </c>
    </row>
    <row r="1642" spans="8:23" x14ac:dyDescent="0.3">
      <c r="H1642" s="12">
        <f t="shared" si="207"/>
        <v>0</v>
      </c>
      <c r="I1642" s="2" t="str">
        <f t="shared" si="208"/>
        <v/>
      </c>
      <c r="J1642" s="2" t="str">
        <f>IF(ISBLANK(A1642),"",-SUM(I$3:I1642))</f>
        <v/>
      </c>
      <c r="K1642" s="2" t="str">
        <f t="shared" si="209"/>
        <v/>
      </c>
      <c r="L1642" s="7" t="str">
        <f t="shared" si="210"/>
        <v/>
      </c>
      <c r="M1642" s="7" t="str">
        <f>IF(ISBLANK(A1642),"",K1642/($M$1+SUM(K$3:K1641)))</f>
        <v/>
      </c>
      <c r="N1642" t="str">
        <f>IF(ISBLANK(A1642),"",IF(H1643=0,NETWORKDAYS($H$3,H1642,holiday!$B$2:$B$10),IF(DAY(H1642)&lt;DAY(H1643),NETWORKDAYS($H$3,H1642,holiday!$B$2:$B$10),0)))</f>
        <v/>
      </c>
      <c r="O1642" t="str">
        <f>IF(ISBLANK(A1642),"",SUMIF($A$3:$A1642,O$2,$B$3:$B1642))</f>
        <v/>
      </c>
      <c r="P1642" t="str">
        <f>IF(ISBLANK(A1642),"",SUMIF($A$3:$A1642,P$2,$B$3:$B1642))</f>
        <v/>
      </c>
      <c r="Q1642" t="str">
        <f>IF(ISBLANK(A1642),"",SUMIF($A$3:$A1642,Q$2,$B$3:$B1642))</f>
        <v/>
      </c>
      <c r="R1642" t="str">
        <f>IF(ISBLANK(A1642),"",SUMIF($A$3:$A1642,R$2,$B$3:$B1642))</f>
        <v/>
      </c>
      <c r="T1642" s="2" t="str">
        <f t="shared" si="211"/>
        <v/>
      </c>
      <c r="U1642" s="2" t="str">
        <f t="shared" si="212"/>
        <v/>
      </c>
      <c r="V1642" s="2" t="str">
        <f t="shared" si="213"/>
        <v/>
      </c>
      <c r="W1642" s="2" t="str">
        <f t="shared" si="214"/>
        <v/>
      </c>
    </row>
    <row r="1643" spans="8:23" x14ac:dyDescent="0.3">
      <c r="H1643" s="12">
        <f t="shared" si="207"/>
        <v>0</v>
      </c>
      <c r="I1643" s="2" t="str">
        <f t="shared" si="208"/>
        <v/>
      </c>
      <c r="J1643" s="2" t="str">
        <f>IF(ISBLANK(A1643),"",-SUM(I$3:I1643))</f>
        <v/>
      </c>
      <c r="K1643" s="2" t="str">
        <f t="shared" si="209"/>
        <v/>
      </c>
      <c r="L1643" s="7" t="str">
        <f t="shared" si="210"/>
        <v/>
      </c>
      <c r="M1643" s="7" t="str">
        <f>IF(ISBLANK(A1643),"",K1643/($M$1+SUM(K$3:K1642)))</f>
        <v/>
      </c>
      <c r="N1643" t="str">
        <f>IF(ISBLANK(A1643),"",IF(H1644=0,NETWORKDAYS($H$3,H1643,holiday!$B$2:$B$10),IF(DAY(H1643)&lt;DAY(H1644),NETWORKDAYS($H$3,H1643,holiday!$B$2:$B$10),0)))</f>
        <v/>
      </c>
      <c r="O1643" t="str">
        <f>IF(ISBLANK(A1643),"",SUMIF($A$3:$A1643,O$2,$B$3:$B1643))</f>
        <v/>
      </c>
      <c r="P1643" t="str">
        <f>IF(ISBLANK(A1643),"",SUMIF($A$3:$A1643,P$2,$B$3:$B1643))</f>
        <v/>
      </c>
      <c r="Q1643" t="str">
        <f>IF(ISBLANK(A1643),"",SUMIF($A$3:$A1643,Q$2,$B$3:$B1643))</f>
        <v/>
      </c>
      <c r="R1643" t="str">
        <f>IF(ISBLANK(A1643),"",SUMIF($A$3:$A1643,R$2,$B$3:$B1643))</f>
        <v/>
      </c>
      <c r="T1643" s="2" t="str">
        <f t="shared" si="211"/>
        <v/>
      </c>
      <c r="U1643" s="2" t="str">
        <f t="shared" si="212"/>
        <v/>
      </c>
      <c r="V1643" s="2" t="str">
        <f t="shared" si="213"/>
        <v/>
      </c>
      <c r="W1643" s="2" t="str">
        <f t="shared" si="214"/>
        <v/>
      </c>
    </row>
    <row r="1644" spans="8:23" x14ac:dyDescent="0.3">
      <c r="H1644" s="12">
        <f t="shared" si="207"/>
        <v>0</v>
      </c>
      <c r="I1644" s="2" t="str">
        <f t="shared" si="208"/>
        <v/>
      </c>
      <c r="J1644" s="2" t="str">
        <f>IF(ISBLANK(A1644),"",-SUM(I$3:I1644))</f>
        <v/>
      </c>
      <c r="K1644" s="2" t="str">
        <f t="shared" si="209"/>
        <v/>
      </c>
      <c r="L1644" s="7" t="str">
        <f t="shared" si="210"/>
        <v/>
      </c>
      <c r="M1644" s="7" t="str">
        <f>IF(ISBLANK(A1644),"",K1644/($M$1+SUM(K$3:K1643)))</f>
        <v/>
      </c>
      <c r="N1644" t="str">
        <f>IF(ISBLANK(A1644),"",IF(H1645=0,NETWORKDAYS($H$3,H1644,holiday!$B$2:$B$10),IF(DAY(H1644)&lt;DAY(H1645),NETWORKDAYS($H$3,H1644,holiday!$B$2:$B$10),0)))</f>
        <v/>
      </c>
      <c r="O1644" t="str">
        <f>IF(ISBLANK(A1644),"",SUMIF($A$3:$A1644,O$2,$B$3:$B1644))</f>
        <v/>
      </c>
      <c r="P1644" t="str">
        <f>IF(ISBLANK(A1644),"",SUMIF($A$3:$A1644,P$2,$B$3:$B1644))</f>
        <v/>
      </c>
      <c r="Q1644" t="str">
        <f>IF(ISBLANK(A1644),"",SUMIF($A$3:$A1644,Q$2,$B$3:$B1644))</f>
        <v/>
      </c>
      <c r="R1644" t="str">
        <f>IF(ISBLANK(A1644),"",SUMIF($A$3:$A1644,R$2,$B$3:$B1644))</f>
        <v/>
      </c>
      <c r="T1644" s="2" t="str">
        <f t="shared" si="211"/>
        <v/>
      </c>
      <c r="U1644" s="2" t="str">
        <f t="shared" si="212"/>
        <v/>
      </c>
      <c r="V1644" s="2" t="str">
        <f t="shared" si="213"/>
        <v/>
      </c>
      <c r="W1644" s="2" t="str">
        <f t="shared" si="214"/>
        <v/>
      </c>
    </row>
    <row r="1645" spans="8:23" x14ac:dyDescent="0.3">
      <c r="H1645" s="12">
        <f t="shared" si="207"/>
        <v>0</v>
      </c>
      <c r="I1645" s="2" t="str">
        <f t="shared" si="208"/>
        <v/>
      </c>
      <c r="J1645" s="2" t="str">
        <f>IF(ISBLANK(A1645),"",-SUM(I$3:I1645))</f>
        <v/>
      </c>
      <c r="K1645" s="2" t="str">
        <f t="shared" si="209"/>
        <v/>
      </c>
      <c r="L1645" s="7" t="str">
        <f t="shared" si="210"/>
        <v/>
      </c>
      <c r="M1645" s="7" t="str">
        <f>IF(ISBLANK(A1645),"",K1645/($M$1+SUM(K$3:K1644)))</f>
        <v/>
      </c>
      <c r="N1645" t="str">
        <f>IF(ISBLANK(A1645),"",IF(H1646=0,NETWORKDAYS($H$3,H1645,holiday!$B$2:$B$10),IF(DAY(H1645)&lt;DAY(H1646),NETWORKDAYS($H$3,H1645,holiday!$B$2:$B$10),0)))</f>
        <v/>
      </c>
      <c r="O1645" t="str">
        <f>IF(ISBLANK(A1645),"",SUMIF($A$3:$A1645,O$2,$B$3:$B1645))</f>
        <v/>
      </c>
      <c r="P1645" t="str">
        <f>IF(ISBLANK(A1645),"",SUMIF($A$3:$A1645,P$2,$B$3:$B1645))</f>
        <v/>
      </c>
      <c r="Q1645" t="str">
        <f>IF(ISBLANK(A1645),"",SUMIF($A$3:$A1645,Q$2,$B$3:$B1645))</f>
        <v/>
      </c>
      <c r="R1645" t="str">
        <f>IF(ISBLANK(A1645),"",SUMIF($A$3:$A1645,R$2,$B$3:$B1645))</f>
        <v/>
      </c>
      <c r="T1645" s="2" t="str">
        <f t="shared" si="211"/>
        <v/>
      </c>
      <c r="U1645" s="2" t="str">
        <f t="shared" si="212"/>
        <v/>
      </c>
      <c r="V1645" s="2" t="str">
        <f t="shared" si="213"/>
        <v/>
      </c>
      <c r="W1645" s="2" t="str">
        <f t="shared" si="214"/>
        <v/>
      </c>
    </row>
    <row r="1646" spans="8:23" x14ac:dyDescent="0.3">
      <c r="H1646" s="12">
        <f t="shared" si="207"/>
        <v>0</v>
      </c>
      <c r="I1646" s="2" t="str">
        <f t="shared" si="208"/>
        <v/>
      </c>
      <c r="J1646" s="2" t="str">
        <f>IF(ISBLANK(A1646),"",-SUM(I$3:I1646))</f>
        <v/>
      </c>
      <c r="K1646" s="2" t="str">
        <f t="shared" si="209"/>
        <v/>
      </c>
      <c r="L1646" s="7" t="str">
        <f t="shared" si="210"/>
        <v/>
      </c>
      <c r="M1646" s="7" t="str">
        <f>IF(ISBLANK(A1646),"",K1646/($M$1+SUM(K$3:K1645)))</f>
        <v/>
      </c>
      <c r="N1646" t="str">
        <f>IF(ISBLANK(A1646),"",IF(H1647=0,NETWORKDAYS($H$3,H1646,holiday!$B$2:$B$10),IF(DAY(H1646)&lt;DAY(H1647),NETWORKDAYS($H$3,H1646,holiday!$B$2:$B$10),0)))</f>
        <v/>
      </c>
      <c r="O1646" t="str">
        <f>IF(ISBLANK(A1646),"",SUMIF($A$3:$A1646,O$2,$B$3:$B1646))</f>
        <v/>
      </c>
      <c r="P1646" t="str">
        <f>IF(ISBLANK(A1646),"",SUMIF($A$3:$A1646,P$2,$B$3:$B1646))</f>
        <v/>
      </c>
      <c r="Q1646" t="str">
        <f>IF(ISBLANK(A1646),"",SUMIF($A$3:$A1646,Q$2,$B$3:$B1646))</f>
        <v/>
      </c>
      <c r="R1646" t="str">
        <f>IF(ISBLANK(A1646),"",SUMIF($A$3:$A1646,R$2,$B$3:$B1646))</f>
        <v/>
      </c>
      <c r="T1646" s="2" t="str">
        <f t="shared" si="211"/>
        <v/>
      </c>
      <c r="U1646" s="2" t="str">
        <f t="shared" si="212"/>
        <v/>
      </c>
      <c r="V1646" s="2" t="str">
        <f t="shared" si="213"/>
        <v/>
      </c>
      <c r="W1646" s="2" t="str">
        <f t="shared" si="214"/>
        <v/>
      </c>
    </row>
    <row r="1647" spans="8:23" x14ac:dyDescent="0.3">
      <c r="H1647" s="12">
        <f t="shared" si="207"/>
        <v>0</v>
      </c>
      <c r="I1647" s="2" t="str">
        <f t="shared" si="208"/>
        <v/>
      </c>
      <c r="J1647" s="2" t="str">
        <f>IF(ISBLANK(A1647),"",-SUM(I$3:I1647))</f>
        <v/>
      </c>
      <c r="K1647" s="2" t="str">
        <f t="shared" si="209"/>
        <v/>
      </c>
      <c r="L1647" s="7" t="str">
        <f t="shared" si="210"/>
        <v/>
      </c>
      <c r="M1647" s="7" t="str">
        <f>IF(ISBLANK(A1647),"",K1647/($M$1+SUM(K$3:K1646)))</f>
        <v/>
      </c>
      <c r="N1647" t="str">
        <f>IF(ISBLANK(A1647),"",IF(H1648=0,NETWORKDAYS($H$3,H1647,holiday!$B$2:$B$10),IF(DAY(H1647)&lt;DAY(H1648),NETWORKDAYS($H$3,H1647,holiday!$B$2:$B$10),0)))</f>
        <v/>
      </c>
      <c r="O1647" t="str">
        <f>IF(ISBLANK(A1647),"",SUMIF($A$3:$A1647,O$2,$B$3:$B1647))</f>
        <v/>
      </c>
      <c r="P1647" t="str">
        <f>IF(ISBLANK(A1647),"",SUMIF($A$3:$A1647,P$2,$B$3:$B1647))</f>
        <v/>
      </c>
      <c r="Q1647" t="str">
        <f>IF(ISBLANK(A1647),"",SUMIF($A$3:$A1647,Q$2,$B$3:$B1647))</f>
        <v/>
      </c>
      <c r="R1647" t="str">
        <f>IF(ISBLANK(A1647),"",SUMIF($A$3:$A1647,R$2,$B$3:$B1647))</f>
        <v/>
      </c>
      <c r="T1647" s="2" t="str">
        <f t="shared" si="211"/>
        <v/>
      </c>
      <c r="U1647" s="2" t="str">
        <f t="shared" si="212"/>
        <v/>
      </c>
      <c r="V1647" s="2" t="str">
        <f t="shared" si="213"/>
        <v/>
      </c>
      <c r="W1647" s="2" t="str">
        <f t="shared" si="214"/>
        <v/>
      </c>
    </row>
    <row r="1648" spans="8:23" x14ac:dyDescent="0.3">
      <c r="H1648" s="12">
        <f t="shared" si="207"/>
        <v>0</v>
      </c>
      <c r="I1648" s="2" t="str">
        <f t="shared" si="208"/>
        <v/>
      </c>
      <c r="J1648" s="2" t="str">
        <f>IF(ISBLANK(A1648),"",-SUM(I$3:I1648))</f>
        <v/>
      </c>
      <c r="K1648" s="2" t="str">
        <f t="shared" si="209"/>
        <v/>
      </c>
      <c r="L1648" s="7" t="str">
        <f t="shared" si="210"/>
        <v/>
      </c>
      <c r="M1648" s="7" t="str">
        <f>IF(ISBLANK(A1648),"",K1648/($M$1+SUM(K$3:K1647)))</f>
        <v/>
      </c>
      <c r="N1648" t="str">
        <f>IF(ISBLANK(A1648),"",IF(H1649=0,NETWORKDAYS($H$3,H1648,holiday!$B$2:$B$10),IF(DAY(H1648)&lt;DAY(H1649),NETWORKDAYS($H$3,H1648,holiday!$B$2:$B$10),0)))</f>
        <v/>
      </c>
      <c r="O1648" t="str">
        <f>IF(ISBLANK(A1648),"",SUMIF($A$3:$A1648,O$2,$B$3:$B1648))</f>
        <v/>
      </c>
      <c r="P1648" t="str">
        <f>IF(ISBLANK(A1648),"",SUMIF($A$3:$A1648,P$2,$B$3:$B1648))</f>
        <v/>
      </c>
      <c r="Q1648" t="str">
        <f>IF(ISBLANK(A1648),"",SUMIF($A$3:$A1648,Q$2,$B$3:$B1648))</f>
        <v/>
      </c>
      <c r="R1648" t="str">
        <f>IF(ISBLANK(A1648),"",SUMIF($A$3:$A1648,R$2,$B$3:$B1648))</f>
        <v/>
      </c>
      <c r="T1648" s="2" t="str">
        <f t="shared" si="211"/>
        <v/>
      </c>
      <c r="U1648" s="2" t="str">
        <f t="shared" si="212"/>
        <v/>
      </c>
      <c r="V1648" s="2" t="str">
        <f t="shared" si="213"/>
        <v/>
      </c>
      <c r="W1648" s="2" t="str">
        <f t="shared" si="214"/>
        <v/>
      </c>
    </row>
    <row r="1649" spans="8:23" x14ac:dyDescent="0.3">
      <c r="H1649" s="12">
        <f t="shared" si="207"/>
        <v>0</v>
      </c>
      <c r="I1649" s="2" t="str">
        <f t="shared" si="208"/>
        <v/>
      </c>
      <c r="J1649" s="2" t="str">
        <f>IF(ISBLANK(A1649),"",-SUM(I$3:I1649))</f>
        <v/>
      </c>
      <c r="K1649" s="2" t="str">
        <f t="shared" si="209"/>
        <v/>
      </c>
      <c r="L1649" s="7" t="str">
        <f t="shared" si="210"/>
        <v/>
      </c>
      <c r="M1649" s="7" t="str">
        <f>IF(ISBLANK(A1649),"",K1649/($M$1+SUM(K$3:K1648)))</f>
        <v/>
      </c>
      <c r="N1649" t="str">
        <f>IF(ISBLANK(A1649),"",IF(H1650=0,NETWORKDAYS($H$3,H1649,holiday!$B$2:$B$10),IF(DAY(H1649)&lt;DAY(H1650),NETWORKDAYS($H$3,H1649,holiday!$B$2:$B$10),0)))</f>
        <v/>
      </c>
      <c r="O1649" t="str">
        <f>IF(ISBLANK(A1649),"",SUMIF($A$3:$A1649,O$2,$B$3:$B1649))</f>
        <v/>
      </c>
      <c r="P1649" t="str">
        <f>IF(ISBLANK(A1649),"",SUMIF($A$3:$A1649,P$2,$B$3:$B1649))</f>
        <v/>
      </c>
      <c r="Q1649" t="str">
        <f>IF(ISBLANK(A1649),"",SUMIF($A$3:$A1649,Q$2,$B$3:$B1649))</f>
        <v/>
      </c>
      <c r="R1649" t="str">
        <f>IF(ISBLANK(A1649),"",SUMIF($A$3:$A1649,R$2,$B$3:$B1649))</f>
        <v/>
      </c>
      <c r="T1649" s="2" t="str">
        <f t="shared" si="211"/>
        <v/>
      </c>
      <c r="U1649" s="2" t="str">
        <f t="shared" si="212"/>
        <v/>
      </c>
      <c r="V1649" s="2" t="str">
        <f t="shared" si="213"/>
        <v/>
      </c>
      <c r="W1649" s="2" t="str">
        <f t="shared" si="214"/>
        <v/>
      </c>
    </row>
    <row r="1650" spans="8:23" x14ac:dyDescent="0.3">
      <c r="H1650" s="12">
        <f t="shared" si="207"/>
        <v>0</v>
      </c>
      <c r="I1650" s="2" t="str">
        <f t="shared" si="208"/>
        <v/>
      </c>
      <c r="J1650" s="2" t="str">
        <f>IF(ISBLANK(A1650),"",-SUM(I$3:I1650))</f>
        <v/>
      </c>
      <c r="K1650" s="2" t="str">
        <f t="shared" si="209"/>
        <v/>
      </c>
      <c r="L1650" s="7" t="str">
        <f t="shared" si="210"/>
        <v/>
      </c>
      <c r="M1650" s="7" t="str">
        <f>IF(ISBLANK(A1650),"",K1650/($M$1+SUM(K$3:K1649)))</f>
        <v/>
      </c>
      <c r="N1650" t="str">
        <f>IF(ISBLANK(A1650),"",IF(H1651=0,NETWORKDAYS($H$3,H1650,holiday!$B$2:$B$10),IF(DAY(H1650)&lt;DAY(H1651),NETWORKDAYS($H$3,H1650,holiday!$B$2:$B$10),0)))</f>
        <v/>
      </c>
      <c r="O1650" t="str">
        <f>IF(ISBLANK(A1650),"",SUMIF($A$3:$A1650,O$2,$B$3:$B1650))</f>
        <v/>
      </c>
      <c r="P1650" t="str">
        <f>IF(ISBLANK(A1650),"",SUMIF($A$3:$A1650,P$2,$B$3:$B1650))</f>
        <v/>
      </c>
      <c r="Q1650" t="str">
        <f>IF(ISBLANK(A1650),"",SUMIF($A$3:$A1650,Q$2,$B$3:$B1650))</f>
        <v/>
      </c>
      <c r="R1650" t="str">
        <f>IF(ISBLANK(A1650),"",SUMIF($A$3:$A1650,R$2,$B$3:$B1650))</f>
        <v/>
      </c>
      <c r="T1650" s="2" t="str">
        <f t="shared" si="211"/>
        <v/>
      </c>
      <c r="U1650" s="2" t="str">
        <f t="shared" si="212"/>
        <v/>
      </c>
      <c r="V1650" s="2" t="str">
        <f t="shared" si="213"/>
        <v/>
      </c>
      <c r="W1650" s="2" t="str">
        <f t="shared" si="214"/>
        <v/>
      </c>
    </row>
    <row r="1651" spans="8:23" x14ac:dyDescent="0.3">
      <c r="H1651" s="12">
        <f t="shared" si="207"/>
        <v>0</v>
      </c>
      <c r="I1651" s="2" t="str">
        <f t="shared" si="208"/>
        <v/>
      </c>
      <c r="J1651" s="2" t="str">
        <f>IF(ISBLANK(A1651),"",-SUM(I$3:I1651))</f>
        <v/>
      </c>
      <c r="K1651" s="2" t="str">
        <f t="shared" si="209"/>
        <v/>
      </c>
      <c r="L1651" s="7" t="str">
        <f t="shared" si="210"/>
        <v/>
      </c>
      <c r="M1651" s="7" t="str">
        <f>IF(ISBLANK(A1651),"",K1651/($M$1+SUM(K$3:K1650)))</f>
        <v/>
      </c>
      <c r="N1651" t="str">
        <f>IF(ISBLANK(A1651),"",IF(H1652=0,NETWORKDAYS($H$3,H1651,holiday!$B$2:$B$10),IF(DAY(H1651)&lt;DAY(H1652),NETWORKDAYS($H$3,H1651,holiday!$B$2:$B$10),0)))</f>
        <v/>
      </c>
      <c r="O1651" t="str">
        <f>IF(ISBLANK(A1651),"",SUMIF($A$3:$A1651,O$2,$B$3:$B1651))</f>
        <v/>
      </c>
      <c r="P1651" t="str">
        <f>IF(ISBLANK(A1651),"",SUMIF($A$3:$A1651,P$2,$B$3:$B1651))</f>
        <v/>
      </c>
      <c r="Q1651" t="str">
        <f>IF(ISBLANK(A1651),"",SUMIF($A$3:$A1651,Q$2,$B$3:$B1651))</f>
        <v/>
      </c>
      <c r="R1651" t="str">
        <f>IF(ISBLANK(A1651),"",SUMIF($A$3:$A1651,R$2,$B$3:$B1651))</f>
        <v/>
      </c>
      <c r="T1651" s="2" t="str">
        <f t="shared" si="211"/>
        <v/>
      </c>
      <c r="U1651" s="2" t="str">
        <f t="shared" si="212"/>
        <v/>
      </c>
      <c r="V1651" s="2" t="str">
        <f t="shared" si="213"/>
        <v/>
      </c>
      <c r="W1651" s="2" t="str">
        <f t="shared" si="214"/>
        <v/>
      </c>
    </row>
    <row r="1652" spans="8:23" x14ac:dyDescent="0.3">
      <c r="H1652" s="12">
        <f t="shared" si="207"/>
        <v>0</v>
      </c>
      <c r="I1652" s="2" t="str">
        <f t="shared" si="208"/>
        <v/>
      </c>
      <c r="J1652" s="2" t="str">
        <f>IF(ISBLANK(A1652),"",-SUM(I$3:I1652))</f>
        <v/>
      </c>
      <c r="K1652" s="2" t="str">
        <f t="shared" si="209"/>
        <v/>
      </c>
      <c r="L1652" s="7" t="str">
        <f t="shared" si="210"/>
        <v/>
      </c>
      <c r="M1652" s="7" t="str">
        <f>IF(ISBLANK(A1652),"",K1652/($M$1+SUM(K$3:K1651)))</f>
        <v/>
      </c>
      <c r="N1652" t="str">
        <f>IF(ISBLANK(A1652),"",IF(H1653=0,NETWORKDAYS($H$3,H1652,holiday!$B$2:$B$10),IF(DAY(H1652)&lt;DAY(H1653),NETWORKDAYS($H$3,H1652,holiday!$B$2:$B$10),0)))</f>
        <v/>
      </c>
      <c r="O1652" t="str">
        <f>IF(ISBLANK(A1652),"",SUMIF($A$3:$A1652,O$2,$B$3:$B1652))</f>
        <v/>
      </c>
      <c r="P1652" t="str">
        <f>IF(ISBLANK(A1652),"",SUMIF($A$3:$A1652,P$2,$B$3:$B1652))</f>
        <v/>
      </c>
      <c r="Q1652" t="str">
        <f>IF(ISBLANK(A1652),"",SUMIF($A$3:$A1652,Q$2,$B$3:$B1652))</f>
        <v/>
      </c>
      <c r="R1652" t="str">
        <f>IF(ISBLANK(A1652),"",SUMIF($A$3:$A1652,R$2,$B$3:$B1652))</f>
        <v/>
      </c>
      <c r="T1652" s="2" t="str">
        <f t="shared" si="211"/>
        <v/>
      </c>
      <c r="U1652" s="2" t="str">
        <f t="shared" si="212"/>
        <v/>
      </c>
      <c r="V1652" s="2" t="str">
        <f t="shared" si="213"/>
        <v/>
      </c>
      <c r="W1652" s="2" t="str">
        <f t="shared" si="214"/>
        <v/>
      </c>
    </row>
    <row r="1653" spans="8:23" x14ac:dyDescent="0.3">
      <c r="H1653" s="12">
        <f t="shared" si="207"/>
        <v>0</v>
      </c>
      <c r="I1653" s="2" t="str">
        <f t="shared" si="208"/>
        <v/>
      </c>
      <c r="J1653" s="2" t="str">
        <f>IF(ISBLANK(A1653),"",-SUM(I$3:I1653))</f>
        <v/>
      </c>
      <c r="K1653" s="2" t="str">
        <f t="shared" si="209"/>
        <v/>
      </c>
      <c r="L1653" s="7" t="str">
        <f t="shared" si="210"/>
        <v/>
      </c>
      <c r="M1653" s="7" t="str">
        <f>IF(ISBLANK(A1653),"",K1653/($M$1+SUM(K$3:K1652)))</f>
        <v/>
      </c>
      <c r="N1653" t="str">
        <f>IF(ISBLANK(A1653),"",IF(H1654=0,NETWORKDAYS($H$3,H1653,holiday!$B$2:$B$10),IF(DAY(H1653)&lt;DAY(H1654),NETWORKDAYS($H$3,H1653,holiday!$B$2:$B$10),0)))</f>
        <v/>
      </c>
      <c r="O1653" t="str">
        <f>IF(ISBLANK(A1653),"",SUMIF($A$3:$A1653,O$2,$B$3:$B1653))</f>
        <v/>
      </c>
      <c r="P1653" t="str">
        <f>IF(ISBLANK(A1653),"",SUMIF($A$3:$A1653,P$2,$B$3:$B1653))</f>
        <v/>
      </c>
      <c r="Q1653" t="str">
        <f>IF(ISBLANK(A1653),"",SUMIF($A$3:$A1653,Q$2,$B$3:$B1653))</f>
        <v/>
      </c>
      <c r="R1653" t="str">
        <f>IF(ISBLANK(A1653),"",SUMIF($A$3:$A1653,R$2,$B$3:$B1653))</f>
        <v/>
      </c>
      <c r="T1653" s="2" t="str">
        <f t="shared" si="211"/>
        <v/>
      </c>
      <c r="U1653" s="2" t="str">
        <f t="shared" si="212"/>
        <v/>
      </c>
      <c r="V1653" s="2" t="str">
        <f t="shared" si="213"/>
        <v/>
      </c>
      <c r="W1653" s="2" t="str">
        <f t="shared" si="214"/>
        <v/>
      </c>
    </row>
    <row r="1654" spans="8:23" x14ac:dyDescent="0.3">
      <c r="H1654" s="12">
        <f t="shared" si="207"/>
        <v>0</v>
      </c>
      <c r="I1654" s="2" t="str">
        <f t="shared" si="208"/>
        <v/>
      </c>
      <c r="J1654" s="2" t="str">
        <f>IF(ISBLANK(A1654),"",-SUM(I$3:I1654))</f>
        <v/>
      </c>
      <c r="K1654" s="2" t="str">
        <f t="shared" si="209"/>
        <v/>
      </c>
      <c r="L1654" s="7" t="str">
        <f t="shared" si="210"/>
        <v/>
      </c>
      <c r="M1654" s="7" t="str">
        <f>IF(ISBLANK(A1654),"",K1654/($M$1+SUM(K$3:K1653)))</f>
        <v/>
      </c>
      <c r="N1654" t="str">
        <f>IF(ISBLANK(A1654),"",IF(H1655=0,NETWORKDAYS($H$3,H1654,holiday!$B$2:$B$10),IF(DAY(H1654)&lt;DAY(H1655),NETWORKDAYS($H$3,H1654,holiday!$B$2:$B$10),0)))</f>
        <v/>
      </c>
      <c r="O1654" t="str">
        <f>IF(ISBLANK(A1654),"",SUMIF($A$3:$A1654,O$2,$B$3:$B1654))</f>
        <v/>
      </c>
      <c r="P1654" t="str">
        <f>IF(ISBLANK(A1654),"",SUMIF($A$3:$A1654,P$2,$B$3:$B1654))</f>
        <v/>
      </c>
      <c r="Q1654" t="str">
        <f>IF(ISBLANK(A1654),"",SUMIF($A$3:$A1654,Q$2,$B$3:$B1654))</f>
        <v/>
      </c>
      <c r="R1654" t="str">
        <f>IF(ISBLANK(A1654),"",SUMIF($A$3:$A1654,R$2,$B$3:$B1654))</f>
        <v/>
      </c>
      <c r="T1654" s="2" t="str">
        <f t="shared" si="211"/>
        <v/>
      </c>
      <c r="U1654" s="2" t="str">
        <f t="shared" si="212"/>
        <v/>
      </c>
      <c r="V1654" s="2" t="str">
        <f t="shared" si="213"/>
        <v/>
      </c>
      <c r="W1654" s="2" t="str">
        <f t="shared" si="214"/>
        <v/>
      </c>
    </row>
    <row r="1655" spans="8:23" x14ac:dyDescent="0.3">
      <c r="H1655" s="12">
        <f t="shared" si="207"/>
        <v>0</v>
      </c>
      <c r="I1655" s="2" t="str">
        <f t="shared" si="208"/>
        <v/>
      </c>
      <c r="J1655" s="2" t="str">
        <f>IF(ISBLANK(A1655),"",-SUM(I$3:I1655))</f>
        <v/>
      </c>
      <c r="K1655" s="2" t="str">
        <f t="shared" si="209"/>
        <v/>
      </c>
      <c r="L1655" s="7" t="str">
        <f t="shared" si="210"/>
        <v/>
      </c>
      <c r="M1655" s="7" t="str">
        <f>IF(ISBLANK(A1655),"",K1655/($M$1+SUM(K$3:K1654)))</f>
        <v/>
      </c>
      <c r="N1655" t="str">
        <f>IF(ISBLANK(A1655),"",IF(H1656=0,NETWORKDAYS($H$3,H1655,holiday!$B$2:$B$10),IF(DAY(H1655)&lt;DAY(H1656),NETWORKDAYS($H$3,H1655,holiday!$B$2:$B$10),0)))</f>
        <v/>
      </c>
      <c r="O1655" t="str">
        <f>IF(ISBLANK(A1655),"",SUMIF($A$3:$A1655,O$2,$B$3:$B1655))</f>
        <v/>
      </c>
      <c r="P1655" t="str">
        <f>IF(ISBLANK(A1655),"",SUMIF($A$3:$A1655,P$2,$B$3:$B1655))</f>
        <v/>
      </c>
      <c r="Q1655" t="str">
        <f>IF(ISBLANK(A1655),"",SUMIF($A$3:$A1655,Q$2,$B$3:$B1655))</f>
        <v/>
      </c>
      <c r="R1655" t="str">
        <f>IF(ISBLANK(A1655),"",SUMIF($A$3:$A1655,R$2,$B$3:$B1655))</f>
        <v/>
      </c>
      <c r="T1655" s="2" t="str">
        <f t="shared" si="211"/>
        <v/>
      </c>
      <c r="U1655" s="2" t="str">
        <f t="shared" si="212"/>
        <v/>
      </c>
      <c r="V1655" s="2" t="str">
        <f t="shared" si="213"/>
        <v/>
      </c>
      <c r="W1655" s="2" t="str">
        <f t="shared" si="214"/>
        <v/>
      </c>
    </row>
    <row r="1656" spans="8:23" x14ac:dyDescent="0.3">
      <c r="H1656" s="12">
        <f t="shared" si="207"/>
        <v>0</v>
      </c>
      <c r="I1656" s="2" t="str">
        <f t="shared" si="208"/>
        <v/>
      </c>
      <c r="J1656" s="2" t="str">
        <f>IF(ISBLANK(A1656),"",-SUM(I$3:I1656))</f>
        <v/>
      </c>
      <c r="K1656" s="2" t="str">
        <f t="shared" si="209"/>
        <v/>
      </c>
      <c r="L1656" s="7" t="str">
        <f t="shared" si="210"/>
        <v/>
      </c>
      <c r="M1656" s="7" t="str">
        <f>IF(ISBLANK(A1656),"",K1656/($M$1+SUM(K$3:K1655)))</f>
        <v/>
      </c>
      <c r="N1656" t="str">
        <f>IF(ISBLANK(A1656),"",IF(H1657=0,NETWORKDAYS($H$3,H1656,holiday!$B$2:$B$10),IF(DAY(H1656)&lt;DAY(H1657),NETWORKDAYS($H$3,H1656,holiday!$B$2:$B$10),0)))</f>
        <v/>
      </c>
      <c r="O1656" t="str">
        <f>IF(ISBLANK(A1656),"",SUMIF($A$3:$A1656,O$2,$B$3:$B1656))</f>
        <v/>
      </c>
      <c r="P1656" t="str">
        <f>IF(ISBLANK(A1656),"",SUMIF($A$3:$A1656,P$2,$B$3:$B1656))</f>
        <v/>
      </c>
      <c r="Q1656" t="str">
        <f>IF(ISBLANK(A1656),"",SUMIF($A$3:$A1656,Q$2,$B$3:$B1656))</f>
        <v/>
      </c>
      <c r="R1656" t="str">
        <f>IF(ISBLANK(A1656),"",SUMIF($A$3:$A1656,R$2,$B$3:$B1656))</f>
        <v/>
      </c>
      <c r="T1656" s="2" t="str">
        <f t="shared" si="211"/>
        <v/>
      </c>
      <c r="U1656" s="2" t="str">
        <f t="shared" si="212"/>
        <v/>
      </c>
      <c r="V1656" s="2" t="str">
        <f t="shared" si="213"/>
        <v/>
      </c>
      <c r="W1656" s="2" t="str">
        <f t="shared" si="214"/>
        <v/>
      </c>
    </row>
    <row r="1657" spans="8:23" x14ac:dyDescent="0.3">
      <c r="H1657" s="12">
        <f t="shared" si="207"/>
        <v>0</v>
      </c>
      <c r="I1657" s="2" t="str">
        <f t="shared" si="208"/>
        <v/>
      </c>
      <c r="J1657" s="2" t="str">
        <f>IF(ISBLANK(A1657),"",-SUM(I$3:I1657))</f>
        <v/>
      </c>
      <c r="K1657" s="2" t="str">
        <f t="shared" si="209"/>
        <v/>
      </c>
      <c r="L1657" s="7" t="str">
        <f t="shared" si="210"/>
        <v/>
      </c>
      <c r="M1657" s="7" t="str">
        <f>IF(ISBLANK(A1657),"",K1657/($M$1+SUM(K$3:K1656)))</f>
        <v/>
      </c>
      <c r="N1657" t="str">
        <f>IF(ISBLANK(A1657),"",IF(H1658=0,NETWORKDAYS($H$3,H1657,holiday!$B$2:$B$10),IF(DAY(H1657)&lt;DAY(H1658),NETWORKDAYS($H$3,H1657,holiday!$B$2:$B$10),0)))</f>
        <v/>
      </c>
      <c r="O1657" t="str">
        <f>IF(ISBLANK(A1657),"",SUMIF($A$3:$A1657,O$2,$B$3:$B1657))</f>
        <v/>
      </c>
      <c r="P1657" t="str">
        <f>IF(ISBLANK(A1657),"",SUMIF($A$3:$A1657,P$2,$B$3:$B1657))</f>
        <v/>
      </c>
      <c r="Q1657" t="str">
        <f>IF(ISBLANK(A1657),"",SUMIF($A$3:$A1657,Q$2,$B$3:$B1657))</f>
        <v/>
      </c>
      <c r="R1657" t="str">
        <f>IF(ISBLANK(A1657),"",SUMIF($A$3:$A1657,R$2,$B$3:$B1657))</f>
        <v/>
      </c>
      <c r="T1657" s="2" t="str">
        <f t="shared" si="211"/>
        <v/>
      </c>
      <c r="U1657" s="2" t="str">
        <f t="shared" si="212"/>
        <v/>
      </c>
      <c r="V1657" s="2" t="str">
        <f t="shared" si="213"/>
        <v/>
      </c>
      <c r="W1657" s="2" t="str">
        <f t="shared" si="214"/>
        <v/>
      </c>
    </row>
    <row r="1658" spans="8:23" x14ac:dyDescent="0.3">
      <c r="H1658" s="12">
        <f t="shared" si="207"/>
        <v>0</v>
      </c>
      <c r="I1658" s="2" t="str">
        <f t="shared" si="208"/>
        <v/>
      </c>
      <c r="J1658" s="2" t="str">
        <f>IF(ISBLANK(A1658),"",-SUM(I$3:I1658))</f>
        <v/>
      </c>
      <c r="K1658" s="2" t="str">
        <f t="shared" si="209"/>
        <v/>
      </c>
      <c r="L1658" s="7" t="str">
        <f t="shared" si="210"/>
        <v/>
      </c>
      <c r="M1658" s="7" t="str">
        <f>IF(ISBLANK(A1658),"",K1658/($M$1+SUM(K$3:K1657)))</f>
        <v/>
      </c>
      <c r="N1658" t="str">
        <f>IF(ISBLANK(A1658),"",IF(H1659=0,NETWORKDAYS($H$3,H1658,holiday!$B$2:$B$10),IF(DAY(H1658)&lt;DAY(H1659),NETWORKDAYS($H$3,H1658,holiday!$B$2:$B$10),0)))</f>
        <v/>
      </c>
      <c r="O1658" t="str">
        <f>IF(ISBLANK(A1658),"",SUMIF($A$3:$A1658,O$2,$B$3:$B1658))</f>
        <v/>
      </c>
      <c r="P1658" t="str">
        <f>IF(ISBLANK(A1658),"",SUMIF($A$3:$A1658,P$2,$B$3:$B1658))</f>
        <v/>
      </c>
      <c r="Q1658" t="str">
        <f>IF(ISBLANK(A1658),"",SUMIF($A$3:$A1658,Q$2,$B$3:$B1658))</f>
        <v/>
      </c>
      <c r="R1658" t="str">
        <f>IF(ISBLANK(A1658),"",SUMIF($A$3:$A1658,R$2,$B$3:$B1658))</f>
        <v/>
      </c>
      <c r="T1658" s="2" t="str">
        <f t="shared" si="211"/>
        <v/>
      </c>
      <c r="U1658" s="2" t="str">
        <f t="shared" si="212"/>
        <v/>
      </c>
      <c r="V1658" s="2" t="str">
        <f t="shared" si="213"/>
        <v/>
      </c>
      <c r="W1658" s="2" t="str">
        <f t="shared" si="214"/>
        <v/>
      </c>
    </row>
    <row r="1659" spans="8:23" x14ac:dyDescent="0.3">
      <c r="H1659" s="12">
        <f t="shared" si="207"/>
        <v>0</v>
      </c>
      <c r="I1659" s="2" t="str">
        <f t="shared" si="208"/>
        <v/>
      </c>
      <c r="J1659" s="2" t="str">
        <f>IF(ISBLANK(A1659),"",-SUM(I$3:I1659))</f>
        <v/>
      </c>
      <c r="K1659" s="2" t="str">
        <f t="shared" si="209"/>
        <v/>
      </c>
      <c r="L1659" s="7" t="str">
        <f t="shared" si="210"/>
        <v/>
      </c>
      <c r="M1659" s="7" t="str">
        <f>IF(ISBLANK(A1659),"",K1659/($M$1+SUM(K$3:K1658)))</f>
        <v/>
      </c>
      <c r="N1659" t="str">
        <f>IF(ISBLANK(A1659),"",IF(H1660=0,NETWORKDAYS($H$3,H1659,holiday!$B$2:$B$10),IF(DAY(H1659)&lt;DAY(H1660),NETWORKDAYS($H$3,H1659,holiday!$B$2:$B$10),0)))</f>
        <v/>
      </c>
      <c r="O1659" t="str">
        <f>IF(ISBLANK(A1659),"",SUMIF($A$3:$A1659,O$2,$B$3:$B1659))</f>
        <v/>
      </c>
      <c r="P1659" t="str">
        <f>IF(ISBLANK(A1659),"",SUMIF($A$3:$A1659,P$2,$B$3:$B1659))</f>
        <v/>
      </c>
      <c r="Q1659" t="str">
        <f>IF(ISBLANK(A1659),"",SUMIF($A$3:$A1659,Q$2,$B$3:$B1659))</f>
        <v/>
      </c>
      <c r="R1659" t="str">
        <f>IF(ISBLANK(A1659),"",SUMIF($A$3:$A1659,R$2,$B$3:$B1659))</f>
        <v/>
      </c>
      <c r="T1659" s="2" t="str">
        <f t="shared" si="211"/>
        <v/>
      </c>
      <c r="U1659" s="2" t="str">
        <f t="shared" si="212"/>
        <v/>
      </c>
      <c r="V1659" s="2" t="str">
        <f t="shared" si="213"/>
        <v/>
      </c>
      <c r="W1659" s="2" t="str">
        <f t="shared" si="214"/>
        <v/>
      </c>
    </row>
    <row r="1660" spans="8:23" x14ac:dyDescent="0.3">
      <c r="H1660" s="12">
        <f t="shared" si="207"/>
        <v>0</v>
      </c>
      <c r="I1660" s="2" t="str">
        <f t="shared" si="208"/>
        <v/>
      </c>
      <c r="J1660" s="2" t="str">
        <f>IF(ISBLANK(A1660),"",-SUM(I$3:I1660))</f>
        <v/>
      </c>
      <c r="K1660" s="2" t="str">
        <f t="shared" si="209"/>
        <v/>
      </c>
      <c r="L1660" s="7" t="str">
        <f t="shared" si="210"/>
        <v/>
      </c>
      <c r="M1660" s="7" t="str">
        <f>IF(ISBLANK(A1660),"",K1660/($M$1+SUM(K$3:K1659)))</f>
        <v/>
      </c>
      <c r="N1660" t="str">
        <f>IF(ISBLANK(A1660),"",IF(H1661=0,NETWORKDAYS($H$3,H1660,holiday!$B$2:$B$10),IF(DAY(H1660)&lt;DAY(H1661),NETWORKDAYS($H$3,H1660,holiday!$B$2:$B$10),0)))</f>
        <v/>
      </c>
      <c r="O1660" t="str">
        <f>IF(ISBLANK(A1660),"",SUMIF($A$3:$A1660,O$2,$B$3:$B1660))</f>
        <v/>
      </c>
      <c r="P1660" t="str">
        <f>IF(ISBLANK(A1660),"",SUMIF($A$3:$A1660,P$2,$B$3:$B1660))</f>
        <v/>
      </c>
      <c r="Q1660" t="str">
        <f>IF(ISBLANK(A1660),"",SUMIF($A$3:$A1660,Q$2,$B$3:$B1660))</f>
        <v/>
      </c>
      <c r="R1660" t="str">
        <f>IF(ISBLANK(A1660),"",SUMIF($A$3:$A1660,R$2,$B$3:$B1660))</f>
        <v/>
      </c>
      <c r="T1660" s="2" t="str">
        <f t="shared" si="211"/>
        <v/>
      </c>
      <c r="U1660" s="2" t="str">
        <f t="shared" si="212"/>
        <v/>
      </c>
      <c r="V1660" s="2" t="str">
        <f t="shared" si="213"/>
        <v/>
      </c>
      <c r="W1660" s="2" t="str">
        <f t="shared" si="214"/>
        <v/>
      </c>
    </row>
    <row r="1661" spans="8:23" x14ac:dyDescent="0.3">
      <c r="H1661" s="12">
        <f t="shared" si="207"/>
        <v>0</v>
      </c>
      <c r="I1661" s="2" t="str">
        <f t="shared" si="208"/>
        <v/>
      </c>
      <c r="J1661" s="2" t="str">
        <f>IF(ISBLANK(A1661),"",-SUM(I$3:I1661))</f>
        <v/>
      </c>
      <c r="K1661" s="2" t="str">
        <f t="shared" si="209"/>
        <v/>
      </c>
      <c r="L1661" s="7" t="str">
        <f t="shared" si="210"/>
        <v/>
      </c>
      <c r="M1661" s="7" t="str">
        <f>IF(ISBLANK(A1661),"",K1661/($M$1+SUM(K$3:K1660)))</f>
        <v/>
      </c>
      <c r="N1661" t="str">
        <f>IF(ISBLANK(A1661),"",IF(H1662=0,NETWORKDAYS($H$3,H1661,holiday!$B$2:$B$10),IF(DAY(H1661)&lt;DAY(H1662),NETWORKDAYS($H$3,H1661,holiday!$B$2:$B$10),0)))</f>
        <v/>
      </c>
      <c r="O1661" t="str">
        <f>IF(ISBLANK(A1661),"",SUMIF($A$3:$A1661,O$2,$B$3:$B1661))</f>
        <v/>
      </c>
      <c r="P1661" t="str">
        <f>IF(ISBLANK(A1661),"",SUMIF($A$3:$A1661,P$2,$B$3:$B1661))</f>
        <v/>
      </c>
      <c r="Q1661" t="str">
        <f>IF(ISBLANK(A1661),"",SUMIF($A$3:$A1661,Q$2,$B$3:$B1661))</f>
        <v/>
      </c>
      <c r="R1661" t="str">
        <f>IF(ISBLANK(A1661),"",SUMIF($A$3:$A1661,R$2,$B$3:$B1661))</f>
        <v/>
      </c>
      <c r="T1661" s="2" t="str">
        <f t="shared" si="211"/>
        <v/>
      </c>
      <c r="U1661" s="2" t="str">
        <f t="shared" si="212"/>
        <v/>
      </c>
      <c r="V1661" s="2" t="str">
        <f t="shared" si="213"/>
        <v/>
      </c>
      <c r="W1661" s="2" t="str">
        <f t="shared" si="214"/>
        <v/>
      </c>
    </row>
    <row r="1662" spans="8:23" x14ac:dyDescent="0.3">
      <c r="H1662" s="12">
        <f t="shared" si="207"/>
        <v>0</v>
      </c>
      <c r="I1662" s="2" t="str">
        <f t="shared" si="208"/>
        <v/>
      </c>
      <c r="J1662" s="2" t="str">
        <f>IF(ISBLANK(A1662),"",-SUM(I$3:I1662))</f>
        <v/>
      </c>
      <c r="K1662" s="2" t="str">
        <f t="shared" si="209"/>
        <v/>
      </c>
      <c r="L1662" s="7" t="str">
        <f t="shared" si="210"/>
        <v/>
      </c>
      <c r="M1662" s="7" t="str">
        <f>IF(ISBLANK(A1662),"",K1662/($M$1+SUM(K$3:K1661)))</f>
        <v/>
      </c>
      <c r="N1662" t="str">
        <f>IF(ISBLANK(A1662),"",IF(H1663=0,NETWORKDAYS($H$3,H1662,holiday!$B$2:$B$10),IF(DAY(H1662)&lt;DAY(H1663),NETWORKDAYS($H$3,H1662,holiday!$B$2:$B$10),0)))</f>
        <v/>
      </c>
      <c r="O1662" t="str">
        <f>IF(ISBLANK(A1662),"",SUMIF($A$3:$A1662,O$2,$B$3:$B1662))</f>
        <v/>
      </c>
      <c r="P1662" t="str">
        <f>IF(ISBLANK(A1662),"",SUMIF($A$3:$A1662,P$2,$B$3:$B1662))</f>
        <v/>
      </c>
      <c r="Q1662" t="str">
        <f>IF(ISBLANK(A1662),"",SUMIF($A$3:$A1662,Q$2,$B$3:$B1662))</f>
        <v/>
      </c>
      <c r="R1662" t="str">
        <f>IF(ISBLANK(A1662),"",SUMIF($A$3:$A1662,R$2,$B$3:$B1662))</f>
        <v/>
      </c>
      <c r="T1662" s="2" t="str">
        <f t="shared" si="211"/>
        <v/>
      </c>
      <c r="U1662" s="2" t="str">
        <f t="shared" si="212"/>
        <v/>
      </c>
      <c r="V1662" s="2" t="str">
        <f t="shared" si="213"/>
        <v/>
      </c>
      <c r="W1662" s="2" t="str">
        <f t="shared" si="214"/>
        <v/>
      </c>
    </row>
    <row r="1663" spans="8:23" x14ac:dyDescent="0.3">
      <c r="H1663" s="12">
        <f t="shared" si="207"/>
        <v>0</v>
      </c>
      <c r="I1663" s="2" t="str">
        <f t="shared" si="208"/>
        <v/>
      </c>
      <c r="J1663" s="2" t="str">
        <f>IF(ISBLANK(A1663),"",-SUM(I$3:I1663))</f>
        <v/>
      </c>
      <c r="K1663" s="2" t="str">
        <f t="shared" si="209"/>
        <v/>
      </c>
      <c r="L1663" s="7" t="str">
        <f t="shared" si="210"/>
        <v/>
      </c>
      <c r="M1663" s="7" t="str">
        <f>IF(ISBLANK(A1663),"",K1663/($M$1+SUM(K$3:K1662)))</f>
        <v/>
      </c>
      <c r="N1663" t="str">
        <f>IF(ISBLANK(A1663),"",IF(H1664=0,NETWORKDAYS($H$3,H1663,holiday!$B$2:$B$10),IF(DAY(H1663)&lt;DAY(H1664),NETWORKDAYS($H$3,H1663,holiday!$B$2:$B$10),0)))</f>
        <v/>
      </c>
      <c r="O1663" t="str">
        <f>IF(ISBLANK(A1663),"",SUMIF($A$3:$A1663,O$2,$B$3:$B1663))</f>
        <v/>
      </c>
      <c r="P1663" t="str">
        <f>IF(ISBLANK(A1663),"",SUMIF($A$3:$A1663,P$2,$B$3:$B1663))</f>
        <v/>
      </c>
      <c r="Q1663" t="str">
        <f>IF(ISBLANK(A1663),"",SUMIF($A$3:$A1663,Q$2,$B$3:$B1663))</f>
        <v/>
      </c>
      <c r="R1663" t="str">
        <f>IF(ISBLANK(A1663),"",SUMIF($A$3:$A1663,R$2,$B$3:$B1663))</f>
        <v/>
      </c>
      <c r="T1663" s="2" t="str">
        <f t="shared" si="211"/>
        <v/>
      </c>
      <c r="U1663" s="2" t="str">
        <f t="shared" si="212"/>
        <v/>
      </c>
      <c r="V1663" s="2" t="str">
        <f t="shared" si="213"/>
        <v/>
      </c>
      <c r="W1663" s="2" t="str">
        <f t="shared" si="214"/>
        <v/>
      </c>
    </row>
    <row r="1664" spans="8:23" x14ac:dyDescent="0.3">
      <c r="H1664" s="12">
        <f t="shared" si="207"/>
        <v>0</v>
      </c>
      <c r="I1664" s="2" t="str">
        <f t="shared" si="208"/>
        <v/>
      </c>
      <c r="J1664" s="2" t="str">
        <f>IF(ISBLANK(A1664),"",-SUM(I$3:I1664))</f>
        <v/>
      </c>
      <c r="K1664" s="2" t="str">
        <f t="shared" si="209"/>
        <v/>
      </c>
      <c r="L1664" s="7" t="str">
        <f t="shared" si="210"/>
        <v/>
      </c>
      <c r="M1664" s="7" t="str">
        <f>IF(ISBLANK(A1664),"",K1664/($M$1+SUM(K$3:K1663)))</f>
        <v/>
      </c>
      <c r="N1664" t="str">
        <f>IF(ISBLANK(A1664),"",IF(H1665=0,NETWORKDAYS($H$3,H1664,holiday!$B$2:$B$10),IF(DAY(H1664)&lt;DAY(H1665),NETWORKDAYS($H$3,H1664,holiday!$B$2:$B$10),0)))</f>
        <v/>
      </c>
      <c r="O1664" t="str">
        <f>IF(ISBLANK(A1664),"",SUMIF($A$3:$A1664,O$2,$B$3:$B1664))</f>
        <v/>
      </c>
      <c r="P1664" t="str">
        <f>IF(ISBLANK(A1664),"",SUMIF($A$3:$A1664,P$2,$B$3:$B1664))</f>
        <v/>
      </c>
      <c r="Q1664" t="str">
        <f>IF(ISBLANK(A1664),"",SUMIF($A$3:$A1664,Q$2,$B$3:$B1664))</f>
        <v/>
      </c>
      <c r="R1664" t="str">
        <f>IF(ISBLANK(A1664),"",SUMIF($A$3:$A1664,R$2,$B$3:$B1664))</f>
        <v/>
      </c>
      <c r="T1664" s="2" t="str">
        <f t="shared" si="211"/>
        <v/>
      </c>
      <c r="U1664" s="2" t="str">
        <f t="shared" si="212"/>
        <v/>
      </c>
      <c r="V1664" s="2" t="str">
        <f t="shared" si="213"/>
        <v/>
      </c>
      <c r="W1664" s="2" t="str">
        <f t="shared" si="214"/>
        <v/>
      </c>
    </row>
    <row r="1665" spans="8:23" x14ac:dyDescent="0.3">
      <c r="H1665" s="12">
        <f t="shared" si="207"/>
        <v>0</v>
      </c>
      <c r="I1665" s="2" t="str">
        <f t="shared" si="208"/>
        <v/>
      </c>
      <c r="J1665" s="2" t="str">
        <f>IF(ISBLANK(A1665),"",-SUM(I$3:I1665))</f>
        <v/>
      </c>
      <c r="K1665" s="2" t="str">
        <f t="shared" si="209"/>
        <v/>
      </c>
      <c r="L1665" s="7" t="str">
        <f t="shared" si="210"/>
        <v/>
      </c>
      <c r="M1665" s="7" t="str">
        <f>IF(ISBLANK(A1665),"",K1665/($M$1+SUM(K$3:K1664)))</f>
        <v/>
      </c>
      <c r="N1665" t="str">
        <f>IF(ISBLANK(A1665),"",IF(H1666=0,NETWORKDAYS($H$3,H1665,holiday!$B$2:$B$10),IF(DAY(H1665)&lt;DAY(H1666),NETWORKDAYS($H$3,H1665,holiday!$B$2:$B$10),0)))</f>
        <v/>
      </c>
      <c r="O1665" t="str">
        <f>IF(ISBLANK(A1665),"",SUMIF($A$3:$A1665,O$2,$B$3:$B1665))</f>
        <v/>
      </c>
      <c r="P1665" t="str">
        <f>IF(ISBLANK(A1665),"",SUMIF($A$3:$A1665,P$2,$B$3:$B1665))</f>
        <v/>
      </c>
      <c r="Q1665" t="str">
        <f>IF(ISBLANK(A1665),"",SUMIF($A$3:$A1665,Q$2,$B$3:$B1665))</f>
        <v/>
      </c>
      <c r="R1665" t="str">
        <f>IF(ISBLANK(A1665),"",SUMIF($A$3:$A1665,R$2,$B$3:$B1665))</f>
        <v/>
      </c>
      <c r="T1665" s="2" t="str">
        <f t="shared" si="211"/>
        <v/>
      </c>
      <c r="U1665" s="2" t="str">
        <f t="shared" si="212"/>
        <v/>
      </c>
      <c r="V1665" s="2" t="str">
        <f t="shared" si="213"/>
        <v/>
      </c>
      <c r="W1665" s="2" t="str">
        <f t="shared" si="214"/>
        <v/>
      </c>
    </row>
    <row r="1666" spans="8:23" x14ac:dyDescent="0.3">
      <c r="H1666" s="12">
        <f t="shared" si="207"/>
        <v>0</v>
      </c>
      <c r="I1666" s="2" t="str">
        <f t="shared" si="208"/>
        <v/>
      </c>
      <c r="J1666" s="2" t="str">
        <f>IF(ISBLANK(A1666),"",-SUM(I$3:I1666))</f>
        <v/>
      </c>
      <c r="K1666" s="2" t="str">
        <f t="shared" si="209"/>
        <v/>
      </c>
      <c r="L1666" s="7" t="str">
        <f t="shared" si="210"/>
        <v/>
      </c>
      <c r="M1666" s="7" t="str">
        <f>IF(ISBLANK(A1666),"",K1666/($M$1+SUM(K$3:K1665)))</f>
        <v/>
      </c>
      <c r="N1666" t="str">
        <f>IF(ISBLANK(A1666),"",IF(H1667=0,NETWORKDAYS($H$3,H1666,holiday!$B$2:$B$10),IF(DAY(H1666)&lt;DAY(H1667),NETWORKDAYS($H$3,H1666,holiday!$B$2:$B$10),0)))</f>
        <v/>
      </c>
      <c r="O1666" t="str">
        <f>IF(ISBLANK(A1666),"",SUMIF($A$3:$A1666,O$2,$B$3:$B1666))</f>
        <v/>
      </c>
      <c r="P1666" t="str">
        <f>IF(ISBLANK(A1666),"",SUMIF($A$3:$A1666,P$2,$B$3:$B1666))</f>
        <v/>
      </c>
      <c r="Q1666" t="str">
        <f>IF(ISBLANK(A1666),"",SUMIF($A$3:$A1666,Q$2,$B$3:$B1666))</f>
        <v/>
      </c>
      <c r="R1666" t="str">
        <f>IF(ISBLANK(A1666),"",SUMIF($A$3:$A1666,R$2,$B$3:$B1666))</f>
        <v/>
      </c>
      <c r="T1666" s="2" t="str">
        <f t="shared" si="211"/>
        <v/>
      </c>
      <c r="U1666" s="2" t="str">
        <f t="shared" si="212"/>
        <v/>
      </c>
      <c r="V1666" s="2" t="str">
        <f t="shared" si="213"/>
        <v/>
      </c>
      <c r="W1666" s="2" t="str">
        <f t="shared" si="214"/>
        <v/>
      </c>
    </row>
    <row r="1667" spans="8:23" x14ac:dyDescent="0.3">
      <c r="H1667" s="12">
        <f t="shared" si="207"/>
        <v>0</v>
      </c>
      <c r="I1667" s="2" t="str">
        <f t="shared" si="208"/>
        <v/>
      </c>
      <c r="J1667" s="2" t="str">
        <f>IF(ISBLANK(A1667),"",-SUM(I$3:I1667))</f>
        <v/>
      </c>
      <c r="K1667" s="2" t="str">
        <f t="shared" si="209"/>
        <v/>
      </c>
      <c r="L1667" s="7" t="str">
        <f t="shared" si="210"/>
        <v/>
      </c>
      <c r="M1667" s="7" t="str">
        <f>IF(ISBLANK(A1667),"",K1667/($M$1+SUM(K$3:K1666)))</f>
        <v/>
      </c>
      <c r="N1667" t="str">
        <f>IF(ISBLANK(A1667),"",IF(H1668=0,NETWORKDAYS($H$3,H1667,holiday!$B$2:$B$10),IF(DAY(H1667)&lt;DAY(H1668),NETWORKDAYS($H$3,H1667,holiday!$B$2:$B$10),0)))</f>
        <v/>
      </c>
      <c r="O1667" t="str">
        <f>IF(ISBLANK(A1667),"",SUMIF($A$3:$A1667,O$2,$B$3:$B1667))</f>
        <v/>
      </c>
      <c r="P1667" t="str">
        <f>IF(ISBLANK(A1667),"",SUMIF($A$3:$A1667,P$2,$B$3:$B1667))</f>
        <v/>
      </c>
      <c r="Q1667" t="str">
        <f>IF(ISBLANK(A1667),"",SUMIF($A$3:$A1667,Q$2,$B$3:$B1667))</f>
        <v/>
      </c>
      <c r="R1667" t="str">
        <f>IF(ISBLANK(A1667),"",SUMIF($A$3:$A1667,R$2,$B$3:$B1667))</f>
        <v/>
      </c>
      <c r="T1667" s="2" t="str">
        <f t="shared" si="211"/>
        <v/>
      </c>
      <c r="U1667" s="2" t="str">
        <f t="shared" si="212"/>
        <v/>
      </c>
      <c r="V1667" s="2" t="str">
        <f t="shared" si="213"/>
        <v/>
      </c>
      <c r="W1667" s="2" t="str">
        <f t="shared" si="214"/>
        <v/>
      </c>
    </row>
    <row r="1668" spans="8:23" x14ac:dyDescent="0.3">
      <c r="H1668" s="12">
        <f t="shared" ref="H1668:H1731" si="215">IF(ISBLANK(D1668),,LEFT(D1668,LEN(D1668)-6)*1)</f>
        <v>0</v>
      </c>
      <c r="I1668" s="2" t="str">
        <f t="shared" si="208"/>
        <v/>
      </c>
      <c r="J1668" s="2" t="str">
        <f>IF(ISBLANK(A1668),"",-SUM(I$3:I1668))</f>
        <v/>
      </c>
      <c r="K1668" s="2" t="str">
        <f t="shared" si="209"/>
        <v/>
      </c>
      <c r="L1668" s="7" t="str">
        <f t="shared" si="210"/>
        <v/>
      </c>
      <c r="M1668" s="7" t="str">
        <f>IF(ISBLANK(A1668),"",K1668/($M$1+SUM(K$3:K1667)))</f>
        <v/>
      </c>
      <c r="N1668" t="str">
        <f>IF(ISBLANK(A1668),"",IF(H1669=0,NETWORKDAYS($H$3,H1668,holiday!$B$2:$B$10),IF(DAY(H1668)&lt;DAY(H1669),NETWORKDAYS($H$3,H1668,holiday!$B$2:$B$10),0)))</f>
        <v/>
      </c>
      <c r="O1668" t="str">
        <f>IF(ISBLANK(A1668),"",SUMIF($A$3:$A1668,O$2,$B$3:$B1668))</f>
        <v/>
      </c>
      <c r="P1668" t="str">
        <f>IF(ISBLANK(A1668),"",SUMIF($A$3:$A1668,P$2,$B$3:$B1668))</f>
        <v/>
      </c>
      <c r="Q1668" t="str">
        <f>IF(ISBLANK(A1668),"",SUMIF($A$3:$A1668,Q$2,$B$3:$B1668))</f>
        <v/>
      </c>
      <c r="R1668" t="str">
        <f>IF(ISBLANK(A1668),"",SUMIF($A$3:$A1668,R$2,$B$3:$B1668))</f>
        <v/>
      </c>
      <c r="T1668" s="2" t="str">
        <f t="shared" si="211"/>
        <v/>
      </c>
      <c r="U1668" s="2" t="str">
        <f t="shared" si="212"/>
        <v/>
      </c>
      <c r="V1668" s="2" t="str">
        <f t="shared" si="213"/>
        <v/>
      </c>
      <c r="W1668" s="2" t="str">
        <f t="shared" si="214"/>
        <v/>
      </c>
    </row>
    <row r="1669" spans="8:23" x14ac:dyDescent="0.3">
      <c r="H1669" s="12">
        <f t="shared" si="215"/>
        <v>0</v>
      </c>
      <c r="I1669" s="2" t="str">
        <f t="shared" si="208"/>
        <v/>
      </c>
      <c r="J1669" s="2" t="str">
        <f>IF(ISBLANK(A1669),"",-SUM(I$3:I1669))</f>
        <v/>
      </c>
      <c r="K1669" s="2" t="str">
        <f t="shared" si="209"/>
        <v/>
      </c>
      <c r="L1669" s="7" t="str">
        <f t="shared" si="210"/>
        <v/>
      </c>
      <c r="M1669" s="7" t="str">
        <f>IF(ISBLANK(A1669),"",K1669/($M$1+SUM(K$3:K1668)))</f>
        <v/>
      </c>
      <c r="N1669" t="str">
        <f>IF(ISBLANK(A1669),"",IF(H1670=0,NETWORKDAYS($H$3,H1669,holiday!$B$2:$B$10),IF(DAY(H1669)&lt;DAY(H1670),NETWORKDAYS($H$3,H1669,holiday!$B$2:$B$10),0)))</f>
        <v/>
      </c>
      <c r="O1669" t="str">
        <f>IF(ISBLANK(A1669),"",SUMIF($A$3:$A1669,O$2,$B$3:$B1669))</f>
        <v/>
      </c>
      <c r="P1669" t="str">
        <f>IF(ISBLANK(A1669),"",SUMIF($A$3:$A1669,P$2,$B$3:$B1669))</f>
        <v/>
      </c>
      <c r="Q1669" t="str">
        <f>IF(ISBLANK(A1669),"",SUMIF($A$3:$A1669,Q$2,$B$3:$B1669))</f>
        <v/>
      </c>
      <c r="R1669" t="str">
        <f>IF(ISBLANK(A1669),"",SUMIF($A$3:$A1669,R$2,$B$3:$B1669))</f>
        <v/>
      </c>
      <c r="T1669" s="2" t="str">
        <f t="shared" si="211"/>
        <v/>
      </c>
      <c r="U1669" s="2" t="str">
        <f t="shared" si="212"/>
        <v/>
      </c>
      <c r="V1669" s="2" t="str">
        <f t="shared" si="213"/>
        <v/>
      </c>
      <c r="W1669" s="2" t="str">
        <f t="shared" si="214"/>
        <v/>
      </c>
    </row>
    <row r="1670" spans="8:23" x14ac:dyDescent="0.3">
      <c r="H1670" s="12">
        <f t="shared" si="215"/>
        <v>0</v>
      </c>
      <c r="I1670" s="2" t="str">
        <f t="shared" si="208"/>
        <v/>
      </c>
      <c r="J1670" s="2" t="str">
        <f>IF(ISBLANK(A1670),"",-SUM(I$3:I1670))</f>
        <v/>
      </c>
      <c r="K1670" s="2" t="str">
        <f t="shared" si="209"/>
        <v/>
      </c>
      <c r="L1670" s="7" t="str">
        <f t="shared" si="210"/>
        <v/>
      </c>
      <c r="M1670" s="7" t="str">
        <f>IF(ISBLANK(A1670),"",K1670/($M$1+SUM(K$3:K1669)))</f>
        <v/>
      </c>
      <c r="N1670" t="str">
        <f>IF(ISBLANK(A1670),"",IF(H1671=0,NETWORKDAYS($H$3,H1670,holiday!$B$2:$B$10),IF(DAY(H1670)&lt;DAY(H1671),NETWORKDAYS($H$3,H1670,holiday!$B$2:$B$10),0)))</f>
        <v/>
      </c>
      <c r="O1670" t="str">
        <f>IF(ISBLANK(A1670),"",SUMIF($A$3:$A1670,O$2,$B$3:$B1670))</f>
        <v/>
      </c>
      <c r="P1670" t="str">
        <f>IF(ISBLANK(A1670),"",SUMIF($A$3:$A1670,P$2,$B$3:$B1670))</f>
        <v/>
      </c>
      <c r="Q1670" t="str">
        <f>IF(ISBLANK(A1670),"",SUMIF($A$3:$A1670,Q$2,$B$3:$B1670))</f>
        <v/>
      </c>
      <c r="R1670" t="str">
        <f>IF(ISBLANK(A1670),"",SUMIF($A$3:$A1670,R$2,$B$3:$B1670))</f>
        <v/>
      </c>
      <c r="T1670" s="2" t="str">
        <f t="shared" si="211"/>
        <v/>
      </c>
      <c r="U1670" s="2" t="str">
        <f t="shared" si="212"/>
        <v/>
      </c>
      <c r="V1670" s="2" t="str">
        <f t="shared" si="213"/>
        <v/>
      </c>
      <c r="W1670" s="2" t="str">
        <f t="shared" si="214"/>
        <v/>
      </c>
    </row>
    <row r="1671" spans="8:23" x14ac:dyDescent="0.3">
      <c r="H1671" s="12">
        <f t="shared" si="215"/>
        <v>0</v>
      </c>
      <c r="I1671" s="2" t="str">
        <f t="shared" si="208"/>
        <v/>
      </c>
      <c r="J1671" s="2" t="str">
        <f>IF(ISBLANK(A1671),"",-SUM(I$3:I1671))</f>
        <v/>
      </c>
      <c r="K1671" s="2" t="str">
        <f t="shared" si="209"/>
        <v/>
      </c>
      <c r="L1671" s="7" t="str">
        <f t="shared" si="210"/>
        <v/>
      </c>
      <c r="M1671" s="7" t="str">
        <f>IF(ISBLANK(A1671),"",K1671/($M$1+SUM(K$3:K1670)))</f>
        <v/>
      </c>
      <c r="N1671" t="str">
        <f>IF(ISBLANK(A1671),"",IF(H1672=0,NETWORKDAYS($H$3,H1671,holiday!$B$2:$B$10),IF(DAY(H1671)&lt;DAY(H1672),NETWORKDAYS($H$3,H1671,holiday!$B$2:$B$10),0)))</f>
        <v/>
      </c>
      <c r="O1671" t="str">
        <f>IF(ISBLANK(A1671),"",SUMIF($A$3:$A1671,O$2,$B$3:$B1671))</f>
        <v/>
      </c>
      <c r="P1671" t="str">
        <f>IF(ISBLANK(A1671),"",SUMIF($A$3:$A1671,P$2,$B$3:$B1671))</f>
        <v/>
      </c>
      <c r="Q1671" t="str">
        <f>IF(ISBLANK(A1671),"",SUMIF($A$3:$A1671,Q$2,$B$3:$B1671))</f>
        <v/>
      </c>
      <c r="R1671" t="str">
        <f>IF(ISBLANK(A1671),"",SUMIF($A$3:$A1671,R$2,$B$3:$B1671))</f>
        <v/>
      </c>
      <c r="T1671" s="2" t="str">
        <f t="shared" si="211"/>
        <v/>
      </c>
      <c r="U1671" s="2" t="str">
        <f t="shared" si="212"/>
        <v/>
      </c>
      <c r="V1671" s="2" t="str">
        <f t="shared" si="213"/>
        <v/>
      </c>
      <c r="W1671" s="2" t="str">
        <f t="shared" si="214"/>
        <v/>
      </c>
    </row>
    <row r="1672" spans="8:23" x14ac:dyDescent="0.3">
      <c r="H1672" s="12">
        <f t="shared" si="215"/>
        <v>0</v>
      </c>
      <c r="I1672" s="2" t="str">
        <f t="shared" si="208"/>
        <v/>
      </c>
      <c r="J1672" s="2" t="str">
        <f>IF(ISBLANK(A1672),"",-SUM(I$3:I1672))</f>
        <v/>
      </c>
      <c r="K1672" s="2" t="str">
        <f t="shared" si="209"/>
        <v/>
      </c>
      <c r="L1672" s="7" t="str">
        <f t="shared" si="210"/>
        <v/>
      </c>
      <c r="M1672" s="7" t="str">
        <f>IF(ISBLANK(A1672),"",K1672/($M$1+SUM(K$3:K1671)))</f>
        <v/>
      </c>
      <c r="N1672" t="str">
        <f>IF(ISBLANK(A1672),"",IF(H1673=0,NETWORKDAYS($H$3,H1672,holiday!$B$2:$B$10),IF(DAY(H1672)&lt;DAY(H1673),NETWORKDAYS($H$3,H1672,holiday!$B$2:$B$10),0)))</f>
        <v/>
      </c>
      <c r="O1672" t="str">
        <f>IF(ISBLANK(A1672),"",SUMIF($A$3:$A1672,O$2,$B$3:$B1672))</f>
        <v/>
      </c>
      <c r="P1672" t="str">
        <f>IF(ISBLANK(A1672),"",SUMIF($A$3:$A1672,P$2,$B$3:$B1672))</f>
        <v/>
      </c>
      <c r="Q1672" t="str">
        <f>IF(ISBLANK(A1672),"",SUMIF($A$3:$A1672,Q$2,$B$3:$B1672))</f>
        <v/>
      </c>
      <c r="R1672" t="str">
        <f>IF(ISBLANK(A1672),"",SUMIF($A$3:$A1672,R$2,$B$3:$B1672))</f>
        <v/>
      </c>
      <c r="T1672" s="2" t="str">
        <f t="shared" si="211"/>
        <v/>
      </c>
      <c r="U1672" s="2" t="str">
        <f t="shared" si="212"/>
        <v/>
      </c>
      <c r="V1672" s="2" t="str">
        <f t="shared" si="213"/>
        <v/>
      </c>
      <c r="W1672" s="2" t="str">
        <f t="shared" si="214"/>
        <v/>
      </c>
    </row>
    <row r="1673" spans="8:23" x14ac:dyDescent="0.3">
      <c r="H1673" s="12">
        <f t="shared" si="215"/>
        <v>0</v>
      </c>
      <c r="I1673" s="2" t="str">
        <f t="shared" si="208"/>
        <v/>
      </c>
      <c r="J1673" s="2" t="str">
        <f>IF(ISBLANK(A1673),"",-SUM(I$3:I1673))</f>
        <v/>
      </c>
      <c r="K1673" s="2" t="str">
        <f t="shared" si="209"/>
        <v/>
      </c>
      <c r="L1673" s="7" t="str">
        <f t="shared" si="210"/>
        <v/>
      </c>
      <c r="M1673" s="7" t="str">
        <f>IF(ISBLANK(A1673),"",K1673/($M$1+SUM(K$3:K1672)))</f>
        <v/>
      </c>
      <c r="N1673" t="str">
        <f>IF(ISBLANK(A1673),"",IF(H1674=0,NETWORKDAYS($H$3,H1673,holiday!$B$2:$B$10),IF(DAY(H1673)&lt;DAY(H1674),NETWORKDAYS($H$3,H1673,holiday!$B$2:$B$10),0)))</f>
        <v/>
      </c>
      <c r="O1673" t="str">
        <f>IF(ISBLANK(A1673),"",SUMIF($A$3:$A1673,O$2,$B$3:$B1673))</f>
        <v/>
      </c>
      <c r="P1673" t="str">
        <f>IF(ISBLANK(A1673),"",SUMIF($A$3:$A1673,P$2,$B$3:$B1673))</f>
        <v/>
      </c>
      <c r="Q1673" t="str">
        <f>IF(ISBLANK(A1673),"",SUMIF($A$3:$A1673,Q$2,$B$3:$B1673))</f>
        <v/>
      </c>
      <c r="R1673" t="str">
        <f>IF(ISBLANK(A1673),"",SUMIF($A$3:$A1673,R$2,$B$3:$B1673))</f>
        <v/>
      </c>
      <c r="T1673" s="2" t="str">
        <f t="shared" si="211"/>
        <v/>
      </c>
      <c r="U1673" s="2" t="str">
        <f t="shared" si="212"/>
        <v/>
      </c>
      <c r="V1673" s="2" t="str">
        <f t="shared" si="213"/>
        <v/>
      </c>
      <c r="W1673" s="2" t="str">
        <f t="shared" si="214"/>
        <v/>
      </c>
    </row>
    <row r="1674" spans="8:23" x14ac:dyDescent="0.3">
      <c r="H1674" s="12">
        <f t="shared" si="215"/>
        <v>0</v>
      </c>
      <c r="I1674" s="2" t="str">
        <f t="shared" si="208"/>
        <v/>
      </c>
      <c r="J1674" s="2" t="str">
        <f>IF(ISBLANK(A1674),"",-SUM(I$3:I1674))</f>
        <v/>
      </c>
      <c r="K1674" s="2" t="str">
        <f t="shared" si="209"/>
        <v/>
      </c>
      <c r="L1674" s="7" t="str">
        <f t="shared" si="210"/>
        <v/>
      </c>
      <c r="M1674" s="7" t="str">
        <f>IF(ISBLANK(A1674),"",K1674/($M$1+SUM(K$3:K1673)))</f>
        <v/>
      </c>
      <c r="N1674" t="str">
        <f>IF(ISBLANK(A1674),"",IF(H1675=0,NETWORKDAYS($H$3,H1674,holiday!$B$2:$B$10),IF(DAY(H1674)&lt;DAY(H1675),NETWORKDAYS($H$3,H1674,holiday!$B$2:$B$10),0)))</f>
        <v/>
      </c>
      <c r="O1674" t="str">
        <f>IF(ISBLANK(A1674),"",SUMIF($A$3:$A1674,O$2,$B$3:$B1674))</f>
        <v/>
      </c>
      <c r="P1674" t="str">
        <f>IF(ISBLANK(A1674),"",SUMIF($A$3:$A1674,P$2,$B$3:$B1674))</f>
        <v/>
      </c>
      <c r="Q1674" t="str">
        <f>IF(ISBLANK(A1674),"",SUMIF($A$3:$A1674,Q$2,$B$3:$B1674))</f>
        <v/>
      </c>
      <c r="R1674" t="str">
        <f>IF(ISBLANK(A1674),"",SUMIF($A$3:$A1674,R$2,$B$3:$B1674))</f>
        <v/>
      </c>
      <c r="T1674" s="2" t="str">
        <f t="shared" si="211"/>
        <v/>
      </c>
      <c r="U1674" s="2" t="str">
        <f t="shared" si="212"/>
        <v/>
      </c>
      <c r="V1674" s="2" t="str">
        <f t="shared" si="213"/>
        <v/>
      </c>
      <c r="W1674" s="2" t="str">
        <f t="shared" si="214"/>
        <v/>
      </c>
    </row>
    <row r="1675" spans="8:23" x14ac:dyDescent="0.3">
      <c r="H1675" s="12">
        <f t="shared" si="215"/>
        <v>0</v>
      </c>
      <c r="I1675" s="2" t="str">
        <f t="shared" si="208"/>
        <v/>
      </c>
      <c r="J1675" s="2" t="str">
        <f>IF(ISBLANK(A1675),"",-SUM(I$3:I1675))</f>
        <v/>
      </c>
      <c r="K1675" s="2" t="str">
        <f t="shared" si="209"/>
        <v/>
      </c>
      <c r="L1675" s="7" t="str">
        <f t="shared" si="210"/>
        <v/>
      </c>
      <c r="M1675" s="7" t="str">
        <f>IF(ISBLANK(A1675),"",K1675/($M$1+SUM(K$3:K1674)))</f>
        <v/>
      </c>
      <c r="N1675" t="str">
        <f>IF(ISBLANK(A1675),"",IF(H1676=0,NETWORKDAYS($H$3,H1675,holiday!$B$2:$B$10),IF(DAY(H1675)&lt;DAY(H1676),NETWORKDAYS($H$3,H1675,holiday!$B$2:$B$10),0)))</f>
        <v/>
      </c>
      <c r="O1675" t="str">
        <f>IF(ISBLANK(A1675),"",SUMIF($A$3:$A1675,O$2,$B$3:$B1675))</f>
        <v/>
      </c>
      <c r="P1675" t="str">
        <f>IF(ISBLANK(A1675),"",SUMIF($A$3:$A1675,P$2,$B$3:$B1675))</f>
        <v/>
      </c>
      <c r="Q1675" t="str">
        <f>IF(ISBLANK(A1675),"",SUMIF($A$3:$A1675,Q$2,$B$3:$B1675))</f>
        <v/>
      </c>
      <c r="R1675" t="str">
        <f>IF(ISBLANK(A1675),"",SUMIF($A$3:$A1675,R$2,$B$3:$B1675))</f>
        <v/>
      </c>
      <c r="T1675" s="2" t="str">
        <f t="shared" si="211"/>
        <v/>
      </c>
      <c r="U1675" s="2" t="str">
        <f t="shared" si="212"/>
        <v/>
      </c>
      <c r="V1675" s="2" t="str">
        <f t="shared" si="213"/>
        <v/>
      </c>
      <c r="W1675" s="2" t="str">
        <f t="shared" si="214"/>
        <v/>
      </c>
    </row>
    <row r="1676" spans="8:23" x14ac:dyDescent="0.3">
      <c r="H1676" s="12">
        <f t="shared" si="215"/>
        <v>0</v>
      </c>
      <c r="I1676" s="2" t="str">
        <f t="shared" si="208"/>
        <v/>
      </c>
      <c r="J1676" s="2" t="str">
        <f>IF(ISBLANK(A1676),"",-SUM(I$3:I1676))</f>
        <v/>
      </c>
      <c r="K1676" s="2" t="str">
        <f t="shared" si="209"/>
        <v/>
      </c>
      <c r="L1676" s="7" t="str">
        <f t="shared" si="210"/>
        <v/>
      </c>
      <c r="M1676" s="7" t="str">
        <f>IF(ISBLANK(A1676),"",K1676/($M$1+SUM(K$3:K1675)))</f>
        <v/>
      </c>
      <c r="N1676" t="str">
        <f>IF(ISBLANK(A1676),"",IF(H1677=0,NETWORKDAYS($H$3,H1676,holiday!$B$2:$B$10),IF(DAY(H1676)&lt;DAY(H1677),NETWORKDAYS($H$3,H1676,holiday!$B$2:$B$10),0)))</f>
        <v/>
      </c>
      <c r="O1676" t="str">
        <f>IF(ISBLANK(A1676),"",SUMIF($A$3:$A1676,O$2,$B$3:$B1676))</f>
        <v/>
      </c>
      <c r="P1676" t="str">
        <f>IF(ISBLANK(A1676),"",SUMIF($A$3:$A1676,P$2,$B$3:$B1676))</f>
        <v/>
      </c>
      <c r="Q1676" t="str">
        <f>IF(ISBLANK(A1676),"",SUMIF($A$3:$A1676,Q$2,$B$3:$B1676))</f>
        <v/>
      </c>
      <c r="R1676" t="str">
        <f>IF(ISBLANK(A1676),"",SUMIF($A$3:$A1676,R$2,$B$3:$B1676))</f>
        <v/>
      </c>
      <c r="T1676" s="2" t="str">
        <f t="shared" si="211"/>
        <v/>
      </c>
      <c r="U1676" s="2" t="str">
        <f t="shared" si="212"/>
        <v/>
      </c>
      <c r="V1676" s="2" t="str">
        <f t="shared" si="213"/>
        <v/>
      </c>
      <c r="W1676" s="2" t="str">
        <f t="shared" si="214"/>
        <v/>
      </c>
    </row>
    <row r="1677" spans="8:23" x14ac:dyDescent="0.3">
      <c r="H1677" s="12">
        <f t="shared" si="215"/>
        <v>0</v>
      </c>
      <c r="I1677" s="2" t="str">
        <f t="shared" si="208"/>
        <v/>
      </c>
      <c r="J1677" s="2" t="str">
        <f>IF(ISBLANK(A1677),"",-SUM(I$3:I1677))</f>
        <v/>
      </c>
      <c r="K1677" s="2" t="str">
        <f t="shared" si="209"/>
        <v/>
      </c>
      <c r="L1677" s="7" t="str">
        <f t="shared" si="210"/>
        <v/>
      </c>
      <c r="M1677" s="7" t="str">
        <f>IF(ISBLANK(A1677),"",K1677/($M$1+SUM(K$3:K1676)))</f>
        <v/>
      </c>
      <c r="N1677" t="str">
        <f>IF(ISBLANK(A1677),"",IF(H1678=0,NETWORKDAYS($H$3,H1677,holiday!$B$2:$B$10),IF(DAY(H1677)&lt;DAY(H1678),NETWORKDAYS($H$3,H1677,holiday!$B$2:$B$10),0)))</f>
        <v/>
      </c>
      <c r="O1677" t="str">
        <f>IF(ISBLANK(A1677),"",SUMIF($A$3:$A1677,O$2,$B$3:$B1677))</f>
        <v/>
      </c>
      <c r="P1677" t="str">
        <f>IF(ISBLANK(A1677),"",SUMIF($A$3:$A1677,P$2,$B$3:$B1677))</f>
        <v/>
      </c>
      <c r="Q1677" t="str">
        <f>IF(ISBLANK(A1677),"",SUMIF($A$3:$A1677,Q$2,$B$3:$B1677))</f>
        <v/>
      </c>
      <c r="R1677" t="str">
        <f>IF(ISBLANK(A1677),"",SUMIF($A$3:$A1677,R$2,$B$3:$B1677))</f>
        <v/>
      </c>
      <c r="T1677" s="2" t="str">
        <f t="shared" si="211"/>
        <v/>
      </c>
      <c r="U1677" s="2" t="str">
        <f t="shared" si="212"/>
        <v/>
      </c>
      <c r="V1677" s="2" t="str">
        <f t="shared" si="213"/>
        <v/>
      </c>
      <c r="W1677" s="2" t="str">
        <f t="shared" si="214"/>
        <v/>
      </c>
    </row>
    <row r="1678" spans="8:23" x14ac:dyDescent="0.3">
      <c r="H1678" s="12">
        <f t="shared" si="215"/>
        <v>0</v>
      </c>
      <c r="I1678" s="2" t="str">
        <f t="shared" si="208"/>
        <v/>
      </c>
      <c r="J1678" s="2" t="str">
        <f>IF(ISBLANK(A1678),"",-SUM(I$3:I1678))</f>
        <v/>
      </c>
      <c r="K1678" s="2" t="str">
        <f t="shared" si="209"/>
        <v/>
      </c>
      <c r="L1678" s="7" t="str">
        <f t="shared" si="210"/>
        <v/>
      </c>
      <c r="M1678" s="7" t="str">
        <f>IF(ISBLANK(A1678),"",K1678/($M$1+SUM(K$3:K1677)))</f>
        <v/>
      </c>
      <c r="N1678" t="str">
        <f>IF(ISBLANK(A1678),"",IF(H1679=0,NETWORKDAYS($H$3,H1678,holiday!$B$2:$B$10),IF(DAY(H1678)&lt;DAY(H1679),NETWORKDAYS($H$3,H1678,holiday!$B$2:$B$10),0)))</f>
        <v/>
      </c>
      <c r="O1678" t="str">
        <f>IF(ISBLANK(A1678),"",SUMIF($A$3:$A1678,O$2,$B$3:$B1678))</f>
        <v/>
      </c>
      <c r="P1678" t="str">
        <f>IF(ISBLANK(A1678),"",SUMIF($A$3:$A1678,P$2,$B$3:$B1678))</f>
        <v/>
      </c>
      <c r="Q1678" t="str">
        <f>IF(ISBLANK(A1678),"",SUMIF($A$3:$A1678,Q$2,$B$3:$B1678))</f>
        <v/>
      </c>
      <c r="R1678" t="str">
        <f>IF(ISBLANK(A1678),"",SUMIF($A$3:$A1678,R$2,$B$3:$B1678))</f>
        <v/>
      </c>
      <c r="T1678" s="2" t="str">
        <f t="shared" si="211"/>
        <v/>
      </c>
      <c r="U1678" s="2" t="str">
        <f t="shared" si="212"/>
        <v/>
      </c>
      <c r="V1678" s="2" t="str">
        <f t="shared" si="213"/>
        <v/>
      </c>
      <c r="W1678" s="2" t="str">
        <f t="shared" si="214"/>
        <v/>
      </c>
    </row>
    <row r="1679" spans="8:23" x14ac:dyDescent="0.3">
      <c r="H1679" s="12">
        <f t="shared" si="215"/>
        <v>0</v>
      </c>
      <c r="I1679" s="2" t="str">
        <f t="shared" si="208"/>
        <v/>
      </c>
      <c r="J1679" s="2" t="str">
        <f>IF(ISBLANK(A1679),"",-SUM(I$3:I1679))</f>
        <v/>
      </c>
      <c r="K1679" s="2" t="str">
        <f t="shared" si="209"/>
        <v/>
      </c>
      <c r="L1679" s="7" t="str">
        <f t="shared" si="210"/>
        <v/>
      </c>
      <c r="M1679" s="7" t="str">
        <f>IF(ISBLANK(A1679),"",K1679/($M$1+SUM(K$3:K1678)))</f>
        <v/>
      </c>
      <c r="N1679" t="str">
        <f>IF(ISBLANK(A1679),"",IF(H1680=0,NETWORKDAYS($H$3,H1679,holiday!$B$2:$B$10),IF(DAY(H1679)&lt;DAY(H1680),NETWORKDAYS($H$3,H1679,holiday!$B$2:$B$10),0)))</f>
        <v/>
      </c>
      <c r="O1679" t="str">
        <f>IF(ISBLANK(A1679),"",SUMIF($A$3:$A1679,O$2,$B$3:$B1679))</f>
        <v/>
      </c>
      <c r="P1679" t="str">
        <f>IF(ISBLANK(A1679),"",SUMIF($A$3:$A1679,P$2,$B$3:$B1679))</f>
        <v/>
      </c>
      <c r="Q1679" t="str">
        <f>IF(ISBLANK(A1679),"",SUMIF($A$3:$A1679,Q$2,$B$3:$B1679))</f>
        <v/>
      </c>
      <c r="R1679" t="str">
        <f>IF(ISBLANK(A1679),"",SUMIF($A$3:$A1679,R$2,$B$3:$B1679))</f>
        <v/>
      </c>
      <c r="T1679" s="2" t="str">
        <f t="shared" si="211"/>
        <v/>
      </c>
      <c r="U1679" s="2" t="str">
        <f t="shared" si="212"/>
        <v/>
      </c>
      <c r="V1679" s="2" t="str">
        <f t="shared" si="213"/>
        <v/>
      </c>
      <c r="W1679" s="2" t="str">
        <f t="shared" si="214"/>
        <v/>
      </c>
    </row>
    <row r="1680" spans="8:23" x14ac:dyDescent="0.3">
      <c r="H1680" s="12">
        <f t="shared" si="215"/>
        <v>0</v>
      </c>
      <c r="I1680" s="2" t="str">
        <f t="shared" si="208"/>
        <v/>
      </c>
      <c r="J1680" s="2" t="str">
        <f>IF(ISBLANK(A1680),"",-SUM(I$3:I1680))</f>
        <v/>
      </c>
      <c r="K1680" s="2" t="str">
        <f t="shared" si="209"/>
        <v/>
      </c>
      <c r="L1680" s="7" t="str">
        <f t="shared" si="210"/>
        <v/>
      </c>
      <c r="M1680" s="7" t="str">
        <f>IF(ISBLANK(A1680),"",K1680/($M$1+SUM(K$3:K1679)))</f>
        <v/>
      </c>
      <c r="N1680" t="str">
        <f>IF(ISBLANK(A1680),"",IF(H1681=0,NETWORKDAYS($H$3,H1680,holiday!$B$2:$B$10),IF(DAY(H1680)&lt;DAY(H1681),NETWORKDAYS($H$3,H1680,holiday!$B$2:$B$10),0)))</f>
        <v/>
      </c>
      <c r="O1680" t="str">
        <f>IF(ISBLANK(A1680),"",SUMIF($A$3:$A1680,O$2,$B$3:$B1680))</f>
        <v/>
      </c>
      <c r="P1680" t="str">
        <f>IF(ISBLANK(A1680),"",SUMIF($A$3:$A1680,P$2,$B$3:$B1680))</f>
        <v/>
      </c>
      <c r="Q1680" t="str">
        <f>IF(ISBLANK(A1680),"",SUMIF($A$3:$A1680,Q$2,$B$3:$B1680))</f>
        <v/>
      </c>
      <c r="R1680" t="str">
        <f>IF(ISBLANK(A1680),"",SUMIF($A$3:$A1680,R$2,$B$3:$B1680))</f>
        <v/>
      </c>
      <c r="T1680" s="2" t="str">
        <f t="shared" si="211"/>
        <v/>
      </c>
      <c r="U1680" s="2" t="str">
        <f t="shared" si="212"/>
        <v/>
      </c>
      <c r="V1680" s="2" t="str">
        <f t="shared" si="213"/>
        <v/>
      </c>
      <c r="W1680" s="2" t="str">
        <f t="shared" si="214"/>
        <v/>
      </c>
    </row>
    <row r="1681" spans="8:23" x14ac:dyDescent="0.3">
      <c r="H1681" s="12">
        <f t="shared" si="215"/>
        <v>0</v>
      </c>
      <c r="I1681" s="2" t="str">
        <f t="shared" si="208"/>
        <v/>
      </c>
      <c r="J1681" s="2" t="str">
        <f>IF(ISBLANK(A1681),"",-SUM(I$3:I1681))</f>
        <v/>
      </c>
      <c r="K1681" s="2" t="str">
        <f t="shared" si="209"/>
        <v/>
      </c>
      <c r="L1681" s="7" t="str">
        <f t="shared" si="210"/>
        <v/>
      </c>
      <c r="M1681" s="7" t="str">
        <f>IF(ISBLANK(A1681),"",K1681/($M$1+SUM(K$3:K1680)))</f>
        <v/>
      </c>
      <c r="N1681" t="str">
        <f>IF(ISBLANK(A1681),"",IF(H1682=0,NETWORKDAYS($H$3,H1681,holiday!$B$2:$B$10),IF(DAY(H1681)&lt;DAY(H1682),NETWORKDAYS($H$3,H1681,holiday!$B$2:$B$10),0)))</f>
        <v/>
      </c>
      <c r="O1681" t="str">
        <f>IF(ISBLANK(A1681),"",SUMIF($A$3:$A1681,O$2,$B$3:$B1681))</f>
        <v/>
      </c>
      <c r="P1681" t="str">
        <f>IF(ISBLANK(A1681),"",SUMIF($A$3:$A1681,P$2,$B$3:$B1681))</f>
        <v/>
      </c>
      <c r="Q1681" t="str">
        <f>IF(ISBLANK(A1681),"",SUMIF($A$3:$A1681,Q$2,$B$3:$B1681))</f>
        <v/>
      </c>
      <c r="R1681" t="str">
        <f>IF(ISBLANK(A1681),"",SUMIF($A$3:$A1681,R$2,$B$3:$B1681))</f>
        <v/>
      </c>
      <c r="T1681" s="2" t="str">
        <f t="shared" si="211"/>
        <v/>
      </c>
      <c r="U1681" s="2" t="str">
        <f t="shared" si="212"/>
        <v/>
      </c>
      <c r="V1681" s="2" t="str">
        <f t="shared" si="213"/>
        <v/>
      </c>
      <c r="W1681" s="2" t="str">
        <f t="shared" si="214"/>
        <v/>
      </c>
    </row>
    <row r="1682" spans="8:23" x14ac:dyDescent="0.3">
      <c r="H1682" s="12">
        <f t="shared" si="215"/>
        <v>0</v>
      </c>
      <c r="I1682" s="2" t="str">
        <f t="shared" si="208"/>
        <v/>
      </c>
      <c r="J1682" s="2" t="str">
        <f>IF(ISBLANK(A1682),"",-SUM(I$3:I1682))</f>
        <v/>
      </c>
      <c r="K1682" s="2" t="str">
        <f t="shared" si="209"/>
        <v/>
      </c>
      <c r="L1682" s="7" t="str">
        <f t="shared" si="210"/>
        <v/>
      </c>
      <c r="M1682" s="7" t="str">
        <f>IF(ISBLANK(A1682),"",K1682/($M$1+SUM(K$3:K1681)))</f>
        <v/>
      </c>
      <c r="N1682" t="str">
        <f>IF(ISBLANK(A1682),"",IF(H1683=0,NETWORKDAYS($H$3,H1682,holiday!$B$2:$B$10),IF(DAY(H1682)&lt;DAY(H1683),NETWORKDAYS($H$3,H1682,holiday!$B$2:$B$10),0)))</f>
        <v/>
      </c>
      <c r="O1682" t="str">
        <f>IF(ISBLANK(A1682),"",SUMIF($A$3:$A1682,O$2,$B$3:$B1682))</f>
        <v/>
      </c>
      <c r="P1682" t="str">
        <f>IF(ISBLANK(A1682),"",SUMIF($A$3:$A1682,P$2,$B$3:$B1682))</f>
        <v/>
      </c>
      <c r="Q1682" t="str">
        <f>IF(ISBLANK(A1682),"",SUMIF($A$3:$A1682,Q$2,$B$3:$B1682))</f>
        <v/>
      </c>
      <c r="R1682" t="str">
        <f>IF(ISBLANK(A1682),"",SUMIF($A$3:$A1682,R$2,$B$3:$B1682))</f>
        <v/>
      </c>
      <c r="T1682" s="2" t="str">
        <f t="shared" si="211"/>
        <v/>
      </c>
      <c r="U1682" s="2" t="str">
        <f t="shared" si="212"/>
        <v/>
      </c>
      <c r="V1682" s="2" t="str">
        <f t="shared" si="213"/>
        <v/>
      </c>
      <c r="W1682" s="2" t="str">
        <f t="shared" si="214"/>
        <v/>
      </c>
    </row>
    <row r="1683" spans="8:23" x14ac:dyDescent="0.3">
      <c r="H1683" s="12">
        <f t="shared" si="215"/>
        <v>0</v>
      </c>
      <c r="I1683" s="2" t="str">
        <f t="shared" si="208"/>
        <v/>
      </c>
      <c r="J1683" s="2" t="str">
        <f>IF(ISBLANK(A1683),"",-SUM(I$3:I1683))</f>
        <v/>
      </c>
      <c r="K1683" s="2" t="str">
        <f t="shared" si="209"/>
        <v/>
      </c>
      <c r="L1683" s="7" t="str">
        <f t="shared" si="210"/>
        <v/>
      </c>
      <c r="M1683" s="7" t="str">
        <f>IF(ISBLANK(A1683),"",K1683/($M$1+SUM(K$3:K1682)))</f>
        <v/>
      </c>
      <c r="N1683" t="str">
        <f>IF(ISBLANK(A1683),"",IF(H1684=0,NETWORKDAYS($H$3,H1683,holiday!$B$2:$B$10),IF(DAY(H1683)&lt;DAY(H1684),NETWORKDAYS($H$3,H1683,holiday!$B$2:$B$10),0)))</f>
        <v/>
      </c>
      <c r="O1683" t="str">
        <f>IF(ISBLANK(A1683),"",SUMIF($A$3:$A1683,O$2,$B$3:$B1683))</f>
        <v/>
      </c>
      <c r="P1683" t="str">
        <f>IF(ISBLANK(A1683),"",SUMIF($A$3:$A1683,P$2,$B$3:$B1683))</f>
        <v/>
      </c>
      <c r="Q1683" t="str">
        <f>IF(ISBLANK(A1683),"",SUMIF($A$3:$A1683,Q$2,$B$3:$B1683))</f>
        <v/>
      </c>
      <c r="R1683" t="str">
        <f>IF(ISBLANK(A1683),"",SUMIF($A$3:$A1683,R$2,$B$3:$B1683))</f>
        <v/>
      </c>
      <c r="T1683" s="2" t="str">
        <f t="shared" si="211"/>
        <v/>
      </c>
      <c r="U1683" s="2" t="str">
        <f t="shared" si="212"/>
        <v/>
      </c>
      <c r="V1683" s="2" t="str">
        <f t="shared" si="213"/>
        <v/>
      </c>
      <c r="W1683" s="2" t="str">
        <f t="shared" si="214"/>
        <v/>
      </c>
    </row>
    <row r="1684" spans="8:23" x14ac:dyDescent="0.3">
      <c r="H1684" s="12">
        <f t="shared" si="215"/>
        <v>0</v>
      </c>
      <c r="I1684" s="2" t="str">
        <f t="shared" si="208"/>
        <v/>
      </c>
      <c r="J1684" s="2" t="str">
        <f>IF(ISBLANK(A1684),"",-SUM(I$3:I1684))</f>
        <v/>
      </c>
      <c r="K1684" s="2" t="str">
        <f t="shared" si="209"/>
        <v/>
      </c>
      <c r="L1684" s="7" t="str">
        <f t="shared" si="210"/>
        <v/>
      </c>
      <c r="M1684" s="7" t="str">
        <f>IF(ISBLANK(A1684),"",K1684/($M$1+SUM(K$3:K1683)))</f>
        <v/>
      </c>
      <c r="N1684" t="str">
        <f>IF(ISBLANK(A1684),"",IF(H1685=0,NETWORKDAYS($H$3,H1684,holiday!$B$2:$B$10),IF(DAY(H1684)&lt;DAY(H1685),NETWORKDAYS($H$3,H1684,holiday!$B$2:$B$10),0)))</f>
        <v/>
      </c>
      <c r="O1684" t="str">
        <f>IF(ISBLANK(A1684),"",SUMIF($A$3:$A1684,O$2,$B$3:$B1684))</f>
        <v/>
      </c>
      <c r="P1684" t="str">
        <f>IF(ISBLANK(A1684),"",SUMIF($A$3:$A1684,P$2,$B$3:$B1684))</f>
        <v/>
      </c>
      <c r="Q1684" t="str">
        <f>IF(ISBLANK(A1684),"",SUMIF($A$3:$A1684,Q$2,$B$3:$B1684))</f>
        <v/>
      </c>
      <c r="R1684" t="str">
        <f>IF(ISBLANK(A1684),"",SUMIF($A$3:$A1684,R$2,$B$3:$B1684))</f>
        <v/>
      </c>
      <c r="T1684" s="2" t="str">
        <f t="shared" si="211"/>
        <v/>
      </c>
      <c r="U1684" s="2" t="str">
        <f t="shared" si="212"/>
        <v/>
      </c>
      <c r="V1684" s="2" t="str">
        <f t="shared" si="213"/>
        <v/>
      </c>
      <c r="W1684" s="2" t="str">
        <f t="shared" si="214"/>
        <v/>
      </c>
    </row>
    <row r="1685" spans="8:23" x14ac:dyDescent="0.3">
      <c r="H1685" s="12">
        <f t="shared" si="215"/>
        <v>0</v>
      </c>
      <c r="I1685" s="2" t="str">
        <f t="shared" si="208"/>
        <v/>
      </c>
      <c r="J1685" s="2" t="str">
        <f>IF(ISBLANK(A1685),"",-SUM(I$3:I1685))</f>
        <v/>
      </c>
      <c r="K1685" s="2" t="str">
        <f t="shared" si="209"/>
        <v/>
      </c>
      <c r="L1685" s="7" t="str">
        <f t="shared" si="210"/>
        <v/>
      </c>
      <c r="M1685" s="7" t="str">
        <f>IF(ISBLANK(A1685),"",K1685/($M$1+SUM(K$3:K1684)))</f>
        <v/>
      </c>
      <c r="N1685" t="str">
        <f>IF(ISBLANK(A1685),"",IF(H1686=0,NETWORKDAYS($H$3,H1685,holiday!$B$2:$B$10),IF(DAY(H1685)&lt;DAY(H1686),NETWORKDAYS($H$3,H1685,holiday!$B$2:$B$10),0)))</f>
        <v/>
      </c>
      <c r="O1685" t="str">
        <f>IF(ISBLANK(A1685),"",SUMIF($A$3:$A1685,O$2,$B$3:$B1685))</f>
        <v/>
      </c>
      <c r="P1685" t="str">
        <f>IF(ISBLANK(A1685),"",SUMIF($A$3:$A1685,P$2,$B$3:$B1685))</f>
        <v/>
      </c>
      <c r="Q1685" t="str">
        <f>IF(ISBLANK(A1685),"",SUMIF($A$3:$A1685,Q$2,$B$3:$B1685))</f>
        <v/>
      </c>
      <c r="R1685" t="str">
        <f>IF(ISBLANK(A1685),"",SUMIF($A$3:$A1685,R$2,$B$3:$B1685))</f>
        <v/>
      </c>
      <c r="T1685" s="2" t="str">
        <f t="shared" si="211"/>
        <v/>
      </c>
      <c r="U1685" s="2" t="str">
        <f t="shared" si="212"/>
        <v/>
      </c>
      <c r="V1685" s="2" t="str">
        <f t="shared" si="213"/>
        <v/>
      </c>
      <c r="W1685" s="2" t="str">
        <f t="shared" si="214"/>
        <v/>
      </c>
    </row>
    <row r="1686" spans="8:23" x14ac:dyDescent="0.3">
      <c r="H1686" s="12">
        <f t="shared" si="215"/>
        <v>0</v>
      </c>
      <c r="I1686" s="2" t="str">
        <f t="shared" si="208"/>
        <v/>
      </c>
      <c r="J1686" s="2" t="str">
        <f>IF(ISBLANK(A1686),"",-SUM(I$3:I1686))</f>
        <v/>
      </c>
      <c r="K1686" s="2" t="str">
        <f t="shared" si="209"/>
        <v/>
      </c>
      <c r="L1686" s="7" t="str">
        <f t="shared" si="210"/>
        <v/>
      </c>
      <c r="M1686" s="7" t="str">
        <f>IF(ISBLANK(A1686),"",K1686/($M$1+SUM(K$3:K1685)))</f>
        <v/>
      </c>
      <c r="N1686" t="str">
        <f>IF(ISBLANK(A1686),"",IF(H1687=0,NETWORKDAYS($H$3,H1686,holiday!$B$2:$B$10),IF(DAY(H1686)&lt;DAY(H1687),NETWORKDAYS($H$3,H1686,holiday!$B$2:$B$10),0)))</f>
        <v/>
      </c>
      <c r="O1686" t="str">
        <f>IF(ISBLANK(A1686),"",SUMIF($A$3:$A1686,O$2,$B$3:$B1686))</f>
        <v/>
      </c>
      <c r="P1686" t="str">
        <f>IF(ISBLANK(A1686),"",SUMIF($A$3:$A1686,P$2,$B$3:$B1686))</f>
        <v/>
      </c>
      <c r="Q1686" t="str">
        <f>IF(ISBLANK(A1686),"",SUMIF($A$3:$A1686,Q$2,$B$3:$B1686))</f>
        <v/>
      </c>
      <c r="R1686" t="str">
        <f>IF(ISBLANK(A1686),"",SUMIF($A$3:$A1686,R$2,$B$3:$B1686))</f>
        <v/>
      </c>
      <c r="T1686" s="2" t="str">
        <f t="shared" si="211"/>
        <v/>
      </c>
      <c r="U1686" s="2" t="str">
        <f t="shared" si="212"/>
        <v/>
      </c>
      <c r="V1686" s="2" t="str">
        <f t="shared" si="213"/>
        <v/>
      </c>
      <c r="W1686" s="2" t="str">
        <f t="shared" si="214"/>
        <v/>
      </c>
    </row>
    <row r="1687" spans="8:23" x14ac:dyDescent="0.3">
      <c r="H1687" s="12">
        <f t="shared" si="215"/>
        <v>0</v>
      </c>
      <c r="I1687" s="2" t="str">
        <f t="shared" si="208"/>
        <v/>
      </c>
      <c r="J1687" s="2" t="str">
        <f>IF(ISBLANK(A1687),"",-SUM(I$3:I1687))</f>
        <v/>
      </c>
      <c r="K1687" s="2" t="str">
        <f t="shared" si="209"/>
        <v/>
      </c>
      <c r="L1687" s="7" t="str">
        <f t="shared" si="210"/>
        <v/>
      </c>
      <c r="M1687" s="7" t="str">
        <f>IF(ISBLANK(A1687),"",K1687/($M$1+SUM(K$3:K1686)))</f>
        <v/>
      </c>
      <c r="N1687" t="str">
        <f>IF(ISBLANK(A1687),"",IF(H1688=0,NETWORKDAYS($H$3,H1687,holiday!$B$2:$B$10),IF(DAY(H1687)&lt;DAY(H1688),NETWORKDAYS($H$3,H1687,holiday!$B$2:$B$10),0)))</f>
        <v/>
      </c>
      <c r="O1687" t="str">
        <f>IF(ISBLANK(A1687),"",SUMIF($A$3:$A1687,O$2,$B$3:$B1687))</f>
        <v/>
      </c>
      <c r="P1687" t="str">
        <f>IF(ISBLANK(A1687),"",SUMIF($A$3:$A1687,P$2,$B$3:$B1687))</f>
        <v/>
      </c>
      <c r="Q1687" t="str">
        <f>IF(ISBLANK(A1687),"",SUMIF($A$3:$A1687,Q$2,$B$3:$B1687))</f>
        <v/>
      </c>
      <c r="R1687" t="str">
        <f>IF(ISBLANK(A1687),"",SUMIF($A$3:$A1687,R$2,$B$3:$B1687))</f>
        <v/>
      </c>
      <c r="T1687" s="2" t="str">
        <f t="shared" si="211"/>
        <v/>
      </c>
      <c r="U1687" s="2" t="str">
        <f t="shared" si="212"/>
        <v/>
      </c>
      <c r="V1687" s="2" t="str">
        <f t="shared" si="213"/>
        <v/>
      </c>
      <c r="W1687" s="2" t="str">
        <f t="shared" si="214"/>
        <v/>
      </c>
    </row>
    <row r="1688" spans="8:23" x14ac:dyDescent="0.3">
      <c r="H1688" s="12">
        <f t="shared" si="215"/>
        <v>0</v>
      </c>
      <c r="I1688" s="2" t="str">
        <f t="shared" si="208"/>
        <v/>
      </c>
      <c r="J1688" s="2" t="str">
        <f>IF(ISBLANK(A1688),"",-SUM(I$3:I1688))</f>
        <v/>
      </c>
      <c r="K1688" s="2" t="str">
        <f t="shared" si="209"/>
        <v/>
      </c>
      <c r="L1688" s="7" t="str">
        <f t="shared" si="210"/>
        <v/>
      </c>
      <c r="M1688" s="7" t="str">
        <f>IF(ISBLANK(A1688),"",K1688/($M$1+SUM(K$3:K1687)))</f>
        <v/>
      </c>
      <c r="N1688" t="str">
        <f>IF(ISBLANK(A1688),"",IF(H1689=0,NETWORKDAYS($H$3,H1688,holiday!$B$2:$B$10),IF(DAY(H1688)&lt;DAY(H1689),NETWORKDAYS($H$3,H1688,holiday!$B$2:$B$10),0)))</f>
        <v/>
      </c>
      <c r="O1688" t="str">
        <f>IF(ISBLANK(A1688),"",SUMIF($A$3:$A1688,O$2,$B$3:$B1688))</f>
        <v/>
      </c>
      <c r="P1688" t="str">
        <f>IF(ISBLANK(A1688),"",SUMIF($A$3:$A1688,P$2,$B$3:$B1688))</f>
        <v/>
      </c>
      <c r="Q1688" t="str">
        <f>IF(ISBLANK(A1688),"",SUMIF($A$3:$A1688,Q$2,$B$3:$B1688))</f>
        <v/>
      </c>
      <c r="R1688" t="str">
        <f>IF(ISBLANK(A1688),"",SUMIF($A$3:$A1688,R$2,$B$3:$B1688))</f>
        <v/>
      </c>
      <c r="T1688" s="2" t="str">
        <f t="shared" si="211"/>
        <v/>
      </c>
      <c r="U1688" s="2" t="str">
        <f t="shared" si="212"/>
        <v/>
      </c>
      <c r="V1688" s="2" t="str">
        <f t="shared" si="213"/>
        <v/>
      </c>
      <c r="W1688" s="2" t="str">
        <f t="shared" si="214"/>
        <v/>
      </c>
    </row>
    <row r="1689" spans="8:23" x14ac:dyDescent="0.3">
      <c r="H1689" s="12">
        <f t="shared" si="215"/>
        <v>0</v>
      </c>
      <c r="I1689" s="2" t="str">
        <f t="shared" si="208"/>
        <v/>
      </c>
      <c r="J1689" s="2" t="str">
        <f>IF(ISBLANK(A1689),"",-SUM(I$3:I1689))</f>
        <v/>
      </c>
      <c r="K1689" s="2" t="str">
        <f t="shared" si="209"/>
        <v/>
      </c>
      <c r="L1689" s="7" t="str">
        <f t="shared" si="210"/>
        <v/>
      </c>
      <c r="M1689" s="7" t="str">
        <f>IF(ISBLANK(A1689),"",K1689/($M$1+SUM(K$3:K1688)))</f>
        <v/>
      </c>
      <c r="N1689" t="str">
        <f>IF(ISBLANK(A1689),"",IF(H1690=0,NETWORKDAYS($H$3,H1689,holiday!$B$2:$B$10),IF(DAY(H1689)&lt;DAY(H1690),NETWORKDAYS($H$3,H1689,holiday!$B$2:$B$10),0)))</f>
        <v/>
      </c>
      <c r="O1689" t="str">
        <f>IF(ISBLANK(A1689),"",SUMIF($A$3:$A1689,O$2,$B$3:$B1689))</f>
        <v/>
      </c>
      <c r="P1689" t="str">
        <f>IF(ISBLANK(A1689),"",SUMIF($A$3:$A1689,P$2,$B$3:$B1689))</f>
        <v/>
      </c>
      <c r="Q1689" t="str">
        <f>IF(ISBLANK(A1689),"",SUMIF($A$3:$A1689,Q$2,$B$3:$B1689))</f>
        <v/>
      </c>
      <c r="R1689" t="str">
        <f>IF(ISBLANK(A1689),"",SUMIF($A$3:$A1689,R$2,$B$3:$B1689))</f>
        <v/>
      </c>
      <c r="T1689" s="2" t="str">
        <f t="shared" si="211"/>
        <v/>
      </c>
      <c r="U1689" s="2" t="str">
        <f t="shared" si="212"/>
        <v/>
      </c>
      <c r="V1689" s="2" t="str">
        <f t="shared" si="213"/>
        <v/>
      </c>
      <c r="W1689" s="2" t="str">
        <f t="shared" si="214"/>
        <v/>
      </c>
    </row>
    <row r="1690" spans="8:23" x14ac:dyDescent="0.3">
      <c r="H1690" s="12">
        <f t="shared" si="215"/>
        <v>0</v>
      </c>
      <c r="I1690" s="2" t="str">
        <f t="shared" si="208"/>
        <v/>
      </c>
      <c r="J1690" s="2" t="str">
        <f>IF(ISBLANK(A1690),"",-SUM(I$3:I1690))</f>
        <v/>
      </c>
      <c r="K1690" s="2" t="str">
        <f t="shared" si="209"/>
        <v/>
      </c>
      <c r="L1690" s="7" t="str">
        <f t="shared" si="210"/>
        <v/>
      </c>
      <c r="M1690" s="7" t="str">
        <f>IF(ISBLANK(A1690),"",K1690/($M$1+SUM(K$3:K1689)))</f>
        <v/>
      </c>
      <c r="N1690" t="str">
        <f>IF(ISBLANK(A1690),"",IF(H1691=0,NETWORKDAYS($H$3,H1690,holiday!$B$2:$B$10),IF(DAY(H1690)&lt;DAY(H1691),NETWORKDAYS($H$3,H1690,holiday!$B$2:$B$10),0)))</f>
        <v/>
      </c>
      <c r="O1690" t="str">
        <f>IF(ISBLANK(A1690),"",SUMIF($A$3:$A1690,O$2,$B$3:$B1690))</f>
        <v/>
      </c>
      <c r="P1690" t="str">
        <f>IF(ISBLANK(A1690),"",SUMIF($A$3:$A1690,P$2,$B$3:$B1690))</f>
        <v/>
      </c>
      <c r="Q1690" t="str">
        <f>IF(ISBLANK(A1690),"",SUMIF($A$3:$A1690,Q$2,$B$3:$B1690))</f>
        <v/>
      </c>
      <c r="R1690" t="str">
        <f>IF(ISBLANK(A1690),"",SUMIF($A$3:$A1690,R$2,$B$3:$B1690))</f>
        <v/>
      </c>
      <c r="T1690" s="2" t="str">
        <f t="shared" si="211"/>
        <v/>
      </c>
      <c r="U1690" s="2" t="str">
        <f t="shared" si="212"/>
        <v/>
      </c>
      <c r="V1690" s="2" t="str">
        <f t="shared" si="213"/>
        <v/>
      </c>
      <c r="W1690" s="2" t="str">
        <f t="shared" si="214"/>
        <v/>
      </c>
    </row>
    <row r="1691" spans="8:23" x14ac:dyDescent="0.3">
      <c r="H1691" s="12">
        <f t="shared" si="215"/>
        <v>0</v>
      </c>
      <c r="I1691" s="2" t="str">
        <f t="shared" si="208"/>
        <v/>
      </c>
      <c r="J1691" s="2" t="str">
        <f>IF(ISBLANK(A1691),"",-SUM(I$3:I1691))</f>
        <v/>
      </c>
      <c r="K1691" s="2" t="str">
        <f t="shared" si="209"/>
        <v/>
      </c>
      <c r="L1691" s="7" t="str">
        <f t="shared" si="210"/>
        <v/>
      </c>
      <c r="M1691" s="7" t="str">
        <f>IF(ISBLANK(A1691),"",K1691/($M$1+SUM(K$3:K1690)))</f>
        <v/>
      </c>
      <c r="N1691" t="str">
        <f>IF(ISBLANK(A1691),"",IF(H1692=0,NETWORKDAYS($H$3,H1691,holiday!$B$2:$B$10),IF(DAY(H1691)&lt;DAY(H1692),NETWORKDAYS($H$3,H1691,holiday!$B$2:$B$10),0)))</f>
        <v/>
      </c>
      <c r="O1691" t="str">
        <f>IF(ISBLANK(A1691),"",SUMIF($A$3:$A1691,O$2,$B$3:$B1691))</f>
        <v/>
      </c>
      <c r="P1691" t="str">
        <f>IF(ISBLANK(A1691),"",SUMIF($A$3:$A1691,P$2,$B$3:$B1691))</f>
        <v/>
      </c>
      <c r="Q1691" t="str">
        <f>IF(ISBLANK(A1691),"",SUMIF($A$3:$A1691,Q$2,$B$3:$B1691))</f>
        <v/>
      </c>
      <c r="R1691" t="str">
        <f>IF(ISBLANK(A1691),"",SUMIF($A$3:$A1691,R$2,$B$3:$B1691))</f>
        <v/>
      </c>
      <c r="T1691" s="2" t="str">
        <f t="shared" si="211"/>
        <v/>
      </c>
      <c r="U1691" s="2" t="str">
        <f t="shared" si="212"/>
        <v/>
      </c>
      <c r="V1691" s="2" t="str">
        <f t="shared" si="213"/>
        <v/>
      </c>
      <c r="W1691" s="2" t="str">
        <f t="shared" si="214"/>
        <v/>
      </c>
    </row>
    <row r="1692" spans="8:23" x14ac:dyDescent="0.3">
      <c r="H1692" s="12">
        <f t="shared" si="215"/>
        <v>0</v>
      </c>
      <c r="I1692" s="2" t="str">
        <f t="shared" si="208"/>
        <v/>
      </c>
      <c r="J1692" s="2" t="str">
        <f>IF(ISBLANK(A1692),"",-SUM(I$3:I1692))</f>
        <v/>
      </c>
      <c r="K1692" s="2" t="str">
        <f t="shared" si="209"/>
        <v/>
      </c>
      <c r="L1692" s="7" t="str">
        <f t="shared" si="210"/>
        <v/>
      </c>
      <c r="M1692" s="7" t="str">
        <f>IF(ISBLANK(A1692),"",K1692/($M$1+SUM(K$3:K1691)))</f>
        <v/>
      </c>
      <c r="N1692" t="str">
        <f>IF(ISBLANK(A1692),"",IF(H1693=0,NETWORKDAYS($H$3,H1692,holiday!$B$2:$B$10),IF(DAY(H1692)&lt;DAY(H1693),NETWORKDAYS($H$3,H1692,holiday!$B$2:$B$10),0)))</f>
        <v/>
      </c>
      <c r="O1692" t="str">
        <f>IF(ISBLANK(A1692),"",SUMIF($A$3:$A1692,O$2,$B$3:$B1692))</f>
        <v/>
      </c>
      <c r="P1692" t="str">
        <f>IF(ISBLANK(A1692),"",SUMIF($A$3:$A1692,P$2,$B$3:$B1692))</f>
        <v/>
      </c>
      <c r="Q1692" t="str">
        <f>IF(ISBLANK(A1692),"",SUMIF($A$3:$A1692,Q$2,$B$3:$B1692))</f>
        <v/>
      </c>
      <c r="R1692" t="str">
        <f>IF(ISBLANK(A1692),"",SUMIF($A$3:$A1692,R$2,$B$3:$B1692))</f>
        <v/>
      </c>
      <c r="T1692" s="2" t="str">
        <f t="shared" si="211"/>
        <v/>
      </c>
      <c r="U1692" s="2" t="str">
        <f t="shared" si="212"/>
        <v/>
      </c>
      <c r="V1692" s="2" t="str">
        <f t="shared" si="213"/>
        <v/>
      </c>
      <c r="W1692" s="2" t="str">
        <f t="shared" si="214"/>
        <v/>
      </c>
    </row>
    <row r="1693" spans="8:23" x14ac:dyDescent="0.3">
      <c r="H1693" s="12">
        <f t="shared" si="215"/>
        <v>0</v>
      </c>
      <c r="I1693" s="2" t="str">
        <f t="shared" si="208"/>
        <v/>
      </c>
      <c r="J1693" s="2" t="str">
        <f>IF(ISBLANK(A1693),"",-SUM(I$3:I1693))</f>
        <v/>
      </c>
      <c r="K1693" s="2" t="str">
        <f t="shared" si="209"/>
        <v/>
      </c>
      <c r="L1693" s="7" t="str">
        <f t="shared" si="210"/>
        <v/>
      </c>
      <c r="M1693" s="7" t="str">
        <f>IF(ISBLANK(A1693),"",K1693/($M$1+SUM(K$3:K1692)))</f>
        <v/>
      </c>
      <c r="N1693" t="str">
        <f>IF(ISBLANK(A1693),"",IF(H1694=0,NETWORKDAYS($H$3,H1693,holiday!$B$2:$B$10),IF(DAY(H1693)&lt;DAY(H1694),NETWORKDAYS($H$3,H1693,holiday!$B$2:$B$10),0)))</f>
        <v/>
      </c>
      <c r="O1693" t="str">
        <f>IF(ISBLANK(A1693),"",SUMIF($A$3:$A1693,O$2,$B$3:$B1693))</f>
        <v/>
      </c>
      <c r="P1693" t="str">
        <f>IF(ISBLANK(A1693),"",SUMIF($A$3:$A1693,P$2,$B$3:$B1693))</f>
        <v/>
      </c>
      <c r="Q1693" t="str">
        <f>IF(ISBLANK(A1693),"",SUMIF($A$3:$A1693,Q$2,$B$3:$B1693))</f>
        <v/>
      </c>
      <c r="R1693" t="str">
        <f>IF(ISBLANK(A1693),"",SUMIF($A$3:$A1693,R$2,$B$3:$B1693))</f>
        <v/>
      </c>
      <c r="T1693" s="2" t="str">
        <f t="shared" si="211"/>
        <v/>
      </c>
      <c r="U1693" s="2" t="str">
        <f t="shared" si="212"/>
        <v/>
      </c>
      <c r="V1693" s="2" t="str">
        <f t="shared" si="213"/>
        <v/>
      </c>
      <c r="W1693" s="2" t="str">
        <f t="shared" si="214"/>
        <v/>
      </c>
    </row>
    <row r="1694" spans="8:23" x14ac:dyDescent="0.3">
      <c r="H1694" s="12">
        <f t="shared" si="215"/>
        <v>0</v>
      </c>
      <c r="I1694" s="2" t="str">
        <f t="shared" si="208"/>
        <v/>
      </c>
      <c r="J1694" s="2" t="str">
        <f>IF(ISBLANK(A1694),"",-SUM(I$3:I1694))</f>
        <v/>
      </c>
      <c r="K1694" s="2" t="str">
        <f t="shared" si="209"/>
        <v/>
      </c>
      <c r="L1694" s="7" t="str">
        <f t="shared" si="210"/>
        <v/>
      </c>
      <c r="M1694" s="7" t="str">
        <f>IF(ISBLANK(A1694),"",K1694/($M$1+SUM(K$3:K1693)))</f>
        <v/>
      </c>
      <c r="N1694" t="str">
        <f>IF(ISBLANK(A1694),"",IF(H1695=0,NETWORKDAYS($H$3,H1694,holiday!$B$2:$B$10),IF(DAY(H1694)&lt;DAY(H1695),NETWORKDAYS($H$3,H1694,holiday!$B$2:$B$10),0)))</f>
        <v/>
      </c>
      <c r="O1694" t="str">
        <f>IF(ISBLANK(A1694),"",SUMIF($A$3:$A1694,O$2,$B$3:$B1694))</f>
        <v/>
      </c>
      <c r="P1694" t="str">
        <f>IF(ISBLANK(A1694),"",SUMIF($A$3:$A1694,P$2,$B$3:$B1694))</f>
        <v/>
      </c>
      <c r="Q1694" t="str">
        <f>IF(ISBLANK(A1694),"",SUMIF($A$3:$A1694,Q$2,$B$3:$B1694))</f>
        <v/>
      </c>
      <c r="R1694" t="str">
        <f>IF(ISBLANK(A1694),"",SUMIF($A$3:$A1694,R$2,$B$3:$B1694))</f>
        <v/>
      </c>
      <c r="T1694" s="2" t="str">
        <f t="shared" si="211"/>
        <v/>
      </c>
      <c r="U1694" s="2" t="str">
        <f t="shared" si="212"/>
        <v/>
      </c>
      <c r="V1694" s="2" t="str">
        <f t="shared" si="213"/>
        <v/>
      </c>
      <c r="W1694" s="2" t="str">
        <f t="shared" si="214"/>
        <v/>
      </c>
    </row>
    <row r="1695" spans="8:23" x14ac:dyDescent="0.3">
      <c r="H1695" s="12">
        <f t="shared" si="215"/>
        <v>0</v>
      </c>
      <c r="I1695" s="2" t="str">
        <f t="shared" si="208"/>
        <v/>
      </c>
      <c r="J1695" s="2" t="str">
        <f>IF(ISBLANK(A1695),"",-SUM(I$3:I1695))</f>
        <v/>
      </c>
      <c r="K1695" s="2" t="str">
        <f t="shared" si="209"/>
        <v/>
      </c>
      <c r="L1695" s="7" t="str">
        <f t="shared" si="210"/>
        <v/>
      </c>
      <c r="M1695" s="7" t="str">
        <f>IF(ISBLANK(A1695),"",K1695/($M$1+SUM(K$3:K1694)))</f>
        <v/>
      </c>
      <c r="N1695" t="str">
        <f>IF(ISBLANK(A1695),"",IF(H1696=0,NETWORKDAYS($H$3,H1695,holiday!$B$2:$B$10),IF(DAY(H1695)&lt;DAY(H1696),NETWORKDAYS($H$3,H1695,holiday!$B$2:$B$10),0)))</f>
        <v/>
      </c>
      <c r="O1695" t="str">
        <f>IF(ISBLANK(A1695),"",SUMIF($A$3:$A1695,O$2,$B$3:$B1695))</f>
        <v/>
      </c>
      <c r="P1695" t="str">
        <f>IF(ISBLANK(A1695),"",SUMIF($A$3:$A1695,P$2,$B$3:$B1695))</f>
        <v/>
      </c>
      <c r="Q1695" t="str">
        <f>IF(ISBLANK(A1695),"",SUMIF($A$3:$A1695,Q$2,$B$3:$B1695))</f>
        <v/>
      </c>
      <c r="R1695" t="str">
        <f>IF(ISBLANK(A1695),"",SUMIF($A$3:$A1695,R$2,$B$3:$B1695))</f>
        <v/>
      </c>
      <c r="T1695" s="2" t="str">
        <f t="shared" si="211"/>
        <v/>
      </c>
      <c r="U1695" s="2" t="str">
        <f t="shared" si="212"/>
        <v/>
      </c>
      <c r="V1695" s="2" t="str">
        <f t="shared" si="213"/>
        <v/>
      </c>
      <c r="W1695" s="2" t="str">
        <f t="shared" si="214"/>
        <v/>
      </c>
    </row>
    <row r="1696" spans="8:23" x14ac:dyDescent="0.3">
      <c r="H1696" s="12">
        <f t="shared" si="215"/>
        <v>0</v>
      </c>
      <c r="I1696" s="2" t="str">
        <f t="shared" si="208"/>
        <v/>
      </c>
      <c r="J1696" s="2" t="str">
        <f>IF(ISBLANK(A1696),"",-SUM(I$3:I1696))</f>
        <v/>
      </c>
      <c r="K1696" s="2" t="str">
        <f t="shared" si="209"/>
        <v/>
      </c>
      <c r="L1696" s="7" t="str">
        <f t="shared" si="210"/>
        <v/>
      </c>
      <c r="M1696" s="7" t="str">
        <f>IF(ISBLANK(A1696),"",K1696/($M$1+SUM(K$3:K1695)))</f>
        <v/>
      </c>
      <c r="N1696" t="str">
        <f>IF(ISBLANK(A1696),"",IF(H1697=0,NETWORKDAYS($H$3,H1696,holiday!$B$2:$B$10),IF(DAY(H1696)&lt;DAY(H1697),NETWORKDAYS($H$3,H1696,holiday!$B$2:$B$10),0)))</f>
        <v/>
      </c>
      <c r="O1696" t="str">
        <f>IF(ISBLANK(A1696),"",SUMIF($A$3:$A1696,O$2,$B$3:$B1696))</f>
        <v/>
      </c>
      <c r="P1696" t="str">
        <f>IF(ISBLANK(A1696),"",SUMIF($A$3:$A1696,P$2,$B$3:$B1696))</f>
        <v/>
      </c>
      <c r="Q1696" t="str">
        <f>IF(ISBLANK(A1696),"",SUMIF($A$3:$A1696,Q$2,$B$3:$B1696))</f>
        <v/>
      </c>
      <c r="R1696" t="str">
        <f>IF(ISBLANK(A1696),"",SUMIF($A$3:$A1696,R$2,$B$3:$B1696))</f>
        <v/>
      </c>
      <c r="T1696" s="2" t="str">
        <f t="shared" si="211"/>
        <v/>
      </c>
      <c r="U1696" s="2" t="str">
        <f t="shared" si="212"/>
        <v/>
      </c>
      <c r="V1696" s="2" t="str">
        <f t="shared" si="213"/>
        <v/>
      </c>
      <c r="W1696" s="2" t="str">
        <f t="shared" si="214"/>
        <v/>
      </c>
    </row>
    <row r="1697" spans="8:23" x14ac:dyDescent="0.3">
      <c r="H1697" s="12">
        <f t="shared" si="215"/>
        <v>0</v>
      </c>
      <c r="I1697" s="2" t="str">
        <f t="shared" si="208"/>
        <v/>
      </c>
      <c r="J1697" s="2" t="str">
        <f>IF(ISBLANK(A1697),"",-SUM(I$3:I1697))</f>
        <v/>
      </c>
      <c r="K1697" s="2" t="str">
        <f t="shared" si="209"/>
        <v/>
      </c>
      <c r="L1697" s="7" t="str">
        <f t="shared" si="210"/>
        <v/>
      </c>
      <c r="M1697" s="7" t="str">
        <f>IF(ISBLANK(A1697),"",K1697/($M$1+SUM(K$3:K1696)))</f>
        <v/>
      </c>
      <c r="N1697" t="str">
        <f>IF(ISBLANK(A1697),"",IF(H1698=0,NETWORKDAYS($H$3,H1697,holiday!$B$2:$B$10),IF(DAY(H1697)&lt;DAY(H1698),NETWORKDAYS($H$3,H1697,holiday!$B$2:$B$10),0)))</f>
        <v/>
      </c>
      <c r="O1697" t="str">
        <f>IF(ISBLANK(A1697),"",SUMIF($A$3:$A1697,O$2,$B$3:$B1697))</f>
        <v/>
      </c>
      <c r="P1697" t="str">
        <f>IF(ISBLANK(A1697),"",SUMIF($A$3:$A1697,P$2,$B$3:$B1697))</f>
        <v/>
      </c>
      <c r="Q1697" t="str">
        <f>IF(ISBLANK(A1697),"",SUMIF($A$3:$A1697,Q$2,$B$3:$B1697))</f>
        <v/>
      </c>
      <c r="R1697" t="str">
        <f>IF(ISBLANK(A1697),"",SUMIF($A$3:$A1697,R$2,$B$3:$B1697))</f>
        <v/>
      </c>
      <c r="T1697" s="2" t="str">
        <f t="shared" si="211"/>
        <v/>
      </c>
      <c r="U1697" s="2" t="str">
        <f t="shared" si="212"/>
        <v/>
      </c>
      <c r="V1697" s="2" t="str">
        <f t="shared" si="213"/>
        <v/>
      </c>
      <c r="W1697" s="2" t="str">
        <f t="shared" si="214"/>
        <v/>
      </c>
    </row>
    <row r="1698" spans="8:23" x14ac:dyDescent="0.3">
      <c r="H1698" s="12">
        <f t="shared" si="215"/>
        <v>0</v>
      </c>
      <c r="I1698" s="2" t="str">
        <f t="shared" si="208"/>
        <v/>
      </c>
      <c r="J1698" s="2" t="str">
        <f>IF(ISBLANK(A1698),"",-SUM(I$3:I1698))</f>
        <v/>
      </c>
      <c r="K1698" s="2" t="str">
        <f t="shared" si="209"/>
        <v/>
      </c>
      <c r="L1698" s="7" t="str">
        <f t="shared" si="210"/>
        <v/>
      </c>
      <c r="M1698" s="7" t="str">
        <f>IF(ISBLANK(A1698),"",K1698/($M$1+SUM(K$3:K1697)))</f>
        <v/>
      </c>
      <c r="N1698" t="str">
        <f>IF(ISBLANK(A1698),"",IF(H1699=0,NETWORKDAYS($H$3,H1698,holiday!$B$2:$B$10),IF(DAY(H1698)&lt;DAY(H1699),NETWORKDAYS($H$3,H1698,holiday!$B$2:$B$10),0)))</f>
        <v/>
      </c>
      <c r="O1698" t="str">
        <f>IF(ISBLANK(A1698),"",SUMIF($A$3:$A1698,O$2,$B$3:$B1698))</f>
        <v/>
      </c>
      <c r="P1698" t="str">
        <f>IF(ISBLANK(A1698),"",SUMIF($A$3:$A1698,P$2,$B$3:$B1698))</f>
        <v/>
      </c>
      <c r="Q1698" t="str">
        <f>IF(ISBLANK(A1698),"",SUMIF($A$3:$A1698,Q$2,$B$3:$B1698))</f>
        <v/>
      </c>
      <c r="R1698" t="str">
        <f>IF(ISBLANK(A1698),"",SUMIF($A$3:$A1698,R$2,$B$3:$B1698))</f>
        <v/>
      </c>
      <c r="T1698" s="2" t="str">
        <f t="shared" si="211"/>
        <v/>
      </c>
      <c r="U1698" s="2" t="str">
        <f t="shared" si="212"/>
        <v/>
      </c>
      <c r="V1698" s="2" t="str">
        <f t="shared" si="213"/>
        <v/>
      </c>
      <c r="W1698" s="2" t="str">
        <f t="shared" si="214"/>
        <v/>
      </c>
    </row>
    <row r="1699" spans="8:23" x14ac:dyDescent="0.3">
      <c r="H1699" s="12">
        <f t="shared" si="215"/>
        <v>0</v>
      </c>
      <c r="I1699" s="2" t="str">
        <f t="shared" si="208"/>
        <v/>
      </c>
      <c r="J1699" s="2" t="str">
        <f>IF(ISBLANK(A1699),"",-SUM(I$3:I1699))</f>
        <v/>
      </c>
      <c r="K1699" s="2" t="str">
        <f t="shared" si="209"/>
        <v/>
      </c>
      <c r="L1699" s="7" t="str">
        <f t="shared" si="210"/>
        <v/>
      </c>
      <c r="M1699" s="7" t="str">
        <f>IF(ISBLANK(A1699),"",K1699/($M$1+SUM(K$3:K1698)))</f>
        <v/>
      </c>
      <c r="N1699" t="str">
        <f>IF(ISBLANK(A1699),"",IF(H1700=0,NETWORKDAYS($H$3,H1699,holiday!$B$2:$B$10),IF(DAY(H1699)&lt;DAY(H1700),NETWORKDAYS($H$3,H1699,holiday!$B$2:$B$10),0)))</f>
        <v/>
      </c>
      <c r="O1699" t="str">
        <f>IF(ISBLANK(A1699),"",SUMIF($A$3:$A1699,O$2,$B$3:$B1699))</f>
        <v/>
      </c>
      <c r="P1699" t="str">
        <f>IF(ISBLANK(A1699),"",SUMIF($A$3:$A1699,P$2,$B$3:$B1699))</f>
        <v/>
      </c>
      <c r="Q1699" t="str">
        <f>IF(ISBLANK(A1699),"",SUMIF($A$3:$A1699,Q$2,$B$3:$B1699))</f>
        <v/>
      </c>
      <c r="R1699" t="str">
        <f>IF(ISBLANK(A1699),"",SUMIF($A$3:$A1699,R$2,$B$3:$B1699))</f>
        <v/>
      </c>
      <c r="T1699" s="2" t="str">
        <f t="shared" si="211"/>
        <v/>
      </c>
      <c r="U1699" s="2" t="str">
        <f t="shared" si="212"/>
        <v/>
      </c>
      <c r="V1699" s="2" t="str">
        <f t="shared" si="213"/>
        <v/>
      </c>
      <c r="W1699" s="2" t="str">
        <f t="shared" si="214"/>
        <v/>
      </c>
    </row>
    <row r="1700" spans="8:23" x14ac:dyDescent="0.3">
      <c r="H1700" s="12">
        <f t="shared" si="215"/>
        <v>0</v>
      </c>
      <c r="I1700" s="2" t="str">
        <f t="shared" si="208"/>
        <v/>
      </c>
      <c r="J1700" s="2" t="str">
        <f>IF(ISBLANK(A1700),"",-SUM(I$3:I1700))</f>
        <v/>
      </c>
      <c r="K1700" s="2" t="str">
        <f t="shared" si="209"/>
        <v/>
      </c>
      <c r="L1700" s="7" t="str">
        <f t="shared" si="210"/>
        <v/>
      </c>
      <c r="M1700" s="7" t="str">
        <f>IF(ISBLANK(A1700),"",K1700/($M$1+SUM(K$3:K1699)))</f>
        <v/>
      </c>
      <c r="N1700" t="str">
        <f>IF(ISBLANK(A1700),"",IF(H1701=0,NETWORKDAYS($H$3,H1700,holiday!$B$2:$B$10),IF(DAY(H1700)&lt;DAY(H1701),NETWORKDAYS($H$3,H1700,holiday!$B$2:$B$10),0)))</f>
        <v/>
      </c>
      <c r="O1700" t="str">
        <f>IF(ISBLANK(A1700),"",SUMIF($A$3:$A1700,O$2,$B$3:$B1700))</f>
        <v/>
      </c>
      <c r="P1700" t="str">
        <f>IF(ISBLANK(A1700),"",SUMIF($A$3:$A1700,P$2,$B$3:$B1700))</f>
        <v/>
      </c>
      <c r="Q1700" t="str">
        <f>IF(ISBLANK(A1700),"",SUMIF($A$3:$A1700,Q$2,$B$3:$B1700))</f>
        <v/>
      </c>
      <c r="R1700" t="str">
        <f>IF(ISBLANK(A1700),"",SUMIF($A$3:$A1700,R$2,$B$3:$B1700))</f>
        <v/>
      </c>
      <c r="T1700" s="2" t="str">
        <f t="shared" si="211"/>
        <v/>
      </c>
      <c r="U1700" s="2" t="str">
        <f t="shared" si="212"/>
        <v/>
      </c>
      <c r="V1700" s="2" t="str">
        <f t="shared" si="213"/>
        <v/>
      </c>
      <c r="W1700" s="2" t="str">
        <f t="shared" si="214"/>
        <v/>
      </c>
    </row>
    <row r="1701" spans="8:23" x14ac:dyDescent="0.3">
      <c r="H1701" s="12">
        <f t="shared" si="215"/>
        <v>0</v>
      </c>
      <c r="I1701" s="2" t="str">
        <f t="shared" si="208"/>
        <v/>
      </c>
      <c r="J1701" s="2" t="str">
        <f>IF(ISBLANK(A1701),"",-SUM(I$3:I1701))</f>
        <v/>
      </c>
      <c r="K1701" s="2" t="str">
        <f t="shared" si="209"/>
        <v/>
      </c>
      <c r="L1701" s="7" t="str">
        <f t="shared" si="210"/>
        <v/>
      </c>
      <c r="M1701" s="7" t="str">
        <f>IF(ISBLANK(A1701),"",K1701/($M$1+SUM(K$3:K1700)))</f>
        <v/>
      </c>
      <c r="N1701" t="str">
        <f>IF(ISBLANK(A1701),"",IF(H1702=0,NETWORKDAYS($H$3,H1701,holiday!$B$2:$B$10),IF(DAY(H1701)&lt;DAY(H1702),NETWORKDAYS($H$3,H1701,holiday!$B$2:$B$10),0)))</f>
        <v/>
      </c>
      <c r="O1701" t="str">
        <f>IF(ISBLANK(A1701),"",SUMIF($A$3:$A1701,O$2,$B$3:$B1701))</f>
        <v/>
      </c>
      <c r="P1701" t="str">
        <f>IF(ISBLANK(A1701),"",SUMIF($A$3:$A1701,P$2,$B$3:$B1701))</f>
        <v/>
      </c>
      <c r="Q1701" t="str">
        <f>IF(ISBLANK(A1701),"",SUMIF($A$3:$A1701,Q$2,$B$3:$B1701))</f>
        <v/>
      </c>
      <c r="R1701" t="str">
        <f>IF(ISBLANK(A1701),"",SUMIF($A$3:$A1701,R$2,$B$3:$B1701))</f>
        <v/>
      </c>
      <c r="T1701" s="2" t="str">
        <f t="shared" si="211"/>
        <v/>
      </c>
      <c r="U1701" s="2" t="str">
        <f t="shared" si="212"/>
        <v/>
      </c>
      <c r="V1701" s="2" t="str">
        <f t="shared" si="213"/>
        <v/>
      </c>
      <c r="W1701" s="2" t="str">
        <f t="shared" si="214"/>
        <v/>
      </c>
    </row>
    <row r="1702" spans="8:23" x14ac:dyDescent="0.3">
      <c r="H1702" s="12">
        <f t="shared" si="215"/>
        <v>0</v>
      </c>
      <c r="I1702" s="2" t="str">
        <f t="shared" si="208"/>
        <v/>
      </c>
      <c r="J1702" s="2" t="str">
        <f>IF(ISBLANK(A1702),"",-SUM(I$3:I1702))</f>
        <v/>
      </c>
      <c r="K1702" s="2" t="str">
        <f t="shared" si="209"/>
        <v/>
      </c>
      <c r="L1702" s="7" t="str">
        <f t="shared" si="210"/>
        <v/>
      </c>
      <c r="M1702" s="7" t="str">
        <f>IF(ISBLANK(A1702),"",K1702/($M$1+SUM(K$3:K1701)))</f>
        <v/>
      </c>
      <c r="N1702" t="str">
        <f>IF(ISBLANK(A1702),"",IF(H1703=0,NETWORKDAYS($H$3,H1702,holiday!$B$2:$B$10),IF(DAY(H1702)&lt;DAY(H1703),NETWORKDAYS($H$3,H1702,holiday!$B$2:$B$10),0)))</f>
        <v/>
      </c>
      <c r="O1702" t="str">
        <f>IF(ISBLANK(A1702),"",SUMIF($A$3:$A1702,O$2,$B$3:$B1702))</f>
        <v/>
      </c>
      <c r="P1702" t="str">
        <f>IF(ISBLANK(A1702),"",SUMIF($A$3:$A1702,P$2,$B$3:$B1702))</f>
        <v/>
      </c>
      <c r="Q1702" t="str">
        <f>IF(ISBLANK(A1702),"",SUMIF($A$3:$A1702,Q$2,$B$3:$B1702))</f>
        <v/>
      </c>
      <c r="R1702" t="str">
        <f>IF(ISBLANK(A1702),"",SUMIF($A$3:$A1702,R$2,$B$3:$B1702))</f>
        <v/>
      </c>
      <c r="T1702" s="2" t="str">
        <f t="shared" si="211"/>
        <v/>
      </c>
      <c r="U1702" s="2" t="str">
        <f t="shared" si="212"/>
        <v/>
      </c>
      <c r="V1702" s="2" t="str">
        <f t="shared" si="213"/>
        <v/>
      </c>
      <c r="W1702" s="2" t="str">
        <f t="shared" si="214"/>
        <v/>
      </c>
    </row>
    <row r="1703" spans="8:23" x14ac:dyDescent="0.3">
      <c r="H1703" s="12">
        <f t="shared" si="215"/>
        <v>0</v>
      </c>
      <c r="I1703" s="2" t="str">
        <f t="shared" si="208"/>
        <v/>
      </c>
      <c r="J1703" s="2" t="str">
        <f>IF(ISBLANK(A1703),"",-SUM(I$3:I1703))</f>
        <v/>
      </c>
      <c r="K1703" s="2" t="str">
        <f t="shared" si="209"/>
        <v/>
      </c>
      <c r="L1703" s="7" t="str">
        <f t="shared" si="210"/>
        <v/>
      </c>
      <c r="M1703" s="7" t="str">
        <f>IF(ISBLANK(A1703),"",K1703/($M$1+SUM(K$3:K1702)))</f>
        <v/>
      </c>
      <c r="N1703" t="str">
        <f>IF(ISBLANK(A1703),"",IF(H1704=0,NETWORKDAYS($H$3,H1703,holiday!$B$2:$B$10),IF(DAY(H1703)&lt;DAY(H1704),NETWORKDAYS($H$3,H1703,holiday!$B$2:$B$10),0)))</f>
        <v/>
      </c>
      <c r="O1703" t="str">
        <f>IF(ISBLANK(A1703),"",SUMIF($A$3:$A1703,O$2,$B$3:$B1703))</f>
        <v/>
      </c>
      <c r="P1703" t="str">
        <f>IF(ISBLANK(A1703),"",SUMIF($A$3:$A1703,P$2,$B$3:$B1703))</f>
        <v/>
      </c>
      <c r="Q1703" t="str">
        <f>IF(ISBLANK(A1703),"",SUMIF($A$3:$A1703,Q$2,$B$3:$B1703))</f>
        <v/>
      </c>
      <c r="R1703" t="str">
        <f>IF(ISBLANK(A1703),"",SUMIF($A$3:$A1703,R$2,$B$3:$B1703))</f>
        <v/>
      </c>
      <c r="T1703" s="2" t="str">
        <f t="shared" si="211"/>
        <v/>
      </c>
      <c r="U1703" s="2" t="str">
        <f t="shared" si="212"/>
        <v/>
      </c>
      <c r="V1703" s="2" t="str">
        <f t="shared" si="213"/>
        <v/>
      </c>
      <c r="W1703" s="2" t="str">
        <f t="shared" si="214"/>
        <v/>
      </c>
    </row>
    <row r="1704" spans="8:23" x14ac:dyDescent="0.3">
      <c r="H1704" s="12">
        <f t="shared" si="215"/>
        <v>0</v>
      </c>
      <c r="I1704" s="2" t="str">
        <f t="shared" ref="I1704:I1767" si="216">IF(ISBLANK(A1704),"",-B1704*C1704)</f>
        <v/>
      </c>
      <c r="J1704" s="2" t="str">
        <f>IF(ISBLANK(A1704),"",-SUM(I$3:I1704))</f>
        <v/>
      </c>
      <c r="K1704" s="2" t="str">
        <f t="shared" ref="K1704:K1767" si="217">IF(ISBLANK(A1704),"",SUMPRODUCT(O1704:R1704,T1704:W1704)-J1704)</f>
        <v/>
      </c>
      <c r="L1704" s="7" t="str">
        <f t="shared" ref="L1704:L1767" si="218">IF(ISBLANK(A1704),"",K1704/$M$1)</f>
        <v/>
      </c>
      <c r="M1704" s="7" t="str">
        <f>IF(ISBLANK(A1704),"",K1704/($M$1+SUM(K$3:K1703)))</f>
        <v/>
      </c>
      <c r="N1704" t="str">
        <f>IF(ISBLANK(A1704),"",IF(H1705=0,NETWORKDAYS($H$3,H1704,holiday!$B$2:$B$10),IF(DAY(H1704)&lt;DAY(H1705),NETWORKDAYS($H$3,H1704,holiday!$B$2:$B$10),0)))</f>
        <v/>
      </c>
      <c r="O1704" t="str">
        <f>IF(ISBLANK(A1704),"",SUMIF($A$3:$A1704,O$2,$B$3:$B1704))</f>
        <v/>
      </c>
      <c r="P1704" t="str">
        <f>IF(ISBLANK(A1704),"",SUMIF($A$3:$A1704,P$2,$B$3:$B1704))</f>
        <v/>
      </c>
      <c r="Q1704" t="str">
        <f>IF(ISBLANK(A1704),"",SUMIF($A$3:$A1704,Q$2,$B$3:$B1704))</f>
        <v/>
      </c>
      <c r="R1704" t="str">
        <f>IF(ISBLANK(A1704),"",SUMIF($A$3:$A1704,R$2,$B$3:$B1704))</f>
        <v/>
      </c>
      <c r="T1704" s="2" t="str">
        <f t="shared" ref="T1704:T1767" si="219">IF(ISBLANK(A1704),"",IF($A1704=T$2,$C1704,T1703))</f>
        <v/>
      </c>
      <c r="U1704" s="2" t="str">
        <f t="shared" ref="U1704:U1767" si="220">IF(ISBLANK(A1704),"",IF($A1704=U$2,$C1704,U1703))</f>
        <v/>
      </c>
      <c r="V1704" s="2" t="str">
        <f t="shared" ref="V1704:V1767" si="221">IF(ISBLANK(A1704),"",IF($A1704=V$2,$C1704,V1703))</f>
        <v/>
      </c>
      <c r="W1704" s="2" t="str">
        <f t="shared" ref="W1704:W1767" si="222">IF(ISBLANK(A1704),"",IF($A1704=W$2,$C1704,W1703))</f>
        <v/>
      </c>
    </row>
    <row r="1705" spans="8:23" x14ac:dyDescent="0.3">
      <c r="H1705" s="12">
        <f t="shared" si="215"/>
        <v>0</v>
      </c>
      <c r="I1705" s="2" t="str">
        <f t="shared" si="216"/>
        <v/>
      </c>
      <c r="J1705" s="2" t="str">
        <f>IF(ISBLANK(A1705),"",-SUM(I$3:I1705))</f>
        <v/>
      </c>
      <c r="K1705" s="2" t="str">
        <f t="shared" si="217"/>
        <v/>
      </c>
      <c r="L1705" s="7" t="str">
        <f t="shared" si="218"/>
        <v/>
      </c>
      <c r="M1705" s="7" t="str">
        <f>IF(ISBLANK(A1705),"",K1705/($M$1+SUM(K$3:K1704)))</f>
        <v/>
      </c>
      <c r="N1705" t="str">
        <f>IF(ISBLANK(A1705),"",IF(H1706=0,NETWORKDAYS($H$3,H1705,holiday!$B$2:$B$10),IF(DAY(H1705)&lt;DAY(H1706),NETWORKDAYS($H$3,H1705,holiday!$B$2:$B$10),0)))</f>
        <v/>
      </c>
      <c r="O1705" t="str">
        <f>IF(ISBLANK(A1705),"",SUMIF($A$3:$A1705,O$2,$B$3:$B1705))</f>
        <v/>
      </c>
      <c r="P1705" t="str">
        <f>IF(ISBLANK(A1705),"",SUMIF($A$3:$A1705,P$2,$B$3:$B1705))</f>
        <v/>
      </c>
      <c r="Q1705" t="str">
        <f>IF(ISBLANK(A1705),"",SUMIF($A$3:$A1705,Q$2,$B$3:$B1705))</f>
        <v/>
      </c>
      <c r="R1705" t="str">
        <f>IF(ISBLANK(A1705),"",SUMIF($A$3:$A1705,R$2,$B$3:$B1705))</f>
        <v/>
      </c>
      <c r="T1705" s="2" t="str">
        <f t="shared" si="219"/>
        <v/>
      </c>
      <c r="U1705" s="2" t="str">
        <f t="shared" si="220"/>
        <v/>
      </c>
      <c r="V1705" s="2" t="str">
        <f t="shared" si="221"/>
        <v/>
      </c>
      <c r="W1705" s="2" t="str">
        <f t="shared" si="222"/>
        <v/>
      </c>
    </row>
    <row r="1706" spans="8:23" x14ac:dyDescent="0.3">
      <c r="H1706" s="12">
        <f t="shared" si="215"/>
        <v>0</v>
      </c>
      <c r="I1706" s="2" t="str">
        <f t="shared" si="216"/>
        <v/>
      </c>
      <c r="J1706" s="2" t="str">
        <f>IF(ISBLANK(A1706),"",-SUM(I$3:I1706))</f>
        <v/>
      </c>
      <c r="K1706" s="2" t="str">
        <f t="shared" si="217"/>
        <v/>
      </c>
      <c r="L1706" s="7" t="str">
        <f t="shared" si="218"/>
        <v/>
      </c>
      <c r="M1706" s="7" t="str">
        <f>IF(ISBLANK(A1706),"",K1706/($M$1+SUM(K$3:K1705)))</f>
        <v/>
      </c>
      <c r="N1706" t="str">
        <f>IF(ISBLANK(A1706),"",IF(H1707=0,NETWORKDAYS($H$3,H1706,holiday!$B$2:$B$10),IF(DAY(H1706)&lt;DAY(H1707),NETWORKDAYS($H$3,H1706,holiday!$B$2:$B$10),0)))</f>
        <v/>
      </c>
      <c r="O1706" t="str">
        <f>IF(ISBLANK(A1706),"",SUMIF($A$3:$A1706,O$2,$B$3:$B1706))</f>
        <v/>
      </c>
      <c r="P1706" t="str">
        <f>IF(ISBLANK(A1706),"",SUMIF($A$3:$A1706,P$2,$B$3:$B1706))</f>
        <v/>
      </c>
      <c r="Q1706" t="str">
        <f>IF(ISBLANK(A1706),"",SUMIF($A$3:$A1706,Q$2,$B$3:$B1706))</f>
        <v/>
      </c>
      <c r="R1706" t="str">
        <f>IF(ISBLANK(A1706),"",SUMIF($A$3:$A1706,R$2,$B$3:$B1706))</f>
        <v/>
      </c>
      <c r="T1706" s="2" t="str">
        <f t="shared" si="219"/>
        <v/>
      </c>
      <c r="U1706" s="2" t="str">
        <f t="shared" si="220"/>
        <v/>
      </c>
      <c r="V1706" s="2" t="str">
        <f t="shared" si="221"/>
        <v/>
      </c>
      <c r="W1706" s="2" t="str">
        <f t="shared" si="222"/>
        <v/>
      </c>
    </row>
    <row r="1707" spans="8:23" x14ac:dyDescent="0.3">
      <c r="H1707" s="12">
        <f t="shared" si="215"/>
        <v>0</v>
      </c>
      <c r="I1707" s="2" t="str">
        <f t="shared" si="216"/>
        <v/>
      </c>
      <c r="J1707" s="2" t="str">
        <f>IF(ISBLANK(A1707),"",-SUM(I$3:I1707))</f>
        <v/>
      </c>
      <c r="K1707" s="2" t="str">
        <f t="shared" si="217"/>
        <v/>
      </c>
      <c r="L1707" s="7" t="str">
        <f t="shared" si="218"/>
        <v/>
      </c>
      <c r="M1707" s="7" t="str">
        <f>IF(ISBLANK(A1707),"",K1707/($M$1+SUM(K$3:K1706)))</f>
        <v/>
      </c>
      <c r="N1707" t="str">
        <f>IF(ISBLANK(A1707),"",IF(H1708=0,NETWORKDAYS($H$3,H1707,holiday!$B$2:$B$10),IF(DAY(H1707)&lt;DAY(H1708),NETWORKDAYS($H$3,H1707,holiday!$B$2:$B$10),0)))</f>
        <v/>
      </c>
      <c r="O1707" t="str">
        <f>IF(ISBLANK(A1707),"",SUMIF($A$3:$A1707,O$2,$B$3:$B1707))</f>
        <v/>
      </c>
      <c r="P1707" t="str">
        <f>IF(ISBLANK(A1707),"",SUMIF($A$3:$A1707,P$2,$B$3:$B1707))</f>
        <v/>
      </c>
      <c r="Q1707" t="str">
        <f>IF(ISBLANK(A1707),"",SUMIF($A$3:$A1707,Q$2,$B$3:$B1707))</f>
        <v/>
      </c>
      <c r="R1707" t="str">
        <f>IF(ISBLANK(A1707),"",SUMIF($A$3:$A1707,R$2,$B$3:$B1707))</f>
        <v/>
      </c>
      <c r="T1707" s="2" t="str">
        <f t="shared" si="219"/>
        <v/>
      </c>
      <c r="U1707" s="2" t="str">
        <f t="shared" si="220"/>
        <v/>
      </c>
      <c r="V1707" s="2" t="str">
        <f t="shared" si="221"/>
        <v/>
      </c>
      <c r="W1707" s="2" t="str">
        <f t="shared" si="222"/>
        <v/>
      </c>
    </row>
    <row r="1708" spans="8:23" x14ac:dyDescent="0.3">
      <c r="H1708" s="12">
        <f t="shared" si="215"/>
        <v>0</v>
      </c>
      <c r="I1708" s="2" t="str">
        <f t="shared" si="216"/>
        <v/>
      </c>
      <c r="J1708" s="2" t="str">
        <f>IF(ISBLANK(A1708),"",-SUM(I$3:I1708))</f>
        <v/>
      </c>
      <c r="K1708" s="2" t="str">
        <f t="shared" si="217"/>
        <v/>
      </c>
      <c r="L1708" s="7" t="str">
        <f t="shared" si="218"/>
        <v/>
      </c>
      <c r="M1708" s="7" t="str">
        <f>IF(ISBLANK(A1708),"",K1708/($M$1+SUM(K$3:K1707)))</f>
        <v/>
      </c>
      <c r="N1708" t="str">
        <f>IF(ISBLANK(A1708),"",IF(H1709=0,NETWORKDAYS($H$3,H1708,holiday!$B$2:$B$10),IF(DAY(H1708)&lt;DAY(H1709),NETWORKDAYS($H$3,H1708,holiday!$B$2:$B$10),0)))</f>
        <v/>
      </c>
      <c r="O1708" t="str">
        <f>IF(ISBLANK(A1708),"",SUMIF($A$3:$A1708,O$2,$B$3:$B1708))</f>
        <v/>
      </c>
      <c r="P1708" t="str">
        <f>IF(ISBLANK(A1708),"",SUMIF($A$3:$A1708,P$2,$B$3:$B1708))</f>
        <v/>
      </c>
      <c r="Q1708" t="str">
        <f>IF(ISBLANK(A1708),"",SUMIF($A$3:$A1708,Q$2,$B$3:$B1708))</f>
        <v/>
      </c>
      <c r="R1708" t="str">
        <f>IF(ISBLANK(A1708),"",SUMIF($A$3:$A1708,R$2,$B$3:$B1708))</f>
        <v/>
      </c>
      <c r="T1708" s="2" t="str">
        <f t="shared" si="219"/>
        <v/>
      </c>
      <c r="U1708" s="2" t="str">
        <f t="shared" si="220"/>
        <v/>
      </c>
      <c r="V1708" s="2" t="str">
        <f t="shared" si="221"/>
        <v/>
      </c>
      <c r="W1708" s="2" t="str">
        <f t="shared" si="222"/>
        <v/>
      </c>
    </row>
    <row r="1709" spans="8:23" x14ac:dyDescent="0.3">
      <c r="H1709" s="12">
        <f t="shared" si="215"/>
        <v>0</v>
      </c>
      <c r="I1709" s="2" t="str">
        <f t="shared" si="216"/>
        <v/>
      </c>
      <c r="J1709" s="2" t="str">
        <f>IF(ISBLANK(A1709),"",-SUM(I$3:I1709))</f>
        <v/>
      </c>
      <c r="K1709" s="2" t="str">
        <f t="shared" si="217"/>
        <v/>
      </c>
      <c r="L1709" s="7" t="str">
        <f t="shared" si="218"/>
        <v/>
      </c>
      <c r="M1709" s="7" t="str">
        <f>IF(ISBLANK(A1709),"",K1709/($M$1+SUM(K$3:K1708)))</f>
        <v/>
      </c>
      <c r="N1709" t="str">
        <f>IF(ISBLANK(A1709),"",IF(H1710=0,NETWORKDAYS($H$3,H1709,holiday!$B$2:$B$10),IF(DAY(H1709)&lt;DAY(H1710),NETWORKDAYS($H$3,H1709,holiday!$B$2:$B$10),0)))</f>
        <v/>
      </c>
      <c r="O1709" t="str">
        <f>IF(ISBLANK(A1709),"",SUMIF($A$3:$A1709,O$2,$B$3:$B1709))</f>
        <v/>
      </c>
      <c r="P1709" t="str">
        <f>IF(ISBLANK(A1709),"",SUMIF($A$3:$A1709,P$2,$B$3:$B1709))</f>
        <v/>
      </c>
      <c r="Q1709" t="str">
        <f>IF(ISBLANK(A1709),"",SUMIF($A$3:$A1709,Q$2,$B$3:$B1709))</f>
        <v/>
      </c>
      <c r="R1709" t="str">
        <f>IF(ISBLANK(A1709),"",SUMIF($A$3:$A1709,R$2,$B$3:$B1709))</f>
        <v/>
      </c>
      <c r="T1709" s="2" t="str">
        <f t="shared" si="219"/>
        <v/>
      </c>
      <c r="U1709" s="2" t="str">
        <f t="shared" si="220"/>
        <v/>
      </c>
      <c r="V1709" s="2" t="str">
        <f t="shared" si="221"/>
        <v/>
      </c>
      <c r="W1709" s="2" t="str">
        <f t="shared" si="222"/>
        <v/>
      </c>
    </row>
    <row r="1710" spans="8:23" x14ac:dyDescent="0.3">
      <c r="H1710" s="12">
        <f t="shared" si="215"/>
        <v>0</v>
      </c>
      <c r="I1710" s="2" t="str">
        <f t="shared" si="216"/>
        <v/>
      </c>
      <c r="J1710" s="2" t="str">
        <f>IF(ISBLANK(A1710),"",-SUM(I$3:I1710))</f>
        <v/>
      </c>
      <c r="K1710" s="2" t="str">
        <f t="shared" si="217"/>
        <v/>
      </c>
      <c r="L1710" s="7" t="str">
        <f t="shared" si="218"/>
        <v/>
      </c>
      <c r="M1710" s="7" t="str">
        <f>IF(ISBLANK(A1710),"",K1710/($M$1+SUM(K$3:K1709)))</f>
        <v/>
      </c>
      <c r="N1710" t="str">
        <f>IF(ISBLANK(A1710),"",IF(H1711=0,NETWORKDAYS($H$3,H1710,holiday!$B$2:$B$10),IF(DAY(H1710)&lt;DAY(H1711),NETWORKDAYS($H$3,H1710,holiday!$B$2:$B$10),0)))</f>
        <v/>
      </c>
      <c r="O1710" t="str">
        <f>IF(ISBLANK(A1710),"",SUMIF($A$3:$A1710,O$2,$B$3:$B1710))</f>
        <v/>
      </c>
      <c r="P1710" t="str">
        <f>IF(ISBLANK(A1710),"",SUMIF($A$3:$A1710,P$2,$B$3:$B1710))</f>
        <v/>
      </c>
      <c r="Q1710" t="str">
        <f>IF(ISBLANK(A1710),"",SUMIF($A$3:$A1710,Q$2,$B$3:$B1710))</f>
        <v/>
      </c>
      <c r="R1710" t="str">
        <f>IF(ISBLANK(A1710),"",SUMIF($A$3:$A1710,R$2,$B$3:$B1710))</f>
        <v/>
      </c>
      <c r="T1710" s="2" t="str">
        <f t="shared" si="219"/>
        <v/>
      </c>
      <c r="U1710" s="2" t="str">
        <f t="shared" si="220"/>
        <v/>
      </c>
      <c r="V1710" s="2" t="str">
        <f t="shared" si="221"/>
        <v/>
      </c>
      <c r="W1710" s="2" t="str">
        <f t="shared" si="222"/>
        <v/>
      </c>
    </row>
    <row r="1711" spans="8:23" x14ac:dyDescent="0.3">
      <c r="H1711" s="12">
        <f t="shared" si="215"/>
        <v>0</v>
      </c>
      <c r="I1711" s="2" t="str">
        <f t="shared" si="216"/>
        <v/>
      </c>
      <c r="J1711" s="2" t="str">
        <f>IF(ISBLANK(A1711),"",-SUM(I$3:I1711))</f>
        <v/>
      </c>
      <c r="K1711" s="2" t="str">
        <f t="shared" si="217"/>
        <v/>
      </c>
      <c r="L1711" s="7" t="str">
        <f t="shared" si="218"/>
        <v/>
      </c>
      <c r="M1711" s="7" t="str">
        <f>IF(ISBLANK(A1711),"",K1711/($M$1+SUM(K$3:K1710)))</f>
        <v/>
      </c>
      <c r="N1711" t="str">
        <f>IF(ISBLANK(A1711),"",IF(H1712=0,NETWORKDAYS($H$3,H1711,holiday!$B$2:$B$10),IF(DAY(H1711)&lt;DAY(H1712),NETWORKDAYS($H$3,H1711,holiday!$B$2:$B$10),0)))</f>
        <v/>
      </c>
      <c r="O1711" t="str">
        <f>IF(ISBLANK(A1711),"",SUMIF($A$3:$A1711,O$2,$B$3:$B1711))</f>
        <v/>
      </c>
      <c r="P1711" t="str">
        <f>IF(ISBLANK(A1711),"",SUMIF($A$3:$A1711,P$2,$B$3:$B1711))</f>
        <v/>
      </c>
      <c r="Q1711" t="str">
        <f>IF(ISBLANK(A1711),"",SUMIF($A$3:$A1711,Q$2,$B$3:$B1711))</f>
        <v/>
      </c>
      <c r="R1711" t="str">
        <f>IF(ISBLANK(A1711),"",SUMIF($A$3:$A1711,R$2,$B$3:$B1711))</f>
        <v/>
      </c>
      <c r="T1711" s="2" t="str">
        <f t="shared" si="219"/>
        <v/>
      </c>
      <c r="U1711" s="2" t="str">
        <f t="shared" si="220"/>
        <v/>
      </c>
      <c r="V1711" s="2" t="str">
        <f t="shared" si="221"/>
        <v/>
      </c>
      <c r="W1711" s="2" t="str">
        <f t="shared" si="222"/>
        <v/>
      </c>
    </row>
    <row r="1712" spans="8:23" x14ac:dyDescent="0.3">
      <c r="H1712" s="12">
        <f t="shared" si="215"/>
        <v>0</v>
      </c>
      <c r="I1712" s="2" t="str">
        <f t="shared" si="216"/>
        <v/>
      </c>
      <c r="J1712" s="2" t="str">
        <f>IF(ISBLANK(A1712),"",-SUM(I$3:I1712))</f>
        <v/>
      </c>
      <c r="K1712" s="2" t="str">
        <f t="shared" si="217"/>
        <v/>
      </c>
      <c r="L1712" s="7" t="str">
        <f t="shared" si="218"/>
        <v/>
      </c>
      <c r="M1712" s="7" t="str">
        <f>IF(ISBLANK(A1712),"",K1712/($M$1+SUM(K$3:K1711)))</f>
        <v/>
      </c>
      <c r="N1712" t="str">
        <f>IF(ISBLANK(A1712),"",IF(H1713=0,NETWORKDAYS($H$3,H1712,holiday!$B$2:$B$10),IF(DAY(H1712)&lt;DAY(H1713),NETWORKDAYS($H$3,H1712,holiday!$B$2:$B$10),0)))</f>
        <v/>
      </c>
      <c r="O1712" t="str">
        <f>IF(ISBLANK(A1712),"",SUMIF($A$3:$A1712,O$2,$B$3:$B1712))</f>
        <v/>
      </c>
      <c r="P1712" t="str">
        <f>IF(ISBLANK(A1712),"",SUMIF($A$3:$A1712,P$2,$B$3:$B1712))</f>
        <v/>
      </c>
      <c r="Q1712" t="str">
        <f>IF(ISBLANK(A1712),"",SUMIF($A$3:$A1712,Q$2,$B$3:$B1712))</f>
        <v/>
      </c>
      <c r="R1712" t="str">
        <f>IF(ISBLANK(A1712),"",SUMIF($A$3:$A1712,R$2,$B$3:$B1712))</f>
        <v/>
      </c>
      <c r="T1712" s="2" t="str">
        <f t="shared" si="219"/>
        <v/>
      </c>
      <c r="U1712" s="2" t="str">
        <f t="shared" si="220"/>
        <v/>
      </c>
      <c r="V1712" s="2" t="str">
        <f t="shared" si="221"/>
        <v/>
      </c>
      <c r="W1712" s="2" t="str">
        <f t="shared" si="222"/>
        <v/>
      </c>
    </row>
    <row r="1713" spans="8:23" x14ac:dyDescent="0.3">
      <c r="H1713" s="12">
        <f t="shared" si="215"/>
        <v>0</v>
      </c>
      <c r="I1713" s="2" t="str">
        <f t="shared" si="216"/>
        <v/>
      </c>
      <c r="J1713" s="2" t="str">
        <f>IF(ISBLANK(A1713),"",-SUM(I$3:I1713))</f>
        <v/>
      </c>
      <c r="K1713" s="2" t="str">
        <f t="shared" si="217"/>
        <v/>
      </c>
      <c r="L1713" s="7" t="str">
        <f t="shared" si="218"/>
        <v/>
      </c>
      <c r="M1713" s="7" t="str">
        <f>IF(ISBLANK(A1713),"",K1713/($M$1+SUM(K$3:K1712)))</f>
        <v/>
      </c>
      <c r="N1713" t="str">
        <f>IF(ISBLANK(A1713),"",IF(H1714=0,NETWORKDAYS($H$3,H1713,holiday!$B$2:$B$10),IF(DAY(H1713)&lt;DAY(H1714),NETWORKDAYS($H$3,H1713,holiday!$B$2:$B$10),0)))</f>
        <v/>
      </c>
      <c r="O1713" t="str">
        <f>IF(ISBLANK(A1713),"",SUMIF($A$3:$A1713,O$2,$B$3:$B1713))</f>
        <v/>
      </c>
      <c r="P1713" t="str">
        <f>IF(ISBLANK(A1713),"",SUMIF($A$3:$A1713,P$2,$B$3:$B1713))</f>
        <v/>
      </c>
      <c r="Q1713" t="str">
        <f>IF(ISBLANK(A1713),"",SUMIF($A$3:$A1713,Q$2,$B$3:$B1713))</f>
        <v/>
      </c>
      <c r="R1713" t="str">
        <f>IF(ISBLANK(A1713),"",SUMIF($A$3:$A1713,R$2,$B$3:$B1713))</f>
        <v/>
      </c>
      <c r="T1713" s="2" t="str">
        <f t="shared" si="219"/>
        <v/>
      </c>
      <c r="U1713" s="2" t="str">
        <f t="shared" si="220"/>
        <v/>
      </c>
      <c r="V1713" s="2" t="str">
        <f t="shared" si="221"/>
        <v/>
      </c>
      <c r="W1713" s="2" t="str">
        <f t="shared" si="222"/>
        <v/>
      </c>
    </row>
    <row r="1714" spans="8:23" x14ac:dyDescent="0.3">
      <c r="H1714" s="12">
        <f t="shared" si="215"/>
        <v>0</v>
      </c>
      <c r="I1714" s="2" t="str">
        <f t="shared" si="216"/>
        <v/>
      </c>
      <c r="J1714" s="2" t="str">
        <f>IF(ISBLANK(A1714),"",-SUM(I$3:I1714))</f>
        <v/>
      </c>
      <c r="K1714" s="2" t="str">
        <f t="shared" si="217"/>
        <v/>
      </c>
      <c r="L1714" s="7" t="str">
        <f t="shared" si="218"/>
        <v/>
      </c>
      <c r="M1714" s="7" t="str">
        <f>IF(ISBLANK(A1714),"",K1714/($M$1+SUM(K$3:K1713)))</f>
        <v/>
      </c>
      <c r="N1714" t="str">
        <f>IF(ISBLANK(A1714),"",IF(H1715=0,NETWORKDAYS($H$3,H1714,holiday!$B$2:$B$10),IF(DAY(H1714)&lt;DAY(H1715),NETWORKDAYS($H$3,H1714,holiday!$B$2:$B$10),0)))</f>
        <v/>
      </c>
      <c r="O1714" t="str">
        <f>IF(ISBLANK(A1714),"",SUMIF($A$3:$A1714,O$2,$B$3:$B1714))</f>
        <v/>
      </c>
      <c r="P1714" t="str">
        <f>IF(ISBLANK(A1714),"",SUMIF($A$3:$A1714,P$2,$B$3:$B1714))</f>
        <v/>
      </c>
      <c r="Q1714" t="str">
        <f>IF(ISBLANK(A1714),"",SUMIF($A$3:$A1714,Q$2,$B$3:$B1714))</f>
        <v/>
      </c>
      <c r="R1714" t="str">
        <f>IF(ISBLANK(A1714),"",SUMIF($A$3:$A1714,R$2,$B$3:$B1714))</f>
        <v/>
      </c>
      <c r="T1714" s="2" t="str">
        <f t="shared" si="219"/>
        <v/>
      </c>
      <c r="U1714" s="2" t="str">
        <f t="shared" si="220"/>
        <v/>
      </c>
      <c r="V1714" s="2" t="str">
        <f t="shared" si="221"/>
        <v/>
      </c>
      <c r="W1714" s="2" t="str">
        <f t="shared" si="222"/>
        <v/>
      </c>
    </row>
    <row r="1715" spans="8:23" x14ac:dyDescent="0.3">
      <c r="H1715" s="12">
        <f t="shared" si="215"/>
        <v>0</v>
      </c>
      <c r="I1715" s="2" t="str">
        <f t="shared" si="216"/>
        <v/>
      </c>
      <c r="J1715" s="2" t="str">
        <f>IF(ISBLANK(A1715),"",-SUM(I$3:I1715))</f>
        <v/>
      </c>
      <c r="K1715" s="2" t="str">
        <f t="shared" si="217"/>
        <v/>
      </c>
      <c r="L1715" s="7" t="str">
        <f t="shared" si="218"/>
        <v/>
      </c>
      <c r="M1715" s="7" t="str">
        <f>IF(ISBLANK(A1715),"",K1715/($M$1+SUM(K$3:K1714)))</f>
        <v/>
      </c>
      <c r="N1715" t="str">
        <f>IF(ISBLANK(A1715),"",IF(H1716=0,NETWORKDAYS($H$3,H1715,holiday!$B$2:$B$10),IF(DAY(H1715)&lt;DAY(H1716),NETWORKDAYS($H$3,H1715,holiday!$B$2:$B$10),0)))</f>
        <v/>
      </c>
      <c r="O1715" t="str">
        <f>IF(ISBLANK(A1715),"",SUMIF($A$3:$A1715,O$2,$B$3:$B1715))</f>
        <v/>
      </c>
      <c r="P1715" t="str">
        <f>IF(ISBLANK(A1715),"",SUMIF($A$3:$A1715,P$2,$B$3:$B1715))</f>
        <v/>
      </c>
      <c r="Q1715" t="str">
        <f>IF(ISBLANK(A1715),"",SUMIF($A$3:$A1715,Q$2,$B$3:$B1715))</f>
        <v/>
      </c>
      <c r="R1715" t="str">
        <f>IF(ISBLANK(A1715),"",SUMIF($A$3:$A1715,R$2,$B$3:$B1715))</f>
        <v/>
      </c>
      <c r="T1715" s="2" t="str">
        <f t="shared" si="219"/>
        <v/>
      </c>
      <c r="U1715" s="2" t="str">
        <f t="shared" si="220"/>
        <v/>
      </c>
      <c r="V1715" s="2" t="str">
        <f t="shared" si="221"/>
        <v/>
      </c>
      <c r="W1715" s="2" t="str">
        <f t="shared" si="222"/>
        <v/>
      </c>
    </row>
    <row r="1716" spans="8:23" x14ac:dyDescent="0.3">
      <c r="H1716" s="12">
        <f t="shared" si="215"/>
        <v>0</v>
      </c>
      <c r="I1716" s="2" t="str">
        <f t="shared" si="216"/>
        <v/>
      </c>
      <c r="J1716" s="2" t="str">
        <f>IF(ISBLANK(A1716),"",-SUM(I$3:I1716))</f>
        <v/>
      </c>
      <c r="K1716" s="2" t="str">
        <f t="shared" si="217"/>
        <v/>
      </c>
      <c r="L1716" s="7" t="str">
        <f t="shared" si="218"/>
        <v/>
      </c>
      <c r="M1716" s="7" t="str">
        <f>IF(ISBLANK(A1716),"",K1716/($M$1+SUM(K$3:K1715)))</f>
        <v/>
      </c>
      <c r="N1716" t="str">
        <f>IF(ISBLANK(A1716),"",IF(H1717=0,NETWORKDAYS($H$3,H1716,holiday!$B$2:$B$10),IF(DAY(H1716)&lt;DAY(H1717),NETWORKDAYS($H$3,H1716,holiday!$B$2:$B$10),0)))</f>
        <v/>
      </c>
      <c r="O1716" t="str">
        <f>IF(ISBLANK(A1716),"",SUMIF($A$3:$A1716,O$2,$B$3:$B1716))</f>
        <v/>
      </c>
      <c r="P1716" t="str">
        <f>IF(ISBLANK(A1716),"",SUMIF($A$3:$A1716,P$2,$B$3:$B1716))</f>
        <v/>
      </c>
      <c r="Q1716" t="str">
        <f>IF(ISBLANK(A1716),"",SUMIF($A$3:$A1716,Q$2,$B$3:$B1716))</f>
        <v/>
      </c>
      <c r="R1716" t="str">
        <f>IF(ISBLANK(A1716),"",SUMIF($A$3:$A1716,R$2,$B$3:$B1716))</f>
        <v/>
      </c>
      <c r="T1716" s="2" t="str">
        <f t="shared" si="219"/>
        <v/>
      </c>
      <c r="U1716" s="2" t="str">
        <f t="shared" si="220"/>
        <v/>
      </c>
      <c r="V1716" s="2" t="str">
        <f t="shared" si="221"/>
        <v/>
      </c>
      <c r="W1716" s="2" t="str">
        <f t="shared" si="222"/>
        <v/>
      </c>
    </row>
    <row r="1717" spans="8:23" x14ac:dyDescent="0.3">
      <c r="H1717" s="12">
        <f t="shared" si="215"/>
        <v>0</v>
      </c>
      <c r="I1717" s="2" t="str">
        <f t="shared" si="216"/>
        <v/>
      </c>
      <c r="J1717" s="2" t="str">
        <f>IF(ISBLANK(A1717),"",-SUM(I$3:I1717))</f>
        <v/>
      </c>
      <c r="K1717" s="2" t="str">
        <f t="shared" si="217"/>
        <v/>
      </c>
      <c r="L1717" s="7" t="str">
        <f t="shared" si="218"/>
        <v/>
      </c>
      <c r="M1717" s="7" t="str">
        <f>IF(ISBLANK(A1717),"",K1717/($M$1+SUM(K$3:K1716)))</f>
        <v/>
      </c>
      <c r="N1717" t="str">
        <f>IF(ISBLANK(A1717),"",IF(H1718=0,NETWORKDAYS($H$3,H1717,holiday!$B$2:$B$10),IF(DAY(H1717)&lt;DAY(H1718),NETWORKDAYS($H$3,H1717,holiday!$B$2:$B$10),0)))</f>
        <v/>
      </c>
      <c r="O1717" t="str">
        <f>IF(ISBLANK(A1717),"",SUMIF($A$3:$A1717,O$2,$B$3:$B1717))</f>
        <v/>
      </c>
      <c r="P1717" t="str">
        <f>IF(ISBLANK(A1717),"",SUMIF($A$3:$A1717,P$2,$B$3:$B1717))</f>
        <v/>
      </c>
      <c r="Q1717" t="str">
        <f>IF(ISBLANK(A1717),"",SUMIF($A$3:$A1717,Q$2,$B$3:$B1717))</f>
        <v/>
      </c>
      <c r="R1717" t="str">
        <f>IF(ISBLANK(A1717),"",SUMIF($A$3:$A1717,R$2,$B$3:$B1717))</f>
        <v/>
      </c>
      <c r="T1717" s="2" t="str">
        <f t="shared" si="219"/>
        <v/>
      </c>
      <c r="U1717" s="2" t="str">
        <f t="shared" si="220"/>
        <v/>
      </c>
      <c r="V1717" s="2" t="str">
        <f t="shared" si="221"/>
        <v/>
      </c>
      <c r="W1717" s="2" t="str">
        <f t="shared" si="222"/>
        <v/>
      </c>
    </row>
    <row r="1718" spans="8:23" x14ac:dyDescent="0.3">
      <c r="H1718" s="12">
        <f t="shared" si="215"/>
        <v>0</v>
      </c>
      <c r="I1718" s="2" t="str">
        <f t="shared" si="216"/>
        <v/>
      </c>
      <c r="J1718" s="2" t="str">
        <f>IF(ISBLANK(A1718),"",-SUM(I$3:I1718))</f>
        <v/>
      </c>
      <c r="K1718" s="2" t="str">
        <f t="shared" si="217"/>
        <v/>
      </c>
      <c r="L1718" s="7" t="str">
        <f t="shared" si="218"/>
        <v/>
      </c>
      <c r="M1718" s="7" t="str">
        <f>IF(ISBLANK(A1718),"",K1718/($M$1+SUM(K$3:K1717)))</f>
        <v/>
      </c>
      <c r="N1718" t="str">
        <f>IF(ISBLANK(A1718),"",IF(H1719=0,NETWORKDAYS($H$3,H1718,holiday!$B$2:$B$10),IF(DAY(H1718)&lt;DAY(H1719),NETWORKDAYS($H$3,H1718,holiday!$B$2:$B$10),0)))</f>
        <v/>
      </c>
      <c r="O1718" t="str">
        <f>IF(ISBLANK(A1718),"",SUMIF($A$3:$A1718,O$2,$B$3:$B1718))</f>
        <v/>
      </c>
      <c r="P1718" t="str">
        <f>IF(ISBLANK(A1718),"",SUMIF($A$3:$A1718,P$2,$B$3:$B1718))</f>
        <v/>
      </c>
      <c r="Q1718" t="str">
        <f>IF(ISBLANK(A1718),"",SUMIF($A$3:$A1718,Q$2,$B$3:$B1718))</f>
        <v/>
      </c>
      <c r="R1718" t="str">
        <f>IF(ISBLANK(A1718),"",SUMIF($A$3:$A1718,R$2,$B$3:$B1718))</f>
        <v/>
      </c>
      <c r="T1718" s="2" t="str">
        <f t="shared" si="219"/>
        <v/>
      </c>
      <c r="U1718" s="2" t="str">
        <f t="shared" si="220"/>
        <v/>
      </c>
      <c r="V1718" s="2" t="str">
        <f t="shared" si="221"/>
        <v/>
      </c>
      <c r="W1718" s="2" t="str">
        <f t="shared" si="222"/>
        <v/>
      </c>
    </row>
    <row r="1719" spans="8:23" x14ac:dyDescent="0.3">
      <c r="H1719" s="12">
        <f t="shared" si="215"/>
        <v>0</v>
      </c>
      <c r="I1719" s="2" t="str">
        <f t="shared" si="216"/>
        <v/>
      </c>
      <c r="J1719" s="2" t="str">
        <f>IF(ISBLANK(A1719),"",-SUM(I$3:I1719))</f>
        <v/>
      </c>
      <c r="K1719" s="2" t="str">
        <f t="shared" si="217"/>
        <v/>
      </c>
      <c r="L1719" s="7" t="str">
        <f t="shared" si="218"/>
        <v/>
      </c>
      <c r="M1719" s="7" t="str">
        <f>IF(ISBLANK(A1719),"",K1719/($M$1+SUM(K$3:K1718)))</f>
        <v/>
      </c>
      <c r="N1719" t="str">
        <f>IF(ISBLANK(A1719),"",IF(H1720=0,NETWORKDAYS($H$3,H1719,holiday!$B$2:$B$10),IF(DAY(H1719)&lt;DAY(H1720),NETWORKDAYS($H$3,H1719,holiday!$B$2:$B$10),0)))</f>
        <v/>
      </c>
      <c r="O1719" t="str">
        <f>IF(ISBLANK(A1719),"",SUMIF($A$3:$A1719,O$2,$B$3:$B1719))</f>
        <v/>
      </c>
      <c r="P1719" t="str">
        <f>IF(ISBLANK(A1719),"",SUMIF($A$3:$A1719,P$2,$B$3:$B1719))</f>
        <v/>
      </c>
      <c r="Q1719" t="str">
        <f>IF(ISBLANK(A1719),"",SUMIF($A$3:$A1719,Q$2,$B$3:$B1719))</f>
        <v/>
      </c>
      <c r="R1719" t="str">
        <f>IF(ISBLANK(A1719),"",SUMIF($A$3:$A1719,R$2,$B$3:$B1719))</f>
        <v/>
      </c>
      <c r="T1719" s="2" t="str">
        <f t="shared" si="219"/>
        <v/>
      </c>
      <c r="U1719" s="2" t="str">
        <f t="shared" si="220"/>
        <v/>
      </c>
      <c r="V1719" s="2" t="str">
        <f t="shared" si="221"/>
        <v/>
      </c>
      <c r="W1719" s="2" t="str">
        <f t="shared" si="222"/>
        <v/>
      </c>
    </row>
    <row r="1720" spans="8:23" x14ac:dyDescent="0.3">
      <c r="H1720" s="12">
        <f t="shared" si="215"/>
        <v>0</v>
      </c>
      <c r="I1720" s="2" t="str">
        <f t="shared" si="216"/>
        <v/>
      </c>
      <c r="J1720" s="2" t="str">
        <f>IF(ISBLANK(A1720),"",-SUM(I$3:I1720))</f>
        <v/>
      </c>
      <c r="K1720" s="2" t="str">
        <f t="shared" si="217"/>
        <v/>
      </c>
      <c r="L1720" s="7" t="str">
        <f t="shared" si="218"/>
        <v/>
      </c>
      <c r="M1720" s="7" t="str">
        <f>IF(ISBLANK(A1720),"",K1720/($M$1+SUM(K$3:K1719)))</f>
        <v/>
      </c>
      <c r="N1720" t="str">
        <f>IF(ISBLANK(A1720),"",IF(H1721=0,NETWORKDAYS($H$3,H1720,holiday!$B$2:$B$10),IF(DAY(H1720)&lt;DAY(H1721),NETWORKDAYS($H$3,H1720,holiday!$B$2:$B$10),0)))</f>
        <v/>
      </c>
      <c r="O1720" t="str">
        <f>IF(ISBLANK(A1720),"",SUMIF($A$3:$A1720,O$2,$B$3:$B1720))</f>
        <v/>
      </c>
      <c r="P1720" t="str">
        <f>IF(ISBLANK(A1720),"",SUMIF($A$3:$A1720,P$2,$B$3:$B1720))</f>
        <v/>
      </c>
      <c r="Q1720" t="str">
        <f>IF(ISBLANK(A1720),"",SUMIF($A$3:$A1720,Q$2,$B$3:$B1720))</f>
        <v/>
      </c>
      <c r="R1720" t="str">
        <f>IF(ISBLANK(A1720),"",SUMIF($A$3:$A1720,R$2,$B$3:$B1720))</f>
        <v/>
      </c>
      <c r="T1720" s="2" t="str">
        <f t="shared" si="219"/>
        <v/>
      </c>
      <c r="U1720" s="2" t="str">
        <f t="shared" si="220"/>
        <v/>
      </c>
      <c r="V1720" s="2" t="str">
        <f t="shared" si="221"/>
        <v/>
      </c>
      <c r="W1720" s="2" t="str">
        <f t="shared" si="222"/>
        <v/>
      </c>
    </row>
    <row r="1721" spans="8:23" x14ac:dyDescent="0.3">
      <c r="H1721" s="12">
        <f t="shared" si="215"/>
        <v>0</v>
      </c>
      <c r="I1721" s="2" t="str">
        <f t="shared" si="216"/>
        <v/>
      </c>
      <c r="J1721" s="2" t="str">
        <f>IF(ISBLANK(A1721),"",-SUM(I$3:I1721))</f>
        <v/>
      </c>
      <c r="K1721" s="2" t="str">
        <f t="shared" si="217"/>
        <v/>
      </c>
      <c r="L1721" s="7" t="str">
        <f t="shared" si="218"/>
        <v/>
      </c>
      <c r="M1721" s="7" t="str">
        <f>IF(ISBLANK(A1721),"",K1721/($M$1+SUM(K$3:K1720)))</f>
        <v/>
      </c>
      <c r="N1721" t="str">
        <f>IF(ISBLANK(A1721),"",IF(H1722=0,NETWORKDAYS($H$3,H1721,holiday!$B$2:$B$10),IF(DAY(H1721)&lt;DAY(H1722),NETWORKDAYS($H$3,H1721,holiday!$B$2:$B$10),0)))</f>
        <v/>
      </c>
      <c r="O1721" t="str">
        <f>IF(ISBLANK(A1721),"",SUMIF($A$3:$A1721,O$2,$B$3:$B1721))</f>
        <v/>
      </c>
      <c r="P1721" t="str">
        <f>IF(ISBLANK(A1721),"",SUMIF($A$3:$A1721,P$2,$B$3:$B1721))</f>
        <v/>
      </c>
      <c r="Q1721" t="str">
        <f>IF(ISBLANK(A1721),"",SUMIF($A$3:$A1721,Q$2,$B$3:$B1721))</f>
        <v/>
      </c>
      <c r="R1721" t="str">
        <f>IF(ISBLANK(A1721),"",SUMIF($A$3:$A1721,R$2,$B$3:$B1721))</f>
        <v/>
      </c>
      <c r="T1721" s="2" t="str">
        <f t="shared" si="219"/>
        <v/>
      </c>
      <c r="U1721" s="2" t="str">
        <f t="shared" si="220"/>
        <v/>
      </c>
      <c r="V1721" s="2" t="str">
        <f t="shared" si="221"/>
        <v/>
      </c>
      <c r="W1721" s="2" t="str">
        <f t="shared" si="222"/>
        <v/>
      </c>
    </row>
    <row r="1722" spans="8:23" x14ac:dyDescent="0.3">
      <c r="H1722" s="12">
        <f t="shared" si="215"/>
        <v>0</v>
      </c>
      <c r="I1722" s="2" t="str">
        <f t="shared" si="216"/>
        <v/>
      </c>
      <c r="J1722" s="2" t="str">
        <f>IF(ISBLANK(A1722),"",-SUM(I$3:I1722))</f>
        <v/>
      </c>
      <c r="K1722" s="2" t="str">
        <f t="shared" si="217"/>
        <v/>
      </c>
      <c r="L1722" s="7" t="str">
        <f t="shared" si="218"/>
        <v/>
      </c>
      <c r="M1722" s="7" t="str">
        <f>IF(ISBLANK(A1722),"",K1722/($M$1+SUM(K$3:K1721)))</f>
        <v/>
      </c>
      <c r="N1722" t="str">
        <f>IF(ISBLANK(A1722),"",IF(H1723=0,NETWORKDAYS($H$3,H1722,holiday!$B$2:$B$10),IF(DAY(H1722)&lt;DAY(H1723),NETWORKDAYS($H$3,H1722,holiday!$B$2:$B$10),0)))</f>
        <v/>
      </c>
      <c r="O1722" t="str">
        <f>IF(ISBLANK(A1722),"",SUMIF($A$3:$A1722,O$2,$B$3:$B1722))</f>
        <v/>
      </c>
      <c r="P1722" t="str">
        <f>IF(ISBLANK(A1722),"",SUMIF($A$3:$A1722,P$2,$B$3:$B1722))</f>
        <v/>
      </c>
      <c r="Q1722" t="str">
        <f>IF(ISBLANK(A1722),"",SUMIF($A$3:$A1722,Q$2,$B$3:$B1722))</f>
        <v/>
      </c>
      <c r="R1722" t="str">
        <f>IF(ISBLANK(A1722),"",SUMIF($A$3:$A1722,R$2,$B$3:$B1722))</f>
        <v/>
      </c>
      <c r="T1722" s="2" t="str">
        <f t="shared" si="219"/>
        <v/>
      </c>
      <c r="U1722" s="2" t="str">
        <f t="shared" si="220"/>
        <v/>
      </c>
      <c r="V1722" s="2" t="str">
        <f t="shared" si="221"/>
        <v/>
      </c>
      <c r="W1722" s="2" t="str">
        <f t="shared" si="222"/>
        <v/>
      </c>
    </row>
    <row r="1723" spans="8:23" x14ac:dyDescent="0.3">
      <c r="H1723" s="12">
        <f t="shared" si="215"/>
        <v>0</v>
      </c>
      <c r="I1723" s="2" t="str">
        <f t="shared" si="216"/>
        <v/>
      </c>
      <c r="J1723" s="2" t="str">
        <f>IF(ISBLANK(A1723),"",-SUM(I$3:I1723))</f>
        <v/>
      </c>
      <c r="K1723" s="2" t="str">
        <f t="shared" si="217"/>
        <v/>
      </c>
      <c r="L1723" s="7" t="str">
        <f t="shared" si="218"/>
        <v/>
      </c>
      <c r="M1723" s="7" t="str">
        <f>IF(ISBLANK(A1723),"",K1723/($M$1+SUM(K$3:K1722)))</f>
        <v/>
      </c>
      <c r="N1723" t="str">
        <f>IF(ISBLANK(A1723),"",IF(H1724=0,NETWORKDAYS($H$3,H1723,holiday!$B$2:$B$10),IF(DAY(H1723)&lt;DAY(H1724),NETWORKDAYS($H$3,H1723,holiday!$B$2:$B$10),0)))</f>
        <v/>
      </c>
      <c r="O1723" t="str">
        <f>IF(ISBLANK(A1723),"",SUMIF($A$3:$A1723,O$2,$B$3:$B1723))</f>
        <v/>
      </c>
      <c r="P1723" t="str">
        <f>IF(ISBLANK(A1723),"",SUMIF($A$3:$A1723,P$2,$B$3:$B1723))</f>
        <v/>
      </c>
      <c r="Q1723" t="str">
        <f>IF(ISBLANK(A1723),"",SUMIF($A$3:$A1723,Q$2,$B$3:$B1723))</f>
        <v/>
      </c>
      <c r="R1723" t="str">
        <f>IF(ISBLANK(A1723),"",SUMIF($A$3:$A1723,R$2,$B$3:$B1723))</f>
        <v/>
      </c>
      <c r="T1723" s="2" t="str">
        <f t="shared" si="219"/>
        <v/>
      </c>
      <c r="U1723" s="2" t="str">
        <f t="shared" si="220"/>
        <v/>
      </c>
      <c r="V1723" s="2" t="str">
        <f t="shared" si="221"/>
        <v/>
      </c>
      <c r="W1723" s="2" t="str">
        <f t="shared" si="222"/>
        <v/>
      </c>
    </row>
    <row r="1724" spans="8:23" x14ac:dyDescent="0.3">
      <c r="H1724" s="12">
        <f t="shared" si="215"/>
        <v>0</v>
      </c>
      <c r="I1724" s="2" t="str">
        <f t="shared" si="216"/>
        <v/>
      </c>
      <c r="J1724" s="2" t="str">
        <f>IF(ISBLANK(A1724),"",-SUM(I$3:I1724))</f>
        <v/>
      </c>
      <c r="K1724" s="2" t="str">
        <f t="shared" si="217"/>
        <v/>
      </c>
      <c r="L1724" s="7" t="str">
        <f t="shared" si="218"/>
        <v/>
      </c>
      <c r="M1724" s="7" t="str">
        <f>IF(ISBLANK(A1724),"",K1724/($M$1+SUM(K$3:K1723)))</f>
        <v/>
      </c>
      <c r="N1724" t="str">
        <f>IF(ISBLANK(A1724),"",IF(H1725=0,NETWORKDAYS($H$3,H1724,holiday!$B$2:$B$10),IF(DAY(H1724)&lt;DAY(H1725),NETWORKDAYS($H$3,H1724,holiday!$B$2:$B$10),0)))</f>
        <v/>
      </c>
      <c r="O1724" t="str">
        <f>IF(ISBLANK(A1724),"",SUMIF($A$3:$A1724,O$2,$B$3:$B1724))</f>
        <v/>
      </c>
      <c r="P1724" t="str">
        <f>IF(ISBLANK(A1724),"",SUMIF($A$3:$A1724,P$2,$B$3:$B1724))</f>
        <v/>
      </c>
      <c r="Q1724" t="str">
        <f>IF(ISBLANK(A1724),"",SUMIF($A$3:$A1724,Q$2,$B$3:$B1724))</f>
        <v/>
      </c>
      <c r="R1724" t="str">
        <f>IF(ISBLANK(A1724),"",SUMIF($A$3:$A1724,R$2,$B$3:$B1724))</f>
        <v/>
      </c>
      <c r="T1724" s="2" t="str">
        <f t="shared" si="219"/>
        <v/>
      </c>
      <c r="U1724" s="2" t="str">
        <f t="shared" si="220"/>
        <v/>
      </c>
      <c r="V1724" s="2" t="str">
        <f t="shared" si="221"/>
        <v/>
      </c>
      <c r="W1724" s="2" t="str">
        <f t="shared" si="222"/>
        <v/>
      </c>
    </row>
    <row r="1725" spans="8:23" x14ac:dyDescent="0.3">
      <c r="H1725" s="12">
        <f t="shared" si="215"/>
        <v>0</v>
      </c>
      <c r="I1725" s="2" t="str">
        <f t="shared" si="216"/>
        <v/>
      </c>
      <c r="J1725" s="2" t="str">
        <f>IF(ISBLANK(A1725),"",-SUM(I$3:I1725))</f>
        <v/>
      </c>
      <c r="K1725" s="2" t="str">
        <f t="shared" si="217"/>
        <v/>
      </c>
      <c r="L1725" s="7" t="str">
        <f t="shared" si="218"/>
        <v/>
      </c>
      <c r="M1725" s="7" t="str">
        <f>IF(ISBLANK(A1725),"",K1725/($M$1+SUM(K$3:K1724)))</f>
        <v/>
      </c>
      <c r="N1725" t="str">
        <f>IF(ISBLANK(A1725),"",IF(H1726=0,NETWORKDAYS($H$3,H1725,holiday!$B$2:$B$10),IF(DAY(H1725)&lt;DAY(H1726),NETWORKDAYS($H$3,H1725,holiday!$B$2:$B$10),0)))</f>
        <v/>
      </c>
      <c r="O1725" t="str">
        <f>IF(ISBLANK(A1725),"",SUMIF($A$3:$A1725,O$2,$B$3:$B1725))</f>
        <v/>
      </c>
      <c r="P1725" t="str">
        <f>IF(ISBLANK(A1725),"",SUMIF($A$3:$A1725,P$2,$B$3:$B1725))</f>
        <v/>
      </c>
      <c r="Q1725" t="str">
        <f>IF(ISBLANK(A1725),"",SUMIF($A$3:$A1725,Q$2,$B$3:$B1725))</f>
        <v/>
      </c>
      <c r="R1725" t="str">
        <f>IF(ISBLANK(A1725),"",SUMIF($A$3:$A1725,R$2,$B$3:$B1725))</f>
        <v/>
      </c>
      <c r="T1725" s="2" t="str">
        <f t="shared" si="219"/>
        <v/>
      </c>
      <c r="U1725" s="2" t="str">
        <f t="shared" si="220"/>
        <v/>
      </c>
      <c r="V1725" s="2" t="str">
        <f t="shared" si="221"/>
        <v/>
      </c>
      <c r="W1725" s="2" t="str">
        <f t="shared" si="222"/>
        <v/>
      </c>
    </row>
    <row r="1726" spans="8:23" x14ac:dyDescent="0.3">
      <c r="H1726" s="12">
        <f t="shared" si="215"/>
        <v>0</v>
      </c>
      <c r="I1726" s="2" t="str">
        <f t="shared" si="216"/>
        <v/>
      </c>
      <c r="J1726" s="2" t="str">
        <f>IF(ISBLANK(A1726),"",-SUM(I$3:I1726))</f>
        <v/>
      </c>
      <c r="K1726" s="2" t="str">
        <f t="shared" si="217"/>
        <v/>
      </c>
      <c r="L1726" s="7" t="str">
        <f t="shared" si="218"/>
        <v/>
      </c>
      <c r="M1726" s="7" t="str">
        <f>IF(ISBLANK(A1726),"",K1726/($M$1+SUM(K$3:K1725)))</f>
        <v/>
      </c>
      <c r="N1726" t="str">
        <f>IF(ISBLANK(A1726),"",IF(H1727=0,NETWORKDAYS($H$3,H1726,holiday!$B$2:$B$10),IF(DAY(H1726)&lt;DAY(H1727),NETWORKDAYS($H$3,H1726,holiday!$B$2:$B$10),0)))</f>
        <v/>
      </c>
      <c r="O1726" t="str">
        <f>IF(ISBLANK(A1726),"",SUMIF($A$3:$A1726,O$2,$B$3:$B1726))</f>
        <v/>
      </c>
      <c r="P1726" t="str">
        <f>IF(ISBLANK(A1726),"",SUMIF($A$3:$A1726,P$2,$B$3:$B1726))</f>
        <v/>
      </c>
      <c r="Q1726" t="str">
        <f>IF(ISBLANK(A1726),"",SUMIF($A$3:$A1726,Q$2,$B$3:$B1726))</f>
        <v/>
      </c>
      <c r="R1726" t="str">
        <f>IF(ISBLANK(A1726),"",SUMIF($A$3:$A1726,R$2,$B$3:$B1726))</f>
        <v/>
      </c>
      <c r="T1726" s="2" t="str">
        <f t="shared" si="219"/>
        <v/>
      </c>
      <c r="U1726" s="2" t="str">
        <f t="shared" si="220"/>
        <v/>
      </c>
      <c r="V1726" s="2" t="str">
        <f t="shared" si="221"/>
        <v/>
      </c>
      <c r="W1726" s="2" t="str">
        <f t="shared" si="222"/>
        <v/>
      </c>
    </row>
    <row r="1727" spans="8:23" x14ac:dyDescent="0.3">
      <c r="H1727" s="12">
        <f t="shared" si="215"/>
        <v>0</v>
      </c>
      <c r="I1727" s="2" t="str">
        <f t="shared" si="216"/>
        <v/>
      </c>
      <c r="J1727" s="2" t="str">
        <f>IF(ISBLANK(A1727),"",-SUM(I$3:I1727))</f>
        <v/>
      </c>
      <c r="K1727" s="2" t="str">
        <f t="shared" si="217"/>
        <v/>
      </c>
      <c r="L1727" s="7" t="str">
        <f t="shared" si="218"/>
        <v/>
      </c>
      <c r="M1727" s="7" t="str">
        <f>IF(ISBLANK(A1727),"",K1727/($M$1+SUM(K$3:K1726)))</f>
        <v/>
      </c>
      <c r="N1727" t="str">
        <f>IF(ISBLANK(A1727),"",IF(H1728=0,NETWORKDAYS($H$3,H1727,holiday!$B$2:$B$10),IF(DAY(H1727)&lt;DAY(H1728),NETWORKDAYS($H$3,H1727,holiday!$B$2:$B$10),0)))</f>
        <v/>
      </c>
      <c r="O1727" t="str">
        <f>IF(ISBLANK(A1727),"",SUMIF($A$3:$A1727,O$2,$B$3:$B1727))</f>
        <v/>
      </c>
      <c r="P1727" t="str">
        <f>IF(ISBLANK(A1727),"",SUMIF($A$3:$A1727,P$2,$B$3:$B1727))</f>
        <v/>
      </c>
      <c r="Q1727" t="str">
        <f>IF(ISBLANK(A1727),"",SUMIF($A$3:$A1727,Q$2,$B$3:$B1727))</f>
        <v/>
      </c>
      <c r="R1727" t="str">
        <f>IF(ISBLANK(A1727),"",SUMIF($A$3:$A1727,R$2,$B$3:$B1727))</f>
        <v/>
      </c>
      <c r="T1727" s="2" t="str">
        <f t="shared" si="219"/>
        <v/>
      </c>
      <c r="U1727" s="2" t="str">
        <f t="shared" si="220"/>
        <v/>
      </c>
      <c r="V1727" s="2" t="str">
        <f t="shared" si="221"/>
        <v/>
      </c>
      <c r="W1727" s="2" t="str">
        <f t="shared" si="222"/>
        <v/>
      </c>
    </row>
    <row r="1728" spans="8:23" x14ac:dyDescent="0.3">
      <c r="H1728" s="12">
        <f t="shared" si="215"/>
        <v>0</v>
      </c>
      <c r="I1728" s="2" t="str">
        <f t="shared" si="216"/>
        <v/>
      </c>
      <c r="J1728" s="2" t="str">
        <f>IF(ISBLANK(A1728),"",-SUM(I$3:I1728))</f>
        <v/>
      </c>
      <c r="K1728" s="2" t="str">
        <f t="shared" si="217"/>
        <v/>
      </c>
      <c r="L1728" s="7" t="str">
        <f t="shared" si="218"/>
        <v/>
      </c>
      <c r="M1728" s="7" t="str">
        <f>IF(ISBLANK(A1728),"",K1728/($M$1+SUM(K$3:K1727)))</f>
        <v/>
      </c>
      <c r="N1728" t="str">
        <f>IF(ISBLANK(A1728),"",IF(H1729=0,NETWORKDAYS($H$3,H1728,holiday!$B$2:$B$10),IF(DAY(H1728)&lt;DAY(H1729),NETWORKDAYS($H$3,H1728,holiday!$B$2:$B$10),0)))</f>
        <v/>
      </c>
      <c r="O1728" t="str">
        <f>IF(ISBLANK(A1728),"",SUMIF($A$3:$A1728,O$2,$B$3:$B1728))</f>
        <v/>
      </c>
      <c r="P1728" t="str">
        <f>IF(ISBLANK(A1728),"",SUMIF($A$3:$A1728,P$2,$B$3:$B1728))</f>
        <v/>
      </c>
      <c r="Q1728" t="str">
        <f>IF(ISBLANK(A1728),"",SUMIF($A$3:$A1728,Q$2,$B$3:$B1728))</f>
        <v/>
      </c>
      <c r="R1728" t="str">
        <f>IF(ISBLANK(A1728),"",SUMIF($A$3:$A1728,R$2,$B$3:$B1728))</f>
        <v/>
      </c>
      <c r="T1728" s="2" t="str">
        <f t="shared" si="219"/>
        <v/>
      </c>
      <c r="U1728" s="2" t="str">
        <f t="shared" si="220"/>
        <v/>
      </c>
      <c r="V1728" s="2" t="str">
        <f t="shared" si="221"/>
        <v/>
      </c>
      <c r="W1728" s="2" t="str">
        <f t="shared" si="222"/>
        <v/>
      </c>
    </row>
    <row r="1729" spans="8:23" x14ac:dyDescent="0.3">
      <c r="H1729" s="12">
        <f t="shared" si="215"/>
        <v>0</v>
      </c>
      <c r="I1729" s="2" t="str">
        <f t="shared" si="216"/>
        <v/>
      </c>
      <c r="J1729" s="2" t="str">
        <f>IF(ISBLANK(A1729),"",-SUM(I$3:I1729))</f>
        <v/>
      </c>
      <c r="K1729" s="2" t="str">
        <f t="shared" si="217"/>
        <v/>
      </c>
      <c r="L1729" s="7" t="str">
        <f t="shared" si="218"/>
        <v/>
      </c>
      <c r="M1729" s="7" t="str">
        <f>IF(ISBLANK(A1729),"",K1729/($M$1+SUM(K$3:K1728)))</f>
        <v/>
      </c>
      <c r="N1729" t="str">
        <f>IF(ISBLANK(A1729),"",IF(H1730=0,NETWORKDAYS($H$3,H1729,holiday!$B$2:$B$10),IF(DAY(H1729)&lt;DAY(H1730),NETWORKDAYS($H$3,H1729,holiday!$B$2:$B$10),0)))</f>
        <v/>
      </c>
      <c r="O1729" t="str">
        <f>IF(ISBLANK(A1729),"",SUMIF($A$3:$A1729,O$2,$B$3:$B1729))</f>
        <v/>
      </c>
      <c r="P1729" t="str">
        <f>IF(ISBLANK(A1729),"",SUMIF($A$3:$A1729,P$2,$B$3:$B1729))</f>
        <v/>
      </c>
      <c r="Q1729" t="str">
        <f>IF(ISBLANK(A1729),"",SUMIF($A$3:$A1729,Q$2,$B$3:$B1729))</f>
        <v/>
      </c>
      <c r="R1729" t="str">
        <f>IF(ISBLANK(A1729),"",SUMIF($A$3:$A1729,R$2,$B$3:$B1729))</f>
        <v/>
      </c>
      <c r="T1729" s="2" t="str">
        <f t="shared" si="219"/>
        <v/>
      </c>
      <c r="U1729" s="2" t="str">
        <f t="shared" si="220"/>
        <v/>
      </c>
      <c r="V1729" s="2" t="str">
        <f t="shared" si="221"/>
        <v/>
      </c>
      <c r="W1729" s="2" t="str">
        <f t="shared" si="222"/>
        <v/>
      </c>
    </row>
    <row r="1730" spans="8:23" x14ac:dyDescent="0.3">
      <c r="H1730" s="12">
        <f t="shared" si="215"/>
        <v>0</v>
      </c>
      <c r="I1730" s="2" t="str">
        <f t="shared" si="216"/>
        <v/>
      </c>
      <c r="J1730" s="2" t="str">
        <f>IF(ISBLANK(A1730),"",-SUM(I$3:I1730))</f>
        <v/>
      </c>
      <c r="K1730" s="2" t="str">
        <f t="shared" si="217"/>
        <v/>
      </c>
      <c r="L1730" s="7" t="str">
        <f t="shared" si="218"/>
        <v/>
      </c>
      <c r="M1730" s="7" t="str">
        <f>IF(ISBLANK(A1730),"",K1730/($M$1+SUM(K$3:K1729)))</f>
        <v/>
      </c>
      <c r="N1730" t="str">
        <f>IF(ISBLANK(A1730),"",IF(H1731=0,NETWORKDAYS($H$3,H1730,holiday!$B$2:$B$10),IF(DAY(H1730)&lt;DAY(H1731),NETWORKDAYS($H$3,H1730,holiday!$B$2:$B$10),0)))</f>
        <v/>
      </c>
      <c r="O1730" t="str">
        <f>IF(ISBLANK(A1730),"",SUMIF($A$3:$A1730,O$2,$B$3:$B1730))</f>
        <v/>
      </c>
      <c r="P1730" t="str">
        <f>IF(ISBLANK(A1730),"",SUMIF($A$3:$A1730,P$2,$B$3:$B1730))</f>
        <v/>
      </c>
      <c r="Q1730" t="str">
        <f>IF(ISBLANK(A1730),"",SUMIF($A$3:$A1730,Q$2,$B$3:$B1730))</f>
        <v/>
      </c>
      <c r="R1730" t="str">
        <f>IF(ISBLANK(A1730),"",SUMIF($A$3:$A1730,R$2,$B$3:$B1730))</f>
        <v/>
      </c>
      <c r="T1730" s="2" t="str">
        <f t="shared" si="219"/>
        <v/>
      </c>
      <c r="U1730" s="2" t="str">
        <f t="shared" si="220"/>
        <v/>
      </c>
      <c r="V1730" s="2" t="str">
        <f t="shared" si="221"/>
        <v/>
      </c>
      <c r="W1730" s="2" t="str">
        <f t="shared" si="222"/>
        <v/>
      </c>
    </row>
    <row r="1731" spans="8:23" x14ac:dyDescent="0.3">
      <c r="H1731" s="12">
        <f t="shared" si="215"/>
        <v>0</v>
      </c>
      <c r="I1731" s="2" t="str">
        <f t="shared" si="216"/>
        <v/>
      </c>
      <c r="J1731" s="2" t="str">
        <f>IF(ISBLANK(A1731),"",-SUM(I$3:I1731))</f>
        <v/>
      </c>
      <c r="K1731" s="2" t="str">
        <f t="shared" si="217"/>
        <v/>
      </c>
      <c r="L1731" s="7" t="str">
        <f t="shared" si="218"/>
        <v/>
      </c>
      <c r="M1731" s="7" t="str">
        <f>IF(ISBLANK(A1731),"",K1731/($M$1+SUM(K$3:K1730)))</f>
        <v/>
      </c>
      <c r="N1731" t="str">
        <f>IF(ISBLANK(A1731),"",IF(H1732=0,NETWORKDAYS($H$3,H1731,holiday!$B$2:$B$10),IF(DAY(H1731)&lt;DAY(H1732),NETWORKDAYS($H$3,H1731,holiday!$B$2:$B$10),0)))</f>
        <v/>
      </c>
      <c r="O1731" t="str">
        <f>IF(ISBLANK(A1731),"",SUMIF($A$3:$A1731,O$2,$B$3:$B1731))</f>
        <v/>
      </c>
      <c r="P1731" t="str">
        <f>IF(ISBLANK(A1731),"",SUMIF($A$3:$A1731,P$2,$B$3:$B1731))</f>
        <v/>
      </c>
      <c r="Q1731" t="str">
        <f>IF(ISBLANK(A1731),"",SUMIF($A$3:$A1731,Q$2,$B$3:$B1731))</f>
        <v/>
      </c>
      <c r="R1731" t="str">
        <f>IF(ISBLANK(A1731),"",SUMIF($A$3:$A1731,R$2,$B$3:$B1731))</f>
        <v/>
      </c>
      <c r="T1731" s="2" t="str">
        <f t="shared" si="219"/>
        <v/>
      </c>
      <c r="U1731" s="2" t="str">
        <f t="shared" si="220"/>
        <v/>
      </c>
      <c r="V1731" s="2" t="str">
        <f t="shared" si="221"/>
        <v/>
      </c>
      <c r="W1731" s="2" t="str">
        <f t="shared" si="222"/>
        <v/>
      </c>
    </row>
    <row r="1732" spans="8:23" x14ac:dyDescent="0.3">
      <c r="H1732" s="12">
        <f t="shared" ref="H1732:H1795" si="223">IF(ISBLANK(D1732),,LEFT(D1732,LEN(D1732)-6)*1)</f>
        <v>0</v>
      </c>
      <c r="I1732" s="2" t="str">
        <f t="shared" si="216"/>
        <v/>
      </c>
      <c r="J1732" s="2" t="str">
        <f>IF(ISBLANK(A1732),"",-SUM(I$3:I1732))</f>
        <v/>
      </c>
      <c r="K1732" s="2" t="str">
        <f t="shared" si="217"/>
        <v/>
      </c>
      <c r="L1732" s="7" t="str">
        <f t="shared" si="218"/>
        <v/>
      </c>
      <c r="M1732" s="7" t="str">
        <f>IF(ISBLANK(A1732),"",K1732/($M$1+SUM(K$3:K1731)))</f>
        <v/>
      </c>
      <c r="N1732" t="str">
        <f>IF(ISBLANK(A1732),"",IF(H1733=0,NETWORKDAYS($H$3,H1732,holiday!$B$2:$B$10),IF(DAY(H1732)&lt;DAY(H1733),NETWORKDAYS($H$3,H1732,holiday!$B$2:$B$10),0)))</f>
        <v/>
      </c>
      <c r="O1732" t="str">
        <f>IF(ISBLANK(A1732),"",SUMIF($A$3:$A1732,O$2,$B$3:$B1732))</f>
        <v/>
      </c>
      <c r="P1732" t="str">
        <f>IF(ISBLANK(A1732),"",SUMIF($A$3:$A1732,P$2,$B$3:$B1732))</f>
        <v/>
      </c>
      <c r="Q1732" t="str">
        <f>IF(ISBLANK(A1732),"",SUMIF($A$3:$A1732,Q$2,$B$3:$B1732))</f>
        <v/>
      </c>
      <c r="R1732" t="str">
        <f>IF(ISBLANK(A1732),"",SUMIF($A$3:$A1732,R$2,$B$3:$B1732))</f>
        <v/>
      </c>
      <c r="T1732" s="2" t="str">
        <f t="shared" si="219"/>
        <v/>
      </c>
      <c r="U1732" s="2" t="str">
        <f t="shared" si="220"/>
        <v/>
      </c>
      <c r="V1732" s="2" t="str">
        <f t="shared" si="221"/>
        <v/>
      </c>
      <c r="W1732" s="2" t="str">
        <f t="shared" si="222"/>
        <v/>
      </c>
    </row>
    <row r="1733" spans="8:23" x14ac:dyDescent="0.3">
      <c r="H1733" s="12">
        <f t="shared" si="223"/>
        <v>0</v>
      </c>
      <c r="I1733" s="2" t="str">
        <f t="shared" si="216"/>
        <v/>
      </c>
      <c r="J1733" s="2" t="str">
        <f>IF(ISBLANK(A1733),"",-SUM(I$3:I1733))</f>
        <v/>
      </c>
      <c r="K1733" s="2" t="str">
        <f t="shared" si="217"/>
        <v/>
      </c>
      <c r="L1733" s="7" t="str">
        <f t="shared" si="218"/>
        <v/>
      </c>
      <c r="M1733" s="7" t="str">
        <f>IF(ISBLANK(A1733),"",K1733/($M$1+SUM(K$3:K1732)))</f>
        <v/>
      </c>
      <c r="N1733" t="str">
        <f>IF(ISBLANK(A1733),"",IF(H1734=0,NETWORKDAYS($H$3,H1733,holiday!$B$2:$B$10),IF(DAY(H1733)&lt;DAY(H1734),NETWORKDAYS($H$3,H1733,holiday!$B$2:$B$10),0)))</f>
        <v/>
      </c>
      <c r="O1733" t="str">
        <f>IF(ISBLANK(A1733),"",SUMIF($A$3:$A1733,O$2,$B$3:$B1733))</f>
        <v/>
      </c>
      <c r="P1733" t="str">
        <f>IF(ISBLANK(A1733),"",SUMIF($A$3:$A1733,P$2,$B$3:$B1733))</f>
        <v/>
      </c>
      <c r="Q1733" t="str">
        <f>IF(ISBLANK(A1733),"",SUMIF($A$3:$A1733,Q$2,$B$3:$B1733))</f>
        <v/>
      </c>
      <c r="R1733" t="str">
        <f>IF(ISBLANK(A1733),"",SUMIF($A$3:$A1733,R$2,$B$3:$B1733))</f>
        <v/>
      </c>
      <c r="T1733" s="2" t="str">
        <f t="shared" si="219"/>
        <v/>
      </c>
      <c r="U1733" s="2" t="str">
        <f t="shared" si="220"/>
        <v/>
      </c>
      <c r="V1733" s="2" t="str">
        <f t="shared" si="221"/>
        <v/>
      </c>
      <c r="W1733" s="2" t="str">
        <f t="shared" si="222"/>
        <v/>
      </c>
    </row>
    <row r="1734" spans="8:23" x14ac:dyDescent="0.3">
      <c r="H1734" s="12">
        <f t="shared" si="223"/>
        <v>0</v>
      </c>
      <c r="I1734" s="2" t="str">
        <f t="shared" si="216"/>
        <v/>
      </c>
      <c r="J1734" s="2" t="str">
        <f>IF(ISBLANK(A1734),"",-SUM(I$3:I1734))</f>
        <v/>
      </c>
      <c r="K1734" s="2" t="str">
        <f t="shared" si="217"/>
        <v/>
      </c>
      <c r="L1734" s="7" t="str">
        <f t="shared" si="218"/>
        <v/>
      </c>
      <c r="M1734" s="7" t="str">
        <f>IF(ISBLANK(A1734),"",K1734/($M$1+SUM(K$3:K1733)))</f>
        <v/>
      </c>
      <c r="N1734" t="str">
        <f>IF(ISBLANK(A1734),"",IF(H1735=0,NETWORKDAYS($H$3,H1734,holiday!$B$2:$B$10),IF(DAY(H1734)&lt;DAY(H1735),NETWORKDAYS($H$3,H1734,holiday!$B$2:$B$10),0)))</f>
        <v/>
      </c>
      <c r="O1734" t="str">
        <f>IF(ISBLANK(A1734),"",SUMIF($A$3:$A1734,O$2,$B$3:$B1734))</f>
        <v/>
      </c>
      <c r="P1734" t="str">
        <f>IF(ISBLANK(A1734),"",SUMIF($A$3:$A1734,P$2,$B$3:$B1734))</f>
        <v/>
      </c>
      <c r="Q1734" t="str">
        <f>IF(ISBLANK(A1734),"",SUMIF($A$3:$A1734,Q$2,$B$3:$B1734))</f>
        <v/>
      </c>
      <c r="R1734" t="str">
        <f>IF(ISBLANK(A1734),"",SUMIF($A$3:$A1734,R$2,$B$3:$B1734))</f>
        <v/>
      </c>
      <c r="T1734" s="2" t="str">
        <f t="shared" si="219"/>
        <v/>
      </c>
      <c r="U1734" s="2" t="str">
        <f t="shared" si="220"/>
        <v/>
      </c>
      <c r="V1734" s="2" t="str">
        <f t="shared" si="221"/>
        <v/>
      </c>
      <c r="W1734" s="2" t="str">
        <f t="shared" si="222"/>
        <v/>
      </c>
    </row>
    <row r="1735" spans="8:23" x14ac:dyDescent="0.3">
      <c r="H1735" s="12">
        <f t="shared" si="223"/>
        <v>0</v>
      </c>
      <c r="I1735" s="2" t="str">
        <f t="shared" si="216"/>
        <v/>
      </c>
      <c r="J1735" s="2" t="str">
        <f>IF(ISBLANK(A1735),"",-SUM(I$3:I1735))</f>
        <v/>
      </c>
      <c r="K1735" s="2" t="str">
        <f t="shared" si="217"/>
        <v/>
      </c>
      <c r="L1735" s="7" t="str">
        <f t="shared" si="218"/>
        <v/>
      </c>
      <c r="M1735" s="7" t="str">
        <f>IF(ISBLANK(A1735),"",K1735/($M$1+SUM(K$3:K1734)))</f>
        <v/>
      </c>
      <c r="N1735" t="str">
        <f>IF(ISBLANK(A1735),"",IF(H1736=0,NETWORKDAYS($H$3,H1735,holiday!$B$2:$B$10),IF(DAY(H1735)&lt;DAY(H1736),NETWORKDAYS($H$3,H1735,holiday!$B$2:$B$10),0)))</f>
        <v/>
      </c>
      <c r="O1735" t="str">
        <f>IF(ISBLANK(A1735),"",SUMIF($A$3:$A1735,O$2,$B$3:$B1735))</f>
        <v/>
      </c>
      <c r="P1735" t="str">
        <f>IF(ISBLANK(A1735),"",SUMIF($A$3:$A1735,P$2,$B$3:$B1735))</f>
        <v/>
      </c>
      <c r="Q1735" t="str">
        <f>IF(ISBLANK(A1735),"",SUMIF($A$3:$A1735,Q$2,$B$3:$B1735))</f>
        <v/>
      </c>
      <c r="R1735" t="str">
        <f>IF(ISBLANK(A1735),"",SUMIF($A$3:$A1735,R$2,$B$3:$B1735))</f>
        <v/>
      </c>
      <c r="T1735" s="2" t="str">
        <f t="shared" si="219"/>
        <v/>
      </c>
      <c r="U1735" s="2" t="str">
        <f t="shared" si="220"/>
        <v/>
      </c>
      <c r="V1735" s="2" t="str">
        <f t="shared" si="221"/>
        <v/>
      </c>
      <c r="W1735" s="2" t="str">
        <f t="shared" si="222"/>
        <v/>
      </c>
    </row>
    <row r="1736" spans="8:23" x14ac:dyDescent="0.3">
      <c r="H1736" s="12">
        <f t="shared" si="223"/>
        <v>0</v>
      </c>
      <c r="I1736" s="2" t="str">
        <f t="shared" si="216"/>
        <v/>
      </c>
      <c r="J1736" s="2" t="str">
        <f>IF(ISBLANK(A1736),"",-SUM(I$3:I1736))</f>
        <v/>
      </c>
      <c r="K1736" s="2" t="str">
        <f t="shared" si="217"/>
        <v/>
      </c>
      <c r="L1736" s="7" t="str">
        <f t="shared" si="218"/>
        <v/>
      </c>
      <c r="M1736" s="7" t="str">
        <f>IF(ISBLANK(A1736),"",K1736/($M$1+SUM(K$3:K1735)))</f>
        <v/>
      </c>
      <c r="N1736" t="str">
        <f>IF(ISBLANK(A1736),"",IF(H1737=0,NETWORKDAYS($H$3,H1736,holiday!$B$2:$B$10),IF(DAY(H1736)&lt;DAY(H1737),NETWORKDAYS($H$3,H1736,holiday!$B$2:$B$10),0)))</f>
        <v/>
      </c>
      <c r="O1736" t="str">
        <f>IF(ISBLANK(A1736),"",SUMIF($A$3:$A1736,O$2,$B$3:$B1736))</f>
        <v/>
      </c>
      <c r="P1736" t="str">
        <f>IF(ISBLANK(A1736),"",SUMIF($A$3:$A1736,P$2,$B$3:$B1736))</f>
        <v/>
      </c>
      <c r="Q1736" t="str">
        <f>IF(ISBLANK(A1736),"",SUMIF($A$3:$A1736,Q$2,$B$3:$B1736))</f>
        <v/>
      </c>
      <c r="R1736" t="str">
        <f>IF(ISBLANK(A1736),"",SUMIF($A$3:$A1736,R$2,$B$3:$B1736))</f>
        <v/>
      </c>
      <c r="T1736" s="2" t="str">
        <f t="shared" si="219"/>
        <v/>
      </c>
      <c r="U1736" s="2" t="str">
        <f t="shared" si="220"/>
        <v/>
      </c>
      <c r="V1736" s="2" t="str">
        <f t="shared" si="221"/>
        <v/>
      </c>
      <c r="W1736" s="2" t="str">
        <f t="shared" si="222"/>
        <v/>
      </c>
    </row>
    <row r="1737" spans="8:23" x14ac:dyDescent="0.3">
      <c r="H1737" s="12">
        <f t="shared" si="223"/>
        <v>0</v>
      </c>
      <c r="I1737" s="2" t="str">
        <f t="shared" si="216"/>
        <v/>
      </c>
      <c r="J1737" s="2" t="str">
        <f>IF(ISBLANK(A1737),"",-SUM(I$3:I1737))</f>
        <v/>
      </c>
      <c r="K1737" s="2" t="str">
        <f t="shared" si="217"/>
        <v/>
      </c>
      <c r="L1737" s="7" t="str">
        <f t="shared" si="218"/>
        <v/>
      </c>
      <c r="M1737" s="7" t="str">
        <f>IF(ISBLANK(A1737),"",K1737/($M$1+SUM(K$3:K1736)))</f>
        <v/>
      </c>
      <c r="N1737" t="str">
        <f>IF(ISBLANK(A1737),"",IF(H1738=0,NETWORKDAYS($H$3,H1737,holiday!$B$2:$B$10),IF(DAY(H1737)&lt;DAY(H1738),NETWORKDAYS($H$3,H1737,holiday!$B$2:$B$10),0)))</f>
        <v/>
      </c>
      <c r="O1737" t="str">
        <f>IF(ISBLANK(A1737),"",SUMIF($A$3:$A1737,O$2,$B$3:$B1737))</f>
        <v/>
      </c>
      <c r="P1737" t="str">
        <f>IF(ISBLANK(A1737),"",SUMIF($A$3:$A1737,P$2,$B$3:$B1737))</f>
        <v/>
      </c>
      <c r="Q1737" t="str">
        <f>IF(ISBLANK(A1737),"",SUMIF($A$3:$A1737,Q$2,$B$3:$B1737))</f>
        <v/>
      </c>
      <c r="R1737" t="str">
        <f>IF(ISBLANK(A1737),"",SUMIF($A$3:$A1737,R$2,$B$3:$B1737))</f>
        <v/>
      </c>
      <c r="T1737" s="2" t="str">
        <f t="shared" si="219"/>
        <v/>
      </c>
      <c r="U1737" s="2" t="str">
        <f t="shared" si="220"/>
        <v/>
      </c>
      <c r="V1737" s="2" t="str">
        <f t="shared" si="221"/>
        <v/>
      </c>
      <c r="W1737" s="2" t="str">
        <f t="shared" si="222"/>
        <v/>
      </c>
    </row>
    <row r="1738" spans="8:23" x14ac:dyDescent="0.3">
      <c r="H1738" s="12">
        <f t="shared" si="223"/>
        <v>0</v>
      </c>
      <c r="I1738" s="2" t="str">
        <f t="shared" si="216"/>
        <v/>
      </c>
      <c r="J1738" s="2" t="str">
        <f>IF(ISBLANK(A1738),"",-SUM(I$3:I1738))</f>
        <v/>
      </c>
      <c r="K1738" s="2" t="str">
        <f t="shared" si="217"/>
        <v/>
      </c>
      <c r="L1738" s="7" t="str">
        <f t="shared" si="218"/>
        <v/>
      </c>
      <c r="M1738" s="7" t="str">
        <f>IF(ISBLANK(A1738),"",K1738/($M$1+SUM(K$3:K1737)))</f>
        <v/>
      </c>
      <c r="N1738" t="str">
        <f>IF(ISBLANK(A1738),"",IF(H1739=0,NETWORKDAYS($H$3,H1738,holiday!$B$2:$B$10),IF(DAY(H1738)&lt;DAY(H1739),NETWORKDAYS($H$3,H1738,holiday!$B$2:$B$10),0)))</f>
        <v/>
      </c>
      <c r="O1738" t="str">
        <f>IF(ISBLANK(A1738),"",SUMIF($A$3:$A1738,O$2,$B$3:$B1738))</f>
        <v/>
      </c>
      <c r="P1738" t="str">
        <f>IF(ISBLANK(A1738),"",SUMIF($A$3:$A1738,P$2,$B$3:$B1738))</f>
        <v/>
      </c>
      <c r="Q1738" t="str">
        <f>IF(ISBLANK(A1738),"",SUMIF($A$3:$A1738,Q$2,$B$3:$B1738))</f>
        <v/>
      </c>
      <c r="R1738" t="str">
        <f>IF(ISBLANK(A1738),"",SUMIF($A$3:$A1738,R$2,$B$3:$B1738))</f>
        <v/>
      </c>
      <c r="T1738" s="2" t="str">
        <f t="shared" si="219"/>
        <v/>
      </c>
      <c r="U1738" s="2" t="str">
        <f t="shared" si="220"/>
        <v/>
      </c>
      <c r="V1738" s="2" t="str">
        <f t="shared" si="221"/>
        <v/>
      </c>
      <c r="W1738" s="2" t="str">
        <f t="shared" si="222"/>
        <v/>
      </c>
    </row>
    <row r="1739" spans="8:23" x14ac:dyDescent="0.3">
      <c r="H1739" s="12">
        <f t="shared" si="223"/>
        <v>0</v>
      </c>
      <c r="I1739" s="2" t="str">
        <f t="shared" si="216"/>
        <v/>
      </c>
      <c r="J1739" s="2" t="str">
        <f>IF(ISBLANK(A1739),"",-SUM(I$3:I1739))</f>
        <v/>
      </c>
      <c r="K1739" s="2" t="str">
        <f t="shared" si="217"/>
        <v/>
      </c>
      <c r="L1739" s="7" t="str">
        <f t="shared" si="218"/>
        <v/>
      </c>
      <c r="M1739" s="7" t="str">
        <f>IF(ISBLANK(A1739),"",K1739/($M$1+SUM(K$3:K1738)))</f>
        <v/>
      </c>
      <c r="N1739" t="str">
        <f>IF(ISBLANK(A1739),"",IF(H1740=0,NETWORKDAYS($H$3,H1739,holiday!$B$2:$B$10),IF(DAY(H1739)&lt;DAY(H1740),NETWORKDAYS($H$3,H1739,holiday!$B$2:$B$10),0)))</f>
        <v/>
      </c>
      <c r="O1739" t="str">
        <f>IF(ISBLANK(A1739),"",SUMIF($A$3:$A1739,O$2,$B$3:$B1739))</f>
        <v/>
      </c>
      <c r="P1739" t="str">
        <f>IF(ISBLANK(A1739),"",SUMIF($A$3:$A1739,P$2,$B$3:$B1739))</f>
        <v/>
      </c>
      <c r="Q1739" t="str">
        <f>IF(ISBLANK(A1739),"",SUMIF($A$3:$A1739,Q$2,$B$3:$B1739))</f>
        <v/>
      </c>
      <c r="R1739" t="str">
        <f>IF(ISBLANK(A1739),"",SUMIF($A$3:$A1739,R$2,$B$3:$B1739))</f>
        <v/>
      </c>
      <c r="T1739" s="2" t="str">
        <f t="shared" si="219"/>
        <v/>
      </c>
      <c r="U1739" s="2" t="str">
        <f t="shared" si="220"/>
        <v/>
      </c>
      <c r="V1739" s="2" t="str">
        <f t="shared" si="221"/>
        <v/>
      </c>
      <c r="W1739" s="2" t="str">
        <f t="shared" si="222"/>
        <v/>
      </c>
    </row>
    <row r="1740" spans="8:23" x14ac:dyDescent="0.3">
      <c r="H1740" s="12">
        <f t="shared" si="223"/>
        <v>0</v>
      </c>
      <c r="I1740" s="2" t="str">
        <f t="shared" si="216"/>
        <v/>
      </c>
      <c r="J1740" s="2" t="str">
        <f>IF(ISBLANK(A1740),"",-SUM(I$3:I1740))</f>
        <v/>
      </c>
      <c r="K1740" s="2" t="str">
        <f t="shared" si="217"/>
        <v/>
      </c>
      <c r="L1740" s="7" t="str">
        <f t="shared" si="218"/>
        <v/>
      </c>
      <c r="M1740" s="7" t="str">
        <f>IF(ISBLANK(A1740),"",K1740/($M$1+SUM(K$3:K1739)))</f>
        <v/>
      </c>
      <c r="N1740" t="str">
        <f>IF(ISBLANK(A1740),"",IF(H1741=0,NETWORKDAYS($H$3,H1740,holiday!$B$2:$B$10),IF(DAY(H1740)&lt;DAY(H1741),NETWORKDAYS($H$3,H1740,holiday!$B$2:$B$10),0)))</f>
        <v/>
      </c>
      <c r="O1740" t="str">
        <f>IF(ISBLANK(A1740),"",SUMIF($A$3:$A1740,O$2,$B$3:$B1740))</f>
        <v/>
      </c>
      <c r="P1740" t="str">
        <f>IF(ISBLANK(A1740),"",SUMIF($A$3:$A1740,P$2,$B$3:$B1740))</f>
        <v/>
      </c>
      <c r="Q1740" t="str">
        <f>IF(ISBLANK(A1740),"",SUMIF($A$3:$A1740,Q$2,$B$3:$B1740))</f>
        <v/>
      </c>
      <c r="R1740" t="str">
        <f>IF(ISBLANK(A1740),"",SUMIF($A$3:$A1740,R$2,$B$3:$B1740))</f>
        <v/>
      </c>
      <c r="T1740" s="2" t="str">
        <f t="shared" si="219"/>
        <v/>
      </c>
      <c r="U1740" s="2" t="str">
        <f t="shared" si="220"/>
        <v/>
      </c>
      <c r="V1740" s="2" t="str">
        <f t="shared" si="221"/>
        <v/>
      </c>
      <c r="W1740" s="2" t="str">
        <f t="shared" si="222"/>
        <v/>
      </c>
    </row>
    <row r="1741" spans="8:23" x14ac:dyDescent="0.3">
      <c r="H1741" s="12">
        <f t="shared" si="223"/>
        <v>0</v>
      </c>
      <c r="I1741" s="2" t="str">
        <f t="shared" si="216"/>
        <v/>
      </c>
      <c r="J1741" s="2" t="str">
        <f>IF(ISBLANK(A1741),"",-SUM(I$3:I1741))</f>
        <v/>
      </c>
      <c r="K1741" s="2" t="str">
        <f t="shared" si="217"/>
        <v/>
      </c>
      <c r="L1741" s="7" t="str">
        <f t="shared" si="218"/>
        <v/>
      </c>
      <c r="M1741" s="7" t="str">
        <f>IF(ISBLANK(A1741),"",K1741/($M$1+SUM(K$3:K1740)))</f>
        <v/>
      </c>
      <c r="N1741" t="str">
        <f>IF(ISBLANK(A1741),"",IF(H1742=0,NETWORKDAYS($H$3,H1741,holiday!$B$2:$B$10),IF(DAY(H1741)&lt;DAY(H1742),NETWORKDAYS($H$3,H1741,holiday!$B$2:$B$10),0)))</f>
        <v/>
      </c>
      <c r="O1741" t="str">
        <f>IF(ISBLANK(A1741),"",SUMIF($A$3:$A1741,O$2,$B$3:$B1741))</f>
        <v/>
      </c>
      <c r="P1741" t="str">
        <f>IF(ISBLANK(A1741),"",SUMIF($A$3:$A1741,P$2,$B$3:$B1741))</f>
        <v/>
      </c>
      <c r="Q1741" t="str">
        <f>IF(ISBLANK(A1741),"",SUMIF($A$3:$A1741,Q$2,$B$3:$B1741))</f>
        <v/>
      </c>
      <c r="R1741" t="str">
        <f>IF(ISBLANK(A1741),"",SUMIF($A$3:$A1741,R$2,$B$3:$B1741))</f>
        <v/>
      </c>
      <c r="T1741" s="2" t="str">
        <f t="shared" si="219"/>
        <v/>
      </c>
      <c r="U1741" s="2" t="str">
        <f t="shared" si="220"/>
        <v/>
      </c>
      <c r="V1741" s="2" t="str">
        <f t="shared" si="221"/>
        <v/>
      </c>
      <c r="W1741" s="2" t="str">
        <f t="shared" si="222"/>
        <v/>
      </c>
    </row>
    <row r="1742" spans="8:23" x14ac:dyDescent="0.3">
      <c r="H1742" s="12">
        <f t="shared" si="223"/>
        <v>0</v>
      </c>
      <c r="I1742" s="2" t="str">
        <f t="shared" si="216"/>
        <v/>
      </c>
      <c r="J1742" s="2" t="str">
        <f>IF(ISBLANK(A1742),"",-SUM(I$3:I1742))</f>
        <v/>
      </c>
      <c r="K1742" s="2" t="str">
        <f t="shared" si="217"/>
        <v/>
      </c>
      <c r="L1742" s="7" t="str">
        <f t="shared" si="218"/>
        <v/>
      </c>
      <c r="M1742" s="7" t="str">
        <f>IF(ISBLANK(A1742),"",K1742/($M$1+SUM(K$3:K1741)))</f>
        <v/>
      </c>
      <c r="N1742" t="str">
        <f>IF(ISBLANK(A1742),"",IF(H1743=0,NETWORKDAYS($H$3,H1742,holiday!$B$2:$B$10),IF(DAY(H1742)&lt;DAY(H1743),NETWORKDAYS($H$3,H1742,holiday!$B$2:$B$10),0)))</f>
        <v/>
      </c>
      <c r="O1742" t="str">
        <f>IF(ISBLANK(A1742),"",SUMIF($A$3:$A1742,O$2,$B$3:$B1742))</f>
        <v/>
      </c>
      <c r="P1742" t="str">
        <f>IF(ISBLANK(A1742),"",SUMIF($A$3:$A1742,P$2,$B$3:$B1742))</f>
        <v/>
      </c>
      <c r="Q1742" t="str">
        <f>IF(ISBLANK(A1742),"",SUMIF($A$3:$A1742,Q$2,$B$3:$B1742))</f>
        <v/>
      </c>
      <c r="R1742" t="str">
        <f>IF(ISBLANK(A1742),"",SUMIF($A$3:$A1742,R$2,$B$3:$B1742))</f>
        <v/>
      </c>
      <c r="T1742" s="2" t="str">
        <f t="shared" si="219"/>
        <v/>
      </c>
      <c r="U1742" s="2" t="str">
        <f t="shared" si="220"/>
        <v/>
      </c>
      <c r="V1742" s="2" t="str">
        <f t="shared" si="221"/>
        <v/>
      </c>
      <c r="W1742" s="2" t="str">
        <f t="shared" si="222"/>
        <v/>
      </c>
    </row>
    <row r="1743" spans="8:23" x14ac:dyDescent="0.3">
      <c r="H1743" s="12">
        <f t="shared" si="223"/>
        <v>0</v>
      </c>
      <c r="I1743" s="2" t="str">
        <f t="shared" si="216"/>
        <v/>
      </c>
      <c r="J1743" s="2" t="str">
        <f>IF(ISBLANK(A1743),"",-SUM(I$3:I1743))</f>
        <v/>
      </c>
      <c r="K1743" s="2" t="str">
        <f t="shared" si="217"/>
        <v/>
      </c>
      <c r="L1743" s="7" t="str">
        <f t="shared" si="218"/>
        <v/>
      </c>
      <c r="M1743" s="7" t="str">
        <f>IF(ISBLANK(A1743),"",K1743/($M$1+SUM(K$3:K1742)))</f>
        <v/>
      </c>
      <c r="N1743" t="str">
        <f>IF(ISBLANK(A1743),"",IF(H1744=0,NETWORKDAYS($H$3,H1743,holiday!$B$2:$B$10),IF(DAY(H1743)&lt;DAY(H1744),NETWORKDAYS($H$3,H1743,holiday!$B$2:$B$10),0)))</f>
        <v/>
      </c>
      <c r="O1743" t="str">
        <f>IF(ISBLANK(A1743),"",SUMIF($A$3:$A1743,O$2,$B$3:$B1743))</f>
        <v/>
      </c>
      <c r="P1743" t="str">
        <f>IF(ISBLANK(A1743),"",SUMIF($A$3:$A1743,P$2,$B$3:$B1743))</f>
        <v/>
      </c>
      <c r="Q1743" t="str">
        <f>IF(ISBLANK(A1743),"",SUMIF($A$3:$A1743,Q$2,$B$3:$B1743))</f>
        <v/>
      </c>
      <c r="R1743" t="str">
        <f>IF(ISBLANK(A1743),"",SUMIF($A$3:$A1743,R$2,$B$3:$B1743))</f>
        <v/>
      </c>
      <c r="T1743" s="2" t="str">
        <f t="shared" si="219"/>
        <v/>
      </c>
      <c r="U1743" s="2" t="str">
        <f t="shared" si="220"/>
        <v/>
      </c>
      <c r="V1743" s="2" t="str">
        <f t="shared" si="221"/>
        <v/>
      </c>
      <c r="W1743" s="2" t="str">
        <f t="shared" si="222"/>
        <v/>
      </c>
    </row>
    <row r="1744" spans="8:23" x14ac:dyDescent="0.3">
      <c r="H1744" s="12">
        <f t="shared" si="223"/>
        <v>0</v>
      </c>
      <c r="I1744" s="2" t="str">
        <f t="shared" si="216"/>
        <v/>
      </c>
      <c r="J1744" s="2" t="str">
        <f>IF(ISBLANK(A1744),"",-SUM(I$3:I1744))</f>
        <v/>
      </c>
      <c r="K1744" s="2" t="str">
        <f t="shared" si="217"/>
        <v/>
      </c>
      <c r="L1744" s="7" t="str">
        <f t="shared" si="218"/>
        <v/>
      </c>
      <c r="M1744" s="7" t="str">
        <f>IF(ISBLANK(A1744),"",K1744/($M$1+SUM(K$3:K1743)))</f>
        <v/>
      </c>
      <c r="N1744" t="str">
        <f>IF(ISBLANK(A1744),"",IF(H1745=0,NETWORKDAYS($H$3,H1744,holiday!$B$2:$B$10),IF(DAY(H1744)&lt;DAY(H1745),NETWORKDAYS($H$3,H1744,holiday!$B$2:$B$10),0)))</f>
        <v/>
      </c>
      <c r="O1744" t="str">
        <f>IF(ISBLANK(A1744),"",SUMIF($A$3:$A1744,O$2,$B$3:$B1744))</f>
        <v/>
      </c>
      <c r="P1744" t="str">
        <f>IF(ISBLANK(A1744),"",SUMIF($A$3:$A1744,P$2,$B$3:$B1744))</f>
        <v/>
      </c>
      <c r="Q1744" t="str">
        <f>IF(ISBLANK(A1744),"",SUMIF($A$3:$A1744,Q$2,$B$3:$B1744))</f>
        <v/>
      </c>
      <c r="R1744" t="str">
        <f>IF(ISBLANK(A1744),"",SUMIF($A$3:$A1744,R$2,$B$3:$B1744))</f>
        <v/>
      </c>
      <c r="T1744" s="2" t="str">
        <f t="shared" si="219"/>
        <v/>
      </c>
      <c r="U1744" s="2" t="str">
        <f t="shared" si="220"/>
        <v/>
      </c>
      <c r="V1744" s="2" t="str">
        <f t="shared" si="221"/>
        <v/>
      </c>
      <c r="W1744" s="2" t="str">
        <f t="shared" si="222"/>
        <v/>
      </c>
    </row>
    <row r="1745" spans="8:23" x14ac:dyDescent="0.3">
      <c r="H1745" s="12">
        <f t="shared" si="223"/>
        <v>0</v>
      </c>
      <c r="I1745" s="2" t="str">
        <f t="shared" si="216"/>
        <v/>
      </c>
      <c r="J1745" s="2" t="str">
        <f>IF(ISBLANK(A1745),"",-SUM(I$3:I1745))</f>
        <v/>
      </c>
      <c r="K1745" s="2" t="str">
        <f t="shared" si="217"/>
        <v/>
      </c>
      <c r="L1745" s="7" t="str">
        <f t="shared" si="218"/>
        <v/>
      </c>
      <c r="M1745" s="7" t="str">
        <f>IF(ISBLANK(A1745),"",K1745/($M$1+SUM(K$3:K1744)))</f>
        <v/>
      </c>
      <c r="N1745" t="str">
        <f>IF(ISBLANK(A1745),"",IF(H1746=0,NETWORKDAYS($H$3,H1745,holiday!$B$2:$B$10),IF(DAY(H1745)&lt;DAY(H1746),NETWORKDAYS($H$3,H1745,holiday!$B$2:$B$10),0)))</f>
        <v/>
      </c>
      <c r="O1745" t="str">
        <f>IF(ISBLANK(A1745),"",SUMIF($A$3:$A1745,O$2,$B$3:$B1745))</f>
        <v/>
      </c>
      <c r="P1745" t="str">
        <f>IF(ISBLANK(A1745),"",SUMIF($A$3:$A1745,P$2,$B$3:$B1745))</f>
        <v/>
      </c>
      <c r="Q1745" t="str">
        <f>IF(ISBLANK(A1745),"",SUMIF($A$3:$A1745,Q$2,$B$3:$B1745))</f>
        <v/>
      </c>
      <c r="R1745" t="str">
        <f>IF(ISBLANK(A1745),"",SUMIF($A$3:$A1745,R$2,$B$3:$B1745))</f>
        <v/>
      </c>
      <c r="T1745" s="2" t="str">
        <f t="shared" si="219"/>
        <v/>
      </c>
      <c r="U1745" s="2" t="str">
        <f t="shared" si="220"/>
        <v/>
      </c>
      <c r="V1745" s="2" t="str">
        <f t="shared" si="221"/>
        <v/>
      </c>
      <c r="W1745" s="2" t="str">
        <f t="shared" si="222"/>
        <v/>
      </c>
    </row>
    <row r="1746" spans="8:23" x14ac:dyDescent="0.3">
      <c r="H1746" s="12">
        <f t="shared" si="223"/>
        <v>0</v>
      </c>
      <c r="I1746" s="2" t="str">
        <f t="shared" si="216"/>
        <v/>
      </c>
      <c r="J1746" s="2" t="str">
        <f>IF(ISBLANK(A1746),"",-SUM(I$3:I1746))</f>
        <v/>
      </c>
      <c r="K1746" s="2" t="str">
        <f t="shared" si="217"/>
        <v/>
      </c>
      <c r="L1746" s="7" t="str">
        <f t="shared" si="218"/>
        <v/>
      </c>
      <c r="M1746" s="7" t="str">
        <f>IF(ISBLANK(A1746),"",K1746/($M$1+SUM(K$3:K1745)))</f>
        <v/>
      </c>
      <c r="N1746" t="str">
        <f>IF(ISBLANK(A1746),"",IF(H1747=0,NETWORKDAYS($H$3,H1746,holiday!$B$2:$B$10),IF(DAY(H1746)&lt;DAY(H1747),NETWORKDAYS($H$3,H1746,holiday!$B$2:$B$10),0)))</f>
        <v/>
      </c>
      <c r="O1746" t="str">
        <f>IF(ISBLANK(A1746),"",SUMIF($A$3:$A1746,O$2,$B$3:$B1746))</f>
        <v/>
      </c>
      <c r="P1746" t="str">
        <f>IF(ISBLANK(A1746),"",SUMIF($A$3:$A1746,P$2,$B$3:$B1746))</f>
        <v/>
      </c>
      <c r="Q1746" t="str">
        <f>IF(ISBLANK(A1746),"",SUMIF($A$3:$A1746,Q$2,$B$3:$B1746))</f>
        <v/>
      </c>
      <c r="R1746" t="str">
        <f>IF(ISBLANK(A1746),"",SUMIF($A$3:$A1746,R$2,$B$3:$B1746))</f>
        <v/>
      </c>
      <c r="T1746" s="2" t="str">
        <f t="shared" si="219"/>
        <v/>
      </c>
      <c r="U1746" s="2" t="str">
        <f t="shared" si="220"/>
        <v/>
      </c>
      <c r="V1746" s="2" t="str">
        <f t="shared" si="221"/>
        <v/>
      </c>
      <c r="W1746" s="2" t="str">
        <f t="shared" si="222"/>
        <v/>
      </c>
    </row>
    <row r="1747" spans="8:23" x14ac:dyDescent="0.3">
      <c r="H1747" s="12">
        <f t="shared" si="223"/>
        <v>0</v>
      </c>
      <c r="I1747" s="2" t="str">
        <f t="shared" si="216"/>
        <v/>
      </c>
      <c r="J1747" s="2" t="str">
        <f>IF(ISBLANK(A1747),"",-SUM(I$3:I1747))</f>
        <v/>
      </c>
      <c r="K1747" s="2" t="str">
        <f t="shared" si="217"/>
        <v/>
      </c>
      <c r="L1747" s="7" t="str">
        <f t="shared" si="218"/>
        <v/>
      </c>
      <c r="M1747" s="7" t="str">
        <f>IF(ISBLANK(A1747),"",K1747/($M$1+SUM(K$3:K1746)))</f>
        <v/>
      </c>
      <c r="N1747" t="str">
        <f>IF(ISBLANK(A1747),"",IF(H1748=0,NETWORKDAYS($H$3,H1747,holiday!$B$2:$B$10),IF(DAY(H1747)&lt;DAY(H1748),NETWORKDAYS($H$3,H1747,holiday!$B$2:$B$10),0)))</f>
        <v/>
      </c>
      <c r="O1747" t="str">
        <f>IF(ISBLANK(A1747),"",SUMIF($A$3:$A1747,O$2,$B$3:$B1747))</f>
        <v/>
      </c>
      <c r="P1747" t="str">
        <f>IF(ISBLANK(A1747),"",SUMIF($A$3:$A1747,P$2,$B$3:$B1747))</f>
        <v/>
      </c>
      <c r="Q1747" t="str">
        <f>IF(ISBLANK(A1747),"",SUMIF($A$3:$A1747,Q$2,$B$3:$B1747))</f>
        <v/>
      </c>
      <c r="R1747" t="str">
        <f>IF(ISBLANK(A1747),"",SUMIF($A$3:$A1747,R$2,$B$3:$B1747))</f>
        <v/>
      </c>
      <c r="T1747" s="2" t="str">
        <f t="shared" si="219"/>
        <v/>
      </c>
      <c r="U1747" s="2" t="str">
        <f t="shared" si="220"/>
        <v/>
      </c>
      <c r="V1747" s="2" t="str">
        <f t="shared" si="221"/>
        <v/>
      </c>
      <c r="W1747" s="2" t="str">
        <f t="shared" si="222"/>
        <v/>
      </c>
    </row>
    <row r="1748" spans="8:23" x14ac:dyDescent="0.3">
      <c r="H1748" s="12">
        <f t="shared" si="223"/>
        <v>0</v>
      </c>
      <c r="I1748" s="2" t="str">
        <f t="shared" si="216"/>
        <v/>
      </c>
      <c r="J1748" s="2" t="str">
        <f>IF(ISBLANK(A1748),"",-SUM(I$3:I1748))</f>
        <v/>
      </c>
      <c r="K1748" s="2" t="str">
        <f t="shared" si="217"/>
        <v/>
      </c>
      <c r="L1748" s="7" t="str">
        <f t="shared" si="218"/>
        <v/>
      </c>
      <c r="M1748" s="7" t="str">
        <f>IF(ISBLANK(A1748),"",K1748/($M$1+SUM(K$3:K1747)))</f>
        <v/>
      </c>
      <c r="N1748" t="str">
        <f>IF(ISBLANK(A1748),"",IF(H1749=0,NETWORKDAYS($H$3,H1748,holiday!$B$2:$B$10),IF(DAY(H1748)&lt;DAY(H1749),NETWORKDAYS($H$3,H1748,holiday!$B$2:$B$10),0)))</f>
        <v/>
      </c>
      <c r="O1748" t="str">
        <f>IF(ISBLANK(A1748),"",SUMIF($A$3:$A1748,O$2,$B$3:$B1748))</f>
        <v/>
      </c>
      <c r="P1748" t="str">
        <f>IF(ISBLANK(A1748),"",SUMIF($A$3:$A1748,P$2,$B$3:$B1748))</f>
        <v/>
      </c>
      <c r="Q1748" t="str">
        <f>IF(ISBLANK(A1748),"",SUMIF($A$3:$A1748,Q$2,$B$3:$B1748))</f>
        <v/>
      </c>
      <c r="R1748" t="str">
        <f>IF(ISBLANK(A1748),"",SUMIF($A$3:$A1748,R$2,$B$3:$B1748))</f>
        <v/>
      </c>
      <c r="T1748" s="2" t="str">
        <f t="shared" si="219"/>
        <v/>
      </c>
      <c r="U1748" s="2" t="str">
        <f t="shared" si="220"/>
        <v/>
      </c>
      <c r="V1748" s="2" t="str">
        <f t="shared" si="221"/>
        <v/>
      </c>
      <c r="W1748" s="2" t="str">
        <f t="shared" si="222"/>
        <v/>
      </c>
    </row>
    <row r="1749" spans="8:23" x14ac:dyDescent="0.3">
      <c r="H1749" s="12">
        <f t="shared" si="223"/>
        <v>0</v>
      </c>
      <c r="I1749" s="2" t="str">
        <f t="shared" si="216"/>
        <v/>
      </c>
      <c r="J1749" s="2" t="str">
        <f>IF(ISBLANK(A1749),"",-SUM(I$3:I1749))</f>
        <v/>
      </c>
      <c r="K1749" s="2" t="str">
        <f t="shared" si="217"/>
        <v/>
      </c>
      <c r="L1749" s="7" t="str">
        <f t="shared" si="218"/>
        <v/>
      </c>
      <c r="M1749" s="7" t="str">
        <f>IF(ISBLANK(A1749),"",K1749/($M$1+SUM(K$3:K1748)))</f>
        <v/>
      </c>
      <c r="N1749" t="str">
        <f>IF(ISBLANK(A1749),"",IF(H1750=0,NETWORKDAYS($H$3,H1749,holiday!$B$2:$B$10),IF(DAY(H1749)&lt;DAY(H1750),NETWORKDAYS($H$3,H1749,holiday!$B$2:$B$10),0)))</f>
        <v/>
      </c>
      <c r="O1749" t="str">
        <f>IF(ISBLANK(A1749),"",SUMIF($A$3:$A1749,O$2,$B$3:$B1749))</f>
        <v/>
      </c>
      <c r="P1749" t="str">
        <f>IF(ISBLANK(A1749),"",SUMIF($A$3:$A1749,P$2,$B$3:$B1749))</f>
        <v/>
      </c>
      <c r="Q1749" t="str">
        <f>IF(ISBLANK(A1749),"",SUMIF($A$3:$A1749,Q$2,$B$3:$B1749))</f>
        <v/>
      </c>
      <c r="R1749" t="str">
        <f>IF(ISBLANK(A1749),"",SUMIF($A$3:$A1749,R$2,$B$3:$B1749))</f>
        <v/>
      </c>
      <c r="T1749" s="2" t="str">
        <f t="shared" si="219"/>
        <v/>
      </c>
      <c r="U1749" s="2" t="str">
        <f t="shared" si="220"/>
        <v/>
      </c>
      <c r="V1749" s="2" t="str">
        <f t="shared" si="221"/>
        <v/>
      </c>
      <c r="W1749" s="2" t="str">
        <f t="shared" si="222"/>
        <v/>
      </c>
    </row>
    <row r="1750" spans="8:23" x14ac:dyDescent="0.3">
      <c r="H1750" s="12">
        <f t="shared" si="223"/>
        <v>0</v>
      </c>
      <c r="I1750" s="2" t="str">
        <f t="shared" si="216"/>
        <v/>
      </c>
      <c r="J1750" s="2" t="str">
        <f>IF(ISBLANK(A1750),"",-SUM(I$3:I1750))</f>
        <v/>
      </c>
      <c r="K1750" s="2" t="str">
        <f t="shared" si="217"/>
        <v/>
      </c>
      <c r="L1750" s="7" t="str">
        <f t="shared" si="218"/>
        <v/>
      </c>
      <c r="M1750" s="7" t="str">
        <f>IF(ISBLANK(A1750),"",K1750/($M$1+SUM(K$3:K1749)))</f>
        <v/>
      </c>
      <c r="N1750" t="str">
        <f>IF(ISBLANK(A1750),"",IF(H1751=0,NETWORKDAYS($H$3,H1750,holiday!$B$2:$B$10),IF(DAY(H1750)&lt;DAY(H1751),NETWORKDAYS($H$3,H1750,holiday!$B$2:$B$10),0)))</f>
        <v/>
      </c>
      <c r="O1750" t="str">
        <f>IF(ISBLANK(A1750),"",SUMIF($A$3:$A1750,O$2,$B$3:$B1750))</f>
        <v/>
      </c>
      <c r="P1750" t="str">
        <f>IF(ISBLANK(A1750),"",SUMIF($A$3:$A1750,P$2,$B$3:$B1750))</f>
        <v/>
      </c>
      <c r="Q1750" t="str">
        <f>IF(ISBLANK(A1750),"",SUMIF($A$3:$A1750,Q$2,$B$3:$B1750))</f>
        <v/>
      </c>
      <c r="R1750" t="str">
        <f>IF(ISBLANK(A1750),"",SUMIF($A$3:$A1750,R$2,$B$3:$B1750))</f>
        <v/>
      </c>
      <c r="T1750" s="2" t="str">
        <f t="shared" si="219"/>
        <v/>
      </c>
      <c r="U1750" s="2" t="str">
        <f t="shared" si="220"/>
        <v/>
      </c>
      <c r="V1750" s="2" t="str">
        <f t="shared" si="221"/>
        <v/>
      </c>
      <c r="W1750" s="2" t="str">
        <f t="shared" si="222"/>
        <v/>
      </c>
    </row>
    <row r="1751" spans="8:23" x14ac:dyDescent="0.3">
      <c r="H1751" s="12">
        <f t="shared" si="223"/>
        <v>0</v>
      </c>
      <c r="I1751" s="2" t="str">
        <f t="shared" si="216"/>
        <v/>
      </c>
      <c r="J1751" s="2" t="str">
        <f>IF(ISBLANK(A1751),"",-SUM(I$3:I1751))</f>
        <v/>
      </c>
      <c r="K1751" s="2" t="str">
        <f t="shared" si="217"/>
        <v/>
      </c>
      <c r="L1751" s="7" t="str">
        <f t="shared" si="218"/>
        <v/>
      </c>
      <c r="M1751" s="7" t="str">
        <f>IF(ISBLANK(A1751),"",K1751/($M$1+SUM(K$3:K1750)))</f>
        <v/>
      </c>
      <c r="N1751" t="str">
        <f>IF(ISBLANK(A1751),"",IF(H1752=0,NETWORKDAYS($H$3,H1751,holiday!$B$2:$B$10),IF(DAY(H1751)&lt;DAY(H1752),NETWORKDAYS($H$3,H1751,holiday!$B$2:$B$10),0)))</f>
        <v/>
      </c>
      <c r="O1751" t="str">
        <f>IF(ISBLANK(A1751),"",SUMIF($A$3:$A1751,O$2,$B$3:$B1751))</f>
        <v/>
      </c>
      <c r="P1751" t="str">
        <f>IF(ISBLANK(A1751),"",SUMIF($A$3:$A1751,P$2,$B$3:$B1751))</f>
        <v/>
      </c>
      <c r="Q1751" t="str">
        <f>IF(ISBLANK(A1751),"",SUMIF($A$3:$A1751,Q$2,$B$3:$B1751))</f>
        <v/>
      </c>
      <c r="R1751" t="str">
        <f>IF(ISBLANK(A1751),"",SUMIF($A$3:$A1751,R$2,$B$3:$B1751))</f>
        <v/>
      </c>
      <c r="T1751" s="2" t="str">
        <f t="shared" si="219"/>
        <v/>
      </c>
      <c r="U1751" s="2" t="str">
        <f t="shared" si="220"/>
        <v/>
      </c>
      <c r="V1751" s="2" t="str">
        <f t="shared" si="221"/>
        <v/>
      </c>
      <c r="W1751" s="2" t="str">
        <f t="shared" si="222"/>
        <v/>
      </c>
    </row>
    <row r="1752" spans="8:23" x14ac:dyDescent="0.3">
      <c r="H1752" s="12">
        <f t="shared" si="223"/>
        <v>0</v>
      </c>
      <c r="I1752" s="2" t="str">
        <f t="shared" si="216"/>
        <v/>
      </c>
      <c r="J1752" s="2" t="str">
        <f>IF(ISBLANK(A1752),"",-SUM(I$3:I1752))</f>
        <v/>
      </c>
      <c r="K1752" s="2" t="str">
        <f t="shared" si="217"/>
        <v/>
      </c>
      <c r="L1752" s="7" t="str">
        <f t="shared" si="218"/>
        <v/>
      </c>
      <c r="M1752" s="7" t="str">
        <f>IF(ISBLANK(A1752),"",K1752/($M$1+SUM(K$3:K1751)))</f>
        <v/>
      </c>
      <c r="N1752" t="str">
        <f>IF(ISBLANK(A1752),"",IF(H1753=0,NETWORKDAYS($H$3,H1752,holiday!$B$2:$B$10),IF(DAY(H1752)&lt;DAY(H1753),NETWORKDAYS($H$3,H1752,holiday!$B$2:$B$10),0)))</f>
        <v/>
      </c>
      <c r="O1752" t="str">
        <f>IF(ISBLANK(A1752),"",SUMIF($A$3:$A1752,O$2,$B$3:$B1752))</f>
        <v/>
      </c>
      <c r="P1752" t="str">
        <f>IF(ISBLANK(A1752),"",SUMIF($A$3:$A1752,P$2,$B$3:$B1752))</f>
        <v/>
      </c>
      <c r="Q1752" t="str">
        <f>IF(ISBLANK(A1752),"",SUMIF($A$3:$A1752,Q$2,$B$3:$B1752))</f>
        <v/>
      </c>
      <c r="R1752" t="str">
        <f>IF(ISBLANK(A1752),"",SUMIF($A$3:$A1752,R$2,$B$3:$B1752))</f>
        <v/>
      </c>
      <c r="T1752" s="2" t="str">
        <f t="shared" si="219"/>
        <v/>
      </c>
      <c r="U1752" s="2" t="str">
        <f t="shared" si="220"/>
        <v/>
      </c>
      <c r="V1752" s="2" t="str">
        <f t="shared" si="221"/>
        <v/>
      </c>
      <c r="W1752" s="2" t="str">
        <f t="shared" si="222"/>
        <v/>
      </c>
    </row>
    <row r="1753" spans="8:23" x14ac:dyDescent="0.3">
      <c r="H1753" s="12">
        <f t="shared" si="223"/>
        <v>0</v>
      </c>
      <c r="I1753" s="2" t="str">
        <f t="shared" si="216"/>
        <v/>
      </c>
      <c r="J1753" s="2" t="str">
        <f>IF(ISBLANK(A1753),"",-SUM(I$3:I1753))</f>
        <v/>
      </c>
      <c r="K1753" s="2" t="str">
        <f t="shared" si="217"/>
        <v/>
      </c>
      <c r="L1753" s="7" t="str">
        <f t="shared" si="218"/>
        <v/>
      </c>
      <c r="M1753" s="7" t="str">
        <f>IF(ISBLANK(A1753),"",K1753/($M$1+SUM(K$3:K1752)))</f>
        <v/>
      </c>
      <c r="N1753" t="str">
        <f>IF(ISBLANK(A1753),"",IF(H1754=0,NETWORKDAYS($H$3,H1753,holiday!$B$2:$B$10),IF(DAY(H1753)&lt;DAY(H1754),NETWORKDAYS($H$3,H1753,holiday!$B$2:$B$10),0)))</f>
        <v/>
      </c>
      <c r="O1753" t="str">
        <f>IF(ISBLANK(A1753),"",SUMIF($A$3:$A1753,O$2,$B$3:$B1753))</f>
        <v/>
      </c>
      <c r="P1753" t="str">
        <f>IF(ISBLANK(A1753),"",SUMIF($A$3:$A1753,P$2,$B$3:$B1753))</f>
        <v/>
      </c>
      <c r="Q1753" t="str">
        <f>IF(ISBLANK(A1753),"",SUMIF($A$3:$A1753,Q$2,$B$3:$B1753))</f>
        <v/>
      </c>
      <c r="R1753" t="str">
        <f>IF(ISBLANK(A1753),"",SUMIF($A$3:$A1753,R$2,$B$3:$B1753))</f>
        <v/>
      </c>
      <c r="T1753" s="2" t="str">
        <f t="shared" si="219"/>
        <v/>
      </c>
      <c r="U1753" s="2" t="str">
        <f t="shared" si="220"/>
        <v/>
      </c>
      <c r="V1753" s="2" t="str">
        <f t="shared" si="221"/>
        <v/>
      </c>
      <c r="W1753" s="2" t="str">
        <f t="shared" si="222"/>
        <v/>
      </c>
    </row>
    <row r="1754" spans="8:23" x14ac:dyDescent="0.3">
      <c r="H1754" s="12">
        <f t="shared" si="223"/>
        <v>0</v>
      </c>
      <c r="I1754" s="2" t="str">
        <f t="shared" si="216"/>
        <v/>
      </c>
      <c r="J1754" s="2" t="str">
        <f>IF(ISBLANK(A1754),"",-SUM(I$3:I1754))</f>
        <v/>
      </c>
      <c r="K1754" s="2" t="str">
        <f t="shared" si="217"/>
        <v/>
      </c>
      <c r="L1754" s="7" t="str">
        <f t="shared" si="218"/>
        <v/>
      </c>
      <c r="M1754" s="7" t="str">
        <f>IF(ISBLANK(A1754),"",K1754/($M$1+SUM(K$3:K1753)))</f>
        <v/>
      </c>
      <c r="N1754" t="str">
        <f>IF(ISBLANK(A1754),"",IF(H1755=0,NETWORKDAYS($H$3,H1754,holiday!$B$2:$B$10),IF(DAY(H1754)&lt;DAY(H1755),NETWORKDAYS($H$3,H1754,holiday!$B$2:$B$10),0)))</f>
        <v/>
      </c>
      <c r="O1754" t="str">
        <f>IF(ISBLANK(A1754),"",SUMIF($A$3:$A1754,O$2,$B$3:$B1754))</f>
        <v/>
      </c>
      <c r="P1754" t="str">
        <f>IF(ISBLANK(A1754),"",SUMIF($A$3:$A1754,P$2,$B$3:$B1754))</f>
        <v/>
      </c>
      <c r="Q1754" t="str">
        <f>IF(ISBLANK(A1754),"",SUMIF($A$3:$A1754,Q$2,$B$3:$B1754))</f>
        <v/>
      </c>
      <c r="R1754" t="str">
        <f>IF(ISBLANK(A1754),"",SUMIF($A$3:$A1754,R$2,$B$3:$B1754))</f>
        <v/>
      </c>
      <c r="T1754" s="2" t="str">
        <f t="shared" si="219"/>
        <v/>
      </c>
      <c r="U1754" s="2" t="str">
        <f t="shared" si="220"/>
        <v/>
      </c>
      <c r="V1754" s="2" t="str">
        <f t="shared" si="221"/>
        <v/>
      </c>
      <c r="W1754" s="2" t="str">
        <f t="shared" si="222"/>
        <v/>
      </c>
    </row>
    <row r="1755" spans="8:23" x14ac:dyDescent="0.3">
      <c r="H1755" s="12">
        <f t="shared" si="223"/>
        <v>0</v>
      </c>
      <c r="I1755" s="2" t="str">
        <f t="shared" si="216"/>
        <v/>
      </c>
      <c r="J1755" s="2" t="str">
        <f>IF(ISBLANK(A1755),"",-SUM(I$3:I1755))</f>
        <v/>
      </c>
      <c r="K1755" s="2" t="str">
        <f t="shared" si="217"/>
        <v/>
      </c>
      <c r="L1755" s="7" t="str">
        <f t="shared" si="218"/>
        <v/>
      </c>
      <c r="M1755" s="7" t="str">
        <f>IF(ISBLANK(A1755),"",K1755/($M$1+SUM(K$3:K1754)))</f>
        <v/>
      </c>
      <c r="N1755" t="str">
        <f>IF(ISBLANK(A1755),"",IF(H1756=0,NETWORKDAYS($H$3,H1755,holiday!$B$2:$B$10),IF(DAY(H1755)&lt;DAY(H1756),NETWORKDAYS($H$3,H1755,holiday!$B$2:$B$10),0)))</f>
        <v/>
      </c>
      <c r="O1755" t="str">
        <f>IF(ISBLANK(A1755),"",SUMIF($A$3:$A1755,O$2,$B$3:$B1755))</f>
        <v/>
      </c>
      <c r="P1755" t="str">
        <f>IF(ISBLANK(A1755),"",SUMIF($A$3:$A1755,P$2,$B$3:$B1755))</f>
        <v/>
      </c>
      <c r="Q1755" t="str">
        <f>IF(ISBLANK(A1755),"",SUMIF($A$3:$A1755,Q$2,$B$3:$B1755))</f>
        <v/>
      </c>
      <c r="R1755" t="str">
        <f>IF(ISBLANK(A1755),"",SUMIF($A$3:$A1755,R$2,$B$3:$B1755))</f>
        <v/>
      </c>
      <c r="T1755" s="2" t="str">
        <f t="shared" si="219"/>
        <v/>
      </c>
      <c r="U1755" s="2" t="str">
        <f t="shared" si="220"/>
        <v/>
      </c>
      <c r="V1755" s="2" t="str">
        <f t="shared" si="221"/>
        <v/>
      </c>
      <c r="W1755" s="2" t="str">
        <f t="shared" si="222"/>
        <v/>
      </c>
    </row>
    <row r="1756" spans="8:23" x14ac:dyDescent="0.3">
      <c r="H1756" s="12">
        <f t="shared" si="223"/>
        <v>0</v>
      </c>
      <c r="I1756" s="2" t="str">
        <f t="shared" si="216"/>
        <v/>
      </c>
      <c r="J1756" s="2" t="str">
        <f>IF(ISBLANK(A1756),"",-SUM(I$3:I1756))</f>
        <v/>
      </c>
      <c r="K1756" s="2" t="str">
        <f t="shared" si="217"/>
        <v/>
      </c>
      <c r="L1756" s="7" t="str">
        <f t="shared" si="218"/>
        <v/>
      </c>
      <c r="M1756" s="7" t="str">
        <f>IF(ISBLANK(A1756),"",K1756/($M$1+SUM(K$3:K1755)))</f>
        <v/>
      </c>
      <c r="N1756" t="str">
        <f>IF(ISBLANK(A1756),"",IF(H1757=0,NETWORKDAYS($H$3,H1756,holiday!$B$2:$B$10),IF(DAY(H1756)&lt;DAY(H1757),NETWORKDAYS($H$3,H1756,holiday!$B$2:$B$10),0)))</f>
        <v/>
      </c>
      <c r="O1756" t="str">
        <f>IF(ISBLANK(A1756),"",SUMIF($A$3:$A1756,O$2,$B$3:$B1756))</f>
        <v/>
      </c>
      <c r="P1756" t="str">
        <f>IF(ISBLANK(A1756),"",SUMIF($A$3:$A1756,P$2,$B$3:$B1756))</f>
        <v/>
      </c>
      <c r="Q1756" t="str">
        <f>IF(ISBLANK(A1756),"",SUMIF($A$3:$A1756,Q$2,$B$3:$B1756))</f>
        <v/>
      </c>
      <c r="R1756" t="str">
        <f>IF(ISBLANK(A1756),"",SUMIF($A$3:$A1756,R$2,$B$3:$B1756))</f>
        <v/>
      </c>
      <c r="T1756" s="2" t="str">
        <f t="shared" si="219"/>
        <v/>
      </c>
      <c r="U1756" s="2" t="str">
        <f t="shared" si="220"/>
        <v/>
      </c>
      <c r="V1756" s="2" t="str">
        <f t="shared" si="221"/>
        <v/>
      </c>
      <c r="W1756" s="2" t="str">
        <f t="shared" si="222"/>
        <v/>
      </c>
    </row>
    <row r="1757" spans="8:23" x14ac:dyDescent="0.3">
      <c r="H1757" s="12">
        <f t="shared" si="223"/>
        <v>0</v>
      </c>
      <c r="I1757" s="2" t="str">
        <f t="shared" si="216"/>
        <v/>
      </c>
      <c r="J1757" s="2" t="str">
        <f>IF(ISBLANK(A1757),"",-SUM(I$3:I1757))</f>
        <v/>
      </c>
      <c r="K1757" s="2" t="str">
        <f t="shared" si="217"/>
        <v/>
      </c>
      <c r="L1757" s="7" t="str">
        <f t="shared" si="218"/>
        <v/>
      </c>
      <c r="M1757" s="7" t="str">
        <f>IF(ISBLANK(A1757),"",K1757/($M$1+SUM(K$3:K1756)))</f>
        <v/>
      </c>
      <c r="N1757" t="str">
        <f>IF(ISBLANK(A1757),"",IF(H1758=0,NETWORKDAYS($H$3,H1757,holiday!$B$2:$B$10),IF(DAY(H1757)&lt;DAY(H1758),NETWORKDAYS($H$3,H1757,holiday!$B$2:$B$10),0)))</f>
        <v/>
      </c>
      <c r="O1757" t="str">
        <f>IF(ISBLANK(A1757),"",SUMIF($A$3:$A1757,O$2,$B$3:$B1757))</f>
        <v/>
      </c>
      <c r="P1757" t="str">
        <f>IF(ISBLANK(A1757),"",SUMIF($A$3:$A1757,P$2,$B$3:$B1757))</f>
        <v/>
      </c>
      <c r="Q1757" t="str">
        <f>IF(ISBLANK(A1757),"",SUMIF($A$3:$A1757,Q$2,$B$3:$B1757))</f>
        <v/>
      </c>
      <c r="R1757" t="str">
        <f>IF(ISBLANK(A1757),"",SUMIF($A$3:$A1757,R$2,$B$3:$B1757))</f>
        <v/>
      </c>
      <c r="T1757" s="2" t="str">
        <f t="shared" si="219"/>
        <v/>
      </c>
      <c r="U1757" s="2" t="str">
        <f t="shared" si="220"/>
        <v/>
      </c>
      <c r="V1757" s="2" t="str">
        <f t="shared" si="221"/>
        <v/>
      </c>
      <c r="W1757" s="2" t="str">
        <f t="shared" si="222"/>
        <v/>
      </c>
    </row>
    <row r="1758" spans="8:23" x14ac:dyDescent="0.3">
      <c r="H1758" s="12">
        <f t="shared" si="223"/>
        <v>0</v>
      </c>
      <c r="I1758" s="2" t="str">
        <f t="shared" si="216"/>
        <v/>
      </c>
      <c r="J1758" s="2" t="str">
        <f>IF(ISBLANK(A1758),"",-SUM(I$3:I1758))</f>
        <v/>
      </c>
      <c r="K1758" s="2" t="str">
        <f t="shared" si="217"/>
        <v/>
      </c>
      <c r="L1758" s="7" t="str">
        <f t="shared" si="218"/>
        <v/>
      </c>
      <c r="M1758" s="7" t="str">
        <f>IF(ISBLANK(A1758),"",K1758/($M$1+SUM(K$3:K1757)))</f>
        <v/>
      </c>
      <c r="N1758" t="str">
        <f>IF(ISBLANK(A1758),"",IF(H1759=0,NETWORKDAYS($H$3,H1758,holiday!$B$2:$B$10),IF(DAY(H1758)&lt;DAY(H1759),NETWORKDAYS($H$3,H1758,holiday!$B$2:$B$10),0)))</f>
        <v/>
      </c>
      <c r="O1758" t="str">
        <f>IF(ISBLANK(A1758),"",SUMIF($A$3:$A1758,O$2,$B$3:$B1758))</f>
        <v/>
      </c>
      <c r="P1758" t="str">
        <f>IF(ISBLANK(A1758),"",SUMIF($A$3:$A1758,P$2,$B$3:$B1758))</f>
        <v/>
      </c>
      <c r="Q1758" t="str">
        <f>IF(ISBLANK(A1758),"",SUMIF($A$3:$A1758,Q$2,$B$3:$B1758))</f>
        <v/>
      </c>
      <c r="R1758" t="str">
        <f>IF(ISBLANK(A1758),"",SUMIF($A$3:$A1758,R$2,$B$3:$B1758))</f>
        <v/>
      </c>
      <c r="T1758" s="2" t="str">
        <f t="shared" si="219"/>
        <v/>
      </c>
      <c r="U1758" s="2" t="str">
        <f t="shared" si="220"/>
        <v/>
      </c>
      <c r="V1758" s="2" t="str">
        <f t="shared" si="221"/>
        <v/>
      </c>
      <c r="W1758" s="2" t="str">
        <f t="shared" si="222"/>
        <v/>
      </c>
    </row>
    <row r="1759" spans="8:23" x14ac:dyDescent="0.3">
      <c r="H1759" s="12">
        <f t="shared" si="223"/>
        <v>0</v>
      </c>
      <c r="I1759" s="2" t="str">
        <f t="shared" si="216"/>
        <v/>
      </c>
      <c r="J1759" s="2" t="str">
        <f>IF(ISBLANK(A1759),"",-SUM(I$3:I1759))</f>
        <v/>
      </c>
      <c r="K1759" s="2" t="str">
        <f t="shared" si="217"/>
        <v/>
      </c>
      <c r="L1759" s="7" t="str">
        <f t="shared" si="218"/>
        <v/>
      </c>
      <c r="M1759" s="7" t="str">
        <f>IF(ISBLANK(A1759),"",K1759/($M$1+SUM(K$3:K1758)))</f>
        <v/>
      </c>
      <c r="N1759" t="str">
        <f>IF(ISBLANK(A1759),"",IF(H1760=0,NETWORKDAYS($H$3,H1759,holiday!$B$2:$B$10),IF(DAY(H1759)&lt;DAY(H1760),NETWORKDAYS($H$3,H1759,holiday!$B$2:$B$10),0)))</f>
        <v/>
      </c>
      <c r="O1759" t="str">
        <f>IF(ISBLANK(A1759),"",SUMIF($A$3:$A1759,O$2,$B$3:$B1759))</f>
        <v/>
      </c>
      <c r="P1759" t="str">
        <f>IF(ISBLANK(A1759),"",SUMIF($A$3:$A1759,P$2,$B$3:$B1759))</f>
        <v/>
      </c>
      <c r="Q1759" t="str">
        <f>IF(ISBLANK(A1759),"",SUMIF($A$3:$A1759,Q$2,$B$3:$B1759))</f>
        <v/>
      </c>
      <c r="R1759" t="str">
        <f>IF(ISBLANK(A1759),"",SUMIF($A$3:$A1759,R$2,$B$3:$B1759))</f>
        <v/>
      </c>
      <c r="T1759" s="2" t="str">
        <f t="shared" si="219"/>
        <v/>
      </c>
      <c r="U1759" s="2" t="str">
        <f t="shared" si="220"/>
        <v/>
      </c>
      <c r="V1759" s="2" t="str">
        <f t="shared" si="221"/>
        <v/>
      </c>
      <c r="W1759" s="2" t="str">
        <f t="shared" si="222"/>
        <v/>
      </c>
    </row>
    <row r="1760" spans="8:23" x14ac:dyDescent="0.3">
      <c r="H1760" s="12">
        <f t="shared" si="223"/>
        <v>0</v>
      </c>
      <c r="I1760" s="2" t="str">
        <f t="shared" si="216"/>
        <v/>
      </c>
      <c r="J1760" s="2" t="str">
        <f>IF(ISBLANK(A1760),"",-SUM(I$3:I1760))</f>
        <v/>
      </c>
      <c r="K1760" s="2" t="str">
        <f t="shared" si="217"/>
        <v/>
      </c>
      <c r="L1760" s="7" t="str">
        <f t="shared" si="218"/>
        <v/>
      </c>
      <c r="M1760" s="7" t="str">
        <f>IF(ISBLANK(A1760),"",K1760/($M$1+SUM(K$3:K1759)))</f>
        <v/>
      </c>
      <c r="N1760" t="str">
        <f>IF(ISBLANK(A1760),"",IF(H1761=0,NETWORKDAYS($H$3,H1760,holiday!$B$2:$B$10),IF(DAY(H1760)&lt;DAY(H1761),NETWORKDAYS($H$3,H1760,holiday!$B$2:$B$10),0)))</f>
        <v/>
      </c>
      <c r="O1760" t="str">
        <f>IF(ISBLANK(A1760),"",SUMIF($A$3:$A1760,O$2,$B$3:$B1760))</f>
        <v/>
      </c>
      <c r="P1760" t="str">
        <f>IF(ISBLANK(A1760),"",SUMIF($A$3:$A1760,P$2,$B$3:$B1760))</f>
        <v/>
      </c>
      <c r="Q1760" t="str">
        <f>IF(ISBLANK(A1760),"",SUMIF($A$3:$A1760,Q$2,$B$3:$B1760))</f>
        <v/>
      </c>
      <c r="R1760" t="str">
        <f>IF(ISBLANK(A1760),"",SUMIF($A$3:$A1760,R$2,$B$3:$B1760))</f>
        <v/>
      </c>
      <c r="T1760" s="2" t="str">
        <f t="shared" si="219"/>
        <v/>
      </c>
      <c r="U1760" s="2" t="str">
        <f t="shared" si="220"/>
        <v/>
      </c>
      <c r="V1760" s="2" t="str">
        <f t="shared" si="221"/>
        <v/>
      </c>
      <c r="W1760" s="2" t="str">
        <f t="shared" si="222"/>
        <v/>
      </c>
    </row>
    <row r="1761" spans="8:23" x14ac:dyDescent="0.3">
      <c r="H1761" s="12">
        <f t="shared" si="223"/>
        <v>0</v>
      </c>
      <c r="I1761" s="2" t="str">
        <f t="shared" si="216"/>
        <v/>
      </c>
      <c r="J1761" s="2" t="str">
        <f>IF(ISBLANK(A1761),"",-SUM(I$3:I1761))</f>
        <v/>
      </c>
      <c r="K1761" s="2" t="str">
        <f t="shared" si="217"/>
        <v/>
      </c>
      <c r="L1761" s="7" t="str">
        <f t="shared" si="218"/>
        <v/>
      </c>
      <c r="M1761" s="7" t="str">
        <f>IF(ISBLANK(A1761),"",K1761/($M$1+SUM(K$3:K1760)))</f>
        <v/>
      </c>
      <c r="N1761" t="str">
        <f>IF(ISBLANK(A1761),"",IF(H1762=0,NETWORKDAYS($H$3,H1761,holiday!$B$2:$B$10),IF(DAY(H1761)&lt;DAY(H1762),NETWORKDAYS($H$3,H1761,holiday!$B$2:$B$10),0)))</f>
        <v/>
      </c>
      <c r="O1761" t="str">
        <f>IF(ISBLANK(A1761),"",SUMIF($A$3:$A1761,O$2,$B$3:$B1761))</f>
        <v/>
      </c>
      <c r="P1761" t="str">
        <f>IF(ISBLANK(A1761),"",SUMIF($A$3:$A1761,P$2,$B$3:$B1761))</f>
        <v/>
      </c>
      <c r="Q1761" t="str">
        <f>IF(ISBLANK(A1761),"",SUMIF($A$3:$A1761,Q$2,$B$3:$B1761))</f>
        <v/>
      </c>
      <c r="R1761" t="str">
        <f>IF(ISBLANK(A1761),"",SUMIF($A$3:$A1761,R$2,$B$3:$B1761))</f>
        <v/>
      </c>
      <c r="T1761" s="2" t="str">
        <f t="shared" si="219"/>
        <v/>
      </c>
      <c r="U1761" s="2" t="str">
        <f t="shared" si="220"/>
        <v/>
      </c>
      <c r="V1761" s="2" t="str">
        <f t="shared" si="221"/>
        <v/>
      </c>
      <c r="W1761" s="2" t="str">
        <f t="shared" si="222"/>
        <v/>
      </c>
    </row>
    <row r="1762" spans="8:23" x14ac:dyDescent="0.3">
      <c r="H1762" s="12">
        <f t="shared" si="223"/>
        <v>0</v>
      </c>
      <c r="I1762" s="2" t="str">
        <f t="shared" si="216"/>
        <v/>
      </c>
      <c r="J1762" s="2" t="str">
        <f>IF(ISBLANK(A1762),"",-SUM(I$3:I1762))</f>
        <v/>
      </c>
      <c r="K1762" s="2" t="str">
        <f t="shared" si="217"/>
        <v/>
      </c>
      <c r="L1762" s="7" t="str">
        <f t="shared" si="218"/>
        <v/>
      </c>
      <c r="M1762" s="7" t="str">
        <f>IF(ISBLANK(A1762),"",K1762/($M$1+SUM(K$3:K1761)))</f>
        <v/>
      </c>
      <c r="N1762" t="str">
        <f>IF(ISBLANK(A1762),"",IF(H1763=0,NETWORKDAYS($H$3,H1762,holiday!$B$2:$B$10),IF(DAY(H1762)&lt;DAY(H1763),NETWORKDAYS($H$3,H1762,holiday!$B$2:$B$10),0)))</f>
        <v/>
      </c>
      <c r="O1762" t="str">
        <f>IF(ISBLANK(A1762),"",SUMIF($A$3:$A1762,O$2,$B$3:$B1762))</f>
        <v/>
      </c>
      <c r="P1762" t="str">
        <f>IF(ISBLANK(A1762),"",SUMIF($A$3:$A1762,P$2,$B$3:$B1762))</f>
        <v/>
      </c>
      <c r="Q1762" t="str">
        <f>IF(ISBLANK(A1762),"",SUMIF($A$3:$A1762,Q$2,$B$3:$B1762))</f>
        <v/>
      </c>
      <c r="R1762" t="str">
        <f>IF(ISBLANK(A1762),"",SUMIF($A$3:$A1762,R$2,$B$3:$B1762))</f>
        <v/>
      </c>
      <c r="T1762" s="2" t="str">
        <f t="shared" si="219"/>
        <v/>
      </c>
      <c r="U1762" s="2" t="str">
        <f t="shared" si="220"/>
        <v/>
      </c>
      <c r="V1762" s="2" t="str">
        <f t="shared" si="221"/>
        <v/>
      </c>
      <c r="W1762" s="2" t="str">
        <f t="shared" si="222"/>
        <v/>
      </c>
    </row>
    <row r="1763" spans="8:23" x14ac:dyDescent="0.3">
      <c r="H1763" s="12">
        <f t="shared" si="223"/>
        <v>0</v>
      </c>
      <c r="I1763" s="2" t="str">
        <f t="shared" si="216"/>
        <v/>
      </c>
      <c r="J1763" s="2" t="str">
        <f>IF(ISBLANK(A1763),"",-SUM(I$3:I1763))</f>
        <v/>
      </c>
      <c r="K1763" s="2" t="str">
        <f t="shared" si="217"/>
        <v/>
      </c>
      <c r="L1763" s="7" t="str">
        <f t="shared" si="218"/>
        <v/>
      </c>
      <c r="M1763" s="7" t="str">
        <f>IF(ISBLANK(A1763),"",K1763/($M$1+SUM(K$3:K1762)))</f>
        <v/>
      </c>
      <c r="N1763" t="str">
        <f>IF(ISBLANK(A1763),"",IF(H1764=0,NETWORKDAYS($H$3,H1763,holiday!$B$2:$B$10),IF(DAY(H1763)&lt;DAY(H1764),NETWORKDAYS($H$3,H1763,holiday!$B$2:$B$10),0)))</f>
        <v/>
      </c>
      <c r="O1763" t="str">
        <f>IF(ISBLANK(A1763),"",SUMIF($A$3:$A1763,O$2,$B$3:$B1763))</f>
        <v/>
      </c>
      <c r="P1763" t="str">
        <f>IF(ISBLANK(A1763),"",SUMIF($A$3:$A1763,P$2,$B$3:$B1763))</f>
        <v/>
      </c>
      <c r="Q1763" t="str">
        <f>IF(ISBLANK(A1763),"",SUMIF($A$3:$A1763,Q$2,$B$3:$B1763))</f>
        <v/>
      </c>
      <c r="R1763" t="str">
        <f>IF(ISBLANK(A1763),"",SUMIF($A$3:$A1763,R$2,$B$3:$B1763))</f>
        <v/>
      </c>
      <c r="T1763" s="2" t="str">
        <f t="shared" si="219"/>
        <v/>
      </c>
      <c r="U1763" s="2" t="str">
        <f t="shared" si="220"/>
        <v/>
      </c>
      <c r="V1763" s="2" t="str">
        <f t="shared" si="221"/>
        <v/>
      </c>
      <c r="W1763" s="2" t="str">
        <f t="shared" si="222"/>
        <v/>
      </c>
    </row>
    <row r="1764" spans="8:23" x14ac:dyDescent="0.3">
      <c r="H1764" s="12">
        <f t="shared" si="223"/>
        <v>0</v>
      </c>
      <c r="I1764" s="2" t="str">
        <f t="shared" si="216"/>
        <v/>
      </c>
      <c r="J1764" s="2" t="str">
        <f>IF(ISBLANK(A1764),"",-SUM(I$3:I1764))</f>
        <v/>
      </c>
      <c r="K1764" s="2" t="str">
        <f t="shared" si="217"/>
        <v/>
      </c>
      <c r="L1764" s="7" t="str">
        <f t="shared" si="218"/>
        <v/>
      </c>
      <c r="M1764" s="7" t="str">
        <f>IF(ISBLANK(A1764),"",K1764/($M$1+SUM(K$3:K1763)))</f>
        <v/>
      </c>
      <c r="N1764" t="str">
        <f>IF(ISBLANK(A1764),"",IF(H1765=0,NETWORKDAYS($H$3,H1764,holiday!$B$2:$B$10),IF(DAY(H1764)&lt;DAY(H1765),NETWORKDAYS($H$3,H1764,holiday!$B$2:$B$10),0)))</f>
        <v/>
      </c>
      <c r="O1764" t="str">
        <f>IF(ISBLANK(A1764),"",SUMIF($A$3:$A1764,O$2,$B$3:$B1764))</f>
        <v/>
      </c>
      <c r="P1764" t="str">
        <f>IF(ISBLANK(A1764),"",SUMIF($A$3:$A1764,P$2,$B$3:$B1764))</f>
        <v/>
      </c>
      <c r="Q1764" t="str">
        <f>IF(ISBLANK(A1764),"",SUMIF($A$3:$A1764,Q$2,$B$3:$B1764))</f>
        <v/>
      </c>
      <c r="R1764" t="str">
        <f>IF(ISBLANK(A1764),"",SUMIF($A$3:$A1764,R$2,$B$3:$B1764))</f>
        <v/>
      </c>
      <c r="T1764" s="2" t="str">
        <f t="shared" si="219"/>
        <v/>
      </c>
      <c r="U1764" s="2" t="str">
        <f t="shared" si="220"/>
        <v/>
      </c>
      <c r="V1764" s="2" t="str">
        <f t="shared" si="221"/>
        <v/>
      </c>
      <c r="W1764" s="2" t="str">
        <f t="shared" si="222"/>
        <v/>
      </c>
    </row>
    <row r="1765" spans="8:23" x14ac:dyDescent="0.3">
      <c r="H1765" s="12">
        <f t="shared" si="223"/>
        <v>0</v>
      </c>
      <c r="I1765" s="2" t="str">
        <f t="shared" si="216"/>
        <v/>
      </c>
      <c r="J1765" s="2" t="str">
        <f>IF(ISBLANK(A1765),"",-SUM(I$3:I1765))</f>
        <v/>
      </c>
      <c r="K1765" s="2" t="str">
        <f t="shared" si="217"/>
        <v/>
      </c>
      <c r="L1765" s="7" t="str">
        <f t="shared" si="218"/>
        <v/>
      </c>
      <c r="M1765" s="7" t="str">
        <f>IF(ISBLANK(A1765),"",K1765/($M$1+SUM(K$3:K1764)))</f>
        <v/>
      </c>
      <c r="N1765" t="str">
        <f>IF(ISBLANK(A1765),"",IF(H1766=0,NETWORKDAYS($H$3,H1765,holiday!$B$2:$B$10),IF(DAY(H1765)&lt;DAY(H1766),NETWORKDAYS($H$3,H1765,holiday!$B$2:$B$10),0)))</f>
        <v/>
      </c>
      <c r="O1765" t="str">
        <f>IF(ISBLANK(A1765),"",SUMIF($A$3:$A1765,O$2,$B$3:$B1765))</f>
        <v/>
      </c>
      <c r="P1765" t="str">
        <f>IF(ISBLANK(A1765),"",SUMIF($A$3:$A1765,P$2,$B$3:$B1765))</f>
        <v/>
      </c>
      <c r="Q1765" t="str">
        <f>IF(ISBLANK(A1765),"",SUMIF($A$3:$A1765,Q$2,$B$3:$B1765))</f>
        <v/>
      </c>
      <c r="R1765" t="str">
        <f>IF(ISBLANK(A1765),"",SUMIF($A$3:$A1765,R$2,$B$3:$B1765))</f>
        <v/>
      </c>
      <c r="T1765" s="2" t="str">
        <f t="shared" si="219"/>
        <v/>
      </c>
      <c r="U1765" s="2" t="str">
        <f t="shared" si="220"/>
        <v/>
      </c>
      <c r="V1765" s="2" t="str">
        <f t="shared" si="221"/>
        <v/>
      </c>
      <c r="W1765" s="2" t="str">
        <f t="shared" si="222"/>
        <v/>
      </c>
    </row>
    <row r="1766" spans="8:23" x14ac:dyDescent="0.3">
      <c r="H1766" s="12">
        <f t="shared" si="223"/>
        <v>0</v>
      </c>
      <c r="I1766" s="2" t="str">
        <f t="shared" si="216"/>
        <v/>
      </c>
      <c r="J1766" s="2" t="str">
        <f>IF(ISBLANK(A1766),"",-SUM(I$3:I1766))</f>
        <v/>
      </c>
      <c r="K1766" s="2" t="str">
        <f t="shared" si="217"/>
        <v/>
      </c>
      <c r="L1766" s="7" t="str">
        <f t="shared" si="218"/>
        <v/>
      </c>
      <c r="M1766" s="7" t="str">
        <f>IF(ISBLANK(A1766),"",K1766/($M$1+SUM(K$3:K1765)))</f>
        <v/>
      </c>
      <c r="N1766" t="str">
        <f>IF(ISBLANK(A1766),"",IF(H1767=0,NETWORKDAYS($H$3,H1766,holiday!$B$2:$B$10),IF(DAY(H1766)&lt;DAY(H1767),NETWORKDAYS($H$3,H1766,holiday!$B$2:$B$10),0)))</f>
        <v/>
      </c>
      <c r="O1766" t="str">
        <f>IF(ISBLANK(A1766),"",SUMIF($A$3:$A1766,O$2,$B$3:$B1766))</f>
        <v/>
      </c>
      <c r="P1766" t="str">
        <f>IF(ISBLANK(A1766),"",SUMIF($A$3:$A1766,P$2,$B$3:$B1766))</f>
        <v/>
      </c>
      <c r="Q1766" t="str">
        <f>IF(ISBLANK(A1766),"",SUMIF($A$3:$A1766,Q$2,$B$3:$B1766))</f>
        <v/>
      </c>
      <c r="R1766" t="str">
        <f>IF(ISBLANK(A1766),"",SUMIF($A$3:$A1766,R$2,$B$3:$B1766))</f>
        <v/>
      </c>
      <c r="T1766" s="2" t="str">
        <f t="shared" si="219"/>
        <v/>
      </c>
      <c r="U1766" s="2" t="str">
        <f t="shared" si="220"/>
        <v/>
      </c>
      <c r="V1766" s="2" t="str">
        <f t="shared" si="221"/>
        <v/>
      </c>
      <c r="W1766" s="2" t="str">
        <f t="shared" si="222"/>
        <v/>
      </c>
    </row>
    <row r="1767" spans="8:23" x14ac:dyDescent="0.3">
      <c r="H1767" s="12">
        <f t="shared" si="223"/>
        <v>0</v>
      </c>
      <c r="I1767" s="2" t="str">
        <f t="shared" si="216"/>
        <v/>
      </c>
      <c r="J1767" s="2" t="str">
        <f>IF(ISBLANK(A1767),"",-SUM(I$3:I1767))</f>
        <v/>
      </c>
      <c r="K1767" s="2" t="str">
        <f t="shared" si="217"/>
        <v/>
      </c>
      <c r="L1767" s="7" t="str">
        <f t="shared" si="218"/>
        <v/>
      </c>
      <c r="M1767" s="7" t="str">
        <f>IF(ISBLANK(A1767),"",K1767/($M$1+SUM(K$3:K1766)))</f>
        <v/>
      </c>
      <c r="N1767" t="str">
        <f>IF(ISBLANK(A1767),"",IF(H1768=0,NETWORKDAYS($H$3,H1767,holiday!$B$2:$B$10),IF(DAY(H1767)&lt;DAY(H1768),NETWORKDAYS($H$3,H1767,holiday!$B$2:$B$10),0)))</f>
        <v/>
      </c>
      <c r="O1767" t="str">
        <f>IF(ISBLANK(A1767),"",SUMIF($A$3:$A1767,O$2,$B$3:$B1767))</f>
        <v/>
      </c>
      <c r="P1767" t="str">
        <f>IF(ISBLANK(A1767),"",SUMIF($A$3:$A1767,P$2,$B$3:$B1767))</f>
        <v/>
      </c>
      <c r="Q1767" t="str">
        <f>IF(ISBLANK(A1767),"",SUMIF($A$3:$A1767,Q$2,$B$3:$B1767))</f>
        <v/>
      </c>
      <c r="R1767" t="str">
        <f>IF(ISBLANK(A1767),"",SUMIF($A$3:$A1767,R$2,$B$3:$B1767))</f>
        <v/>
      </c>
      <c r="T1767" s="2" t="str">
        <f t="shared" si="219"/>
        <v/>
      </c>
      <c r="U1767" s="2" t="str">
        <f t="shared" si="220"/>
        <v/>
      </c>
      <c r="V1767" s="2" t="str">
        <f t="shared" si="221"/>
        <v/>
      </c>
      <c r="W1767" s="2" t="str">
        <f t="shared" si="222"/>
        <v/>
      </c>
    </row>
    <row r="1768" spans="8:23" x14ac:dyDescent="0.3">
      <c r="H1768" s="12">
        <f t="shared" si="223"/>
        <v>0</v>
      </c>
      <c r="I1768" s="2" t="str">
        <f t="shared" ref="I1768:I1831" si="224">IF(ISBLANK(A1768),"",-B1768*C1768)</f>
        <v/>
      </c>
      <c r="J1768" s="2" t="str">
        <f>IF(ISBLANK(A1768),"",-SUM(I$3:I1768))</f>
        <v/>
      </c>
      <c r="K1768" s="2" t="str">
        <f t="shared" ref="K1768:K1831" si="225">IF(ISBLANK(A1768),"",SUMPRODUCT(O1768:R1768,T1768:W1768)-J1768)</f>
        <v/>
      </c>
      <c r="L1768" s="7" t="str">
        <f t="shared" ref="L1768:L1831" si="226">IF(ISBLANK(A1768),"",K1768/$M$1)</f>
        <v/>
      </c>
      <c r="M1768" s="7" t="str">
        <f>IF(ISBLANK(A1768),"",K1768/($M$1+SUM(K$3:K1767)))</f>
        <v/>
      </c>
      <c r="N1768" t="str">
        <f>IF(ISBLANK(A1768),"",IF(H1769=0,NETWORKDAYS($H$3,H1768,holiday!$B$2:$B$10),IF(DAY(H1768)&lt;DAY(H1769),NETWORKDAYS($H$3,H1768,holiday!$B$2:$B$10),0)))</f>
        <v/>
      </c>
      <c r="O1768" t="str">
        <f>IF(ISBLANK(A1768),"",SUMIF($A$3:$A1768,O$2,$B$3:$B1768))</f>
        <v/>
      </c>
      <c r="P1768" t="str">
        <f>IF(ISBLANK(A1768),"",SUMIF($A$3:$A1768,P$2,$B$3:$B1768))</f>
        <v/>
      </c>
      <c r="Q1768" t="str">
        <f>IF(ISBLANK(A1768),"",SUMIF($A$3:$A1768,Q$2,$B$3:$B1768))</f>
        <v/>
      </c>
      <c r="R1768" t="str">
        <f>IF(ISBLANK(A1768),"",SUMIF($A$3:$A1768,R$2,$B$3:$B1768))</f>
        <v/>
      </c>
      <c r="T1768" s="2" t="str">
        <f t="shared" ref="T1768:T1831" si="227">IF(ISBLANK(A1768),"",IF($A1768=T$2,$C1768,T1767))</f>
        <v/>
      </c>
      <c r="U1768" s="2" t="str">
        <f t="shared" ref="U1768:U1831" si="228">IF(ISBLANK(A1768),"",IF($A1768=U$2,$C1768,U1767))</f>
        <v/>
      </c>
      <c r="V1768" s="2" t="str">
        <f t="shared" ref="V1768:V1831" si="229">IF(ISBLANK(A1768),"",IF($A1768=V$2,$C1768,V1767))</f>
        <v/>
      </c>
      <c r="W1768" s="2" t="str">
        <f t="shared" ref="W1768:W1831" si="230">IF(ISBLANK(A1768),"",IF($A1768=W$2,$C1768,W1767))</f>
        <v/>
      </c>
    </row>
    <row r="1769" spans="8:23" x14ac:dyDescent="0.3">
      <c r="H1769" s="12">
        <f t="shared" si="223"/>
        <v>0</v>
      </c>
      <c r="I1769" s="2" t="str">
        <f t="shared" si="224"/>
        <v/>
      </c>
      <c r="J1769" s="2" t="str">
        <f>IF(ISBLANK(A1769),"",-SUM(I$3:I1769))</f>
        <v/>
      </c>
      <c r="K1769" s="2" t="str">
        <f t="shared" si="225"/>
        <v/>
      </c>
      <c r="L1769" s="7" t="str">
        <f t="shared" si="226"/>
        <v/>
      </c>
      <c r="M1769" s="7" t="str">
        <f>IF(ISBLANK(A1769),"",K1769/($M$1+SUM(K$3:K1768)))</f>
        <v/>
      </c>
      <c r="N1769" t="str">
        <f>IF(ISBLANK(A1769),"",IF(H1770=0,NETWORKDAYS($H$3,H1769,holiday!$B$2:$B$10),IF(DAY(H1769)&lt;DAY(H1770),NETWORKDAYS($H$3,H1769,holiday!$B$2:$B$10),0)))</f>
        <v/>
      </c>
      <c r="O1769" t="str">
        <f>IF(ISBLANK(A1769),"",SUMIF($A$3:$A1769,O$2,$B$3:$B1769))</f>
        <v/>
      </c>
      <c r="P1769" t="str">
        <f>IF(ISBLANK(A1769),"",SUMIF($A$3:$A1769,P$2,$B$3:$B1769))</f>
        <v/>
      </c>
      <c r="Q1769" t="str">
        <f>IF(ISBLANK(A1769),"",SUMIF($A$3:$A1769,Q$2,$B$3:$B1769))</f>
        <v/>
      </c>
      <c r="R1769" t="str">
        <f>IF(ISBLANK(A1769),"",SUMIF($A$3:$A1769,R$2,$B$3:$B1769))</f>
        <v/>
      </c>
      <c r="T1769" s="2" t="str">
        <f t="shared" si="227"/>
        <v/>
      </c>
      <c r="U1769" s="2" t="str">
        <f t="shared" si="228"/>
        <v/>
      </c>
      <c r="V1769" s="2" t="str">
        <f t="shared" si="229"/>
        <v/>
      </c>
      <c r="W1769" s="2" t="str">
        <f t="shared" si="230"/>
        <v/>
      </c>
    </row>
    <row r="1770" spans="8:23" x14ac:dyDescent="0.3">
      <c r="H1770" s="12">
        <f t="shared" si="223"/>
        <v>0</v>
      </c>
      <c r="I1770" s="2" t="str">
        <f t="shared" si="224"/>
        <v/>
      </c>
      <c r="J1770" s="2" t="str">
        <f>IF(ISBLANK(A1770),"",-SUM(I$3:I1770))</f>
        <v/>
      </c>
      <c r="K1770" s="2" t="str">
        <f t="shared" si="225"/>
        <v/>
      </c>
      <c r="L1770" s="7" t="str">
        <f t="shared" si="226"/>
        <v/>
      </c>
      <c r="M1770" s="7" t="str">
        <f>IF(ISBLANK(A1770),"",K1770/($M$1+SUM(K$3:K1769)))</f>
        <v/>
      </c>
      <c r="N1770" t="str">
        <f>IF(ISBLANK(A1770),"",IF(H1771=0,NETWORKDAYS($H$3,H1770,holiday!$B$2:$B$10),IF(DAY(H1770)&lt;DAY(H1771),NETWORKDAYS($H$3,H1770,holiday!$B$2:$B$10),0)))</f>
        <v/>
      </c>
      <c r="O1770" t="str">
        <f>IF(ISBLANK(A1770),"",SUMIF($A$3:$A1770,O$2,$B$3:$B1770))</f>
        <v/>
      </c>
      <c r="P1770" t="str">
        <f>IF(ISBLANK(A1770),"",SUMIF($A$3:$A1770,P$2,$B$3:$B1770))</f>
        <v/>
      </c>
      <c r="Q1770" t="str">
        <f>IF(ISBLANK(A1770),"",SUMIF($A$3:$A1770,Q$2,$B$3:$B1770))</f>
        <v/>
      </c>
      <c r="R1770" t="str">
        <f>IF(ISBLANK(A1770),"",SUMIF($A$3:$A1770,R$2,$B$3:$B1770))</f>
        <v/>
      </c>
      <c r="T1770" s="2" t="str">
        <f t="shared" si="227"/>
        <v/>
      </c>
      <c r="U1770" s="2" t="str">
        <f t="shared" si="228"/>
        <v/>
      </c>
      <c r="V1770" s="2" t="str">
        <f t="shared" si="229"/>
        <v/>
      </c>
      <c r="W1770" s="2" t="str">
        <f t="shared" si="230"/>
        <v/>
      </c>
    </row>
    <row r="1771" spans="8:23" x14ac:dyDescent="0.3">
      <c r="H1771" s="12">
        <f t="shared" si="223"/>
        <v>0</v>
      </c>
      <c r="I1771" s="2" t="str">
        <f t="shared" si="224"/>
        <v/>
      </c>
      <c r="J1771" s="2" t="str">
        <f>IF(ISBLANK(A1771),"",-SUM(I$3:I1771))</f>
        <v/>
      </c>
      <c r="K1771" s="2" t="str">
        <f t="shared" si="225"/>
        <v/>
      </c>
      <c r="L1771" s="7" t="str">
        <f t="shared" si="226"/>
        <v/>
      </c>
      <c r="M1771" s="7" t="str">
        <f>IF(ISBLANK(A1771),"",K1771/($M$1+SUM(K$3:K1770)))</f>
        <v/>
      </c>
      <c r="N1771" t="str">
        <f>IF(ISBLANK(A1771),"",IF(H1772=0,NETWORKDAYS($H$3,H1771,holiday!$B$2:$B$10),IF(DAY(H1771)&lt;DAY(H1772),NETWORKDAYS($H$3,H1771,holiday!$B$2:$B$10),0)))</f>
        <v/>
      </c>
      <c r="O1771" t="str">
        <f>IF(ISBLANK(A1771),"",SUMIF($A$3:$A1771,O$2,$B$3:$B1771))</f>
        <v/>
      </c>
      <c r="P1771" t="str">
        <f>IF(ISBLANK(A1771),"",SUMIF($A$3:$A1771,P$2,$B$3:$B1771))</f>
        <v/>
      </c>
      <c r="Q1771" t="str">
        <f>IF(ISBLANK(A1771),"",SUMIF($A$3:$A1771,Q$2,$B$3:$B1771))</f>
        <v/>
      </c>
      <c r="R1771" t="str">
        <f>IF(ISBLANK(A1771),"",SUMIF($A$3:$A1771,R$2,$B$3:$B1771))</f>
        <v/>
      </c>
      <c r="T1771" s="2" t="str">
        <f t="shared" si="227"/>
        <v/>
      </c>
      <c r="U1771" s="2" t="str">
        <f t="shared" si="228"/>
        <v/>
      </c>
      <c r="V1771" s="2" t="str">
        <f t="shared" si="229"/>
        <v/>
      </c>
      <c r="W1771" s="2" t="str">
        <f t="shared" si="230"/>
        <v/>
      </c>
    </row>
    <row r="1772" spans="8:23" x14ac:dyDescent="0.3">
      <c r="H1772" s="12">
        <f t="shared" si="223"/>
        <v>0</v>
      </c>
      <c r="I1772" s="2" t="str">
        <f t="shared" si="224"/>
        <v/>
      </c>
      <c r="J1772" s="2" t="str">
        <f>IF(ISBLANK(A1772),"",-SUM(I$3:I1772))</f>
        <v/>
      </c>
      <c r="K1772" s="2" t="str">
        <f t="shared" si="225"/>
        <v/>
      </c>
      <c r="L1772" s="7" t="str">
        <f t="shared" si="226"/>
        <v/>
      </c>
      <c r="M1772" s="7" t="str">
        <f>IF(ISBLANK(A1772),"",K1772/($M$1+SUM(K$3:K1771)))</f>
        <v/>
      </c>
      <c r="N1772" t="str">
        <f>IF(ISBLANK(A1772),"",IF(H1773=0,NETWORKDAYS($H$3,H1772,holiday!$B$2:$B$10),IF(DAY(H1772)&lt;DAY(H1773),NETWORKDAYS($H$3,H1772,holiday!$B$2:$B$10),0)))</f>
        <v/>
      </c>
      <c r="O1772" t="str">
        <f>IF(ISBLANK(A1772),"",SUMIF($A$3:$A1772,O$2,$B$3:$B1772))</f>
        <v/>
      </c>
      <c r="P1772" t="str">
        <f>IF(ISBLANK(A1772),"",SUMIF($A$3:$A1772,P$2,$B$3:$B1772))</f>
        <v/>
      </c>
      <c r="Q1772" t="str">
        <f>IF(ISBLANK(A1772),"",SUMIF($A$3:$A1772,Q$2,$B$3:$B1772))</f>
        <v/>
      </c>
      <c r="R1772" t="str">
        <f>IF(ISBLANK(A1772),"",SUMIF($A$3:$A1772,R$2,$B$3:$B1772))</f>
        <v/>
      </c>
      <c r="T1772" s="2" t="str">
        <f t="shared" si="227"/>
        <v/>
      </c>
      <c r="U1772" s="2" t="str">
        <f t="shared" si="228"/>
        <v/>
      </c>
      <c r="V1772" s="2" t="str">
        <f t="shared" si="229"/>
        <v/>
      </c>
      <c r="W1772" s="2" t="str">
        <f t="shared" si="230"/>
        <v/>
      </c>
    </row>
    <row r="1773" spans="8:23" x14ac:dyDescent="0.3">
      <c r="H1773" s="12">
        <f t="shared" si="223"/>
        <v>0</v>
      </c>
      <c r="I1773" s="2" t="str">
        <f t="shared" si="224"/>
        <v/>
      </c>
      <c r="J1773" s="2" t="str">
        <f>IF(ISBLANK(A1773),"",-SUM(I$3:I1773))</f>
        <v/>
      </c>
      <c r="K1773" s="2" t="str">
        <f t="shared" si="225"/>
        <v/>
      </c>
      <c r="L1773" s="7" t="str">
        <f t="shared" si="226"/>
        <v/>
      </c>
      <c r="M1773" s="7" t="str">
        <f>IF(ISBLANK(A1773),"",K1773/($M$1+SUM(K$3:K1772)))</f>
        <v/>
      </c>
      <c r="N1773" t="str">
        <f>IF(ISBLANK(A1773),"",IF(H1774=0,NETWORKDAYS($H$3,H1773,holiday!$B$2:$B$10),IF(DAY(H1773)&lt;DAY(H1774),NETWORKDAYS($H$3,H1773,holiday!$B$2:$B$10),0)))</f>
        <v/>
      </c>
      <c r="O1773" t="str">
        <f>IF(ISBLANK(A1773),"",SUMIF($A$3:$A1773,O$2,$B$3:$B1773))</f>
        <v/>
      </c>
      <c r="P1773" t="str">
        <f>IF(ISBLANK(A1773),"",SUMIF($A$3:$A1773,P$2,$B$3:$B1773))</f>
        <v/>
      </c>
      <c r="Q1773" t="str">
        <f>IF(ISBLANK(A1773),"",SUMIF($A$3:$A1773,Q$2,$B$3:$B1773))</f>
        <v/>
      </c>
      <c r="R1773" t="str">
        <f>IF(ISBLANK(A1773),"",SUMIF($A$3:$A1773,R$2,$B$3:$B1773))</f>
        <v/>
      </c>
      <c r="T1773" s="2" t="str">
        <f t="shared" si="227"/>
        <v/>
      </c>
      <c r="U1773" s="2" t="str">
        <f t="shared" si="228"/>
        <v/>
      </c>
      <c r="V1773" s="2" t="str">
        <f t="shared" si="229"/>
        <v/>
      </c>
      <c r="W1773" s="2" t="str">
        <f t="shared" si="230"/>
        <v/>
      </c>
    </row>
    <row r="1774" spans="8:23" x14ac:dyDescent="0.3">
      <c r="H1774" s="12">
        <f t="shared" si="223"/>
        <v>0</v>
      </c>
      <c r="I1774" s="2" t="str">
        <f t="shared" si="224"/>
        <v/>
      </c>
      <c r="J1774" s="2" t="str">
        <f>IF(ISBLANK(A1774),"",-SUM(I$3:I1774))</f>
        <v/>
      </c>
      <c r="K1774" s="2" t="str">
        <f t="shared" si="225"/>
        <v/>
      </c>
      <c r="L1774" s="7" t="str">
        <f t="shared" si="226"/>
        <v/>
      </c>
      <c r="M1774" s="7" t="str">
        <f>IF(ISBLANK(A1774),"",K1774/($M$1+SUM(K$3:K1773)))</f>
        <v/>
      </c>
      <c r="N1774" t="str">
        <f>IF(ISBLANK(A1774),"",IF(H1775=0,NETWORKDAYS($H$3,H1774,holiday!$B$2:$B$10),IF(DAY(H1774)&lt;DAY(H1775),NETWORKDAYS($H$3,H1774,holiday!$B$2:$B$10),0)))</f>
        <v/>
      </c>
      <c r="O1774" t="str">
        <f>IF(ISBLANK(A1774),"",SUMIF($A$3:$A1774,O$2,$B$3:$B1774))</f>
        <v/>
      </c>
      <c r="P1774" t="str">
        <f>IF(ISBLANK(A1774),"",SUMIF($A$3:$A1774,P$2,$B$3:$B1774))</f>
        <v/>
      </c>
      <c r="Q1774" t="str">
        <f>IF(ISBLANK(A1774),"",SUMIF($A$3:$A1774,Q$2,$B$3:$B1774))</f>
        <v/>
      </c>
      <c r="R1774" t="str">
        <f>IF(ISBLANK(A1774),"",SUMIF($A$3:$A1774,R$2,$B$3:$B1774))</f>
        <v/>
      </c>
      <c r="T1774" s="2" t="str">
        <f t="shared" si="227"/>
        <v/>
      </c>
      <c r="U1774" s="2" t="str">
        <f t="shared" si="228"/>
        <v/>
      </c>
      <c r="V1774" s="2" t="str">
        <f t="shared" si="229"/>
        <v/>
      </c>
      <c r="W1774" s="2" t="str">
        <f t="shared" si="230"/>
        <v/>
      </c>
    </row>
    <row r="1775" spans="8:23" x14ac:dyDescent="0.3">
      <c r="H1775" s="12">
        <f t="shared" si="223"/>
        <v>0</v>
      </c>
      <c r="I1775" s="2" t="str">
        <f t="shared" si="224"/>
        <v/>
      </c>
      <c r="J1775" s="2" t="str">
        <f>IF(ISBLANK(A1775),"",-SUM(I$3:I1775))</f>
        <v/>
      </c>
      <c r="K1775" s="2" t="str">
        <f t="shared" si="225"/>
        <v/>
      </c>
      <c r="L1775" s="7" t="str">
        <f t="shared" si="226"/>
        <v/>
      </c>
      <c r="M1775" s="7" t="str">
        <f>IF(ISBLANK(A1775),"",K1775/($M$1+SUM(K$3:K1774)))</f>
        <v/>
      </c>
      <c r="N1775" t="str">
        <f>IF(ISBLANK(A1775),"",IF(H1776=0,NETWORKDAYS($H$3,H1775,holiday!$B$2:$B$10),IF(DAY(H1775)&lt;DAY(H1776),NETWORKDAYS($H$3,H1775,holiday!$B$2:$B$10),0)))</f>
        <v/>
      </c>
      <c r="O1775" t="str">
        <f>IF(ISBLANK(A1775),"",SUMIF($A$3:$A1775,O$2,$B$3:$B1775))</f>
        <v/>
      </c>
      <c r="P1775" t="str">
        <f>IF(ISBLANK(A1775),"",SUMIF($A$3:$A1775,P$2,$B$3:$B1775))</f>
        <v/>
      </c>
      <c r="Q1775" t="str">
        <f>IF(ISBLANK(A1775),"",SUMIF($A$3:$A1775,Q$2,$B$3:$B1775))</f>
        <v/>
      </c>
      <c r="R1775" t="str">
        <f>IF(ISBLANK(A1775),"",SUMIF($A$3:$A1775,R$2,$B$3:$B1775))</f>
        <v/>
      </c>
      <c r="T1775" s="2" t="str">
        <f t="shared" si="227"/>
        <v/>
      </c>
      <c r="U1775" s="2" t="str">
        <f t="shared" si="228"/>
        <v/>
      </c>
      <c r="V1775" s="2" t="str">
        <f t="shared" si="229"/>
        <v/>
      </c>
      <c r="W1775" s="2" t="str">
        <f t="shared" si="230"/>
        <v/>
      </c>
    </row>
    <row r="1776" spans="8:23" x14ac:dyDescent="0.3">
      <c r="H1776" s="12">
        <f t="shared" si="223"/>
        <v>0</v>
      </c>
      <c r="I1776" s="2" t="str">
        <f t="shared" si="224"/>
        <v/>
      </c>
      <c r="J1776" s="2" t="str">
        <f>IF(ISBLANK(A1776),"",-SUM(I$3:I1776))</f>
        <v/>
      </c>
      <c r="K1776" s="2" t="str">
        <f t="shared" si="225"/>
        <v/>
      </c>
      <c r="L1776" s="7" t="str">
        <f t="shared" si="226"/>
        <v/>
      </c>
      <c r="M1776" s="7" t="str">
        <f>IF(ISBLANK(A1776),"",K1776/($M$1+SUM(K$3:K1775)))</f>
        <v/>
      </c>
      <c r="N1776" t="str">
        <f>IF(ISBLANK(A1776),"",IF(H1777=0,NETWORKDAYS($H$3,H1776,holiday!$B$2:$B$10),IF(DAY(H1776)&lt;DAY(H1777),NETWORKDAYS($H$3,H1776,holiday!$B$2:$B$10),0)))</f>
        <v/>
      </c>
      <c r="O1776" t="str">
        <f>IF(ISBLANK(A1776),"",SUMIF($A$3:$A1776,O$2,$B$3:$B1776))</f>
        <v/>
      </c>
      <c r="P1776" t="str">
        <f>IF(ISBLANK(A1776),"",SUMIF($A$3:$A1776,P$2,$B$3:$B1776))</f>
        <v/>
      </c>
      <c r="Q1776" t="str">
        <f>IF(ISBLANK(A1776),"",SUMIF($A$3:$A1776,Q$2,$B$3:$B1776))</f>
        <v/>
      </c>
      <c r="R1776" t="str">
        <f>IF(ISBLANK(A1776),"",SUMIF($A$3:$A1776,R$2,$B$3:$B1776))</f>
        <v/>
      </c>
      <c r="T1776" s="2" t="str">
        <f t="shared" si="227"/>
        <v/>
      </c>
      <c r="U1776" s="2" t="str">
        <f t="shared" si="228"/>
        <v/>
      </c>
      <c r="V1776" s="2" t="str">
        <f t="shared" si="229"/>
        <v/>
      </c>
      <c r="W1776" s="2" t="str">
        <f t="shared" si="230"/>
        <v/>
      </c>
    </row>
    <row r="1777" spans="8:23" x14ac:dyDescent="0.3">
      <c r="H1777" s="12">
        <f t="shared" si="223"/>
        <v>0</v>
      </c>
      <c r="I1777" s="2" t="str">
        <f t="shared" si="224"/>
        <v/>
      </c>
      <c r="J1777" s="2" t="str">
        <f>IF(ISBLANK(A1777),"",-SUM(I$3:I1777))</f>
        <v/>
      </c>
      <c r="K1777" s="2" t="str">
        <f t="shared" si="225"/>
        <v/>
      </c>
      <c r="L1777" s="7" t="str">
        <f t="shared" si="226"/>
        <v/>
      </c>
      <c r="M1777" s="7" t="str">
        <f>IF(ISBLANK(A1777),"",K1777/($M$1+SUM(K$3:K1776)))</f>
        <v/>
      </c>
      <c r="N1777" t="str">
        <f>IF(ISBLANK(A1777),"",IF(H1778=0,NETWORKDAYS($H$3,H1777,holiday!$B$2:$B$10),IF(DAY(H1777)&lt;DAY(H1778),NETWORKDAYS($H$3,H1777,holiday!$B$2:$B$10),0)))</f>
        <v/>
      </c>
      <c r="O1777" t="str">
        <f>IF(ISBLANK(A1777),"",SUMIF($A$3:$A1777,O$2,$B$3:$B1777))</f>
        <v/>
      </c>
      <c r="P1777" t="str">
        <f>IF(ISBLANK(A1777),"",SUMIF($A$3:$A1777,P$2,$B$3:$B1777))</f>
        <v/>
      </c>
      <c r="Q1777" t="str">
        <f>IF(ISBLANK(A1777),"",SUMIF($A$3:$A1777,Q$2,$B$3:$B1777))</f>
        <v/>
      </c>
      <c r="R1777" t="str">
        <f>IF(ISBLANK(A1777),"",SUMIF($A$3:$A1777,R$2,$B$3:$B1777))</f>
        <v/>
      </c>
      <c r="T1777" s="2" t="str">
        <f t="shared" si="227"/>
        <v/>
      </c>
      <c r="U1777" s="2" t="str">
        <f t="shared" si="228"/>
        <v/>
      </c>
      <c r="V1777" s="2" t="str">
        <f t="shared" si="229"/>
        <v/>
      </c>
      <c r="W1777" s="2" t="str">
        <f t="shared" si="230"/>
        <v/>
      </c>
    </row>
    <row r="1778" spans="8:23" x14ac:dyDescent="0.3">
      <c r="H1778" s="12">
        <f t="shared" si="223"/>
        <v>0</v>
      </c>
      <c r="I1778" s="2" t="str">
        <f t="shared" si="224"/>
        <v/>
      </c>
      <c r="J1778" s="2" t="str">
        <f>IF(ISBLANK(A1778),"",-SUM(I$3:I1778))</f>
        <v/>
      </c>
      <c r="K1778" s="2" t="str">
        <f t="shared" si="225"/>
        <v/>
      </c>
      <c r="L1778" s="7" t="str">
        <f t="shared" si="226"/>
        <v/>
      </c>
      <c r="M1778" s="7" t="str">
        <f>IF(ISBLANK(A1778),"",K1778/($M$1+SUM(K$3:K1777)))</f>
        <v/>
      </c>
      <c r="N1778" t="str">
        <f>IF(ISBLANK(A1778),"",IF(H1779=0,NETWORKDAYS($H$3,H1778,holiday!$B$2:$B$10),IF(DAY(H1778)&lt;DAY(H1779),NETWORKDAYS($H$3,H1778,holiday!$B$2:$B$10),0)))</f>
        <v/>
      </c>
      <c r="O1778" t="str">
        <f>IF(ISBLANK(A1778),"",SUMIF($A$3:$A1778,O$2,$B$3:$B1778))</f>
        <v/>
      </c>
      <c r="P1778" t="str">
        <f>IF(ISBLANK(A1778),"",SUMIF($A$3:$A1778,P$2,$B$3:$B1778))</f>
        <v/>
      </c>
      <c r="Q1778" t="str">
        <f>IF(ISBLANK(A1778),"",SUMIF($A$3:$A1778,Q$2,$B$3:$B1778))</f>
        <v/>
      </c>
      <c r="R1778" t="str">
        <f>IF(ISBLANK(A1778),"",SUMIF($A$3:$A1778,R$2,$B$3:$B1778))</f>
        <v/>
      </c>
      <c r="T1778" s="2" t="str">
        <f t="shared" si="227"/>
        <v/>
      </c>
      <c r="U1778" s="2" t="str">
        <f t="shared" si="228"/>
        <v/>
      </c>
      <c r="V1778" s="2" t="str">
        <f t="shared" si="229"/>
        <v/>
      </c>
      <c r="W1778" s="2" t="str">
        <f t="shared" si="230"/>
        <v/>
      </c>
    </row>
    <row r="1779" spans="8:23" x14ac:dyDescent="0.3">
      <c r="H1779" s="12">
        <f t="shared" si="223"/>
        <v>0</v>
      </c>
      <c r="I1779" s="2" t="str">
        <f t="shared" si="224"/>
        <v/>
      </c>
      <c r="J1779" s="2" t="str">
        <f>IF(ISBLANK(A1779),"",-SUM(I$3:I1779))</f>
        <v/>
      </c>
      <c r="K1779" s="2" t="str">
        <f t="shared" si="225"/>
        <v/>
      </c>
      <c r="L1779" s="7" t="str">
        <f t="shared" si="226"/>
        <v/>
      </c>
      <c r="M1779" s="7" t="str">
        <f>IF(ISBLANK(A1779),"",K1779/($M$1+SUM(K$3:K1778)))</f>
        <v/>
      </c>
      <c r="N1779" t="str">
        <f>IF(ISBLANK(A1779),"",IF(H1780=0,NETWORKDAYS($H$3,H1779,holiday!$B$2:$B$10),IF(DAY(H1779)&lt;DAY(H1780),NETWORKDAYS($H$3,H1779,holiday!$B$2:$B$10),0)))</f>
        <v/>
      </c>
      <c r="O1779" t="str">
        <f>IF(ISBLANK(A1779),"",SUMIF($A$3:$A1779,O$2,$B$3:$B1779))</f>
        <v/>
      </c>
      <c r="P1779" t="str">
        <f>IF(ISBLANK(A1779),"",SUMIF($A$3:$A1779,P$2,$B$3:$B1779))</f>
        <v/>
      </c>
      <c r="Q1779" t="str">
        <f>IF(ISBLANK(A1779),"",SUMIF($A$3:$A1779,Q$2,$B$3:$B1779))</f>
        <v/>
      </c>
      <c r="R1779" t="str">
        <f>IF(ISBLANK(A1779),"",SUMIF($A$3:$A1779,R$2,$B$3:$B1779))</f>
        <v/>
      </c>
      <c r="T1779" s="2" t="str">
        <f t="shared" si="227"/>
        <v/>
      </c>
      <c r="U1779" s="2" t="str">
        <f t="shared" si="228"/>
        <v/>
      </c>
      <c r="V1779" s="2" t="str">
        <f t="shared" si="229"/>
        <v/>
      </c>
      <c r="W1779" s="2" t="str">
        <f t="shared" si="230"/>
        <v/>
      </c>
    </row>
    <row r="1780" spans="8:23" x14ac:dyDescent="0.3">
      <c r="H1780" s="12">
        <f t="shared" si="223"/>
        <v>0</v>
      </c>
      <c r="I1780" s="2" t="str">
        <f t="shared" si="224"/>
        <v/>
      </c>
      <c r="J1780" s="2" t="str">
        <f>IF(ISBLANK(A1780),"",-SUM(I$3:I1780))</f>
        <v/>
      </c>
      <c r="K1780" s="2" t="str">
        <f t="shared" si="225"/>
        <v/>
      </c>
      <c r="L1780" s="7" t="str">
        <f t="shared" si="226"/>
        <v/>
      </c>
      <c r="M1780" s="7" t="str">
        <f>IF(ISBLANK(A1780),"",K1780/($M$1+SUM(K$3:K1779)))</f>
        <v/>
      </c>
      <c r="N1780" t="str">
        <f>IF(ISBLANK(A1780),"",IF(H1781=0,NETWORKDAYS($H$3,H1780,holiday!$B$2:$B$10),IF(DAY(H1780)&lt;DAY(H1781),NETWORKDAYS($H$3,H1780,holiday!$B$2:$B$10),0)))</f>
        <v/>
      </c>
      <c r="O1780" t="str">
        <f>IF(ISBLANK(A1780),"",SUMIF($A$3:$A1780,O$2,$B$3:$B1780))</f>
        <v/>
      </c>
      <c r="P1780" t="str">
        <f>IF(ISBLANK(A1780),"",SUMIF($A$3:$A1780,P$2,$B$3:$B1780))</f>
        <v/>
      </c>
      <c r="Q1780" t="str">
        <f>IF(ISBLANK(A1780),"",SUMIF($A$3:$A1780,Q$2,$B$3:$B1780))</f>
        <v/>
      </c>
      <c r="R1780" t="str">
        <f>IF(ISBLANK(A1780),"",SUMIF($A$3:$A1780,R$2,$B$3:$B1780))</f>
        <v/>
      </c>
      <c r="T1780" s="2" t="str">
        <f t="shared" si="227"/>
        <v/>
      </c>
      <c r="U1780" s="2" t="str">
        <f t="shared" si="228"/>
        <v/>
      </c>
      <c r="V1780" s="2" t="str">
        <f t="shared" si="229"/>
        <v/>
      </c>
      <c r="W1780" s="2" t="str">
        <f t="shared" si="230"/>
        <v/>
      </c>
    </row>
    <row r="1781" spans="8:23" x14ac:dyDescent="0.3">
      <c r="H1781" s="12">
        <f t="shared" si="223"/>
        <v>0</v>
      </c>
      <c r="I1781" s="2" t="str">
        <f t="shared" si="224"/>
        <v/>
      </c>
      <c r="J1781" s="2" t="str">
        <f>IF(ISBLANK(A1781),"",-SUM(I$3:I1781))</f>
        <v/>
      </c>
      <c r="K1781" s="2" t="str">
        <f t="shared" si="225"/>
        <v/>
      </c>
      <c r="L1781" s="7" t="str">
        <f t="shared" si="226"/>
        <v/>
      </c>
      <c r="M1781" s="7" t="str">
        <f>IF(ISBLANK(A1781),"",K1781/($M$1+SUM(K$3:K1780)))</f>
        <v/>
      </c>
      <c r="N1781" t="str">
        <f>IF(ISBLANK(A1781),"",IF(H1782=0,NETWORKDAYS($H$3,H1781,holiday!$B$2:$B$10),IF(DAY(H1781)&lt;DAY(H1782),NETWORKDAYS($H$3,H1781,holiday!$B$2:$B$10),0)))</f>
        <v/>
      </c>
      <c r="O1781" t="str">
        <f>IF(ISBLANK(A1781),"",SUMIF($A$3:$A1781,O$2,$B$3:$B1781))</f>
        <v/>
      </c>
      <c r="P1781" t="str">
        <f>IF(ISBLANK(A1781),"",SUMIF($A$3:$A1781,P$2,$B$3:$B1781))</f>
        <v/>
      </c>
      <c r="Q1781" t="str">
        <f>IF(ISBLANK(A1781),"",SUMIF($A$3:$A1781,Q$2,$B$3:$B1781))</f>
        <v/>
      </c>
      <c r="R1781" t="str">
        <f>IF(ISBLANK(A1781),"",SUMIF($A$3:$A1781,R$2,$B$3:$B1781))</f>
        <v/>
      </c>
      <c r="T1781" s="2" t="str">
        <f t="shared" si="227"/>
        <v/>
      </c>
      <c r="U1781" s="2" t="str">
        <f t="shared" si="228"/>
        <v/>
      </c>
      <c r="V1781" s="2" t="str">
        <f t="shared" si="229"/>
        <v/>
      </c>
      <c r="W1781" s="2" t="str">
        <f t="shared" si="230"/>
        <v/>
      </c>
    </row>
    <row r="1782" spans="8:23" x14ac:dyDescent="0.3">
      <c r="H1782" s="12">
        <f t="shared" si="223"/>
        <v>0</v>
      </c>
      <c r="I1782" s="2" t="str">
        <f t="shared" si="224"/>
        <v/>
      </c>
      <c r="J1782" s="2" t="str">
        <f>IF(ISBLANK(A1782),"",-SUM(I$3:I1782))</f>
        <v/>
      </c>
      <c r="K1782" s="2" t="str">
        <f t="shared" si="225"/>
        <v/>
      </c>
      <c r="L1782" s="7" t="str">
        <f t="shared" si="226"/>
        <v/>
      </c>
      <c r="M1782" s="7" t="str">
        <f>IF(ISBLANK(A1782),"",K1782/($M$1+SUM(K$3:K1781)))</f>
        <v/>
      </c>
      <c r="N1782" t="str">
        <f>IF(ISBLANK(A1782),"",IF(H1783=0,NETWORKDAYS($H$3,H1782,holiday!$B$2:$B$10),IF(DAY(H1782)&lt;DAY(H1783),NETWORKDAYS($H$3,H1782,holiday!$B$2:$B$10),0)))</f>
        <v/>
      </c>
      <c r="O1782" t="str">
        <f>IF(ISBLANK(A1782),"",SUMIF($A$3:$A1782,O$2,$B$3:$B1782))</f>
        <v/>
      </c>
      <c r="P1782" t="str">
        <f>IF(ISBLANK(A1782),"",SUMIF($A$3:$A1782,P$2,$B$3:$B1782))</f>
        <v/>
      </c>
      <c r="Q1782" t="str">
        <f>IF(ISBLANK(A1782),"",SUMIF($A$3:$A1782,Q$2,$B$3:$B1782))</f>
        <v/>
      </c>
      <c r="R1782" t="str">
        <f>IF(ISBLANK(A1782),"",SUMIF($A$3:$A1782,R$2,$B$3:$B1782))</f>
        <v/>
      </c>
      <c r="T1782" s="2" t="str">
        <f t="shared" si="227"/>
        <v/>
      </c>
      <c r="U1782" s="2" t="str">
        <f t="shared" si="228"/>
        <v/>
      </c>
      <c r="V1782" s="2" t="str">
        <f t="shared" si="229"/>
        <v/>
      </c>
      <c r="W1782" s="2" t="str">
        <f t="shared" si="230"/>
        <v/>
      </c>
    </row>
    <row r="1783" spans="8:23" x14ac:dyDescent="0.3">
      <c r="H1783" s="12">
        <f t="shared" si="223"/>
        <v>0</v>
      </c>
      <c r="I1783" s="2" t="str">
        <f t="shared" si="224"/>
        <v/>
      </c>
      <c r="J1783" s="2" t="str">
        <f>IF(ISBLANK(A1783),"",-SUM(I$3:I1783))</f>
        <v/>
      </c>
      <c r="K1783" s="2" t="str">
        <f t="shared" si="225"/>
        <v/>
      </c>
      <c r="L1783" s="7" t="str">
        <f t="shared" si="226"/>
        <v/>
      </c>
      <c r="M1783" s="7" t="str">
        <f>IF(ISBLANK(A1783),"",K1783/($M$1+SUM(K$3:K1782)))</f>
        <v/>
      </c>
      <c r="N1783" t="str">
        <f>IF(ISBLANK(A1783),"",IF(H1784=0,NETWORKDAYS($H$3,H1783,holiday!$B$2:$B$10),IF(DAY(H1783)&lt;DAY(H1784),NETWORKDAYS($H$3,H1783,holiday!$B$2:$B$10),0)))</f>
        <v/>
      </c>
      <c r="O1783" t="str">
        <f>IF(ISBLANK(A1783),"",SUMIF($A$3:$A1783,O$2,$B$3:$B1783))</f>
        <v/>
      </c>
      <c r="P1783" t="str">
        <f>IF(ISBLANK(A1783),"",SUMIF($A$3:$A1783,P$2,$B$3:$B1783))</f>
        <v/>
      </c>
      <c r="Q1783" t="str">
        <f>IF(ISBLANK(A1783),"",SUMIF($A$3:$A1783,Q$2,$B$3:$B1783))</f>
        <v/>
      </c>
      <c r="R1783" t="str">
        <f>IF(ISBLANK(A1783),"",SUMIF($A$3:$A1783,R$2,$B$3:$B1783))</f>
        <v/>
      </c>
      <c r="T1783" s="2" t="str">
        <f t="shared" si="227"/>
        <v/>
      </c>
      <c r="U1783" s="2" t="str">
        <f t="shared" si="228"/>
        <v/>
      </c>
      <c r="V1783" s="2" t="str">
        <f t="shared" si="229"/>
        <v/>
      </c>
      <c r="W1783" s="2" t="str">
        <f t="shared" si="230"/>
        <v/>
      </c>
    </row>
    <row r="1784" spans="8:23" x14ac:dyDescent="0.3">
      <c r="H1784" s="12">
        <f t="shared" si="223"/>
        <v>0</v>
      </c>
      <c r="I1784" s="2" t="str">
        <f t="shared" si="224"/>
        <v/>
      </c>
      <c r="J1784" s="2" t="str">
        <f>IF(ISBLANK(A1784),"",-SUM(I$3:I1784))</f>
        <v/>
      </c>
      <c r="K1784" s="2" t="str">
        <f t="shared" si="225"/>
        <v/>
      </c>
      <c r="L1784" s="7" t="str">
        <f t="shared" si="226"/>
        <v/>
      </c>
      <c r="M1784" s="7" t="str">
        <f>IF(ISBLANK(A1784),"",K1784/($M$1+SUM(K$3:K1783)))</f>
        <v/>
      </c>
      <c r="N1784" t="str">
        <f>IF(ISBLANK(A1784),"",IF(H1785=0,NETWORKDAYS($H$3,H1784,holiday!$B$2:$B$10),IF(DAY(H1784)&lt;DAY(H1785),NETWORKDAYS($H$3,H1784,holiday!$B$2:$B$10),0)))</f>
        <v/>
      </c>
      <c r="O1784" t="str">
        <f>IF(ISBLANK(A1784),"",SUMIF($A$3:$A1784,O$2,$B$3:$B1784))</f>
        <v/>
      </c>
      <c r="P1784" t="str">
        <f>IF(ISBLANK(A1784),"",SUMIF($A$3:$A1784,P$2,$B$3:$B1784))</f>
        <v/>
      </c>
      <c r="Q1784" t="str">
        <f>IF(ISBLANK(A1784),"",SUMIF($A$3:$A1784,Q$2,$B$3:$B1784))</f>
        <v/>
      </c>
      <c r="R1784" t="str">
        <f>IF(ISBLANK(A1784),"",SUMIF($A$3:$A1784,R$2,$B$3:$B1784))</f>
        <v/>
      </c>
      <c r="T1784" s="2" t="str">
        <f t="shared" si="227"/>
        <v/>
      </c>
      <c r="U1784" s="2" t="str">
        <f t="shared" si="228"/>
        <v/>
      </c>
      <c r="V1784" s="2" t="str">
        <f t="shared" si="229"/>
        <v/>
      </c>
      <c r="W1784" s="2" t="str">
        <f t="shared" si="230"/>
        <v/>
      </c>
    </row>
    <row r="1785" spans="8:23" x14ac:dyDescent="0.3">
      <c r="H1785" s="12">
        <f t="shared" si="223"/>
        <v>0</v>
      </c>
      <c r="I1785" s="2" t="str">
        <f t="shared" si="224"/>
        <v/>
      </c>
      <c r="J1785" s="2" t="str">
        <f>IF(ISBLANK(A1785),"",-SUM(I$3:I1785))</f>
        <v/>
      </c>
      <c r="K1785" s="2" t="str">
        <f t="shared" si="225"/>
        <v/>
      </c>
      <c r="L1785" s="7" t="str">
        <f t="shared" si="226"/>
        <v/>
      </c>
      <c r="M1785" s="7" t="str">
        <f>IF(ISBLANK(A1785),"",K1785/($M$1+SUM(K$3:K1784)))</f>
        <v/>
      </c>
      <c r="N1785" t="str">
        <f>IF(ISBLANK(A1785),"",IF(H1786=0,NETWORKDAYS($H$3,H1785,holiday!$B$2:$B$10),IF(DAY(H1785)&lt;DAY(H1786),NETWORKDAYS($H$3,H1785,holiday!$B$2:$B$10),0)))</f>
        <v/>
      </c>
      <c r="O1785" t="str">
        <f>IF(ISBLANK(A1785),"",SUMIF($A$3:$A1785,O$2,$B$3:$B1785))</f>
        <v/>
      </c>
      <c r="P1785" t="str">
        <f>IF(ISBLANK(A1785),"",SUMIF($A$3:$A1785,P$2,$B$3:$B1785))</f>
        <v/>
      </c>
      <c r="Q1785" t="str">
        <f>IF(ISBLANK(A1785),"",SUMIF($A$3:$A1785,Q$2,$B$3:$B1785))</f>
        <v/>
      </c>
      <c r="R1785" t="str">
        <f>IF(ISBLANK(A1785),"",SUMIF($A$3:$A1785,R$2,$B$3:$B1785))</f>
        <v/>
      </c>
      <c r="T1785" s="2" t="str">
        <f t="shared" si="227"/>
        <v/>
      </c>
      <c r="U1785" s="2" t="str">
        <f t="shared" si="228"/>
        <v/>
      </c>
      <c r="V1785" s="2" t="str">
        <f t="shared" si="229"/>
        <v/>
      </c>
      <c r="W1785" s="2" t="str">
        <f t="shared" si="230"/>
        <v/>
      </c>
    </row>
    <row r="1786" spans="8:23" x14ac:dyDescent="0.3">
      <c r="H1786" s="12">
        <f t="shared" si="223"/>
        <v>0</v>
      </c>
      <c r="I1786" s="2" t="str">
        <f t="shared" si="224"/>
        <v/>
      </c>
      <c r="J1786" s="2" t="str">
        <f>IF(ISBLANK(A1786),"",-SUM(I$3:I1786))</f>
        <v/>
      </c>
      <c r="K1786" s="2" t="str">
        <f t="shared" si="225"/>
        <v/>
      </c>
      <c r="L1786" s="7" t="str">
        <f t="shared" si="226"/>
        <v/>
      </c>
      <c r="M1786" s="7" t="str">
        <f>IF(ISBLANK(A1786),"",K1786/($M$1+SUM(K$3:K1785)))</f>
        <v/>
      </c>
      <c r="N1786" t="str">
        <f>IF(ISBLANK(A1786),"",IF(H1787=0,NETWORKDAYS($H$3,H1786,holiday!$B$2:$B$10),IF(DAY(H1786)&lt;DAY(H1787),NETWORKDAYS($H$3,H1786,holiday!$B$2:$B$10),0)))</f>
        <v/>
      </c>
      <c r="O1786" t="str">
        <f>IF(ISBLANK(A1786),"",SUMIF($A$3:$A1786,O$2,$B$3:$B1786))</f>
        <v/>
      </c>
      <c r="P1786" t="str">
        <f>IF(ISBLANK(A1786),"",SUMIF($A$3:$A1786,P$2,$B$3:$B1786))</f>
        <v/>
      </c>
      <c r="Q1786" t="str">
        <f>IF(ISBLANK(A1786),"",SUMIF($A$3:$A1786,Q$2,$B$3:$B1786))</f>
        <v/>
      </c>
      <c r="R1786" t="str">
        <f>IF(ISBLANK(A1786),"",SUMIF($A$3:$A1786,R$2,$B$3:$B1786))</f>
        <v/>
      </c>
      <c r="T1786" s="2" t="str">
        <f t="shared" si="227"/>
        <v/>
      </c>
      <c r="U1786" s="2" t="str">
        <f t="shared" si="228"/>
        <v/>
      </c>
      <c r="V1786" s="2" t="str">
        <f t="shared" si="229"/>
        <v/>
      </c>
      <c r="W1786" s="2" t="str">
        <f t="shared" si="230"/>
        <v/>
      </c>
    </row>
    <row r="1787" spans="8:23" x14ac:dyDescent="0.3">
      <c r="H1787" s="12">
        <f t="shared" si="223"/>
        <v>0</v>
      </c>
      <c r="I1787" s="2" t="str">
        <f t="shared" si="224"/>
        <v/>
      </c>
      <c r="J1787" s="2" t="str">
        <f>IF(ISBLANK(A1787),"",-SUM(I$3:I1787))</f>
        <v/>
      </c>
      <c r="K1787" s="2" t="str">
        <f t="shared" si="225"/>
        <v/>
      </c>
      <c r="L1787" s="7" t="str">
        <f t="shared" si="226"/>
        <v/>
      </c>
      <c r="M1787" s="7" t="str">
        <f>IF(ISBLANK(A1787),"",K1787/($M$1+SUM(K$3:K1786)))</f>
        <v/>
      </c>
      <c r="N1787" t="str">
        <f>IF(ISBLANK(A1787),"",IF(H1788=0,NETWORKDAYS($H$3,H1787,holiday!$B$2:$B$10),IF(DAY(H1787)&lt;DAY(H1788),NETWORKDAYS($H$3,H1787,holiday!$B$2:$B$10),0)))</f>
        <v/>
      </c>
      <c r="O1787" t="str">
        <f>IF(ISBLANK(A1787),"",SUMIF($A$3:$A1787,O$2,$B$3:$B1787))</f>
        <v/>
      </c>
      <c r="P1787" t="str">
        <f>IF(ISBLANK(A1787),"",SUMIF($A$3:$A1787,P$2,$B$3:$B1787))</f>
        <v/>
      </c>
      <c r="Q1787" t="str">
        <f>IF(ISBLANK(A1787),"",SUMIF($A$3:$A1787,Q$2,$B$3:$B1787))</f>
        <v/>
      </c>
      <c r="R1787" t="str">
        <f>IF(ISBLANK(A1787),"",SUMIF($A$3:$A1787,R$2,$B$3:$B1787))</f>
        <v/>
      </c>
      <c r="T1787" s="2" t="str">
        <f t="shared" si="227"/>
        <v/>
      </c>
      <c r="U1787" s="2" t="str">
        <f t="shared" si="228"/>
        <v/>
      </c>
      <c r="V1787" s="2" t="str">
        <f t="shared" si="229"/>
        <v/>
      </c>
      <c r="W1787" s="2" t="str">
        <f t="shared" si="230"/>
        <v/>
      </c>
    </row>
    <row r="1788" spans="8:23" x14ac:dyDescent="0.3">
      <c r="H1788" s="12">
        <f t="shared" si="223"/>
        <v>0</v>
      </c>
      <c r="I1788" s="2" t="str">
        <f t="shared" si="224"/>
        <v/>
      </c>
      <c r="J1788" s="2" t="str">
        <f>IF(ISBLANK(A1788),"",-SUM(I$3:I1788))</f>
        <v/>
      </c>
      <c r="K1788" s="2" t="str">
        <f t="shared" si="225"/>
        <v/>
      </c>
      <c r="L1788" s="7" t="str">
        <f t="shared" si="226"/>
        <v/>
      </c>
      <c r="M1788" s="7" t="str">
        <f>IF(ISBLANK(A1788),"",K1788/($M$1+SUM(K$3:K1787)))</f>
        <v/>
      </c>
      <c r="N1788" t="str">
        <f>IF(ISBLANK(A1788),"",IF(H1789=0,NETWORKDAYS($H$3,H1788,holiday!$B$2:$B$10),IF(DAY(H1788)&lt;DAY(H1789),NETWORKDAYS($H$3,H1788,holiday!$B$2:$B$10),0)))</f>
        <v/>
      </c>
      <c r="O1788" t="str">
        <f>IF(ISBLANK(A1788),"",SUMIF($A$3:$A1788,O$2,$B$3:$B1788))</f>
        <v/>
      </c>
      <c r="P1788" t="str">
        <f>IF(ISBLANK(A1788),"",SUMIF($A$3:$A1788,P$2,$B$3:$B1788))</f>
        <v/>
      </c>
      <c r="Q1788" t="str">
        <f>IF(ISBLANK(A1788),"",SUMIF($A$3:$A1788,Q$2,$B$3:$B1788))</f>
        <v/>
      </c>
      <c r="R1788" t="str">
        <f>IF(ISBLANK(A1788),"",SUMIF($A$3:$A1788,R$2,$B$3:$B1788))</f>
        <v/>
      </c>
      <c r="T1788" s="2" t="str">
        <f t="shared" si="227"/>
        <v/>
      </c>
      <c r="U1788" s="2" t="str">
        <f t="shared" si="228"/>
        <v/>
      </c>
      <c r="V1788" s="2" t="str">
        <f t="shared" si="229"/>
        <v/>
      </c>
      <c r="W1788" s="2" t="str">
        <f t="shared" si="230"/>
        <v/>
      </c>
    </row>
    <row r="1789" spans="8:23" x14ac:dyDescent="0.3">
      <c r="H1789" s="12">
        <f t="shared" si="223"/>
        <v>0</v>
      </c>
      <c r="I1789" s="2" t="str">
        <f t="shared" si="224"/>
        <v/>
      </c>
      <c r="J1789" s="2" t="str">
        <f>IF(ISBLANK(A1789),"",-SUM(I$3:I1789))</f>
        <v/>
      </c>
      <c r="K1789" s="2" t="str">
        <f t="shared" si="225"/>
        <v/>
      </c>
      <c r="L1789" s="7" t="str">
        <f t="shared" si="226"/>
        <v/>
      </c>
      <c r="M1789" s="7" t="str">
        <f>IF(ISBLANK(A1789),"",K1789/($M$1+SUM(K$3:K1788)))</f>
        <v/>
      </c>
      <c r="N1789" t="str">
        <f>IF(ISBLANK(A1789),"",IF(H1790=0,NETWORKDAYS($H$3,H1789,holiday!$B$2:$B$10),IF(DAY(H1789)&lt;DAY(H1790),NETWORKDAYS($H$3,H1789,holiday!$B$2:$B$10),0)))</f>
        <v/>
      </c>
      <c r="O1789" t="str">
        <f>IF(ISBLANK(A1789),"",SUMIF($A$3:$A1789,O$2,$B$3:$B1789))</f>
        <v/>
      </c>
      <c r="P1789" t="str">
        <f>IF(ISBLANK(A1789),"",SUMIF($A$3:$A1789,P$2,$B$3:$B1789))</f>
        <v/>
      </c>
      <c r="Q1789" t="str">
        <f>IF(ISBLANK(A1789),"",SUMIF($A$3:$A1789,Q$2,$B$3:$B1789))</f>
        <v/>
      </c>
      <c r="R1789" t="str">
        <f>IF(ISBLANK(A1789),"",SUMIF($A$3:$A1789,R$2,$B$3:$B1789))</f>
        <v/>
      </c>
      <c r="T1789" s="2" t="str">
        <f t="shared" si="227"/>
        <v/>
      </c>
      <c r="U1789" s="2" t="str">
        <f t="shared" si="228"/>
        <v/>
      </c>
      <c r="V1789" s="2" t="str">
        <f t="shared" si="229"/>
        <v/>
      </c>
      <c r="W1789" s="2" t="str">
        <f t="shared" si="230"/>
        <v/>
      </c>
    </row>
    <row r="1790" spans="8:23" x14ac:dyDescent="0.3">
      <c r="H1790" s="12">
        <f t="shared" si="223"/>
        <v>0</v>
      </c>
      <c r="I1790" s="2" t="str">
        <f t="shared" si="224"/>
        <v/>
      </c>
      <c r="J1790" s="2" t="str">
        <f>IF(ISBLANK(A1790),"",-SUM(I$3:I1790))</f>
        <v/>
      </c>
      <c r="K1790" s="2" t="str">
        <f t="shared" si="225"/>
        <v/>
      </c>
      <c r="L1790" s="7" t="str">
        <f t="shared" si="226"/>
        <v/>
      </c>
      <c r="M1790" s="7" t="str">
        <f>IF(ISBLANK(A1790),"",K1790/($M$1+SUM(K$3:K1789)))</f>
        <v/>
      </c>
      <c r="N1790" t="str">
        <f>IF(ISBLANK(A1790),"",IF(H1791=0,NETWORKDAYS($H$3,H1790,holiday!$B$2:$B$10),IF(DAY(H1790)&lt;DAY(H1791),NETWORKDAYS($H$3,H1790,holiday!$B$2:$B$10),0)))</f>
        <v/>
      </c>
      <c r="O1790" t="str">
        <f>IF(ISBLANK(A1790),"",SUMIF($A$3:$A1790,O$2,$B$3:$B1790))</f>
        <v/>
      </c>
      <c r="P1790" t="str">
        <f>IF(ISBLANK(A1790),"",SUMIF($A$3:$A1790,P$2,$B$3:$B1790))</f>
        <v/>
      </c>
      <c r="Q1790" t="str">
        <f>IF(ISBLANK(A1790),"",SUMIF($A$3:$A1790,Q$2,$B$3:$B1790))</f>
        <v/>
      </c>
      <c r="R1790" t="str">
        <f>IF(ISBLANK(A1790),"",SUMIF($A$3:$A1790,R$2,$B$3:$B1790))</f>
        <v/>
      </c>
      <c r="T1790" s="2" t="str">
        <f t="shared" si="227"/>
        <v/>
      </c>
      <c r="U1790" s="2" t="str">
        <f t="shared" si="228"/>
        <v/>
      </c>
      <c r="V1790" s="2" t="str">
        <f t="shared" si="229"/>
        <v/>
      </c>
      <c r="W1790" s="2" t="str">
        <f t="shared" si="230"/>
        <v/>
      </c>
    </row>
    <row r="1791" spans="8:23" x14ac:dyDescent="0.3">
      <c r="H1791" s="12">
        <f t="shared" si="223"/>
        <v>0</v>
      </c>
      <c r="I1791" s="2" t="str">
        <f t="shared" si="224"/>
        <v/>
      </c>
      <c r="J1791" s="2" t="str">
        <f>IF(ISBLANK(A1791),"",-SUM(I$3:I1791))</f>
        <v/>
      </c>
      <c r="K1791" s="2" t="str">
        <f t="shared" si="225"/>
        <v/>
      </c>
      <c r="L1791" s="7" t="str">
        <f t="shared" si="226"/>
        <v/>
      </c>
      <c r="M1791" s="7" t="str">
        <f>IF(ISBLANK(A1791),"",K1791/($M$1+SUM(K$3:K1790)))</f>
        <v/>
      </c>
      <c r="N1791" t="str">
        <f>IF(ISBLANK(A1791),"",IF(H1792=0,NETWORKDAYS($H$3,H1791,holiday!$B$2:$B$10),IF(DAY(H1791)&lt;DAY(H1792),NETWORKDAYS($H$3,H1791,holiday!$B$2:$B$10),0)))</f>
        <v/>
      </c>
      <c r="O1791" t="str">
        <f>IF(ISBLANK(A1791),"",SUMIF($A$3:$A1791,O$2,$B$3:$B1791))</f>
        <v/>
      </c>
      <c r="P1791" t="str">
        <f>IF(ISBLANK(A1791),"",SUMIF($A$3:$A1791,P$2,$B$3:$B1791))</f>
        <v/>
      </c>
      <c r="Q1791" t="str">
        <f>IF(ISBLANK(A1791),"",SUMIF($A$3:$A1791,Q$2,$B$3:$B1791))</f>
        <v/>
      </c>
      <c r="R1791" t="str">
        <f>IF(ISBLANK(A1791),"",SUMIF($A$3:$A1791,R$2,$B$3:$B1791))</f>
        <v/>
      </c>
      <c r="T1791" s="2" t="str">
        <f t="shared" si="227"/>
        <v/>
      </c>
      <c r="U1791" s="2" t="str">
        <f t="shared" si="228"/>
        <v/>
      </c>
      <c r="V1791" s="2" t="str">
        <f t="shared" si="229"/>
        <v/>
      </c>
      <c r="W1791" s="2" t="str">
        <f t="shared" si="230"/>
        <v/>
      </c>
    </row>
    <row r="1792" spans="8:23" x14ac:dyDescent="0.3">
      <c r="H1792" s="12">
        <f t="shared" si="223"/>
        <v>0</v>
      </c>
      <c r="I1792" s="2" t="str">
        <f t="shared" si="224"/>
        <v/>
      </c>
      <c r="J1792" s="2" t="str">
        <f>IF(ISBLANK(A1792),"",-SUM(I$3:I1792))</f>
        <v/>
      </c>
      <c r="K1792" s="2" t="str">
        <f t="shared" si="225"/>
        <v/>
      </c>
      <c r="L1792" s="7" t="str">
        <f t="shared" si="226"/>
        <v/>
      </c>
      <c r="M1792" s="7" t="str">
        <f>IF(ISBLANK(A1792),"",K1792/($M$1+SUM(K$3:K1791)))</f>
        <v/>
      </c>
      <c r="N1792" t="str">
        <f>IF(ISBLANK(A1792),"",IF(H1793=0,NETWORKDAYS($H$3,H1792,holiday!$B$2:$B$10),IF(DAY(H1792)&lt;DAY(H1793),NETWORKDAYS($H$3,H1792,holiday!$B$2:$B$10),0)))</f>
        <v/>
      </c>
      <c r="O1792" t="str">
        <f>IF(ISBLANK(A1792),"",SUMIF($A$3:$A1792,O$2,$B$3:$B1792))</f>
        <v/>
      </c>
      <c r="P1792" t="str">
        <f>IF(ISBLANK(A1792),"",SUMIF($A$3:$A1792,P$2,$B$3:$B1792))</f>
        <v/>
      </c>
      <c r="Q1792" t="str">
        <f>IF(ISBLANK(A1792),"",SUMIF($A$3:$A1792,Q$2,$B$3:$B1792))</f>
        <v/>
      </c>
      <c r="R1792" t="str">
        <f>IF(ISBLANK(A1792),"",SUMIF($A$3:$A1792,R$2,$B$3:$B1792))</f>
        <v/>
      </c>
      <c r="T1792" s="2" t="str">
        <f t="shared" si="227"/>
        <v/>
      </c>
      <c r="U1792" s="2" t="str">
        <f t="shared" si="228"/>
        <v/>
      </c>
      <c r="V1792" s="2" t="str">
        <f t="shared" si="229"/>
        <v/>
      </c>
      <c r="W1792" s="2" t="str">
        <f t="shared" si="230"/>
        <v/>
      </c>
    </row>
    <row r="1793" spans="8:23" x14ac:dyDescent="0.3">
      <c r="H1793" s="12">
        <f t="shared" si="223"/>
        <v>0</v>
      </c>
      <c r="I1793" s="2" t="str">
        <f t="shared" si="224"/>
        <v/>
      </c>
      <c r="J1793" s="2" t="str">
        <f>IF(ISBLANK(A1793),"",-SUM(I$3:I1793))</f>
        <v/>
      </c>
      <c r="K1793" s="2" t="str">
        <f t="shared" si="225"/>
        <v/>
      </c>
      <c r="L1793" s="7" t="str">
        <f t="shared" si="226"/>
        <v/>
      </c>
      <c r="M1793" s="7" t="str">
        <f>IF(ISBLANK(A1793),"",K1793/($M$1+SUM(K$3:K1792)))</f>
        <v/>
      </c>
      <c r="N1793" t="str">
        <f>IF(ISBLANK(A1793),"",IF(H1794=0,NETWORKDAYS($H$3,H1793,holiday!$B$2:$B$10),IF(DAY(H1793)&lt;DAY(H1794),NETWORKDAYS($H$3,H1793,holiday!$B$2:$B$10),0)))</f>
        <v/>
      </c>
      <c r="O1793" t="str">
        <f>IF(ISBLANK(A1793),"",SUMIF($A$3:$A1793,O$2,$B$3:$B1793))</f>
        <v/>
      </c>
      <c r="P1793" t="str">
        <f>IF(ISBLANK(A1793),"",SUMIF($A$3:$A1793,P$2,$B$3:$B1793))</f>
        <v/>
      </c>
      <c r="Q1793" t="str">
        <f>IF(ISBLANK(A1793),"",SUMIF($A$3:$A1793,Q$2,$B$3:$B1793))</f>
        <v/>
      </c>
      <c r="R1793" t="str">
        <f>IF(ISBLANK(A1793),"",SUMIF($A$3:$A1793,R$2,$B$3:$B1793))</f>
        <v/>
      </c>
      <c r="T1793" s="2" t="str">
        <f t="shared" si="227"/>
        <v/>
      </c>
      <c r="U1793" s="2" t="str">
        <f t="shared" si="228"/>
        <v/>
      </c>
      <c r="V1793" s="2" t="str">
        <f t="shared" si="229"/>
        <v/>
      </c>
      <c r="W1793" s="2" t="str">
        <f t="shared" si="230"/>
        <v/>
      </c>
    </row>
    <row r="1794" spans="8:23" x14ac:dyDescent="0.3">
      <c r="H1794" s="12">
        <f t="shared" si="223"/>
        <v>0</v>
      </c>
      <c r="I1794" s="2" t="str">
        <f t="shared" si="224"/>
        <v/>
      </c>
      <c r="J1794" s="2" t="str">
        <f>IF(ISBLANK(A1794),"",-SUM(I$3:I1794))</f>
        <v/>
      </c>
      <c r="K1794" s="2" t="str">
        <f t="shared" si="225"/>
        <v/>
      </c>
      <c r="L1794" s="7" t="str">
        <f t="shared" si="226"/>
        <v/>
      </c>
      <c r="M1794" s="7" t="str">
        <f>IF(ISBLANK(A1794),"",K1794/($M$1+SUM(K$3:K1793)))</f>
        <v/>
      </c>
      <c r="N1794" t="str">
        <f>IF(ISBLANK(A1794),"",IF(H1795=0,NETWORKDAYS($H$3,H1794,holiday!$B$2:$B$10),IF(DAY(H1794)&lt;DAY(H1795),NETWORKDAYS($H$3,H1794,holiday!$B$2:$B$10),0)))</f>
        <v/>
      </c>
      <c r="O1794" t="str">
        <f>IF(ISBLANK(A1794),"",SUMIF($A$3:$A1794,O$2,$B$3:$B1794))</f>
        <v/>
      </c>
      <c r="P1794" t="str">
        <f>IF(ISBLANK(A1794),"",SUMIF($A$3:$A1794,P$2,$B$3:$B1794))</f>
        <v/>
      </c>
      <c r="Q1794" t="str">
        <f>IF(ISBLANK(A1794),"",SUMIF($A$3:$A1794,Q$2,$B$3:$B1794))</f>
        <v/>
      </c>
      <c r="R1794" t="str">
        <f>IF(ISBLANK(A1794),"",SUMIF($A$3:$A1794,R$2,$B$3:$B1794))</f>
        <v/>
      </c>
      <c r="T1794" s="2" t="str">
        <f t="shared" si="227"/>
        <v/>
      </c>
      <c r="U1794" s="2" t="str">
        <f t="shared" si="228"/>
        <v/>
      </c>
      <c r="V1794" s="2" t="str">
        <f t="shared" si="229"/>
        <v/>
      </c>
      <c r="W1794" s="2" t="str">
        <f t="shared" si="230"/>
        <v/>
      </c>
    </row>
    <row r="1795" spans="8:23" x14ac:dyDescent="0.3">
      <c r="H1795" s="12">
        <f t="shared" si="223"/>
        <v>0</v>
      </c>
      <c r="I1795" s="2" t="str">
        <f t="shared" si="224"/>
        <v/>
      </c>
      <c r="J1795" s="2" t="str">
        <f>IF(ISBLANK(A1795),"",-SUM(I$3:I1795))</f>
        <v/>
      </c>
      <c r="K1795" s="2" t="str">
        <f t="shared" si="225"/>
        <v/>
      </c>
      <c r="L1795" s="7" t="str">
        <f t="shared" si="226"/>
        <v/>
      </c>
      <c r="M1795" s="7" t="str">
        <f>IF(ISBLANK(A1795),"",K1795/($M$1+SUM(K$3:K1794)))</f>
        <v/>
      </c>
      <c r="N1795" t="str">
        <f>IF(ISBLANK(A1795),"",IF(H1796=0,NETWORKDAYS($H$3,H1795,holiday!$B$2:$B$10),IF(DAY(H1795)&lt;DAY(H1796),NETWORKDAYS($H$3,H1795,holiday!$B$2:$B$10),0)))</f>
        <v/>
      </c>
      <c r="O1795" t="str">
        <f>IF(ISBLANK(A1795),"",SUMIF($A$3:$A1795,O$2,$B$3:$B1795))</f>
        <v/>
      </c>
      <c r="P1795" t="str">
        <f>IF(ISBLANK(A1795),"",SUMIF($A$3:$A1795,P$2,$B$3:$B1795))</f>
        <v/>
      </c>
      <c r="Q1795" t="str">
        <f>IF(ISBLANK(A1795),"",SUMIF($A$3:$A1795,Q$2,$B$3:$B1795))</f>
        <v/>
      </c>
      <c r="R1795" t="str">
        <f>IF(ISBLANK(A1795),"",SUMIF($A$3:$A1795,R$2,$B$3:$B1795))</f>
        <v/>
      </c>
      <c r="T1795" s="2" t="str">
        <f t="shared" si="227"/>
        <v/>
      </c>
      <c r="U1795" s="2" t="str">
        <f t="shared" si="228"/>
        <v/>
      </c>
      <c r="V1795" s="2" t="str">
        <f t="shared" si="229"/>
        <v/>
      </c>
      <c r="W1795" s="2" t="str">
        <f t="shared" si="230"/>
        <v/>
      </c>
    </row>
    <row r="1796" spans="8:23" x14ac:dyDescent="0.3">
      <c r="H1796" s="12">
        <f t="shared" ref="H1796:H1859" si="231">IF(ISBLANK(D1796),,LEFT(D1796,LEN(D1796)-6)*1)</f>
        <v>0</v>
      </c>
      <c r="I1796" s="2" t="str">
        <f t="shared" si="224"/>
        <v/>
      </c>
      <c r="J1796" s="2" t="str">
        <f>IF(ISBLANK(A1796),"",-SUM(I$3:I1796))</f>
        <v/>
      </c>
      <c r="K1796" s="2" t="str">
        <f t="shared" si="225"/>
        <v/>
      </c>
      <c r="L1796" s="7" t="str">
        <f t="shared" si="226"/>
        <v/>
      </c>
      <c r="M1796" s="7" t="str">
        <f>IF(ISBLANK(A1796),"",K1796/($M$1+SUM(K$3:K1795)))</f>
        <v/>
      </c>
      <c r="N1796" t="str">
        <f>IF(ISBLANK(A1796),"",IF(H1797=0,NETWORKDAYS($H$3,H1796,holiday!$B$2:$B$10),IF(DAY(H1796)&lt;DAY(H1797),NETWORKDAYS($H$3,H1796,holiday!$B$2:$B$10),0)))</f>
        <v/>
      </c>
      <c r="O1796" t="str">
        <f>IF(ISBLANK(A1796),"",SUMIF($A$3:$A1796,O$2,$B$3:$B1796))</f>
        <v/>
      </c>
      <c r="P1796" t="str">
        <f>IF(ISBLANK(A1796),"",SUMIF($A$3:$A1796,P$2,$B$3:$B1796))</f>
        <v/>
      </c>
      <c r="Q1796" t="str">
        <f>IF(ISBLANK(A1796),"",SUMIF($A$3:$A1796,Q$2,$B$3:$B1796))</f>
        <v/>
      </c>
      <c r="R1796" t="str">
        <f>IF(ISBLANK(A1796),"",SUMIF($A$3:$A1796,R$2,$B$3:$B1796))</f>
        <v/>
      </c>
      <c r="T1796" s="2" t="str">
        <f t="shared" si="227"/>
        <v/>
      </c>
      <c r="U1796" s="2" t="str">
        <f t="shared" si="228"/>
        <v/>
      </c>
      <c r="V1796" s="2" t="str">
        <f t="shared" si="229"/>
        <v/>
      </c>
      <c r="W1796" s="2" t="str">
        <f t="shared" si="230"/>
        <v/>
      </c>
    </row>
    <row r="1797" spans="8:23" x14ac:dyDescent="0.3">
      <c r="H1797" s="12">
        <f t="shared" si="231"/>
        <v>0</v>
      </c>
      <c r="I1797" s="2" t="str">
        <f t="shared" si="224"/>
        <v/>
      </c>
      <c r="J1797" s="2" t="str">
        <f>IF(ISBLANK(A1797),"",-SUM(I$3:I1797))</f>
        <v/>
      </c>
      <c r="K1797" s="2" t="str">
        <f t="shared" si="225"/>
        <v/>
      </c>
      <c r="L1797" s="7" t="str">
        <f t="shared" si="226"/>
        <v/>
      </c>
      <c r="M1797" s="7" t="str">
        <f>IF(ISBLANK(A1797),"",K1797/($M$1+SUM(K$3:K1796)))</f>
        <v/>
      </c>
      <c r="N1797" t="str">
        <f>IF(ISBLANK(A1797),"",IF(H1798=0,NETWORKDAYS($H$3,H1797,holiday!$B$2:$B$10),IF(DAY(H1797)&lt;DAY(H1798),NETWORKDAYS($H$3,H1797,holiday!$B$2:$B$10),0)))</f>
        <v/>
      </c>
      <c r="O1797" t="str">
        <f>IF(ISBLANK(A1797),"",SUMIF($A$3:$A1797,O$2,$B$3:$B1797))</f>
        <v/>
      </c>
      <c r="P1797" t="str">
        <f>IF(ISBLANK(A1797),"",SUMIF($A$3:$A1797,P$2,$B$3:$B1797))</f>
        <v/>
      </c>
      <c r="Q1797" t="str">
        <f>IF(ISBLANK(A1797),"",SUMIF($A$3:$A1797,Q$2,$B$3:$B1797))</f>
        <v/>
      </c>
      <c r="R1797" t="str">
        <f>IF(ISBLANK(A1797),"",SUMIF($A$3:$A1797,R$2,$B$3:$B1797))</f>
        <v/>
      </c>
      <c r="T1797" s="2" t="str">
        <f t="shared" si="227"/>
        <v/>
      </c>
      <c r="U1797" s="2" t="str">
        <f t="shared" si="228"/>
        <v/>
      </c>
      <c r="V1797" s="2" t="str">
        <f t="shared" si="229"/>
        <v/>
      </c>
      <c r="W1797" s="2" t="str">
        <f t="shared" si="230"/>
        <v/>
      </c>
    </row>
    <row r="1798" spans="8:23" x14ac:dyDescent="0.3">
      <c r="H1798" s="12">
        <f t="shared" si="231"/>
        <v>0</v>
      </c>
      <c r="I1798" s="2" t="str">
        <f t="shared" si="224"/>
        <v/>
      </c>
      <c r="J1798" s="2" t="str">
        <f>IF(ISBLANK(A1798),"",-SUM(I$3:I1798))</f>
        <v/>
      </c>
      <c r="K1798" s="2" t="str">
        <f t="shared" si="225"/>
        <v/>
      </c>
      <c r="L1798" s="7" t="str">
        <f t="shared" si="226"/>
        <v/>
      </c>
      <c r="M1798" s="7" t="str">
        <f>IF(ISBLANK(A1798),"",K1798/($M$1+SUM(K$3:K1797)))</f>
        <v/>
      </c>
      <c r="N1798" t="str">
        <f>IF(ISBLANK(A1798),"",IF(H1799=0,NETWORKDAYS($H$3,H1798,holiday!$B$2:$B$10),IF(DAY(H1798)&lt;DAY(H1799),NETWORKDAYS($H$3,H1798,holiday!$B$2:$B$10),0)))</f>
        <v/>
      </c>
      <c r="O1798" t="str">
        <f>IF(ISBLANK(A1798),"",SUMIF($A$3:$A1798,O$2,$B$3:$B1798))</f>
        <v/>
      </c>
      <c r="P1798" t="str">
        <f>IF(ISBLANK(A1798),"",SUMIF($A$3:$A1798,P$2,$B$3:$B1798))</f>
        <v/>
      </c>
      <c r="Q1798" t="str">
        <f>IF(ISBLANK(A1798),"",SUMIF($A$3:$A1798,Q$2,$B$3:$B1798))</f>
        <v/>
      </c>
      <c r="R1798" t="str">
        <f>IF(ISBLANK(A1798),"",SUMIF($A$3:$A1798,R$2,$B$3:$B1798))</f>
        <v/>
      </c>
      <c r="T1798" s="2" t="str">
        <f t="shared" si="227"/>
        <v/>
      </c>
      <c r="U1798" s="2" t="str">
        <f t="shared" si="228"/>
        <v/>
      </c>
      <c r="V1798" s="2" t="str">
        <f t="shared" si="229"/>
        <v/>
      </c>
      <c r="W1798" s="2" t="str">
        <f t="shared" si="230"/>
        <v/>
      </c>
    </row>
    <row r="1799" spans="8:23" x14ac:dyDescent="0.3">
      <c r="H1799" s="12">
        <f t="shared" si="231"/>
        <v>0</v>
      </c>
      <c r="I1799" s="2" t="str">
        <f t="shared" si="224"/>
        <v/>
      </c>
      <c r="J1799" s="2" t="str">
        <f>IF(ISBLANK(A1799),"",-SUM(I$3:I1799))</f>
        <v/>
      </c>
      <c r="K1799" s="2" t="str">
        <f t="shared" si="225"/>
        <v/>
      </c>
      <c r="L1799" s="7" t="str">
        <f t="shared" si="226"/>
        <v/>
      </c>
      <c r="M1799" s="7" t="str">
        <f>IF(ISBLANK(A1799),"",K1799/($M$1+SUM(K$3:K1798)))</f>
        <v/>
      </c>
      <c r="N1799" t="str">
        <f>IF(ISBLANK(A1799),"",IF(H1800=0,NETWORKDAYS($H$3,H1799,holiday!$B$2:$B$10),IF(DAY(H1799)&lt;DAY(H1800),NETWORKDAYS($H$3,H1799,holiday!$B$2:$B$10),0)))</f>
        <v/>
      </c>
      <c r="O1799" t="str">
        <f>IF(ISBLANK(A1799),"",SUMIF($A$3:$A1799,O$2,$B$3:$B1799))</f>
        <v/>
      </c>
      <c r="P1799" t="str">
        <f>IF(ISBLANK(A1799),"",SUMIF($A$3:$A1799,P$2,$B$3:$B1799))</f>
        <v/>
      </c>
      <c r="Q1799" t="str">
        <f>IF(ISBLANK(A1799),"",SUMIF($A$3:$A1799,Q$2,$B$3:$B1799))</f>
        <v/>
      </c>
      <c r="R1799" t="str">
        <f>IF(ISBLANK(A1799),"",SUMIF($A$3:$A1799,R$2,$B$3:$B1799))</f>
        <v/>
      </c>
      <c r="T1799" s="2" t="str">
        <f t="shared" si="227"/>
        <v/>
      </c>
      <c r="U1799" s="2" t="str">
        <f t="shared" si="228"/>
        <v/>
      </c>
      <c r="V1799" s="2" t="str">
        <f t="shared" si="229"/>
        <v/>
      </c>
      <c r="W1799" s="2" t="str">
        <f t="shared" si="230"/>
        <v/>
      </c>
    </row>
    <row r="1800" spans="8:23" x14ac:dyDescent="0.3">
      <c r="H1800" s="12">
        <f t="shared" si="231"/>
        <v>0</v>
      </c>
      <c r="I1800" s="2" t="str">
        <f t="shared" si="224"/>
        <v/>
      </c>
      <c r="J1800" s="2" t="str">
        <f>IF(ISBLANK(A1800),"",-SUM(I$3:I1800))</f>
        <v/>
      </c>
      <c r="K1800" s="2" t="str">
        <f t="shared" si="225"/>
        <v/>
      </c>
      <c r="L1800" s="7" t="str">
        <f t="shared" si="226"/>
        <v/>
      </c>
      <c r="M1800" s="7" t="str">
        <f>IF(ISBLANK(A1800),"",K1800/($M$1+SUM(K$3:K1799)))</f>
        <v/>
      </c>
      <c r="N1800" t="str">
        <f>IF(ISBLANK(A1800),"",IF(H1801=0,NETWORKDAYS($H$3,H1800,holiday!$B$2:$B$10),IF(DAY(H1800)&lt;DAY(H1801),NETWORKDAYS($H$3,H1800,holiday!$B$2:$B$10),0)))</f>
        <v/>
      </c>
      <c r="O1800" t="str">
        <f>IF(ISBLANK(A1800),"",SUMIF($A$3:$A1800,O$2,$B$3:$B1800))</f>
        <v/>
      </c>
      <c r="P1800" t="str">
        <f>IF(ISBLANK(A1800),"",SUMIF($A$3:$A1800,P$2,$B$3:$B1800))</f>
        <v/>
      </c>
      <c r="Q1800" t="str">
        <f>IF(ISBLANK(A1800),"",SUMIF($A$3:$A1800,Q$2,$B$3:$B1800))</f>
        <v/>
      </c>
      <c r="R1800" t="str">
        <f>IF(ISBLANK(A1800),"",SUMIF($A$3:$A1800,R$2,$B$3:$B1800))</f>
        <v/>
      </c>
      <c r="T1800" s="2" t="str">
        <f t="shared" si="227"/>
        <v/>
      </c>
      <c r="U1800" s="2" t="str">
        <f t="shared" si="228"/>
        <v/>
      </c>
      <c r="V1800" s="2" t="str">
        <f t="shared" si="229"/>
        <v/>
      </c>
      <c r="W1800" s="2" t="str">
        <f t="shared" si="230"/>
        <v/>
      </c>
    </row>
    <row r="1801" spans="8:23" x14ac:dyDescent="0.3">
      <c r="H1801" s="12">
        <f t="shared" si="231"/>
        <v>0</v>
      </c>
      <c r="I1801" s="2" t="str">
        <f t="shared" si="224"/>
        <v/>
      </c>
      <c r="J1801" s="2" t="str">
        <f>IF(ISBLANK(A1801),"",-SUM(I$3:I1801))</f>
        <v/>
      </c>
      <c r="K1801" s="2" t="str">
        <f t="shared" si="225"/>
        <v/>
      </c>
      <c r="L1801" s="7" t="str">
        <f t="shared" si="226"/>
        <v/>
      </c>
      <c r="M1801" s="7" t="str">
        <f>IF(ISBLANK(A1801),"",K1801/($M$1+SUM(K$3:K1800)))</f>
        <v/>
      </c>
      <c r="N1801" t="str">
        <f>IF(ISBLANK(A1801),"",IF(H1802=0,NETWORKDAYS($H$3,H1801,holiday!$B$2:$B$10),IF(DAY(H1801)&lt;DAY(H1802),NETWORKDAYS($H$3,H1801,holiday!$B$2:$B$10),0)))</f>
        <v/>
      </c>
      <c r="O1801" t="str">
        <f>IF(ISBLANK(A1801),"",SUMIF($A$3:$A1801,O$2,$B$3:$B1801))</f>
        <v/>
      </c>
      <c r="P1801" t="str">
        <f>IF(ISBLANK(A1801),"",SUMIF($A$3:$A1801,P$2,$B$3:$B1801))</f>
        <v/>
      </c>
      <c r="Q1801" t="str">
        <f>IF(ISBLANK(A1801),"",SUMIF($A$3:$A1801,Q$2,$B$3:$B1801))</f>
        <v/>
      </c>
      <c r="R1801" t="str">
        <f>IF(ISBLANK(A1801),"",SUMIF($A$3:$A1801,R$2,$B$3:$B1801))</f>
        <v/>
      </c>
      <c r="T1801" s="2" t="str">
        <f t="shared" si="227"/>
        <v/>
      </c>
      <c r="U1801" s="2" t="str">
        <f t="shared" si="228"/>
        <v/>
      </c>
      <c r="V1801" s="2" t="str">
        <f t="shared" si="229"/>
        <v/>
      </c>
      <c r="W1801" s="2" t="str">
        <f t="shared" si="230"/>
        <v/>
      </c>
    </row>
    <row r="1802" spans="8:23" x14ac:dyDescent="0.3">
      <c r="H1802" s="12">
        <f t="shared" si="231"/>
        <v>0</v>
      </c>
      <c r="I1802" s="2" t="str">
        <f t="shared" si="224"/>
        <v/>
      </c>
      <c r="J1802" s="2" t="str">
        <f>IF(ISBLANK(A1802),"",-SUM(I$3:I1802))</f>
        <v/>
      </c>
      <c r="K1802" s="2" t="str">
        <f t="shared" si="225"/>
        <v/>
      </c>
      <c r="L1802" s="7" t="str">
        <f t="shared" si="226"/>
        <v/>
      </c>
      <c r="M1802" s="7" t="str">
        <f>IF(ISBLANK(A1802),"",K1802/($M$1+SUM(K$3:K1801)))</f>
        <v/>
      </c>
      <c r="N1802" t="str">
        <f>IF(ISBLANK(A1802),"",IF(H1803=0,NETWORKDAYS($H$3,H1802,holiday!$B$2:$B$10),IF(DAY(H1802)&lt;DAY(H1803),NETWORKDAYS($H$3,H1802,holiday!$B$2:$B$10),0)))</f>
        <v/>
      </c>
      <c r="O1802" t="str">
        <f>IF(ISBLANK(A1802),"",SUMIF($A$3:$A1802,O$2,$B$3:$B1802))</f>
        <v/>
      </c>
      <c r="P1802" t="str">
        <f>IF(ISBLANK(A1802),"",SUMIF($A$3:$A1802,P$2,$B$3:$B1802))</f>
        <v/>
      </c>
      <c r="Q1802" t="str">
        <f>IF(ISBLANK(A1802),"",SUMIF($A$3:$A1802,Q$2,$B$3:$B1802))</f>
        <v/>
      </c>
      <c r="R1802" t="str">
        <f>IF(ISBLANK(A1802),"",SUMIF($A$3:$A1802,R$2,$B$3:$B1802))</f>
        <v/>
      </c>
      <c r="T1802" s="2" t="str">
        <f t="shared" si="227"/>
        <v/>
      </c>
      <c r="U1802" s="2" t="str">
        <f t="shared" si="228"/>
        <v/>
      </c>
      <c r="V1802" s="2" t="str">
        <f t="shared" si="229"/>
        <v/>
      </c>
      <c r="W1802" s="2" t="str">
        <f t="shared" si="230"/>
        <v/>
      </c>
    </row>
    <row r="1803" spans="8:23" x14ac:dyDescent="0.3">
      <c r="H1803" s="12">
        <f t="shared" si="231"/>
        <v>0</v>
      </c>
      <c r="I1803" s="2" t="str">
        <f t="shared" si="224"/>
        <v/>
      </c>
      <c r="J1803" s="2" t="str">
        <f>IF(ISBLANK(A1803),"",-SUM(I$3:I1803))</f>
        <v/>
      </c>
      <c r="K1803" s="2" t="str">
        <f t="shared" si="225"/>
        <v/>
      </c>
      <c r="L1803" s="7" t="str">
        <f t="shared" si="226"/>
        <v/>
      </c>
      <c r="M1803" s="7" t="str">
        <f>IF(ISBLANK(A1803),"",K1803/($M$1+SUM(K$3:K1802)))</f>
        <v/>
      </c>
      <c r="N1803" t="str">
        <f>IF(ISBLANK(A1803),"",IF(H1804=0,NETWORKDAYS($H$3,H1803,holiday!$B$2:$B$10),IF(DAY(H1803)&lt;DAY(H1804),NETWORKDAYS($H$3,H1803,holiday!$B$2:$B$10),0)))</f>
        <v/>
      </c>
      <c r="O1803" t="str">
        <f>IF(ISBLANK(A1803),"",SUMIF($A$3:$A1803,O$2,$B$3:$B1803))</f>
        <v/>
      </c>
      <c r="P1803" t="str">
        <f>IF(ISBLANK(A1803),"",SUMIF($A$3:$A1803,P$2,$B$3:$B1803))</f>
        <v/>
      </c>
      <c r="Q1803" t="str">
        <f>IF(ISBLANK(A1803),"",SUMIF($A$3:$A1803,Q$2,$B$3:$B1803))</f>
        <v/>
      </c>
      <c r="R1803" t="str">
        <f>IF(ISBLANK(A1803),"",SUMIF($A$3:$A1803,R$2,$B$3:$B1803))</f>
        <v/>
      </c>
      <c r="T1803" s="2" t="str">
        <f t="shared" si="227"/>
        <v/>
      </c>
      <c r="U1803" s="2" t="str">
        <f t="shared" si="228"/>
        <v/>
      </c>
      <c r="V1803" s="2" t="str">
        <f t="shared" si="229"/>
        <v/>
      </c>
      <c r="W1803" s="2" t="str">
        <f t="shared" si="230"/>
        <v/>
      </c>
    </row>
    <row r="1804" spans="8:23" x14ac:dyDescent="0.3">
      <c r="H1804" s="12">
        <f t="shared" si="231"/>
        <v>0</v>
      </c>
      <c r="I1804" s="2" t="str">
        <f t="shared" si="224"/>
        <v/>
      </c>
      <c r="J1804" s="2" t="str">
        <f>IF(ISBLANK(A1804),"",-SUM(I$3:I1804))</f>
        <v/>
      </c>
      <c r="K1804" s="2" t="str">
        <f t="shared" si="225"/>
        <v/>
      </c>
      <c r="L1804" s="7" t="str">
        <f t="shared" si="226"/>
        <v/>
      </c>
      <c r="M1804" s="7" t="str">
        <f>IF(ISBLANK(A1804),"",K1804/($M$1+SUM(K$3:K1803)))</f>
        <v/>
      </c>
      <c r="N1804" t="str">
        <f>IF(ISBLANK(A1804),"",IF(H1805=0,NETWORKDAYS($H$3,H1804,holiday!$B$2:$B$10),IF(DAY(H1804)&lt;DAY(H1805),NETWORKDAYS($H$3,H1804,holiday!$B$2:$B$10),0)))</f>
        <v/>
      </c>
      <c r="O1804" t="str">
        <f>IF(ISBLANK(A1804),"",SUMIF($A$3:$A1804,O$2,$B$3:$B1804))</f>
        <v/>
      </c>
      <c r="P1804" t="str">
        <f>IF(ISBLANK(A1804),"",SUMIF($A$3:$A1804,P$2,$B$3:$B1804))</f>
        <v/>
      </c>
      <c r="Q1804" t="str">
        <f>IF(ISBLANK(A1804),"",SUMIF($A$3:$A1804,Q$2,$B$3:$B1804))</f>
        <v/>
      </c>
      <c r="R1804" t="str">
        <f>IF(ISBLANK(A1804),"",SUMIF($A$3:$A1804,R$2,$B$3:$B1804))</f>
        <v/>
      </c>
      <c r="T1804" s="2" t="str">
        <f t="shared" si="227"/>
        <v/>
      </c>
      <c r="U1804" s="2" t="str">
        <f t="shared" si="228"/>
        <v/>
      </c>
      <c r="V1804" s="2" t="str">
        <f t="shared" si="229"/>
        <v/>
      </c>
      <c r="W1804" s="2" t="str">
        <f t="shared" si="230"/>
        <v/>
      </c>
    </row>
    <row r="1805" spans="8:23" x14ac:dyDescent="0.3">
      <c r="H1805" s="12">
        <f t="shared" si="231"/>
        <v>0</v>
      </c>
      <c r="I1805" s="2" t="str">
        <f t="shared" si="224"/>
        <v/>
      </c>
      <c r="J1805" s="2" t="str">
        <f>IF(ISBLANK(A1805),"",-SUM(I$3:I1805))</f>
        <v/>
      </c>
      <c r="K1805" s="2" t="str">
        <f t="shared" si="225"/>
        <v/>
      </c>
      <c r="L1805" s="7" t="str">
        <f t="shared" si="226"/>
        <v/>
      </c>
      <c r="M1805" s="7" t="str">
        <f>IF(ISBLANK(A1805),"",K1805/($M$1+SUM(K$3:K1804)))</f>
        <v/>
      </c>
      <c r="N1805" t="str">
        <f>IF(ISBLANK(A1805),"",IF(H1806=0,NETWORKDAYS($H$3,H1805,holiday!$B$2:$B$10),IF(DAY(H1805)&lt;DAY(H1806),NETWORKDAYS($H$3,H1805,holiday!$B$2:$B$10),0)))</f>
        <v/>
      </c>
      <c r="O1805" t="str">
        <f>IF(ISBLANK(A1805),"",SUMIF($A$3:$A1805,O$2,$B$3:$B1805))</f>
        <v/>
      </c>
      <c r="P1805" t="str">
        <f>IF(ISBLANK(A1805),"",SUMIF($A$3:$A1805,P$2,$B$3:$B1805))</f>
        <v/>
      </c>
      <c r="Q1805" t="str">
        <f>IF(ISBLANK(A1805),"",SUMIF($A$3:$A1805,Q$2,$B$3:$B1805))</f>
        <v/>
      </c>
      <c r="R1805" t="str">
        <f>IF(ISBLANK(A1805),"",SUMIF($A$3:$A1805,R$2,$B$3:$B1805))</f>
        <v/>
      </c>
      <c r="T1805" s="2" t="str">
        <f t="shared" si="227"/>
        <v/>
      </c>
      <c r="U1805" s="2" t="str">
        <f t="shared" si="228"/>
        <v/>
      </c>
      <c r="V1805" s="2" t="str">
        <f t="shared" si="229"/>
        <v/>
      </c>
      <c r="W1805" s="2" t="str">
        <f t="shared" si="230"/>
        <v/>
      </c>
    </row>
    <row r="1806" spans="8:23" x14ac:dyDescent="0.3">
      <c r="H1806" s="12">
        <f t="shared" si="231"/>
        <v>0</v>
      </c>
      <c r="I1806" s="2" t="str">
        <f t="shared" si="224"/>
        <v/>
      </c>
      <c r="J1806" s="2" t="str">
        <f>IF(ISBLANK(A1806),"",-SUM(I$3:I1806))</f>
        <v/>
      </c>
      <c r="K1806" s="2" t="str">
        <f t="shared" si="225"/>
        <v/>
      </c>
      <c r="L1806" s="7" t="str">
        <f t="shared" si="226"/>
        <v/>
      </c>
      <c r="M1806" s="7" t="str">
        <f>IF(ISBLANK(A1806),"",K1806/($M$1+SUM(K$3:K1805)))</f>
        <v/>
      </c>
      <c r="N1806" t="str">
        <f>IF(ISBLANK(A1806),"",IF(H1807=0,NETWORKDAYS($H$3,H1806,holiday!$B$2:$B$10),IF(DAY(H1806)&lt;DAY(H1807),NETWORKDAYS($H$3,H1806,holiday!$B$2:$B$10),0)))</f>
        <v/>
      </c>
      <c r="O1806" t="str">
        <f>IF(ISBLANK(A1806),"",SUMIF($A$3:$A1806,O$2,$B$3:$B1806))</f>
        <v/>
      </c>
      <c r="P1806" t="str">
        <f>IF(ISBLANK(A1806),"",SUMIF($A$3:$A1806,P$2,$B$3:$B1806))</f>
        <v/>
      </c>
      <c r="Q1806" t="str">
        <f>IF(ISBLANK(A1806),"",SUMIF($A$3:$A1806,Q$2,$B$3:$B1806))</f>
        <v/>
      </c>
      <c r="R1806" t="str">
        <f>IF(ISBLANK(A1806),"",SUMIF($A$3:$A1806,R$2,$B$3:$B1806))</f>
        <v/>
      </c>
      <c r="T1806" s="2" t="str">
        <f t="shared" si="227"/>
        <v/>
      </c>
      <c r="U1806" s="2" t="str">
        <f t="shared" si="228"/>
        <v/>
      </c>
      <c r="V1806" s="2" t="str">
        <f t="shared" si="229"/>
        <v/>
      </c>
      <c r="W1806" s="2" t="str">
        <f t="shared" si="230"/>
        <v/>
      </c>
    </row>
    <row r="1807" spans="8:23" x14ac:dyDescent="0.3">
      <c r="H1807" s="12">
        <f t="shared" si="231"/>
        <v>0</v>
      </c>
      <c r="I1807" s="2" t="str">
        <f t="shared" si="224"/>
        <v/>
      </c>
      <c r="J1807" s="2" t="str">
        <f>IF(ISBLANK(A1807),"",-SUM(I$3:I1807))</f>
        <v/>
      </c>
      <c r="K1807" s="2" t="str">
        <f t="shared" si="225"/>
        <v/>
      </c>
      <c r="L1807" s="7" t="str">
        <f t="shared" si="226"/>
        <v/>
      </c>
      <c r="M1807" s="7" t="str">
        <f>IF(ISBLANK(A1807),"",K1807/($M$1+SUM(K$3:K1806)))</f>
        <v/>
      </c>
      <c r="N1807" t="str">
        <f>IF(ISBLANK(A1807),"",IF(H1808=0,NETWORKDAYS($H$3,H1807,holiday!$B$2:$B$10),IF(DAY(H1807)&lt;DAY(H1808),NETWORKDAYS($H$3,H1807,holiday!$B$2:$B$10),0)))</f>
        <v/>
      </c>
      <c r="O1807" t="str">
        <f>IF(ISBLANK(A1807),"",SUMIF($A$3:$A1807,O$2,$B$3:$B1807))</f>
        <v/>
      </c>
      <c r="P1807" t="str">
        <f>IF(ISBLANK(A1807),"",SUMIF($A$3:$A1807,P$2,$B$3:$B1807))</f>
        <v/>
      </c>
      <c r="Q1807" t="str">
        <f>IF(ISBLANK(A1807),"",SUMIF($A$3:$A1807,Q$2,$B$3:$B1807))</f>
        <v/>
      </c>
      <c r="R1807" t="str">
        <f>IF(ISBLANK(A1807),"",SUMIF($A$3:$A1807,R$2,$B$3:$B1807))</f>
        <v/>
      </c>
      <c r="T1807" s="2" t="str">
        <f t="shared" si="227"/>
        <v/>
      </c>
      <c r="U1807" s="2" t="str">
        <f t="shared" si="228"/>
        <v/>
      </c>
      <c r="V1807" s="2" t="str">
        <f t="shared" si="229"/>
        <v/>
      </c>
      <c r="W1807" s="2" t="str">
        <f t="shared" si="230"/>
        <v/>
      </c>
    </row>
    <row r="1808" spans="8:23" x14ac:dyDescent="0.3">
      <c r="H1808" s="12">
        <f t="shared" si="231"/>
        <v>0</v>
      </c>
      <c r="I1808" s="2" t="str">
        <f t="shared" si="224"/>
        <v/>
      </c>
      <c r="J1808" s="2" t="str">
        <f>IF(ISBLANK(A1808),"",-SUM(I$3:I1808))</f>
        <v/>
      </c>
      <c r="K1808" s="2" t="str">
        <f t="shared" si="225"/>
        <v/>
      </c>
      <c r="L1808" s="7" t="str">
        <f t="shared" si="226"/>
        <v/>
      </c>
      <c r="M1808" s="7" t="str">
        <f>IF(ISBLANK(A1808),"",K1808/($M$1+SUM(K$3:K1807)))</f>
        <v/>
      </c>
      <c r="N1808" t="str">
        <f>IF(ISBLANK(A1808),"",IF(H1809=0,NETWORKDAYS($H$3,H1808,holiday!$B$2:$B$10),IF(DAY(H1808)&lt;DAY(H1809),NETWORKDAYS($H$3,H1808,holiday!$B$2:$B$10),0)))</f>
        <v/>
      </c>
      <c r="O1808" t="str">
        <f>IF(ISBLANK(A1808),"",SUMIF($A$3:$A1808,O$2,$B$3:$B1808))</f>
        <v/>
      </c>
      <c r="P1808" t="str">
        <f>IF(ISBLANK(A1808),"",SUMIF($A$3:$A1808,P$2,$B$3:$B1808))</f>
        <v/>
      </c>
      <c r="Q1808" t="str">
        <f>IF(ISBLANK(A1808),"",SUMIF($A$3:$A1808,Q$2,$B$3:$B1808))</f>
        <v/>
      </c>
      <c r="R1808" t="str">
        <f>IF(ISBLANK(A1808),"",SUMIF($A$3:$A1808,R$2,$B$3:$B1808))</f>
        <v/>
      </c>
      <c r="T1808" s="2" t="str">
        <f t="shared" si="227"/>
        <v/>
      </c>
      <c r="U1808" s="2" t="str">
        <f t="shared" si="228"/>
        <v/>
      </c>
      <c r="V1808" s="2" t="str">
        <f t="shared" si="229"/>
        <v/>
      </c>
      <c r="W1808" s="2" t="str">
        <f t="shared" si="230"/>
        <v/>
      </c>
    </row>
    <row r="1809" spans="8:23" x14ac:dyDescent="0.3">
      <c r="H1809" s="12">
        <f t="shared" si="231"/>
        <v>0</v>
      </c>
      <c r="I1809" s="2" t="str">
        <f t="shared" si="224"/>
        <v/>
      </c>
      <c r="J1809" s="2" t="str">
        <f>IF(ISBLANK(A1809),"",-SUM(I$3:I1809))</f>
        <v/>
      </c>
      <c r="K1809" s="2" t="str">
        <f t="shared" si="225"/>
        <v/>
      </c>
      <c r="L1809" s="7" t="str">
        <f t="shared" si="226"/>
        <v/>
      </c>
      <c r="M1809" s="7" t="str">
        <f>IF(ISBLANK(A1809),"",K1809/($M$1+SUM(K$3:K1808)))</f>
        <v/>
      </c>
      <c r="N1809" t="str">
        <f>IF(ISBLANK(A1809),"",IF(H1810=0,NETWORKDAYS($H$3,H1809,holiday!$B$2:$B$10),IF(DAY(H1809)&lt;DAY(H1810),NETWORKDAYS($H$3,H1809,holiday!$B$2:$B$10),0)))</f>
        <v/>
      </c>
      <c r="O1809" t="str">
        <f>IF(ISBLANK(A1809),"",SUMIF($A$3:$A1809,O$2,$B$3:$B1809))</f>
        <v/>
      </c>
      <c r="P1809" t="str">
        <f>IF(ISBLANK(A1809),"",SUMIF($A$3:$A1809,P$2,$B$3:$B1809))</f>
        <v/>
      </c>
      <c r="Q1809" t="str">
        <f>IF(ISBLANK(A1809),"",SUMIF($A$3:$A1809,Q$2,$B$3:$B1809))</f>
        <v/>
      </c>
      <c r="R1809" t="str">
        <f>IF(ISBLANK(A1809),"",SUMIF($A$3:$A1809,R$2,$B$3:$B1809))</f>
        <v/>
      </c>
      <c r="T1809" s="2" t="str">
        <f t="shared" si="227"/>
        <v/>
      </c>
      <c r="U1809" s="2" t="str">
        <f t="shared" si="228"/>
        <v/>
      </c>
      <c r="V1809" s="2" t="str">
        <f t="shared" si="229"/>
        <v/>
      </c>
      <c r="W1809" s="2" t="str">
        <f t="shared" si="230"/>
        <v/>
      </c>
    </row>
    <row r="1810" spans="8:23" x14ac:dyDescent="0.3">
      <c r="H1810" s="12">
        <f t="shared" si="231"/>
        <v>0</v>
      </c>
      <c r="I1810" s="2" t="str">
        <f t="shared" si="224"/>
        <v/>
      </c>
      <c r="J1810" s="2" t="str">
        <f>IF(ISBLANK(A1810),"",-SUM(I$3:I1810))</f>
        <v/>
      </c>
      <c r="K1810" s="2" t="str">
        <f t="shared" si="225"/>
        <v/>
      </c>
      <c r="L1810" s="7" t="str">
        <f t="shared" si="226"/>
        <v/>
      </c>
      <c r="M1810" s="7" t="str">
        <f>IF(ISBLANK(A1810),"",K1810/($M$1+SUM(K$3:K1809)))</f>
        <v/>
      </c>
      <c r="N1810" t="str">
        <f>IF(ISBLANK(A1810),"",IF(H1811=0,NETWORKDAYS($H$3,H1810,holiday!$B$2:$B$10),IF(DAY(H1810)&lt;DAY(H1811),NETWORKDAYS($H$3,H1810,holiday!$B$2:$B$10),0)))</f>
        <v/>
      </c>
      <c r="O1810" t="str">
        <f>IF(ISBLANK(A1810),"",SUMIF($A$3:$A1810,O$2,$B$3:$B1810))</f>
        <v/>
      </c>
      <c r="P1810" t="str">
        <f>IF(ISBLANK(A1810),"",SUMIF($A$3:$A1810,P$2,$B$3:$B1810))</f>
        <v/>
      </c>
      <c r="Q1810" t="str">
        <f>IF(ISBLANK(A1810),"",SUMIF($A$3:$A1810,Q$2,$B$3:$B1810))</f>
        <v/>
      </c>
      <c r="R1810" t="str">
        <f>IF(ISBLANK(A1810),"",SUMIF($A$3:$A1810,R$2,$B$3:$B1810))</f>
        <v/>
      </c>
      <c r="T1810" s="2" t="str">
        <f t="shared" si="227"/>
        <v/>
      </c>
      <c r="U1810" s="2" t="str">
        <f t="shared" si="228"/>
        <v/>
      </c>
      <c r="V1810" s="2" t="str">
        <f t="shared" si="229"/>
        <v/>
      </c>
      <c r="W1810" s="2" t="str">
        <f t="shared" si="230"/>
        <v/>
      </c>
    </row>
    <row r="1811" spans="8:23" x14ac:dyDescent="0.3">
      <c r="H1811" s="12">
        <f t="shared" si="231"/>
        <v>0</v>
      </c>
      <c r="I1811" s="2" t="str">
        <f t="shared" si="224"/>
        <v/>
      </c>
      <c r="J1811" s="2" t="str">
        <f>IF(ISBLANK(A1811),"",-SUM(I$3:I1811))</f>
        <v/>
      </c>
      <c r="K1811" s="2" t="str">
        <f t="shared" si="225"/>
        <v/>
      </c>
      <c r="L1811" s="7" t="str">
        <f t="shared" si="226"/>
        <v/>
      </c>
      <c r="M1811" s="7" t="str">
        <f>IF(ISBLANK(A1811),"",K1811/($M$1+SUM(K$3:K1810)))</f>
        <v/>
      </c>
      <c r="N1811" t="str">
        <f>IF(ISBLANK(A1811),"",IF(H1812=0,NETWORKDAYS($H$3,H1811,holiday!$B$2:$B$10),IF(DAY(H1811)&lt;DAY(H1812),NETWORKDAYS($H$3,H1811,holiday!$B$2:$B$10),0)))</f>
        <v/>
      </c>
      <c r="O1811" t="str">
        <f>IF(ISBLANK(A1811),"",SUMIF($A$3:$A1811,O$2,$B$3:$B1811))</f>
        <v/>
      </c>
      <c r="P1811" t="str">
        <f>IF(ISBLANK(A1811),"",SUMIF($A$3:$A1811,P$2,$B$3:$B1811))</f>
        <v/>
      </c>
      <c r="Q1811" t="str">
        <f>IF(ISBLANK(A1811),"",SUMIF($A$3:$A1811,Q$2,$B$3:$B1811))</f>
        <v/>
      </c>
      <c r="R1811" t="str">
        <f>IF(ISBLANK(A1811),"",SUMIF($A$3:$A1811,R$2,$B$3:$B1811))</f>
        <v/>
      </c>
      <c r="T1811" s="2" t="str">
        <f t="shared" si="227"/>
        <v/>
      </c>
      <c r="U1811" s="2" t="str">
        <f t="shared" si="228"/>
        <v/>
      </c>
      <c r="V1811" s="2" t="str">
        <f t="shared" si="229"/>
        <v/>
      </c>
      <c r="W1811" s="2" t="str">
        <f t="shared" si="230"/>
        <v/>
      </c>
    </row>
    <row r="1812" spans="8:23" x14ac:dyDescent="0.3">
      <c r="H1812" s="12">
        <f t="shared" si="231"/>
        <v>0</v>
      </c>
      <c r="I1812" s="2" t="str">
        <f t="shared" si="224"/>
        <v/>
      </c>
      <c r="J1812" s="2" t="str">
        <f>IF(ISBLANK(A1812),"",-SUM(I$3:I1812))</f>
        <v/>
      </c>
      <c r="K1812" s="2" t="str">
        <f t="shared" si="225"/>
        <v/>
      </c>
      <c r="L1812" s="7" t="str">
        <f t="shared" si="226"/>
        <v/>
      </c>
      <c r="M1812" s="7" t="str">
        <f>IF(ISBLANK(A1812),"",K1812/($M$1+SUM(K$3:K1811)))</f>
        <v/>
      </c>
      <c r="N1812" t="str">
        <f>IF(ISBLANK(A1812),"",IF(H1813=0,NETWORKDAYS($H$3,H1812,holiday!$B$2:$B$10),IF(DAY(H1812)&lt;DAY(H1813),NETWORKDAYS($H$3,H1812,holiday!$B$2:$B$10),0)))</f>
        <v/>
      </c>
      <c r="O1812" t="str">
        <f>IF(ISBLANK(A1812),"",SUMIF($A$3:$A1812,O$2,$B$3:$B1812))</f>
        <v/>
      </c>
      <c r="P1812" t="str">
        <f>IF(ISBLANK(A1812),"",SUMIF($A$3:$A1812,P$2,$B$3:$B1812))</f>
        <v/>
      </c>
      <c r="Q1812" t="str">
        <f>IF(ISBLANK(A1812),"",SUMIF($A$3:$A1812,Q$2,$B$3:$B1812))</f>
        <v/>
      </c>
      <c r="R1812" t="str">
        <f>IF(ISBLANK(A1812),"",SUMIF($A$3:$A1812,R$2,$B$3:$B1812))</f>
        <v/>
      </c>
      <c r="T1812" s="2" t="str">
        <f t="shared" si="227"/>
        <v/>
      </c>
      <c r="U1812" s="2" t="str">
        <f t="shared" si="228"/>
        <v/>
      </c>
      <c r="V1812" s="2" t="str">
        <f t="shared" si="229"/>
        <v/>
      </c>
      <c r="W1812" s="2" t="str">
        <f t="shared" si="230"/>
        <v/>
      </c>
    </row>
    <row r="1813" spans="8:23" x14ac:dyDescent="0.3">
      <c r="H1813" s="12">
        <f t="shared" si="231"/>
        <v>0</v>
      </c>
      <c r="I1813" s="2" t="str">
        <f t="shared" si="224"/>
        <v/>
      </c>
      <c r="J1813" s="2" t="str">
        <f>IF(ISBLANK(A1813),"",-SUM(I$3:I1813))</f>
        <v/>
      </c>
      <c r="K1813" s="2" t="str">
        <f t="shared" si="225"/>
        <v/>
      </c>
      <c r="L1813" s="7" t="str">
        <f t="shared" si="226"/>
        <v/>
      </c>
      <c r="M1813" s="7" t="str">
        <f>IF(ISBLANK(A1813),"",K1813/($M$1+SUM(K$3:K1812)))</f>
        <v/>
      </c>
      <c r="N1813" t="str">
        <f>IF(ISBLANK(A1813),"",IF(H1814=0,NETWORKDAYS($H$3,H1813,holiday!$B$2:$B$10),IF(DAY(H1813)&lt;DAY(H1814),NETWORKDAYS($H$3,H1813,holiday!$B$2:$B$10),0)))</f>
        <v/>
      </c>
      <c r="O1813" t="str">
        <f>IF(ISBLANK(A1813),"",SUMIF($A$3:$A1813,O$2,$B$3:$B1813))</f>
        <v/>
      </c>
      <c r="P1813" t="str">
        <f>IF(ISBLANK(A1813),"",SUMIF($A$3:$A1813,P$2,$B$3:$B1813))</f>
        <v/>
      </c>
      <c r="Q1813" t="str">
        <f>IF(ISBLANK(A1813),"",SUMIF($A$3:$A1813,Q$2,$B$3:$B1813))</f>
        <v/>
      </c>
      <c r="R1813" t="str">
        <f>IF(ISBLANK(A1813),"",SUMIF($A$3:$A1813,R$2,$B$3:$B1813))</f>
        <v/>
      </c>
      <c r="T1813" s="2" t="str">
        <f t="shared" si="227"/>
        <v/>
      </c>
      <c r="U1813" s="2" t="str">
        <f t="shared" si="228"/>
        <v/>
      </c>
      <c r="V1813" s="2" t="str">
        <f t="shared" si="229"/>
        <v/>
      </c>
      <c r="W1813" s="2" t="str">
        <f t="shared" si="230"/>
        <v/>
      </c>
    </row>
    <row r="1814" spans="8:23" x14ac:dyDescent="0.3">
      <c r="H1814" s="12">
        <f t="shared" si="231"/>
        <v>0</v>
      </c>
      <c r="I1814" s="2" t="str">
        <f t="shared" si="224"/>
        <v/>
      </c>
      <c r="J1814" s="2" t="str">
        <f>IF(ISBLANK(A1814),"",-SUM(I$3:I1814))</f>
        <v/>
      </c>
      <c r="K1814" s="2" t="str">
        <f t="shared" si="225"/>
        <v/>
      </c>
      <c r="L1814" s="7" t="str">
        <f t="shared" si="226"/>
        <v/>
      </c>
      <c r="M1814" s="7" t="str">
        <f>IF(ISBLANK(A1814),"",K1814/($M$1+SUM(K$3:K1813)))</f>
        <v/>
      </c>
      <c r="N1814" t="str">
        <f>IF(ISBLANK(A1814),"",IF(H1815=0,NETWORKDAYS($H$3,H1814,holiday!$B$2:$B$10),IF(DAY(H1814)&lt;DAY(H1815),NETWORKDAYS($H$3,H1814,holiday!$B$2:$B$10),0)))</f>
        <v/>
      </c>
      <c r="O1814" t="str">
        <f>IF(ISBLANK(A1814),"",SUMIF($A$3:$A1814,O$2,$B$3:$B1814))</f>
        <v/>
      </c>
      <c r="P1814" t="str">
        <f>IF(ISBLANK(A1814),"",SUMIF($A$3:$A1814,P$2,$B$3:$B1814))</f>
        <v/>
      </c>
      <c r="Q1814" t="str">
        <f>IF(ISBLANK(A1814),"",SUMIF($A$3:$A1814,Q$2,$B$3:$B1814))</f>
        <v/>
      </c>
      <c r="R1814" t="str">
        <f>IF(ISBLANK(A1814),"",SUMIF($A$3:$A1814,R$2,$B$3:$B1814))</f>
        <v/>
      </c>
      <c r="T1814" s="2" t="str">
        <f t="shared" si="227"/>
        <v/>
      </c>
      <c r="U1814" s="2" t="str">
        <f t="shared" si="228"/>
        <v/>
      </c>
      <c r="V1814" s="2" t="str">
        <f t="shared" si="229"/>
        <v/>
      </c>
      <c r="W1814" s="2" t="str">
        <f t="shared" si="230"/>
        <v/>
      </c>
    </row>
    <row r="1815" spans="8:23" x14ac:dyDescent="0.3">
      <c r="H1815" s="12">
        <f t="shared" si="231"/>
        <v>0</v>
      </c>
      <c r="I1815" s="2" t="str">
        <f t="shared" si="224"/>
        <v/>
      </c>
      <c r="J1815" s="2" t="str">
        <f>IF(ISBLANK(A1815),"",-SUM(I$3:I1815))</f>
        <v/>
      </c>
      <c r="K1815" s="2" t="str">
        <f t="shared" si="225"/>
        <v/>
      </c>
      <c r="L1815" s="7" t="str">
        <f t="shared" si="226"/>
        <v/>
      </c>
      <c r="M1815" s="7" t="str">
        <f>IF(ISBLANK(A1815),"",K1815/($M$1+SUM(K$3:K1814)))</f>
        <v/>
      </c>
      <c r="N1815" t="str">
        <f>IF(ISBLANK(A1815),"",IF(H1816=0,NETWORKDAYS($H$3,H1815,holiday!$B$2:$B$10),IF(DAY(H1815)&lt;DAY(H1816),NETWORKDAYS($H$3,H1815,holiday!$B$2:$B$10),0)))</f>
        <v/>
      </c>
      <c r="O1815" t="str">
        <f>IF(ISBLANK(A1815),"",SUMIF($A$3:$A1815,O$2,$B$3:$B1815))</f>
        <v/>
      </c>
      <c r="P1815" t="str">
        <f>IF(ISBLANK(A1815),"",SUMIF($A$3:$A1815,P$2,$B$3:$B1815))</f>
        <v/>
      </c>
      <c r="Q1815" t="str">
        <f>IF(ISBLANK(A1815),"",SUMIF($A$3:$A1815,Q$2,$B$3:$B1815))</f>
        <v/>
      </c>
      <c r="R1815" t="str">
        <f>IF(ISBLANK(A1815),"",SUMIF($A$3:$A1815,R$2,$B$3:$B1815))</f>
        <v/>
      </c>
      <c r="T1815" s="2" t="str">
        <f t="shared" si="227"/>
        <v/>
      </c>
      <c r="U1815" s="2" t="str">
        <f t="shared" si="228"/>
        <v/>
      </c>
      <c r="V1815" s="2" t="str">
        <f t="shared" si="229"/>
        <v/>
      </c>
      <c r="W1815" s="2" t="str">
        <f t="shared" si="230"/>
        <v/>
      </c>
    </row>
    <row r="1816" spans="8:23" x14ac:dyDescent="0.3">
      <c r="H1816" s="12">
        <f t="shared" si="231"/>
        <v>0</v>
      </c>
      <c r="I1816" s="2" t="str">
        <f t="shared" si="224"/>
        <v/>
      </c>
      <c r="J1816" s="2" t="str">
        <f>IF(ISBLANK(A1816),"",-SUM(I$3:I1816))</f>
        <v/>
      </c>
      <c r="K1816" s="2" t="str">
        <f t="shared" si="225"/>
        <v/>
      </c>
      <c r="L1816" s="7" t="str">
        <f t="shared" si="226"/>
        <v/>
      </c>
      <c r="M1816" s="7" t="str">
        <f>IF(ISBLANK(A1816),"",K1816/($M$1+SUM(K$3:K1815)))</f>
        <v/>
      </c>
      <c r="N1816" t="str">
        <f>IF(ISBLANK(A1816),"",IF(H1817=0,NETWORKDAYS($H$3,H1816,holiday!$B$2:$B$10),IF(DAY(H1816)&lt;DAY(H1817),NETWORKDAYS($H$3,H1816,holiday!$B$2:$B$10),0)))</f>
        <v/>
      </c>
      <c r="O1816" t="str">
        <f>IF(ISBLANK(A1816),"",SUMIF($A$3:$A1816,O$2,$B$3:$B1816))</f>
        <v/>
      </c>
      <c r="P1816" t="str">
        <f>IF(ISBLANK(A1816),"",SUMIF($A$3:$A1816,P$2,$B$3:$B1816))</f>
        <v/>
      </c>
      <c r="Q1816" t="str">
        <f>IF(ISBLANK(A1816),"",SUMIF($A$3:$A1816,Q$2,$B$3:$B1816))</f>
        <v/>
      </c>
      <c r="R1816" t="str">
        <f>IF(ISBLANK(A1816),"",SUMIF($A$3:$A1816,R$2,$B$3:$B1816))</f>
        <v/>
      </c>
      <c r="T1816" s="2" t="str">
        <f t="shared" si="227"/>
        <v/>
      </c>
      <c r="U1816" s="2" t="str">
        <f t="shared" si="228"/>
        <v/>
      </c>
      <c r="V1816" s="2" t="str">
        <f t="shared" si="229"/>
        <v/>
      </c>
      <c r="W1816" s="2" t="str">
        <f t="shared" si="230"/>
        <v/>
      </c>
    </row>
    <row r="1817" spans="8:23" x14ac:dyDescent="0.3">
      <c r="H1817" s="12">
        <f t="shared" si="231"/>
        <v>0</v>
      </c>
      <c r="I1817" s="2" t="str">
        <f t="shared" si="224"/>
        <v/>
      </c>
      <c r="J1817" s="2" t="str">
        <f>IF(ISBLANK(A1817),"",-SUM(I$3:I1817))</f>
        <v/>
      </c>
      <c r="K1817" s="2" t="str">
        <f t="shared" si="225"/>
        <v/>
      </c>
      <c r="L1817" s="7" t="str">
        <f t="shared" si="226"/>
        <v/>
      </c>
      <c r="M1817" s="7" t="str">
        <f>IF(ISBLANK(A1817),"",K1817/($M$1+SUM(K$3:K1816)))</f>
        <v/>
      </c>
      <c r="N1817" t="str">
        <f>IF(ISBLANK(A1817),"",IF(H1818=0,NETWORKDAYS($H$3,H1817,holiday!$B$2:$B$10),IF(DAY(H1817)&lt;DAY(H1818),NETWORKDAYS($H$3,H1817,holiday!$B$2:$B$10),0)))</f>
        <v/>
      </c>
      <c r="O1817" t="str">
        <f>IF(ISBLANK(A1817),"",SUMIF($A$3:$A1817,O$2,$B$3:$B1817))</f>
        <v/>
      </c>
      <c r="P1817" t="str">
        <f>IF(ISBLANK(A1817),"",SUMIF($A$3:$A1817,P$2,$B$3:$B1817))</f>
        <v/>
      </c>
      <c r="Q1817" t="str">
        <f>IF(ISBLANK(A1817),"",SUMIF($A$3:$A1817,Q$2,$B$3:$B1817))</f>
        <v/>
      </c>
      <c r="R1817" t="str">
        <f>IF(ISBLANK(A1817),"",SUMIF($A$3:$A1817,R$2,$B$3:$B1817))</f>
        <v/>
      </c>
      <c r="T1817" s="2" t="str">
        <f t="shared" si="227"/>
        <v/>
      </c>
      <c r="U1817" s="2" t="str">
        <f t="shared" si="228"/>
        <v/>
      </c>
      <c r="V1817" s="2" t="str">
        <f t="shared" si="229"/>
        <v/>
      </c>
      <c r="W1817" s="2" t="str">
        <f t="shared" si="230"/>
        <v/>
      </c>
    </row>
    <row r="1818" spans="8:23" x14ac:dyDescent="0.3">
      <c r="H1818" s="12">
        <f t="shared" si="231"/>
        <v>0</v>
      </c>
      <c r="I1818" s="2" t="str">
        <f t="shared" si="224"/>
        <v/>
      </c>
      <c r="J1818" s="2" t="str">
        <f>IF(ISBLANK(A1818),"",-SUM(I$3:I1818))</f>
        <v/>
      </c>
      <c r="K1818" s="2" t="str">
        <f t="shared" si="225"/>
        <v/>
      </c>
      <c r="L1818" s="7" t="str">
        <f t="shared" si="226"/>
        <v/>
      </c>
      <c r="M1818" s="7" t="str">
        <f>IF(ISBLANK(A1818),"",K1818/($M$1+SUM(K$3:K1817)))</f>
        <v/>
      </c>
      <c r="N1818" t="str">
        <f>IF(ISBLANK(A1818),"",IF(H1819=0,NETWORKDAYS($H$3,H1818,holiday!$B$2:$B$10),IF(DAY(H1818)&lt;DAY(H1819),NETWORKDAYS($H$3,H1818,holiday!$B$2:$B$10),0)))</f>
        <v/>
      </c>
      <c r="O1818" t="str">
        <f>IF(ISBLANK(A1818),"",SUMIF($A$3:$A1818,O$2,$B$3:$B1818))</f>
        <v/>
      </c>
      <c r="P1818" t="str">
        <f>IF(ISBLANK(A1818),"",SUMIF($A$3:$A1818,P$2,$B$3:$B1818))</f>
        <v/>
      </c>
      <c r="Q1818" t="str">
        <f>IF(ISBLANK(A1818),"",SUMIF($A$3:$A1818,Q$2,$B$3:$B1818))</f>
        <v/>
      </c>
      <c r="R1818" t="str">
        <f>IF(ISBLANK(A1818),"",SUMIF($A$3:$A1818,R$2,$B$3:$B1818))</f>
        <v/>
      </c>
      <c r="T1818" s="2" t="str">
        <f t="shared" si="227"/>
        <v/>
      </c>
      <c r="U1818" s="2" t="str">
        <f t="shared" si="228"/>
        <v/>
      </c>
      <c r="V1818" s="2" t="str">
        <f t="shared" si="229"/>
        <v/>
      </c>
      <c r="W1818" s="2" t="str">
        <f t="shared" si="230"/>
        <v/>
      </c>
    </row>
    <row r="1819" spans="8:23" x14ac:dyDescent="0.3">
      <c r="H1819" s="12">
        <f t="shared" si="231"/>
        <v>0</v>
      </c>
      <c r="I1819" s="2" t="str">
        <f t="shared" si="224"/>
        <v/>
      </c>
      <c r="J1819" s="2" t="str">
        <f>IF(ISBLANK(A1819),"",-SUM(I$3:I1819))</f>
        <v/>
      </c>
      <c r="K1819" s="2" t="str">
        <f t="shared" si="225"/>
        <v/>
      </c>
      <c r="L1819" s="7" t="str">
        <f t="shared" si="226"/>
        <v/>
      </c>
      <c r="M1819" s="7" t="str">
        <f>IF(ISBLANK(A1819),"",K1819/($M$1+SUM(K$3:K1818)))</f>
        <v/>
      </c>
      <c r="N1819" t="str">
        <f>IF(ISBLANK(A1819),"",IF(H1820=0,NETWORKDAYS($H$3,H1819,holiday!$B$2:$B$10),IF(DAY(H1819)&lt;DAY(H1820),NETWORKDAYS($H$3,H1819,holiday!$B$2:$B$10),0)))</f>
        <v/>
      </c>
      <c r="O1819" t="str">
        <f>IF(ISBLANK(A1819),"",SUMIF($A$3:$A1819,O$2,$B$3:$B1819))</f>
        <v/>
      </c>
      <c r="P1819" t="str">
        <f>IF(ISBLANK(A1819),"",SUMIF($A$3:$A1819,P$2,$B$3:$B1819))</f>
        <v/>
      </c>
      <c r="Q1819" t="str">
        <f>IF(ISBLANK(A1819),"",SUMIF($A$3:$A1819,Q$2,$B$3:$B1819))</f>
        <v/>
      </c>
      <c r="R1819" t="str">
        <f>IF(ISBLANK(A1819),"",SUMIF($A$3:$A1819,R$2,$B$3:$B1819))</f>
        <v/>
      </c>
      <c r="T1819" s="2" t="str">
        <f t="shared" si="227"/>
        <v/>
      </c>
      <c r="U1819" s="2" t="str">
        <f t="shared" si="228"/>
        <v/>
      </c>
      <c r="V1819" s="2" t="str">
        <f t="shared" si="229"/>
        <v/>
      </c>
      <c r="W1819" s="2" t="str">
        <f t="shared" si="230"/>
        <v/>
      </c>
    </row>
    <row r="1820" spans="8:23" x14ac:dyDescent="0.3">
      <c r="H1820" s="12">
        <f t="shared" si="231"/>
        <v>0</v>
      </c>
      <c r="I1820" s="2" t="str">
        <f t="shared" si="224"/>
        <v/>
      </c>
      <c r="J1820" s="2" t="str">
        <f>IF(ISBLANK(A1820),"",-SUM(I$3:I1820))</f>
        <v/>
      </c>
      <c r="K1820" s="2" t="str">
        <f t="shared" si="225"/>
        <v/>
      </c>
      <c r="L1820" s="7" t="str">
        <f t="shared" si="226"/>
        <v/>
      </c>
      <c r="M1820" s="7" t="str">
        <f>IF(ISBLANK(A1820),"",K1820/($M$1+SUM(K$3:K1819)))</f>
        <v/>
      </c>
      <c r="N1820" t="str">
        <f>IF(ISBLANK(A1820),"",IF(H1821=0,NETWORKDAYS($H$3,H1820,holiday!$B$2:$B$10),IF(DAY(H1820)&lt;DAY(H1821),NETWORKDAYS($H$3,H1820,holiday!$B$2:$B$10),0)))</f>
        <v/>
      </c>
      <c r="O1820" t="str">
        <f>IF(ISBLANK(A1820),"",SUMIF($A$3:$A1820,O$2,$B$3:$B1820))</f>
        <v/>
      </c>
      <c r="P1820" t="str">
        <f>IF(ISBLANK(A1820),"",SUMIF($A$3:$A1820,P$2,$B$3:$B1820))</f>
        <v/>
      </c>
      <c r="Q1820" t="str">
        <f>IF(ISBLANK(A1820),"",SUMIF($A$3:$A1820,Q$2,$B$3:$B1820))</f>
        <v/>
      </c>
      <c r="R1820" t="str">
        <f>IF(ISBLANK(A1820),"",SUMIF($A$3:$A1820,R$2,$B$3:$B1820))</f>
        <v/>
      </c>
      <c r="T1820" s="2" t="str">
        <f t="shared" si="227"/>
        <v/>
      </c>
      <c r="U1820" s="2" t="str">
        <f t="shared" si="228"/>
        <v/>
      </c>
      <c r="V1820" s="2" t="str">
        <f t="shared" si="229"/>
        <v/>
      </c>
      <c r="W1820" s="2" t="str">
        <f t="shared" si="230"/>
        <v/>
      </c>
    </row>
    <row r="1821" spans="8:23" x14ac:dyDescent="0.3">
      <c r="H1821" s="12">
        <f t="shared" si="231"/>
        <v>0</v>
      </c>
      <c r="I1821" s="2" t="str">
        <f t="shared" si="224"/>
        <v/>
      </c>
      <c r="J1821" s="2" t="str">
        <f>IF(ISBLANK(A1821),"",-SUM(I$3:I1821))</f>
        <v/>
      </c>
      <c r="K1821" s="2" t="str">
        <f t="shared" si="225"/>
        <v/>
      </c>
      <c r="L1821" s="7" t="str">
        <f t="shared" si="226"/>
        <v/>
      </c>
      <c r="M1821" s="7" t="str">
        <f>IF(ISBLANK(A1821),"",K1821/($M$1+SUM(K$3:K1820)))</f>
        <v/>
      </c>
      <c r="N1821" t="str">
        <f>IF(ISBLANK(A1821),"",IF(H1822=0,NETWORKDAYS($H$3,H1821,holiday!$B$2:$B$10),IF(DAY(H1821)&lt;DAY(H1822),NETWORKDAYS($H$3,H1821,holiday!$B$2:$B$10),0)))</f>
        <v/>
      </c>
      <c r="O1821" t="str">
        <f>IF(ISBLANK(A1821),"",SUMIF($A$3:$A1821,O$2,$B$3:$B1821))</f>
        <v/>
      </c>
      <c r="P1821" t="str">
        <f>IF(ISBLANK(A1821),"",SUMIF($A$3:$A1821,P$2,$B$3:$B1821))</f>
        <v/>
      </c>
      <c r="Q1821" t="str">
        <f>IF(ISBLANK(A1821),"",SUMIF($A$3:$A1821,Q$2,$B$3:$B1821))</f>
        <v/>
      </c>
      <c r="R1821" t="str">
        <f>IF(ISBLANK(A1821),"",SUMIF($A$3:$A1821,R$2,$B$3:$B1821))</f>
        <v/>
      </c>
      <c r="T1821" s="2" t="str">
        <f t="shared" si="227"/>
        <v/>
      </c>
      <c r="U1821" s="2" t="str">
        <f t="shared" si="228"/>
        <v/>
      </c>
      <c r="V1821" s="2" t="str">
        <f t="shared" si="229"/>
        <v/>
      </c>
      <c r="W1821" s="2" t="str">
        <f t="shared" si="230"/>
        <v/>
      </c>
    </row>
    <row r="1822" spans="8:23" x14ac:dyDescent="0.3">
      <c r="H1822" s="12">
        <f t="shared" si="231"/>
        <v>0</v>
      </c>
      <c r="I1822" s="2" t="str">
        <f t="shared" si="224"/>
        <v/>
      </c>
      <c r="J1822" s="2" t="str">
        <f>IF(ISBLANK(A1822),"",-SUM(I$3:I1822))</f>
        <v/>
      </c>
      <c r="K1822" s="2" t="str">
        <f t="shared" si="225"/>
        <v/>
      </c>
      <c r="L1822" s="7" t="str">
        <f t="shared" si="226"/>
        <v/>
      </c>
      <c r="M1822" s="7" t="str">
        <f>IF(ISBLANK(A1822),"",K1822/($M$1+SUM(K$3:K1821)))</f>
        <v/>
      </c>
      <c r="N1822" t="str">
        <f>IF(ISBLANK(A1822),"",IF(H1823=0,NETWORKDAYS($H$3,H1822,holiday!$B$2:$B$10),IF(DAY(H1822)&lt;DAY(H1823),NETWORKDAYS($H$3,H1822,holiday!$B$2:$B$10),0)))</f>
        <v/>
      </c>
      <c r="O1822" t="str">
        <f>IF(ISBLANK(A1822),"",SUMIF($A$3:$A1822,O$2,$B$3:$B1822))</f>
        <v/>
      </c>
      <c r="P1822" t="str">
        <f>IF(ISBLANK(A1822),"",SUMIF($A$3:$A1822,P$2,$B$3:$B1822))</f>
        <v/>
      </c>
      <c r="Q1822" t="str">
        <f>IF(ISBLANK(A1822),"",SUMIF($A$3:$A1822,Q$2,$B$3:$B1822))</f>
        <v/>
      </c>
      <c r="R1822" t="str">
        <f>IF(ISBLANK(A1822),"",SUMIF($A$3:$A1822,R$2,$B$3:$B1822))</f>
        <v/>
      </c>
      <c r="T1822" s="2" t="str">
        <f t="shared" si="227"/>
        <v/>
      </c>
      <c r="U1822" s="2" t="str">
        <f t="shared" si="228"/>
        <v/>
      </c>
      <c r="V1822" s="2" t="str">
        <f t="shared" si="229"/>
        <v/>
      </c>
      <c r="W1822" s="2" t="str">
        <f t="shared" si="230"/>
        <v/>
      </c>
    </row>
    <row r="1823" spans="8:23" x14ac:dyDescent="0.3">
      <c r="H1823" s="12">
        <f t="shared" si="231"/>
        <v>0</v>
      </c>
      <c r="I1823" s="2" t="str">
        <f t="shared" si="224"/>
        <v/>
      </c>
      <c r="J1823" s="2" t="str">
        <f>IF(ISBLANK(A1823),"",-SUM(I$3:I1823))</f>
        <v/>
      </c>
      <c r="K1823" s="2" t="str">
        <f t="shared" si="225"/>
        <v/>
      </c>
      <c r="L1823" s="7" t="str">
        <f t="shared" si="226"/>
        <v/>
      </c>
      <c r="M1823" s="7" t="str">
        <f>IF(ISBLANK(A1823),"",K1823/($M$1+SUM(K$3:K1822)))</f>
        <v/>
      </c>
      <c r="N1823" t="str">
        <f>IF(ISBLANK(A1823),"",IF(H1824=0,NETWORKDAYS($H$3,H1823,holiday!$B$2:$B$10),IF(DAY(H1823)&lt;DAY(H1824),NETWORKDAYS($H$3,H1823,holiday!$B$2:$B$10),0)))</f>
        <v/>
      </c>
      <c r="O1823" t="str">
        <f>IF(ISBLANK(A1823),"",SUMIF($A$3:$A1823,O$2,$B$3:$B1823))</f>
        <v/>
      </c>
      <c r="P1823" t="str">
        <f>IF(ISBLANK(A1823),"",SUMIF($A$3:$A1823,P$2,$B$3:$B1823))</f>
        <v/>
      </c>
      <c r="Q1823" t="str">
        <f>IF(ISBLANK(A1823),"",SUMIF($A$3:$A1823,Q$2,$B$3:$B1823))</f>
        <v/>
      </c>
      <c r="R1823" t="str">
        <f>IF(ISBLANK(A1823),"",SUMIF($A$3:$A1823,R$2,$B$3:$B1823))</f>
        <v/>
      </c>
      <c r="T1823" s="2" t="str">
        <f t="shared" si="227"/>
        <v/>
      </c>
      <c r="U1823" s="2" t="str">
        <f t="shared" si="228"/>
        <v/>
      </c>
      <c r="V1823" s="2" t="str">
        <f t="shared" si="229"/>
        <v/>
      </c>
      <c r="W1823" s="2" t="str">
        <f t="shared" si="230"/>
        <v/>
      </c>
    </row>
    <row r="1824" spans="8:23" x14ac:dyDescent="0.3">
      <c r="H1824" s="12">
        <f t="shared" si="231"/>
        <v>0</v>
      </c>
      <c r="I1824" s="2" t="str">
        <f t="shared" si="224"/>
        <v/>
      </c>
      <c r="J1824" s="2" t="str">
        <f>IF(ISBLANK(A1824),"",-SUM(I$3:I1824))</f>
        <v/>
      </c>
      <c r="K1824" s="2" t="str">
        <f t="shared" si="225"/>
        <v/>
      </c>
      <c r="L1824" s="7" t="str">
        <f t="shared" si="226"/>
        <v/>
      </c>
      <c r="M1824" s="7" t="str">
        <f>IF(ISBLANK(A1824),"",K1824/($M$1+SUM(K$3:K1823)))</f>
        <v/>
      </c>
      <c r="N1824" t="str">
        <f>IF(ISBLANK(A1824),"",IF(H1825=0,NETWORKDAYS($H$3,H1824,holiday!$B$2:$B$10),IF(DAY(H1824)&lt;DAY(H1825),NETWORKDAYS($H$3,H1824,holiday!$B$2:$B$10),0)))</f>
        <v/>
      </c>
      <c r="O1824" t="str">
        <f>IF(ISBLANK(A1824),"",SUMIF($A$3:$A1824,O$2,$B$3:$B1824))</f>
        <v/>
      </c>
      <c r="P1824" t="str">
        <f>IF(ISBLANK(A1824),"",SUMIF($A$3:$A1824,P$2,$B$3:$B1824))</f>
        <v/>
      </c>
      <c r="Q1824" t="str">
        <f>IF(ISBLANK(A1824),"",SUMIF($A$3:$A1824,Q$2,$B$3:$B1824))</f>
        <v/>
      </c>
      <c r="R1824" t="str">
        <f>IF(ISBLANK(A1824),"",SUMIF($A$3:$A1824,R$2,$B$3:$B1824))</f>
        <v/>
      </c>
      <c r="T1824" s="2" t="str">
        <f t="shared" si="227"/>
        <v/>
      </c>
      <c r="U1824" s="2" t="str">
        <f t="shared" si="228"/>
        <v/>
      </c>
      <c r="V1824" s="2" t="str">
        <f t="shared" si="229"/>
        <v/>
      </c>
      <c r="W1824" s="2" t="str">
        <f t="shared" si="230"/>
        <v/>
      </c>
    </row>
    <row r="1825" spans="8:23" x14ac:dyDescent="0.3">
      <c r="H1825" s="12">
        <f t="shared" si="231"/>
        <v>0</v>
      </c>
      <c r="I1825" s="2" t="str">
        <f t="shared" si="224"/>
        <v/>
      </c>
      <c r="J1825" s="2" t="str">
        <f>IF(ISBLANK(A1825),"",-SUM(I$3:I1825))</f>
        <v/>
      </c>
      <c r="K1825" s="2" t="str">
        <f t="shared" si="225"/>
        <v/>
      </c>
      <c r="L1825" s="7" t="str">
        <f t="shared" si="226"/>
        <v/>
      </c>
      <c r="M1825" s="7" t="str">
        <f>IF(ISBLANK(A1825),"",K1825/($M$1+SUM(K$3:K1824)))</f>
        <v/>
      </c>
      <c r="N1825" t="str">
        <f>IF(ISBLANK(A1825),"",IF(H1826=0,NETWORKDAYS($H$3,H1825,holiday!$B$2:$B$10),IF(DAY(H1825)&lt;DAY(H1826),NETWORKDAYS($H$3,H1825,holiday!$B$2:$B$10),0)))</f>
        <v/>
      </c>
      <c r="O1825" t="str">
        <f>IF(ISBLANK(A1825),"",SUMIF($A$3:$A1825,O$2,$B$3:$B1825))</f>
        <v/>
      </c>
      <c r="P1825" t="str">
        <f>IF(ISBLANK(A1825),"",SUMIF($A$3:$A1825,P$2,$B$3:$B1825))</f>
        <v/>
      </c>
      <c r="Q1825" t="str">
        <f>IF(ISBLANK(A1825),"",SUMIF($A$3:$A1825,Q$2,$B$3:$B1825))</f>
        <v/>
      </c>
      <c r="R1825" t="str">
        <f>IF(ISBLANK(A1825),"",SUMIF($A$3:$A1825,R$2,$B$3:$B1825))</f>
        <v/>
      </c>
      <c r="T1825" s="2" t="str">
        <f t="shared" si="227"/>
        <v/>
      </c>
      <c r="U1825" s="2" t="str">
        <f t="shared" si="228"/>
        <v/>
      </c>
      <c r="V1825" s="2" t="str">
        <f t="shared" si="229"/>
        <v/>
      </c>
      <c r="W1825" s="2" t="str">
        <f t="shared" si="230"/>
        <v/>
      </c>
    </row>
    <row r="1826" spans="8:23" x14ac:dyDescent="0.3">
      <c r="H1826" s="12">
        <f t="shared" si="231"/>
        <v>0</v>
      </c>
      <c r="I1826" s="2" t="str">
        <f t="shared" si="224"/>
        <v/>
      </c>
      <c r="J1826" s="2" t="str">
        <f>IF(ISBLANK(A1826),"",-SUM(I$3:I1826))</f>
        <v/>
      </c>
      <c r="K1826" s="2" t="str">
        <f t="shared" si="225"/>
        <v/>
      </c>
      <c r="L1826" s="7" t="str">
        <f t="shared" si="226"/>
        <v/>
      </c>
      <c r="M1826" s="7" t="str">
        <f>IF(ISBLANK(A1826),"",K1826/($M$1+SUM(K$3:K1825)))</f>
        <v/>
      </c>
      <c r="N1826" t="str">
        <f>IF(ISBLANK(A1826),"",IF(H1827=0,NETWORKDAYS($H$3,H1826,holiday!$B$2:$B$10),IF(DAY(H1826)&lt;DAY(H1827),NETWORKDAYS($H$3,H1826,holiday!$B$2:$B$10),0)))</f>
        <v/>
      </c>
      <c r="O1826" t="str">
        <f>IF(ISBLANK(A1826),"",SUMIF($A$3:$A1826,O$2,$B$3:$B1826))</f>
        <v/>
      </c>
      <c r="P1826" t="str">
        <f>IF(ISBLANK(A1826),"",SUMIF($A$3:$A1826,P$2,$B$3:$B1826))</f>
        <v/>
      </c>
      <c r="Q1826" t="str">
        <f>IF(ISBLANK(A1826),"",SUMIF($A$3:$A1826,Q$2,$B$3:$B1826))</f>
        <v/>
      </c>
      <c r="R1826" t="str">
        <f>IF(ISBLANK(A1826),"",SUMIF($A$3:$A1826,R$2,$B$3:$B1826))</f>
        <v/>
      </c>
      <c r="T1826" s="2" t="str">
        <f t="shared" si="227"/>
        <v/>
      </c>
      <c r="U1826" s="2" t="str">
        <f t="shared" si="228"/>
        <v/>
      </c>
      <c r="V1826" s="2" t="str">
        <f t="shared" si="229"/>
        <v/>
      </c>
      <c r="W1826" s="2" t="str">
        <f t="shared" si="230"/>
        <v/>
      </c>
    </row>
    <row r="1827" spans="8:23" x14ac:dyDescent="0.3">
      <c r="H1827" s="12">
        <f t="shared" si="231"/>
        <v>0</v>
      </c>
      <c r="I1827" s="2" t="str">
        <f t="shared" si="224"/>
        <v/>
      </c>
      <c r="J1827" s="2" t="str">
        <f>IF(ISBLANK(A1827),"",-SUM(I$3:I1827))</f>
        <v/>
      </c>
      <c r="K1827" s="2" t="str">
        <f t="shared" si="225"/>
        <v/>
      </c>
      <c r="L1827" s="7" t="str">
        <f t="shared" si="226"/>
        <v/>
      </c>
      <c r="M1827" s="7" t="str">
        <f>IF(ISBLANK(A1827),"",K1827/($M$1+SUM(K$3:K1826)))</f>
        <v/>
      </c>
      <c r="N1827" t="str">
        <f>IF(ISBLANK(A1827),"",IF(H1828=0,NETWORKDAYS($H$3,H1827,holiday!$B$2:$B$10),IF(DAY(H1827)&lt;DAY(H1828),NETWORKDAYS($H$3,H1827,holiday!$B$2:$B$10),0)))</f>
        <v/>
      </c>
      <c r="O1827" t="str">
        <f>IF(ISBLANK(A1827),"",SUMIF($A$3:$A1827,O$2,$B$3:$B1827))</f>
        <v/>
      </c>
      <c r="P1827" t="str">
        <f>IF(ISBLANK(A1827),"",SUMIF($A$3:$A1827,P$2,$B$3:$B1827))</f>
        <v/>
      </c>
      <c r="Q1827" t="str">
        <f>IF(ISBLANK(A1827),"",SUMIF($A$3:$A1827,Q$2,$B$3:$B1827))</f>
        <v/>
      </c>
      <c r="R1827" t="str">
        <f>IF(ISBLANK(A1827),"",SUMIF($A$3:$A1827,R$2,$B$3:$B1827))</f>
        <v/>
      </c>
      <c r="T1827" s="2" t="str">
        <f t="shared" si="227"/>
        <v/>
      </c>
      <c r="U1827" s="2" t="str">
        <f t="shared" si="228"/>
        <v/>
      </c>
      <c r="V1827" s="2" t="str">
        <f t="shared" si="229"/>
        <v/>
      </c>
      <c r="W1827" s="2" t="str">
        <f t="shared" si="230"/>
        <v/>
      </c>
    </row>
    <row r="1828" spans="8:23" x14ac:dyDescent="0.3">
      <c r="H1828" s="12">
        <f t="shared" si="231"/>
        <v>0</v>
      </c>
      <c r="I1828" s="2" t="str">
        <f t="shared" si="224"/>
        <v/>
      </c>
      <c r="J1828" s="2" t="str">
        <f>IF(ISBLANK(A1828),"",-SUM(I$3:I1828))</f>
        <v/>
      </c>
      <c r="K1828" s="2" t="str">
        <f t="shared" si="225"/>
        <v/>
      </c>
      <c r="L1828" s="7" t="str">
        <f t="shared" si="226"/>
        <v/>
      </c>
      <c r="M1828" s="7" t="str">
        <f>IF(ISBLANK(A1828),"",K1828/($M$1+SUM(K$3:K1827)))</f>
        <v/>
      </c>
      <c r="N1828" t="str">
        <f>IF(ISBLANK(A1828),"",IF(H1829=0,NETWORKDAYS($H$3,H1828,holiday!$B$2:$B$10),IF(DAY(H1828)&lt;DAY(H1829),NETWORKDAYS($H$3,H1828,holiday!$B$2:$B$10),0)))</f>
        <v/>
      </c>
      <c r="O1828" t="str">
        <f>IF(ISBLANK(A1828),"",SUMIF($A$3:$A1828,O$2,$B$3:$B1828))</f>
        <v/>
      </c>
      <c r="P1828" t="str">
        <f>IF(ISBLANK(A1828),"",SUMIF($A$3:$A1828,P$2,$B$3:$B1828))</f>
        <v/>
      </c>
      <c r="Q1828" t="str">
        <f>IF(ISBLANK(A1828),"",SUMIF($A$3:$A1828,Q$2,$B$3:$B1828))</f>
        <v/>
      </c>
      <c r="R1828" t="str">
        <f>IF(ISBLANK(A1828),"",SUMIF($A$3:$A1828,R$2,$B$3:$B1828))</f>
        <v/>
      </c>
      <c r="T1828" s="2" t="str">
        <f t="shared" si="227"/>
        <v/>
      </c>
      <c r="U1828" s="2" t="str">
        <f t="shared" si="228"/>
        <v/>
      </c>
      <c r="V1828" s="2" t="str">
        <f t="shared" si="229"/>
        <v/>
      </c>
      <c r="W1828" s="2" t="str">
        <f t="shared" si="230"/>
        <v/>
      </c>
    </row>
    <row r="1829" spans="8:23" x14ac:dyDescent="0.3">
      <c r="H1829" s="12">
        <f t="shared" si="231"/>
        <v>0</v>
      </c>
      <c r="I1829" s="2" t="str">
        <f t="shared" si="224"/>
        <v/>
      </c>
      <c r="J1829" s="2" t="str">
        <f>IF(ISBLANK(A1829),"",-SUM(I$3:I1829))</f>
        <v/>
      </c>
      <c r="K1829" s="2" t="str">
        <f t="shared" si="225"/>
        <v/>
      </c>
      <c r="L1829" s="7" t="str">
        <f t="shared" si="226"/>
        <v/>
      </c>
      <c r="M1829" s="7" t="str">
        <f>IF(ISBLANK(A1829),"",K1829/($M$1+SUM(K$3:K1828)))</f>
        <v/>
      </c>
      <c r="N1829" t="str">
        <f>IF(ISBLANK(A1829),"",IF(H1830=0,NETWORKDAYS($H$3,H1829,holiday!$B$2:$B$10),IF(DAY(H1829)&lt;DAY(H1830),NETWORKDAYS($H$3,H1829,holiday!$B$2:$B$10),0)))</f>
        <v/>
      </c>
      <c r="O1829" t="str">
        <f>IF(ISBLANK(A1829),"",SUMIF($A$3:$A1829,O$2,$B$3:$B1829))</f>
        <v/>
      </c>
      <c r="P1829" t="str">
        <f>IF(ISBLANK(A1829),"",SUMIF($A$3:$A1829,P$2,$B$3:$B1829))</f>
        <v/>
      </c>
      <c r="Q1829" t="str">
        <f>IF(ISBLANK(A1829),"",SUMIF($A$3:$A1829,Q$2,$B$3:$B1829))</f>
        <v/>
      </c>
      <c r="R1829" t="str">
        <f>IF(ISBLANK(A1829),"",SUMIF($A$3:$A1829,R$2,$B$3:$B1829))</f>
        <v/>
      </c>
      <c r="T1829" s="2" t="str">
        <f t="shared" si="227"/>
        <v/>
      </c>
      <c r="U1829" s="2" t="str">
        <f t="shared" si="228"/>
        <v/>
      </c>
      <c r="V1829" s="2" t="str">
        <f t="shared" si="229"/>
        <v/>
      </c>
      <c r="W1829" s="2" t="str">
        <f t="shared" si="230"/>
        <v/>
      </c>
    </row>
    <row r="1830" spans="8:23" x14ac:dyDescent="0.3">
      <c r="H1830" s="12">
        <f t="shared" si="231"/>
        <v>0</v>
      </c>
      <c r="I1830" s="2" t="str">
        <f t="shared" si="224"/>
        <v/>
      </c>
      <c r="J1830" s="2" t="str">
        <f>IF(ISBLANK(A1830),"",-SUM(I$3:I1830))</f>
        <v/>
      </c>
      <c r="K1830" s="2" t="str">
        <f t="shared" si="225"/>
        <v/>
      </c>
      <c r="L1830" s="7" t="str">
        <f t="shared" si="226"/>
        <v/>
      </c>
      <c r="M1830" s="7" t="str">
        <f>IF(ISBLANK(A1830),"",K1830/($M$1+SUM(K$3:K1829)))</f>
        <v/>
      </c>
      <c r="N1830" t="str">
        <f>IF(ISBLANK(A1830),"",IF(H1831=0,NETWORKDAYS($H$3,H1830,holiday!$B$2:$B$10),IF(DAY(H1830)&lt;DAY(H1831),NETWORKDAYS($H$3,H1830,holiday!$B$2:$B$10),0)))</f>
        <v/>
      </c>
      <c r="O1830" t="str">
        <f>IF(ISBLANK(A1830),"",SUMIF($A$3:$A1830,O$2,$B$3:$B1830))</f>
        <v/>
      </c>
      <c r="P1830" t="str">
        <f>IF(ISBLANK(A1830),"",SUMIF($A$3:$A1830,P$2,$B$3:$B1830))</f>
        <v/>
      </c>
      <c r="Q1830" t="str">
        <f>IF(ISBLANK(A1830),"",SUMIF($A$3:$A1830,Q$2,$B$3:$B1830))</f>
        <v/>
      </c>
      <c r="R1830" t="str">
        <f>IF(ISBLANK(A1830),"",SUMIF($A$3:$A1830,R$2,$B$3:$B1830))</f>
        <v/>
      </c>
      <c r="T1830" s="2" t="str">
        <f t="shared" si="227"/>
        <v/>
      </c>
      <c r="U1830" s="2" t="str">
        <f t="shared" si="228"/>
        <v/>
      </c>
      <c r="V1830" s="2" t="str">
        <f t="shared" si="229"/>
        <v/>
      </c>
      <c r="W1830" s="2" t="str">
        <f t="shared" si="230"/>
        <v/>
      </c>
    </row>
    <row r="1831" spans="8:23" x14ac:dyDescent="0.3">
      <c r="H1831" s="12">
        <f t="shared" si="231"/>
        <v>0</v>
      </c>
      <c r="I1831" s="2" t="str">
        <f t="shared" si="224"/>
        <v/>
      </c>
      <c r="J1831" s="2" t="str">
        <f>IF(ISBLANK(A1831),"",-SUM(I$3:I1831))</f>
        <v/>
      </c>
      <c r="K1831" s="2" t="str">
        <f t="shared" si="225"/>
        <v/>
      </c>
      <c r="L1831" s="7" t="str">
        <f t="shared" si="226"/>
        <v/>
      </c>
      <c r="M1831" s="7" t="str">
        <f>IF(ISBLANK(A1831),"",K1831/($M$1+SUM(K$3:K1830)))</f>
        <v/>
      </c>
      <c r="N1831" t="str">
        <f>IF(ISBLANK(A1831),"",IF(H1832=0,NETWORKDAYS($H$3,H1831,holiday!$B$2:$B$10),IF(DAY(H1831)&lt;DAY(H1832),NETWORKDAYS($H$3,H1831,holiday!$B$2:$B$10),0)))</f>
        <v/>
      </c>
      <c r="O1831" t="str">
        <f>IF(ISBLANK(A1831),"",SUMIF($A$3:$A1831,O$2,$B$3:$B1831))</f>
        <v/>
      </c>
      <c r="P1831" t="str">
        <f>IF(ISBLANK(A1831),"",SUMIF($A$3:$A1831,P$2,$B$3:$B1831))</f>
        <v/>
      </c>
      <c r="Q1831" t="str">
        <f>IF(ISBLANK(A1831),"",SUMIF($A$3:$A1831,Q$2,$B$3:$B1831))</f>
        <v/>
      </c>
      <c r="R1831" t="str">
        <f>IF(ISBLANK(A1831),"",SUMIF($A$3:$A1831,R$2,$B$3:$B1831))</f>
        <v/>
      </c>
      <c r="T1831" s="2" t="str">
        <f t="shared" si="227"/>
        <v/>
      </c>
      <c r="U1831" s="2" t="str">
        <f t="shared" si="228"/>
        <v/>
      </c>
      <c r="V1831" s="2" t="str">
        <f t="shared" si="229"/>
        <v/>
      </c>
      <c r="W1831" s="2" t="str">
        <f t="shared" si="230"/>
        <v/>
      </c>
    </row>
    <row r="1832" spans="8:23" x14ac:dyDescent="0.3">
      <c r="H1832" s="12">
        <f t="shared" si="231"/>
        <v>0</v>
      </c>
      <c r="I1832" s="2" t="str">
        <f t="shared" ref="I1832:I1895" si="232">IF(ISBLANK(A1832),"",-B1832*C1832)</f>
        <v/>
      </c>
      <c r="J1832" s="2" t="str">
        <f>IF(ISBLANK(A1832),"",-SUM(I$3:I1832))</f>
        <v/>
      </c>
      <c r="K1832" s="2" t="str">
        <f t="shared" ref="K1832:K1895" si="233">IF(ISBLANK(A1832),"",SUMPRODUCT(O1832:R1832,T1832:W1832)-J1832)</f>
        <v/>
      </c>
      <c r="L1832" s="7" t="str">
        <f t="shared" ref="L1832:L1895" si="234">IF(ISBLANK(A1832),"",K1832/$M$1)</f>
        <v/>
      </c>
      <c r="M1832" s="7" t="str">
        <f>IF(ISBLANK(A1832),"",K1832/($M$1+SUM(K$3:K1831)))</f>
        <v/>
      </c>
      <c r="N1832" t="str">
        <f>IF(ISBLANK(A1832),"",IF(H1833=0,NETWORKDAYS($H$3,H1832,holiday!$B$2:$B$10),IF(DAY(H1832)&lt;DAY(H1833),NETWORKDAYS($H$3,H1832,holiday!$B$2:$B$10),0)))</f>
        <v/>
      </c>
      <c r="O1832" t="str">
        <f>IF(ISBLANK(A1832),"",SUMIF($A$3:$A1832,O$2,$B$3:$B1832))</f>
        <v/>
      </c>
      <c r="P1832" t="str">
        <f>IF(ISBLANK(A1832),"",SUMIF($A$3:$A1832,P$2,$B$3:$B1832))</f>
        <v/>
      </c>
      <c r="Q1832" t="str">
        <f>IF(ISBLANK(A1832),"",SUMIF($A$3:$A1832,Q$2,$B$3:$B1832))</f>
        <v/>
      </c>
      <c r="R1832" t="str">
        <f>IF(ISBLANK(A1832),"",SUMIF($A$3:$A1832,R$2,$B$3:$B1832))</f>
        <v/>
      </c>
      <c r="T1832" s="2" t="str">
        <f t="shared" ref="T1832:T1895" si="235">IF(ISBLANK(A1832),"",IF($A1832=T$2,$C1832,T1831))</f>
        <v/>
      </c>
      <c r="U1832" s="2" t="str">
        <f t="shared" ref="U1832:U1895" si="236">IF(ISBLANK(A1832),"",IF($A1832=U$2,$C1832,U1831))</f>
        <v/>
      </c>
      <c r="V1832" s="2" t="str">
        <f t="shared" ref="V1832:V1895" si="237">IF(ISBLANK(A1832),"",IF($A1832=V$2,$C1832,V1831))</f>
        <v/>
      </c>
      <c r="W1832" s="2" t="str">
        <f t="shared" ref="W1832:W1895" si="238">IF(ISBLANK(A1832),"",IF($A1832=W$2,$C1832,W1831))</f>
        <v/>
      </c>
    </row>
    <row r="1833" spans="8:23" x14ac:dyDescent="0.3">
      <c r="H1833" s="12">
        <f t="shared" si="231"/>
        <v>0</v>
      </c>
      <c r="I1833" s="2" t="str">
        <f t="shared" si="232"/>
        <v/>
      </c>
      <c r="J1833" s="2" t="str">
        <f>IF(ISBLANK(A1833),"",-SUM(I$3:I1833))</f>
        <v/>
      </c>
      <c r="K1833" s="2" t="str">
        <f t="shared" si="233"/>
        <v/>
      </c>
      <c r="L1833" s="7" t="str">
        <f t="shared" si="234"/>
        <v/>
      </c>
      <c r="M1833" s="7" t="str">
        <f>IF(ISBLANK(A1833),"",K1833/($M$1+SUM(K$3:K1832)))</f>
        <v/>
      </c>
      <c r="N1833" t="str">
        <f>IF(ISBLANK(A1833),"",IF(H1834=0,NETWORKDAYS($H$3,H1833,holiday!$B$2:$B$10),IF(DAY(H1833)&lt;DAY(H1834),NETWORKDAYS($H$3,H1833,holiday!$B$2:$B$10),0)))</f>
        <v/>
      </c>
      <c r="O1833" t="str">
        <f>IF(ISBLANK(A1833),"",SUMIF($A$3:$A1833,O$2,$B$3:$B1833))</f>
        <v/>
      </c>
      <c r="P1833" t="str">
        <f>IF(ISBLANK(A1833),"",SUMIF($A$3:$A1833,P$2,$B$3:$B1833))</f>
        <v/>
      </c>
      <c r="Q1833" t="str">
        <f>IF(ISBLANK(A1833),"",SUMIF($A$3:$A1833,Q$2,$B$3:$B1833))</f>
        <v/>
      </c>
      <c r="R1833" t="str">
        <f>IF(ISBLANK(A1833),"",SUMIF($A$3:$A1833,R$2,$B$3:$B1833))</f>
        <v/>
      </c>
      <c r="T1833" s="2" t="str">
        <f t="shared" si="235"/>
        <v/>
      </c>
      <c r="U1833" s="2" t="str">
        <f t="shared" si="236"/>
        <v/>
      </c>
      <c r="V1833" s="2" t="str">
        <f t="shared" si="237"/>
        <v/>
      </c>
      <c r="W1833" s="2" t="str">
        <f t="shared" si="238"/>
        <v/>
      </c>
    </row>
    <row r="1834" spans="8:23" x14ac:dyDescent="0.3">
      <c r="H1834" s="12">
        <f t="shared" si="231"/>
        <v>0</v>
      </c>
      <c r="I1834" s="2" t="str">
        <f t="shared" si="232"/>
        <v/>
      </c>
      <c r="J1834" s="2" t="str">
        <f>IF(ISBLANK(A1834),"",-SUM(I$3:I1834))</f>
        <v/>
      </c>
      <c r="K1834" s="2" t="str">
        <f t="shared" si="233"/>
        <v/>
      </c>
      <c r="L1834" s="7" t="str">
        <f t="shared" si="234"/>
        <v/>
      </c>
      <c r="M1834" s="7" t="str">
        <f>IF(ISBLANK(A1834),"",K1834/($M$1+SUM(K$3:K1833)))</f>
        <v/>
      </c>
      <c r="N1834" t="str">
        <f>IF(ISBLANK(A1834),"",IF(H1835=0,NETWORKDAYS($H$3,H1834,holiday!$B$2:$B$10),IF(DAY(H1834)&lt;DAY(H1835),NETWORKDAYS($H$3,H1834,holiday!$B$2:$B$10),0)))</f>
        <v/>
      </c>
      <c r="O1834" t="str">
        <f>IF(ISBLANK(A1834),"",SUMIF($A$3:$A1834,O$2,$B$3:$B1834))</f>
        <v/>
      </c>
      <c r="P1834" t="str">
        <f>IF(ISBLANK(A1834),"",SUMIF($A$3:$A1834,P$2,$B$3:$B1834))</f>
        <v/>
      </c>
      <c r="Q1834" t="str">
        <f>IF(ISBLANK(A1834),"",SUMIF($A$3:$A1834,Q$2,$B$3:$B1834))</f>
        <v/>
      </c>
      <c r="R1834" t="str">
        <f>IF(ISBLANK(A1834),"",SUMIF($A$3:$A1834,R$2,$B$3:$B1834))</f>
        <v/>
      </c>
      <c r="T1834" s="2" t="str">
        <f t="shared" si="235"/>
        <v/>
      </c>
      <c r="U1834" s="2" t="str">
        <f t="shared" si="236"/>
        <v/>
      </c>
      <c r="V1834" s="2" t="str">
        <f t="shared" si="237"/>
        <v/>
      </c>
      <c r="W1834" s="2" t="str">
        <f t="shared" si="238"/>
        <v/>
      </c>
    </row>
    <row r="1835" spans="8:23" x14ac:dyDescent="0.3">
      <c r="H1835" s="12">
        <f t="shared" si="231"/>
        <v>0</v>
      </c>
      <c r="I1835" s="2" t="str">
        <f t="shared" si="232"/>
        <v/>
      </c>
      <c r="J1835" s="2" t="str">
        <f>IF(ISBLANK(A1835),"",-SUM(I$3:I1835))</f>
        <v/>
      </c>
      <c r="K1835" s="2" t="str">
        <f t="shared" si="233"/>
        <v/>
      </c>
      <c r="L1835" s="7" t="str">
        <f t="shared" si="234"/>
        <v/>
      </c>
      <c r="M1835" s="7" t="str">
        <f>IF(ISBLANK(A1835),"",K1835/($M$1+SUM(K$3:K1834)))</f>
        <v/>
      </c>
      <c r="N1835" t="str">
        <f>IF(ISBLANK(A1835),"",IF(H1836=0,NETWORKDAYS($H$3,H1835,holiday!$B$2:$B$10),IF(DAY(H1835)&lt;DAY(H1836),NETWORKDAYS($H$3,H1835,holiday!$B$2:$B$10),0)))</f>
        <v/>
      </c>
      <c r="O1835" t="str">
        <f>IF(ISBLANK(A1835),"",SUMIF($A$3:$A1835,O$2,$B$3:$B1835))</f>
        <v/>
      </c>
      <c r="P1835" t="str">
        <f>IF(ISBLANK(A1835),"",SUMIF($A$3:$A1835,P$2,$B$3:$B1835))</f>
        <v/>
      </c>
      <c r="Q1835" t="str">
        <f>IF(ISBLANK(A1835),"",SUMIF($A$3:$A1835,Q$2,$B$3:$B1835))</f>
        <v/>
      </c>
      <c r="R1835" t="str">
        <f>IF(ISBLANK(A1835),"",SUMIF($A$3:$A1835,R$2,$B$3:$B1835))</f>
        <v/>
      </c>
      <c r="T1835" s="2" t="str">
        <f t="shared" si="235"/>
        <v/>
      </c>
      <c r="U1835" s="2" t="str">
        <f t="shared" si="236"/>
        <v/>
      </c>
      <c r="V1835" s="2" t="str">
        <f t="shared" si="237"/>
        <v/>
      </c>
      <c r="W1835" s="2" t="str">
        <f t="shared" si="238"/>
        <v/>
      </c>
    </row>
    <row r="1836" spans="8:23" x14ac:dyDescent="0.3">
      <c r="H1836" s="12">
        <f t="shared" si="231"/>
        <v>0</v>
      </c>
      <c r="I1836" s="2" t="str">
        <f t="shared" si="232"/>
        <v/>
      </c>
      <c r="J1836" s="2" t="str">
        <f>IF(ISBLANK(A1836),"",-SUM(I$3:I1836))</f>
        <v/>
      </c>
      <c r="K1836" s="2" t="str">
        <f t="shared" si="233"/>
        <v/>
      </c>
      <c r="L1836" s="7" t="str">
        <f t="shared" si="234"/>
        <v/>
      </c>
      <c r="M1836" s="7" t="str">
        <f>IF(ISBLANK(A1836),"",K1836/($M$1+SUM(K$3:K1835)))</f>
        <v/>
      </c>
      <c r="N1836" t="str">
        <f>IF(ISBLANK(A1836),"",IF(H1837=0,NETWORKDAYS($H$3,H1836,holiday!$B$2:$B$10),IF(DAY(H1836)&lt;DAY(H1837),NETWORKDAYS($H$3,H1836,holiday!$B$2:$B$10),0)))</f>
        <v/>
      </c>
      <c r="O1836" t="str">
        <f>IF(ISBLANK(A1836),"",SUMIF($A$3:$A1836,O$2,$B$3:$B1836))</f>
        <v/>
      </c>
      <c r="P1836" t="str">
        <f>IF(ISBLANK(A1836),"",SUMIF($A$3:$A1836,P$2,$B$3:$B1836))</f>
        <v/>
      </c>
      <c r="Q1836" t="str">
        <f>IF(ISBLANK(A1836),"",SUMIF($A$3:$A1836,Q$2,$B$3:$B1836))</f>
        <v/>
      </c>
      <c r="R1836" t="str">
        <f>IF(ISBLANK(A1836),"",SUMIF($A$3:$A1836,R$2,$B$3:$B1836))</f>
        <v/>
      </c>
      <c r="T1836" s="2" t="str">
        <f t="shared" si="235"/>
        <v/>
      </c>
      <c r="U1836" s="2" t="str">
        <f t="shared" si="236"/>
        <v/>
      </c>
      <c r="V1836" s="2" t="str">
        <f t="shared" si="237"/>
        <v/>
      </c>
      <c r="W1836" s="2" t="str">
        <f t="shared" si="238"/>
        <v/>
      </c>
    </row>
    <row r="1837" spans="8:23" x14ac:dyDescent="0.3">
      <c r="H1837" s="12">
        <f t="shared" si="231"/>
        <v>0</v>
      </c>
      <c r="I1837" s="2" t="str">
        <f t="shared" si="232"/>
        <v/>
      </c>
      <c r="J1837" s="2" t="str">
        <f>IF(ISBLANK(A1837),"",-SUM(I$3:I1837))</f>
        <v/>
      </c>
      <c r="K1837" s="2" t="str">
        <f t="shared" si="233"/>
        <v/>
      </c>
      <c r="L1837" s="7" t="str">
        <f t="shared" si="234"/>
        <v/>
      </c>
      <c r="M1837" s="7" t="str">
        <f>IF(ISBLANK(A1837),"",K1837/($M$1+SUM(K$3:K1836)))</f>
        <v/>
      </c>
      <c r="N1837" t="str">
        <f>IF(ISBLANK(A1837),"",IF(H1838=0,NETWORKDAYS($H$3,H1837,holiday!$B$2:$B$10),IF(DAY(H1837)&lt;DAY(H1838),NETWORKDAYS($H$3,H1837,holiday!$B$2:$B$10),0)))</f>
        <v/>
      </c>
      <c r="O1837" t="str">
        <f>IF(ISBLANK(A1837),"",SUMIF($A$3:$A1837,O$2,$B$3:$B1837))</f>
        <v/>
      </c>
      <c r="P1837" t="str">
        <f>IF(ISBLANK(A1837),"",SUMIF($A$3:$A1837,P$2,$B$3:$B1837))</f>
        <v/>
      </c>
      <c r="Q1837" t="str">
        <f>IF(ISBLANK(A1837),"",SUMIF($A$3:$A1837,Q$2,$B$3:$B1837))</f>
        <v/>
      </c>
      <c r="R1837" t="str">
        <f>IF(ISBLANK(A1837),"",SUMIF($A$3:$A1837,R$2,$B$3:$B1837))</f>
        <v/>
      </c>
      <c r="T1837" s="2" t="str">
        <f t="shared" si="235"/>
        <v/>
      </c>
      <c r="U1837" s="2" t="str">
        <f t="shared" si="236"/>
        <v/>
      </c>
      <c r="V1837" s="2" t="str">
        <f t="shared" si="237"/>
        <v/>
      </c>
      <c r="W1837" s="2" t="str">
        <f t="shared" si="238"/>
        <v/>
      </c>
    </row>
    <row r="1838" spans="8:23" x14ac:dyDescent="0.3">
      <c r="H1838" s="12">
        <f t="shared" si="231"/>
        <v>0</v>
      </c>
      <c r="I1838" s="2" t="str">
        <f t="shared" si="232"/>
        <v/>
      </c>
      <c r="J1838" s="2" t="str">
        <f>IF(ISBLANK(A1838),"",-SUM(I$3:I1838))</f>
        <v/>
      </c>
      <c r="K1838" s="2" t="str">
        <f t="shared" si="233"/>
        <v/>
      </c>
      <c r="L1838" s="7" t="str">
        <f t="shared" si="234"/>
        <v/>
      </c>
      <c r="M1838" s="7" t="str">
        <f>IF(ISBLANK(A1838),"",K1838/($M$1+SUM(K$3:K1837)))</f>
        <v/>
      </c>
      <c r="N1838" t="str">
        <f>IF(ISBLANK(A1838),"",IF(H1839=0,NETWORKDAYS($H$3,H1838,holiday!$B$2:$B$10),IF(DAY(H1838)&lt;DAY(H1839),NETWORKDAYS($H$3,H1838,holiday!$B$2:$B$10),0)))</f>
        <v/>
      </c>
      <c r="O1838" t="str">
        <f>IF(ISBLANK(A1838),"",SUMIF($A$3:$A1838,O$2,$B$3:$B1838))</f>
        <v/>
      </c>
      <c r="P1838" t="str">
        <f>IF(ISBLANK(A1838),"",SUMIF($A$3:$A1838,P$2,$B$3:$B1838))</f>
        <v/>
      </c>
      <c r="Q1838" t="str">
        <f>IF(ISBLANK(A1838),"",SUMIF($A$3:$A1838,Q$2,$B$3:$B1838))</f>
        <v/>
      </c>
      <c r="R1838" t="str">
        <f>IF(ISBLANK(A1838),"",SUMIF($A$3:$A1838,R$2,$B$3:$B1838))</f>
        <v/>
      </c>
      <c r="T1838" s="2" t="str">
        <f t="shared" si="235"/>
        <v/>
      </c>
      <c r="U1838" s="2" t="str">
        <f t="shared" si="236"/>
        <v/>
      </c>
      <c r="V1838" s="2" t="str">
        <f t="shared" si="237"/>
        <v/>
      </c>
      <c r="W1838" s="2" t="str">
        <f t="shared" si="238"/>
        <v/>
      </c>
    </row>
    <row r="1839" spans="8:23" x14ac:dyDescent="0.3">
      <c r="H1839" s="12">
        <f t="shared" si="231"/>
        <v>0</v>
      </c>
      <c r="I1839" s="2" t="str">
        <f t="shared" si="232"/>
        <v/>
      </c>
      <c r="J1839" s="2" t="str">
        <f>IF(ISBLANK(A1839),"",-SUM(I$3:I1839))</f>
        <v/>
      </c>
      <c r="K1839" s="2" t="str">
        <f t="shared" si="233"/>
        <v/>
      </c>
      <c r="L1839" s="7" t="str">
        <f t="shared" si="234"/>
        <v/>
      </c>
      <c r="M1839" s="7" t="str">
        <f>IF(ISBLANK(A1839),"",K1839/($M$1+SUM(K$3:K1838)))</f>
        <v/>
      </c>
      <c r="N1839" t="str">
        <f>IF(ISBLANK(A1839),"",IF(H1840=0,NETWORKDAYS($H$3,H1839,holiday!$B$2:$B$10),IF(DAY(H1839)&lt;DAY(H1840),NETWORKDAYS($H$3,H1839,holiday!$B$2:$B$10),0)))</f>
        <v/>
      </c>
      <c r="O1839" t="str">
        <f>IF(ISBLANK(A1839),"",SUMIF($A$3:$A1839,O$2,$B$3:$B1839))</f>
        <v/>
      </c>
      <c r="P1839" t="str">
        <f>IF(ISBLANK(A1839),"",SUMIF($A$3:$A1839,P$2,$B$3:$B1839))</f>
        <v/>
      </c>
      <c r="Q1839" t="str">
        <f>IF(ISBLANK(A1839),"",SUMIF($A$3:$A1839,Q$2,$B$3:$B1839))</f>
        <v/>
      </c>
      <c r="R1839" t="str">
        <f>IF(ISBLANK(A1839),"",SUMIF($A$3:$A1839,R$2,$B$3:$B1839))</f>
        <v/>
      </c>
      <c r="T1839" s="2" t="str">
        <f t="shared" si="235"/>
        <v/>
      </c>
      <c r="U1839" s="2" t="str">
        <f t="shared" si="236"/>
        <v/>
      </c>
      <c r="V1839" s="2" t="str">
        <f t="shared" si="237"/>
        <v/>
      </c>
      <c r="W1839" s="2" t="str">
        <f t="shared" si="238"/>
        <v/>
      </c>
    </row>
    <row r="1840" spans="8:23" x14ac:dyDescent="0.3">
      <c r="H1840" s="12">
        <f t="shared" si="231"/>
        <v>0</v>
      </c>
      <c r="I1840" s="2" t="str">
        <f t="shared" si="232"/>
        <v/>
      </c>
      <c r="J1840" s="2" t="str">
        <f>IF(ISBLANK(A1840),"",-SUM(I$3:I1840))</f>
        <v/>
      </c>
      <c r="K1840" s="2" t="str">
        <f t="shared" si="233"/>
        <v/>
      </c>
      <c r="L1840" s="7" t="str">
        <f t="shared" si="234"/>
        <v/>
      </c>
      <c r="M1840" s="7" t="str">
        <f>IF(ISBLANK(A1840),"",K1840/($M$1+SUM(K$3:K1839)))</f>
        <v/>
      </c>
      <c r="N1840" t="str">
        <f>IF(ISBLANK(A1840),"",IF(H1841=0,NETWORKDAYS($H$3,H1840,holiday!$B$2:$B$10),IF(DAY(H1840)&lt;DAY(H1841),NETWORKDAYS($H$3,H1840,holiday!$B$2:$B$10),0)))</f>
        <v/>
      </c>
      <c r="O1840" t="str">
        <f>IF(ISBLANK(A1840),"",SUMIF($A$3:$A1840,O$2,$B$3:$B1840))</f>
        <v/>
      </c>
      <c r="P1840" t="str">
        <f>IF(ISBLANK(A1840),"",SUMIF($A$3:$A1840,P$2,$B$3:$B1840))</f>
        <v/>
      </c>
      <c r="Q1840" t="str">
        <f>IF(ISBLANK(A1840),"",SUMIF($A$3:$A1840,Q$2,$B$3:$B1840))</f>
        <v/>
      </c>
      <c r="R1840" t="str">
        <f>IF(ISBLANK(A1840),"",SUMIF($A$3:$A1840,R$2,$B$3:$B1840))</f>
        <v/>
      </c>
      <c r="T1840" s="2" t="str">
        <f t="shared" si="235"/>
        <v/>
      </c>
      <c r="U1840" s="2" t="str">
        <f t="shared" si="236"/>
        <v/>
      </c>
      <c r="V1840" s="2" t="str">
        <f t="shared" si="237"/>
        <v/>
      </c>
      <c r="W1840" s="2" t="str">
        <f t="shared" si="238"/>
        <v/>
      </c>
    </row>
    <row r="1841" spans="8:23" x14ac:dyDescent="0.3">
      <c r="H1841" s="12">
        <f t="shared" si="231"/>
        <v>0</v>
      </c>
      <c r="I1841" s="2" t="str">
        <f t="shared" si="232"/>
        <v/>
      </c>
      <c r="J1841" s="2" t="str">
        <f>IF(ISBLANK(A1841),"",-SUM(I$3:I1841))</f>
        <v/>
      </c>
      <c r="K1841" s="2" t="str">
        <f t="shared" si="233"/>
        <v/>
      </c>
      <c r="L1841" s="7" t="str">
        <f t="shared" si="234"/>
        <v/>
      </c>
      <c r="M1841" s="7" t="str">
        <f>IF(ISBLANK(A1841),"",K1841/($M$1+SUM(K$3:K1840)))</f>
        <v/>
      </c>
      <c r="N1841" t="str">
        <f>IF(ISBLANK(A1841),"",IF(H1842=0,NETWORKDAYS($H$3,H1841,holiday!$B$2:$B$10),IF(DAY(H1841)&lt;DAY(H1842),NETWORKDAYS($H$3,H1841,holiday!$B$2:$B$10),0)))</f>
        <v/>
      </c>
      <c r="O1841" t="str">
        <f>IF(ISBLANK(A1841),"",SUMIF($A$3:$A1841,O$2,$B$3:$B1841))</f>
        <v/>
      </c>
      <c r="P1841" t="str">
        <f>IF(ISBLANK(A1841),"",SUMIF($A$3:$A1841,P$2,$B$3:$B1841))</f>
        <v/>
      </c>
      <c r="Q1841" t="str">
        <f>IF(ISBLANK(A1841),"",SUMIF($A$3:$A1841,Q$2,$B$3:$B1841))</f>
        <v/>
      </c>
      <c r="R1841" t="str">
        <f>IF(ISBLANK(A1841),"",SUMIF($A$3:$A1841,R$2,$B$3:$B1841))</f>
        <v/>
      </c>
      <c r="T1841" s="2" t="str">
        <f t="shared" si="235"/>
        <v/>
      </c>
      <c r="U1841" s="2" t="str">
        <f t="shared" si="236"/>
        <v/>
      </c>
      <c r="V1841" s="2" t="str">
        <f t="shared" si="237"/>
        <v/>
      </c>
      <c r="W1841" s="2" t="str">
        <f t="shared" si="238"/>
        <v/>
      </c>
    </row>
    <row r="1842" spans="8:23" x14ac:dyDescent="0.3">
      <c r="H1842" s="12">
        <f t="shared" si="231"/>
        <v>0</v>
      </c>
      <c r="I1842" s="2" t="str">
        <f t="shared" si="232"/>
        <v/>
      </c>
      <c r="J1842" s="2" t="str">
        <f>IF(ISBLANK(A1842),"",-SUM(I$3:I1842))</f>
        <v/>
      </c>
      <c r="K1842" s="2" t="str">
        <f t="shared" si="233"/>
        <v/>
      </c>
      <c r="L1842" s="7" t="str">
        <f t="shared" si="234"/>
        <v/>
      </c>
      <c r="M1842" s="7" t="str">
        <f>IF(ISBLANK(A1842),"",K1842/($M$1+SUM(K$3:K1841)))</f>
        <v/>
      </c>
      <c r="N1842" t="str">
        <f>IF(ISBLANK(A1842),"",IF(H1843=0,NETWORKDAYS($H$3,H1842,holiday!$B$2:$B$10),IF(DAY(H1842)&lt;DAY(H1843),NETWORKDAYS($H$3,H1842,holiday!$B$2:$B$10),0)))</f>
        <v/>
      </c>
      <c r="O1842" t="str">
        <f>IF(ISBLANK(A1842),"",SUMIF($A$3:$A1842,O$2,$B$3:$B1842))</f>
        <v/>
      </c>
      <c r="P1842" t="str">
        <f>IF(ISBLANK(A1842),"",SUMIF($A$3:$A1842,P$2,$B$3:$B1842))</f>
        <v/>
      </c>
      <c r="Q1842" t="str">
        <f>IF(ISBLANK(A1842),"",SUMIF($A$3:$A1842,Q$2,$B$3:$B1842))</f>
        <v/>
      </c>
      <c r="R1842" t="str">
        <f>IF(ISBLANK(A1842),"",SUMIF($A$3:$A1842,R$2,$B$3:$B1842))</f>
        <v/>
      </c>
      <c r="T1842" s="2" t="str">
        <f t="shared" si="235"/>
        <v/>
      </c>
      <c r="U1842" s="2" t="str">
        <f t="shared" si="236"/>
        <v/>
      </c>
      <c r="V1842" s="2" t="str">
        <f t="shared" si="237"/>
        <v/>
      </c>
      <c r="W1842" s="2" t="str">
        <f t="shared" si="238"/>
        <v/>
      </c>
    </row>
    <row r="1843" spans="8:23" x14ac:dyDescent="0.3">
      <c r="H1843" s="12">
        <f t="shared" si="231"/>
        <v>0</v>
      </c>
      <c r="I1843" s="2" t="str">
        <f t="shared" si="232"/>
        <v/>
      </c>
      <c r="J1843" s="2" t="str">
        <f>IF(ISBLANK(A1843),"",-SUM(I$3:I1843))</f>
        <v/>
      </c>
      <c r="K1843" s="2" t="str">
        <f t="shared" si="233"/>
        <v/>
      </c>
      <c r="L1843" s="7" t="str">
        <f t="shared" si="234"/>
        <v/>
      </c>
      <c r="M1843" s="7" t="str">
        <f>IF(ISBLANK(A1843),"",K1843/($M$1+SUM(K$3:K1842)))</f>
        <v/>
      </c>
      <c r="N1843" t="str">
        <f>IF(ISBLANK(A1843),"",IF(H1844=0,NETWORKDAYS($H$3,H1843,holiday!$B$2:$B$10),IF(DAY(H1843)&lt;DAY(H1844),NETWORKDAYS($H$3,H1843,holiday!$B$2:$B$10),0)))</f>
        <v/>
      </c>
      <c r="O1843" t="str">
        <f>IF(ISBLANK(A1843),"",SUMIF($A$3:$A1843,O$2,$B$3:$B1843))</f>
        <v/>
      </c>
      <c r="P1843" t="str">
        <f>IF(ISBLANK(A1843),"",SUMIF($A$3:$A1843,P$2,$B$3:$B1843))</f>
        <v/>
      </c>
      <c r="Q1843" t="str">
        <f>IF(ISBLANK(A1843),"",SUMIF($A$3:$A1843,Q$2,$B$3:$B1843))</f>
        <v/>
      </c>
      <c r="R1843" t="str">
        <f>IF(ISBLANK(A1843),"",SUMIF($A$3:$A1843,R$2,$B$3:$B1843))</f>
        <v/>
      </c>
      <c r="T1843" s="2" t="str">
        <f t="shared" si="235"/>
        <v/>
      </c>
      <c r="U1843" s="2" t="str">
        <f t="shared" si="236"/>
        <v/>
      </c>
      <c r="V1843" s="2" t="str">
        <f t="shared" si="237"/>
        <v/>
      </c>
      <c r="W1843" s="2" t="str">
        <f t="shared" si="238"/>
        <v/>
      </c>
    </row>
    <row r="1844" spans="8:23" x14ac:dyDescent="0.3">
      <c r="H1844" s="12">
        <f t="shared" si="231"/>
        <v>0</v>
      </c>
      <c r="I1844" s="2" t="str">
        <f t="shared" si="232"/>
        <v/>
      </c>
      <c r="J1844" s="2" t="str">
        <f>IF(ISBLANK(A1844),"",-SUM(I$3:I1844))</f>
        <v/>
      </c>
      <c r="K1844" s="2" t="str">
        <f t="shared" si="233"/>
        <v/>
      </c>
      <c r="L1844" s="7" t="str">
        <f t="shared" si="234"/>
        <v/>
      </c>
      <c r="M1844" s="7" t="str">
        <f>IF(ISBLANK(A1844),"",K1844/($M$1+SUM(K$3:K1843)))</f>
        <v/>
      </c>
      <c r="N1844" t="str">
        <f>IF(ISBLANK(A1844),"",IF(H1845=0,NETWORKDAYS($H$3,H1844,holiday!$B$2:$B$10),IF(DAY(H1844)&lt;DAY(H1845),NETWORKDAYS($H$3,H1844,holiday!$B$2:$B$10),0)))</f>
        <v/>
      </c>
      <c r="O1844" t="str">
        <f>IF(ISBLANK(A1844),"",SUMIF($A$3:$A1844,O$2,$B$3:$B1844))</f>
        <v/>
      </c>
      <c r="P1844" t="str">
        <f>IF(ISBLANK(A1844),"",SUMIF($A$3:$A1844,P$2,$B$3:$B1844))</f>
        <v/>
      </c>
      <c r="Q1844" t="str">
        <f>IF(ISBLANK(A1844),"",SUMIF($A$3:$A1844,Q$2,$B$3:$B1844))</f>
        <v/>
      </c>
      <c r="R1844" t="str">
        <f>IF(ISBLANK(A1844),"",SUMIF($A$3:$A1844,R$2,$B$3:$B1844))</f>
        <v/>
      </c>
      <c r="T1844" s="2" t="str">
        <f t="shared" si="235"/>
        <v/>
      </c>
      <c r="U1844" s="2" t="str">
        <f t="shared" si="236"/>
        <v/>
      </c>
      <c r="V1844" s="2" t="str">
        <f t="shared" si="237"/>
        <v/>
      </c>
      <c r="W1844" s="2" t="str">
        <f t="shared" si="238"/>
        <v/>
      </c>
    </row>
    <row r="1845" spans="8:23" x14ac:dyDescent="0.3">
      <c r="H1845" s="12">
        <f t="shared" si="231"/>
        <v>0</v>
      </c>
      <c r="I1845" s="2" t="str">
        <f t="shared" si="232"/>
        <v/>
      </c>
      <c r="J1845" s="2" t="str">
        <f>IF(ISBLANK(A1845),"",-SUM(I$3:I1845))</f>
        <v/>
      </c>
      <c r="K1845" s="2" t="str">
        <f t="shared" si="233"/>
        <v/>
      </c>
      <c r="L1845" s="7" t="str">
        <f t="shared" si="234"/>
        <v/>
      </c>
      <c r="M1845" s="7" t="str">
        <f>IF(ISBLANK(A1845),"",K1845/($M$1+SUM(K$3:K1844)))</f>
        <v/>
      </c>
      <c r="N1845" t="str">
        <f>IF(ISBLANK(A1845),"",IF(H1846=0,NETWORKDAYS($H$3,H1845,holiday!$B$2:$B$10),IF(DAY(H1845)&lt;DAY(H1846),NETWORKDAYS($H$3,H1845,holiday!$B$2:$B$10),0)))</f>
        <v/>
      </c>
      <c r="O1845" t="str">
        <f>IF(ISBLANK(A1845),"",SUMIF($A$3:$A1845,O$2,$B$3:$B1845))</f>
        <v/>
      </c>
      <c r="P1845" t="str">
        <f>IF(ISBLANK(A1845),"",SUMIF($A$3:$A1845,P$2,$B$3:$B1845))</f>
        <v/>
      </c>
      <c r="Q1845" t="str">
        <f>IF(ISBLANK(A1845),"",SUMIF($A$3:$A1845,Q$2,$B$3:$B1845))</f>
        <v/>
      </c>
      <c r="R1845" t="str">
        <f>IF(ISBLANK(A1845),"",SUMIF($A$3:$A1845,R$2,$B$3:$B1845))</f>
        <v/>
      </c>
      <c r="T1845" s="2" t="str">
        <f t="shared" si="235"/>
        <v/>
      </c>
      <c r="U1845" s="2" t="str">
        <f t="shared" si="236"/>
        <v/>
      </c>
      <c r="V1845" s="2" t="str">
        <f t="shared" si="237"/>
        <v/>
      </c>
      <c r="W1845" s="2" t="str">
        <f t="shared" si="238"/>
        <v/>
      </c>
    </row>
    <row r="1846" spans="8:23" x14ac:dyDescent="0.3">
      <c r="H1846" s="12">
        <f t="shared" si="231"/>
        <v>0</v>
      </c>
      <c r="I1846" s="2" t="str">
        <f t="shared" si="232"/>
        <v/>
      </c>
      <c r="J1846" s="2" t="str">
        <f>IF(ISBLANK(A1846),"",-SUM(I$3:I1846))</f>
        <v/>
      </c>
      <c r="K1846" s="2" t="str">
        <f t="shared" si="233"/>
        <v/>
      </c>
      <c r="L1846" s="7" t="str">
        <f t="shared" si="234"/>
        <v/>
      </c>
      <c r="M1846" s="7" t="str">
        <f>IF(ISBLANK(A1846),"",K1846/($M$1+SUM(K$3:K1845)))</f>
        <v/>
      </c>
      <c r="N1846" t="str">
        <f>IF(ISBLANK(A1846),"",IF(H1847=0,NETWORKDAYS($H$3,H1846,holiday!$B$2:$B$10),IF(DAY(H1846)&lt;DAY(H1847),NETWORKDAYS($H$3,H1846,holiday!$B$2:$B$10),0)))</f>
        <v/>
      </c>
      <c r="O1846" t="str">
        <f>IF(ISBLANK(A1846),"",SUMIF($A$3:$A1846,O$2,$B$3:$B1846))</f>
        <v/>
      </c>
      <c r="P1846" t="str">
        <f>IF(ISBLANK(A1846),"",SUMIF($A$3:$A1846,P$2,$B$3:$B1846))</f>
        <v/>
      </c>
      <c r="Q1846" t="str">
        <f>IF(ISBLANK(A1846),"",SUMIF($A$3:$A1846,Q$2,$B$3:$B1846))</f>
        <v/>
      </c>
      <c r="R1846" t="str">
        <f>IF(ISBLANK(A1846),"",SUMIF($A$3:$A1846,R$2,$B$3:$B1846))</f>
        <v/>
      </c>
      <c r="T1846" s="2" t="str">
        <f t="shared" si="235"/>
        <v/>
      </c>
      <c r="U1846" s="2" t="str">
        <f t="shared" si="236"/>
        <v/>
      </c>
      <c r="V1846" s="2" t="str">
        <f t="shared" si="237"/>
        <v/>
      </c>
      <c r="W1846" s="2" t="str">
        <f t="shared" si="238"/>
        <v/>
      </c>
    </row>
    <row r="1847" spans="8:23" x14ac:dyDescent="0.3">
      <c r="H1847" s="12">
        <f t="shared" si="231"/>
        <v>0</v>
      </c>
      <c r="I1847" s="2" t="str">
        <f t="shared" si="232"/>
        <v/>
      </c>
      <c r="J1847" s="2" t="str">
        <f>IF(ISBLANK(A1847),"",-SUM(I$3:I1847))</f>
        <v/>
      </c>
      <c r="K1847" s="2" t="str">
        <f t="shared" si="233"/>
        <v/>
      </c>
      <c r="L1847" s="7" t="str">
        <f t="shared" si="234"/>
        <v/>
      </c>
      <c r="M1847" s="7" t="str">
        <f>IF(ISBLANK(A1847),"",K1847/($M$1+SUM(K$3:K1846)))</f>
        <v/>
      </c>
      <c r="N1847" t="str">
        <f>IF(ISBLANK(A1847),"",IF(H1848=0,NETWORKDAYS($H$3,H1847,holiday!$B$2:$B$10),IF(DAY(H1847)&lt;DAY(H1848),NETWORKDAYS($H$3,H1847,holiday!$B$2:$B$10),0)))</f>
        <v/>
      </c>
      <c r="O1847" t="str">
        <f>IF(ISBLANK(A1847),"",SUMIF($A$3:$A1847,O$2,$B$3:$B1847))</f>
        <v/>
      </c>
      <c r="P1847" t="str">
        <f>IF(ISBLANK(A1847),"",SUMIF($A$3:$A1847,P$2,$B$3:$B1847))</f>
        <v/>
      </c>
      <c r="Q1847" t="str">
        <f>IF(ISBLANK(A1847),"",SUMIF($A$3:$A1847,Q$2,$B$3:$B1847))</f>
        <v/>
      </c>
      <c r="R1847" t="str">
        <f>IF(ISBLANK(A1847),"",SUMIF($A$3:$A1847,R$2,$B$3:$B1847))</f>
        <v/>
      </c>
      <c r="T1847" s="2" t="str">
        <f t="shared" si="235"/>
        <v/>
      </c>
      <c r="U1847" s="2" t="str">
        <f t="shared" si="236"/>
        <v/>
      </c>
      <c r="V1847" s="2" t="str">
        <f t="shared" si="237"/>
        <v/>
      </c>
      <c r="W1847" s="2" t="str">
        <f t="shared" si="238"/>
        <v/>
      </c>
    </row>
    <row r="1848" spans="8:23" x14ac:dyDescent="0.3">
      <c r="H1848" s="12">
        <f t="shared" si="231"/>
        <v>0</v>
      </c>
      <c r="I1848" s="2" t="str">
        <f t="shared" si="232"/>
        <v/>
      </c>
      <c r="J1848" s="2" t="str">
        <f>IF(ISBLANK(A1848),"",-SUM(I$3:I1848))</f>
        <v/>
      </c>
      <c r="K1848" s="2" t="str">
        <f t="shared" si="233"/>
        <v/>
      </c>
      <c r="L1848" s="7" t="str">
        <f t="shared" si="234"/>
        <v/>
      </c>
      <c r="M1848" s="7" t="str">
        <f>IF(ISBLANK(A1848),"",K1848/($M$1+SUM(K$3:K1847)))</f>
        <v/>
      </c>
      <c r="N1848" t="str">
        <f>IF(ISBLANK(A1848),"",IF(H1849=0,NETWORKDAYS($H$3,H1848,holiday!$B$2:$B$10),IF(DAY(H1848)&lt;DAY(H1849),NETWORKDAYS($H$3,H1848,holiday!$B$2:$B$10),0)))</f>
        <v/>
      </c>
      <c r="O1848" t="str">
        <f>IF(ISBLANK(A1848),"",SUMIF($A$3:$A1848,O$2,$B$3:$B1848))</f>
        <v/>
      </c>
      <c r="P1848" t="str">
        <f>IF(ISBLANK(A1848),"",SUMIF($A$3:$A1848,P$2,$B$3:$B1848))</f>
        <v/>
      </c>
      <c r="Q1848" t="str">
        <f>IF(ISBLANK(A1848),"",SUMIF($A$3:$A1848,Q$2,$B$3:$B1848))</f>
        <v/>
      </c>
      <c r="R1848" t="str">
        <f>IF(ISBLANK(A1848),"",SUMIF($A$3:$A1848,R$2,$B$3:$B1848))</f>
        <v/>
      </c>
      <c r="T1848" s="2" t="str">
        <f t="shared" si="235"/>
        <v/>
      </c>
      <c r="U1848" s="2" t="str">
        <f t="shared" si="236"/>
        <v/>
      </c>
      <c r="V1848" s="2" t="str">
        <f t="shared" si="237"/>
        <v/>
      </c>
      <c r="W1848" s="2" t="str">
        <f t="shared" si="238"/>
        <v/>
      </c>
    </row>
    <row r="1849" spans="8:23" x14ac:dyDescent="0.3">
      <c r="H1849" s="12">
        <f t="shared" si="231"/>
        <v>0</v>
      </c>
      <c r="I1849" s="2" t="str">
        <f t="shared" si="232"/>
        <v/>
      </c>
      <c r="J1849" s="2" t="str">
        <f>IF(ISBLANK(A1849),"",-SUM(I$3:I1849))</f>
        <v/>
      </c>
      <c r="K1849" s="2" t="str">
        <f t="shared" si="233"/>
        <v/>
      </c>
      <c r="L1849" s="7" t="str">
        <f t="shared" si="234"/>
        <v/>
      </c>
      <c r="M1849" s="7" t="str">
        <f>IF(ISBLANK(A1849),"",K1849/($M$1+SUM(K$3:K1848)))</f>
        <v/>
      </c>
      <c r="N1849" t="str">
        <f>IF(ISBLANK(A1849),"",IF(H1850=0,NETWORKDAYS($H$3,H1849,holiday!$B$2:$B$10),IF(DAY(H1849)&lt;DAY(H1850),NETWORKDAYS($H$3,H1849,holiday!$B$2:$B$10),0)))</f>
        <v/>
      </c>
      <c r="O1849" t="str">
        <f>IF(ISBLANK(A1849),"",SUMIF($A$3:$A1849,O$2,$B$3:$B1849))</f>
        <v/>
      </c>
      <c r="P1849" t="str">
        <f>IF(ISBLANK(A1849),"",SUMIF($A$3:$A1849,P$2,$B$3:$B1849))</f>
        <v/>
      </c>
      <c r="Q1849" t="str">
        <f>IF(ISBLANK(A1849),"",SUMIF($A$3:$A1849,Q$2,$B$3:$B1849))</f>
        <v/>
      </c>
      <c r="R1849" t="str">
        <f>IF(ISBLANK(A1849),"",SUMIF($A$3:$A1849,R$2,$B$3:$B1849))</f>
        <v/>
      </c>
      <c r="T1849" s="2" t="str">
        <f t="shared" si="235"/>
        <v/>
      </c>
      <c r="U1849" s="2" t="str">
        <f t="shared" si="236"/>
        <v/>
      </c>
      <c r="V1849" s="2" t="str">
        <f t="shared" si="237"/>
        <v/>
      </c>
      <c r="W1849" s="2" t="str">
        <f t="shared" si="238"/>
        <v/>
      </c>
    </row>
    <row r="1850" spans="8:23" x14ac:dyDescent="0.3">
      <c r="H1850" s="12">
        <f t="shared" si="231"/>
        <v>0</v>
      </c>
      <c r="I1850" s="2" t="str">
        <f t="shared" si="232"/>
        <v/>
      </c>
      <c r="J1850" s="2" t="str">
        <f>IF(ISBLANK(A1850),"",-SUM(I$3:I1850))</f>
        <v/>
      </c>
      <c r="K1850" s="2" t="str">
        <f t="shared" si="233"/>
        <v/>
      </c>
      <c r="L1850" s="7" t="str">
        <f t="shared" si="234"/>
        <v/>
      </c>
      <c r="M1850" s="7" t="str">
        <f>IF(ISBLANK(A1850),"",K1850/($M$1+SUM(K$3:K1849)))</f>
        <v/>
      </c>
      <c r="N1850" t="str">
        <f>IF(ISBLANK(A1850),"",IF(H1851=0,NETWORKDAYS($H$3,H1850,holiday!$B$2:$B$10),IF(DAY(H1850)&lt;DAY(H1851),NETWORKDAYS($H$3,H1850,holiday!$B$2:$B$10),0)))</f>
        <v/>
      </c>
      <c r="O1850" t="str">
        <f>IF(ISBLANK(A1850),"",SUMIF($A$3:$A1850,O$2,$B$3:$B1850))</f>
        <v/>
      </c>
      <c r="P1850" t="str">
        <f>IF(ISBLANK(A1850),"",SUMIF($A$3:$A1850,P$2,$B$3:$B1850))</f>
        <v/>
      </c>
      <c r="Q1850" t="str">
        <f>IF(ISBLANK(A1850),"",SUMIF($A$3:$A1850,Q$2,$B$3:$B1850))</f>
        <v/>
      </c>
      <c r="R1850" t="str">
        <f>IF(ISBLANK(A1850),"",SUMIF($A$3:$A1850,R$2,$B$3:$B1850))</f>
        <v/>
      </c>
      <c r="T1850" s="2" t="str">
        <f t="shared" si="235"/>
        <v/>
      </c>
      <c r="U1850" s="2" t="str">
        <f t="shared" si="236"/>
        <v/>
      </c>
      <c r="V1850" s="2" t="str">
        <f t="shared" si="237"/>
        <v/>
      </c>
      <c r="W1850" s="2" t="str">
        <f t="shared" si="238"/>
        <v/>
      </c>
    </row>
    <row r="1851" spans="8:23" x14ac:dyDescent="0.3">
      <c r="H1851" s="12">
        <f t="shared" si="231"/>
        <v>0</v>
      </c>
      <c r="I1851" s="2" t="str">
        <f t="shared" si="232"/>
        <v/>
      </c>
      <c r="J1851" s="2" t="str">
        <f>IF(ISBLANK(A1851),"",-SUM(I$3:I1851))</f>
        <v/>
      </c>
      <c r="K1851" s="2" t="str">
        <f t="shared" si="233"/>
        <v/>
      </c>
      <c r="L1851" s="7" t="str">
        <f t="shared" si="234"/>
        <v/>
      </c>
      <c r="M1851" s="7" t="str">
        <f>IF(ISBLANK(A1851),"",K1851/($M$1+SUM(K$3:K1850)))</f>
        <v/>
      </c>
      <c r="N1851" t="str">
        <f>IF(ISBLANK(A1851),"",IF(H1852=0,NETWORKDAYS($H$3,H1851,holiday!$B$2:$B$10),IF(DAY(H1851)&lt;DAY(H1852),NETWORKDAYS($H$3,H1851,holiday!$B$2:$B$10),0)))</f>
        <v/>
      </c>
      <c r="O1851" t="str">
        <f>IF(ISBLANK(A1851),"",SUMIF($A$3:$A1851,O$2,$B$3:$B1851))</f>
        <v/>
      </c>
      <c r="P1851" t="str">
        <f>IF(ISBLANK(A1851),"",SUMIF($A$3:$A1851,P$2,$B$3:$B1851))</f>
        <v/>
      </c>
      <c r="Q1851" t="str">
        <f>IF(ISBLANK(A1851),"",SUMIF($A$3:$A1851,Q$2,$B$3:$B1851))</f>
        <v/>
      </c>
      <c r="R1851" t="str">
        <f>IF(ISBLANK(A1851),"",SUMIF($A$3:$A1851,R$2,$B$3:$B1851))</f>
        <v/>
      </c>
      <c r="T1851" s="2" t="str">
        <f t="shared" si="235"/>
        <v/>
      </c>
      <c r="U1851" s="2" t="str">
        <f t="shared" si="236"/>
        <v/>
      </c>
      <c r="V1851" s="2" t="str">
        <f t="shared" si="237"/>
        <v/>
      </c>
      <c r="W1851" s="2" t="str">
        <f t="shared" si="238"/>
        <v/>
      </c>
    </row>
    <row r="1852" spans="8:23" x14ac:dyDescent="0.3">
      <c r="H1852" s="12">
        <f t="shared" si="231"/>
        <v>0</v>
      </c>
      <c r="I1852" s="2" t="str">
        <f t="shared" si="232"/>
        <v/>
      </c>
      <c r="J1852" s="2" t="str">
        <f>IF(ISBLANK(A1852),"",-SUM(I$3:I1852))</f>
        <v/>
      </c>
      <c r="K1852" s="2" t="str">
        <f t="shared" si="233"/>
        <v/>
      </c>
      <c r="L1852" s="7" t="str">
        <f t="shared" si="234"/>
        <v/>
      </c>
      <c r="M1852" s="7" t="str">
        <f>IF(ISBLANK(A1852),"",K1852/($M$1+SUM(K$3:K1851)))</f>
        <v/>
      </c>
      <c r="N1852" t="str">
        <f>IF(ISBLANK(A1852),"",IF(H1853=0,NETWORKDAYS($H$3,H1852,holiday!$B$2:$B$10),IF(DAY(H1852)&lt;DAY(H1853),NETWORKDAYS($H$3,H1852,holiday!$B$2:$B$10),0)))</f>
        <v/>
      </c>
      <c r="O1852" t="str">
        <f>IF(ISBLANK(A1852),"",SUMIF($A$3:$A1852,O$2,$B$3:$B1852))</f>
        <v/>
      </c>
      <c r="P1852" t="str">
        <f>IF(ISBLANK(A1852),"",SUMIF($A$3:$A1852,P$2,$B$3:$B1852))</f>
        <v/>
      </c>
      <c r="Q1852" t="str">
        <f>IF(ISBLANK(A1852),"",SUMIF($A$3:$A1852,Q$2,$B$3:$B1852))</f>
        <v/>
      </c>
      <c r="R1852" t="str">
        <f>IF(ISBLANK(A1852),"",SUMIF($A$3:$A1852,R$2,$B$3:$B1852))</f>
        <v/>
      </c>
      <c r="T1852" s="2" t="str">
        <f t="shared" si="235"/>
        <v/>
      </c>
      <c r="U1852" s="2" t="str">
        <f t="shared" si="236"/>
        <v/>
      </c>
      <c r="V1852" s="2" t="str">
        <f t="shared" si="237"/>
        <v/>
      </c>
      <c r="W1852" s="2" t="str">
        <f t="shared" si="238"/>
        <v/>
      </c>
    </row>
    <row r="1853" spans="8:23" x14ac:dyDescent="0.3">
      <c r="H1853" s="12">
        <f t="shared" si="231"/>
        <v>0</v>
      </c>
      <c r="I1853" s="2" t="str">
        <f t="shared" si="232"/>
        <v/>
      </c>
      <c r="J1853" s="2" t="str">
        <f>IF(ISBLANK(A1853),"",-SUM(I$3:I1853))</f>
        <v/>
      </c>
      <c r="K1853" s="2" t="str">
        <f t="shared" si="233"/>
        <v/>
      </c>
      <c r="L1853" s="7" t="str">
        <f t="shared" si="234"/>
        <v/>
      </c>
      <c r="M1853" s="7" t="str">
        <f>IF(ISBLANK(A1853),"",K1853/($M$1+SUM(K$3:K1852)))</f>
        <v/>
      </c>
      <c r="N1853" t="str">
        <f>IF(ISBLANK(A1853),"",IF(H1854=0,NETWORKDAYS($H$3,H1853,holiday!$B$2:$B$10),IF(DAY(H1853)&lt;DAY(H1854),NETWORKDAYS($H$3,H1853,holiday!$B$2:$B$10),0)))</f>
        <v/>
      </c>
      <c r="O1853" t="str">
        <f>IF(ISBLANK(A1853),"",SUMIF($A$3:$A1853,O$2,$B$3:$B1853))</f>
        <v/>
      </c>
      <c r="P1853" t="str">
        <f>IF(ISBLANK(A1853),"",SUMIF($A$3:$A1853,P$2,$B$3:$B1853))</f>
        <v/>
      </c>
      <c r="Q1853" t="str">
        <f>IF(ISBLANK(A1853),"",SUMIF($A$3:$A1853,Q$2,$B$3:$B1853))</f>
        <v/>
      </c>
      <c r="R1853" t="str">
        <f>IF(ISBLANK(A1853),"",SUMIF($A$3:$A1853,R$2,$B$3:$B1853))</f>
        <v/>
      </c>
      <c r="T1853" s="2" t="str">
        <f t="shared" si="235"/>
        <v/>
      </c>
      <c r="U1853" s="2" t="str">
        <f t="shared" si="236"/>
        <v/>
      </c>
      <c r="V1853" s="2" t="str">
        <f t="shared" si="237"/>
        <v/>
      </c>
      <c r="W1853" s="2" t="str">
        <f t="shared" si="238"/>
        <v/>
      </c>
    </row>
    <row r="1854" spans="8:23" x14ac:dyDescent="0.3">
      <c r="H1854" s="12">
        <f t="shared" si="231"/>
        <v>0</v>
      </c>
      <c r="I1854" s="2" t="str">
        <f t="shared" si="232"/>
        <v/>
      </c>
      <c r="J1854" s="2" t="str">
        <f>IF(ISBLANK(A1854),"",-SUM(I$3:I1854))</f>
        <v/>
      </c>
      <c r="K1854" s="2" t="str">
        <f t="shared" si="233"/>
        <v/>
      </c>
      <c r="L1854" s="7" t="str">
        <f t="shared" si="234"/>
        <v/>
      </c>
      <c r="M1854" s="7" t="str">
        <f>IF(ISBLANK(A1854),"",K1854/($M$1+SUM(K$3:K1853)))</f>
        <v/>
      </c>
      <c r="N1854" t="str">
        <f>IF(ISBLANK(A1854),"",IF(H1855=0,NETWORKDAYS($H$3,H1854,holiday!$B$2:$B$10),IF(DAY(H1854)&lt;DAY(H1855),NETWORKDAYS($H$3,H1854,holiday!$B$2:$B$10),0)))</f>
        <v/>
      </c>
      <c r="O1854" t="str">
        <f>IF(ISBLANK(A1854),"",SUMIF($A$3:$A1854,O$2,$B$3:$B1854))</f>
        <v/>
      </c>
      <c r="P1854" t="str">
        <f>IF(ISBLANK(A1854),"",SUMIF($A$3:$A1854,P$2,$B$3:$B1854))</f>
        <v/>
      </c>
      <c r="Q1854" t="str">
        <f>IF(ISBLANK(A1854),"",SUMIF($A$3:$A1854,Q$2,$B$3:$B1854))</f>
        <v/>
      </c>
      <c r="R1854" t="str">
        <f>IF(ISBLANK(A1854),"",SUMIF($A$3:$A1854,R$2,$B$3:$B1854))</f>
        <v/>
      </c>
      <c r="T1854" s="2" t="str">
        <f t="shared" si="235"/>
        <v/>
      </c>
      <c r="U1854" s="2" t="str">
        <f t="shared" si="236"/>
        <v/>
      </c>
      <c r="V1854" s="2" t="str">
        <f t="shared" si="237"/>
        <v/>
      </c>
      <c r="W1854" s="2" t="str">
        <f t="shared" si="238"/>
        <v/>
      </c>
    </row>
    <row r="1855" spans="8:23" x14ac:dyDescent="0.3">
      <c r="H1855" s="12">
        <f t="shared" si="231"/>
        <v>0</v>
      </c>
      <c r="I1855" s="2" t="str">
        <f t="shared" si="232"/>
        <v/>
      </c>
      <c r="J1855" s="2" t="str">
        <f>IF(ISBLANK(A1855),"",-SUM(I$3:I1855))</f>
        <v/>
      </c>
      <c r="K1855" s="2" t="str">
        <f t="shared" si="233"/>
        <v/>
      </c>
      <c r="L1855" s="7" t="str">
        <f t="shared" si="234"/>
        <v/>
      </c>
      <c r="M1855" s="7" t="str">
        <f>IF(ISBLANK(A1855),"",K1855/($M$1+SUM(K$3:K1854)))</f>
        <v/>
      </c>
      <c r="N1855" t="str">
        <f>IF(ISBLANK(A1855),"",IF(H1856=0,NETWORKDAYS($H$3,H1855,holiday!$B$2:$B$10),IF(DAY(H1855)&lt;DAY(H1856),NETWORKDAYS($H$3,H1855,holiday!$B$2:$B$10),0)))</f>
        <v/>
      </c>
      <c r="O1855" t="str">
        <f>IF(ISBLANK(A1855),"",SUMIF($A$3:$A1855,O$2,$B$3:$B1855))</f>
        <v/>
      </c>
      <c r="P1855" t="str">
        <f>IF(ISBLANK(A1855),"",SUMIF($A$3:$A1855,P$2,$B$3:$B1855))</f>
        <v/>
      </c>
      <c r="Q1855" t="str">
        <f>IF(ISBLANK(A1855),"",SUMIF($A$3:$A1855,Q$2,$B$3:$B1855))</f>
        <v/>
      </c>
      <c r="R1855" t="str">
        <f>IF(ISBLANK(A1855),"",SUMIF($A$3:$A1855,R$2,$B$3:$B1855))</f>
        <v/>
      </c>
      <c r="T1855" s="2" t="str">
        <f t="shared" si="235"/>
        <v/>
      </c>
      <c r="U1855" s="2" t="str">
        <f t="shared" si="236"/>
        <v/>
      </c>
      <c r="V1855" s="2" t="str">
        <f t="shared" si="237"/>
        <v/>
      </c>
      <c r="W1855" s="2" t="str">
        <f t="shared" si="238"/>
        <v/>
      </c>
    </row>
    <row r="1856" spans="8:23" x14ac:dyDescent="0.3">
      <c r="H1856" s="12">
        <f t="shared" si="231"/>
        <v>0</v>
      </c>
      <c r="I1856" s="2" t="str">
        <f t="shared" si="232"/>
        <v/>
      </c>
      <c r="J1856" s="2" t="str">
        <f>IF(ISBLANK(A1856),"",-SUM(I$3:I1856))</f>
        <v/>
      </c>
      <c r="K1856" s="2" t="str">
        <f t="shared" si="233"/>
        <v/>
      </c>
      <c r="L1856" s="7" t="str">
        <f t="shared" si="234"/>
        <v/>
      </c>
      <c r="M1856" s="7" t="str">
        <f>IF(ISBLANK(A1856),"",K1856/($M$1+SUM(K$3:K1855)))</f>
        <v/>
      </c>
      <c r="N1856" t="str">
        <f>IF(ISBLANK(A1856),"",IF(H1857=0,NETWORKDAYS($H$3,H1856,holiday!$B$2:$B$10),IF(DAY(H1856)&lt;DAY(H1857),NETWORKDAYS($H$3,H1856,holiday!$B$2:$B$10),0)))</f>
        <v/>
      </c>
      <c r="O1856" t="str">
        <f>IF(ISBLANK(A1856),"",SUMIF($A$3:$A1856,O$2,$B$3:$B1856))</f>
        <v/>
      </c>
      <c r="P1856" t="str">
        <f>IF(ISBLANK(A1856),"",SUMIF($A$3:$A1856,P$2,$B$3:$B1856))</f>
        <v/>
      </c>
      <c r="Q1856" t="str">
        <f>IF(ISBLANK(A1856),"",SUMIF($A$3:$A1856,Q$2,$B$3:$B1856))</f>
        <v/>
      </c>
      <c r="R1856" t="str">
        <f>IF(ISBLANK(A1856),"",SUMIF($A$3:$A1856,R$2,$B$3:$B1856))</f>
        <v/>
      </c>
      <c r="T1856" s="2" t="str">
        <f t="shared" si="235"/>
        <v/>
      </c>
      <c r="U1856" s="2" t="str">
        <f t="shared" si="236"/>
        <v/>
      </c>
      <c r="V1856" s="2" t="str">
        <f t="shared" si="237"/>
        <v/>
      </c>
      <c r="W1856" s="2" t="str">
        <f t="shared" si="238"/>
        <v/>
      </c>
    </row>
    <row r="1857" spans="8:23" x14ac:dyDescent="0.3">
      <c r="H1857" s="12">
        <f t="shared" si="231"/>
        <v>0</v>
      </c>
      <c r="I1857" s="2" t="str">
        <f t="shared" si="232"/>
        <v/>
      </c>
      <c r="J1857" s="2" t="str">
        <f>IF(ISBLANK(A1857),"",-SUM(I$3:I1857))</f>
        <v/>
      </c>
      <c r="K1857" s="2" t="str">
        <f t="shared" si="233"/>
        <v/>
      </c>
      <c r="L1857" s="7" t="str">
        <f t="shared" si="234"/>
        <v/>
      </c>
      <c r="M1857" s="7" t="str">
        <f>IF(ISBLANK(A1857),"",K1857/($M$1+SUM(K$3:K1856)))</f>
        <v/>
      </c>
      <c r="N1857" t="str">
        <f>IF(ISBLANK(A1857),"",IF(H1858=0,NETWORKDAYS($H$3,H1857,holiday!$B$2:$B$10),IF(DAY(H1857)&lt;DAY(H1858),NETWORKDAYS($H$3,H1857,holiday!$B$2:$B$10),0)))</f>
        <v/>
      </c>
      <c r="O1857" t="str">
        <f>IF(ISBLANK(A1857),"",SUMIF($A$3:$A1857,O$2,$B$3:$B1857))</f>
        <v/>
      </c>
      <c r="P1857" t="str">
        <f>IF(ISBLANK(A1857),"",SUMIF($A$3:$A1857,P$2,$B$3:$B1857))</f>
        <v/>
      </c>
      <c r="Q1857" t="str">
        <f>IF(ISBLANK(A1857),"",SUMIF($A$3:$A1857,Q$2,$B$3:$B1857))</f>
        <v/>
      </c>
      <c r="R1857" t="str">
        <f>IF(ISBLANK(A1857),"",SUMIF($A$3:$A1857,R$2,$B$3:$B1857))</f>
        <v/>
      </c>
      <c r="T1857" s="2" t="str">
        <f t="shared" si="235"/>
        <v/>
      </c>
      <c r="U1857" s="2" t="str">
        <f t="shared" si="236"/>
        <v/>
      </c>
      <c r="V1857" s="2" t="str">
        <f t="shared" si="237"/>
        <v/>
      </c>
      <c r="W1857" s="2" t="str">
        <f t="shared" si="238"/>
        <v/>
      </c>
    </row>
    <row r="1858" spans="8:23" x14ac:dyDescent="0.3">
      <c r="H1858" s="12">
        <f t="shared" si="231"/>
        <v>0</v>
      </c>
      <c r="I1858" s="2" t="str">
        <f t="shared" si="232"/>
        <v/>
      </c>
      <c r="J1858" s="2" t="str">
        <f>IF(ISBLANK(A1858),"",-SUM(I$3:I1858))</f>
        <v/>
      </c>
      <c r="K1858" s="2" t="str">
        <f t="shared" si="233"/>
        <v/>
      </c>
      <c r="L1858" s="7" t="str">
        <f t="shared" si="234"/>
        <v/>
      </c>
      <c r="M1858" s="7" t="str">
        <f>IF(ISBLANK(A1858),"",K1858/($M$1+SUM(K$3:K1857)))</f>
        <v/>
      </c>
      <c r="N1858" t="str">
        <f>IF(ISBLANK(A1858),"",IF(H1859=0,NETWORKDAYS($H$3,H1858,holiday!$B$2:$B$10),IF(DAY(H1858)&lt;DAY(H1859),NETWORKDAYS($H$3,H1858,holiday!$B$2:$B$10),0)))</f>
        <v/>
      </c>
      <c r="O1858" t="str">
        <f>IF(ISBLANK(A1858),"",SUMIF($A$3:$A1858,O$2,$B$3:$B1858))</f>
        <v/>
      </c>
      <c r="P1858" t="str">
        <f>IF(ISBLANK(A1858),"",SUMIF($A$3:$A1858,P$2,$B$3:$B1858))</f>
        <v/>
      </c>
      <c r="Q1858" t="str">
        <f>IF(ISBLANK(A1858),"",SUMIF($A$3:$A1858,Q$2,$B$3:$B1858))</f>
        <v/>
      </c>
      <c r="R1858" t="str">
        <f>IF(ISBLANK(A1858),"",SUMIF($A$3:$A1858,R$2,$B$3:$B1858))</f>
        <v/>
      </c>
      <c r="T1858" s="2" t="str">
        <f t="shared" si="235"/>
        <v/>
      </c>
      <c r="U1858" s="2" t="str">
        <f t="shared" si="236"/>
        <v/>
      </c>
      <c r="V1858" s="2" t="str">
        <f t="shared" si="237"/>
        <v/>
      </c>
      <c r="W1858" s="2" t="str">
        <f t="shared" si="238"/>
        <v/>
      </c>
    </row>
    <row r="1859" spans="8:23" x14ac:dyDescent="0.3">
      <c r="H1859" s="12">
        <f t="shared" si="231"/>
        <v>0</v>
      </c>
      <c r="I1859" s="2" t="str">
        <f t="shared" si="232"/>
        <v/>
      </c>
      <c r="J1859" s="2" t="str">
        <f>IF(ISBLANK(A1859),"",-SUM(I$3:I1859))</f>
        <v/>
      </c>
      <c r="K1859" s="2" t="str">
        <f t="shared" si="233"/>
        <v/>
      </c>
      <c r="L1859" s="7" t="str">
        <f t="shared" si="234"/>
        <v/>
      </c>
      <c r="M1859" s="7" t="str">
        <f>IF(ISBLANK(A1859),"",K1859/($M$1+SUM(K$3:K1858)))</f>
        <v/>
      </c>
      <c r="N1859" t="str">
        <f>IF(ISBLANK(A1859),"",IF(H1860=0,NETWORKDAYS($H$3,H1859,holiday!$B$2:$B$10),IF(DAY(H1859)&lt;DAY(H1860),NETWORKDAYS($H$3,H1859,holiday!$B$2:$B$10),0)))</f>
        <v/>
      </c>
      <c r="O1859" t="str">
        <f>IF(ISBLANK(A1859),"",SUMIF($A$3:$A1859,O$2,$B$3:$B1859))</f>
        <v/>
      </c>
      <c r="P1859" t="str">
        <f>IF(ISBLANK(A1859),"",SUMIF($A$3:$A1859,P$2,$B$3:$B1859))</f>
        <v/>
      </c>
      <c r="Q1859" t="str">
        <f>IF(ISBLANK(A1859),"",SUMIF($A$3:$A1859,Q$2,$B$3:$B1859))</f>
        <v/>
      </c>
      <c r="R1859" t="str">
        <f>IF(ISBLANK(A1859),"",SUMIF($A$3:$A1859,R$2,$B$3:$B1859))</f>
        <v/>
      </c>
      <c r="T1859" s="2" t="str">
        <f t="shared" si="235"/>
        <v/>
      </c>
      <c r="U1859" s="2" t="str">
        <f t="shared" si="236"/>
        <v/>
      </c>
      <c r="V1859" s="2" t="str">
        <f t="shared" si="237"/>
        <v/>
      </c>
      <c r="W1859" s="2" t="str">
        <f t="shared" si="238"/>
        <v/>
      </c>
    </row>
    <row r="1860" spans="8:23" x14ac:dyDescent="0.3">
      <c r="H1860" s="12">
        <f t="shared" ref="H1860:H1923" si="239">IF(ISBLANK(D1860),,LEFT(D1860,LEN(D1860)-6)*1)</f>
        <v>0</v>
      </c>
      <c r="I1860" s="2" t="str">
        <f t="shared" si="232"/>
        <v/>
      </c>
      <c r="J1860" s="2" t="str">
        <f>IF(ISBLANK(A1860),"",-SUM(I$3:I1860))</f>
        <v/>
      </c>
      <c r="K1860" s="2" t="str">
        <f t="shared" si="233"/>
        <v/>
      </c>
      <c r="L1860" s="7" t="str">
        <f t="shared" si="234"/>
        <v/>
      </c>
      <c r="M1860" s="7" t="str">
        <f>IF(ISBLANK(A1860),"",K1860/($M$1+SUM(K$3:K1859)))</f>
        <v/>
      </c>
      <c r="N1860" t="str">
        <f>IF(ISBLANK(A1860),"",IF(H1861=0,NETWORKDAYS($H$3,H1860,holiday!$B$2:$B$10),IF(DAY(H1860)&lt;DAY(H1861),NETWORKDAYS($H$3,H1860,holiday!$B$2:$B$10),0)))</f>
        <v/>
      </c>
      <c r="O1860" t="str">
        <f>IF(ISBLANK(A1860),"",SUMIF($A$3:$A1860,O$2,$B$3:$B1860))</f>
        <v/>
      </c>
      <c r="P1860" t="str">
        <f>IF(ISBLANK(A1860),"",SUMIF($A$3:$A1860,P$2,$B$3:$B1860))</f>
        <v/>
      </c>
      <c r="Q1860" t="str">
        <f>IF(ISBLANK(A1860),"",SUMIF($A$3:$A1860,Q$2,$B$3:$B1860))</f>
        <v/>
      </c>
      <c r="R1860" t="str">
        <f>IF(ISBLANK(A1860),"",SUMIF($A$3:$A1860,R$2,$B$3:$B1860))</f>
        <v/>
      </c>
      <c r="T1860" s="2" t="str">
        <f t="shared" si="235"/>
        <v/>
      </c>
      <c r="U1860" s="2" t="str">
        <f t="shared" si="236"/>
        <v/>
      </c>
      <c r="V1860" s="2" t="str">
        <f t="shared" si="237"/>
        <v/>
      </c>
      <c r="W1860" s="2" t="str">
        <f t="shared" si="238"/>
        <v/>
      </c>
    </row>
    <row r="1861" spans="8:23" x14ac:dyDescent="0.3">
      <c r="H1861" s="12">
        <f t="shared" si="239"/>
        <v>0</v>
      </c>
      <c r="I1861" s="2" t="str">
        <f t="shared" si="232"/>
        <v/>
      </c>
      <c r="J1861" s="2" t="str">
        <f>IF(ISBLANK(A1861),"",-SUM(I$3:I1861))</f>
        <v/>
      </c>
      <c r="K1861" s="2" t="str">
        <f t="shared" si="233"/>
        <v/>
      </c>
      <c r="L1861" s="7" t="str">
        <f t="shared" si="234"/>
        <v/>
      </c>
      <c r="M1861" s="7" t="str">
        <f>IF(ISBLANK(A1861),"",K1861/($M$1+SUM(K$3:K1860)))</f>
        <v/>
      </c>
      <c r="N1861" t="str">
        <f>IF(ISBLANK(A1861),"",IF(H1862=0,NETWORKDAYS($H$3,H1861,holiday!$B$2:$B$10),IF(DAY(H1861)&lt;DAY(H1862),NETWORKDAYS($H$3,H1861,holiday!$B$2:$B$10),0)))</f>
        <v/>
      </c>
      <c r="O1861" t="str">
        <f>IF(ISBLANK(A1861),"",SUMIF($A$3:$A1861,O$2,$B$3:$B1861))</f>
        <v/>
      </c>
      <c r="P1861" t="str">
        <f>IF(ISBLANK(A1861),"",SUMIF($A$3:$A1861,P$2,$B$3:$B1861))</f>
        <v/>
      </c>
      <c r="Q1861" t="str">
        <f>IF(ISBLANK(A1861),"",SUMIF($A$3:$A1861,Q$2,$B$3:$B1861))</f>
        <v/>
      </c>
      <c r="R1861" t="str">
        <f>IF(ISBLANK(A1861),"",SUMIF($A$3:$A1861,R$2,$B$3:$B1861))</f>
        <v/>
      </c>
      <c r="T1861" s="2" t="str">
        <f t="shared" si="235"/>
        <v/>
      </c>
      <c r="U1861" s="2" t="str">
        <f t="shared" si="236"/>
        <v/>
      </c>
      <c r="V1861" s="2" t="str">
        <f t="shared" si="237"/>
        <v/>
      </c>
      <c r="W1861" s="2" t="str">
        <f t="shared" si="238"/>
        <v/>
      </c>
    </row>
    <row r="1862" spans="8:23" x14ac:dyDescent="0.3">
      <c r="H1862" s="12">
        <f t="shared" si="239"/>
        <v>0</v>
      </c>
      <c r="I1862" s="2" t="str">
        <f t="shared" si="232"/>
        <v/>
      </c>
      <c r="J1862" s="2" t="str">
        <f>IF(ISBLANK(A1862),"",-SUM(I$3:I1862))</f>
        <v/>
      </c>
      <c r="K1862" s="2" t="str">
        <f t="shared" si="233"/>
        <v/>
      </c>
      <c r="L1862" s="7" t="str">
        <f t="shared" si="234"/>
        <v/>
      </c>
      <c r="M1862" s="7" t="str">
        <f>IF(ISBLANK(A1862),"",K1862/($M$1+SUM(K$3:K1861)))</f>
        <v/>
      </c>
      <c r="N1862" t="str">
        <f>IF(ISBLANK(A1862),"",IF(H1863=0,NETWORKDAYS($H$3,H1862,holiday!$B$2:$B$10),IF(DAY(H1862)&lt;DAY(H1863),NETWORKDAYS($H$3,H1862,holiday!$B$2:$B$10),0)))</f>
        <v/>
      </c>
      <c r="O1862" t="str">
        <f>IF(ISBLANK(A1862),"",SUMIF($A$3:$A1862,O$2,$B$3:$B1862))</f>
        <v/>
      </c>
      <c r="P1862" t="str">
        <f>IF(ISBLANK(A1862),"",SUMIF($A$3:$A1862,P$2,$B$3:$B1862))</f>
        <v/>
      </c>
      <c r="Q1862" t="str">
        <f>IF(ISBLANK(A1862),"",SUMIF($A$3:$A1862,Q$2,$B$3:$B1862))</f>
        <v/>
      </c>
      <c r="R1862" t="str">
        <f>IF(ISBLANK(A1862),"",SUMIF($A$3:$A1862,R$2,$B$3:$B1862))</f>
        <v/>
      </c>
      <c r="T1862" s="2" t="str">
        <f t="shared" si="235"/>
        <v/>
      </c>
      <c r="U1862" s="2" t="str">
        <f t="shared" si="236"/>
        <v/>
      </c>
      <c r="V1862" s="2" t="str">
        <f t="shared" si="237"/>
        <v/>
      </c>
      <c r="W1862" s="2" t="str">
        <f t="shared" si="238"/>
        <v/>
      </c>
    </row>
    <row r="1863" spans="8:23" x14ac:dyDescent="0.3">
      <c r="H1863" s="12">
        <f t="shared" si="239"/>
        <v>0</v>
      </c>
      <c r="I1863" s="2" t="str">
        <f t="shared" si="232"/>
        <v/>
      </c>
      <c r="J1863" s="2" t="str">
        <f>IF(ISBLANK(A1863),"",-SUM(I$3:I1863))</f>
        <v/>
      </c>
      <c r="K1863" s="2" t="str">
        <f t="shared" si="233"/>
        <v/>
      </c>
      <c r="L1863" s="7" t="str">
        <f t="shared" si="234"/>
        <v/>
      </c>
      <c r="M1863" s="7" t="str">
        <f>IF(ISBLANK(A1863),"",K1863/($M$1+SUM(K$3:K1862)))</f>
        <v/>
      </c>
      <c r="N1863" t="str">
        <f>IF(ISBLANK(A1863),"",IF(H1864=0,NETWORKDAYS($H$3,H1863,holiday!$B$2:$B$10),IF(DAY(H1863)&lt;DAY(H1864),NETWORKDAYS($H$3,H1863,holiday!$B$2:$B$10),0)))</f>
        <v/>
      </c>
      <c r="O1863" t="str">
        <f>IF(ISBLANK(A1863),"",SUMIF($A$3:$A1863,O$2,$B$3:$B1863))</f>
        <v/>
      </c>
      <c r="P1863" t="str">
        <f>IF(ISBLANK(A1863),"",SUMIF($A$3:$A1863,P$2,$B$3:$B1863))</f>
        <v/>
      </c>
      <c r="Q1863" t="str">
        <f>IF(ISBLANK(A1863),"",SUMIF($A$3:$A1863,Q$2,$B$3:$B1863))</f>
        <v/>
      </c>
      <c r="R1863" t="str">
        <f>IF(ISBLANK(A1863),"",SUMIF($A$3:$A1863,R$2,$B$3:$B1863))</f>
        <v/>
      </c>
      <c r="T1863" s="2" t="str">
        <f t="shared" si="235"/>
        <v/>
      </c>
      <c r="U1863" s="2" t="str">
        <f t="shared" si="236"/>
        <v/>
      </c>
      <c r="V1863" s="2" t="str">
        <f t="shared" si="237"/>
        <v/>
      </c>
      <c r="W1863" s="2" t="str">
        <f t="shared" si="238"/>
        <v/>
      </c>
    </row>
    <row r="1864" spans="8:23" x14ac:dyDescent="0.3">
      <c r="H1864" s="12">
        <f t="shared" si="239"/>
        <v>0</v>
      </c>
      <c r="I1864" s="2" t="str">
        <f t="shared" si="232"/>
        <v/>
      </c>
      <c r="J1864" s="2" t="str">
        <f>IF(ISBLANK(A1864),"",-SUM(I$3:I1864))</f>
        <v/>
      </c>
      <c r="K1864" s="2" t="str">
        <f t="shared" si="233"/>
        <v/>
      </c>
      <c r="L1864" s="7" t="str">
        <f t="shared" si="234"/>
        <v/>
      </c>
      <c r="M1864" s="7" t="str">
        <f>IF(ISBLANK(A1864),"",K1864/($M$1+SUM(K$3:K1863)))</f>
        <v/>
      </c>
      <c r="N1864" t="str">
        <f>IF(ISBLANK(A1864),"",IF(H1865=0,NETWORKDAYS($H$3,H1864,holiday!$B$2:$B$10),IF(DAY(H1864)&lt;DAY(H1865),NETWORKDAYS($H$3,H1864,holiday!$B$2:$B$10),0)))</f>
        <v/>
      </c>
      <c r="O1864" t="str">
        <f>IF(ISBLANK(A1864),"",SUMIF($A$3:$A1864,O$2,$B$3:$B1864))</f>
        <v/>
      </c>
      <c r="P1864" t="str">
        <f>IF(ISBLANK(A1864),"",SUMIF($A$3:$A1864,P$2,$B$3:$B1864))</f>
        <v/>
      </c>
      <c r="Q1864" t="str">
        <f>IF(ISBLANK(A1864),"",SUMIF($A$3:$A1864,Q$2,$B$3:$B1864))</f>
        <v/>
      </c>
      <c r="R1864" t="str">
        <f>IF(ISBLANK(A1864),"",SUMIF($A$3:$A1864,R$2,$B$3:$B1864))</f>
        <v/>
      </c>
      <c r="T1864" s="2" t="str">
        <f t="shared" si="235"/>
        <v/>
      </c>
      <c r="U1864" s="2" t="str">
        <f t="shared" si="236"/>
        <v/>
      </c>
      <c r="V1864" s="2" t="str">
        <f t="shared" si="237"/>
        <v/>
      </c>
      <c r="W1864" s="2" t="str">
        <f t="shared" si="238"/>
        <v/>
      </c>
    </row>
    <row r="1865" spans="8:23" x14ac:dyDescent="0.3">
      <c r="H1865" s="12">
        <f t="shared" si="239"/>
        <v>0</v>
      </c>
      <c r="I1865" s="2" t="str">
        <f t="shared" si="232"/>
        <v/>
      </c>
      <c r="J1865" s="2" t="str">
        <f>IF(ISBLANK(A1865),"",-SUM(I$3:I1865))</f>
        <v/>
      </c>
      <c r="K1865" s="2" t="str">
        <f t="shared" si="233"/>
        <v/>
      </c>
      <c r="L1865" s="7" t="str">
        <f t="shared" si="234"/>
        <v/>
      </c>
      <c r="M1865" s="7" t="str">
        <f>IF(ISBLANK(A1865),"",K1865/($M$1+SUM(K$3:K1864)))</f>
        <v/>
      </c>
      <c r="N1865" t="str">
        <f>IF(ISBLANK(A1865),"",IF(H1866=0,NETWORKDAYS($H$3,H1865,holiday!$B$2:$B$10),IF(DAY(H1865)&lt;DAY(H1866),NETWORKDAYS($H$3,H1865,holiday!$B$2:$B$10),0)))</f>
        <v/>
      </c>
      <c r="O1865" t="str">
        <f>IF(ISBLANK(A1865),"",SUMIF($A$3:$A1865,O$2,$B$3:$B1865))</f>
        <v/>
      </c>
      <c r="P1865" t="str">
        <f>IF(ISBLANK(A1865),"",SUMIF($A$3:$A1865,P$2,$B$3:$B1865))</f>
        <v/>
      </c>
      <c r="Q1865" t="str">
        <f>IF(ISBLANK(A1865),"",SUMIF($A$3:$A1865,Q$2,$B$3:$B1865))</f>
        <v/>
      </c>
      <c r="R1865" t="str">
        <f>IF(ISBLANK(A1865),"",SUMIF($A$3:$A1865,R$2,$B$3:$B1865))</f>
        <v/>
      </c>
      <c r="T1865" s="2" t="str">
        <f t="shared" si="235"/>
        <v/>
      </c>
      <c r="U1865" s="2" t="str">
        <f t="shared" si="236"/>
        <v/>
      </c>
      <c r="V1865" s="2" t="str">
        <f t="shared" si="237"/>
        <v/>
      </c>
      <c r="W1865" s="2" t="str">
        <f t="shared" si="238"/>
        <v/>
      </c>
    </row>
    <row r="1866" spans="8:23" x14ac:dyDescent="0.3">
      <c r="H1866" s="12">
        <f t="shared" si="239"/>
        <v>0</v>
      </c>
      <c r="I1866" s="2" t="str">
        <f t="shared" si="232"/>
        <v/>
      </c>
      <c r="J1866" s="2" t="str">
        <f>IF(ISBLANK(A1866),"",-SUM(I$3:I1866))</f>
        <v/>
      </c>
      <c r="K1866" s="2" t="str">
        <f t="shared" si="233"/>
        <v/>
      </c>
      <c r="L1866" s="7" t="str">
        <f t="shared" si="234"/>
        <v/>
      </c>
      <c r="M1866" s="7" t="str">
        <f>IF(ISBLANK(A1866),"",K1866/($M$1+SUM(K$3:K1865)))</f>
        <v/>
      </c>
      <c r="N1866" t="str">
        <f>IF(ISBLANK(A1866),"",IF(H1867=0,NETWORKDAYS($H$3,H1866,holiday!$B$2:$B$10),IF(DAY(H1866)&lt;DAY(H1867),NETWORKDAYS($H$3,H1866,holiday!$B$2:$B$10),0)))</f>
        <v/>
      </c>
      <c r="O1866" t="str">
        <f>IF(ISBLANK(A1866),"",SUMIF($A$3:$A1866,O$2,$B$3:$B1866))</f>
        <v/>
      </c>
      <c r="P1866" t="str">
        <f>IF(ISBLANK(A1866),"",SUMIF($A$3:$A1866,P$2,$B$3:$B1866))</f>
        <v/>
      </c>
      <c r="Q1866" t="str">
        <f>IF(ISBLANK(A1866),"",SUMIF($A$3:$A1866,Q$2,$B$3:$B1866))</f>
        <v/>
      </c>
      <c r="R1866" t="str">
        <f>IF(ISBLANK(A1866),"",SUMIF($A$3:$A1866,R$2,$B$3:$B1866))</f>
        <v/>
      </c>
      <c r="T1866" s="2" t="str">
        <f t="shared" si="235"/>
        <v/>
      </c>
      <c r="U1866" s="2" t="str">
        <f t="shared" si="236"/>
        <v/>
      </c>
      <c r="V1866" s="2" t="str">
        <f t="shared" si="237"/>
        <v/>
      </c>
      <c r="W1866" s="2" t="str">
        <f t="shared" si="238"/>
        <v/>
      </c>
    </row>
    <row r="1867" spans="8:23" x14ac:dyDescent="0.3">
      <c r="H1867" s="12">
        <f t="shared" si="239"/>
        <v>0</v>
      </c>
      <c r="I1867" s="2" t="str">
        <f t="shared" si="232"/>
        <v/>
      </c>
      <c r="J1867" s="2" t="str">
        <f>IF(ISBLANK(A1867),"",-SUM(I$3:I1867))</f>
        <v/>
      </c>
      <c r="K1867" s="2" t="str">
        <f t="shared" si="233"/>
        <v/>
      </c>
      <c r="L1867" s="7" t="str">
        <f t="shared" si="234"/>
        <v/>
      </c>
      <c r="M1867" s="7" t="str">
        <f>IF(ISBLANK(A1867),"",K1867/($M$1+SUM(K$3:K1866)))</f>
        <v/>
      </c>
      <c r="N1867" t="str">
        <f>IF(ISBLANK(A1867),"",IF(H1868=0,NETWORKDAYS($H$3,H1867,holiday!$B$2:$B$10),IF(DAY(H1867)&lt;DAY(H1868),NETWORKDAYS($H$3,H1867,holiday!$B$2:$B$10),0)))</f>
        <v/>
      </c>
      <c r="O1867" t="str">
        <f>IF(ISBLANK(A1867),"",SUMIF($A$3:$A1867,O$2,$B$3:$B1867))</f>
        <v/>
      </c>
      <c r="P1867" t="str">
        <f>IF(ISBLANK(A1867),"",SUMIF($A$3:$A1867,P$2,$B$3:$B1867))</f>
        <v/>
      </c>
      <c r="Q1867" t="str">
        <f>IF(ISBLANK(A1867),"",SUMIF($A$3:$A1867,Q$2,$B$3:$B1867))</f>
        <v/>
      </c>
      <c r="R1867" t="str">
        <f>IF(ISBLANK(A1867),"",SUMIF($A$3:$A1867,R$2,$B$3:$B1867))</f>
        <v/>
      </c>
      <c r="T1867" s="2" t="str">
        <f t="shared" si="235"/>
        <v/>
      </c>
      <c r="U1867" s="2" t="str">
        <f t="shared" si="236"/>
        <v/>
      </c>
      <c r="V1867" s="2" t="str">
        <f t="shared" si="237"/>
        <v/>
      </c>
      <c r="W1867" s="2" t="str">
        <f t="shared" si="238"/>
        <v/>
      </c>
    </row>
    <row r="1868" spans="8:23" x14ac:dyDescent="0.3">
      <c r="H1868" s="12">
        <f t="shared" si="239"/>
        <v>0</v>
      </c>
      <c r="I1868" s="2" t="str">
        <f t="shared" si="232"/>
        <v/>
      </c>
      <c r="J1868" s="2" t="str">
        <f>IF(ISBLANK(A1868),"",-SUM(I$3:I1868))</f>
        <v/>
      </c>
      <c r="K1868" s="2" t="str">
        <f t="shared" si="233"/>
        <v/>
      </c>
      <c r="L1868" s="7" t="str">
        <f t="shared" si="234"/>
        <v/>
      </c>
      <c r="M1868" s="7" t="str">
        <f>IF(ISBLANK(A1868),"",K1868/($M$1+SUM(K$3:K1867)))</f>
        <v/>
      </c>
      <c r="N1868" t="str">
        <f>IF(ISBLANK(A1868),"",IF(H1869=0,NETWORKDAYS($H$3,H1868,holiday!$B$2:$B$10),IF(DAY(H1868)&lt;DAY(H1869),NETWORKDAYS($H$3,H1868,holiday!$B$2:$B$10),0)))</f>
        <v/>
      </c>
      <c r="O1868" t="str">
        <f>IF(ISBLANK(A1868),"",SUMIF($A$3:$A1868,O$2,$B$3:$B1868))</f>
        <v/>
      </c>
      <c r="P1868" t="str">
        <f>IF(ISBLANK(A1868),"",SUMIF($A$3:$A1868,P$2,$B$3:$B1868))</f>
        <v/>
      </c>
      <c r="Q1868" t="str">
        <f>IF(ISBLANK(A1868),"",SUMIF($A$3:$A1868,Q$2,$B$3:$B1868))</f>
        <v/>
      </c>
      <c r="R1868" t="str">
        <f>IF(ISBLANK(A1868),"",SUMIF($A$3:$A1868,R$2,$B$3:$B1868))</f>
        <v/>
      </c>
      <c r="T1868" s="2" t="str">
        <f t="shared" si="235"/>
        <v/>
      </c>
      <c r="U1868" s="2" t="str">
        <f t="shared" si="236"/>
        <v/>
      </c>
      <c r="V1868" s="2" t="str">
        <f t="shared" si="237"/>
        <v/>
      </c>
      <c r="W1868" s="2" t="str">
        <f t="shared" si="238"/>
        <v/>
      </c>
    </row>
    <row r="1869" spans="8:23" x14ac:dyDescent="0.3">
      <c r="H1869" s="12">
        <f t="shared" si="239"/>
        <v>0</v>
      </c>
      <c r="I1869" s="2" t="str">
        <f t="shared" si="232"/>
        <v/>
      </c>
      <c r="J1869" s="2" t="str">
        <f>IF(ISBLANK(A1869),"",-SUM(I$3:I1869))</f>
        <v/>
      </c>
      <c r="K1869" s="2" t="str">
        <f t="shared" si="233"/>
        <v/>
      </c>
      <c r="L1869" s="7" t="str">
        <f t="shared" si="234"/>
        <v/>
      </c>
      <c r="M1869" s="7" t="str">
        <f>IF(ISBLANK(A1869),"",K1869/($M$1+SUM(K$3:K1868)))</f>
        <v/>
      </c>
      <c r="N1869" t="str">
        <f>IF(ISBLANK(A1869),"",IF(H1870=0,NETWORKDAYS($H$3,H1869,holiday!$B$2:$B$10),IF(DAY(H1869)&lt;DAY(H1870),NETWORKDAYS($H$3,H1869,holiday!$B$2:$B$10),0)))</f>
        <v/>
      </c>
      <c r="O1869" t="str">
        <f>IF(ISBLANK(A1869),"",SUMIF($A$3:$A1869,O$2,$B$3:$B1869))</f>
        <v/>
      </c>
      <c r="P1869" t="str">
        <f>IF(ISBLANK(A1869),"",SUMIF($A$3:$A1869,P$2,$B$3:$B1869))</f>
        <v/>
      </c>
      <c r="Q1869" t="str">
        <f>IF(ISBLANK(A1869),"",SUMIF($A$3:$A1869,Q$2,$B$3:$B1869))</f>
        <v/>
      </c>
      <c r="R1869" t="str">
        <f>IF(ISBLANK(A1869),"",SUMIF($A$3:$A1869,R$2,$B$3:$B1869))</f>
        <v/>
      </c>
      <c r="T1869" s="2" t="str">
        <f t="shared" si="235"/>
        <v/>
      </c>
      <c r="U1869" s="2" t="str">
        <f t="shared" si="236"/>
        <v/>
      </c>
      <c r="V1869" s="2" t="str">
        <f t="shared" si="237"/>
        <v/>
      </c>
      <c r="W1869" s="2" t="str">
        <f t="shared" si="238"/>
        <v/>
      </c>
    </row>
    <row r="1870" spans="8:23" x14ac:dyDescent="0.3">
      <c r="H1870" s="12">
        <f t="shared" si="239"/>
        <v>0</v>
      </c>
      <c r="I1870" s="2" t="str">
        <f t="shared" si="232"/>
        <v/>
      </c>
      <c r="J1870" s="2" t="str">
        <f>IF(ISBLANK(A1870),"",-SUM(I$3:I1870))</f>
        <v/>
      </c>
      <c r="K1870" s="2" t="str">
        <f t="shared" si="233"/>
        <v/>
      </c>
      <c r="L1870" s="7" t="str">
        <f t="shared" si="234"/>
        <v/>
      </c>
      <c r="M1870" s="7" t="str">
        <f>IF(ISBLANK(A1870),"",K1870/($M$1+SUM(K$3:K1869)))</f>
        <v/>
      </c>
      <c r="N1870" t="str">
        <f>IF(ISBLANK(A1870),"",IF(H1871=0,NETWORKDAYS($H$3,H1870,holiday!$B$2:$B$10),IF(DAY(H1870)&lt;DAY(H1871),NETWORKDAYS($H$3,H1870,holiday!$B$2:$B$10),0)))</f>
        <v/>
      </c>
      <c r="O1870" t="str">
        <f>IF(ISBLANK(A1870),"",SUMIF($A$3:$A1870,O$2,$B$3:$B1870))</f>
        <v/>
      </c>
      <c r="P1870" t="str">
        <f>IF(ISBLANK(A1870),"",SUMIF($A$3:$A1870,P$2,$B$3:$B1870))</f>
        <v/>
      </c>
      <c r="Q1870" t="str">
        <f>IF(ISBLANK(A1870),"",SUMIF($A$3:$A1870,Q$2,$B$3:$B1870))</f>
        <v/>
      </c>
      <c r="R1870" t="str">
        <f>IF(ISBLANK(A1870),"",SUMIF($A$3:$A1870,R$2,$B$3:$B1870))</f>
        <v/>
      </c>
      <c r="T1870" s="2" t="str">
        <f t="shared" si="235"/>
        <v/>
      </c>
      <c r="U1870" s="2" t="str">
        <f t="shared" si="236"/>
        <v/>
      </c>
      <c r="V1870" s="2" t="str">
        <f t="shared" si="237"/>
        <v/>
      </c>
      <c r="W1870" s="2" t="str">
        <f t="shared" si="238"/>
        <v/>
      </c>
    </row>
    <row r="1871" spans="8:23" x14ac:dyDescent="0.3">
      <c r="H1871" s="12">
        <f t="shared" si="239"/>
        <v>0</v>
      </c>
      <c r="I1871" s="2" t="str">
        <f t="shared" si="232"/>
        <v/>
      </c>
      <c r="J1871" s="2" t="str">
        <f>IF(ISBLANK(A1871),"",-SUM(I$3:I1871))</f>
        <v/>
      </c>
      <c r="K1871" s="2" t="str">
        <f t="shared" si="233"/>
        <v/>
      </c>
      <c r="L1871" s="7" t="str">
        <f t="shared" si="234"/>
        <v/>
      </c>
      <c r="M1871" s="7" t="str">
        <f>IF(ISBLANK(A1871),"",K1871/($M$1+SUM(K$3:K1870)))</f>
        <v/>
      </c>
      <c r="N1871" t="str">
        <f>IF(ISBLANK(A1871),"",IF(H1872=0,NETWORKDAYS($H$3,H1871,holiday!$B$2:$B$10),IF(DAY(H1871)&lt;DAY(H1872),NETWORKDAYS($H$3,H1871,holiday!$B$2:$B$10),0)))</f>
        <v/>
      </c>
      <c r="O1871" t="str">
        <f>IF(ISBLANK(A1871),"",SUMIF($A$3:$A1871,O$2,$B$3:$B1871))</f>
        <v/>
      </c>
      <c r="P1871" t="str">
        <f>IF(ISBLANK(A1871),"",SUMIF($A$3:$A1871,P$2,$B$3:$B1871))</f>
        <v/>
      </c>
      <c r="Q1871" t="str">
        <f>IF(ISBLANK(A1871),"",SUMIF($A$3:$A1871,Q$2,$B$3:$B1871))</f>
        <v/>
      </c>
      <c r="R1871" t="str">
        <f>IF(ISBLANK(A1871),"",SUMIF($A$3:$A1871,R$2,$B$3:$B1871))</f>
        <v/>
      </c>
      <c r="T1871" s="2" t="str">
        <f t="shared" si="235"/>
        <v/>
      </c>
      <c r="U1871" s="2" t="str">
        <f t="shared" si="236"/>
        <v/>
      </c>
      <c r="V1871" s="2" t="str">
        <f t="shared" si="237"/>
        <v/>
      </c>
      <c r="W1871" s="2" t="str">
        <f t="shared" si="238"/>
        <v/>
      </c>
    </row>
    <row r="1872" spans="8:23" x14ac:dyDescent="0.3">
      <c r="H1872" s="12">
        <f t="shared" si="239"/>
        <v>0</v>
      </c>
      <c r="I1872" s="2" t="str">
        <f t="shared" si="232"/>
        <v/>
      </c>
      <c r="J1872" s="2" t="str">
        <f>IF(ISBLANK(A1872),"",-SUM(I$3:I1872))</f>
        <v/>
      </c>
      <c r="K1872" s="2" t="str">
        <f t="shared" si="233"/>
        <v/>
      </c>
      <c r="L1872" s="7" t="str">
        <f t="shared" si="234"/>
        <v/>
      </c>
      <c r="M1872" s="7" t="str">
        <f>IF(ISBLANK(A1872),"",K1872/($M$1+SUM(K$3:K1871)))</f>
        <v/>
      </c>
      <c r="N1872" t="str">
        <f>IF(ISBLANK(A1872),"",IF(H1873=0,NETWORKDAYS($H$3,H1872,holiday!$B$2:$B$10),IF(DAY(H1872)&lt;DAY(H1873),NETWORKDAYS($H$3,H1872,holiday!$B$2:$B$10),0)))</f>
        <v/>
      </c>
      <c r="O1872" t="str">
        <f>IF(ISBLANK(A1872),"",SUMIF($A$3:$A1872,O$2,$B$3:$B1872))</f>
        <v/>
      </c>
      <c r="P1872" t="str">
        <f>IF(ISBLANK(A1872),"",SUMIF($A$3:$A1872,P$2,$B$3:$B1872))</f>
        <v/>
      </c>
      <c r="Q1872" t="str">
        <f>IF(ISBLANK(A1872),"",SUMIF($A$3:$A1872,Q$2,$B$3:$B1872))</f>
        <v/>
      </c>
      <c r="R1872" t="str">
        <f>IF(ISBLANK(A1872),"",SUMIF($A$3:$A1872,R$2,$B$3:$B1872))</f>
        <v/>
      </c>
      <c r="T1872" s="2" t="str">
        <f t="shared" si="235"/>
        <v/>
      </c>
      <c r="U1872" s="2" t="str">
        <f t="shared" si="236"/>
        <v/>
      </c>
      <c r="V1872" s="2" t="str">
        <f t="shared" si="237"/>
        <v/>
      </c>
      <c r="W1872" s="2" t="str">
        <f t="shared" si="238"/>
        <v/>
      </c>
    </row>
    <row r="1873" spans="8:23" x14ac:dyDescent="0.3">
      <c r="H1873" s="12">
        <f t="shared" si="239"/>
        <v>0</v>
      </c>
      <c r="I1873" s="2" t="str">
        <f t="shared" si="232"/>
        <v/>
      </c>
      <c r="J1873" s="2" t="str">
        <f>IF(ISBLANK(A1873),"",-SUM(I$3:I1873))</f>
        <v/>
      </c>
      <c r="K1873" s="2" t="str">
        <f t="shared" si="233"/>
        <v/>
      </c>
      <c r="L1873" s="7" t="str">
        <f t="shared" si="234"/>
        <v/>
      </c>
      <c r="M1873" s="7" t="str">
        <f>IF(ISBLANK(A1873),"",K1873/($M$1+SUM(K$3:K1872)))</f>
        <v/>
      </c>
      <c r="N1873" t="str">
        <f>IF(ISBLANK(A1873),"",IF(H1874=0,NETWORKDAYS($H$3,H1873,holiday!$B$2:$B$10),IF(DAY(H1873)&lt;DAY(H1874),NETWORKDAYS($H$3,H1873,holiday!$B$2:$B$10),0)))</f>
        <v/>
      </c>
      <c r="O1873" t="str">
        <f>IF(ISBLANK(A1873),"",SUMIF($A$3:$A1873,O$2,$B$3:$B1873))</f>
        <v/>
      </c>
      <c r="P1873" t="str">
        <f>IF(ISBLANK(A1873),"",SUMIF($A$3:$A1873,P$2,$B$3:$B1873))</f>
        <v/>
      </c>
      <c r="Q1873" t="str">
        <f>IF(ISBLANK(A1873),"",SUMIF($A$3:$A1873,Q$2,$B$3:$B1873))</f>
        <v/>
      </c>
      <c r="R1873" t="str">
        <f>IF(ISBLANK(A1873),"",SUMIF($A$3:$A1873,R$2,$B$3:$B1873))</f>
        <v/>
      </c>
      <c r="T1873" s="2" t="str">
        <f t="shared" si="235"/>
        <v/>
      </c>
      <c r="U1873" s="2" t="str">
        <f t="shared" si="236"/>
        <v/>
      </c>
      <c r="V1873" s="2" t="str">
        <f t="shared" si="237"/>
        <v/>
      </c>
      <c r="W1873" s="2" t="str">
        <f t="shared" si="238"/>
        <v/>
      </c>
    </row>
    <row r="1874" spans="8:23" x14ac:dyDescent="0.3">
      <c r="H1874" s="12">
        <f t="shared" si="239"/>
        <v>0</v>
      </c>
      <c r="I1874" s="2" t="str">
        <f t="shared" si="232"/>
        <v/>
      </c>
      <c r="J1874" s="2" t="str">
        <f>IF(ISBLANK(A1874),"",-SUM(I$3:I1874))</f>
        <v/>
      </c>
      <c r="K1874" s="2" t="str">
        <f t="shared" si="233"/>
        <v/>
      </c>
      <c r="L1874" s="7" t="str">
        <f t="shared" si="234"/>
        <v/>
      </c>
      <c r="M1874" s="7" t="str">
        <f>IF(ISBLANK(A1874),"",K1874/($M$1+SUM(K$3:K1873)))</f>
        <v/>
      </c>
      <c r="N1874" t="str">
        <f>IF(ISBLANK(A1874),"",IF(H1875=0,NETWORKDAYS($H$3,H1874,holiday!$B$2:$B$10),IF(DAY(H1874)&lt;DAY(H1875),NETWORKDAYS($H$3,H1874,holiday!$B$2:$B$10),0)))</f>
        <v/>
      </c>
      <c r="O1874" t="str">
        <f>IF(ISBLANK(A1874),"",SUMIF($A$3:$A1874,O$2,$B$3:$B1874))</f>
        <v/>
      </c>
      <c r="P1874" t="str">
        <f>IF(ISBLANK(A1874),"",SUMIF($A$3:$A1874,P$2,$B$3:$B1874))</f>
        <v/>
      </c>
      <c r="Q1874" t="str">
        <f>IF(ISBLANK(A1874),"",SUMIF($A$3:$A1874,Q$2,$B$3:$B1874))</f>
        <v/>
      </c>
      <c r="R1874" t="str">
        <f>IF(ISBLANK(A1874),"",SUMIF($A$3:$A1874,R$2,$B$3:$B1874))</f>
        <v/>
      </c>
      <c r="T1874" s="2" t="str">
        <f t="shared" si="235"/>
        <v/>
      </c>
      <c r="U1874" s="2" t="str">
        <f t="shared" si="236"/>
        <v/>
      </c>
      <c r="V1874" s="2" t="str">
        <f t="shared" si="237"/>
        <v/>
      </c>
      <c r="W1874" s="2" t="str">
        <f t="shared" si="238"/>
        <v/>
      </c>
    </row>
    <row r="1875" spans="8:23" x14ac:dyDescent="0.3">
      <c r="H1875" s="12">
        <f t="shared" si="239"/>
        <v>0</v>
      </c>
      <c r="I1875" s="2" t="str">
        <f t="shared" si="232"/>
        <v/>
      </c>
      <c r="J1875" s="2" t="str">
        <f>IF(ISBLANK(A1875),"",-SUM(I$3:I1875))</f>
        <v/>
      </c>
      <c r="K1875" s="2" t="str">
        <f t="shared" si="233"/>
        <v/>
      </c>
      <c r="L1875" s="7" t="str">
        <f t="shared" si="234"/>
        <v/>
      </c>
      <c r="M1875" s="7" t="str">
        <f>IF(ISBLANK(A1875),"",K1875/($M$1+SUM(K$3:K1874)))</f>
        <v/>
      </c>
      <c r="N1875" t="str">
        <f>IF(ISBLANK(A1875),"",IF(H1876=0,NETWORKDAYS($H$3,H1875,holiday!$B$2:$B$10),IF(DAY(H1875)&lt;DAY(H1876),NETWORKDAYS($H$3,H1875,holiday!$B$2:$B$10),0)))</f>
        <v/>
      </c>
      <c r="O1875" t="str">
        <f>IF(ISBLANK(A1875),"",SUMIF($A$3:$A1875,O$2,$B$3:$B1875))</f>
        <v/>
      </c>
      <c r="P1875" t="str">
        <f>IF(ISBLANK(A1875),"",SUMIF($A$3:$A1875,P$2,$B$3:$B1875))</f>
        <v/>
      </c>
      <c r="Q1875" t="str">
        <f>IF(ISBLANK(A1875),"",SUMIF($A$3:$A1875,Q$2,$B$3:$B1875))</f>
        <v/>
      </c>
      <c r="R1875" t="str">
        <f>IF(ISBLANK(A1875),"",SUMIF($A$3:$A1875,R$2,$B$3:$B1875))</f>
        <v/>
      </c>
      <c r="T1875" s="2" t="str">
        <f t="shared" si="235"/>
        <v/>
      </c>
      <c r="U1875" s="2" t="str">
        <f t="shared" si="236"/>
        <v/>
      </c>
      <c r="V1875" s="2" t="str">
        <f t="shared" si="237"/>
        <v/>
      </c>
      <c r="W1875" s="2" t="str">
        <f t="shared" si="238"/>
        <v/>
      </c>
    </row>
    <row r="1876" spans="8:23" x14ac:dyDescent="0.3">
      <c r="H1876" s="12">
        <f t="shared" si="239"/>
        <v>0</v>
      </c>
      <c r="I1876" s="2" t="str">
        <f t="shared" si="232"/>
        <v/>
      </c>
      <c r="J1876" s="2" t="str">
        <f>IF(ISBLANK(A1876),"",-SUM(I$3:I1876))</f>
        <v/>
      </c>
      <c r="K1876" s="2" t="str">
        <f t="shared" si="233"/>
        <v/>
      </c>
      <c r="L1876" s="7" t="str">
        <f t="shared" si="234"/>
        <v/>
      </c>
      <c r="M1876" s="7" t="str">
        <f>IF(ISBLANK(A1876),"",K1876/($M$1+SUM(K$3:K1875)))</f>
        <v/>
      </c>
      <c r="N1876" t="str">
        <f>IF(ISBLANK(A1876),"",IF(H1877=0,NETWORKDAYS($H$3,H1876,holiday!$B$2:$B$10),IF(DAY(H1876)&lt;DAY(H1877),NETWORKDAYS($H$3,H1876,holiday!$B$2:$B$10),0)))</f>
        <v/>
      </c>
      <c r="O1876" t="str">
        <f>IF(ISBLANK(A1876),"",SUMIF($A$3:$A1876,O$2,$B$3:$B1876))</f>
        <v/>
      </c>
      <c r="P1876" t="str">
        <f>IF(ISBLANK(A1876),"",SUMIF($A$3:$A1876,P$2,$B$3:$B1876))</f>
        <v/>
      </c>
      <c r="Q1876" t="str">
        <f>IF(ISBLANK(A1876),"",SUMIF($A$3:$A1876,Q$2,$B$3:$B1876))</f>
        <v/>
      </c>
      <c r="R1876" t="str">
        <f>IF(ISBLANK(A1876),"",SUMIF($A$3:$A1876,R$2,$B$3:$B1876))</f>
        <v/>
      </c>
      <c r="T1876" s="2" t="str">
        <f t="shared" si="235"/>
        <v/>
      </c>
      <c r="U1876" s="2" t="str">
        <f t="shared" si="236"/>
        <v/>
      </c>
      <c r="V1876" s="2" t="str">
        <f t="shared" si="237"/>
        <v/>
      </c>
      <c r="W1876" s="2" t="str">
        <f t="shared" si="238"/>
        <v/>
      </c>
    </row>
    <row r="1877" spans="8:23" x14ac:dyDescent="0.3">
      <c r="H1877" s="12">
        <f t="shared" si="239"/>
        <v>0</v>
      </c>
      <c r="I1877" s="2" t="str">
        <f t="shared" si="232"/>
        <v/>
      </c>
      <c r="J1877" s="2" t="str">
        <f>IF(ISBLANK(A1877),"",-SUM(I$3:I1877))</f>
        <v/>
      </c>
      <c r="K1877" s="2" t="str">
        <f t="shared" si="233"/>
        <v/>
      </c>
      <c r="L1877" s="7" t="str">
        <f t="shared" si="234"/>
        <v/>
      </c>
      <c r="M1877" s="7" t="str">
        <f>IF(ISBLANK(A1877),"",K1877/($M$1+SUM(K$3:K1876)))</f>
        <v/>
      </c>
      <c r="N1877" t="str">
        <f>IF(ISBLANK(A1877),"",IF(H1878=0,NETWORKDAYS($H$3,H1877,holiday!$B$2:$B$10),IF(DAY(H1877)&lt;DAY(H1878),NETWORKDAYS($H$3,H1877,holiday!$B$2:$B$10),0)))</f>
        <v/>
      </c>
      <c r="O1877" t="str">
        <f>IF(ISBLANK(A1877),"",SUMIF($A$3:$A1877,O$2,$B$3:$B1877))</f>
        <v/>
      </c>
      <c r="P1877" t="str">
        <f>IF(ISBLANK(A1877),"",SUMIF($A$3:$A1877,P$2,$B$3:$B1877))</f>
        <v/>
      </c>
      <c r="Q1877" t="str">
        <f>IF(ISBLANK(A1877),"",SUMIF($A$3:$A1877,Q$2,$B$3:$B1877))</f>
        <v/>
      </c>
      <c r="R1877" t="str">
        <f>IF(ISBLANK(A1877),"",SUMIF($A$3:$A1877,R$2,$B$3:$B1877))</f>
        <v/>
      </c>
      <c r="T1877" s="2" t="str">
        <f t="shared" si="235"/>
        <v/>
      </c>
      <c r="U1877" s="2" t="str">
        <f t="shared" si="236"/>
        <v/>
      </c>
      <c r="V1877" s="2" t="str">
        <f t="shared" si="237"/>
        <v/>
      </c>
      <c r="W1877" s="2" t="str">
        <f t="shared" si="238"/>
        <v/>
      </c>
    </row>
    <row r="1878" spans="8:23" x14ac:dyDescent="0.3">
      <c r="H1878" s="12">
        <f t="shared" si="239"/>
        <v>0</v>
      </c>
      <c r="I1878" s="2" t="str">
        <f t="shared" si="232"/>
        <v/>
      </c>
      <c r="J1878" s="2" t="str">
        <f>IF(ISBLANK(A1878),"",-SUM(I$3:I1878))</f>
        <v/>
      </c>
      <c r="K1878" s="2" t="str">
        <f t="shared" si="233"/>
        <v/>
      </c>
      <c r="L1878" s="7" t="str">
        <f t="shared" si="234"/>
        <v/>
      </c>
      <c r="M1878" s="7" t="str">
        <f>IF(ISBLANK(A1878),"",K1878/($M$1+SUM(K$3:K1877)))</f>
        <v/>
      </c>
      <c r="N1878" t="str">
        <f>IF(ISBLANK(A1878),"",IF(H1879=0,NETWORKDAYS($H$3,H1878,holiday!$B$2:$B$10),IF(DAY(H1878)&lt;DAY(H1879),NETWORKDAYS($H$3,H1878,holiday!$B$2:$B$10),0)))</f>
        <v/>
      </c>
      <c r="O1878" t="str">
        <f>IF(ISBLANK(A1878),"",SUMIF($A$3:$A1878,O$2,$B$3:$B1878))</f>
        <v/>
      </c>
      <c r="P1878" t="str">
        <f>IF(ISBLANK(A1878),"",SUMIF($A$3:$A1878,P$2,$B$3:$B1878))</f>
        <v/>
      </c>
      <c r="Q1878" t="str">
        <f>IF(ISBLANK(A1878),"",SUMIF($A$3:$A1878,Q$2,$B$3:$B1878))</f>
        <v/>
      </c>
      <c r="R1878" t="str">
        <f>IF(ISBLANK(A1878),"",SUMIF($A$3:$A1878,R$2,$B$3:$B1878))</f>
        <v/>
      </c>
      <c r="T1878" s="2" t="str">
        <f t="shared" si="235"/>
        <v/>
      </c>
      <c r="U1878" s="2" t="str">
        <f t="shared" si="236"/>
        <v/>
      </c>
      <c r="V1878" s="2" t="str">
        <f t="shared" si="237"/>
        <v/>
      </c>
      <c r="W1878" s="2" t="str">
        <f t="shared" si="238"/>
        <v/>
      </c>
    </row>
    <row r="1879" spans="8:23" x14ac:dyDescent="0.3">
      <c r="H1879" s="12">
        <f t="shared" si="239"/>
        <v>0</v>
      </c>
      <c r="I1879" s="2" t="str">
        <f t="shared" si="232"/>
        <v/>
      </c>
      <c r="J1879" s="2" t="str">
        <f>IF(ISBLANK(A1879),"",-SUM(I$3:I1879))</f>
        <v/>
      </c>
      <c r="K1879" s="2" t="str">
        <f t="shared" si="233"/>
        <v/>
      </c>
      <c r="L1879" s="7" t="str">
        <f t="shared" si="234"/>
        <v/>
      </c>
      <c r="M1879" s="7" t="str">
        <f>IF(ISBLANK(A1879),"",K1879/($M$1+SUM(K$3:K1878)))</f>
        <v/>
      </c>
      <c r="N1879" t="str">
        <f>IF(ISBLANK(A1879),"",IF(H1880=0,NETWORKDAYS($H$3,H1879,holiday!$B$2:$B$10),IF(DAY(H1879)&lt;DAY(H1880),NETWORKDAYS($H$3,H1879,holiday!$B$2:$B$10),0)))</f>
        <v/>
      </c>
      <c r="O1879" t="str">
        <f>IF(ISBLANK(A1879),"",SUMIF($A$3:$A1879,O$2,$B$3:$B1879))</f>
        <v/>
      </c>
      <c r="P1879" t="str">
        <f>IF(ISBLANK(A1879),"",SUMIF($A$3:$A1879,P$2,$B$3:$B1879))</f>
        <v/>
      </c>
      <c r="Q1879" t="str">
        <f>IF(ISBLANK(A1879),"",SUMIF($A$3:$A1879,Q$2,$B$3:$B1879))</f>
        <v/>
      </c>
      <c r="R1879" t="str">
        <f>IF(ISBLANK(A1879),"",SUMIF($A$3:$A1879,R$2,$B$3:$B1879))</f>
        <v/>
      </c>
      <c r="T1879" s="2" t="str">
        <f t="shared" si="235"/>
        <v/>
      </c>
      <c r="U1879" s="2" t="str">
        <f t="shared" si="236"/>
        <v/>
      </c>
      <c r="V1879" s="2" t="str">
        <f t="shared" si="237"/>
        <v/>
      </c>
      <c r="W1879" s="2" t="str">
        <f t="shared" si="238"/>
        <v/>
      </c>
    </row>
    <row r="1880" spans="8:23" x14ac:dyDescent="0.3">
      <c r="H1880" s="12">
        <f t="shared" si="239"/>
        <v>0</v>
      </c>
      <c r="I1880" s="2" t="str">
        <f t="shared" si="232"/>
        <v/>
      </c>
      <c r="J1880" s="2" t="str">
        <f>IF(ISBLANK(A1880),"",-SUM(I$3:I1880))</f>
        <v/>
      </c>
      <c r="K1880" s="2" t="str">
        <f t="shared" si="233"/>
        <v/>
      </c>
      <c r="L1880" s="7" t="str">
        <f t="shared" si="234"/>
        <v/>
      </c>
      <c r="M1880" s="7" t="str">
        <f>IF(ISBLANK(A1880),"",K1880/($M$1+SUM(K$3:K1879)))</f>
        <v/>
      </c>
      <c r="N1880" t="str">
        <f>IF(ISBLANK(A1880),"",IF(H1881=0,NETWORKDAYS($H$3,H1880,holiday!$B$2:$B$10),IF(DAY(H1880)&lt;DAY(H1881),NETWORKDAYS($H$3,H1880,holiday!$B$2:$B$10),0)))</f>
        <v/>
      </c>
      <c r="O1880" t="str">
        <f>IF(ISBLANK(A1880),"",SUMIF($A$3:$A1880,O$2,$B$3:$B1880))</f>
        <v/>
      </c>
      <c r="P1880" t="str">
        <f>IF(ISBLANK(A1880),"",SUMIF($A$3:$A1880,P$2,$B$3:$B1880))</f>
        <v/>
      </c>
      <c r="Q1880" t="str">
        <f>IF(ISBLANK(A1880),"",SUMIF($A$3:$A1880,Q$2,$B$3:$B1880))</f>
        <v/>
      </c>
      <c r="R1880" t="str">
        <f>IF(ISBLANK(A1880),"",SUMIF($A$3:$A1880,R$2,$B$3:$B1880))</f>
        <v/>
      </c>
      <c r="T1880" s="2" t="str">
        <f t="shared" si="235"/>
        <v/>
      </c>
      <c r="U1880" s="2" t="str">
        <f t="shared" si="236"/>
        <v/>
      </c>
      <c r="V1880" s="2" t="str">
        <f t="shared" si="237"/>
        <v/>
      </c>
      <c r="W1880" s="2" t="str">
        <f t="shared" si="238"/>
        <v/>
      </c>
    </row>
    <row r="1881" spans="8:23" x14ac:dyDescent="0.3">
      <c r="H1881" s="12">
        <f t="shared" si="239"/>
        <v>0</v>
      </c>
      <c r="I1881" s="2" t="str">
        <f t="shared" si="232"/>
        <v/>
      </c>
      <c r="J1881" s="2" t="str">
        <f>IF(ISBLANK(A1881),"",-SUM(I$3:I1881))</f>
        <v/>
      </c>
      <c r="K1881" s="2" t="str">
        <f t="shared" si="233"/>
        <v/>
      </c>
      <c r="L1881" s="7" t="str">
        <f t="shared" si="234"/>
        <v/>
      </c>
      <c r="M1881" s="7" t="str">
        <f>IF(ISBLANK(A1881),"",K1881/($M$1+SUM(K$3:K1880)))</f>
        <v/>
      </c>
      <c r="N1881" t="str">
        <f>IF(ISBLANK(A1881),"",IF(H1882=0,NETWORKDAYS($H$3,H1881,holiday!$B$2:$B$10),IF(DAY(H1881)&lt;DAY(H1882),NETWORKDAYS($H$3,H1881,holiday!$B$2:$B$10),0)))</f>
        <v/>
      </c>
      <c r="O1881" t="str">
        <f>IF(ISBLANK(A1881),"",SUMIF($A$3:$A1881,O$2,$B$3:$B1881))</f>
        <v/>
      </c>
      <c r="P1881" t="str">
        <f>IF(ISBLANK(A1881),"",SUMIF($A$3:$A1881,P$2,$B$3:$B1881))</f>
        <v/>
      </c>
      <c r="Q1881" t="str">
        <f>IF(ISBLANK(A1881),"",SUMIF($A$3:$A1881,Q$2,$B$3:$B1881))</f>
        <v/>
      </c>
      <c r="R1881" t="str">
        <f>IF(ISBLANK(A1881),"",SUMIF($A$3:$A1881,R$2,$B$3:$B1881))</f>
        <v/>
      </c>
      <c r="T1881" s="2" t="str">
        <f t="shared" si="235"/>
        <v/>
      </c>
      <c r="U1881" s="2" t="str">
        <f t="shared" si="236"/>
        <v/>
      </c>
      <c r="V1881" s="2" t="str">
        <f t="shared" si="237"/>
        <v/>
      </c>
      <c r="W1881" s="2" t="str">
        <f t="shared" si="238"/>
        <v/>
      </c>
    </row>
    <row r="1882" spans="8:23" x14ac:dyDescent="0.3">
      <c r="H1882" s="12">
        <f t="shared" si="239"/>
        <v>0</v>
      </c>
      <c r="I1882" s="2" t="str">
        <f t="shared" si="232"/>
        <v/>
      </c>
      <c r="J1882" s="2" t="str">
        <f>IF(ISBLANK(A1882),"",-SUM(I$3:I1882))</f>
        <v/>
      </c>
      <c r="K1882" s="2" t="str">
        <f t="shared" si="233"/>
        <v/>
      </c>
      <c r="L1882" s="7" t="str">
        <f t="shared" si="234"/>
        <v/>
      </c>
      <c r="M1882" s="7" t="str">
        <f>IF(ISBLANK(A1882),"",K1882/($M$1+SUM(K$3:K1881)))</f>
        <v/>
      </c>
      <c r="N1882" t="str">
        <f>IF(ISBLANK(A1882),"",IF(H1883=0,NETWORKDAYS($H$3,H1882,holiday!$B$2:$B$10),IF(DAY(H1882)&lt;DAY(H1883),NETWORKDAYS($H$3,H1882,holiday!$B$2:$B$10),0)))</f>
        <v/>
      </c>
      <c r="O1882" t="str">
        <f>IF(ISBLANK(A1882),"",SUMIF($A$3:$A1882,O$2,$B$3:$B1882))</f>
        <v/>
      </c>
      <c r="P1882" t="str">
        <f>IF(ISBLANK(A1882),"",SUMIF($A$3:$A1882,P$2,$B$3:$B1882))</f>
        <v/>
      </c>
      <c r="Q1882" t="str">
        <f>IF(ISBLANK(A1882),"",SUMIF($A$3:$A1882,Q$2,$B$3:$B1882))</f>
        <v/>
      </c>
      <c r="R1882" t="str">
        <f>IF(ISBLANK(A1882),"",SUMIF($A$3:$A1882,R$2,$B$3:$B1882))</f>
        <v/>
      </c>
      <c r="T1882" s="2" t="str">
        <f t="shared" si="235"/>
        <v/>
      </c>
      <c r="U1882" s="2" t="str">
        <f t="shared" si="236"/>
        <v/>
      </c>
      <c r="V1882" s="2" t="str">
        <f t="shared" si="237"/>
        <v/>
      </c>
      <c r="W1882" s="2" t="str">
        <f t="shared" si="238"/>
        <v/>
      </c>
    </row>
    <row r="1883" spans="8:23" x14ac:dyDescent="0.3">
      <c r="H1883" s="12">
        <f t="shared" si="239"/>
        <v>0</v>
      </c>
      <c r="I1883" s="2" t="str">
        <f t="shared" si="232"/>
        <v/>
      </c>
      <c r="J1883" s="2" t="str">
        <f>IF(ISBLANK(A1883),"",-SUM(I$3:I1883))</f>
        <v/>
      </c>
      <c r="K1883" s="2" t="str">
        <f t="shared" si="233"/>
        <v/>
      </c>
      <c r="L1883" s="7" t="str">
        <f t="shared" si="234"/>
        <v/>
      </c>
      <c r="M1883" s="7" t="str">
        <f>IF(ISBLANK(A1883),"",K1883/($M$1+SUM(K$3:K1882)))</f>
        <v/>
      </c>
      <c r="N1883" t="str">
        <f>IF(ISBLANK(A1883),"",IF(H1884=0,NETWORKDAYS($H$3,H1883,holiday!$B$2:$B$10),IF(DAY(H1883)&lt;DAY(H1884),NETWORKDAYS($H$3,H1883,holiday!$B$2:$B$10),0)))</f>
        <v/>
      </c>
      <c r="O1883" t="str">
        <f>IF(ISBLANK(A1883),"",SUMIF($A$3:$A1883,O$2,$B$3:$B1883))</f>
        <v/>
      </c>
      <c r="P1883" t="str">
        <f>IF(ISBLANK(A1883),"",SUMIF($A$3:$A1883,P$2,$B$3:$B1883))</f>
        <v/>
      </c>
      <c r="Q1883" t="str">
        <f>IF(ISBLANK(A1883),"",SUMIF($A$3:$A1883,Q$2,$B$3:$B1883))</f>
        <v/>
      </c>
      <c r="R1883" t="str">
        <f>IF(ISBLANK(A1883),"",SUMIF($A$3:$A1883,R$2,$B$3:$B1883))</f>
        <v/>
      </c>
      <c r="T1883" s="2" t="str">
        <f t="shared" si="235"/>
        <v/>
      </c>
      <c r="U1883" s="2" t="str">
        <f t="shared" si="236"/>
        <v/>
      </c>
      <c r="V1883" s="2" t="str">
        <f t="shared" si="237"/>
        <v/>
      </c>
      <c r="W1883" s="2" t="str">
        <f t="shared" si="238"/>
        <v/>
      </c>
    </row>
    <row r="1884" spans="8:23" x14ac:dyDescent="0.3">
      <c r="H1884" s="12">
        <f t="shared" si="239"/>
        <v>0</v>
      </c>
      <c r="I1884" s="2" t="str">
        <f t="shared" si="232"/>
        <v/>
      </c>
      <c r="J1884" s="2" t="str">
        <f>IF(ISBLANK(A1884),"",-SUM(I$3:I1884))</f>
        <v/>
      </c>
      <c r="K1884" s="2" t="str">
        <f t="shared" si="233"/>
        <v/>
      </c>
      <c r="L1884" s="7" t="str">
        <f t="shared" si="234"/>
        <v/>
      </c>
      <c r="M1884" s="7" t="str">
        <f>IF(ISBLANK(A1884),"",K1884/($M$1+SUM(K$3:K1883)))</f>
        <v/>
      </c>
      <c r="N1884" t="str">
        <f>IF(ISBLANK(A1884),"",IF(H1885=0,NETWORKDAYS($H$3,H1884,holiday!$B$2:$B$10),IF(DAY(H1884)&lt;DAY(H1885),NETWORKDAYS($H$3,H1884,holiday!$B$2:$B$10),0)))</f>
        <v/>
      </c>
      <c r="O1884" t="str">
        <f>IF(ISBLANK(A1884),"",SUMIF($A$3:$A1884,O$2,$B$3:$B1884))</f>
        <v/>
      </c>
      <c r="P1884" t="str">
        <f>IF(ISBLANK(A1884),"",SUMIF($A$3:$A1884,P$2,$B$3:$B1884))</f>
        <v/>
      </c>
      <c r="Q1884" t="str">
        <f>IF(ISBLANK(A1884),"",SUMIF($A$3:$A1884,Q$2,$B$3:$B1884))</f>
        <v/>
      </c>
      <c r="R1884" t="str">
        <f>IF(ISBLANK(A1884),"",SUMIF($A$3:$A1884,R$2,$B$3:$B1884))</f>
        <v/>
      </c>
      <c r="T1884" s="2" t="str">
        <f t="shared" si="235"/>
        <v/>
      </c>
      <c r="U1884" s="2" t="str">
        <f t="shared" si="236"/>
        <v/>
      </c>
      <c r="V1884" s="2" t="str">
        <f t="shared" si="237"/>
        <v/>
      </c>
      <c r="W1884" s="2" t="str">
        <f t="shared" si="238"/>
        <v/>
      </c>
    </row>
    <row r="1885" spans="8:23" x14ac:dyDescent="0.3">
      <c r="H1885" s="12">
        <f t="shared" si="239"/>
        <v>0</v>
      </c>
      <c r="I1885" s="2" t="str">
        <f t="shared" si="232"/>
        <v/>
      </c>
      <c r="J1885" s="2" t="str">
        <f>IF(ISBLANK(A1885),"",-SUM(I$3:I1885))</f>
        <v/>
      </c>
      <c r="K1885" s="2" t="str">
        <f t="shared" si="233"/>
        <v/>
      </c>
      <c r="L1885" s="7" t="str">
        <f t="shared" si="234"/>
        <v/>
      </c>
      <c r="M1885" s="7" t="str">
        <f>IF(ISBLANK(A1885),"",K1885/($M$1+SUM(K$3:K1884)))</f>
        <v/>
      </c>
      <c r="N1885" t="str">
        <f>IF(ISBLANK(A1885),"",IF(H1886=0,NETWORKDAYS($H$3,H1885,holiday!$B$2:$B$10),IF(DAY(H1885)&lt;DAY(H1886),NETWORKDAYS($H$3,H1885,holiday!$B$2:$B$10),0)))</f>
        <v/>
      </c>
      <c r="O1885" t="str">
        <f>IF(ISBLANK(A1885),"",SUMIF($A$3:$A1885,O$2,$B$3:$B1885))</f>
        <v/>
      </c>
      <c r="P1885" t="str">
        <f>IF(ISBLANK(A1885),"",SUMIF($A$3:$A1885,P$2,$B$3:$B1885))</f>
        <v/>
      </c>
      <c r="Q1885" t="str">
        <f>IF(ISBLANK(A1885),"",SUMIF($A$3:$A1885,Q$2,$B$3:$B1885))</f>
        <v/>
      </c>
      <c r="R1885" t="str">
        <f>IF(ISBLANK(A1885),"",SUMIF($A$3:$A1885,R$2,$B$3:$B1885))</f>
        <v/>
      </c>
      <c r="T1885" s="2" t="str">
        <f t="shared" si="235"/>
        <v/>
      </c>
      <c r="U1885" s="2" t="str">
        <f t="shared" si="236"/>
        <v/>
      </c>
      <c r="V1885" s="2" t="str">
        <f t="shared" si="237"/>
        <v/>
      </c>
      <c r="W1885" s="2" t="str">
        <f t="shared" si="238"/>
        <v/>
      </c>
    </row>
    <row r="1886" spans="8:23" x14ac:dyDescent="0.3">
      <c r="H1886" s="12">
        <f t="shared" si="239"/>
        <v>0</v>
      </c>
      <c r="I1886" s="2" t="str">
        <f t="shared" si="232"/>
        <v/>
      </c>
      <c r="J1886" s="2" t="str">
        <f>IF(ISBLANK(A1886),"",-SUM(I$3:I1886))</f>
        <v/>
      </c>
      <c r="K1886" s="2" t="str">
        <f t="shared" si="233"/>
        <v/>
      </c>
      <c r="L1886" s="7" t="str">
        <f t="shared" si="234"/>
        <v/>
      </c>
      <c r="M1886" s="7" t="str">
        <f>IF(ISBLANK(A1886),"",K1886/($M$1+SUM(K$3:K1885)))</f>
        <v/>
      </c>
      <c r="N1886" t="str">
        <f>IF(ISBLANK(A1886),"",IF(H1887=0,NETWORKDAYS($H$3,H1886,holiday!$B$2:$B$10),IF(DAY(H1886)&lt;DAY(H1887),NETWORKDAYS($H$3,H1886,holiday!$B$2:$B$10),0)))</f>
        <v/>
      </c>
      <c r="O1886" t="str">
        <f>IF(ISBLANK(A1886),"",SUMIF($A$3:$A1886,O$2,$B$3:$B1886))</f>
        <v/>
      </c>
      <c r="P1886" t="str">
        <f>IF(ISBLANK(A1886),"",SUMIF($A$3:$A1886,P$2,$B$3:$B1886))</f>
        <v/>
      </c>
      <c r="Q1886" t="str">
        <f>IF(ISBLANK(A1886),"",SUMIF($A$3:$A1886,Q$2,$B$3:$B1886))</f>
        <v/>
      </c>
      <c r="R1886" t="str">
        <f>IF(ISBLANK(A1886),"",SUMIF($A$3:$A1886,R$2,$B$3:$B1886))</f>
        <v/>
      </c>
      <c r="T1886" s="2" t="str">
        <f t="shared" si="235"/>
        <v/>
      </c>
      <c r="U1886" s="2" t="str">
        <f t="shared" si="236"/>
        <v/>
      </c>
      <c r="V1886" s="2" t="str">
        <f t="shared" si="237"/>
        <v/>
      </c>
      <c r="W1886" s="2" t="str">
        <f t="shared" si="238"/>
        <v/>
      </c>
    </row>
    <row r="1887" spans="8:23" x14ac:dyDescent="0.3">
      <c r="H1887" s="12">
        <f t="shared" si="239"/>
        <v>0</v>
      </c>
      <c r="I1887" s="2" t="str">
        <f t="shared" si="232"/>
        <v/>
      </c>
      <c r="J1887" s="2" t="str">
        <f>IF(ISBLANK(A1887),"",-SUM(I$3:I1887))</f>
        <v/>
      </c>
      <c r="K1887" s="2" t="str">
        <f t="shared" si="233"/>
        <v/>
      </c>
      <c r="L1887" s="7" t="str">
        <f t="shared" si="234"/>
        <v/>
      </c>
      <c r="M1887" s="7" t="str">
        <f>IF(ISBLANK(A1887),"",K1887/($M$1+SUM(K$3:K1886)))</f>
        <v/>
      </c>
      <c r="N1887" t="str">
        <f>IF(ISBLANK(A1887),"",IF(H1888=0,NETWORKDAYS($H$3,H1887,holiday!$B$2:$B$10),IF(DAY(H1887)&lt;DAY(H1888),NETWORKDAYS($H$3,H1887,holiday!$B$2:$B$10),0)))</f>
        <v/>
      </c>
      <c r="O1887" t="str">
        <f>IF(ISBLANK(A1887),"",SUMIF($A$3:$A1887,O$2,$B$3:$B1887))</f>
        <v/>
      </c>
      <c r="P1887" t="str">
        <f>IF(ISBLANK(A1887),"",SUMIF($A$3:$A1887,P$2,$B$3:$B1887))</f>
        <v/>
      </c>
      <c r="Q1887" t="str">
        <f>IF(ISBLANK(A1887),"",SUMIF($A$3:$A1887,Q$2,$B$3:$B1887))</f>
        <v/>
      </c>
      <c r="R1887" t="str">
        <f>IF(ISBLANK(A1887),"",SUMIF($A$3:$A1887,R$2,$B$3:$B1887))</f>
        <v/>
      </c>
      <c r="T1887" s="2" t="str">
        <f t="shared" si="235"/>
        <v/>
      </c>
      <c r="U1887" s="2" t="str">
        <f t="shared" si="236"/>
        <v/>
      </c>
      <c r="V1887" s="2" t="str">
        <f t="shared" si="237"/>
        <v/>
      </c>
      <c r="W1887" s="2" t="str">
        <f t="shared" si="238"/>
        <v/>
      </c>
    </row>
    <row r="1888" spans="8:23" x14ac:dyDescent="0.3">
      <c r="H1888" s="12">
        <f t="shared" si="239"/>
        <v>0</v>
      </c>
      <c r="I1888" s="2" t="str">
        <f t="shared" si="232"/>
        <v/>
      </c>
      <c r="J1888" s="2" t="str">
        <f>IF(ISBLANK(A1888),"",-SUM(I$3:I1888))</f>
        <v/>
      </c>
      <c r="K1888" s="2" t="str">
        <f t="shared" si="233"/>
        <v/>
      </c>
      <c r="L1888" s="7" t="str">
        <f t="shared" si="234"/>
        <v/>
      </c>
      <c r="M1888" s="7" t="str">
        <f>IF(ISBLANK(A1888),"",K1888/($M$1+SUM(K$3:K1887)))</f>
        <v/>
      </c>
      <c r="N1888" t="str">
        <f>IF(ISBLANK(A1888),"",IF(H1889=0,NETWORKDAYS($H$3,H1888,holiday!$B$2:$B$10),IF(DAY(H1888)&lt;DAY(H1889),NETWORKDAYS($H$3,H1888,holiday!$B$2:$B$10),0)))</f>
        <v/>
      </c>
      <c r="O1888" t="str">
        <f>IF(ISBLANK(A1888),"",SUMIF($A$3:$A1888,O$2,$B$3:$B1888))</f>
        <v/>
      </c>
      <c r="P1888" t="str">
        <f>IF(ISBLANK(A1888),"",SUMIF($A$3:$A1888,P$2,$B$3:$B1888))</f>
        <v/>
      </c>
      <c r="Q1888" t="str">
        <f>IF(ISBLANK(A1888),"",SUMIF($A$3:$A1888,Q$2,$B$3:$B1888))</f>
        <v/>
      </c>
      <c r="R1888" t="str">
        <f>IF(ISBLANK(A1888),"",SUMIF($A$3:$A1888,R$2,$B$3:$B1888))</f>
        <v/>
      </c>
      <c r="T1888" s="2" t="str">
        <f t="shared" si="235"/>
        <v/>
      </c>
      <c r="U1888" s="2" t="str">
        <f t="shared" si="236"/>
        <v/>
      </c>
      <c r="V1888" s="2" t="str">
        <f t="shared" si="237"/>
        <v/>
      </c>
      <c r="W1888" s="2" t="str">
        <f t="shared" si="238"/>
        <v/>
      </c>
    </row>
    <row r="1889" spans="8:23" x14ac:dyDescent="0.3">
      <c r="H1889" s="12">
        <f t="shared" si="239"/>
        <v>0</v>
      </c>
      <c r="I1889" s="2" t="str">
        <f t="shared" si="232"/>
        <v/>
      </c>
      <c r="J1889" s="2" t="str">
        <f>IF(ISBLANK(A1889),"",-SUM(I$3:I1889))</f>
        <v/>
      </c>
      <c r="K1889" s="2" t="str">
        <f t="shared" si="233"/>
        <v/>
      </c>
      <c r="L1889" s="7" t="str">
        <f t="shared" si="234"/>
        <v/>
      </c>
      <c r="M1889" s="7" t="str">
        <f>IF(ISBLANK(A1889),"",K1889/($M$1+SUM(K$3:K1888)))</f>
        <v/>
      </c>
      <c r="N1889" t="str">
        <f>IF(ISBLANK(A1889),"",IF(H1890=0,NETWORKDAYS($H$3,H1889,holiday!$B$2:$B$10),IF(DAY(H1889)&lt;DAY(H1890),NETWORKDAYS($H$3,H1889,holiday!$B$2:$B$10),0)))</f>
        <v/>
      </c>
      <c r="O1889" t="str">
        <f>IF(ISBLANK(A1889),"",SUMIF($A$3:$A1889,O$2,$B$3:$B1889))</f>
        <v/>
      </c>
      <c r="P1889" t="str">
        <f>IF(ISBLANK(A1889),"",SUMIF($A$3:$A1889,P$2,$B$3:$B1889))</f>
        <v/>
      </c>
      <c r="Q1889" t="str">
        <f>IF(ISBLANK(A1889),"",SUMIF($A$3:$A1889,Q$2,$B$3:$B1889))</f>
        <v/>
      </c>
      <c r="R1889" t="str">
        <f>IF(ISBLANK(A1889),"",SUMIF($A$3:$A1889,R$2,$B$3:$B1889))</f>
        <v/>
      </c>
      <c r="T1889" s="2" t="str">
        <f t="shared" si="235"/>
        <v/>
      </c>
      <c r="U1889" s="2" t="str">
        <f t="shared" si="236"/>
        <v/>
      </c>
      <c r="V1889" s="2" t="str">
        <f t="shared" si="237"/>
        <v/>
      </c>
      <c r="W1889" s="2" t="str">
        <f t="shared" si="238"/>
        <v/>
      </c>
    </row>
    <row r="1890" spans="8:23" x14ac:dyDescent="0.3">
      <c r="H1890" s="12">
        <f t="shared" si="239"/>
        <v>0</v>
      </c>
      <c r="I1890" s="2" t="str">
        <f t="shared" si="232"/>
        <v/>
      </c>
      <c r="J1890" s="2" t="str">
        <f>IF(ISBLANK(A1890),"",-SUM(I$3:I1890))</f>
        <v/>
      </c>
      <c r="K1890" s="2" t="str">
        <f t="shared" si="233"/>
        <v/>
      </c>
      <c r="L1890" s="7" t="str">
        <f t="shared" si="234"/>
        <v/>
      </c>
      <c r="M1890" s="7" t="str">
        <f>IF(ISBLANK(A1890),"",K1890/($M$1+SUM(K$3:K1889)))</f>
        <v/>
      </c>
      <c r="N1890" t="str">
        <f>IF(ISBLANK(A1890),"",IF(H1891=0,NETWORKDAYS($H$3,H1890,holiday!$B$2:$B$10),IF(DAY(H1890)&lt;DAY(H1891),NETWORKDAYS($H$3,H1890,holiday!$B$2:$B$10),0)))</f>
        <v/>
      </c>
      <c r="O1890" t="str">
        <f>IF(ISBLANK(A1890),"",SUMIF($A$3:$A1890,O$2,$B$3:$B1890))</f>
        <v/>
      </c>
      <c r="P1890" t="str">
        <f>IF(ISBLANK(A1890),"",SUMIF($A$3:$A1890,P$2,$B$3:$B1890))</f>
        <v/>
      </c>
      <c r="Q1890" t="str">
        <f>IF(ISBLANK(A1890),"",SUMIF($A$3:$A1890,Q$2,$B$3:$B1890))</f>
        <v/>
      </c>
      <c r="R1890" t="str">
        <f>IF(ISBLANK(A1890),"",SUMIF($A$3:$A1890,R$2,$B$3:$B1890))</f>
        <v/>
      </c>
      <c r="T1890" s="2" t="str">
        <f t="shared" si="235"/>
        <v/>
      </c>
      <c r="U1890" s="2" t="str">
        <f t="shared" si="236"/>
        <v/>
      </c>
      <c r="V1890" s="2" t="str">
        <f t="shared" si="237"/>
        <v/>
      </c>
      <c r="W1890" s="2" t="str">
        <f t="shared" si="238"/>
        <v/>
      </c>
    </row>
    <row r="1891" spans="8:23" x14ac:dyDescent="0.3">
      <c r="H1891" s="12">
        <f t="shared" si="239"/>
        <v>0</v>
      </c>
      <c r="I1891" s="2" t="str">
        <f t="shared" si="232"/>
        <v/>
      </c>
      <c r="J1891" s="2" t="str">
        <f>IF(ISBLANK(A1891),"",-SUM(I$3:I1891))</f>
        <v/>
      </c>
      <c r="K1891" s="2" t="str">
        <f t="shared" si="233"/>
        <v/>
      </c>
      <c r="L1891" s="7" t="str">
        <f t="shared" si="234"/>
        <v/>
      </c>
      <c r="M1891" s="7" t="str">
        <f>IF(ISBLANK(A1891),"",K1891/($M$1+SUM(K$3:K1890)))</f>
        <v/>
      </c>
      <c r="N1891" t="str">
        <f>IF(ISBLANK(A1891),"",IF(H1892=0,NETWORKDAYS($H$3,H1891,holiday!$B$2:$B$10),IF(DAY(H1891)&lt;DAY(H1892),NETWORKDAYS($H$3,H1891,holiday!$B$2:$B$10),0)))</f>
        <v/>
      </c>
      <c r="O1891" t="str">
        <f>IF(ISBLANK(A1891),"",SUMIF($A$3:$A1891,O$2,$B$3:$B1891))</f>
        <v/>
      </c>
      <c r="P1891" t="str">
        <f>IF(ISBLANK(A1891),"",SUMIF($A$3:$A1891,P$2,$B$3:$B1891))</f>
        <v/>
      </c>
      <c r="Q1891" t="str">
        <f>IF(ISBLANK(A1891),"",SUMIF($A$3:$A1891,Q$2,$B$3:$B1891))</f>
        <v/>
      </c>
      <c r="R1891" t="str">
        <f>IF(ISBLANK(A1891),"",SUMIF($A$3:$A1891,R$2,$B$3:$B1891))</f>
        <v/>
      </c>
      <c r="T1891" s="2" t="str">
        <f t="shared" si="235"/>
        <v/>
      </c>
      <c r="U1891" s="2" t="str">
        <f t="shared" si="236"/>
        <v/>
      </c>
      <c r="V1891" s="2" t="str">
        <f t="shared" si="237"/>
        <v/>
      </c>
      <c r="W1891" s="2" t="str">
        <f t="shared" si="238"/>
        <v/>
      </c>
    </row>
    <row r="1892" spans="8:23" x14ac:dyDescent="0.3">
      <c r="H1892" s="12">
        <f t="shared" si="239"/>
        <v>0</v>
      </c>
      <c r="I1892" s="2" t="str">
        <f t="shared" si="232"/>
        <v/>
      </c>
      <c r="J1892" s="2" t="str">
        <f>IF(ISBLANK(A1892),"",-SUM(I$3:I1892))</f>
        <v/>
      </c>
      <c r="K1892" s="2" t="str">
        <f t="shared" si="233"/>
        <v/>
      </c>
      <c r="L1892" s="7" t="str">
        <f t="shared" si="234"/>
        <v/>
      </c>
      <c r="M1892" s="7" t="str">
        <f>IF(ISBLANK(A1892),"",K1892/($M$1+SUM(K$3:K1891)))</f>
        <v/>
      </c>
      <c r="N1892" t="str">
        <f>IF(ISBLANK(A1892),"",IF(H1893=0,NETWORKDAYS($H$3,H1892,holiday!$B$2:$B$10),IF(DAY(H1892)&lt;DAY(H1893),NETWORKDAYS($H$3,H1892,holiday!$B$2:$B$10),0)))</f>
        <v/>
      </c>
      <c r="O1892" t="str">
        <f>IF(ISBLANK(A1892),"",SUMIF($A$3:$A1892,O$2,$B$3:$B1892))</f>
        <v/>
      </c>
      <c r="P1892" t="str">
        <f>IF(ISBLANK(A1892),"",SUMIF($A$3:$A1892,P$2,$B$3:$B1892))</f>
        <v/>
      </c>
      <c r="Q1892" t="str">
        <f>IF(ISBLANK(A1892),"",SUMIF($A$3:$A1892,Q$2,$B$3:$B1892))</f>
        <v/>
      </c>
      <c r="R1892" t="str">
        <f>IF(ISBLANK(A1892),"",SUMIF($A$3:$A1892,R$2,$B$3:$B1892))</f>
        <v/>
      </c>
      <c r="T1892" s="2" t="str">
        <f t="shared" si="235"/>
        <v/>
      </c>
      <c r="U1892" s="2" t="str">
        <f t="shared" si="236"/>
        <v/>
      </c>
      <c r="V1892" s="2" t="str">
        <f t="shared" si="237"/>
        <v/>
      </c>
      <c r="W1892" s="2" t="str">
        <f t="shared" si="238"/>
        <v/>
      </c>
    </row>
    <row r="1893" spans="8:23" x14ac:dyDescent="0.3">
      <c r="H1893" s="12">
        <f t="shared" si="239"/>
        <v>0</v>
      </c>
      <c r="I1893" s="2" t="str">
        <f t="shared" si="232"/>
        <v/>
      </c>
      <c r="J1893" s="2" t="str">
        <f>IF(ISBLANK(A1893),"",-SUM(I$3:I1893))</f>
        <v/>
      </c>
      <c r="K1893" s="2" t="str">
        <f t="shared" si="233"/>
        <v/>
      </c>
      <c r="L1893" s="7" t="str">
        <f t="shared" si="234"/>
        <v/>
      </c>
      <c r="M1893" s="7" t="str">
        <f>IF(ISBLANK(A1893),"",K1893/($M$1+SUM(K$3:K1892)))</f>
        <v/>
      </c>
      <c r="N1893" t="str">
        <f>IF(ISBLANK(A1893),"",IF(H1894=0,NETWORKDAYS($H$3,H1893,holiday!$B$2:$B$10),IF(DAY(H1893)&lt;DAY(H1894),NETWORKDAYS($H$3,H1893,holiday!$B$2:$B$10),0)))</f>
        <v/>
      </c>
      <c r="O1893" t="str">
        <f>IF(ISBLANK(A1893),"",SUMIF($A$3:$A1893,O$2,$B$3:$B1893))</f>
        <v/>
      </c>
      <c r="P1893" t="str">
        <f>IF(ISBLANK(A1893),"",SUMIF($A$3:$A1893,P$2,$B$3:$B1893))</f>
        <v/>
      </c>
      <c r="Q1893" t="str">
        <f>IF(ISBLANK(A1893),"",SUMIF($A$3:$A1893,Q$2,$B$3:$B1893))</f>
        <v/>
      </c>
      <c r="R1893" t="str">
        <f>IF(ISBLANK(A1893),"",SUMIF($A$3:$A1893,R$2,$B$3:$B1893))</f>
        <v/>
      </c>
      <c r="T1893" s="2" t="str">
        <f t="shared" si="235"/>
        <v/>
      </c>
      <c r="U1893" s="2" t="str">
        <f t="shared" si="236"/>
        <v/>
      </c>
      <c r="V1893" s="2" t="str">
        <f t="shared" si="237"/>
        <v/>
      </c>
      <c r="W1893" s="2" t="str">
        <f t="shared" si="238"/>
        <v/>
      </c>
    </row>
    <row r="1894" spans="8:23" x14ac:dyDescent="0.3">
      <c r="H1894" s="12">
        <f t="shared" si="239"/>
        <v>0</v>
      </c>
      <c r="I1894" s="2" t="str">
        <f t="shared" si="232"/>
        <v/>
      </c>
      <c r="J1894" s="2" t="str">
        <f>IF(ISBLANK(A1894),"",-SUM(I$3:I1894))</f>
        <v/>
      </c>
      <c r="K1894" s="2" t="str">
        <f t="shared" si="233"/>
        <v/>
      </c>
      <c r="L1894" s="7" t="str">
        <f t="shared" si="234"/>
        <v/>
      </c>
      <c r="M1894" s="7" t="str">
        <f>IF(ISBLANK(A1894),"",K1894/($M$1+SUM(K$3:K1893)))</f>
        <v/>
      </c>
      <c r="N1894" t="str">
        <f>IF(ISBLANK(A1894),"",IF(H1895=0,NETWORKDAYS($H$3,H1894,holiday!$B$2:$B$10),IF(DAY(H1894)&lt;DAY(H1895),NETWORKDAYS($H$3,H1894,holiday!$B$2:$B$10),0)))</f>
        <v/>
      </c>
      <c r="O1894" t="str">
        <f>IF(ISBLANK(A1894),"",SUMIF($A$3:$A1894,O$2,$B$3:$B1894))</f>
        <v/>
      </c>
      <c r="P1894" t="str">
        <f>IF(ISBLANK(A1894),"",SUMIF($A$3:$A1894,P$2,$B$3:$B1894))</f>
        <v/>
      </c>
      <c r="Q1894" t="str">
        <f>IF(ISBLANK(A1894),"",SUMIF($A$3:$A1894,Q$2,$B$3:$B1894))</f>
        <v/>
      </c>
      <c r="R1894" t="str">
        <f>IF(ISBLANK(A1894),"",SUMIF($A$3:$A1894,R$2,$B$3:$B1894))</f>
        <v/>
      </c>
      <c r="T1894" s="2" t="str">
        <f t="shared" si="235"/>
        <v/>
      </c>
      <c r="U1894" s="2" t="str">
        <f t="shared" si="236"/>
        <v/>
      </c>
      <c r="V1894" s="2" t="str">
        <f t="shared" si="237"/>
        <v/>
      </c>
      <c r="W1894" s="2" t="str">
        <f t="shared" si="238"/>
        <v/>
      </c>
    </row>
    <row r="1895" spans="8:23" x14ac:dyDescent="0.3">
      <c r="H1895" s="12">
        <f t="shared" si="239"/>
        <v>0</v>
      </c>
      <c r="I1895" s="2" t="str">
        <f t="shared" si="232"/>
        <v/>
      </c>
      <c r="J1895" s="2" t="str">
        <f>IF(ISBLANK(A1895),"",-SUM(I$3:I1895))</f>
        <v/>
      </c>
      <c r="K1895" s="2" t="str">
        <f t="shared" si="233"/>
        <v/>
      </c>
      <c r="L1895" s="7" t="str">
        <f t="shared" si="234"/>
        <v/>
      </c>
      <c r="M1895" s="7" t="str">
        <f>IF(ISBLANK(A1895),"",K1895/($M$1+SUM(K$3:K1894)))</f>
        <v/>
      </c>
      <c r="N1895" t="str">
        <f>IF(ISBLANK(A1895),"",IF(H1896=0,NETWORKDAYS($H$3,H1895,holiday!$B$2:$B$10),IF(DAY(H1895)&lt;DAY(H1896),NETWORKDAYS($H$3,H1895,holiday!$B$2:$B$10),0)))</f>
        <v/>
      </c>
      <c r="O1895" t="str">
        <f>IF(ISBLANK(A1895),"",SUMIF($A$3:$A1895,O$2,$B$3:$B1895))</f>
        <v/>
      </c>
      <c r="P1895" t="str">
        <f>IF(ISBLANK(A1895),"",SUMIF($A$3:$A1895,P$2,$B$3:$B1895))</f>
        <v/>
      </c>
      <c r="Q1895" t="str">
        <f>IF(ISBLANK(A1895),"",SUMIF($A$3:$A1895,Q$2,$B$3:$B1895))</f>
        <v/>
      </c>
      <c r="R1895" t="str">
        <f>IF(ISBLANK(A1895),"",SUMIF($A$3:$A1895,R$2,$B$3:$B1895))</f>
        <v/>
      </c>
      <c r="T1895" s="2" t="str">
        <f t="shared" si="235"/>
        <v/>
      </c>
      <c r="U1895" s="2" t="str">
        <f t="shared" si="236"/>
        <v/>
      </c>
      <c r="V1895" s="2" t="str">
        <f t="shared" si="237"/>
        <v/>
      </c>
      <c r="W1895" s="2" t="str">
        <f t="shared" si="238"/>
        <v/>
      </c>
    </row>
    <row r="1896" spans="8:23" x14ac:dyDescent="0.3">
      <c r="H1896" s="12">
        <f t="shared" si="239"/>
        <v>0</v>
      </c>
      <c r="I1896" s="2" t="str">
        <f t="shared" ref="I1896:I1959" si="240">IF(ISBLANK(A1896),"",-B1896*C1896)</f>
        <v/>
      </c>
      <c r="J1896" s="2" t="str">
        <f>IF(ISBLANK(A1896),"",-SUM(I$3:I1896))</f>
        <v/>
      </c>
      <c r="K1896" s="2" t="str">
        <f t="shared" ref="K1896:K1959" si="241">IF(ISBLANK(A1896),"",SUMPRODUCT(O1896:R1896,T1896:W1896)-J1896)</f>
        <v/>
      </c>
      <c r="L1896" s="7" t="str">
        <f t="shared" ref="L1896:L1959" si="242">IF(ISBLANK(A1896),"",K1896/$M$1)</f>
        <v/>
      </c>
      <c r="M1896" s="7" t="str">
        <f>IF(ISBLANK(A1896),"",K1896/($M$1+SUM(K$3:K1895)))</f>
        <v/>
      </c>
      <c r="N1896" t="str">
        <f>IF(ISBLANK(A1896),"",IF(H1897=0,NETWORKDAYS($H$3,H1896,holiday!$B$2:$B$10),IF(DAY(H1896)&lt;DAY(H1897),NETWORKDAYS($H$3,H1896,holiday!$B$2:$B$10),0)))</f>
        <v/>
      </c>
      <c r="O1896" t="str">
        <f>IF(ISBLANK(A1896),"",SUMIF($A$3:$A1896,O$2,$B$3:$B1896))</f>
        <v/>
      </c>
      <c r="P1896" t="str">
        <f>IF(ISBLANK(A1896),"",SUMIF($A$3:$A1896,P$2,$B$3:$B1896))</f>
        <v/>
      </c>
      <c r="Q1896" t="str">
        <f>IF(ISBLANK(A1896),"",SUMIF($A$3:$A1896,Q$2,$B$3:$B1896))</f>
        <v/>
      </c>
      <c r="R1896" t="str">
        <f>IF(ISBLANK(A1896),"",SUMIF($A$3:$A1896,R$2,$B$3:$B1896))</f>
        <v/>
      </c>
      <c r="T1896" s="2" t="str">
        <f t="shared" ref="T1896:T1959" si="243">IF(ISBLANK(A1896),"",IF($A1896=T$2,$C1896,T1895))</f>
        <v/>
      </c>
      <c r="U1896" s="2" t="str">
        <f t="shared" ref="U1896:U1959" si="244">IF(ISBLANK(A1896),"",IF($A1896=U$2,$C1896,U1895))</f>
        <v/>
      </c>
      <c r="V1896" s="2" t="str">
        <f t="shared" ref="V1896:V1959" si="245">IF(ISBLANK(A1896),"",IF($A1896=V$2,$C1896,V1895))</f>
        <v/>
      </c>
      <c r="W1896" s="2" t="str">
        <f t="shared" ref="W1896:W1959" si="246">IF(ISBLANK(A1896),"",IF($A1896=W$2,$C1896,W1895))</f>
        <v/>
      </c>
    </row>
    <row r="1897" spans="8:23" x14ac:dyDescent="0.3">
      <c r="H1897" s="12">
        <f t="shared" si="239"/>
        <v>0</v>
      </c>
      <c r="I1897" s="2" t="str">
        <f t="shared" si="240"/>
        <v/>
      </c>
      <c r="J1897" s="2" t="str">
        <f>IF(ISBLANK(A1897),"",-SUM(I$3:I1897))</f>
        <v/>
      </c>
      <c r="K1897" s="2" t="str">
        <f t="shared" si="241"/>
        <v/>
      </c>
      <c r="L1897" s="7" t="str">
        <f t="shared" si="242"/>
        <v/>
      </c>
      <c r="M1897" s="7" t="str">
        <f>IF(ISBLANK(A1897),"",K1897/($M$1+SUM(K$3:K1896)))</f>
        <v/>
      </c>
      <c r="N1897" t="str">
        <f>IF(ISBLANK(A1897),"",IF(H1898=0,NETWORKDAYS($H$3,H1897,holiday!$B$2:$B$10),IF(DAY(H1897)&lt;DAY(H1898),NETWORKDAYS($H$3,H1897,holiday!$B$2:$B$10),0)))</f>
        <v/>
      </c>
      <c r="O1897" t="str">
        <f>IF(ISBLANK(A1897),"",SUMIF($A$3:$A1897,O$2,$B$3:$B1897))</f>
        <v/>
      </c>
      <c r="P1897" t="str">
        <f>IF(ISBLANK(A1897),"",SUMIF($A$3:$A1897,P$2,$B$3:$B1897))</f>
        <v/>
      </c>
      <c r="Q1897" t="str">
        <f>IF(ISBLANK(A1897),"",SUMIF($A$3:$A1897,Q$2,$B$3:$B1897))</f>
        <v/>
      </c>
      <c r="R1897" t="str">
        <f>IF(ISBLANK(A1897),"",SUMIF($A$3:$A1897,R$2,$B$3:$B1897))</f>
        <v/>
      </c>
      <c r="T1897" s="2" t="str">
        <f t="shared" si="243"/>
        <v/>
      </c>
      <c r="U1897" s="2" t="str">
        <f t="shared" si="244"/>
        <v/>
      </c>
      <c r="V1897" s="2" t="str">
        <f t="shared" si="245"/>
        <v/>
      </c>
      <c r="W1897" s="2" t="str">
        <f t="shared" si="246"/>
        <v/>
      </c>
    </row>
    <row r="1898" spans="8:23" x14ac:dyDescent="0.3">
      <c r="H1898" s="12">
        <f t="shared" si="239"/>
        <v>0</v>
      </c>
      <c r="I1898" s="2" t="str">
        <f t="shared" si="240"/>
        <v/>
      </c>
      <c r="J1898" s="2" t="str">
        <f>IF(ISBLANK(A1898),"",-SUM(I$3:I1898))</f>
        <v/>
      </c>
      <c r="K1898" s="2" t="str">
        <f t="shared" si="241"/>
        <v/>
      </c>
      <c r="L1898" s="7" t="str">
        <f t="shared" si="242"/>
        <v/>
      </c>
      <c r="M1898" s="7" t="str">
        <f>IF(ISBLANK(A1898),"",K1898/($M$1+SUM(K$3:K1897)))</f>
        <v/>
      </c>
      <c r="N1898" t="str">
        <f>IF(ISBLANK(A1898),"",IF(H1899=0,NETWORKDAYS($H$3,H1898,holiday!$B$2:$B$10),IF(DAY(H1898)&lt;DAY(H1899),NETWORKDAYS($H$3,H1898,holiday!$B$2:$B$10),0)))</f>
        <v/>
      </c>
      <c r="O1898" t="str">
        <f>IF(ISBLANK(A1898),"",SUMIF($A$3:$A1898,O$2,$B$3:$B1898))</f>
        <v/>
      </c>
      <c r="P1898" t="str">
        <f>IF(ISBLANK(A1898),"",SUMIF($A$3:$A1898,P$2,$B$3:$B1898))</f>
        <v/>
      </c>
      <c r="Q1898" t="str">
        <f>IF(ISBLANK(A1898),"",SUMIF($A$3:$A1898,Q$2,$B$3:$B1898))</f>
        <v/>
      </c>
      <c r="R1898" t="str">
        <f>IF(ISBLANK(A1898),"",SUMIF($A$3:$A1898,R$2,$B$3:$B1898))</f>
        <v/>
      </c>
      <c r="T1898" s="2" t="str">
        <f t="shared" si="243"/>
        <v/>
      </c>
      <c r="U1898" s="2" t="str">
        <f t="shared" si="244"/>
        <v/>
      </c>
      <c r="V1898" s="2" t="str">
        <f t="shared" si="245"/>
        <v/>
      </c>
      <c r="W1898" s="2" t="str">
        <f t="shared" si="246"/>
        <v/>
      </c>
    </row>
    <row r="1899" spans="8:23" x14ac:dyDescent="0.3">
      <c r="H1899" s="12">
        <f t="shared" si="239"/>
        <v>0</v>
      </c>
      <c r="I1899" s="2" t="str">
        <f t="shared" si="240"/>
        <v/>
      </c>
      <c r="J1899" s="2" t="str">
        <f>IF(ISBLANK(A1899),"",-SUM(I$3:I1899))</f>
        <v/>
      </c>
      <c r="K1899" s="2" t="str">
        <f t="shared" si="241"/>
        <v/>
      </c>
      <c r="L1899" s="7" t="str">
        <f t="shared" si="242"/>
        <v/>
      </c>
      <c r="M1899" s="7" t="str">
        <f>IF(ISBLANK(A1899),"",K1899/($M$1+SUM(K$3:K1898)))</f>
        <v/>
      </c>
      <c r="N1899" t="str">
        <f>IF(ISBLANK(A1899),"",IF(H1900=0,NETWORKDAYS($H$3,H1899,holiday!$B$2:$B$10),IF(DAY(H1899)&lt;DAY(H1900),NETWORKDAYS($H$3,H1899,holiday!$B$2:$B$10),0)))</f>
        <v/>
      </c>
      <c r="O1899" t="str">
        <f>IF(ISBLANK(A1899),"",SUMIF($A$3:$A1899,O$2,$B$3:$B1899))</f>
        <v/>
      </c>
      <c r="P1899" t="str">
        <f>IF(ISBLANK(A1899),"",SUMIF($A$3:$A1899,P$2,$B$3:$B1899))</f>
        <v/>
      </c>
      <c r="Q1899" t="str">
        <f>IF(ISBLANK(A1899),"",SUMIF($A$3:$A1899,Q$2,$B$3:$B1899))</f>
        <v/>
      </c>
      <c r="R1899" t="str">
        <f>IF(ISBLANK(A1899),"",SUMIF($A$3:$A1899,R$2,$B$3:$B1899))</f>
        <v/>
      </c>
      <c r="T1899" s="2" t="str">
        <f t="shared" si="243"/>
        <v/>
      </c>
      <c r="U1899" s="2" t="str">
        <f t="shared" si="244"/>
        <v/>
      </c>
      <c r="V1899" s="2" t="str">
        <f t="shared" si="245"/>
        <v/>
      </c>
      <c r="W1899" s="2" t="str">
        <f t="shared" si="246"/>
        <v/>
      </c>
    </row>
    <row r="1900" spans="8:23" x14ac:dyDescent="0.3">
      <c r="H1900" s="12">
        <f t="shared" si="239"/>
        <v>0</v>
      </c>
      <c r="I1900" s="2" t="str">
        <f t="shared" si="240"/>
        <v/>
      </c>
      <c r="J1900" s="2" t="str">
        <f>IF(ISBLANK(A1900),"",-SUM(I$3:I1900))</f>
        <v/>
      </c>
      <c r="K1900" s="2" t="str">
        <f t="shared" si="241"/>
        <v/>
      </c>
      <c r="L1900" s="7" t="str">
        <f t="shared" si="242"/>
        <v/>
      </c>
      <c r="M1900" s="7" t="str">
        <f>IF(ISBLANK(A1900),"",K1900/($M$1+SUM(K$3:K1899)))</f>
        <v/>
      </c>
      <c r="N1900" t="str">
        <f>IF(ISBLANK(A1900),"",IF(H1901=0,NETWORKDAYS($H$3,H1900,holiday!$B$2:$B$10),IF(DAY(H1900)&lt;DAY(H1901),NETWORKDAYS($H$3,H1900,holiday!$B$2:$B$10),0)))</f>
        <v/>
      </c>
      <c r="O1900" t="str">
        <f>IF(ISBLANK(A1900),"",SUMIF($A$3:$A1900,O$2,$B$3:$B1900))</f>
        <v/>
      </c>
      <c r="P1900" t="str">
        <f>IF(ISBLANK(A1900),"",SUMIF($A$3:$A1900,P$2,$B$3:$B1900))</f>
        <v/>
      </c>
      <c r="Q1900" t="str">
        <f>IF(ISBLANK(A1900),"",SUMIF($A$3:$A1900,Q$2,$B$3:$B1900))</f>
        <v/>
      </c>
      <c r="R1900" t="str">
        <f>IF(ISBLANK(A1900),"",SUMIF($A$3:$A1900,R$2,$B$3:$B1900))</f>
        <v/>
      </c>
      <c r="T1900" s="2" t="str">
        <f t="shared" si="243"/>
        <v/>
      </c>
      <c r="U1900" s="2" t="str">
        <f t="shared" si="244"/>
        <v/>
      </c>
      <c r="V1900" s="2" t="str">
        <f t="shared" si="245"/>
        <v/>
      </c>
      <c r="W1900" s="2" t="str">
        <f t="shared" si="246"/>
        <v/>
      </c>
    </row>
    <row r="1901" spans="8:23" x14ac:dyDescent="0.3">
      <c r="H1901" s="12">
        <f t="shared" si="239"/>
        <v>0</v>
      </c>
      <c r="I1901" s="2" t="str">
        <f t="shared" si="240"/>
        <v/>
      </c>
      <c r="J1901" s="2" t="str">
        <f>IF(ISBLANK(A1901),"",-SUM(I$3:I1901))</f>
        <v/>
      </c>
      <c r="K1901" s="2" t="str">
        <f t="shared" si="241"/>
        <v/>
      </c>
      <c r="L1901" s="7" t="str">
        <f t="shared" si="242"/>
        <v/>
      </c>
      <c r="M1901" s="7" t="str">
        <f>IF(ISBLANK(A1901),"",K1901/($M$1+SUM(K$3:K1900)))</f>
        <v/>
      </c>
      <c r="N1901" t="str">
        <f>IF(ISBLANK(A1901),"",IF(H1902=0,NETWORKDAYS($H$3,H1901,holiday!$B$2:$B$10),IF(DAY(H1901)&lt;DAY(H1902),NETWORKDAYS($H$3,H1901,holiday!$B$2:$B$10),0)))</f>
        <v/>
      </c>
      <c r="O1901" t="str">
        <f>IF(ISBLANK(A1901),"",SUMIF($A$3:$A1901,O$2,$B$3:$B1901))</f>
        <v/>
      </c>
      <c r="P1901" t="str">
        <f>IF(ISBLANK(A1901),"",SUMIF($A$3:$A1901,P$2,$B$3:$B1901))</f>
        <v/>
      </c>
      <c r="Q1901" t="str">
        <f>IF(ISBLANK(A1901),"",SUMIF($A$3:$A1901,Q$2,$B$3:$B1901))</f>
        <v/>
      </c>
      <c r="R1901" t="str">
        <f>IF(ISBLANK(A1901),"",SUMIF($A$3:$A1901,R$2,$B$3:$B1901))</f>
        <v/>
      </c>
      <c r="T1901" s="2" t="str">
        <f t="shared" si="243"/>
        <v/>
      </c>
      <c r="U1901" s="2" t="str">
        <f t="shared" si="244"/>
        <v/>
      </c>
      <c r="V1901" s="2" t="str">
        <f t="shared" si="245"/>
        <v/>
      </c>
      <c r="W1901" s="2" t="str">
        <f t="shared" si="246"/>
        <v/>
      </c>
    </row>
    <row r="1902" spans="8:23" x14ac:dyDescent="0.3">
      <c r="H1902" s="12">
        <f t="shared" si="239"/>
        <v>0</v>
      </c>
      <c r="I1902" s="2" t="str">
        <f t="shared" si="240"/>
        <v/>
      </c>
      <c r="J1902" s="2" t="str">
        <f>IF(ISBLANK(A1902),"",-SUM(I$3:I1902))</f>
        <v/>
      </c>
      <c r="K1902" s="2" t="str">
        <f t="shared" si="241"/>
        <v/>
      </c>
      <c r="L1902" s="7" t="str">
        <f t="shared" si="242"/>
        <v/>
      </c>
      <c r="M1902" s="7" t="str">
        <f>IF(ISBLANK(A1902),"",K1902/($M$1+SUM(K$3:K1901)))</f>
        <v/>
      </c>
      <c r="N1902" t="str">
        <f>IF(ISBLANK(A1902),"",IF(H1903=0,NETWORKDAYS($H$3,H1902,holiday!$B$2:$B$10),IF(DAY(H1902)&lt;DAY(H1903),NETWORKDAYS($H$3,H1902,holiday!$B$2:$B$10),0)))</f>
        <v/>
      </c>
      <c r="O1902" t="str">
        <f>IF(ISBLANK(A1902),"",SUMIF($A$3:$A1902,O$2,$B$3:$B1902))</f>
        <v/>
      </c>
      <c r="P1902" t="str">
        <f>IF(ISBLANK(A1902),"",SUMIF($A$3:$A1902,P$2,$B$3:$B1902))</f>
        <v/>
      </c>
      <c r="Q1902" t="str">
        <f>IF(ISBLANK(A1902),"",SUMIF($A$3:$A1902,Q$2,$B$3:$B1902))</f>
        <v/>
      </c>
      <c r="R1902" t="str">
        <f>IF(ISBLANK(A1902),"",SUMIF($A$3:$A1902,R$2,$B$3:$B1902))</f>
        <v/>
      </c>
      <c r="T1902" s="2" t="str">
        <f t="shared" si="243"/>
        <v/>
      </c>
      <c r="U1902" s="2" t="str">
        <f t="shared" si="244"/>
        <v/>
      </c>
      <c r="V1902" s="2" t="str">
        <f t="shared" si="245"/>
        <v/>
      </c>
      <c r="W1902" s="2" t="str">
        <f t="shared" si="246"/>
        <v/>
      </c>
    </row>
    <row r="1903" spans="8:23" x14ac:dyDescent="0.3">
      <c r="H1903" s="12">
        <f t="shared" si="239"/>
        <v>0</v>
      </c>
      <c r="I1903" s="2" t="str">
        <f t="shared" si="240"/>
        <v/>
      </c>
      <c r="J1903" s="2" t="str">
        <f>IF(ISBLANK(A1903),"",-SUM(I$3:I1903))</f>
        <v/>
      </c>
      <c r="K1903" s="2" t="str">
        <f t="shared" si="241"/>
        <v/>
      </c>
      <c r="L1903" s="7" t="str">
        <f t="shared" si="242"/>
        <v/>
      </c>
      <c r="M1903" s="7" t="str">
        <f>IF(ISBLANK(A1903),"",K1903/($M$1+SUM(K$3:K1902)))</f>
        <v/>
      </c>
      <c r="N1903" t="str">
        <f>IF(ISBLANK(A1903),"",IF(H1904=0,NETWORKDAYS($H$3,H1903,holiday!$B$2:$B$10),IF(DAY(H1903)&lt;DAY(H1904),NETWORKDAYS($H$3,H1903,holiday!$B$2:$B$10),0)))</f>
        <v/>
      </c>
      <c r="O1903" t="str">
        <f>IF(ISBLANK(A1903),"",SUMIF($A$3:$A1903,O$2,$B$3:$B1903))</f>
        <v/>
      </c>
      <c r="P1903" t="str">
        <f>IF(ISBLANK(A1903),"",SUMIF($A$3:$A1903,P$2,$B$3:$B1903))</f>
        <v/>
      </c>
      <c r="Q1903" t="str">
        <f>IF(ISBLANK(A1903),"",SUMIF($A$3:$A1903,Q$2,$B$3:$B1903))</f>
        <v/>
      </c>
      <c r="R1903" t="str">
        <f>IF(ISBLANK(A1903),"",SUMIF($A$3:$A1903,R$2,$B$3:$B1903))</f>
        <v/>
      </c>
      <c r="T1903" s="2" t="str">
        <f t="shared" si="243"/>
        <v/>
      </c>
      <c r="U1903" s="2" t="str">
        <f t="shared" si="244"/>
        <v/>
      </c>
      <c r="V1903" s="2" t="str">
        <f t="shared" si="245"/>
        <v/>
      </c>
      <c r="W1903" s="2" t="str">
        <f t="shared" si="246"/>
        <v/>
      </c>
    </row>
    <row r="1904" spans="8:23" x14ac:dyDescent="0.3">
      <c r="H1904" s="12">
        <f t="shared" si="239"/>
        <v>0</v>
      </c>
      <c r="I1904" s="2" t="str">
        <f t="shared" si="240"/>
        <v/>
      </c>
      <c r="J1904" s="2" t="str">
        <f>IF(ISBLANK(A1904),"",-SUM(I$3:I1904))</f>
        <v/>
      </c>
      <c r="K1904" s="2" t="str">
        <f t="shared" si="241"/>
        <v/>
      </c>
      <c r="L1904" s="7" t="str">
        <f t="shared" si="242"/>
        <v/>
      </c>
      <c r="M1904" s="7" t="str">
        <f>IF(ISBLANK(A1904),"",K1904/($M$1+SUM(K$3:K1903)))</f>
        <v/>
      </c>
      <c r="N1904" t="str">
        <f>IF(ISBLANK(A1904),"",IF(H1905=0,NETWORKDAYS($H$3,H1904,holiday!$B$2:$B$10),IF(DAY(H1904)&lt;DAY(H1905),NETWORKDAYS($H$3,H1904,holiday!$B$2:$B$10),0)))</f>
        <v/>
      </c>
      <c r="O1904" t="str">
        <f>IF(ISBLANK(A1904),"",SUMIF($A$3:$A1904,O$2,$B$3:$B1904))</f>
        <v/>
      </c>
      <c r="P1904" t="str">
        <f>IF(ISBLANK(A1904),"",SUMIF($A$3:$A1904,P$2,$B$3:$B1904))</f>
        <v/>
      </c>
      <c r="Q1904" t="str">
        <f>IF(ISBLANK(A1904),"",SUMIF($A$3:$A1904,Q$2,$B$3:$B1904))</f>
        <v/>
      </c>
      <c r="R1904" t="str">
        <f>IF(ISBLANK(A1904),"",SUMIF($A$3:$A1904,R$2,$B$3:$B1904))</f>
        <v/>
      </c>
      <c r="T1904" s="2" t="str">
        <f t="shared" si="243"/>
        <v/>
      </c>
      <c r="U1904" s="2" t="str">
        <f t="shared" si="244"/>
        <v/>
      </c>
      <c r="V1904" s="2" t="str">
        <f t="shared" si="245"/>
        <v/>
      </c>
      <c r="W1904" s="2" t="str">
        <f t="shared" si="246"/>
        <v/>
      </c>
    </row>
    <row r="1905" spans="8:23" x14ac:dyDescent="0.3">
      <c r="H1905" s="12">
        <f t="shared" si="239"/>
        <v>0</v>
      </c>
      <c r="I1905" s="2" t="str">
        <f t="shared" si="240"/>
        <v/>
      </c>
      <c r="J1905" s="2" t="str">
        <f>IF(ISBLANK(A1905),"",-SUM(I$3:I1905))</f>
        <v/>
      </c>
      <c r="K1905" s="2" t="str">
        <f t="shared" si="241"/>
        <v/>
      </c>
      <c r="L1905" s="7" t="str">
        <f t="shared" si="242"/>
        <v/>
      </c>
      <c r="M1905" s="7" t="str">
        <f>IF(ISBLANK(A1905),"",K1905/($M$1+SUM(K$3:K1904)))</f>
        <v/>
      </c>
      <c r="N1905" t="str">
        <f>IF(ISBLANK(A1905),"",IF(H1906=0,NETWORKDAYS($H$3,H1905,holiday!$B$2:$B$10),IF(DAY(H1905)&lt;DAY(H1906),NETWORKDAYS($H$3,H1905,holiday!$B$2:$B$10),0)))</f>
        <v/>
      </c>
      <c r="O1905" t="str">
        <f>IF(ISBLANK(A1905),"",SUMIF($A$3:$A1905,O$2,$B$3:$B1905))</f>
        <v/>
      </c>
      <c r="P1905" t="str">
        <f>IF(ISBLANK(A1905),"",SUMIF($A$3:$A1905,P$2,$B$3:$B1905))</f>
        <v/>
      </c>
      <c r="Q1905" t="str">
        <f>IF(ISBLANK(A1905),"",SUMIF($A$3:$A1905,Q$2,$B$3:$B1905))</f>
        <v/>
      </c>
      <c r="R1905" t="str">
        <f>IF(ISBLANK(A1905),"",SUMIF($A$3:$A1905,R$2,$B$3:$B1905))</f>
        <v/>
      </c>
      <c r="T1905" s="2" t="str">
        <f t="shared" si="243"/>
        <v/>
      </c>
      <c r="U1905" s="2" t="str">
        <f t="shared" si="244"/>
        <v/>
      </c>
      <c r="V1905" s="2" t="str">
        <f t="shared" si="245"/>
        <v/>
      </c>
      <c r="W1905" s="2" t="str">
        <f t="shared" si="246"/>
        <v/>
      </c>
    </row>
    <row r="1906" spans="8:23" x14ac:dyDescent="0.3">
      <c r="H1906" s="12">
        <f t="shared" si="239"/>
        <v>0</v>
      </c>
      <c r="I1906" s="2" t="str">
        <f t="shared" si="240"/>
        <v/>
      </c>
      <c r="J1906" s="2" t="str">
        <f>IF(ISBLANK(A1906),"",-SUM(I$3:I1906))</f>
        <v/>
      </c>
      <c r="K1906" s="2" t="str">
        <f t="shared" si="241"/>
        <v/>
      </c>
      <c r="L1906" s="7" t="str">
        <f t="shared" si="242"/>
        <v/>
      </c>
      <c r="M1906" s="7" t="str">
        <f>IF(ISBLANK(A1906),"",K1906/($M$1+SUM(K$3:K1905)))</f>
        <v/>
      </c>
      <c r="N1906" t="str">
        <f>IF(ISBLANK(A1906),"",IF(H1907=0,NETWORKDAYS($H$3,H1906,holiday!$B$2:$B$10),IF(DAY(H1906)&lt;DAY(H1907),NETWORKDAYS($H$3,H1906,holiday!$B$2:$B$10),0)))</f>
        <v/>
      </c>
      <c r="O1906" t="str">
        <f>IF(ISBLANK(A1906),"",SUMIF($A$3:$A1906,O$2,$B$3:$B1906))</f>
        <v/>
      </c>
      <c r="P1906" t="str">
        <f>IF(ISBLANK(A1906),"",SUMIF($A$3:$A1906,P$2,$B$3:$B1906))</f>
        <v/>
      </c>
      <c r="Q1906" t="str">
        <f>IF(ISBLANK(A1906),"",SUMIF($A$3:$A1906,Q$2,$B$3:$B1906))</f>
        <v/>
      </c>
      <c r="R1906" t="str">
        <f>IF(ISBLANK(A1906),"",SUMIF($A$3:$A1906,R$2,$B$3:$B1906))</f>
        <v/>
      </c>
      <c r="T1906" s="2" t="str">
        <f t="shared" si="243"/>
        <v/>
      </c>
      <c r="U1906" s="2" t="str">
        <f t="shared" si="244"/>
        <v/>
      </c>
      <c r="V1906" s="2" t="str">
        <f t="shared" si="245"/>
        <v/>
      </c>
      <c r="W1906" s="2" t="str">
        <f t="shared" si="246"/>
        <v/>
      </c>
    </row>
    <row r="1907" spans="8:23" x14ac:dyDescent="0.3">
      <c r="H1907" s="12">
        <f t="shared" si="239"/>
        <v>0</v>
      </c>
      <c r="I1907" s="2" t="str">
        <f t="shared" si="240"/>
        <v/>
      </c>
      <c r="J1907" s="2" t="str">
        <f>IF(ISBLANK(A1907),"",-SUM(I$3:I1907))</f>
        <v/>
      </c>
      <c r="K1907" s="2" t="str">
        <f t="shared" si="241"/>
        <v/>
      </c>
      <c r="L1907" s="7" t="str">
        <f t="shared" si="242"/>
        <v/>
      </c>
      <c r="M1907" s="7" t="str">
        <f>IF(ISBLANK(A1907),"",K1907/($M$1+SUM(K$3:K1906)))</f>
        <v/>
      </c>
      <c r="N1907" t="str">
        <f>IF(ISBLANK(A1907),"",IF(H1908=0,NETWORKDAYS($H$3,H1907,holiday!$B$2:$B$10),IF(DAY(H1907)&lt;DAY(H1908),NETWORKDAYS($H$3,H1907,holiday!$B$2:$B$10),0)))</f>
        <v/>
      </c>
      <c r="O1907" t="str">
        <f>IF(ISBLANK(A1907),"",SUMIF($A$3:$A1907,O$2,$B$3:$B1907))</f>
        <v/>
      </c>
      <c r="P1907" t="str">
        <f>IF(ISBLANK(A1907),"",SUMIF($A$3:$A1907,P$2,$B$3:$B1907))</f>
        <v/>
      </c>
      <c r="Q1907" t="str">
        <f>IF(ISBLANK(A1907),"",SUMIF($A$3:$A1907,Q$2,$B$3:$B1907))</f>
        <v/>
      </c>
      <c r="R1907" t="str">
        <f>IF(ISBLANK(A1907),"",SUMIF($A$3:$A1907,R$2,$B$3:$B1907))</f>
        <v/>
      </c>
      <c r="T1907" s="2" t="str">
        <f t="shared" si="243"/>
        <v/>
      </c>
      <c r="U1907" s="2" t="str">
        <f t="shared" si="244"/>
        <v/>
      </c>
      <c r="V1907" s="2" t="str">
        <f t="shared" si="245"/>
        <v/>
      </c>
      <c r="W1907" s="2" t="str">
        <f t="shared" si="246"/>
        <v/>
      </c>
    </row>
    <row r="1908" spans="8:23" x14ac:dyDescent="0.3">
      <c r="H1908" s="12">
        <f t="shared" si="239"/>
        <v>0</v>
      </c>
      <c r="I1908" s="2" t="str">
        <f t="shared" si="240"/>
        <v/>
      </c>
      <c r="J1908" s="2" t="str">
        <f>IF(ISBLANK(A1908),"",-SUM(I$3:I1908))</f>
        <v/>
      </c>
      <c r="K1908" s="2" t="str">
        <f t="shared" si="241"/>
        <v/>
      </c>
      <c r="L1908" s="7" t="str">
        <f t="shared" si="242"/>
        <v/>
      </c>
      <c r="M1908" s="7" t="str">
        <f>IF(ISBLANK(A1908),"",K1908/($M$1+SUM(K$3:K1907)))</f>
        <v/>
      </c>
      <c r="N1908" t="str">
        <f>IF(ISBLANK(A1908),"",IF(H1909=0,NETWORKDAYS($H$3,H1908,holiday!$B$2:$B$10),IF(DAY(H1908)&lt;DAY(H1909),NETWORKDAYS($H$3,H1908,holiday!$B$2:$B$10),0)))</f>
        <v/>
      </c>
      <c r="O1908" t="str">
        <f>IF(ISBLANK(A1908),"",SUMIF($A$3:$A1908,O$2,$B$3:$B1908))</f>
        <v/>
      </c>
      <c r="P1908" t="str">
        <f>IF(ISBLANK(A1908),"",SUMIF($A$3:$A1908,P$2,$B$3:$B1908))</f>
        <v/>
      </c>
      <c r="Q1908" t="str">
        <f>IF(ISBLANK(A1908),"",SUMIF($A$3:$A1908,Q$2,$B$3:$B1908))</f>
        <v/>
      </c>
      <c r="R1908" t="str">
        <f>IF(ISBLANK(A1908),"",SUMIF($A$3:$A1908,R$2,$B$3:$B1908))</f>
        <v/>
      </c>
      <c r="T1908" s="2" t="str">
        <f t="shared" si="243"/>
        <v/>
      </c>
      <c r="U1908" s="2" t="str">
        <f t="shared" si="244"/>
        <v/>
      </c>
      <c r="V1908" s="2" t="str">
        <f t="shared" si="245"/>
        <v/>
      </c>
      <c r="W1908" s="2" t="str">
        <f t="shared" si="246"/>
        <v/>
      </c>
    </row>
    <row r="1909" spans="8:23" x14ac:dyDescent="0.3">
      <c r="H1909" s="12">
        <f t="shared" si="239"/>
        <v>0</v>
      </c>
      <c r="I1909" s="2" t="str">
        <f t="shared" si="240"/>
        <v/>
      </c>
      <c r="J1909" s="2" t="str">
        <f>IF(ISBLANK(A1909),"",-SUM(I$3:I1909))</f>
        <v/>
      </c>
      <c r="K1909" s="2" t="str">
        <f t="shared" si="241"/>
        <v/>
      </c>
      <c r="L1909" s="7" t="str">
        <f t="shared" si="242"/>
        <v/>
      </c>
      <c r="M1909" s="7" t="str">
        <f>IF(ISBLANK(A1909),"",K1909/($M$1+SUM(K$3:K1908)))</f>
        <v/>
      </c>
      <c r="N1909" t="str">
        <f>IF(ISBLANK(A1909),"",IF(H1910=0,NETWORKDAYS($H$3,H1909,holiday!$B$2:$B$10),IF(DAY(H1909)&lt;DAY(H1910),NETWORKDAYS($H$3,H1909,holiday!$B$2:$B$10),0)))</f>
        <v/>
      </c>
      <c r="O1909" t="str">
        <f>IF(ISBLANK(A1909),"",SUMIF($A$3:$A1909,O$2,$B$3:$B1909))</f>
        <v/>
      </c>
      <c r="P1909" t="str">
        <f>IF(ISBLANK(A1909),"",SUMIF($A$3:$A1909,P$2,$B$3:$B1909))</f>
        <v/>
      </c>
      <c r="Q1909" t="str">
        <f>IF(ISBLANK(A1909),"",SUMIF($A$3:$A1909,Q$2,$B$3:$B1909))</f>
        <v/>
      </c>
      <c r="R1909" t="str">
        <f>IF(ISBLANK(A1909),"",SUMIF($A$3:$A1909,R$2,$B$3:$B1909))</f>
        <v/>
      </c>
      <c r="T1909" s="2" t="str">
        <f t="shared" si="243"/>
        <v/>
      </c>
      <c r="U1909" s="2" t="str">
        <f t="shared" si="244"/>
        <v/>
      </c>
      <c r="V1909" s="2" t="str">
        <f t="shared" si="245"/>
        <v/>
      </c>
      <c r="W1909" s="2" t="str">
        <f t="shared" si="246"/>
        <v/>
      </c>
    </row>
    <row r="1910" spans="8:23" x14ac:dyDescent="0.3">
      <c r="H1910" s="12">
        <f t="shared" si="239"/>
        <v>0</v>
      </c>
      <c r="I1910" s="2" t="str">
        <f t="shared" si="240"/>
        <v/>
      </c>
      <c r="J1910" s="2" t="str">
        <f>IF(ISBLANK(A1910),"",-SUM(I$3:I1910))</f>
        <v/>
      </c>
      <c r="K1910" s="2" t="str">
        <f t="shared" si="241"/>
        <v/>
      </c>
      <c r="L1910" s="7" t="str">
        <f t="shared" si="242"/>
        <v/>
      </c>
      <c r="M1910" s="7" t="str">
        <f>IF(ISBLANK(A1910),"",K1910/($M$1+SUM(K$3:K1909)))</f>
        <v/>
      </c>
      <c r="N1910" t="str">
        <f>IF(ISBLANK(A1910),"",IF(H1911=0,NETWORKDAYS($H$3,H1910,holiday!$B$2:$B$10),IF(DAY(H1910)&lt;DAY(H1911),NETWORKDAYS($H$3,H1910,holiday!$B$2:$B$10),0)))</f>
        <v/>
      </c>
      <c r="O1910" t="str">
        <f>IF(ISBLANK(A1910),"",SUMIF($A$3:$A1910,O$2,$B$3:$B1910))</f>
        <v/>
      </c>
      <c r="P1910" t="str">
        <f>IF(ISBLANK(A1910),"",SUMIF($A$3:$A1910,P$2,$B$3:$B1910))</f>
        <v/>
      </c>
      <c r="Q1910" t="str">
        <f>IF(ISBLANK(A1910),"",SUMIF($A$3:$A1910,Q$2,$B$3:$B1910))</f>
        <v/>
      </c>
      <c r="R1910" t="str">
        <f>IF(ISBLANK(A1910),"",SUMIF($A$3:$A1910,R$2,$B$3:$B1910))</f>
        <v/>
      </c>
      <c r="T1910" s="2" t="str">
        <f t="shared" si="243"/>
        <v/>
      </c>
      <c r="U1910" s="2" t="str">
        <f t="shared" si="244"/>
        <v/>
      </c>
      <c r="V1910" s="2" t="str">
        <f t="shared" si="245"/>
        <v/>
      </c>
      <c r="W1910" s="2" t="str">
        <f t="shared" si="246"/>
        <v/>
      </c>
    </row>
    <row r="1911" spans="8:23" x14ac:dyDescent="0.3">
      <c r="H1911" s="12">
        <f t="shared" si="239"/>
        <v>0</v>
      </c>
      <c r="I1911" s="2" t="str">
        <f t="shared" si="240"/>
        <v/>
      </c>
      <c r="J1911" s="2" t="str">
        <f>IF(ISBLANK(A1911),"",-SUM(I$3:I1911))</f>
        <v/>
      </c>
      <c r="K1911" s="2" t="str">
        <f t="shared" si="241"/>
        <v/>
      </c>
      <c r="L1911" s="7" t="str">
        <f t="shared" si="242"/>
        <v/>
      </c>
      <c r="M1911" s="7" t="str">
        <f>IF(ISBLANK(A1911),"",K1911/($M$1+SUM(K$3:K1910)))</f>
        <v/>
      </c>
      <c r="N1911" t="str">
        <f>IF(ISBLANK(A1911),"",IF(H1912=0,NETWORKDAYS($H$3,H1911,holiday!$B$2:$B$10),IF(DAY(H1911)&lt;DAY(H1912),NETWORKDAYS($H$3,H1911,holiday!$B$2:$B$10),0)))</f>
        <v/>
      </c>
      <c r="O1911" t="str">
        <f>IF(ISBLANK(A1911),"",SUMIF($A$3:$A1911,O$2,$B$3:$B1911))</f>
        <v/>
      </c>
      <c r="P1911" t="str">
        <f>IF(ISBLANK(A1911),"",SUMIF($A$3:$A1911,P$2,$B$3:$B1911))</f>
        <v/>
      </c>
      <c r="Q1911" t="str">
        <f>IF(ISBLANK(A1911),"",SUMIF($A$3:$A1911,Q$2,$B$3:$B1911))</f>
        <v/>
      </c>
      <c r="R1911" t="str">
        <f>IF(ISBLANK(A1911),"",SUMIF($A$3:$A1911,R$2,$B$3:$B1911))</f>
        <v/>
      </c>
      <c r="T1911" s="2" t="str">
        <f t="shared" si="243"/>
        <v/>
      </c>
      <c r="U1911" s="2" t="str">
        <f t="shared" si="244"/>
        <v/>
      </c>
      <c r="V1911" s="2" t="str">
        <f t="shared" si="245"/>
        <v/>
      </c>
      <c r="W1911" s="2" t="str">
        <f t="shared" si="246"/>
        <v/>
      </c>
    </row>
    <row r="1912" spans="8:23" x14ac:dyDescent="0.3">
      <c r="H1912" s="12">
        <f t="shared" si="239"/>
        <v>0</v>
      </c>
      <c r="I1912" s="2" t="str">
        <f t="shared" si="240"/>
        <v/>
      </c>
      <c r="J1912" s="2" t="str">
        <f>IF(ISBLANK(A1912),"",-SUM(I$3:I1912))</f>
        <v/>
      </c>
      <c r="K1912" s="2" t="str">
        <f t="shared" si="241"/>
        <v/>
      </c>
      <c r="L1912" s="7" t="str">
        <f t="shared" si="242"/>
        <v/>
      </c>
      <c r="M1912" s="7" t="str">
        <f>IF(ISBLANK(A1912),"",K1912/($M$1+SUM(K$3:K1911)))</f>
        <v/>
      </c>
      <c r="N1912" t="str">
        <f>IF(ISBLANK(A1912),"",IF(H1913=0,NETWORKDAYS($H$3,H1912,holiday!$B$2:$B$10),IF(DAY(H1912)&lt;DAY(H1913),NETWORKDAYS($H$3,H1912,holiday!$B$2:$B$10),0)))</f>
        <v/>
      </c>
      <c r="O1912" t="str">
        <f>IF(ISBLANK(A1912),"",SUMIF($A$3:$A1912,O$2,$B$3:$B1912))</f>
        <v/>
      </c>
      <c r="P1912" t="str">
        <f>IF(ISBLANK(A1912),"",SUMIF($A$3:$A1912,P$2,$B$3:$B1912))</f>
        <v/>
      </c>
      <c r="Q1912" t="str">
        <f>IF(ISBLANK(A1912),"",SUMIF($A$3:$A1912,Q$2,$B$3:$B1912))</f>
        <v/>
      </c>
      <c r="R1912" t="str">
        <f>IF(ISBLANK(A1912),"",SUMIF($A$3:$A1912,R$2,$B$3:$B1912))</f>
        <v/>
      </c>
      <c r="T1912" s="2" t="str">
        <f t="shared" si="243"/>
        <v/>
      </c>
      <c r="U1912" s="2" t="str">
        <f t="shared" si="244"/>
        <v/>
      </c>
      <c r="V1912" s="2" t="str">
        <f t="shared" si="245"/>
        <v/>
      </c>
      <c r="W1912" s="2" t="str">
        <f t="shared" si="246"/>
        <v/>
      </c>
    </row>
    <row r="1913" spans="8:23" x14ac:dyDescent="0.3">
      <c r="H1913" s="12">
        <f t="shared" si="239"/>
        <v>0</v>
      </c>
      <c r="I1913" s="2" t="str">
        <f t="shared" si="240"/>
        <v/>
      </c>
      <c r="J1913" s="2" t="str">
        <f>IF(ISBLANK(A1913),"",-SUM(I$3:I1913))</f>
        <v/>
      </c>
      <c r="K1913" s="2" t="str">
        <f t="shared" si="241"/>
        <v/>
      </c>
      <c r="L1913" s="7" t="str">
        <f t="shared" si="242"/>
        <v/>
      </c>
      <c r="M1913" s="7" t="str">
        <f>IF(ISBLANK(A1913),"",K1913/($M$1+SUM(K$3:K1912)))</f>
        <v/>
      </c>
      <c r="N1913" t="str">
        <f>IF(ISBLANK(A1913),"",IF(H1914=0,NETWORKDAYS($H$3,H1913,holiday!$B$2:$B$10),IF(DAY(H1913)&lt;DAY(H1914),NETWORKDAYS($H$3,H1913,holiday!$B$2:$B$10),0)))</f>
        <v/>
      </c>
      <c r="O1913" t="str">
        <f>IF(ISBLANK(A1913),"",SUMIF($A$3:$A1913,O$2,$B$3:$B1913))</f>
        <v/>
      </c>
      <c r="P1913" t="str">
        <f>IF(ISBLANK(A1913),"",SUMIF($A$3:$A1913,P$2,$B$3:$B1913))</f>
        <v/>
      </c>
      <c r="Q1913" t="str">
        <f>IF(ISBLANK(A1913),"",SUMIF($A$3:$A1913,Q$2,$B$3:$B1913))</f>
        <v/>
      </c>
      <c r="R1913" t="str">
        <f>IF(ISBLANK(A1913),"",SUMIF($A$3:$A1913,R$2,$B$3:$B1913))</f>
        <v/>
      </c>
      <c r="T1913" s="2" t="str">
        <f t="shared" si="243"/>
        <v/>
      </c>
      <c r="U1913" s="2" t="str">
        <f t="shared" si="244"/>
        <v/>
      </c>
      <c r="V1913" s="2" t="str">
        <f t="shared" si="245"/>
        <v/>
      </c>
      <c r="W1913" s="2" t="str">
        <f t="shared" si="246"/>
        <v/>
      </c>
    </row>
    <row r="1914" spans="8:23" x14ac:dyDescent="0.3">
      <c r="H1914" s="12">
        <f t="shared" si="239"/>
        <v>0</v>
      </c>
      <c r="I1914" s="2" t="str">
        <f t="shared" si="240"/>
        <v/>
      </c>
      <c r="J1914" s="2" t="str">
        <f>IF(ISBLANK(A1914),"",-SUM(I$3:I1914))</f>
        <v/>
      </c>
      <c r="K1914" s="2" t="str">
        <f t="shared" si="241"/>
        <v/>
      </c>
      <c r="L1914" s="7" t="str">
        <f t="shared" si="242"/>
        <v/>
      </c>
      <c r="M1914" s="7" t="str">
        <f>IF(ISBLANK(A1914),"",K1914/($M$1+SUM(K$3:K1913)))</f>
        <v/>
      </c>
      <c r="N1914" t="str">
        <f>IF(ISBLANK(A1914),"",IF(H1915=0,NETWORKDAYS($H$3,H1914,holiday!$B$2:$B$10),IF(DAY(H1914)&lt;DAY(H1915),NETWORKDAYS($H$3,H1914,holiday!$B$2:$B$10),0)))</f>
        <v/>
      </c>
      <c r="O1914" t="str">
        <f>IF(ISBLANK(A1914),"",SUMIF($A$3:$A1914,O$2,$B$3:$B1914))</f>
        <v/>
      </c>
      <c r="P1914" t="str">
        <f>IF(ISBLANK(A1914),"",SUMIF($A$3:$A1914,P$2,$B$3:$B1914))</f>
        <v/>
      </c>
      <c r="Q1914" t="str">
        <f>IF(ISBLANK(A1914),"",SUMIF($A$3:$A1914,Q$2,$B$3:$B1914))</f>
        <v/>
      </c>
      <c r="R1914" t="str">
        <f>IF(ISBLANK(A1914),"",SUMIF($A$3:$A1914,R$2,$B$3:$B1914))</f>
        <v/>
      </c>
      <c r="T1914" s="2" t="str">
        <f t="shared" si="243"/>
        <v/>
      </c>
      <c r="U1914" s="2" t="str">
        <f t="shared" si="244"/>
        <v/>
      </c>
      <c r="V1914" s="2" t="str">
        <f t="shared" si="245"/>
        <v/>
      </c>
      <c r="W1914" s="2" t="str">
        <f t="shared" si="246"/>
        <v/>
      </c>
    </row>
    <row r="1915" spans="8:23" x14ac:dyDescent="0.3">
      <c r="H1915" s="12">
        <f t="shared" si="239"/>
        <v>0</v>
      </c>
      <c r="I1915" s="2" t="str">
        <f t="shared" si="240"/>
        <v/>
      </c>
      <c r="J1915" s="2" t="str">
        <f>IF(ISBLANK(A1915),"",-SUM(I$3:I1915))</f>
        <v/>
      </c>
      <c r="K1915" s="2" t="str">
        <f t="shared" si="241"/>
        <v/>
      </c>
      <c r="L1915" s="7" t="str">
        <f t="shared" si="242"/>
        <v/>
      </c>
      <c r="M1915" s="7" t="str">
        <f>IF(ISBLANK(A1915),"",K1915/($M$1+SUM(K$3:K1914)))</f>
        <v/>
      </c>
      <c r="N1915" t="str">
        <f>IF(ISBLANK(A1915),"",IF(H1916=0,NETWORKDAYS($H$3,H1915,holiday!$B$2:$B$10),IF(DAY(H1915)&lt;DAY(H1916),NETWORKDAYS($H$3,H1915,holiday!$B$2:$B$10),0)))</f>
        <v/>
      </c>
      <c r="O1915" t="str">
        <f>IF(ISBLANK(A1915),"",SUMIF($A$3:$A1915,O$2,$B$3:$B1915))</f>
        <v/>
      </c>
      <c r="P1915" t="str">
        <f>IF(ISBLANK(A1915),"",SUMIF($A$3:$A1915,P$2,$B$3:$B1915))</f>
        <v/>
      </c>
      <c r="Q1915" t="str">
        <f>IF(ISBLANK(A1915),"",SUMIF($A$3:$A1915,Q$2,$B$3:$B1915))</f>
        <v/>
      </c>
      <c r="R1915" t="str">
        <f>IF(ISBLANK(A1915),"",SUMIF($A$3:$A1915,R$2,$B$3:$B1915))</f>
        <v/>
      </c>
      <c r="T1915" s="2" t="str">
        <f t="shared" si="243"/>
        <v/>
      </c>
      <c r="U1915" s="2" t="str">
        <f t="shared" si="244"/>
        <v/>
      </c>
      <c r="V1915" s="2" t="str">
        <f t="shared" si="245"/>
        <v/>
      </c>
      <c r="W1915" s="2" t="str">
        <f t="shared" si="246"/>
        <v/>
      </c>
    </row>
    <row r="1916" spans="8:23" x14ac:dyDescent="0.3">
      <c r="H1916" s="12">
        <f t="shared" si="239"/>
        <v>0</v>
      </c>
      <c r="I1916" s="2" t="str">
        <f t="shared" si="240"/>
        <v/>
      </c>
      <c r="J1916" s="2" t="str">
        <f>IF(ISBLANK(A1916),"",-SUM(I$3:I1916))</f>
        <v/>
      </c>
      <c r="K1916" s="2" t="str">
        <f t="shared" si="241"/>
        <v/>
      </c>
      <c r="L1916" s="7" t="str">
        <f t="shared" si="242"/>
        <v/>
      </c>
      <c r="M1916" s="7" t="str">
        <f>IF(ISBLANK(A1916),"",K1916/($M$1+SUM(K$3:K1915)))</f>
        <v/>
      </c>
      <c r="N1916" t="str">
        <f>IF(ISBLANK(A1916),"",IF(H1917=0,NETWORKDAYS($H$3,H1916,holiday!$B$2:$B$10),IF(DAY(H1916)&lt;DAY(H1917),NETWORKDAYS($H$3,H1916,holiday!$B$2:$B$10),0)))</f>
        <v/>
      </c>
      <c r="O1916" t="str">
        <f>IF(ISBLANK(A1916),"",SUMIF($A$3:$A1916,O$2,$B$3:$B1916))</f>
        <v/>
      </c>
      <c r="P1916" t="str">
        <f>IF(ISBLANK(A1916),"",SUMIF($A$3:$A1916,P$2,$B$3:$B1916))</f>
        <v/>
      </c>
      <c r="Q1916" t="str">
        <f>IF(ISBLANK(A1916),"",SUMIF($A$3:$A1916,Q$2,$B$3:$B1916))</f>
        <v/>
      </c>
      <c r="R1916" t="str">
        <f>IF(ISBLANK(A1916),"",SUMIF($A$3:$A1916,R$2,$B$3:$B1916))</f>
        <v/>
      </c>
      <c r="T1916" s="2" t="str">
        <f t="shared" si="243"/>
        <v/>
      </c>
      <c r="U1916" s="2" t="str">
        <f t="shared" si="244"/>
        <v/>
      </c>
      <c r="V1916" s="2" t="str">
        <f t="shared" si="245"/>
        <v/>
      </c>
      <c r="W1916" s="2" t="str">
        <f t="shared" si="246"/>
        <v/>
      </c>
    </row>
    <row r="1917" spans="8:23" x14ac:dyDescent="0.3">
      <c r="H1917" s="12">
        <f t="shared" si="239"/>
        <v>0</v>
      </c>
      <c r="I1917" s="2" t="str">
        <f t="shared" si="240"/>
        <v/>
      </c>
      <c r="J1917" s="2" t="str">
        <f>IF(ISBLANK(A1917),"",-SUM(I$3:I1917))</f>
        <v/>
      </c>
      <c r="K1917" s="2" t="str">
        <f t="shared" si="241"/>
        <v/>
      </c>
      <c r="L1917" s="7" t="str">
        <f t="shared" si="242"/>
        <v/>
      </c>
      <c r="M1917" s="7" t="str">
        <f>IF(ISBLANK(A1917),"",K1917/($M$1+SUM(K$3:K1916)))</f>
        <v/>
      </c>
      <c r="N1917" t="str">
        <f>IF(ISBLANK(A1917),"",IF(H1918=0,NETWORKDAYS($H$3,H1917,holiday!$B$2:$B$10),IF(DAY(H1917)&lt;DAY(H1918),NETWORKDAYS($H$3,H1917,holiday!$B$2:$B$10),0)))</f>
        <v/>
      </c>
      <c r="O1917" t="str">
        <f>IF(ISBLANK(A1917),"",SUMIF($A$3:$A1917,O$2,$B$3:$B1917))</f>
        <v/>
      </c>
      <c r="P1917" t="str">
        <f>IF(ISBLANK(A1917),"",SUMIF($A$3:$A1917,P$2,$B$3:$B1917))</f>
        <v/>
      </c>
      <c r="Q1917" t="str">
        <f>IF(ISBLANK(A1917),"",SUMIF($A$3:$A1917,Q$2,$B$3:$B1917))</f>
        <v/>
      </c>
      <c r="R1917" t="str">
        <f>IF(ISBLANK(A1917),"",SUMIF($A$3:$A1917,R$2,$B$3:$B1917))</f>
        <v/>
      </c>
      <c r="T1917" s="2" t="str">
        <f t="shared" si="243"/>
        <v/>
      </c>
      <c r="U1917" s="2" t="str">
        <f t="shared" si="244"/>
        <v/>
      </c>
      <c r="V1917" s="2" t="str">
        <f t="shared" si="245"/>
        <v/>
      </c>
      <c r="W1917" s="2" t="str">
        <f t="shared" si="246"/>
        <v/>
      </c>
    </row>
    <row r="1918" spans="8:23" x14ac:dyDescent="0.3">
      <c r="H1918" s="12">
        <f t="shared" si="239"/>
        <v>0</v>
      </c>
      <c r="I1918" s="2" t="str">
        <f t="shared" si="240"/>
        <v/>
      </c>
      <c r="J1918" s="2" t="str">
        <f>IF(ISBLANK(A1918),"",-SUM(I$3:I1918))</f>
        <v/>
      </c>
      <c r="K1918" s="2" t="str">
        <f t="shared" si="241"/>
        <v/>
      </c>
      <c r="L1918" s="7" t="str">
        <f t="shared" si="242"/>
        <v/>
      </c>
      <c r="M1918" s="7" t="str">
        <f>IF(ISBLANK(A1918),"",K1918/($M$1+SUM(K$3:K1917)))</f>
        <v/>
      </c>
      <c r="N1918" t="str">
        <f>IF(ISBLANK(A1918),"",IF(H1919=0,NETWORKDAYS($H$3,H1918,holiday!$B$2:$B$10),IF(DAY(H1918)&lt;DAY(H1919),NETWORKDAYS($H$3,H1918,holiday!$B$2:$B$10),0)))</f>
        <v/>
      </c>
      <c r="O1918" t="str">
        <f>IF(ISBLANK(A1918),"",SUMIF($A$3:$A1918,O$2,$B$3:$B1918))</f>
        <v/>
      </c>
      <c r="P1918" t="str">
        <f>IF(ISBLANK(A1918),"",SUMIF($A$3:$A1918,P$2,$B$3:$B1918))</f>
        <v/>
      </c>
      <c r="Q1918" t="str">
        <f>IF(ISBLANK(A1918),"",SUMIF($A$3:$A1918,Q$2,$B$3:$B1918))</f>
        <v/>
      </c>
      <c r="R1918" t="str">
        <f>IF(ISBLANK(A1918),"",SUMIF($A$3:$A1918,R$2,$B$3:$B1918))</f>
        <v/>
      </c>
      <c r="T1918" s="2" t="str">
        <f t="shared" si="243"/>
        <v/>
      </c>
      <c r="U1918" s="2" t="str">
        <f t="shared" si="244"/>
        <v/>
      </c>
      <c r="V1918" s="2" t="str">
        <f t="shared" si="245"/>
        <v/>
      </c>
      <c r="W1918" s="2" t="str">
        <f t="shared" si="246"/>
        <v/>
      </c>
    </row>
    <row r="1919" spans="8:23" x14ac:dyDescent="0.3">
      <c r="H1919" s="12">
        <f t="shared" si="239"/>
        <v>0</v>
      </c>
      <c r="I1919" s="2" t="str">
        <f t="shared" si="240"/>
        <v/>
      </c>
      <c r="J1919" s="2" t="str">
        <f>IF(ISBLANK(A1919),"",-SUM(I$3:I1919))</f>
        <v/>
      </c>
      <c r="K1919" s="2" t="str">
        <f t="shared" si="241"/>
        <v/>
      </c>
      <c r="L1919" s="7" t="str">
        <f t="shared" si="242"/>
        <v/>
      </c>
      <c r="M1919" s="7" t="str">
        <f>IF(ISBLANK(A1919),"",K1919/($M$1+SUM(K$3:K1918)))</f>
        <v/>
      </c>
      <c r="N1919" t="str">
        <f>IF(ISBLANK(A1919),"",IF(H1920=0,NETWORKDAYS($H$3,H1919,holiday!$B$2:$B$10),IF(DAY(H1919)&lt;DAY(H1920),NETWORKDAYS($H$3,H1919,holiday!$B$2:$B$10),0)))</f>
        <v/>
      </c>
      <c r="O1919" t="str">
        <f>IF(ISBLANK(A1919),"",SUMIF($A$3:$A1919,O$2,$B$3:$B1919))</f>
        <v/>
      </c>
      <c r="P1919" t="str">
        <f>IF(ISBLANK(A1919),"",SUMIF($A$3:$A1919,P$2,$B$3:$B1919))</f>
        <v/>
      </c>
      <c r="Q1919" t="str">
        <f>IF(ISBLANK(A1919),"",SUMIF($A$3:$A1919,Q$2,$B$3:$B1919))</f>
        <v/>
      </c>
      <c r="R1919" t="str">
        <f>IF(ISBLANK(A1919),"",SUMIF($A$3:$A1919,R$2,$B$3:$B1919))</f>
        <v/>
      </c>
      <c r="T1919" s="2" t="str">
        <f t="shared" si="243"/>
        <v/>
      </c>
      <c r="U1919" s="2" t="str">
        <f t="shared" si="244"/>
        <v/>
      </c>
      <c r="V1919" s="2" t="str">
        <f t="shared" si="245"/>
        <v/>
      </c>
      <c r="W1919" s="2" t="str">
        <f t="shared" si="246"/>
        <v/>
      </c>
    </row>
    <row r="1920" spans="8:23" x14ac:dyDescent="0.3">
      <c r="H1920" s="12">
        <f t="shared" si="239"/>
        <v>0</v>
      </c>
      <c r="I1920" s="2" t="str">
        <f t="shared" si="240"/>
        <v/>
      </c>
      <c r="J1920" s="2" t="str">
        <f>IF(ISBLANK(A1920),"",-SUM(I$3:I1920))</f>
        <v/>
      </c>
      <c r="K1920" s="2" t="str">
        <f t="shared" si="241"/>
        <v/>
      </c>
      <c r="L1920" s="7" t="str">
        <f t="shared" si="242"/>
        <v/>
      </c>
      <c r="M1920" s="7" t="str">
        <f>IF(ISBLANK(A1920),"",K1920/($M$1+SUM(K$3:K1919)))</f>
        <v/>
      </c>
      <c r="N1920" t="str">
        <f>IF(ISBLANK(A1920),"",IF(H1921=0,NETWORKDAYS($H$3,H1920,holiday!$B$2:$B$10),IF(DAY(H1920)&lt;DAY(H1921),NETWORKDAYS($H$3,H1920,holiday!$B$2:$B$10),0)))</f>
        <v/>
      </c>
      <c r="O1920" t="str">
        <f>IF(ISBLANK(A1920),"",SUMIF($A$3:$A1920,O$2,$B$3:$B1920))</f>
        <v/>
      </c>
      <c r="P1920" t="str">
        <f>IF(ISBLANK(A1920),"",SUMIF($A$3:$A1920,P$2,$B$3:$B1920))</f>
        <v/>
      </c>
      <c r="Q1920" t="str">
        <f>IF(ISBLANK(A1920),"",SUMIF($A$3:$A1920,Q$2,$B$3:$B1920))</f>
        <v/>
      </c>
      <c r="R1920" t="str">
        <f>IF(ISBLANK(A1920),"",SUMIF($A$3:$A1920,R$2,$B$3:$B1920))</f>
        <v/>
      </c>
      <c r="T1920" s="2" t="str">
        <f t="shared" si="243"/>
        <v/>
      </c>
      <c r="U1920" s="2" t="str">
        <f t="shared" si="244"/>
        <v/>
      </c>
      <c r="V1920" s="2" t="str">
        <f t="shared" si="245"/>
        <v/>
      </c>
      <c r="W1920" s="2" t="str">
        <f t="shared" si="246"/>
        <v/>
      </c>
    </row>
    <row r="1921" spans="8:23" x14ac:dyDescent="0.3">
      <c r="H1921" s="12">
        <f t="shared" si="239"/>
        <v>0</v>
      </c>
      <c r="I1921" s="2" t="str">
        <f t="shared" si="240"/>
        <v/>
      </c>
      <c r="J1921" s="2" t="str">
        <f>IF(ISBLANK(A1921),"",-SUM(I$3:I1921))</f>
        <v/>
      </c>
      <c r="K1921" s="2" t="str">
        <f t="shared" si="241"/>
        <v/>
      </c>
      <c r="L1921" s="7" t="str">
        <f t="shared" si="242"/>
        <v/>
      </c>
      <c r="M1921" s="7" t="str">
        <f>IF(ISBLANK(A1921),"",K1921/($M$1+SUM(K$3:K1920)))</f>
        <v/>
      </c>
      <c r="N1921" t="str">
        <f>IF(ISBLANK(A1921),"",IF(H1922=0,NETWORKDAYS($H$3,H1921,holiday!$B$2:$B$10),IF(DAY(H1921)&lt;DAY(H1922),NETWORKDAYS($H$3,H1921,holiday!$B$2:$B$10),0)))</f>
        <v/>
      </c>
      <c r="O1921" t="str">
        <f>IF(ISBLANK(A1921),"",SUMIF($A$3:$A1921,O$2,$B$3:$B1921))</f>
        <v/>
      </c>
      <c r="P1921" t="str">
        <f>IF(ISBLANK(A1921),"",SUMIF($A$3:$A1921,P$2,$B$3:$B1921))</f>
        <v/>
      </c>
      <c r="Q1921" t="str">
        <f>IF(ISBLANK(A1921),"",SUMIF($A$3:$A1921,Q$2,$B$3:$B1921))</f>
        <v/>
      </c>
      <c r="R1921" t="str">
        <f>IF(ISBLANK(A1921),"",SUMIF($A$3:$A1921,R$2,$B$3:$B1921))</f>
        <v/>
      </c>
      <c r="T1921" s="2" t="str">
        <f t="shared" si="243"/>
        <v/>
      </c>
      <c r="U1921" s="2" t="str">
        <f t="shared" si="244"/>
        <v/>
      </c>
      <c r="V1921" s="2" t="str">
        <f t="shared" si="245"/>
        <v/>
      </c>
      <c r="W1921" s="2" t="str">
        <f t="shared" si="246"/>
        <v/>
      </c>
    </row>
    <row r="1922" spans="8:23" x14ac:dyDescent="0.3">
      <c r="H1922" s="12">
        <f t="shared" si="239"/>
        <v>0</v>
      </c>
      <c r="I1922" s="2" t="str">
        <f t="shared" si="240"/>
        <v/>
      </c>
      <c r="J1922" s="2" t="str">
        <f>IF(ISBLANK(A1922),"",-SUM(I$3:I1922))</f>
        <v/>
      </c>
      <c r="K1922" s="2" t="str">
        <f t="shared" si="241"/>
        <v/>
      </c>
      <c r="L1922" s="7" t="str">
        <f t="shared" si="242"/>
        <v/>
      </c>
      <c r="M1922" s="7" t="str">
        <f>IF(ISBLANK(A1922),"",K1922/($M$1+SUM(K$3:K1921)))</f>
        <v/>
      </c>
      <c r="N1922" t="str">
        <f>IF(ISBLANK(A1922),"",IF(H1923=0,NETWORKDAYS($H$3,H1922,holiday!$B$2:$B$10),IF(DAY(H1922)&lt;DAY(H1923),NETWORKDAYS($H$3,H1922,holiday!$B$2:$B$10),0)))</f>
        <v/>
      </c>
      <c r="O1922" t="str">
        <f>IF(ISBLANK(A1922),"",SUMIF($A$3:$A1922,O$2,$B$3:$B1922))</f>
        <v/>
      </c>
      <c r="P1922" t="str">
        <f>IF(ISBLANK(A1922),"",SUMIF($A$3:$A1922,P$2,$B$3:$B1922))</f>
        <v/>
      </c>
      <c r="Q1922" t="str">
        <f>IF(ISBLANK(A1922),"",SUMIF($A$3:$A1922,Q$2,$B$3:$B1922))</f>
        <v/>
      </c>
      <c r="R1922" t="str">
        <f>IF(ISBLANK(A1922),"",SUMIF($A$3:$A1922,R$2,$B$3:$B1922))</f>
        <v/>
      </c>
      <c r="T1922" s="2" t="str">
        <f t="shared" si="243"/>
        <v/>
      </c>
      <c r="U1922" s="2" t="str">
        <f t="shared" si="244"/>
        <v/>
      </c>
      <c r="V1922" s="2" t="str">
        <f t="shared" si="245"/>
        <v/>
      </c>
      <c r="W1922" s="2" t="str">
        <f t="shared" si="246"/>
        <v/>
      </c>
    </row>
    <row r="1923" spans="8:23" x14ac:dyDescent="0.3">
      <c r="H1923" s="12">
        <f t="shared" si="239"/>
        <v>0</v>
      </c>
      <c r="I1923" s="2" t="str">
        <f t="shared" si="240"/>
        <v/>
      </c>
      <c r="J1923" s="2" t="str">
        <f>IF(ISBLANK(A1923),"",-SUM(I$3:I1923))</f>
        <v/>
      </c>
      <c r="K1923" s="2" t="str">
        <f t="shared" si="241"/>
        <v/>
      </c>
      <c r="L1923" s="7" t="str">
        <f t="shared" si="242"/>
        <v/>
      </c>
      <c r="M1923" s="7" t="str">
        <f>IF(ISBLANK(A1923),"",K1923/($M$1+SUM(K$3:K1922)))</f>
        <v/>
      </c>
      <c r="N1923" t="str">
        <f>IF(ISBLANK(A1923),"",IF(H1924=0,NETWORKDAYS($H$3,H1923,holiday!$B$2:$B$10),IF(DAY(H1923)&lt;DAY(H1924),NETWORKDAYS($H$3,H1923,holiday!$B$2:$B$10),0)))</f>
        <v/>
      </c>
      <c r="O1923" t="str">
        <f>IF(ISBLANK(A1923),"",SUMIF($A$3:$A1923,O$2,$B$3:$B1923))</f>
        <v/>
      </c>
      <c r="P1923" t="str">
        <f>IF(ISBLANK(A1923),"",SUMIF($A$3:$A1923,P$2,$B$3:$B1923))</f>
        <v/>
      </c>
      <c r="Q1923" t="str">
        <f>IF(ISBLANK(A1923),"",SUMIF($A$3:$A1923,Q$2,$B$3:$B1923))</f>
        <v/>
      </c>
      <c r="R1923" t="str">
        <f>IF(ISBLANK(A1923),"",SUMIF($A$3:$A1923,R$2,$B$3:$B1923))</f>
        <v/>
      </c>
      <c r="T1923" s="2" t="str">
        <f t="shared" si="243"/>
        <v/>
      </c>
      <c r="U1923" s="2" t="str">
        <f t="shared" si="244"/>
        <v/>
      </c>
      <c r="V1923" s="2" t="str">
        <f t="shared" si="245"/>
        <v/>
      </c>
      <c r="W1923" s="2" t="str">
        <f t="shared" si="246"/>
        <v/>
      </c>
    </row>
    <row r="1924" spans="8:23" x14ac:dyDescent="0.3">
      <c r="H1924" s="12">
        <f t="shared" ref="H1924:H1987" si="247">IF(ISBLANK(D1924),,LEFT(D1924,LEN(D1924)-6)*1)</f>
        <v>0</v>
      </c>
      <c r="I1924" s="2" t="str">
        <f t="shared" si="240"/>
        <v/>
      </c>
      <c r="J1924" s="2" t="str">
        <f>IF(ISBLANK(A1924),"",-SUM(I$3:I1924))</f>
        <v/>
      </c>
      <c r="K1924" s="2" t="str">
        <f t="shared" si="241"/>
        <v/>
      </c>
      <c r="L1924" s="7" t="str">
        <f t="shared" si="242"/>
        <v/>
      </c>
      <c r="M1924" s="7" t="str">
        <f>IF(ISBLANK(A1924),"",K1924/($M$1+SUM(K$3:K1923)))</f>
        <v/>
      </c>
      <c r="N1924" t="str">
        <f>IF(ISBLANK(A1924),"",IF(H1925=0,NETWORKDAYS($H$3,H1924,holiday!$B$2:$B$10),IF(DAY(H1924)&lt;DAY(H1925),NETWORKDAYS($H$3,H1924,holiday!$B$2:$B$10),0)))</f>
        <v/>
      </c>
      <c r="O1924" t="str">
        <f>IF(ISBLANK(A1924),"",SUMIF($A$3:$A1924,O$2,$B$3:$B1924))</f>
        <v/>
      </c>
      <c r="P1924" t="str">
        <f>IF(ISBLANK(A1924),"",SUMIF($A$3:$A1924,P$2,$B$3:$B1924))</f>
        <v/>
      </c>
      <c r="Q1924" t="str">
        <f>IF(ISBLANK(A1924),"",SUMIF($A$3:$A1924,Q$2,$B$3:$B1924))</f>
        <v/>
      </c>
      <c r="R1924" t="str">
        <f>IF(ISBLANK(A1924),"",SUMIF($A$3:$A1924,R$2,$B$3:$B1924))</f>
        <v/>
      </c>
      <c r="T1924" s="2" t="str">
        <f t="shared" si="243"/>
        <v/>
      </c>
      <c r="U1924" s="2" t="str">
        <f t="shared" si="244"/>
        <v/>
      </c>
      <c r="V1924" s="2" t="str">
        <f t="shared" si="245"/>
        <v/>
      </c>
      <c r="W1924" s="2" t="str">
        <f t="shared" si="246"/>
        <v/>
      </c>
    </row>
    <row r="1925" spans="8:23" x14ac:dyDescent="0.3">
      <c r="H1925" s="12">
        <f t="shared" si="247"/>
        <v>0</v>
      </c>
      <c r="I1925" s="2" t="str">
        <f t="shared" si="240"/>
        <v/>
      </c>
      <c r="J1925" s="2" t="str">
        <f>IF(ISBLANK(A1925),"",-SUM(I$3:I1925))</f>
        <v/>
      </c>
      <c r="K1925" s="2" t="str">
        <f t="shared" si="241"/>
        <v/>
      </c>
      <c r="L1925" s="7" t="str">
        <f t="shared" si="242"/>
        <v/>
      </c>
      <c r="M1925" s="7" t="str">
        <f>IF(ISBLANK(A1925),"",K1925/($M$1+SUM(K$3:K1924)))</f>
        <v/>
      </c>
      <c r="N1925" t="str">
        <f>IF(ISBLANK(A1925),"",IF(H1926=0,NETWORKDAYS($H$3,H1925,holiday!$B$2:$B$10),IF(DAY(H1925)&lt;DAY(H1926),NETWORKDAYS($H$3,H1925,holiday!$B$2:$B$10),0)))</f>
        <v/>
      </c>
      <c r="O1925" t="str">
        <f>IF(ISBLANK(A1925),"",SUMIF($A$3:$A1925,O$2,$B$3:$B1925))</f>
        <v/>
      </c>
      <c r="P1925" t="str">
        <f>IF(ISBLANK(A1925),"",SUMIF($A$3:$A1925,P$2,$B$3:$B1925))</f>
        <v/>
      </c>
      <c r="Q1925" t="str">
        <f>IF(ISBLANK(A1925),"",SUMIF($A$3:$A1925,Q$2,$B$3:$B1925))</f>
        <v/>
      </c>
      <c r="R1925" t="str">
        <f>IF(ISBLANK(A1925),"",SUMIF($A$3:$A1925,R$2,$B$3:$B1925))</f>
        <v/>
      </c>
      <c r="T1925" s="2" t="str">
        <f t="shared" si="243"/>
        <v/>
      </c>
      <c r="U1925" s="2" t="str">
        <f t="shared" si="244"/>
        <v/>
      </c>
      <c r="V1925" s="2" t="str">
        <f t="shared" si="245"/>
        <v/>
      </c>
      <c r="W1925" s="2" t="str">
        <f t="shared" si="246"/>
        <v/>
      </c>
    </row>
    <row r="1926" spans="8:23" x14ac:dyDescent="0.3">
      <c r="H1926" s="12">
        <f t="shared" si="247"/>
        <v>0</v>
      </c>
      <c r="I1926" s="2" t="str">
        <f t="shared" si="240"/>
        <v/>
      </c>
      <c r="J1926" s="2" t="str">
        <f>IF(ISBLANK(A1926),"",-SUM(I$3:I1926))</f>
        <v/>
      </c>
      <c r="K1926" s="2" t="str">
        <f t="shared" si="241"/>
        <v/>
      </c>
      <c r="L1926" s="7" t="str">
        <f t="shared" si="242"/>
        <v/>
      </c>
      <c r="M1926" s="7" t="str">
        <f>IF(ISBLANK(A1926),"",K1926/($M$1+SUM(K$3:K1925)))</f>
        <v/>
      </c>
      <c r="N1926" t="str">
        <f>IF(ISBLANK(A1926),"",IF(H1927=0,NETWORKDAYS($H$3,H1926,holiday!$B$2:$B$10),IF(DAY(H1926)&lt;DAY(H1927),NETWORKDAYS($H$3,H1926,holiday!$B$2:$B$10),0)))</f>
        <v/>
      </c>
      <c r="O1926" t="str">
        <f>IF(ISBLANK(A1926),"",SUMIF($A$3:$A1926,O$2,$B$3:$B1926))</f>
        <v/>
      </c>
      <c r="P1926" t="str">
        <f>IF(ISBLANK(A1926),"",SUMIF($A$3:$A1926,P$2,$B$3:$B1926))</f>
        <v/>
      </c>
      <c r="Q1926" t="str">
        <f>IF(ISBLANK(A1926),"",SUMIF($A$3:$A1926,Q$2,$B$3:$B1926))</f>
        <v/>
      </c>
      <c r="R1926" t="str">
        <f>IF(ISBLANK(A1926),"",SUMIF($A$3:$A1926,R$2,$B$3:$B1926))</f>
        <v/>
      </c>
      <c r="T1926" s="2" t="str">
        <f t="shared" si="243"/>
        <v/>
      </c>
      <c r="U1926" s="2" t="str">
        <f t="shared" si="244"/>
        <v/>
      </c>
      <c r="V1926" s="2" t="str">
        <f t="shared" si="245"/>
        <v/>
      </c>
      <c r="W1926" s="2" t="str">
        <f t="shared" si="246"/>
        <v/>
      </c>
    </row>
    <row r="1927" spans="8:23" x14ac:dyDescent="0.3">
      <c r="H1927" s="12">
        <f t="shared" si="247"/>
        <v>0</v>
      </c>
      <c r="I1927" s="2" t="str">
        <f t="shared" si="240"/>
        <v/>
      </c>
      <c r="J1927" s="2" t="str">
        <f>IF(ISBLANK(A1927),"",-SUM(I$3:I1927))</f>
        <v/>
      </c>
      <c r="K1927" s="2" t="str">
        <f t="shared" si="241"/>
        <v/>
      </c>
      <c r="L1927" s="7" t="str">
        <f t="shared" si="242"/>
        <v/>
      </c>
      <c r="M1927" s="7" t="str">
        <f>IF(ISBLANK(A1927),"",K1927/($M$1+SUM(K$3:K1926)))</f>
        <v/>
      </c>
      <c r="N1927" t="str">
        <f>IF(ISBLANK(A1927),"",IF(H1928=0,NETWORKDAYS($H$3,H1927,holiday!$B$2:$B$10),IF(DAY(H1927)&lt;DAY(H1928),NETWORKDAYS($H$3,H1927,holiday!$B$2:$B$10),0)))</f>
        <v/>
      </c>
      <c r="O1927" t="str">
        <f>IF(ISBLANK(A1927),"",SUMIF($A$3:$A1927,O$2,$B$3:$B1927))</f>
        <v/>
      </c>
      <c r="P1927" t="str">
        <f>IF(ISBLANK(A1927),"",SUMIF($A$3:$A1927,P$2,$B$3:$B1927))</f>
        <v/>
      </c>
      <c r="Q1927" t="str">
        <f>IF(ISBLANK(A1927),"",SUMIF($A$3:$A1927,Q$2,$B$3:$B1927))</f>
        <v/>
      </c>
      <c r="R1927" t="str">
        <f>IF(ISBLANK(A1927),"",SUMIF($A$3:$A1927,R$2,$B$3:$B1927))</f>
        <v/>
      </c>
      <c r="T1927" s="2" t="str">
        <f t="shared" si="243"/>
        <v/>
      </c>
      <c r="U1927" s="2" t="str">
        <f t="shared" si="244"/>
        <v/>
      </c>
      <c r="V1927" s="2" t="str">
        <f t="shared" si="245"/>
        <v/>
      </c>
      <c r="W1927" s="2" t="str">
        <f t="shared" si="246"/>
        <v/>
      </c>
    </row>
    <row r="1928" spans="8:23" x14ac:dyDescent="0.3">
      <c r="H1928" s="12">
        <f t="shared" si="247"/>
        <v>0</v>
      </c>
      <c r="I1928" s="2" t="str">
        <f t="shared" si="240"/>
        <v/>
      </c>
      <c r="J1928" s="2" t="str">
        <f>IF(ISBLANK(A1928),"",-SUM(I$3:I1928))</f>
        <v/>
      </c>
      <c r="K1928" s="2" t="str">
        <f t="shared" si="241"/>
        <v/>
      </c>
      <c r="L1928" s="7" t="str">
        <f t="shared" si="242"/>
        <v/>
      </c>
      <c r="M1928" s="7" t="str">
        <f>IF(ISBLANK(A1928),"",K1928/($M$1+SUM(K$3:K1927)))</f>
        <v/>
      </c>
      <c r="N1928" t="str">
        <f>IF(ISBLANK(A1928),"",IF(H1929=0,NETWORKDAYS($H$3,H1928,holiday!$B$2:$B$10),IF(DAY(H1928)&lt;DAY(H1929),NETWORKDAYS($H$3,H1928,holiday!$B$2:$B$10),0)))</f>
        <v/>
      </c>
      <c r="O1928" t="str">
        <f>IF(ISBLANK(A1928),"",SUMIF($A$3:$A1928,O$2,$B$3:$B1928))</f>
        <v/>
      </c>
      <c r="P1928" t="str">
        <f>IF(ISBLANK(A1928),"",SUMIF($A$3:$A1928,P$2,$B$3:$B1928))</f>
        <v/>
      </c>
      <c r="Q1928" t="str">
        <f>IF(ISBLANK(A1928),"",SUMIF($A$3:$A1928,Q$2,$B$3:$B1928))</f>
        <v/>
      </c>
      <c r="R1928" t="str">
        <f>IF(ISBLANK(A1928),"",SUMIF($A$3:$A1928,R$2,$B$3:$B1928))</f>
        <v/>
      </c>
      <c r="T1928" s="2" t="str">
        <f t="shared" si="243"/>
        <v/>
      </c>
      <c r="U1928" s="2" t="str">
        <f t="shared" si="244"/>
        <v/>
      </c>
      <c r="V1928" s="2" t="str">
        <f t="shared" si="245"/>
        <v/>
      </c>
      <c r="W1928" s="2" t="str">
        <f t="shared" si="246"/>
        <v/>
      </c>
    </row>
    <row r="1929" spans="8:23" x14ac:dyDescent="0.3">
      <c r="H1929" s="12">
        <f t="shared" si="247"/>
        <v>0</v>
      </c>
      <c r="I1929" s="2" t="str">
        <f t="shared" si="240"/>
        <v/>
      </c>
      <c r="J1929" s="2" t="str">
        <f>IF(ISBLANK(A1929),"",-SUM(I$3:I1929))</f>
        <v/>
      </c>
      <c r="K1929" s="2" t="str">
        <f t="shared" si="241"/>
        <v/>
      </c>
      <c r="L1929" s="7" t="str">
        <f t="shared" si="242"/>
        <v/>
      </c>
      <c r="M1929" s="7" t="str">
        <f>IF(ISBLANK(A1929),"",K1929/($M$1+SUM(K$3:K1928)))</f>
        <v/>
      </c>
      <c r="N1929" t="str">
        <f>IF(ISBLANK(A1929),"",IF(H1930=0,NETWORKDAYS($H$3,H1929,holiday!$B$2:$B$10),IF(DAY(H1929)&lt;DAY(H1930),NETWORKDAYS($H$3,H1929,holiday!$B$2:$B$10),0)))</f>
        <v/>
      </c>
      <c r="O1929" t="str">
        <f>IF(ISBLANK(A1929),"",SUMIF($A$3:$A1929,O$2,$B$3:$B1929))</f>
        <v/>
      </c>
      <c r="P1929" t="str">
        <f>IF(ISBLANK(A1929),"",SUMIF($A$3:$A1929,P$2,$B$3:$B1929))</f>
        <v/>
      </c>
      <c r="Q1929" t="str">
        <f>IF(ISBLANK(A1929),"",SUMIF($A$3:$A1929,Q$2,$B$3:$B1929))</f>
        <v/>
      </c>
      <c r="R1929" t="str">
        <f>IF(ISBLANK(A1929),"",SUMIF($A$3:$A1929,R$2,$B$3:$B1929))</f>
        <v/>
      </c>
      <c r="T1929" s="2" t="str">
        <f t="shared" si="243"/>
        <v/>
      </c>
      <c r="U1929" s="2" t="str">
        <f t="shared" si="244"/>
        <v/>
      </c>
      <c r="V1929" s="2" t="str">
        <f t="shared" si="245"/>
        <v/>
      </c>
      <c r="W1929" s="2" t="str">
        <f t="shared" si="246"/>
        <v/>
      </c>
    </row>
    <row r="1930" spans="8:23" x14ac:dyDescent="0.3">
      <c r="H1930" s="12">
        <f t="shared" si="247"/>
        <v>0</v>
      </c>
      <c r="I1930" s="2" t="str">
        <f t="shared" si="240"/>
        <v/>
      </c>
      <c r="J1930" s="2" t="str">
        <f>IF(ISBLANK(A1930),"",-SUM(I$3:I1930))</f>
        <v/>
      </c>
      <c r="K1930" s="2" t="str">
        <f t="shared" si="241"/>
        <v/>
      </c>
      <c r="L1930" s="7" t="str">
        <f t="shared" si="242"/>
        <v/>
      </c>
      <c r="M1930" s="7" t="str">
        <f>IF(ISBLANK(A1930),"",K1930/($M$1+SUM(K$3:K1929)))</f>
        <v/>
      </c>
      <c r="N1930" t="str">
        <f>IF(ISBLANK(A1930),"",IF(H1931=0,NETWORKDAYS($H$3,H1930,holiday!$B$2:$B$10),IF(DAY(H1930)&lt;DAY(H1931),NETWORKDAYS($H$3,H1930,holiday!$B$2:$B$10),0)))</f>
        <v/>
      </c>
      <c r="O1930" t="str">
        <f>IF(ISBLANK(A1930),"",SUMIF($A$3:$A1930,O$2,$B$3:$B1930))</f>
        <v/>
      </c>
      <c r="P1930" t="str">
        <f>IF(ISBLANK(A1930),"",SUMIF($A$3:$A1930,P$2,$B$3:$B1930))</f>
        <v/>
      </c>
      <c r="Q1930" t="str">
        <f>IF(ISBLANK(A1930),"",SUMIF($A$3:$A1930,Q$2,$B$3:$B1930))</f>
        <v/>
      </c>
      <c r="R1930" t="str">
        <f>IF(ISBLANK(A1930),"",SUMIF($A$3:$A1930,R$2,$B$3:$B1930))</f>
        <v/>
      </c>
      <c r="T1930" s="2" t="str">
        <f t="shared" si="243"/>
        <v/>
      </c>
      <c r="U1930" s="2" t="str">
        <f t="shared" si="244"/>
        <v/>
      </c>
      <c r="V1930" s="2" t="str">
        <f t="shared" si="245"/>
        <v/>
      </c>
      <c r="W1930" s="2" t="str">
        <f t="shared" si="246"/>
        <v/>
      </c>
    </row>
    <row r="1931" spans="8:23" x14ac:dyDescent="0.3">
      <c r="H1931" s="12">
        <f t="shared" si="247"/>
        <v>0</v>
      </c>
      <c r="I1931" s="2" t="str">
        <f t="shared" si="240"/>
        <v/>
      </c>
      <c r="J1931" s="2" t="str">
        <f>IF(ISBLANK(A1931),"",-SUM(I$3:I1931))</f>
        <v/>
      </c>
      <c r="K1931" s="2" t="str">
        <f t="shared" si="241"/>
        <v/>
      </c>
      <c r="L1931" s="7" t="str">
        <f t="shared" si="242"/>
        <v/>
      </c>
      <c r="M1931" s="7" t="str">
        <f>IF(ISBLANK(A1931),"",K1931/($M$1+SUM(K$3:K1930)))</f>
        <v/>
      </c>
      <c r="N1931" t="str">
        <f>IF(ISBLANK(A1931),"",IF(H1932=0,NETWORKDAYS($H$3,H1931,holiday!$B$2:$B$10),IF(DAY(H1931)&lt;DAY(H1932),NETWORKDAYS($H$3,H1931,holiday!$B$2:$B$10),0)))</f>
        <v/>
      </c>
      <c r="O1931" t="str">
        <f>IF(ISBLANK(A1931),"",SUMIF($A$3:$A1931,O$2,$B$3:$B1931))</f>
        <v/>
      </c>
      <c r="P1931" t="str">
        <f>IF(ISBLANK(A1931),"",SUMIF($A$3:$A1931,P$2,$B$3:$B1931))</f>
        <v/>
      </c>
      <c r="Q1931" t="str">
        <f>IF(ISBLANK(A1931),"",SUMIF($A$3:$A1931,Q$2,$B$3:$B1931))</f>
        <v/>
      </c>
      <c r="R1931" t="str">
        <f>IF(ISBLANK(A1931),"",SUMIF($A$3:$A1931,R$2,$B$3:$B1931))</f>
        <v/>
      </c>
      <c r="T1931" s="2" t="str">
        <f t="shared" si="243"/>
        <v/>
      </c>
      <c r="U1931" s="2" t="str">
        <f t="shared" si="244"/>
        <v/>
      </c>
      <c r="V1931" s="2" t="str">
        <f t="shared" si="245"/>
        <v/>
      </c>
      <c r="W1931" s="2" t="str">
        <f t="shared" si="246"/>
        <v/>
      </c>
    </row>
    <row r="1932" spans="8:23" x14ac:dyDescent="0.3">
      <c r="H1932" s="12">
        <f t="shared" si="247"/>
        <v>0</v>
      </c>
      <c r="I1932" s="2" t="str">
        <f t="shared" si="240"/>
        <v/>
      </c>
      <c r="J1932" s="2" t="str">
        <f>IF(ISBLANK(A1932),"",-SUM(I$3:I1932))</f>
        <v/>
      </c>
      <c r="K1932" s="2" t="str">
        <f t="shared" si="241"/>
        <v/>
      </c>
      <c r="L1932" s="7" t="str">
        <f t="shared" si="242"/>
        <v/>
      </c>
      <c r="M1932" s="7" t="str">
        <f>IF(ISBLANK(A1932),"",K1932/($M$1+SUM(K$3:K1931)))</f>
        <v/>
      </c>
      <c r="N1932" t="str">
        <f>IF(ISBLANK(A1932),"",IF(H1933=0,NETWORKDAYS($H$3,H1932,holiday!$B$2:$B$10),IF(DAY(H1932)&lt;DAY(H1933),NETWORKDAYS($H$3,H1932,holiday!$B$2:$B$10),0)))</f>
        <v/>
      </c>
      <c r="O1932" t="str">
        <f>IF(ISBLANK(A1932),"",SUMIF($A$3:$A1932,O$2,$B$3:$B1932))</f>
        <v/>
      </c>
      <c r="P1932" t="str">
        <f>IF(ISBLANK(A1932),"",SUMIF($A$3:$A1932,P$2,$B$3:$B1932))</f>
        <v/>
      </c>
      <c r="Q1932" t="str">
        <f>IF(ISBLANK(A1932),"",SUMIF($A$3:$A1932,Q$2,$B$3:$B1932))</f>
        <v/>
      </c>
      <c r="R1932" t="str">
        <f>IF(ISBLANK(A1932),"",SUMIF($A$3:$A1932,R$2,$B$3:$B1932))</f>
        <v/>
      </c>
      <c r="T1932" s="2" t="str">
        <f t="shared" si="243"/>
        <v/>
      </c>
      <c r="U1932" s="2" t="str">
        <f t="shared" si="244"/>
        <v/>
      </c>
      <c r="V1932" s="2" t="str">
        <f t="shared" si="245"/>
        <v/>
      </c>
      <c r="W1932" s="2" t="str">
        <f t="shared" si="246"/>
        <v/>
      </c>
    </row>
    <row r="1933" spans="8:23" x14ac:dyDescent="0.3">
      <c r="H1933" s="12">
        <f t="shared" si="247"/>
        <v>0</v>
      </c>
      <c r="I1933" s="2" t="str">
        <f t="shared" si="240"/>
        <v/>
      </c>
      <c r="J1933" s="2" t="str">
        <f>IF(ISBLANK(A1933),"",-SUM(I$3:I1933))</f>
        <v/>
      </c>
      <c r="K1933" s="2" t="str">
        <f t="shared" si="241"/>
        <v/>
      </c>
      <c r="L1933" s="7" t="str">
        <f t="shared" si="242"/>
        <v/>
      </c>
      <c r="M1933" s="7" t="str">
        <f>IF(ISBLANK(A1933),"",K1933/($M$1+SUM(K$3:K1932)))</f>
        <v/>
      </c>
      <c r="N1933" t="str">
        <f>IF(ISBLANK(A1933),"",IF(H1934=0,NETWORKDAYS($H$3,H1933,holiday!$B$2:$B$10),IF(DAY(H1933)&lt;DAY(H1934),NETWORKDAYS($H$3,H1933,holiday!$B$2:$B$10),0)))</f>
        <v/>
      </c>
      <c r="O1933" t="str">
        <f>IF(ISBLANK(A1933),"",SUMIF($A$3:$A1933,O$2,$B$3:$B1933))</f>
        <v/>
      </c>
      <c r="P1933" t="str">
        <f>IF(ISBLANK(A1933),"",SUMIF($A$3:$A1933,P$2,$B$3:$B1933))</f>
        <v/>
      </c>
      <c r="Q1933" t="str">
        <f>IF(ISBLANK(A1933),"",SUMIF($A$3:$A1933,Q$2,$B$3:$B1933))</f>
        <v/>
      </c>
      <c r="R1933" t="str">
        <f>IF(ISBLANK(A1933),"",SUMIF($A$3:$A1933,R$2,$B$3:$B1933))</f>
        <v/>
      </c>
      <c r="T1933" s="2" t="str">
        <f t="shared" si="243"/>
        <v/>
      </c>
      <c r="U1933" s="2" t="str">
        <f t="shared" si="244"/>
        <v/>
      </c>
      <c r="V1933" s="2" t="str">
        <f t="shared" si="245"/>
        <v/>
      </c>
      <c r="W1933" s="2" t="str">
        <f t="shared" si="246"/>
        <v/>
      </c>
    </row>
    <row r="1934" spans="8:23" x14ac:dyDescent="0.3">
      <c r="H1934" s="12">
        <f t="shared" si="247"/>
        <v>0</v>
      </c>
      <c r="I1934" s="2" t="str">
        <f t="shared" si="240"/>
        <v/>
      </c>
      <c r="J1934" s="2" t="str">
        <f>IF(ISBLANK(A1934),"",-SUM(I$3:I1934))</f>
        <v/>
      </c>
      <c r="K1934" s="2" t="str">
        <f t="shared" si="241"/>
        <v/>
      </c>
      <c r="L1934" s="7" t="str">
        <f t="shared" si="242"/>
        <v/>
      </c>
      <c r="M1934" s="7" t="str">
        <f>IF(ISBLANK(A1934),"",K1934/($M$1+SUM(K$3:K1933)))</f>
        <v/>
      </c>
      <c r="N1934" t="str">
        <f>IF(ISBLANK(A1934),"",IF(H1935=0,NETWORKDAYS($H$3,H1934,holiday!$B$2:$B$10),IF(DAY(H1934)&lt;DAY(H1935),NETWORKDAYS($H$3,H1934,holiday!$B$2:$B$10),0)))</f>
        <v/>
      </c>
      <c r="O1934" t="str">
        <f>IF(ISBLANK(A1934),"",SUMIF($A$3:$A1934,O$2,$B$3:$B1934))</f>
        <v/>
      </c>
      <c r="P1934" t="str">
        <f>IF(ISBLANK(A1934),"",SUMIF($A$3:$A1934,P$2,$B$3:$B1934))</f>
        <v/>
      </c>
      <c r="Q1934" t="str">
        <f>IF(ISBLANK(A1934),"",SUMIF($A$3:$A1934,Q$2,$B$3:$B1934))</f>
        <v/>
      </c>
      <c r="R1934" t="str">
        <f>IF(ISBLANK(A1934),"",SUMIF($A$3:$A1934,R$2,$B$3:$B1934))</f>
        <v/>
      </c>
      <c r="T1934" s="2" t="str">
        <f t="shared" si="243"/>
        <v/>
      </c>
      <c r="U1934" s="2" t="str">
        <f t="shared" si="244"/>
        <v/>
      </c>
      <c r="V1934" s="2" t="str">
        <f t="shared" si="245"/>
        <v/>
      </c>
      <c r="W1934" s="2" t="str">
        <f t="shared" si="246"/>
        <v/>
      </c>
    </row>
    <row r="1935" spans="8:23" x14ac:dyDescent="0.3">
      <c r="H1935" s="12">
        <f t="shared" si="247"/>
        <v>0</v>
      </c>
      <c r="I1935" s="2" t="str">
        <f t="shared" si="240"/>
        <v/>
      </c>
      <c r="J1935" s="2" t="str">
        <f>IF(ISBLANK(A1935),"",-SUM(I$3:I1935))</f>
        <v/>
      </c>
      <c r="K1935" s="2" t="str">
        <f t="shared" si="241"/>
        <v/>
      </c>
      <c r="L1935" s="7" t="str">
        <f t="shared" si="242"/>
        <v/>
      </c>
      <c r="M1935" s="7" t="str">
        <f>IF(ISBLANK(A1935),"",K1935/($M$1+SUM(K$3:K1934)))</f>
        <v/>
      </c>
      <c r="N1935" t="str">
        <f>IF(ISBLANK(A1935),"",IF(H1936=0,NETWORKDAYS($H$3,H1935,holiday!$B$2:$B$10),IF(DAY(H1935)&lt;DAY(H1936),NETWORKDAYS($H$3,H1935,holiday!$B$2:$B$10),0)))</f>
        <v/>
      </c>
      <c r="O1935" t="str">
        <f>IF(ISBLANK(A1935),"",SUMIF($A$3:$A1935,O$2,$B$3:$B1935))</f>
        <v/>
      </c>
      <c r="P1935" t="str">
        <f>IF(ISBLANK(A1935),"",SUMIF($A$3:$A1935,P$2,$B$3:$B1935))</f>
        <v/>
      </c>
      <c r="Q1935" t="str">
        <f>IF(ISBLANK(A1935),"",SUMIF($A$3:$A1935,Q$2,$B$3:$B1935))</f>
        <v/>
      </c>
      <c r="R1935" t="str">
        <f>IF(ISBLANK(A1935),"",SUMIF($A$3:$A1935,R$2,$B$3:$B1935))</f>
        <v/>
      </c>
      <c r="T1935" s="2" t="str">
        <f t="shared" si="243"/>
        <v/>
      </c>
      <c r="U1935" s="2" t="str">
        <f t="shared" si="244"/>
        <v/>
      </c>
      <c r="V1935" s="2" t="str">
        <f t="shared" si="245"/>
        <v/>
      </c>
      <c r="W1935" s="2" t="str">
        <f t="shared" si="246"/>
        <v/>
      </c>
    </row>
    <row r="1936" spans="8:23" x14ac:dyDescent="0.3">
      <c r="H1936" s="12">
        <f t="shared" si="247"/>
        <v>0</v>
      </c>
      <c r="I1936" s="2" t="str">
        <f t="shared" si="240"/>
        <v/>
      </c>
      <c r="J1936" s="2" t="str">
        <f>IF(ISBLANK(A1936),"",-SUM(I$3:I1936))</f>
        <v/>
      </c>
      <c r="K1936" s="2" t="str">
        <f t="shared" si="241"/>
        <v/>
      </c>
      <c r="L1936" s="7" t="str">
        <f t="shared" si="242"/>
        <v/>
      </c>
      <c r="M1936" s="7" t="str">
        <f>IF(ISBLANK(A1936),"",K1936/($M$1+SUM(K$3:K1935)))</f>
        <v/>
      </c>
      <c r="N1936" t="str">
        <f>IF(ISBLANK(A1936),"",IF(H1937=0,NETWORKDAYS($H$3,H1936,holiday!$B$2:$B$10),IF(DAY(H1936)&lt;DAY(H1937),NETWORKDAYS($H$3,H1936,holiday!$B$2:$B$10),0)))</f>
        <v/>
      </c>
      <c r="O1936" t="str">
        <f>IF(ISBLANK(A1936),"",SUMIF($A$3:$A1936,O$2,$B$3:$B1936))</f>
        <v/>
      </c>
      <c r="P1936" t="str">
        <f>IF(ISBLANK(A1936),"",SUMIF($A$3:$A1936,P$2,$B$3:$B1936))</f>
        <v/>
      </c>
      <c r="Q1936" t="str">
        <f>IF(ISBLANK(A1936),"",SUMIF($A$3:$A1936,Q$2,$B$3:$B1936))</f>
        <v/>
      </c>
      <c r="R1936" t="str">
        <f>IF(ISBLANK(A1936),"",SUMIF($A$3:$A1936,R$2,$B$3:$B1936))</f>
        <v/>
      </c>
      <c r="T1936" s="2" t="str">
        <f t="shared" si="243"/>
        <v/>
      </c>
      <c r="U1936" s="2" t="str">
        <f t="shared" si="244"/>
        <v/>
      </c>
      <c r="V1936" s="2" t="str">
        <f t="shared" si="245"/>
        <v/>
      </c>
      <c r="W1936" s="2" t="str">
        <f t="shared" si="246"/>
        <v/>
      </c>
    </row>
    <row r="1937" spans="8:23" x14ac:dyDescent="0.3">
      <c r="H1937" s="12">
        <f t="shared" si="247"/>
        <v>0</v>
      </c>
      <c r="I1937" s="2" t="str">
        <f t="shared" si="240"/>
        <v/>
      </c>
      <c r="J1937" s="2" t="str">
        <f>IF(ISBLANK(A1937),"",-SUM(I$3:I1937))</f>
        <v/>
      </c>
      <c r="K1937" s="2" t="str">
        <f t="shared" si="241"/>
        <v/>
      </c>
      <c r="L1937" s="7" t="str">
        <f t="shared" si="242"/>
        <v/>
      </c>
      <c r="M1937" s="7" t="str">
        <f>IF(ISBLANK(A1937),"",K1937/($M$1+SUM(K$3:K1936)))</f>
        <v/>
      </c>
      <c r="N1937" t="str">
        <f>IF(ISBLANK(A1937),"",IF(H1938=0,NETWORKDAYS($H$3,H1937,holiday!$B$2:$B$10),IF(DAY(H1937)&lt;DAY(H1938),NETWORKDAYS($H$3,H1937,holiday!$B$2:$B$10),0)))</f>
        <v/>
      </c>
      <c r="O1937" t="str">
        <f>IF(ISBLANK(A1937),"",SUMIF($A$3:$A1937,O$2,$B$3:$B1937))</f>
        <v/>
      </c>
      <c r="P1937" t="str">
        <f>IF(ISBLANK(A1937),"",SUMIF($A$3:$A1937,P$2,$B$3:$B1937))</f>
        <v/>
      </c>
      <c r="Q1937" t="str">
        <f>IF(ISBLANK(A1937),"",SUMIF($A$3:$A1937,Q$2,$B$3:$B1937))</f>
        <v/>
      </c>
      <c r="R1937" t="str">
        <f>IF(ISBLANK(A1937),"",SUMIF($A$3:$A1937,R$2,$B$3:$B1937))</f>
        <v/>
      </c>
      <c r="T1937" s="2" t="str">
        <f t="shared" si="243"/>
        <v/>
      </c>
      <c r="U1937" s="2" t="str">
        <f t="shared" si="244"/>
        <v/>
      </c>
      <c r="V1937" s="2" t="str">
        <f t="shared" si="245"/>
        <v/>
      </c>
      <c r="W1937" s="2" t="str">
        <f t="shared" si="246"/>
        <v/>
      </c>
    </row>
    <row r="1938" spans="8:23" x14ac:dyDescent="0.3">
      <c r="H1938" s="12">
        <f t="shared" si="247"/>
        <v>0</v>
      </c>
      <c r="I1938" s="2" t="str">
        <f t="shared" si="240"/>
        <v/>
      </c>
      <c r="J1938" s="2" t="str">
        <f>IF(ISBLANK(A1938),"",-SUM(I$3:I1938))</f>
        <v/>
      </c>
      <c r="K1938" s="2" t="str">
        <f t="shared" si="241"/>
        <v/>
      </c>
      <c r="L1938" s="7" t="str">
        <f t="shared" si="242"/>
        <v/>
      </c>
      <c r="M1938" s="7" t="str">
        <f>IF(ISBLANK(A1938),"",K1938/($M$1+SUM(K$3:K1937)))</f>
        <v/>
      </c>
      <c r="N1938" t="str">
        <f>IF(ISBLANK(A1938),"",IF(H1939=0,NETWORKDAYS($H$3,H1938,holiday!$B$2:$B$10),IF(DAY(H1938)&lt;DAY(H1939),NETWORKDAYS($H$3,H1938,holiday!$B$2:$B$10),0)))</f>
        <v/>
      </c>
      <c r="O1938" t="str">
        <f>IF(ISBLANK(A1938),"",SUMIF($A$3:$A1938,O$2,$B$3:$B1938))</f>
        <v/>
      </c>
      <c r="P1938" t="str">
        <f>IF(ISBLANK(A1938),"",SUMIF($A$3:$A1938,P$2,$B$3:$B1938))</f>
        <v/>
      </c>
      <c r="Q1938" t="str">
        <f>IF(ISBLANK(A1938),"",SUMIF($A$3:$A1938,Q$2,$B$3:$B1938))</f>
        <v/>
      </c>
      <c r="R1938" t="str">
        <f>IF(ISBLANK(A1938),"",SUMIF($A$3:$A1938,R$2,$B$3:$B1938))</f>
        <v/>
      </c>
      <c r="T1938" s="2" t="str">
        <f t="shared" si="243"/>
        <v/>
      </c>
      <c r="U1938" s="2" t="str">
        <f t="shared" si="244"/>
        <v/>
      </c>
      <c r="V1938" s="2" t="str">
        <f t="shared" si="245"/>
        <v/>
      </c>
      <c r="W1938" s="2" t="str">
        <f t="shared" si="246"/>
        <v/>
      </c>
    </row>
    <row r="1939" spans="8:23" x14ac:dyDescent="0.3">
      <c r="H1939" s="12">
        <f t="shared" si="247"/>
        <v>0</v>
      </c>
      <c r="I1939" s="2" t="str">
        <f t="shared" si="240"/>
        <v/>
      </c>
      <c r="J1939" s="2" t="str">
        <f>IF(ISBLANK(A1939),"",-SUM(I$3:I1939))</f>
        <v/>
      </c>
      <c r="K1939" s="2" t="str">
        <f t="shared" si="241"/>
        <v/>
      </c>
      <c r="L1939" s="7" t="str">
        <f t="shared" si="242"/>
        <v/>
      </c>
      <c r="M1939" s="7" t="str">
        <f>IF(ISBLANK(A1939),"",K1939/($M$1+SUM(K$3:K1938)))</f>
        <v/>
      </c>
      <c r="N1939" t="str">
        <f>IF(ISBLANK(A1939),"",IF(H1940=0,NETWORKDAYS($H$3,H1939,holiday!$B$2:$B$10),IF(DAY(H1939)&lt;DAY(H1940),NETWORKDAYS($H$3,H1939,holiday!$B$2:$B$10),0)))</f>
        <v/>
      </c>
      <c r="O1939" t="str">
        <f>IF(ISBLANK(A1939),"",SUMIF($A$3:$A1939,O$2,$B$3:$B1939))</f>
        <v/>
      </c>
      <c r="P1939" t="str">
        <f>IF(ISBLANK(A1939),"",SUMIF($A$3:$A1939,P$2,$B$3:$B1939))</f>
        <v/>
      </c>
      <c r="Q1939" t="str">
        <f>IF(ISBLANK(A1939),"",SUMIF($A$3:$A1939,Q$2,$B$3:$B1939))</f>
        <v/>
      </c>
      <c r="R1939" t="str">
        <f>IF(ISBLANK(A1939),"",SUMIF($A$3:$A1939,R$2,$B$3:$B1939))</f>
        <v/>
      </c>
      <c r="T1939" s="2" t="str">
        <f t="shared" si="243"/>
        <v/>
      </c>
      <c r="U1939" s="2" t="str">
        <f t="shared" si="244"/>
        <v/>
      </c>
      <c r="V1939" s="2" t="str">
        <f t="shared" si="245"/>
        <v/>
      </c>
      <c r="W1939" s="2" t="str">
        <f t="shared" si="246"/>
        <v/>
      </c>
    </row>
    <row r="1940" spans="8:23" x14ac:dyDescent="0.3">
      <c r="H1940" s="12">
        <f t="shared" si="247"/>
        <v>0</v>
      </c>
      <c r="I1940" s="2" t="str">
        <f t="shared" si="240"/>
        <v/>
      </c>
      <c r="J1940" s="2" t="str">
        <f>IF(ISBLANK(A1940),"",-SUM(I$3:I1940))</f>
        <v/>
      </c>
      <c r="K1940" s="2" t="str">
        <f t="shared" si="241"/>
        <v/>
      </c>
      <c r="L1940" s="7" t="str">
        <f t="shared" si="242"/>
        <v/>
      </c>
      <c r="M1940" s="7" t="str">
        <f>IF(ISBLANK(A1940),"",K1940/($M$1+SUM(K$3:K1939)))</f>
        <v/>
      </c>
      <c r="N1940" t="str">
        <f>IF(ISBLANK(A1940),"",IF(H1941=0,NETWORKDAYS($H$3,H1940,holiday!$B$2:$B$10),IF(DAY(H1940)&lt;DAY(H1941),NETWORKDAYS($H$3,H1940,holiday!$B$2:$B$10),0)))</f>
        <v/>
      </c>
      <c r="O1940" t="str">
        <f>IF(ISBLANK(A1940),"",SUMIF($A$3:$A1940,O$2,$B$3:$B1940))</f>
        <v/>
      </c>
      <c r="P1940" t="str">
        <f>IF(ISBLANK(A1940),"",SUMIF($A$3:$A1940,P$2,$B$3:$B1940))</f>
        <v/>
      </c>
      <c r="Q1940" t="str">
        <f>IF(ISBLANK(A1940),"",SUMIF($A$3:$A1940,Q$2,$B$3:$B1940))</f>
        <v/>
      </c>
      <c r="R1940" t="str">
        <f>IF(ISBLANK(A1940),"",SUMIF($A$3:$A1940,R$2,$B$3:$B1940))</f>
        <v/>
      </c>
      <c r="T1940" s="2" t="str">
        <f t="shared" si="243"/>
        <v/>
      </c>
      <c r="U1940" s="2" t="str">
        <f t="shared" si="244"/>
        <v/>
      </c>
      <c r="V1940" s="2" t="str">
        <f t="shared" si="245"/>
        <v/>
      </c>
      <c r="W1940" s="2" t="str">
        <f t="shared" si="246"/>
        <v/>
      </c>
    </row>
    <row r="1941" spans="8:23" x14ac:dyDescent="0.3">
      <c r="H1941" s="12">
        <f t="shared" si="247"/>
        <v>0</v>
      </c>
      <c r="I1941" s="2" t="str">
        <f t="shared" si="240"/>
        <v/>
      </c>
      <c r="J1941" s="2" t="str">
        <f>IF(ISBLANK(A1941),"",-SUM(I$3:I1941))</f>
        <v/>
      </c>
      <c r="K1941" s="2" t="str">
        <f t="shared" si="241"/>
        <v/>
      </c>
      <c r="L1941" s="7" t="str">
        <f t="shared" si="242"/>
        <v/>
      </c>
      <c r="M1941" s="7" t="str">
        <f>IF(ISBLANK(A1941),"",K1941/($M$1+SUM(K$3:K1940)))</f>
        <v/>
      </c>
      <c r="N1941" t="str">
        <f>IF(ISBLANK(A1941),"",IF(H1942=0,NETWORKDAYS($H$3,H1941,holiday!$B$2:$B$10),IF(DAY(H1941)&lt;DAY(H1942),NETWORKDAYS($H$3,H1941,holiday!$B$2:$B$10),0)))</f>
        <v/>
      </c>
      <c r="O1941" t="str">
        <f>IF(ISBLANK(A1941),"",SUMIF($A$3:$A1941,O$2,$B$3:$B1941))</f>
        <v/>
      </c>
      <c r="P1941" t="str">
        <f>IF(ISBLANK(A1941),"",SUMIF($A$3:$A1941,P$2,$B$3:$B1941))</f>
        <v/>
      </c>
      <c r="Q1941" t="str">
        <f>IF(ISBLANK(A1941),"",SUMIF($A$3:$A1941,Q$2,$B$3:$B1941))</f>
        <v/>
      </c>
      <c r="R1941" t="str">
        <f>IF(ISBLANK(A1941),"",SUMIF($A$3:$A1941,R$2,$B$3:$B1941))</f>
        <v/>
      </c>
      <c r="T1941" s="2" t="str">
        <f t="shared" si="243"/>
        <v/>
      </c>
      <c r="U1941" s="2" t="str">
        <f t="shared" si="244"/>
        <v/>
      </c>
      <c r="V1941" s="2" t="str">
        <f t="shared" si="245"/>
        <v/>
      </c>
      <c r="W1941" s="2" t="str">
        <f t="shared" si="246"/>
        <v/>
      </c>
    </row>
    <row r="1942" spans="8:23" x14ac:dyDescent="0.3">
      <c r="H1942" s="12">
        <f t="shared" si="247"/>
        <v>0</v>
      </c>
      <c r="I1942" s="2" t="str">
        <f t="shared" si="240"/>
        <v/>
      </c>
      <c r="J1942" s="2" t="str">
        <f>IF(ISBLANK(A1942),"",-SUM(I$3:I1942))</f>
        <v/>
      </c>
      <c r="K1942" s="2" t="str">
        <f t="shared" si="241"/>
        <v/>
      </c>
      <c r="L1942" s="7" t="str">
        <f t="shared" si="242"/>
        <v/>
      </c>
      <c r="M1942" s="7" t="str">
        <f>IF(ISBLANK(A1942),"",K1942/($M$1+SUM(K$3:K1941)))</f>
        <v/>
      </c>
      <c r="N1942" t="str">
        <f>IF(ISBLANK(A1942),"",IF(H1943=0,NETWORKDAYS($H$3,H1942,holiday!$B$2:$B$10),IF(DAY(H1942)&lt;DAY(H1943),NETWORKDAYS($H$3,H1942,holiday!$B$2:$B$10),0)))</f>
        <v/>
      </c>
      <c r="O1942" t="str">
        <f>IF(ISBLANK(A1942),"",SUMIF($A$3:$A1942,O$2,$B$3:$B1942))</f>
        <v/>
      </c>
      <c r="P1942" t="str">
        <f>IF(ISBLANK(A1942),"",SUMIF($A$3:$A1942,P$2,$B$3:$B1942))</f>
        <v/>
      </c>
      <c r="Q1942" t="str">
        <f>IF(ISBLANK(A1942),"",SUMIF($A$3:$A1942,Q$2,$B$3:$B1942))</f>
        <v/>
      </c>
      <c r="R1942" t="str">
        <f>IF(ISBLANK(A1942),"",SUMIF($A$3:$A1942,R$2,$B$3:$B1942))</f>
        <v/>
      </c>
      <c r="T1942" s="2" t="str">
        <f t="shared" si="243"/>
        <v/>
      </c>
      <c r="U1942" s="2" t="str">
        <f t="shared" si="244"/>
        <v/>
      </c>
      <c r="V1942" s="2" t="str">
        <f t="shared" si="245"/>
        <v/>
      </c>
      <c r="W1942" s="2" t="str">
        <f t="shared" si="246"/>
        <v/>
      </c>
    </row>
    <row r="1943" spans="8:23" x14ac:dyDescent="0.3">
      <c r="H1943" s="12">
        <f t="shared" si="247"/>
        <v>0</v>
      </c>
      <c r="I1943" s="2" t="str">
        <f t="shared" si="240"/>
        <v/>
      </c>
      <c r="J1943" s="2" t="str">
        <f>IF(ISBLANK(A1943),"",-SUM(I$3:I1943))</f>
        <v/>
      </c>
      <c r="K1943" s="2" t="str">
        <f t="shared" si="241"/>
        <v/>
      </c>
      <c r="L1943" s="7" t="str">
        <f t="shared" si="242"/>
        <v/>
      </c>
      <c r="M1943" s="7" t="str">
        <f>IF(ISBLANK(A1943),"",K1943/($M$1+SUM(K$3:K1942)))</f>
        <v/>
      </c>
      <c r="N1943" t="str">
        <f>IF(ISBLANK(A1943),"",IF(H1944=0,NETWORKDAYS($H$3,H1943,holiday!$B$2:$B$10),IF(DAY(H1943)&lt;DAY(H1944),NETWORKDAYS($H$3,H1943,holiday!$B$2:$B$10),0)))</f>
        <v/>
      </c>
      <c r="O1943" t="str">
        <f>IF(ISBLANK(A1943),"",SUMIF($A$3:$A1943,O$2,$B$3:$B1943))</f>
        <v/>
      </c>
      <c r="P1943" t="str">
        <f>IF(ISBLANK(A1943),"",SUMIF($A$3:$A1943,P$2,$B$3:$B1943))</f>
        <v/>
      </c>
      <c r="Q1943" t="str">
        <f>IF(ISBLANK(A1943),"",SUMIF($A$3:$A1943,Q$2,$B$3:$B1943))</f>
        <v/>
      </c>
      <c r="R1943" t="str">
        <f>IF(ISBLANK(A1943),"",SUMIF($A$3:$A1943,R$2,$B$3:$B1943))</f>
        <v/>
      </c>
      <c r="T1943" s="2" t="str">
        <f t="shared" si="243"/>
        <v/>
      </c>
      <c r="U1943" s="2" t="str">
        <f t="shared" si="244"/>
        <v/>
      </c>
      <c r="V1943" s="2" t="str">
        <f t="shared" si="245"/>
        <v/>
      </c>
      <c r="W1943" s="2" t="str">
        <f t="shared" si="246"/>
        <v/>
      </c>
    </row>
    <row r="1944" spans="8:23" x14ac:dyDescent="0.3">
      <c r="H1944" s="12">
        <f t="shared" si="247"/>
        <v>0</v>
      </c>
      <c r="I1944" s="2" t="str">
        <f t="shared" si="240"/>
        <v/>
      </c>
      <c r="J1944" s="2" t="str">
        <f>IF(ISBLANK(A1944),"",-SUM(I$3:I1944))</f>
        <v/>
      </c>
      <c r="K1944" s="2" t="str">
        <f t="shared" si="241"/>
        <v/>
      </c>
      <c r="L1944" s="7" t="str">
        <f t="shared" si="242"/>
        <v/>
      </c>
      <c r="M1944" s="7" t="str">
        <f>IF(ISBLANK(A1944),"",K1944/($M$1+SUM(K$3:K1943)))</f>
        <v/>
      </c>
      <c r="N1944" t="str">
        <f>IF(ISBLANK(A1944),"",IF(H1945=0,NETWORKDAYS($H$3,H1944,holiday!$B$2:$B$10),IF(DAY(H1944)&lt;DAY(H1945),NETWORKDAYS($H$3,H1944,holiday!$B$2:$B$10),0)))</f>
        <v/>
      </c>
      <c r="O1944" t="str">
        <f>IF(ISBLANK(A1944),"",SUMIF($A$3:$A1944,O$2,$B$3:$B1944))</f>
        <v/>
      </c>
      <c r="P1944" t="str">
        <f>IF(ISBLANK(A1944),"",SUMIF($A$3:$A1944,P$2,$B$3:$B1944))</f>
        <v/>
      </c>
      <c r="Q1944" t="str">
        <f>IF(ISBLANK(A1944),"",SUMIF($A$3:$A1944,Q$2,$B$3:$B1944))</f>
        <v/>
      </c>
      <c r="R1944" t="str">
        <f>IF(ISBLANK(A1944),"",SUMIF($A$3:$A1944,R$2,$B$3:$B1944))</f>
        <v/>
      </c>
      <c r="T1944" s="2" t="str">
        <f t="shared" si="243"/>
        <v/>
      </c>
      <c r="U1944" s="2" t="str">
        <f t="shared" si="244"/>
        <v/>
      </c>
      <c r="V1944" s="2" t="str">
        <f t="shared" si="245"/>
        <v/>
      </c>
      <c r="W1944" s="2" t="str">
        <f t="shared" si="246"/>
        <v/>
      </c>
    </row>
    <row r="1945" spans="8:23" x14ac:dyDescent="0.3">
      <c r="H1945" s="12">
        <f t="shared" si="247"/>
        <v>0</v>
      </c>
      <c r="I1945" s="2" t="str">
        <f t="shared" si="240"/>
        <v/>
      </c>
      <c r="J1945" s="2" t="str">
        <f>IF(ISBLANK(A1945),"",-SUM(I$3:I1945))</f>
        <v/>
      </c>
      <c r="K1945" s="2" t="str">
        <f t="shared" si="241"/>
        <v/>
      </c>
      <c r="L1945" s="7" t="str">
        <f t="shared" si="242"/>
        <v/>
      </c>
      <c r="M1945" s="7" t="str">
        <f>IF(ISBLANK(A1945),"",K1945/($M$1+SUM(K$3:K1944)))</f>
        <v/>
      </c>
      <c r="N1945" t="str">
        <f>IF(ISBLANK(A1945),"",IF(H1946=0,NETWORKDAYS($H$3,H1945,holiday!$B$2:$B$10),IF(DAY(H1945)&lt;DAY(H1946),NETWORKDAYS($H$3,H1945,holiday!$B$2:$B$10),0)))</f>
        <v/>
      </c>
      <c r="O1945" t="str">
        <f>IF(ISBLANK(A1945),"",SUMIF($A$3:$A1945,O$2,$B$3:$B1945))</f>
        <v/>
      </c>
      <c r="P1945" t="str">
        <f>IF(ISBLANK(A1945),"",SUMIF($A$3:$A1945,P$2,$B$3:$B1945))</f>
        <v/>
      </c>
      <c r="Q1945" t="str">
        <f>IF(ISBLANK(A1945),"",SUMIF($A$3:$A1945,Q$2,$B$3:$B1945))</f>
        <v/>
      </c>
      <c r="R1945" t="str">
        <f>IF(ISBLANK(A1945),"",SUMIF($A$3:$A1945,R$2,$B$3:$B1945))</f>
        <v/>
      </c>
      <c r="T1945" s="2" t="str">
        <f t="shared" si="243"/>
        <v/>
      </c>
      <c r="U1945" s="2" t="str">
        <f t="shared" si="244"/>
        <v/>
      </c>
      <c r="V1945" s="2" t="str">
        <f t="shared" si="245"/>
        <v/>
      </c>
      <c r="W1945" s="2" t="str">
        <f t="shared" si="246"/>
        <v/>
      </c>
    </row>
    <row r="1946" spans="8:23" x14ac:dyDescent="0.3">
      <c r="H1946" s="12">
        <f t="shared" si="247"/>
        <v>0</v>
      </c>
      <c r="I1946" s="2" t="str">
        <f t="shared" si="240"/>
        <v/>
      </c>
      <c r="J1946" s="2" t="str">
        <f>IF(ISBLANK(A1946),"",-SUM(I$3:I1946))</f>
        <v/>
      </c>
      <c r="K1946" s="2" t="str">
        <f t="shared" si="241"/>
        <v/>
      </c>
      <c r="L1946" s="7" t="str">
        <f t="shared" si="242"/>
        <v/>
      </c>
      <c r="M1946" s="7" t="str">
        <f>IF(ISBLANK(A1946),"",K1946/($M$1+SUM(K$3:K1945)))</f>
        <v/>
      </c>
      <c r="N1946" t="str">
        <f>IF(ISBLANK(A1946),"",IF(H1947=0,NETWORKDAYS($H$3,H1946,holiday!$B$2:$B$10),IF(DAY(H1946)&lt;DAY(H1947),NETWORKDAYS($H$3,H1946,holiday!$B$2:$B$10),0)))</f>
        <v/>
      </c>
      <c r="O1946" t="str">
        <f>IF(ISBLANK(A1946),"",SUMIF($A$3:$A1946,O$2,$B$3:$B1946))</f>
        <v/>
      </c>
      <c r="P1946" t="str">
        <f>IF(ISBLANK(A1946),"",SUMIF($A$3:$A1946,P$2,$B$3:$B1946))</f>
        <v/>
      </c>
      <c r="Q1946" t="str">
        <f>IF(ISBLANK(A1946),"",SUMIF($A$3:$A1946,Q$2,$B$3:$B1946))</f>
        <v/>
      </c>
      <c r="R1946" t="str">
        <f>IF(ISBLANK(A1946),"",SUMIF($A$3:$A1946,R$2,$B$3:$B1946))</f>
        <v/>
      </c>
      <c r="T1946" s="2" t="str">
        <f t="shared" si="243"/>
        <v/>
      </c>
      <c r="U1946" s="2" t="str">
        <f t="shared" si="244"/>
        <v/>
      </c>
      <c r="V1946" s="2" t="str">
        <f t="shared" si="245"/>
        <v/>
      </c>
      <c r="W1946" s="2" t="str">
        <f t="shared" si="246"/>
        <v/>
      </c>
    </row>
    <row r="1947" spans="8:23" x14ac:dyDescent="0.3">
      <c r="H1947" s="12">
        <f t="shared" si="247"/>
        <v>0</v>
      </c>
      <c r="I1947" s="2" t="str">
        <f t="shared" si="240"/>
        <v/>
      </c>
      <c r="J1947" s="2" t="str">
        <f>IF(ISBLANK(A1947),"",-SUM(I$3:I1947))</f>
        <v/>
      </c>
      <c r="K1947" s="2" t="str">
        <f t="shared" si="241"/>
        <v/>
      </c>
      <c r="L1947" s="7" t="str">
        <f t="shared" si="242"/>
        <v/>
      </c>
      <c r="M1947" s="7" t="str">
        <f>IF(ISBLANK(A1947),"",K1947/($M$1+SUM(K$3:K1946)))</f>
        <v/>
      </c>
      <c r="N1947" t="str">
        <f>IF(ISBLANK(A1947),"",IF(H1948=0,NETWORKDAYS($H$3,H1947,holiday!$B$2:$B$10),IF(DAY(H1947)&lt;DAY(H1948),NETWORKDAYS($H$3,H1947,holiday!$B$2:$B$10),0)))</f>
        <v/>
      </c>
      <c r="O1947" t="str">
        <f>IF(ISBLANK(A1947),"",SUMIF($A$3:$A1947,O$2,$B$3:$B1947))</f>
        <v/>
      </c>
      <c r="P1947" t="str">
        <f>IF(ISBLANK(A1947),"",SUMIF($A$3:$A1947,P$2,$B$3:$B1947))</f>
        <v/>
      </c>
      <c r="Q1947" t="str">
        <f>IF(ISBLANK(A1947),"",SUMIF($A$3:$A1947,Q$2,$B$3:$B1947))</f>
        <v/>
      </c>
      <c r="R1947" t="str">
        <f>IF(ISBLANK(A1947),"",SUMIF($A$3:$A1947,R$2,$B$3:$B1947))</f>
        <v/>
      </c>
      <c r="T1947" s="2" t="str">
        <f t="shared" si="243"/>
        <v/>
      </c>
      <c r="U1947" s="2" t="str">
        <f t="shared" si="244"/>
        <v/>
      </c>
      <c r="V1947" s="2" t="str">
        <f t="shared" si="245"/>
        <v/>
      </c>
      <c r="W1947" s="2" t="str">
        <f t="shared" si="246"/>
        <v/>
      </c>
    </row>
    <row r="1948" spans="8:23" x14ac:dyDescent="0.3">
      <c r="H1948" s="12">
        <f t="shared" si="247"/>
        <v>0</v>
      </c>
      <c r="I1948" s="2" t="str">
        <f t="shared" si="240"/>
        <v/>
      </c>
      <c r="J1948" s="2" t="str">
        <f>IF(ISBLANK(A1948),"",-SUM(I$3:I1948))</f>
        <v/>
      </c>
      <c r="K1948" s="2" t="str">
        <f t="shared" si="241"/>
        <v/>
      </c>
      <c r="L1948" s="7" t="str">
        <f t="shared" si="242"/>
        <v/>
      </c>
      <c r="M1948" s="7" t="str">
        <f>IF(ISBLANK(A1948),"",K1948/($M$1+SUM(K$3:K1947)))</f>
        <v/>
      </c>
      <c r="N1948" t="str">
        <f>IF(ISBLANK(A1948),"",IF(H1949=0,NETWORKDAYS($H$3,H1948,holiday!$B$2:$B$10),IF(DAY(H1948)&lt;DAY(H1949),NETWORKDAYS($H$3,H1948,holiday!$B$2:$B$10),0)))</f>
        <v/>
      </c>
      <c r="O1948" t="str">
        <f>IF(ISBLANK(A1948),"",SUMIF($A$3:$A1948,O$2,$B$3:$B1948))</f>
        <v/>
      </c>
      <c r="P1948" t="str">
        <f>IF(ISBLANK(A1948),"",SUMIF($A$3:$A1948,P$2,$B$3:$B1948))</f>
        <v/>
      </c>
      <c r="Q1948" t="str">
        <f>IF(ISBLANK(A1948),"",SUMIF($A$3:$A1948,Q$2,$B$3:$B1948))</f>
        <v/>
      </c>
      <c r="R1948" t="str">
        <f>IF(ISBLANK(A1948),"",SUMIF($A$3:$A1948,R$2,$B$3:$B1948))</f>
        <v/>
      </c>
      <c r="T1948" s="2" t="str">
        <f t="shared" si="243"/>
        <v/>
      </c>
      <c r="U1948" s="2" t="str">
        <f t="shared" si="244"/>
        <v/>
      </c>
      <c r="V1948" s="2" t="str">
        <f t="shared" si="245"/>
        <v/>
      </c>
      <c r="W1948" s="2" t="str">
        <f t="shared" si="246"/>
        <v/>
      </c>
    </row>
    <row r="1949" spans="8:23" x14ac:dyDescent="0.3">
      <c r="H1949" s="12">
        <f t="shared" si="247"/>
        <v>0</v>
      </c>
      <c r="I1949" s="2" t="str">
        <f t="shared" si="240"/>
        <v/>
      </c>
      <c r="J1949" s="2" t="str">
        <f>IF(ISBLANK(A1949),"",-SUM(I$3:I1949))</f>
        <v/>
      </c>
      <c r="K1949" s="2" t="str">
        <f t="shared" si="241"/>
        <v/>
      </c>
      <c r="L1949" s="7" t="str">
        <f t="shared" si="242"/>
        <v/>
      </c>
      <c r="M1949" s="7" t="str">
        <f>IF(ISBLANK(A1949),"",K1949/($M$1+SUM(K$3:K1948)))</f>
        <v/>
      </c>
      <c r="N1949" t="str">
        <f>IF(ISBLANK(A1949),"",IF(H1950=0,NETWORKDAYS($H$3,H1949,holiday!$B$2:$B$10),IF(DAY(H1949)&lt;DAY(H1950),NETWORKDAYS($H$3,H1949,holiday!$B$2:$B$10),0)))</f>
        <v/>
      </c>
      <c r="O1949" t="str">
        <f>IF(ISBLANK(A1949),"",SUMIF($A$3:$A1949,O$2,$B$3:$B1949))</f>
        <v/>
      </c>
      <c r="P1949" t="str">
        <f>IF(ISBLANK(A1949),"",SUMIF($A$3:$A1949,P$2,$B$3:$B1949))</f>
        <v/>
      </c>
      <c r="Q1949" t="str">
        <f>IF(ISBLANK(A1949),"",SUMIF($A$3:$A1949,Q$2,$B$3:$B1949))</f>
        <v/>
      </c>
      <c r="R1949" t="str">
        <f>IF(ISBLANK(A1949),"",SUMIF($A$3:$A1949,R$2,$B$3:$B1949))</f>
        <v/>
      </c>
      <c r="T1949" s="2" t="str">
        <f t="shared" si="243"/>
        <v/>
      </c>
      <c r="U1949" s="2" t="str">
        <f t="shared" si="244"/>
        <v/>
      </c>
      <c r="V1949" s="2" t="str">
        <f t="shared" si="245"/>
        <v/>
      </c>
      <c r="W1949" s="2" t="str">
        <f t="shared" si="246"/>
        <v/>
      </c>
    </row>
    <row r="1950" spans="8:23" x14ac:dyDescent="0.3">
      <c r="H1950" s="12">
        <f t="shared" si="247"/>
        <v>0</v>
      </c>
      <c r="I1950" s="2" t="str">
        <f t="shared" si="240"/>
        <v/>
      </c>
      <c r="J1950" s="2" t="str">
        <f>IF(ISBLANK(A1950),"",-SUM(I$3:I1950))</f>
        <v/>
      </c>
      <c r="K1950" s="2" t="str">
        <f t="shared" si="241"/>
        <v/>
      </c>
      <c r="L1950" s="7" t="str">
        <f t="shared" si="242"/>
        <v/>
      </c>
      <c r="M1950" s="7" t="str">
        <f>IF(ISBLANK(A1950),"",K1950/($M$1+SUM(K$3:K1949)))</f>
        <v/>
      </c>
      <c r="N1950" t="str">
        <f>IF(ISBLANK(A1950),"",IF(H1951=0,NETWORKDAYS($H$3,H1950,holiday!$B$2:$B$10),IF(DAY(H1950)&lt;DAY(H1951),NETWORKDAYS($H$3,H1950,holiday!$B$2:$B$10),0)))</f>
        <v/>
      </c>
      <c r="O1950" t="str">
        <f>IF(ISBLANK(A1950),"",SUMIF($A$3:$A1950,O$2,$B$3:$B1950))</f>
        <v/>
      </c>
      <c r="P1950" t="str">
        <f>IF(ISBLANK(A1950),"",SUMIF($A$3:$A1950,P$2,$B$3:$B1950))</f>
        <v/>
      </c>
      <c r="Q1950" t="str">
        <f>IF(ISBLANK(A1950),"",SUMIF($A$3:$A1950,Q$2,$B$3:$B1950))</f>
        <v/>
      </c>
      <c r="R1950" t="str">
        <f>IF(ISBLANK(A1950),"",SUMIF($A$3:$A1950,R$2,$B$3:$B1950))</f>
        <v/>
      </c>
      <c r="T1950" s="2" t="str">
        <f t="shared" si="243"/>
        <v/>
      </c>
      <c r="U1950" s="2" t="str">
        <f t="shared" si="244"/>
        <v/>
      </c>
      <c r="V1950" s="2" t="str">
        <f t="shared" si="245"/>
        <v/>
      </c>
      <c r="W1950" s="2" t="str">
        <f t="shared" si="246"/>
        <v/>
      </c>
    </row>
    <row r="1951" spans="8:23" x14ac:dyDescent="0.3">
      <c r="H1951" s="12">
        <f t="shared" si="247"/>
        <v>0</v>
      </c>
      <c r="I1951" s="2" t="str">
        <f t="shared" si="240"/>
        <v/>
      </c>
      <c r="J1951" s="2" t="str">
        <f>IF(ISBLANK(A1951),"",-SUM(I$3:I1951))</f>
        <v/>
      </c>
      <c r="K1951" s="2" t="str">
        <f t="shared" si="241"/>
        <v/>
      </c>
      <c r="L1951" s="7" t="str">
        <f t="shared" si="242"/>
        <v/>
      </c>
      <c r="M1951" s="7" t="str">
        <f>IF(ISBLANK(A1951),"",K1951/($M$1+SUM(K$3:K1950)))</f>
        <v/>
      </c>
      <c r="N1951" t="str">
        <f>IF(ISBLANK(A1951),"",IF(H1952=0,NETWORKDAYS($H$3,H1951,holiday!$B$2:$B$10),IF(DAY(H1951)&lt;DAY(H1952),NETWORKDAYS($H$3,H1951,holiday!$B$2:$B$10),0)))</f>
        <v/>
      </c>
      <c r="O1951" t="str">
        <f>IF(ISBLANK(A1951),"",SUMIF($A$3:$A1951,O$2,$B$3:$B1951))</f>
        <v/>
      </c>
      <c r="P1951" t="str">
        <f>IF(ISBLANK(A1951),"",SUMIF($A$3:$A1951,P$2,$B$3:$B1951))</f>
        <v/>
      </c>
      <c r="Q1951" t="str">
        <f>IF(ISBLANK(A1951),"",SUMIF($A$3:$A1951,Q$2,$B$3:$B1951))</f>
        <v/>
      </c>
      <c r="R1951" t="str">
        <f>IF(ISBLANK(A1951),"",SUMIF($A$3:$A1951,R$2,$B$3:$B1951))</f>
        <v/>
      </c>
      <c r="T1951" s="2" t="str">
        <f t="shared" si="243"/>
        <v/>
      </c>
      <c r="U1951" s="2" t="str">
        <f t="shared" si="244"/>
        <v/>
      </c>
      <c r="V1951" s="2" t="str">
        <f t="shared" si="245"/>
        <v/>
      </c>
      <c r="W1951" s="2" t="str">
        <f t="shared" si="246"/>
        <v/>
      </c>
    </row>
    <row r="1952" spans="8:23" x14ac:dyDescent="0.3">
      <c r="H1952" s="12">
        <f t="shared" si="247"/>
        <v>0</v>
      </c>
      <c r="I1952" s="2" t="str">
        <f t="shared" si="240"/>
        <v/>
      </c>
      <c r="J1952" s="2" t="str">
        <f>IF(ISBLANK(A1952),"",-SUM(I$3:I1952))</f>
        <v/>
      </c>
      <c r="K1952" s="2" t="str">
        <f t="shared" si="241"/>
        <v/>
      </c>
      <c r="L1952" s="7" t="str">
        <f t="shared" si="242"/>
        <v/>
      </c>
      <c r="M1952" s="7" t="str">
        <f>IF(ISBLANK(A1952),"",K1952/($M$1+SUM(K$3:K1951)))</f>
        <v/>
      </c>
      <c r="N1952" t="str">
        <f>IF(ISBLANK(A1952),"",IF(H1953=0,NETWORKDAYS($H$3,H1952,holiday!$B$2:$B$10),IF(DAY(H1952)&lt;DAY(H1953),NETWORKDAYS($H$3,H1952,holiday!$B$2:$B$10),0)))</f>
        <v/>
      </c>
      <c r="O1952" t="str">
        <f>IF(ISBLANK(A1952),"",SUMIF($A$3:$A1952,O$2,$B$3:$B1952))</f>
        <v/>
      </c>
      <c r="P1952" t="str">
        <f>IF(ISBLANK(A1952),"",SUMIF($A$3:$A1952,P$2,$B$3:$B1952))</f>
        <v/>
      </c>
      <c r="Q1952" t="str">
        <f>IF(ISBLANK(A1952),"",SUMIF($A$3:$A1952,Q$2,$B$3:$B1952))</f>
        <v/>
      </c>
      <c r="R1952" t="str">
        <f>IF(ISBLANK(A1952),"",SUMIF($A$3:$A1952,R$2,$B$3:$B1952))</f>
        <v/>
      </c>
      <c r="T1952" s="2" t="str">
        <f t="shared" si="243"/>
        <v/>
      </c>
      <c r="U1952" s="2" t="str">
        <f t="shared" si="244"/>
        <v/>
      </c>
      <c r="V1952" s="2" t="str">
        <f t="shared" si="245"/>
        <v/>
      </c>
      <c r="W1952" s="2" t="str">
        <f t="shared" si="246"/>
        <v/>
      </c>
    </row>
    <row r="1953" spans="8:23" x14ac:dyDescent="0.3">
      <c r="H1953" s="12">
        <f t="shared" si="247"/>
        <v>0</v>
      </c>
      <c r="I1953" s="2" t="str">
        <f t="shared" si="240"/>
        <v/>
      </c>
      <c r="J1953" s="2" t="str">
        <f>IF(ISBLANK(A1953),"",-SUM(I$3:I1953))</f>
        <v/>
      </c>
      <c r="K1953" s="2" t="str">
        <f t="shared" si="241"/>
        <v/>
      </c>
      <c r="L1953" s="7" t="str">
        <f t="shared" si="242"/>
        <v/>
      </c>
      <c r="M1953" s="7" t="str">
        <f>IF(ISBLANK(A1953),"",K1953/($M$1+SUM(K$3:K1952)))</f>
        <v/>
      </c>
      <c r="N1953" t="str">
        <f>IF(ISBLANK(A1953),"",IF(H1954=0,NETWORKDAYS($H$3,H1953,holiday!$B$2:$B$10),IF(DAY(H1953)&lt;DAY(H1954),NETWORKDAYS($H$3,H1953,holiday!$B$2:$B$10),0)))</f>
        <v/>
      </c>
      <c r="O1953" t="str">
        <f>IF(ISBLANK(A1953),"",SUMIF($A$3:$A1953,O$2,$B$3:$B1953))</f>
        <v/>
      </c>
      <c r="P1953" t="str">
        <f>IF(ISBLANK(A1953),"",SUMIF($A$3:$A1953,P$2,$B$3:$B1953))</f>
        <v/>
      </c>
      <c r="Q1953" t="str">
        <f>IF(ISBLANK(A1953),"",SUMIF($A$3:$A1953,Q$2,$B$3:$B1953))</f>
        <v/>
      </c>
      <c r="R1953" t="str">
        <f>IF(ISBLANK(A1953),"",SUMIF($A$3:$A1953,R$2,$B$3:$B1953))</f>
        <v/>
      </c>
      <c r="T1953" s="2" t="str">
        <f t="shared" si="243"/>
        <v/>
      </c>
      <c r="U1953" s="2" t="str">
        <f t="shared" si="244"/>
        <v/>
      </c>
      <c r="V1953" s="2" t="str">
        <f t="shared" si="245"/>
        <v/>
      </c>
      <c r="W1953" s="2" t="str">
        <f t="shared" si="246"/>
        <v/>
      </c>
    </row>
    <row r="1954" spans="8:23" x14ac:dyDescent="0.3">
      <c r="H1954" s="12">
        <f t="shared" si="247"/>
        <v>0</v>
      </c>
      <c r="I1954" s="2" t="str">
        <f t="shared" si="240"/>
        <v/>
      </c>
      <c r="J1954" s="2" t="str">
        <f>IF(ISBLANK(A1954),"",-SUM(I$3:I1954))</f>
        <v/>
      </c>
      <c r="K1954" s="2" t="str">
        <f t="shared" si="241"/>
        <v/>
      </c>
      <c r="L1954" s="7" t="str">
        <f t="shared" si="242"/>
        <v/>
      </c>
      <c r="M1954" s="7" t="str">
        <f>IF(ISBLANK(A1954),"",K1954/($M$1+SUM(K$3:K1953)))</f>
        <v/>
      </c>
      <c r="N1954" t="str">
        <f>IF(ISBLANK(A1954),"",IF(H1955=0,NETWORKDAYS($H$3,H1954,holiday!$B$2:$B$10),IF(DAY(H1954)&lt;DAY(H1955),NETWORKDAYS($H$3,H1954,holiday!$B$2:$B$10),0)))</f>
        <v/>
      </c>
      <c r="O1954" t="str">
        <f>IF(ISBLANK(A1954),"",SUMIF($A$3:$A1954,O$2,$B$3:$B1954))</f>
        <v/>
      </c>
      <c r="P1954" t="str">
        <f>IF(ISBLANK(A1954),"",SUMIF($A$3:$A1954,P$2,$B$3:$B1954))</f>
        <v/>
      </c>
      <c r="Q1954" t="str">
        <f>IF(ISBLANK(A1954),"",SUMIF($A$3:$A1954,Q$2,$B$3:$B1954))</f>
        <v/>
      </c>
      <c r="R1954" t="str">
        <f>IF(ISBLANK(A1954),"",SUMIF($A$3:$A1954,R$2,$B$3:$B1954))</f>
        <v/>
      </c>
      <c r="T1954" s="2" t="str">
        <f t="shared" si="243"/>
        <v/>
      </c>
      <c r="U1954" s="2" t="str">
        <f t="shared" si="244"/>
        <v/>
      </c>
      <c r="V1954" s="2" t="str">
        <f t="shared" si="245"/>
        <v/>
      </c>
      <c r="W1954" s="2" t="str">
        <f t="shared" si="246"/>
        <v/>
      </c>
    </row>
    <row r="1955" spans="8:23" x14ac:dyDescent="0.3">
      <c r="H1955" s="12">
        <f t="shared" si="247"/>
        <v>0</v>
      </c>
      <c r="I1955" s="2" t="str">
        <f t="shared" si="240"/>
        <v/>
      </c>
      <c r="J1955" s="2" t="str">
        <f>IF(ISBLANK(A1955),"",-SUM(I$3:I1955))</f>
        <v/>
      </c>
      <c r="K1955" s="2" t="str">
        <f t="shared" si="241"/>
        <v/>
      </c>
      <c r="L1955" s="7" t="str">
        <f t="shared" si="242"/>
        <v/>
      </c>
      <c r="M1955" s="7" t="str">
        <f>IF(ISBLANK(A1955),"",K1955/($M$1+SUM(K$3:K1954)))</f>
        <v/>
      </c>
      <c r="N1955" t="str">
        <f>IF(ISBLANK(A1955),"",IF(H1956=0,NETWORKDAYS($H$3,H1955,holiday!$B$2:$B$10),IF(DAY(H1955)&lt;DAY(H1956),NETWORKDAYS($H$3,H1955,holiday!$B$2:$B$10),0)))</f>
        <v/>
      </c>
      <c r="O1955" t="str">
        <f>IF(ISBLANK(A1955),"",SUMIF($A$3:$A1955,O$2,$B$3:$B1955))</f>
        <v/>
      </c>
      <c r="P1955" t="str">
        <f>IF(ISBLANK(A1955),"",SUMIF($A$3:$A1955,P$2,$B$3:$B1955))</f>
        <v/>
      </c>
      <c r="Q1955" t="str">
        <f>IF(ISBLANK(A1955),"",SUMIF($A$3:$A1955,Q$2,$B$3:$B1955))</f>
        <v/>
      </c>
      <c r="R1955" t="str">
        <f>IF(ISBLANK(A1955),"",SUMIF($A$3:$A1955,R$2,$B$3:$B1955))</f>
        <v/>
      </c>
      <c r="T1955" s="2" t="str">
        <f t="shared" si="243"/>
        <v/>
      </c>
      <c r="U1955" s="2" t="str">
        <f t="shared" si="244"/>
        <v/>
      </c>
      <c r="V1955" s="2" t="str">
        <f t="shared" si="245"/>
        <v/>
      </c>
      <c r="W1955" s="2" t="str">
        <f t="shared" si="246"/>
        <v/>
      </c>
    </row>
    <row r="1956" spans="8:23" x14ac:dyDescent="0.3">
      <c r="H1956" s="12">
        <f t="shared" si="247"/>
        <v>0</v>
      </c>
      <c r="I1956" s="2" t="str">
        <f t="shared" si="240"/>
        <v/>
      </c>
      <c r="J1956" s="2" t="str">
        <f>IF(ISBLANK(A1956),"",-SUM(I$3:I1956))</f>
        <v/>
      </c>
      <c r="K1956" s="2" t="str">
        <f t="shared" si="241"/>
        <v/>
      </c>
      <c r="L1956" s="7" t="str">
        <f t="shared" si="242"/>
        <v/>
      </c>
      <c r="M1956" s="7" t="str">
        <f>IF(ISBLANK(A1956),"",K1956/($M$1+SUM(K$3:K1955)))</f>
        <v/>
      </c>
      <c r="N1956" t="str">
        <f>IF(ISBLANK(A1956),"",IF(H1957=0,NETWORKDAYS($H$3,H1956,holiday!$B$2:$B$10),IF(DAY(H1956)&lt;DAY(H1957),NETWORKDAYS($H$3,H1956,holiday!$B$2:$B$10),0)))</f>
        <v/>
      </c>
      <c r="O1956" t="str">
        <f>IF(ISBLANK(A1956),"",SUMIF($A$3:$A1956,O$2,$B$3:$B1956))</f>
        <v/>
      </c>
      <c r="P1956" t="str">
        <f>IF(ISBLANK(A1956),"",SUMIF($A$3:$A1956,P$2,$B$3:$B1956))</f>
        <v/>
      </c>
      <c r="Q1956" t="str">
        <f>IF(ISBLANK(A1956),"",SUMIF($A$3:$A1956,Q$2,$B$3:$B1956))</f>
        <v/>
      </c>
      <c r="R1956" t="str">
        <f>IF(ISBLANK(A1956),"",SUMIF($A$3:$A1956,R$2,$B$3:$B1956))</f>
        <v/>
      </c>
      <c r="T1956" s="2" t="str">
        <f t="shared" si="243"/>
        <v/>
      </c>
      <c r="U1956" s="2" t="str">
        <f t="shared" si="244"/>
        <v/>
      </c>
      <c r="V1956" s="2" t="str">
        <f t="shared" si="245"/>
        <v/>
      </c>
      <c r="W1956" s="2" t="str">
        <f t="shared" si="246"/>
        <v/>
      </c>
    </row>
    <row r="1957" spans="8:23" x14ac:dyDescent="0.3">
      <c r="H1957" s="12">
        <f t="shared" si="247"/>
        <v>0</v>
      </c>
      <c r="I1957" s="2" t="str">
        <f t="shared" si="240"/>
        <v/>
      </c>
      <c r="J1957" s="2" t="str">
        <f>IF(ISBLANK(A1957),"",-SUM(I$3:I1957))</f>
        <v/>
      </c>
      <c r="K1957" s="2" t="str">
        <f t="shared" si="241"/>
        <v/>
      </c>
      <c r="L1957" s="7" t="str">
        <f t="shared" si="242"/>
        <v/>
      </c>
      <c r="M1957" s="7" t="str">
        <f>IF(ISBLANK(A1957),"",K1957/($M$1+SUM(K$3:K1956)))</f>
        <v/>
      </c>
      <c r="N1957" t="str">
        <f>IF(ISBLANK(A1957),"",IF(H1958=0,NETWORKDAYS($H$3,H1957,holiday!$B$2:$B$10),IF(DAY(H1957)&lt;DAY(H1958),NETWORKDAYS($H$3,H1957,holiday!$B$2:$B$10),0)))</f>
        <v/>
      </c>
      <c r="O1957" t="str">
        <f>IF(ISBLANK(A1957),"",SUMIF($A$3:$A1957,O$2,$B$3:$B1957))</f>
        <v/>
      </c>
      <c r="P1957" t="str">
        <f>IF(ISBLANK(A1957),"",SUMIF($A$3:$A1957,P$2,$B$3:$B1957))</f>
        <v/>
      </c>
      <c r="Q1957" t="str">
        <f>IF(ISBLANK(A1957),"",SUMIF($A$3:$A1957,Q$2,$B$3:$B1957))</f>
        <v/>
      </c>
      <c r="R1957" t="str">
        <f>IF(ISBLANK(A1957),"",SUMIF($A$3:$A1957,R$2,$B$3:$B1957))</f>
        <v/>
      </c>
      <c r="T1957" s="2" t="str">
        <f t="shared" si="243"/>
        <v/>
      </c>
      <c r="U1957" s="2" t="str">
        <f t="shared" si="244"/>
        <v/>
      </c>
      <c r="V1957" s="2" t="str">
        <f t="shared" si="245"/>
        <v/>
      </c>
      <c r="W1957" s="2" t="str">
        <f t="shared" si="246"/>
        <v/>
      </c>
    </row>
    <row r="1958" spans="8:23" x14ac:dyDescent="0.3">
      <c r="H1958" s="12">
        <f t="shared" si="247"/>
        <v>0</v>
      </c>
      <c r="I1958" s="2" t="str">
        <f t="shared" si="240"/>
        <v/>
      </c>
      <c r="J1958" s="2" t="str">
        <f>IF(ISBLANK(A1958),"",-SUM(I$3:I1958))</f>
        <v/>
      </c>
      <c r="K1958" s="2" t="str">
        <f t="shared" si="241"/>
        <v/>
      </c>
      <c r="L1958" s="7" t="str">
        <f t="shared" si="242"/>
        <v/>
      </c>
      <c r="M1958" s="7" t="str">
        <f>IF(ISBLANK(A1958),"",K1958/($M$1+SUM(K$3:K1957)))</f>
        <v/>
      </c>
      <c r="N1958" t="str">
        <f>IF(ISBLANK(A1958),"",IF(H1959=0,NETWORKDAYS($H$3,H1958,holiday!$B$2:$B$10),IF(DAY(H1958)&lt;DAY(H1959),NETWORKDAYS($H$3,H1958,holiday!$B$2:$B$10),0)))</f>
        <v/>
      </c>
      <c r="O1958" t="str">
        <f>IF(ISBLANK(A1958),"",SUMIF($A$3:$A1958,O$2,$B$3:$B1958))</f>
        <v/>
      </c>
      <c r="P1958" t="str">
        <f>IF(ISBLANK(A1958),"",SUMIF($A$3:$A1958,P$2,$B$3:$B1958))</f>
        <v/>
      </c>
      <c r="Q1958" t="str">
        <f>IF(ISBLANK(A1958),"",SUMIF($A$3:$A1958,Q$2,$B$3:$B1958))</f>
        <v/>
      </c>
      <c r="R1958" t="str">
        <f>IF(ISBLANK(A1958),"",SUMIF($A$3:$A1958,R$2,$B$3:$B1958))</f>
        <v/>
      </c>
      <c r="T1958" s="2" t="str">
        <f t="shared" si="243"/>
        <v/>
      </c>
      <c r="U1958" s="2" t="str">
        <f t="shared" si="244"/>
        <v/>
      </c>
      <c r="V1958" s="2" t="str">
        <f t="shared" si="245"/>
        <v/>
      </c>
      <c r="W1958" s="2" t="str">
        <f t="shared" si="246"/>
        <v/>
      </c>
    </row>
    <row r="1959" spans="8:23" x14ac:dyDescent="0.3">
      <c r="H1959" s="12">
        <f t="shared" si="247"/>
        <v>0</v>
      </c>
      <c r="I1959" s="2" t="str">
        <f t="shared" si="240"/>
        <v/>
      </c>
      <c r="J1959" s="2" t="str">
        <f>IF(ISBLANK(A1959),"",-SUM(I$3:I1959))</f>
        <v/>
      </c>
      <c r="K1959" s="2" t="str">
        <f t="shared" si="241"/>
        <v/>
      </c>
      <c r="L1959" s="7" t="str">
        <f t="shared" si="242"/>
        <v/>
      </c>
      <c r="M1959" s="7" t="str">
        <f>IF(ISBLANK(A1959),"",K1959/($M$1+SUM(K$3:K1958)))</f>
        <v/>
      </c>
      <c r="N1959" t="str">
        <f>IF(ISBLANK(A1959),"",IF(H1960=0,NETWORKDAYS($H$3,H1959,holiday!$B$2:$B$10),IF(DAY(H1959)&lt;DAY(H1960),NETWORKDAYS($H$3,H1959,holiday!$B$2:$B$10),0)))</f>
        <v/>
      </c>
      <c r="O1959" t="str">
        <f>IF(ISBLANK(A1959),"",SUMIF($A$3:$A1959,O$2,$B$3:$B1959))</f>
        <v/>
      </c>
      <c r="P1959" t="str">
        <f>IF(ISBLANK(A1959),"",SUMIF($A$3:$A1959,P$2,$B$3:$B1959))</f>
        <v/>
      </c>
      <c r="Q1959" t="str">
        <f>IF(ISBLANK(A1959),"",SUMIF($A$3:$A1959,Q$2,$B$3:$B1959))</f>
        <v/>
      </c>
      <c r="R1959" t="str">
        <f>IF(ISBLANK(A1959),"",SUMIF($A$3:$A1959,R$2,$B$3:$B1959))</f>
        <v/>
      </c>
      <c r="T1959" s="2" t="str">
        <f t="shared" si="243"/>
        <v/>
      </c>
      <c r="U1959" s="2" t="str">
        <f t="shared" si="244"/>
        <v/>
      </c>
      <c r="V1959" s="2" t="str">
        <f t="shared" si="245"/>
        <v/>
      </c>
      <c r="W1959" s="2" t="str">
        <f t="shared" si="246"/>
        <v/>
      </c>
    </row>
    <row r="1960" spans="8:23" x14ac:dyDescent="0.3">
      <c r="H1960" s="12">
        <f t="shared" si="247"/>
        <v>0</v>
      </c>
      <c r="I1960" s="2" t="str">
        <f t="shared" ref="I1960:I2023" si="248">IF(ISBLANK(A1960),"",-B1960*C1960)</f>
        <v/>
      </c>
      <c r="J1960" s="2" t="str">
        <f>IF(ISBLANK(A1960),"",-SUM(I$3:I1960))</f>
        <v/>
      </c>
      <c r="K1960" s="2" t="str">
        <f t="shared" ref="K1960:K2023" si="249">IF(ISBLANK(A1960),"",SUMPRODUCT(O1960:R1960,T1960:W1960)-J1960)</f>
        <v/>
      </c>
      <c r="L1960" s="7" t="str">
        <f t="shared" ref="L1960:L2023" si="250">IF(ISBLANK(A1960),"",K1960/$M$1)</f>
        <v/>
      </c>
      <c r="M1960" s="7" t="str">
        <f>IF(ISBLANK(A1960),"",K1960/($M$1+SUM(K$3:K1959)))</f>
        <v/>
      </c>
      <c r="N1960" t="str">
        <f>IF(ISBLANK(A1960),"",IF(H1961=0,NETWORKDAYS($H$3,H1960,holiday!$B$2:$B$10),IF(DAY(H1960)&lt;DAY(H1961),NETWORKDAYS($H$3,H1960,holiday!$B$2:$B$10),0)))</f>
        <v/>
      </c>
      <c r="O1960" t="str">
        <f>IF(ISBLANK(A1960),"",SUMIF($A$3:$A1960,O$2,$B$3:$B1960))</f>
        <v/>
      </c>
      <c r="P1960" t="str">
        <f>IF(ISBLANK(A1960),"",SUMIF($A$3:$A1960,P$2,$B$3:$B1960))</f>
        <v/>
      </c>
      <c r="Q1960" t="str">
        <f>IF(ISBLANK(A1960),"",SUMIF($A$3:$A1960,Q$2,$B$3:$B1960))</f>
        <v/>
      </c>
      <c r="R1960" t="str">
        <f>IF(ISBLANK(A1960),"",SUMIF($A$3:$A1960,R$2,$B$3:$B1960))</f>
        <v/>
      </c>
      <c r="T1960" s="2" t="str">
        <f t="shared" ref="T1960:T2023" si="251">IF(ISBLANK(A1960),"",IF($A1960=T$2,$C1960,T1959))</f>
        <v/>
      </c>
      <c r="U1960" s="2" t="str">
        <f t="shared" ref="U1960:U2023" si="252">IF(ISBLANK(A1960),"",IF($A1960=U$2,$C1960,U1959))</f>
        <v/>
      </c>
      <c r="V1960" s="2" t="str">
        <f t="shared" ref="V1960:V2023" si="253">IF(ISBLANK(A1960),"",IF($A1960=V$2,$C1960,V1959))</f>
        <v/>
      </c>
      <c r="W1960" s="2" t="str">
        <f t="shared" ref="W1960:W2023" si="254">IF(ISBLANK(A1960),"",IF($A1960=W$2,$C1960,W1959))</f>
        <v/>
      </c>
    </row>
    <row r="1961" spans="8:23" x14ac:dyDescent="0.3">
      <c r="H1961" s="12">
        <f t="shared" si="247"/>
        <v>0</v>
      </c>
      <c r="I1961" s="2" t="str">
        <f t="shared" si="248"/>
        <v/>
      </c>
      <c r="J1961" s="2" t="str">
        <f>IF(ISBLANK(A1961),"",-SUM(I$3:I1961))</f>
        <v/>
      </c>
      <c r="K1961" s="2" t="str">
        <f t="shared" si="249"/>
        <v/>
      </c>
      <c r="L1961" s="7" t="str">
        <f t="shared" si="250"/>
        <v/>
      </c>
      <c r="M1961" s="7" t="str">
        <f>IF(ISBLANK(A1961),"",K1961/($M$1+SUM(K$3:K1960)))</f>
        <v/>
      </c>
      <c r="N1961" t="str">
        <f>IF(ISBLANK(A1961),"",IF(H1962=0,NETWORKDAYS($H$3,H1961,holiday!$B$2:$B$10),IF(DAY(H1961)&lt;DAY(H1962),NETWORKDAYS($H$3,H1961,holiday!$B$2:$B$10),0)))</f>
        <v/>
      </c>
      <c r="O1961" t="str">
        <f>IF(ISBLANK(A1961),"",SUMIF($A$3:$A1961,O$2,$B$3:$B1961))</f>
        <v/>
      </c>
      <c r="P1961" t="str">
        <f>IF(ISBLANK(A1961),"",SUMIF($A$3:$A1961,P$2,$B$3:$B1961))</f>
        <v/>
      </c>
      <c r="Q1961" t="str">
        <f>IF(ISBLANK(A1961),"",SUMIF($A$3:$A1961,Q$2,$B$3:$B1961))</f>
        <v/>
      </c>
      <c r="R1961" t="str">
        <f>IF(ISBLANK(A1961),"",SUMIF($A$3:$A1961,R$2,$B$3:$B1961))</f>
        <v/>
      </c>
      <c r="T1961" s="2" t="str">
        <f t="shared" si="251"/>
        <v/>
      </c>
      <c r="U1961" s="2" t="str">
        <f t="shared" si="252"/>
        <v/>
      </c>
      <c r="V1961" s="2" t="str">
        <f t="shared" si="253"/>
        <v/>
      </c>
      <c r="W1961" s="2" t="str">
        <f t="shared" si="254"/>
        <v/>
      </c>
    </row>
    <row r="1962" spans="8:23" x14ac:dyDescent="0.3">
      <c r="H1962" s="12">
        <f t="shared" si="247"/>
        <v>0</v>
      </c>
      <c r="I1962" s="2" t="str">
        <f t="shared" si="248"/>
        <v/>
      </c>
      <c r="J1962" s="2" t="str">
        <f>IF(ISBLANK(A1962),"",-SUM(I$3:I1962))</f>
        <v/>
      </c>
      <c r="K1962" s="2" t="str">
        <f t="shared" si="249"/>
        <v/>
      </c>
      <c r="L1962" s="7" t="str">
        <f t="shared" si="250"/>
        <v/>
      </c>
      <c r="M1962" s="7" t="str">
        <f>IF(ISBLANK(A1962),"",K1962/($M$1+SUM(K$3:K1961)))</f>
        <v/>
      </c>
      <c r="N1962" t="str">
        <f>IF(ISBLANK(A1962),"",IF(H1963=0,NETWORKDAYS($H$3,H1962,holiday!$B$2:$B$10),IF(DAY(H1962)&lt;DAY(H1963),NETWORKDAYS($H$3,H1962,holiday!$B$2:$B$10),0)))</f>
        <v/>
      </c>
      <c r="O1962" t="str">
        <f>IF(ISBLANK(A1962),"",SUMIF($A$3:$A1962,O$2,$B$3:$B1962))</f>
        <v/>
      </c>
      <c r="P1962" t="str">
        <f>IF(ISBLANK(A1962),"",SUMIF($A$3:$A1962,P$2,$B$3:$B1962))</f>
        <v/>
      </c>
      <c r="Q1962" t="str">
        <f>IF(ISBLANK(A1962),"",SUMIF($A$3:$A1962,Q$2,$B$3:$B1962))</f>
        <v/>
      </c>
      <c r="R1962" t="str">
        <f>IF(ISBLANK(A1962),"",SUMIF($A$3:$A1962,R$2,$B$3:$B1962))</f>
        <v/>
      </c>
      <c r="T1962" s="2" t="str">
        <f t="shared" si="251"/>
        <v/>
      </c>
      <c r="U1962" s="2" t="str">
        <f t="shared" si="252"/>
        <v/>
      </c>
      <c r="V1962" s="2" t="str">
        <f t="shared" si="253"/>
        <v/>
      </c>
      <c r="W1962" s="2" t="str">
        <f t="shared" si="254"/>
        <v/>
      </c>
    </row>
    <row r="1963" spans="8:23" x14ac:dyDescent="0.3">
      <c r="H1963" s="12">
        <f t="shared" si="247"/>
        <v>0</v>
      </c>
      <c r="I1963" s="2" t="str">
        <f t="shared" si="248"/>
        <v/>
      </c>
      <c r="J1963" s="2" t="str">
        <f>IF(ISBLANK(A1963),"",-SUM(I$3:I1963))</f>
        <v/>
      </c>
      <c r="K1963" s="2" t="str">
        <f t="shared" si="249"/>
        <v/>
      </c>
      <c r="L1963" s="7" t="str">
        <f t="shared" si="250"/>
        <v/>
      </c>
      <c r="M1963" s="7" t="str">
        <f>IF(ISBLANK(A1963),"",K1963/($M$1+SUM(K$3:K1962)))</f>
        <v/>
      </c>
      <c r="N1963" t="str">
        <f>IF(ISBLANK(A1963),"",IF(H1964=0,NETWORKDAYS($H$3,H1963,holiday!$B$2:$B$10),IF(DAY(H1963)&lt;DAY(H1964),NETWORKDAYS($H$3,H1963,holiday!$B$2:$B$10),0)))</f>
        <v/>
      </c>
      <c r="O1963" t="str">
        <f>IF(ISBLANK(A1963),"",SUMIF($A$3:$A1963,O$2,$B$3:$B1963))</f>
        <v/>
      </c>
      <c r="P1963" t="str">
        <f>IF(ISBLANK(A1963),"",SUMIF($A$3:$A1963,P$2,$B$3:$B1963))</f>
        <v/>
      </c>
      <c r="Q1963" t="str">
        <f>IF(ISBLANK(A1963),"",SUMIF($A$3:$A1963,Q$2,$B$3:$B1963))</f>
        <v/>
      </c>
      <c r="R1963" t="str">
        <f>IF(ISBLANK(A1963),"",SUMIF($A$3:$A1963,R$2,$B$3:$B1963))</f>
        <v/>
      </c>
      <c r="T1963" s="2" t="str">
        <f t="shared" si="251"/>
        <v/>
      </c>
      <c r="U1963" s="2" t="str">
        <f t="shared" si="252"/>
        <v/>
      </c>
      <c r="V1963" s="2" t="str">
        <f t="shared" si="253"/>
        <v/>
      </c>
      <c r="W1963" s="2" t="str">
        <f t="shared" si="254"/>
        <v/>
      </c>
    </row>
    <row r="1964" spans="8:23" x14ac:dyDescent="0.3">
      <c r="H1964" s="12">
        <f t="shared" si="247"/>
        <v>0</v>
      </c>
      <c r="I1964" s="2" t="str">
        <f t="shared" si="248"/>
        <v/>
      </c>
      <c r="J1964" s="2" t="str">
        <f>IF(ISBLANK(A1964),"",-SUM(I$3:I1964))</f>
        <v/>
      </c>
      <c r="K1964" s="2" t="str">
        <f t="shared" si="249"/>
        <v/>
      </c>
      <c r="L1964" s="7" t="str">
        <f t="shared" si="250"/>
        <v/>
      </c>
      <c r="M1964" s="7" t="str">
        <f>IF(ISBLANK(A1964),"",K1964/($M$1+SUM(K$3:K1963)))</f>
        <v/>
      </c>
      <c r="N1964" t="str">
        <f>IF(ISBLANK(A1964),"",IF(H1965=0,NETWORKDAYS($H$3,H1964,holiday!$B$2:$B$10),IF(DAY(H1964)&lt;DAY(H1965),NETWORKDAYS($H$3,H1964,holiday!$B$2:$B$10),0)))</f>
        <v/>
      </c>
      <c r="O1964" t="str">
        <f>IF(ISBLANK(A1964),"",SUMIF($A$3:$A1964,O$2,$B$3:$B1964))</f>
        <v/>
      </c>
      <c r="P1964" t="str">
        <f>IF(ISBLANK(A1964),"",SUMIF($A$3:$A1964,P$2,$B$3:$B1964))</f>
        <v/>
      </c>
      <c r="Q1964" t="str">
        <f>IF(ISBLANK(A1964),"",SUMIF($A$3:$A1964,Q$2,$B$3:$B1964))</f>
        <v/>
      </c>
      <c r="R1964" t="str">
        <f>IF(ISBLANK(A1964),"",SUMIF($A$3:$A1964,R$2,$B$3:$B1964))</f>
        <v/>
      </c>
      <c r="T1964" s="2" t="str">
        <f t="shared" si="251"/>
        <v/>
      </c>
      <c r="U1964" s="2" t="str">
        <f t="shared" si="252"/>
        <v/>
      </c>
      <c r="V1964" s="2" t="str">
        <f t="shared" si="253"/>
        <v/>
      </c>
      <c r="W1964" s="2" t="str">
        <f t="shared" si="254"/>
        <v/>
      </c>
    </row>
    <row r="1965" spans="8:23" x14ac:dyDescent="0.3">
      <c r="H1965" s="12">
        <f t="shared" si="247"/>
        <v>0</v>
      </c>
      <c r="I1965" s="2" t="str">
        <f t="shared" si="248"/>
        <v/>
      </c>
      <c r="J1965" s="2" t="str">
        <f>IF(ISBLANK(A1965),"",-SUM(I$3:I1965))</f>
        <v/>
      </c>
      <c r="K1965" s="2" t="str">
        <f t="shared" si="249"/>
        <v/>
      </c>
      <c r="L1965" s="7" t="str">
        <f t="shared" si="250"/>
        <v/>
      </c>
      <c r="M1965" s="7" t="str">
        <f>IF(ISBLANK(A1965),"",K1965/($M$1+SUM(K$3:K1964)))</f>
        <v/>
      </c>
      <c r="N1965" t="str">
        <f>IF(ISBLANK(A1965),"",IF(H1966=0,NETWORKDAYS($H$3,H1965,holiday!$B$2:$B$10),IF(DAY(H1965)&lt;DAY(H1966),NETWORKDAYS($H$3,H1965,holiday!$B$2:$B$10),0)))</f>
        <v/>
      </c>
      <c r="O1965" t="str">
        <f>IF(ISBLANK(A1965),"",SUMIF($A$3:$A1965,O$2,$B$3:$B1965))</f>
        <v/>
      </c>
      <c r="P1965" t="str">
        <f>IF(ISBLANK(A1965),"",SUMIF($A$3:$A1965,P$2,$B$3:$B1965))</f>
        <v/>
      </c>
      <c r="Q1965" t="str">
        <f>IF(ISBLANK(A1965),"",SUMIF($A$3:$A1965,Q$2,$B$3:$B1965))</f>
        <v/>
      </c>
      <c r="R1965" t="str">
        <f>IF(ISBLANK(A1965),"",SUMIF($A$3:$A1965,R$2,$B$3:$B1965))</f>
        <v/>
      </c>
      <c r="T1965" s="2" t="str">
        <f t="shared" si="251"/>
        <v/>
      </c>
      <c r="U1965" s="2" t="str">
        <f t="shared" si="252"/>
        <v/>
      </c>
      <c r="V1965" s="2" t="str">
        <f t="shared" si="253"/>
        <v/>
      </c>
      <c r="W1965" s="2" t="str">
        <f t="shared" si="254"/>
        <v/>
      </c>
    </row>
    <row r="1966" spans="8:23" x14ac:dyDescent="0.3">
      <c r="H1966" s="12">
        <f t="shared" si="247"/>
        <v>0</v>
      </c>
      <c r="I1966" s="2" t="str">
        <f t="shared" si="248"/>
        <v/>
      </c>
      <c r="J1966" s="2" t="str">
        <f>IF(ISBLANK(A1966),"",-SUM(I$3:I1966))</f>
        <v/>
      </c>
      <c r="K1966" s="2" t="str">
        <f t="shared" si="249"/>
        <v/>
      </c>
      <c r="L1966" s="7" t="str">
        <f t="shared" si="250"/>
        <v/>
      </c>
      <c r="M1966" s="7" t="str">
        <f>IF(ISBLANK(A1966),"",K1966/($M$1+SUM(K$3:K1965)))</f>
        <v/>
      </c>
      <c r="N1966" t="str">
        <f>IF(ISBLANK(A1966),"",IF(H1967=0,NETWORKDAYS($H$3,H1966,holiday!$B$2:$B$10),IF(DAY(H1966)&lt;DAY(H1967),NETWORKDAYS($H$3,H1966,holiday!$B$2:$B$10),0)))</f>
        <v/>
      </c>
      <c r="O1966" t="str">
        <f>IF(ISBLANK(A1966),"",SUMIF($A$3:$A1966,O$2,$B$3:$B1966))</f>
        <v/>
      </c>
      <c r="P1966" t="str">
        <f>IF(ISBLANK(A1966),"",SUMIF($A$3:$A1966,P$2,$B$3:$B1966))</f>
        <v/>
      </c>
      <c r="Q1966" t="str">
        <f>IF(ISBLANK(A1966),"",SUMIF($A$3:$A1966,Q$2,$B$3:$B1966))</f>
        <v/>
      </c>
      <c r="R1966" t="str">
        <f>IF(ISBLANK(A1966),"",SUMIF($A$3:$A1966,R$2,$B$3:$B1966))</f>
        <v/>
      </c>
      <c r="T1966" s="2" t="str">
        <f t="shared" si="251"/>
        <v/>
      </c>
      <c r="U1966" s="2" t="str">
        <f t="shared" si="252"/>
        <v/>
      </c>
      <c r="V1966" s="2" t="str">
        <f t="shared" si="253"/>
        <v/>
      </c>
      <c r="W1966" s="2" t="str">
        <f t="shared" si="254"/>
        <v/>
      </c>
    </row>
    <row r="1967" spans="8:23" x14ac:dyDescent="0.3">
      <c r="H1967" s="12">
        <f t="shared" si="247"/>
        <v>0</v>
      </c>
      <c r="I1967" s="2" t="str">
        <f t="shared" si="248"/>
        <v/>
      </c>
      <c r="J1967" s="2" t="str">
        <f>IF(ISBLANK(A1967),"",-SUM(I$3:I1967))</f>
        <v/>
      </c>
      <c r="K1967" s="2" t="str">
        <f t="shared" si="249"/>
        <v/>
      </c>
      <c r="L1967" s="7" t="str">
        <f t="shared" si="250"/>
        <v/>
      </c>
      <c r="M1967" s="7" t="str">
        <f>IF(ISBLANK(A1967),"",K1967/($M$1+SUM(K$3:K1966)))</f>
        <v/>
      </c>
      <c r="N1967" t="str">
        <f>IF(ISBLANK(A1967),"",IF(H1968=0,NETWORKDAYS($H$3,H1967,holiday!$B$2:$B$10),IF(DAY(H1967)&lt;DAY(H1968),NETWORKDAYS($H$3,H1967,holiday!$B$2:$B$10),0)))</f>
        <v/>
      </c>
      <c r="O1967" t="str">
        <f>IF(ISBLANK(A1967),"",SUMIF($A$3:$A1967,O$2,$B$3:$B1967))</f>
        <v/>
      </c>
      <c r="P1967" t="str">
        <f>IF(ISBLANK(A1967),"",SUMIF($A$3:$A1967,P$2,$B$3:$B1967))</f>
        <v/>
      </c>
      <c r="Q1967" t="str">
        <f>IF(ISBLANK(A1967),"",SUMIF($A$3:$A1967,Q$2,$B$3:$B1967))</f>
        <v/>
      </c>
      <c r="R1967" t="str">
        <f>IF(ISBLANK(A1967),"",SUMIF($A$3:$A1967,R$2,$B$3:$B1967))</f>
        <v/>
      </c>
      <c r="T1967" s="2" t="str">
        <f t="shared" si="251"/>
        <v/>
      </c>
      <c r="U1967" s="2" t="str">
        <f t="shared" si="252"/>
        <v/>
      </c>
      <c r="V1967" s="2" t="str">
        <f t="shared" si="253"/>
        <v/>
      </c>
      <c r="W1967" s="2" t="str">
        <f t="shared" si="254"/>
        <v/>
      </c>
    </row>
    <row r="1968" spans="8:23" x14ac:dyDescent="0.3">
      <c r="H1968" s="12">
        <f t="shared" si="247"/>
        <v>0</v>
      </c>
      <c r="I1968" s="2" t="str">
        <f t="shared" si="248"/>
        <v/>
      </c>
      <c r="J1968" s="2" t="str">
        <f>IF(ISBLANK(A1968),"",-SUM(I$3:I1968))</f>
        <v/>
      </c>
      <c r="K1968" s="2" t="str">
        <f t="shared" si="249"/>
        <v/>
      </c>
      <c r="L1968" s="7" t="str">
        <f t="shared" si="250"/>
        <v/>
      </c>
      <c r="M1968" s="7" t="str">
        <f>IF(ISBLANK(A1968),"",K1968/($M$1+SUM(K$3:K1967)))</f>
        <v/>
      </c>
      <c r="N1968" t="str">
        <f>IF(ISBLANK(A1968),"",IF(H1969=0,NETWORKDAYS($H$3,H1968,holiday!$B$2:$B$10),IF(DAY(H1968)&lt;DAY(H1969),NETWORKDAYS($H$3,H1968,holiday!$B$2:$B$10),0)))</f>
        <v/>
      </c>
      <c r="O1968" t="str">
        <f>IF(ISBLANK(A1968),"",SUMIF($A$3:$A1968,O$2,$B$3:$B1968))</f>
        <v/>
      </c>
      <c r="P1968" t="str">
        <f>IF(ISBLANK(A1968),"",SUMIF($A$3:$A1968,P$2,$B$3:$B1968))</f>
        <v/>
      </c>
      <c r="Q1968" t="str">
        <f>IF(ISBLANK(A1968),"",SUMIF($A$3:$A1968,Q$2,$B$3:$B1968))</f>
        <v/>
      </c>
      <c r="R1968" t="str">
        <f>IF(ISBLANK(A1968),"",SUMIF($A$3:$A1968,R$2,$B$3:$B1968))</f>
        <v/>
      </c>
      <c r="T1968" s="2" t="str">
        <f t="shared" si="251"/>
        <v/>
      </c>
      <c r="U1968" s="2" t="str">
        <f t="shared" si="252"/>
        <v/>
      </c>
      <c r="V1968" s="2" t="str">
        <f t="shared" si="253"/>
        <v/>
      </c>
      <c r="W1968" s="2" t="str">
        <f t="shared" si="254"/>
        <v/>
      </c>
    </row>
    <row r="1969" spans="8:23" x14ac:dyDescent="0.3">
      <c r="H1969" s="12">
        <f t="shared" si="247"/>
        <v>0</v>
      </c>
      <c r="I1969" s="2" t="str">
        <f t="shared" si="248"/>
        <v/>
      </c>
      <c r="J1969" s="2" t="str">
        <f>IF(ISBLANK(A1969),"",-SUM(I$3:I1969))</f>
        <v/>
      </c>
      <c r="K1969" s="2" t="str">
        <f t="shared" si="249"/>
        <v/>
      </c>
      <c r="L1969" s="7" t="str">
        <f t="shared" si="250"/>
        <v/>
      </c>
      <c r="M1969" s="7" t="str">
        <f>IF(ISBLANK(A1969),"",K1969/($M$1+SUM(K$3:K1968)))</f>
        <v/>
      </c>
      <c r="N1969" t="str">
        <f>IF(ISBLANK(A1969),"",IF(H1970=0,NETWORKDAYS($H$3,H1969,holiday!$B$2:$B$10),IF(DAY(H1969)&lt;DAY(H1970),NETWORKDAYS($H$3,H1969,holiday!$B$2:$B$10),0)))</f>
        <v/>
      </c>
      <c r="O1969" t="str">
        <f>IF(ISBLANK(A1969),"",SUMIF($A$3:$A1969,O$2,$B$3:$B1969))</f>
        <v/>
      </c>
      <c r="P1969" t="str">
        <f>IF(ISBLANK(A1969),"",SUMIF($A$3:$A1969,P$2,$B$3:$B1969))</f>
        <v/>
      </c>
      <c r="Q1969" t="str">
        <f>IF(ISBLANK(A1969),"",SUMIF($A$3:$A1969,Q$2,$B$3:$B1969))</f>
        <v/>
      </c>
      <c r="R1969" t="str">
        <f>IF(ISBLANK(A1969),"",SUMIF($A$3:$A1969,R$2,$B$3:$B1969))</f>
        <v/>
      </c>
      <c r="T1969" s="2" t="str">
        <f t="shared" si="251"/>
        <v/>
      </c>
      <c r="U1969" s="2" t="str">
        <f t="shared" si="252"/>
        <v/>
      </c>
      <c r="V1969" s="2" t="str">
        <f t="shared" si="253"/>
        <v/>
      </c>
      <c r="W1969" s="2" t="str">
        <f t="shared" si="254"/>
        <v/>
      </c>
    </row>
    <row r="1970" spans="8:23" x14ac:dyDescent="0.3">
      <c r="H1970" s="12">
        <f t="shared" si="247"/>
        <v>0</v>
      </c>
      <c r="I1970" s="2" t="str">
        <f t="shared" si="248"/>
        <v/>
      </c>
      <c r="J1970" s="2" t="str">
        <f>IF(ISBLANK(A1970),"",-SUM(I$3:I1970))</f>
        <v/>
      </c>
      <c r="K1970" s="2" t="str">
        <f t="shared" si="249"/>
        <v/>
      </c>
      <c r="L1970" s="7" t="str">
        <f t="shared" si="250"/>
        <v/>
      </c>
      <c r="M1970" s="7" t="str">
        <f>IF(ISBLANK(A1970),"",K1970/($M$1+SUM(K$3:K1969)))</f>
        <v/>
      </c>
      <c r="N1970" t="str">
        <f>IF(ISBLANK(A1970),"",IF(H1971=0,NETWORKDAYS($H$3,H1970,holiday!$B$2:$B$10),IF(DAY(H1970)&lt;DAY(H1971),NETWORKDAYS($H$3,H1970,holiday!$B$2:$B$10),0)))</f>
        <v/>
      </c>
      <c r="O1970" t="str">
        <f>IF(ISBLANK(A1970),"",SUMIF($A$3:$A1970,O$2,$B$3:$B1970))</f>
        <v/>
      </c>
      <c r="P1970" t="str">
        <f>IF(ISBLANK(A1970),"",SUMIF($A$3:$A1970,P$2,$B$3:$B1970))</f>
        <v/>
      </c>
      <c r="Q1970" t="str">
        <f>IF(ISBLANK(A1970),"",SUMIF($A$3:$A1970,Q$2,$B$3:$B1970))</f>
        <v/>
      </c>
      <c r="R1970" t="str">
        <f>IF(ISBLANK(A1970),"",SUMIF($A$3:$A1970,R$2,$B$3:$B1970))</f>
        <v/>
      </c>
      <c r="T1970" s="2" t="str">
        <f t="shared" si="251"/>
        <v/>
      </c>
      <c r="U1970" s="2" t="str">
        <f t="shared" si="252"/>
        <v/>
      </c>
      <c r="V1970" s="2" t="str">
        <f t="shared" si="253"/>
        <v/>
      </c>
      <c r="W1970" s="2" t="str">
        <f t="shared" si="254"/>
        <v/>
      </c>
    </row>
    <row r="1971" spans="8:23" x14ac:dyDescent="0.3">
      <c r="H1971" s="12">
        <f t="shared" si="247"/>
        <v>0</v>
      </c>
      <c r="I1971" s="2" t="str">
        <f t="shared" si="248"/>
        <v/>
      </c>
      <c r="J1971" s="2" t="str">
        <f>IF(ISBLANK(A1971),"",-SUM(I$3:I1971))</f>
        <v/>
      </c>
      <c r="K1971" s="2" t="str">
        <f t="shared" si="249"/>
        <v/>
      </c>
      <c r="L1971" s="7" t="str">
        <f t="shared" si="250"/>
        <v/>
      </c>
      <c r="M1971" s="7" t="str">
        <f>IF(ISBLANK(A1971),"",K1971/($M$1+SUM(K$3:K1970)))</f>
        <v/>
      </c>
      <c r="N1971" t="str">
        <f>IF(ISBLANK(A1971),"",IF(H1972=0,NETWORKDAYS($H$3,H1971,holiday!$B$2:$B$10),IF(DAY(H1971)&lt;DAY(H1972),NETWORKDAYS($H$3,H1971,holiday!$B$2:$B$10),0)))</f>
        <v/>
      </c>
      <c r="O1971" t="str">
        <f>IF(ISBLANK(A1971),"",SUMIF($A$3:$A1971,O$2,$B$3:$B1971))</f>
        <v/>
      </c>
      <c r="P1971" t="str">
        <f>IF(ISBLANK(A1971),"",SUMIF($A$3:$A1971,P$2,$B$3:$B1971))</f>
        <v/>
      </c>
      <c r="Q1971" t="str">
        <f>IF(ISBLANK(A1971),"",SUMIF($A$3:$A1971,Q$2,$B$3:$B1971))</f>
        <v/>
      </c>
      <c r="R1971" t="str">
        <f>IF(ISBLANK(A1971),"",SUMIF($A$3:$A1971,R$2,$B$3:$B1971))</f>
        <v/>
      </c>
      <c r="T1971" s="2" t="str">
        <f t="shared" si="251"/>
        <v/>
      </c>
      <c r="U1971" s="2" t="str">
        <f t="shared" si="252"/>
        <v/>
      </c>
      <c r="V1971" s="2" t="str">
        <f t="shared" si="253"/>
        <v/>
      </c>
      <c r="W1971" s="2" t="str">
        <f t="shared" si="254"/>
        <v/>
      </c>
    </row>
    <row r="1972" spans="8:23" x14ac:dyDescent="0.3">
      <c r="H1972" s="12">
        <f t="shared" si="247"/>
        <v>0</v>
      </c>
      <c r="I1972" s="2" t="str">
        <f t="shared" si="248"/>
        <v/>
      </c>
      <c r="J1972" s="2" t="str">
        <f>IF(ISBLANK(A1972),"",-SUM(I$3:I1972))</f>
        <v/>
      </c>
      <c r="K1972" s="2" t="str">
        <f t="shared" si="249"/>
        <v/>
      </c>
      <c r="L1972" s="7" t="str">
        <f t="shared" si="250"/>
        <v/>
      </c>
      <c r="M1972" s="7" t="str">
        <f>IF(ISBLANK(A1972),"",K1972/($M$1+SUM(K$3:K1971)))</f>
        <v/>
      </c>
      <c r="N1972" t="str">
        <f>IF(ISBLANK(A1972),"",IF(H1973=0,NETWORKDAYS($H$3,H1972,holiday!$B$2:$B$10),IF(DAY(H1972)&lt;DAY(H1973),NETWORKDAYS($H$3,H1972,holiday!$B$2:$B$10),0)))</f>
        <v/>
      </c>
      <c r="O1972" t="str">
        <f>IF(ISBLANK(A1972),"",SUMIF($A$3:$A1972,O$2,$B$3:$B1972))</f>
        <v/>
      </c>
      <c r="P1972" t="str">
        <f>IF(ISBLANK(A1972),"",SUMIF($A$3:$A1972,P$2,$B$3:$B1972))</f>
        <v/>
      </c>
      <c r="Q1972" t="str">
        <f>IF(ISBLANK(A1972),"",SUMIF($A$3:$A1972,Q$2,$B$3:$B1972))</f>
        <v/>
      </c>
      <c r="R1972" t="str">
        <f>IF(ISBLANK(A1972),"",SUMIF($A$3:$A1972,R$2,$B$3:$B1972))</f>
        <v/>
      </c>
      <c r="T1972" s="2" t="str">
        <f t="shared" si="251"/>
        <v/>
      </c>
      <c r="U1972" s="2" t="str">
        <f t="shared" si="252"/>
        <v/>
      </c>
      <c r="V1972" s="2" t="str">
        <f t="shared" si="253"/>
        <v/>
      </c>
      <c r="W1972" s="2" t="str">
        <f t="shared" si="254"/>
        <v/>
      </c>
    </row>
    <row r="1973" spans="8:23" x14ac:dyDescent="0.3">
      <c r="H1973" s="12">
        <f t="shared" si="247"/>
        <v>0</v>
      </c>
      <c r="I1973" s="2" t="str">
        <f t="shared" si="248"/>
        <v/>
      </c>
      <c r="J1973" s="2" t="str">
        <f>IF(ISBLANK(A1973),"",-SUM(I$3:I1973))</f>
        <v/>
      </c>
      <c r="K1973" s="2" t="str">
        <f t="shared" si="249"/>
        <v/>
      </c>
      <c r="L1973" s="7" t="str">
        <f t="shared" si="250"/>
        <v/>
      </c>
      <c r="M1973" s="7" t="str">
        <f>IF(ISBLANK(A1973),"",K1973/($M$1+SUM(K$3:K1972)))</f>
        <v/>
      </c>
      <c r="N1973" t="str">
        <f>IF(ISBLANK(A1973),"",IF(H1974=0,NETWORKDAYS($H$3,H1973,holiday!$B$2:$B$10),IF(DAY(H1973)&lt;DAY(H1974),NETWORKDAYS($H$3,H1973,holiday!$B$2:$B$10),0)))</f>
        <v/>
      </c>
      <c r="O1973" t="str">
        <f>IF(ISBLANK(A1973),"",SUMIF($A$3:$A1973,O$2,$B$3:$B1973))</f>
        <v/>
      </c>
      <c r="P1973" t="str">
        <f>IF(ISBLANK(A1973),"",SUMIF($A$3:$A1973,P$2,$B$3:$B1973))</f>
        <v/>
      </c>
      <c r="Q1973" t="str">
        <f>IF(ISBLANK(A1973),"",SUMIF($A$3:$A1973,Q$2,$B$3:$B1973))</f>
        <v/>
      </c>
      <c r="R1973" t="str">
        <f>IF(ISBLANK(A1973),"",SUMIF($A$3:$A1973,R$2,$B$3:$B1973))</f>
        <v/>
      </c>
      <c r="T1973" s="2" t="str">
        <f t="shared" si="251"/>
        <v/>
      </c>
      <c r="U1973" s="2" t="str">
        <f t="shared" si="252"/>
        <v/>
      </c>
      <c r="V1973" s="2" t="str">
        <f t="shared" si="253"/>
        <v/>
      </c>
      <c r="W1973" s="2" t="str">
        <f t="shared" si="254"/>
        <v/>
      </c>
    </row>
    <row r="1974" spans="8:23" x14ac:dyDescent="0.3">
      <c r="H1974" s="12">
        <f t="shared" si="247"/>
        <v>0</v>
      </c>
      <c r="I1974" s="2" t="str">
        <f t="shared" si="248"/>
        <v/>
      </c>
      <c r="J1974" s="2" t="str">
        <f>IF(ISBLANK(A1974),"",-SUM(I$3:I1974))</f>
        <v/>
      </c>
      <c r="K1974" s="2" t="str">
        <f t="shared" si="249"/>
        <v/>
      </c>
      <c r="L1974" s="7" t="str">
        <f t="shared" si="250"/>
        <v/>
      </c>
      <c r="M1974" s="7" t="str">
        <f>IF(ISBLANK(A1974),"",K1974/($M$1+SUM(K$3:K1973)))</f>
        <v/>
      </c>
      <c r="N1974" t="str">
        <f>IF(ISBLANK(A1974),"",IF(H1975=0,NETWORKDAYS($H$3,H1974,holiday!$B$2:$B$10),IF(DAY(H1974)&lt;DAY(H1975),NETWORKDAYS($H$3,H1974,holiday!$B$2:$B$10),0)))</f>
        <v/>
      </c>
      <c r="O1974" t="str">
        <f>IF(ISBLANK(A1974),"",SUMIF($A$3:$A1974,O$2,$B$3:$B1974))</f>
        <v/>
      </c>
      <c r="P1974" t="str">
        <f>IF(ISBLANK(A1974),"",SUMIF($A$3:$A1974,P$2,$B$3:$B1974))</f>
        <v/>
      </c>
      <c r="Q1974" t="str">
        <f>IF(ISBLANK(A1974),"",SUMIF($A$3:$A1974,Q$2,$B$3:$B1974))</f>
        <v/>
      </c>
      <c r="R1974" t="str">
        <f>IF(ISBLANK(A1974),"",SUMIF($A$3:$A1974,R$2,$B$3:$B1974))</f>
        <v/>
      </c>
      <c r="T1974" s="2" t="str">
        <f t="shared" si="251"/>
        <v/>
      </c>
      <c r="U1974" s="2" t="str">
        <f t="shared" si="252"/>
        <v/>
      </c>
      <c r="V1974" s="2" t="str">
        <f t="shared" si="253"/>
        <v/>
      </c>
      <c r="W1974" s="2" t="str">
        <f t="shared" si="254"/>
        <v/>
      </c>
    </row>
    <row r="1975" spans="8:23" x14ac:dyDescent="0.3">
      <c r="H1975" s="12">
        <f t="shared" si="247"/>
        <v>0</v>
      </c>
      <c r="I1975" s="2" t="str">
        <f t="shared" si="248"/>
        <v/>
      </c>
      <c r="J1975" s="2" t="str">
        <f>IF(ISBLANK(A1975),"",-SUM(I$3:I1975))</f>
        <v/>
      </c>
      <c r="K1975" s="2" t="str">
        <f t="shared" si="249"/>
        <v/>
      </c>
      <c r="L1975" s="7" t="str">
        <f t="shared" si="250"/>
        <v/>
      </c>
      <c r="M1975" s="7" t="str">
        <f>IF(ISBLANK(A1975),"",K1975/($M$1+SUM(K$3:K1974)))</f>
        <v/>
      </c>
      <c r="N1975" t="str">
        <f>IF(ISBLANK(A1975),"",IF(H1976=0,NETWORKDAYS($H$3,H1975,holiday!$B$2:$B$10),IF(DAY(H1975)&lt;DAY(H1976),NETWORKDAYS($H$3,H1975,holiday!$B$2:$B$10),0)))</f>
        <v/>
      </c>
      <c r="O1975" t="str">
        <f>IF(ISBLANK(A1975),"",SUMIF($A$3:$A1975,O$2,$B$3:$B1975))</f>
        <v/>
      </c>
      <c r="P1975" t="str">
        <f>IF(ISBLANK(A1975),"",SUMIF($A$3:$A1975,P$2,$B$3:$B1975))</f>
        <v/>
      </c>
      <c r="Q1975" t="str">
        <f>IF(ISBLANK(A1975),"",SUMIF($A$3:$A1975,Q$2,$B$3:$B1975))</f>
        <v/>
      </c>
      <c r="R1975" t="str">
        <f>IF(ISBLANK(A1975),"",SUMIF($A$3:$A1975,R$2,$B$3:$B1975))</f>
        <v/>
      </c>
      <c r="T1975" s="2" t="str">
        <f t="shared" si="251"/>
        <v/>
      </c>
      <c r="U1975" s="2" t="str">
        <f t="shared" si="252"/>
        <v/>
      </c>
      <c r="V1975" s="2" t="str">
        <f t="shared" si="253"/>
        <v/>
      </c>
      <c r="W1975" s="2" t="str">
        <f t="shared" si="254"/>
        <v/>
      </c>
    </row>
    <row r="1976" spans="8:23" x14ac:dyDescent="0.3">
      <c r="H1976" s="12">
        <f t="shared" si="247"/>
        <v>0</v>
      </c>
      <c r="I1976" s="2" t="str">
        <f t="shared" si="248"/>
        <v/>
      </c>
      <c r="J1976" s="2" t="str">
        <f>IF(ISBLANK(A1976),"",-SUM(I$3:I1976))</f>
        <v/>
      </c>
      <c r="K1976" s="2" t="str">
        <f t="shared" si="249"/>
        <v/>
      </c>
      <c r="L1976" s="7" t="str">
        <f t="shared" si="250"/>
        <v/>
      </c>
      <c r="M1976" s="7" t="str">
        <f>IF(ISBLANK(A1976),"",K1976/($M$1+SUM(K$3:K1975)))</f>
        <v/>
      </c>
      <c r="N1976" t="str">
        <f>IF(ISBLANK(A1976),"",IF(H1977=0,NETWORKDAYS($H$3,H1976,holiday!$B$2:$B$10),IF(DAY(H1976)&lt;DAY(H1977),NETWORKDAYS($H$3,H1976,holiday!$B$2:$B$10),0)))</f>
        <v/>
      </c>
      <c r="O1976" t="str">
        <f>IF(ISBLANK(A1976),"",SUMIF($A$3:$A1976,O$2,$B$3:$B1976))</f>
        <v/>
      </c>
      <c r="P1976" t="str">
        <f>IF(ISBLANK(A1976),"",SUMIF($A$3:$A1976,P$2,$B$3:$B1976))</f>
        <v/>
      </c>
      <c r="Q1976" t="str">
        <f>IF(ISBLANK(A1976),"",SUMIF($A$3:$A1976,Q$2,$B$3:$B1976))</f>
        <v/>
      </c>
      <c r="R1976" t="str">
        <f>IF(ISBLANK(A1976),"",SUMIF($A$3:$A1976,R$2,$B$3:$B1976))</f>
        <v/>
      </c>
      <c r="T1976" s="2" t="str">
        <f t="shared" si="251"/>
        <v/>
      </c>
      <c r="U1976" s="2" t="str">
        <f t="shared" si="252"/>
        <v/>
      </c>
      <c r="V1976" s="2" t="str">
        <f t="shared" si="253"/>
        <v/>
      </c>
      <c r="W1976" s="2" t="str">
        <f t="shared" si="254"/>
        <v/>
      </c>
    </row>
    <row r="1977" spans="8:23" x14ac:dyDescent="0.3">
      <c r="H1977" s="12">
        <f t="shared" si="247"/>
        <v>0</v>
      </c>
      <c r="I1977" s="2" t="str">
        <f t="shared" si="248"/>
        <v/>
      </c>
      <c r="J1977" s="2" t="str">
        <f>IF(ISBLANK(A1977),"",-SUM(I$3:I1977))</f>
        <v/>
      </c>
      <c r="K1977" s="2" t="str">
        <f t="shared" si="249"/>
        <v/>
      </c>
      <c r="L1977" s="7" t="str">
        <f t="shared" si="250"/>
        <v/>
      </c>
      <c r="M1977" s="7" t="str">
        <f>IF(ISBLANK(A1977),"",K1977/($M$1+SUM(K$3:K1976)))</f>
        <v/>
      </c>
      <c r="N1977" t="str">
        <f>IF(ISBLANK(A1977),"",IF(H1978=0,NETWORKDAYS($H$3,H1977,holiday!$B$2:$B$10),IF(DAY(H1977)&lt;DAY(H1978),NETWORKDAYS($H$3,H1977,holiday!$B$2:$B$10),0)))</f>
        <v/>
      </c>
      <c r="O1977" t="str">
        <f>IF(ISBLANK(A1977),"",SUMIF($A$3:$A1977,O$2,$B$3:$B1977))</f>
        <v/>
      </c>
      <c r="P1977" t="str">
        <f>IF(ISBLANK(A1977),"",SUMIF($A$3:$A1977,P$2,$B$3:$B1977))</f>
        <v/>
      </c>
      <c r="Q1977" t="str">
        <f>IF(ISBLANK(A1977),"",SUMIF($A$3:$A1977,Q$2,$B$3:$B1977))</f>
        <v/>
      </c>
      <c r="R1977" t="str">
        <f>IF(ISBLANK(A1977),"",SUMIF($A$3:$A1977,R$2,$B$3:$B1977))</f>
        <v/>
      </c>
      <c r="T1977" s="2" t="str">
        <f t="shared" si="251"/>
        <v/>
      </c>
      <c r="U1977" s="2" t="str">
        <f t="shared" si="252"/>
        <v/>
      </c>
      <c r="V1977" s="2" t="str">
        <f t="shared" si="253"/>
        <v/>
      </c>
      <c r="W1977" s="2" t="str">
        <f t="shared" si="254"/>
        <v/>
      </c>
    </row>
    <row r="1978" spans="8:23" x14ac:dyDescent="0.3">
      <c r="H1978" s="12">
        <f t="shared" si="247"/>
        <v>0</v>
      </c>
      <c r="I1978" s="2" t="str">
        <f t="shared" si="248"/>
        <v/>
      </c>
      <c r="J1978" s="2" t="str">
        <f>IF(ISBLANK(A1978),"",-SUM(I$3:I1978))</f>
        <v/>
      </c>
      <c r="K1978" s="2" t="str">
        <f t="shared" si="249"/>
        <v/>
      </c>
      <c r="L1978" s="7" t="str">
        <f t="shared" si="250"/>
        <v/>
      </c>
      <c r="M1978" s="7" t="str">
        <f>IF(ISBLANK(A1978),"",K1978/($M$1+SUM(K$3:K1977)))</f>
        <v/>
      </c>
      <c r="N1978" t="str">
        <f>IF(ISBLANK(A1978),"",IF(H1979=0,NETWORKDAYS($H$3,H1978,holiday!$B$2:$B$10),IF(DAY(H1978)&lt;DAY(H1979),NETWORKDAYS($H$3,H1978,holiday!$B$2:$B$10),0)))</f>
        <v/>
      </c>
      <c r="O1978" t="str">
        <f>IF(ISBLANK(A1978),"",SUMIF($A$3:$A1978,O$2,$B$3:$B1978))</f>
        <v/>
      </c>
      <c r="P1978" t="str">
        <f>IF(ISBLANK(A1978),"",SUMIF($A$3:$A1978,P$2,$B$3:$B1978))</f>
        <v/>
      </c>
      <c r="Q1978" t="str">
        <f>IF(ISBLANK(A1978),"",SUMIF($A$3:$A1978,Q$2,$B$3:$B1978))</f>
        <v/>
      </c>
      <c r="R1978" t="str">
        <f>IF(ISBLANK(A1978),"",SUMIF($A$3:$A1978,R$2,$B$3:$B1978))</f>
        <v/>
      </c>
      <c r="T1978" s="2" t="str">
        <f t="shared" si="251"/>
        <v/>
      </c>
      <c r="U1978" s="2" t="str">
        <f t="shared" si="252"/>
        <v/>
      </c>
      <c r="V1978" s="2" t="str">
        <f t="shared" si="253"/>
        <v/>
      </c>
      <c r="W1978" s="2" t="str">
        <f t="shared" si="254"/>
        <v/>
      </c>
    </row>
    <row r="1979" spans="8:23" x14ac:dyDescent="0.3">
      <c r="H1979" s="12">
        <f t="shared" si="247"/>
        <v>0</v>
      </c>
      <c r="I1979" s="2" t="str">
        <f t="shared" si="248"/>
        <v/>
      </c>
      <c r="J1979" s="2" t="str">
        <f>IF(ISBLANK(A1979),"",-SUM(I$3:I1979))</f>
        <v/>
      </c>
      <c r="K1979" s="2" t="str">
        <f t="shared" si="249"/>
        <v/>
      </c>
      <c r="L1979" s="7" t="str">
        <f t="shared" si="250"/>
        <v/>
      </c>
      <c r="M1979" s="7" t="str">
        <f>IF(ISBLANK(A1979),"",K1979/($M$1+SUM(K$3:K1978)))</f>
        <v/>
      </c>
      <c r="N1979" t="str">
        <f>IF(ISBLANK(A1979),"",IF(H1980=0,NETWORKDAYS($H$3,H1979,holiday!$B$2:$B$10),IF(DAY(H1979)&lt;DAY(H1980),NETWORKDAYS($H$3,H1979,holiday!$B$2:$B$10),0)))</f>
        <v/>
      </c>
      <c r="O1979" t="str">
        <f>IF(ISBLANK(A1979),"",SUMIF($A$3:$A1979,O$2,$B$3:$B1979))</f>
        <v/>
      </c>
      <c r="P1979" t="str">
        <f>IF(ISBLANK(A1979),"",SUMIF($A$3:$A1979,P$2,$B$3:$B1979))</f>
        <v/>
      </c>
      <c r="Q1979" t="str">
        <f>IF(ISBLANK(A1979),"",SUMIF($A$3:$A1979,Q$2,$B$3:$B1979))</f>
        <v/>
      </c>
      <c r="R1979" t="str">
        <f>IF(ISBLANK(A1979),"",SUMIF($A$3:$A1979,R$2,$B$3:$B1979))</f>
        <v/>
      </c>
      <c r="T1979" s="2" t="str">
        <f t="shared" si="251"/>
        <v/>
      </c>
      <c r="U1979" s="2" t="str">
        <f t="shared" si="252"/>
        <v/>
      </c>
      <c r="V1979" s="2" t="str">
        <f t="shared" si="253"/>
        <v/>
      </c>
      <c r="W1979" s="2" t="str">
        <f t="shared" si="254"/>
        <v/>
      </c>
    </row>
    <row r="1980" spans="8:23" x14ac:dyDescent="0.3">
      <c r="H1980" s="12">
        <f t="shared" si="247"/>
        <v>0</v>
      </c>
      <c r="I1980" s="2" t="str">
        <f t="shared" si="248"/>
        <v/>
      </c>
      <c r="J1980" s="2" t="str">
        <f>IF(ISBLANK(A1980),"",-SUM(I$3:I1980))</f>
        <v/>
      </c>
      <c r="K1980" s="2" t="str">
        <f t="shared" si="249"/>
        <v/>
      </c>
      <c r="L1980" s="7" t="str">
        <f t="shared" si="250"/>
        <v/>
      </c>
      <c r="M1980" s="7" t="str">
        <f>IF(ISBLANK(A1980),"",K1980/($M$1+SUM(K$3:K1979)))</f>
        <v/>
      </c>
      <c r="N1980" t="str">
        <f>IF(ISBLANK(A1980),"",IF(H1981=0,NETWORKDAYS($H$3,H1980,holiday!$B$2:$B$10),IF(DAY(H1980)&lt;DAY(H1981),NETWORKDAYS($H$3,H1980,holiday!$B$2:$B$10),0)))</f>
        <v/>
      </c>
      <c r="O1980" t="str">
        <f>IF(ISBLANK(A1980),"",SUMIF($A$3:$A1980,O$2,$B$3:$B1980))</f>
        <v/>
      </c>
      <c r="P1980" t="str">
        <f>IF(ISBLANK(A1980),"",SUMIF($A$3:$A1980,P$2,$B$3:$B1980))</f>
        <v/>
      </c>
      <c r="Q1980" t="str">
        <f>IF(ISBLANK(A1980),"",SUMIF($A$3:$A1980,Q$2,$B$3:$B1980))</f>
        <v/>
      </c>
      <c r="R1980" t="str">
        <f>IF(ISBLANK(A1980),"",SUMIF($A$3:$A1980,R$2,$B$3:$B1980))</f>
        <v/>
      </c>
      <c r="T1980" s="2" t="str">
        <f t="shared" si="251"/>
        <v/>
      </c>
      <c r="U1980" s="2" t="str">
        <f t="shared" si="252"/>
        <v/>
      </c>
      <c r="V1980" s="2" t="str">
        <f t="shared" si="253"/>
        <v/>
      </c>
      <c r="W1980" s="2" t="str">
        <f t="shared" si="254"/>
        <v/>
      </c>
    </row>
    <row r="1981" spans="8:23" x14ac:dyDescent="0.3">
      <c r="H1981" s="12">
        <f t="shared" si="247"/>
        <v>0</v>
      </c>
      <c r="I1981" s="2" t="str">
        <f t="shared" si="248"/>
        <v/>
      </c>
      <c r="J1981" s="2" t="str">
        <f>IF(ISBLANK(A1981),"",-SUM(I$3:I1981))</f>
        <v/>
      </c>
      <c r="K1981" s="2" t="str">
        <f t="shared" si="249"/>
        <v/>
      </c>
      <c r="L1981" s="7" t="str">
        <f t="shared" si="250"/>
        <v/>
      </c>
      <c r="M1981" s="7" t="str">
        <f>IF(ISBLANK(A1981),"",K1981/($M$1+SUM(K$3:K1980)))</f>
        <v/>
      </c>
      <c r="N1981" t="str">
        <f>IF(ISBLANK(A1981),"",IF(H1982=0,NETWORKDAYS($H$3,H1981,holiday!$B$2:$B$10),IF(DAY(H1981)&lt;DAY(H1982),NETWORKDAYS($H$3,H1981,holiday!$B$2:$B$10),0)))</f>
        <v/>
      </c>
      <c r="O1981" t="str">
        <f>IF(ISBLANK(A1981),"",SUMIF($A$3:$A1981,O$2,$B$3:$B1981))</f>
        <v/>
      </c>
      <c r="P1981" t="str">
        <f>IF(ISBLANK(A1981),"",SUMIF($A$3:$A1981,P$2,$B$3:$B1981))</f>
        <v/>
      </c>
      <c r="Q1981" t="str">
        <f>IF(ISBLANK(A1981),"",SUMIF($A$3:$A1981,Q$2,$B$3:$B1981))</f>
        <v/>
      </c>
      <c r="R1981" t="str">
        <f>IF(ISBLANK(A1981),"",SUMIF($A$3:$A1981,R$2,$B$3:$B1981))</f>
        <v/>
      </c>
      <c r="T1981" s="2" t="str">
        <f t="shared" si="251"/>
        <v/>
      </c>
      <c r="U1981" s="2" t="str">
        <f t="shared" si="252"/>
        <v/>
      </c>
      <c r="V1981" s="2" t="str">
        <f t="shared" si="253"/>
        <v/>
      </c>
      <c r="W1981" s="2" t="str">
        <f t="shared" si="254"/>
        <v/>
      </c>
    </row>
    <row r="1982" spans="8:23" x14ac:dyDescent="0.3">
      <c r="H1982" s="12">
        <f t="shared" si="247"/>
        <v>0</v>
      </c>
      <c r="I1982" s="2" t="str">
        <f t="shared" si="248"/>
        <v/>
      </c>
      <c r="J1982" s="2" t="str">
        <f>IF(ISBLANK(A1982),"",-SUM(I$3:I1982))</f>
        <v/>
      </c>
      <c r="K1982" s="2" t="str">
        <f t="shared" si="249"/>
        <v/>
      </c>
      <c r="L1982" s="7" t="str">
        <f t="shared" si="250"/>
        <v/>
      </c>
      <c r="M1982" s="7" t="str">
        <f>IF(ISBLANK(A1982),"",K1982/($M$1+SUM(K$3:K1981)))</f>
        <v/>
      </c>
      <c r="N1982" t="str">
        <f>IF(ISBLANK(A1982),"",IF(H1983=0,NETWORKDAYS($H$3,H1982,holiday!$B$2:$B$10),IF(DAY(H1982)&lt;DAY(H1983),NETWORKDAYS($H$3,H1982,holiday!$B$2:$B$10),0)))</f>
        <v/>
      </c>
      <c r="O1982" t="str">
        <f>IF(ISBLANK(A1982),"",SUMIF($A$3:$A1982,O$2,$B$3:$B1982))</f>
        <v/>
      </c>
      <c r="P1982" t="str">
        <f>IF(ISBLANK(A1982),"",SUMIF($A$3:$A1982,P$2,$B$3:$B1982))</f>
        <v/>
      </c>
      <c r="Q1982" t="str">
        <f>IF(ISBLANK(A1982),"",SUMIF($A$3:$A1982,Q$2,$B$3:$B1982))</f>
        <v/>
      </c>
      <c r="R1982" t="str">
        <f>IF(ISBLANK(A1982),"",SUMIF($A$3:$A1982,R$2,$B$3:$B1982))</f>
        <v/>
      </c>
      <c r="T1982" s="2" t="str">
        <f t="shared" si="251"/>
        <v/>
      </c>
      <c r="U1982" s="2" t="str">
        <f t="shared" si="252"/>
        <v/>
      </c>
      <c r="V1982" s="2" t="str">
        <f t="shared" si="253"/>
        <v/>
      </c>
      <c r="W1982" s="2" t="str">
        <f t="shared" si="254"/>
        <v/>
      </c>
    </row>
    <row r="1983" spans="8:23" x14ac:dyDescent="0.3">
      <c r="H1983" s="12">
        <f t="shared" si="247"/>
        <v>0</v>
      </c>
      <c r="I1983" s="2" t="str">
        <f t="shared" si="248"/>
        <v/>
      </c>
      <c r="J1983" s="2" t="str">
        <f>IF(ISBLANK(A1983),"",-SUM(I$3:I1983))</f>
        <v/>
      </c>
      <c r="K1983" s="2" t="str">
        <f t="shared" si="249"/>
        <v/>
      </c>
      <c r="L1983" s="7" t="str">
        <f t="shared" si="250"/>
        <v/>
      </c>
      <c r="M1983" s="7" t="str">
        <f>IF(ISBLANK(A1983),"",K1983/($M$1+SUM(K$3:K1982)))</f>
        <v/>
      </c>
      <c r="N1983" t="str">
        <f>IF(ISBLANK(A1983),"",IF(H1984=0,NETWORKDAYS($H$3,H1983,holiday!$B$2:$B$10),IF(DAY(H1983)&lt;DAY(H1984),NETWORKDAYS($H$3,H1983,holiday!$B$2:$B$10),0)))</f>
        <v/>
      </c>
      <c r="O1983" t="str">
        <f>IF(ISBLANK(A1983),"",SUMIF($A$3:$A1983,O$2,$B$3:$B1983))</f>
        <v/>
      </c>
      <c r="P1983" t="str">
        <f>IF(ISBLANK(A1983),"",SUMIF($A$3:$A1983,P$2,$B$3:$B1983))</f>
        <v/>
      </c>
      <c r="Q1983" t="str">
        <f>IF(ISBLANK(A1983),"",SUMIF($A$3:$A1983,Q$2,$B$3:$B1983))</f>
        <v/>
      </c>
      <c r="R1983" t="str">
        <f>IF(ISBLANK(A1983),"",SUMIF($A$3:$A1983,R$2,$B$3:$B1983))</f>
        <v/>
      </c>
      <c r="T1983" s="2" t="str">
        <f t="shared" si="251"/>
        <v/>
      </c>
      <c r="U1983" s="2" t="str">
        <f t="shared" si="252"/>
        <v/>
      </c>
      <c r="V1983" s="2" t="str">
        <f t="shared" si="253"/>
        <v/>
      </c>
      <c r="W1983" s="2" t="str">
        <f t="shared" si="254"/>
        <v/>
      </c>
    </row>
    <row r="1984" spans="8:23" x14ac:dyDescent="0.3">
      <c r="H1984" s="12">
        <f t="shared" si="247"/>
        <v>0</v>
      </c>
      <c r="I1984" s="2" t="str">
        <f t="shared" si="248"/>
        <v/>
      </c>
      <c r="J1984" s="2" t="str">
        <f>IF(ISBLANK(A1984),"",-SUM(I$3:I1984))</f>
        <v/>
      </c>
      <c r="K1984" s="2" t="str">
        <f t="shared" si="249"/>
        <v/>
      </c>
      <c r="L1984" s="7" t="str">
        <f t="shared" si="250"/>
        <v/>
      </c>
      <c r="M1984" s="7" t="str">
        <f>IF(ISBLANK(A1984),"",K1984/($M$1+SUM(K$3:K1983)))</f>
        <v/>
      </c>
      <c r="N1984" t="str">
        <f>IF(ISBLANK(A1984),"",IF(H1985=0,NETWORKDAYS($H$3,H1984,holiday!$B$2:$B$10),IF(DAY(H1984)&lt;DAY(H1985),NETWORKDAYS($H$3,H1984,holiday!$B$2:$B$10),0)))</f>
        <v/>
      </c>
      <c r="O1984" t="str">
        <f>IF(ISBLANK(A1984),"",SUMIF($A$3:$A1984,O$2,$B$3:$B1984))</f>
        <v/>
      </c>
      <c r="P1984" t="str">
        <f>IF(ISBLANK(A1984),"",SUMIF($A$3:$A1984,P$2,$B$3:$B1984))</f>
        <v/>
      </c>
      <c r="Q1984" t="str">
        <f>IF(ISBLANK(A1984),"",SUMIF($A$3:$A1984,Q$2,$B$3:$B1984))</f>
        <v/>
      </c>
      <c r="R1984" t="str">
        <f>IF(ISBLANK(A1984),"",SUMIF($A$3:$A1984,R$2,$B$3:$B1984))</f>
        <v/>
      </c>
      <c r="T1984" s="2" t="str">
        <f t="shared" si="251"/>
        <v/>
      </c>
      <c r="U1984" s="2" t="str">
        <f t="shared" si="252"/>
        <v/>
      </c>
      <c r="V1984" s="2" t="str">
        <f t="shared" si="253"/>
        <v/>
      </c>
      <c r="W1984" s="2" t="str">
        <f t="shared" si="254"/>
        <v/>
      </c>
    </row>
    <row r="1985" spans="8:23" x14ac:dyDescent="0.3">
      <c r="H1985" s="12">
        <f t="shared" si="247"/>
        <v>0</v>
      </c>
      <c r="I1985" s="2" t="str">
        <f t="shared" si="248"/>
        <v/>
      </c>
      <c r="J1985" s="2" t="str">
        <f>IF(ISBLANK(A1985),"",-SUM(I$3:I1985))</f>
        <v/>
      </c>
      <c r="K1985" s="2" t="str">
        <f t="shared" si="249"/>
        <v/>
      </c>
      <c r="L1985" s="7" t="str">
        <f t="shared" si="250"/>
        <v/>
      </c>
      <c r="M1985" s="7" t="str">
        <f>IF(ISBLANK(A1985),"",K1985/($M$1+SUM(K$3:K1984)))</f>
        <v/>
      </c>
      <c r="N1985" t="str">
        <f>IF(ISBLANK(A1985),"",IF(H1986=0,NETWORKDAYS($H$3,H1985,holiday!$B$2:$B$10),IF(DAY(H1985)&lt;DAY(H1986),NETWORKDAYS($H$3,H1985,holiday!$B$2:$B$10),0)))</f>
        <v/>
      </c>
      <c r="O1985" t="str">
        <f>IF(ISBLANK(A1985),"",SUMIF($A$3:$A1985,O$2,$B$3:$B1985))</f>
        <v/>
      </c>
      <c r="P1985" t="str">
        <f>IF(ISBLANK(A1985),"",SUMIF($A$3:$A1985,P$2,$B$3:$B1985))</f>
        <v/>
      </c>
      <c r="Q1985" t="str">
        <f>IF(ISBLANK(A1985),"",SUMIF($A$3:$A1985,Q$2,$B$3:$B1985))</f>
        <v/>
      </c>
      <c r="R1985" t="str">
        <f>IF(ISBLANK(A1985),"",SUMIF($A$3:$A1985,R$2,$B$3:$B1985))</f>
        <v/>
      </c>
      <c r="T1985" s="2" t="str">
        <f t="shared" si="251"/>
        <v/>
      </c>
      <c r="U1985" s="2" t="str">
        <f t="shared" si="252"/>
        <v/>
      </c>
      <c r="V1985" s="2" t="str">
        <f t="shared" si="253"/>
        <v/>
      </c>
      <c r="W1985" s="2" t="str">
        <f t="shared" si="254"/>
        <v/>
      </c>
    </row>
    <row r="1986" spans="8:23" x14ac:dyDescent="0.3">
      <c r="H1986" s="12">
        <f t="shared" si="247"/>
        <v>0</v>
      </c>
      <c r="I1986" s="2" t="str">
        <f t="shared" si="248"/>
        <v/>
      </c>
      <c r="J1986" s="2" t="str">
        <f>IF(ISBLANK(A1986),"",-SUM(I$3:I1986))</f>
        <v/>
      </c>
      <c r="K1986" s="2" t="str">
        <f t="shared" si="249"/>
        <v/>
      </c>
      <c r="L1986" s="7" t="str">
        <f t="shared" si="250"/>
        <v/>
      </c>
      <c r="M1986" s="7" t="str">
        <f>IF(ISBLANK(A1986),"",K1986/($M$1+SUM(K$3:K1985)))</f>
        <v/>
      </c>
      <c r="N1986" t="str">
        <f>IF(ISBLANK(A1986),"",IF(H1987=0,NETWORKDAYS($H$3,H1986,holiday!$B$2:$B$10),IF(DAY(H1986)&lt;DAY(H1987),NETWORKDAYS($H$3,H1986,holiday!$B$2:$B$10),0)))</f>
        <v/>
      </c>
      <c r="O1986" t="str">
        <f>IF(ISBLANK(A1986),"",SUMIF($A$3:$A1986,O$2,$B$3:$B1986))</f>
        <v/>
      </c>
      <c r="P1986" t="str">
        <f>IF(ISBLANK(A1986),"",SUMIF($A$3:$A1986,P$2,$B$3:$B1986))</f>
        <v/>
      </c>
      <c r="Q1986" t="str">
        <f>IF(ISBLANK(A1986),"",SUMIF($A$3:$A1986,Q$2,$B$3:$B1986))</f>
        <v/>
      </c>
      <c r="R1986" t="str">
        <f>IF(ISBLANK(A1986),"",SUMIF($A$3:$A1986,R$2,$B$3:$B1986))</f>
        <v/>
      </c>
      <c r="T1986" s="2" t="str">
        <f t="shared" si="251"/>
        <v/>
      </c>
      <c r="U1986" s="2" t="str">
        <f t="shared" si="252"/>
        <v/>
      </c>
      <c r="V1986" s="2" t="str">
        <f t="shared" si="253"/>
        <v/>
      </c>
      <c r="W1986" s="2" t="str">
        <f t="shared" si="254"/>
        <v/>
      </c>
    </row>
    <row r="1987" spans="8:23" x14ac:dyDescent="0.3">
      <c r="H1987" s="12">
        <f t="shared" si="247"/>
        <v>0</v>
      </c>
      <c r="I1987" s="2" t="str">
        <f t="shared" si="248"/>
        <v/>
      </c>
      <c r="J1987" s="2" t="str">
        <f>IF(ISBLANK(A1987),"",-SUM(I$3:I1987))</f>
        <v/>
      </c>
      <c r="K1987" s="2" t="str">
        <f t="shared" si="249"/>
        <v/>
      </c>
      <c r="L1987" s="7" t="str">
        <f t="shared" si="250"/>
        <v/>
      </c>
      <c r="M1987" s="7" t="str">
        <f>IF(ISBLANK(A1987),"",K1987/($M$1+SUM(K$3:K1986)))</f>
        <v/>
      </c>
      <c r="N1987" t="str">
        <f>IF(ISBLANK(A1987),"",IF(H1988=0,NETWORKDAYS($H$3,H1987,holiday!$B$2:$B$10),IF(DAY(H1987)&lt;DAY(H1988),NETWORKDAYS($H$3,H1987,holiday!$B$2:$B$10),0)))</f>
        <v/>
      </c>
      <c r="O1987" t="str">
        <f>IF(ISBLANK(A1987),"",SUMIF($A$3:$A1987,O$2,$B$3:$B1987))</f>
        <v/>
      </c>
      <c r="P1987" t="str">
        <f>IF(ISBLANK(A1987),"",SUMIF($A$3:$A1987,P$2,$B$3:$B1987))</f>
        <v/>
      </c>
      <c r="Q1987" t="str">
        <f>IF(ISBLANK(A1987),"",SUMIF($A$3:$A1987,Q$2,$B$3:$B1987))</f>
        <v/>
      </c>
      <c r="R1987" t="str">
        <f>IF(ISBLANK(A1987),"",SUMIF($A$3:$A1987,R$2,$B$3:$B1987))</f>
        <v/>
      </c>
      <c r="T1987" s="2" t="str">
        <f t="shared" si="251"/>
        <v/>
      </c>
      <c r="U1987" s="2" t="str">
        <f t="shared" si="252"/>
        <v/>
      </c>
      <c r="V1987" s="2" t="str">
        <f t="shared" si="253"/>
        <v/>
      </c>
      <c r="W1987" s="2" t="str">
        <f t="shared" si="254"/>
        <v/>
      </c>
    </row>
    <row r="1988" spans="8:23" x14ac:dyDescent="0.3">
      <c r="H1988" s="12">
        <f t="shared" ref="H1988:H2051" si="255">IF(ISBLANK(D1988),,LEFT(D1988,LEN(D1988)-6)*1)</f>
        <v>0</v>
      </c>
      <c r="I1988" s="2" t="str">
        <f t="shared" si="248"/>
        <v/>
      </c>
      <c r="J1988" s="2" t="str">
        <f>IF(ISBLANK(A1988),"",-SUM(I$3:I1988))</f>
        <v/>
      </c>
      <c r="K1988" s="2" t="str">
        <f t="shared" si="249"/>
        <v/>
      </c>
      <c r="L1988" s="7" t="str">
        <f t="shared" si="250"/>
        <v/>
      </c>
      <c r="M1988" s="7" t="str">
        <f>IF(ISBLANK(A1988),"",K1988/($M$1+SUM(K$3:K1987)))</f>
        <v/>
      </c>
      <c r="N1988" t="str">
        <f>IF(ISBLANK(A1988),"",IF(H1989=0,NETWORKDAYS($H$3,H1988,holiday!$B$2:$B$10),IF(DAY(H1988)&lt;DAY(H1989),NETWORKDAYS($H$3,H1988,holiday!$B$2:$B$10),0)))</f>
        <v/>
      </c>
      <c r="O1988" t="str">
        <f>IF(ISBLANK(A1988),"",SUMIF($A$3:$A1988,O$2,$B$3:$B1988))</f>
        <v/>
      </c>
      <c r="P1988" t="str">
        <f>IF(ISBLANK(A1988),"",SUMIF($A$3:$A1988,P$2,$B$3:$B1988))</f>
        <v/>
      </c>
      <c r="Q1988" t="str">
        <f>IF(ISBLANK(A1988),"",SUMIF($A$3:$A1988,Q$2,$B$3:$B1988))</f>
        <v/>
      </c>
      <c r="R1988" t="str">
        <f>IF(ISBLANK(A1988),"",SUMIF($A$3:$A1988,R$2,$B$3:$B1988))</f>
        <v/>
      </c>
      <c r="T1988" s="2" t="str">
        <f t="shared" si="251"/>
        <v/>
      </c>
      <c r="U1988" s="2" t="str">
        <f t="shared" si="252"/>
        <v/>
      </c>
      <c r="V1988" s="2" t="str">
        <f t="shared" si="253"/>
        <v/>
      </c>
      <c r="W1988" s="2" t="str">
        <f t="shared" si="254"/>
        <v/>
      </c>
    </row>
    <row r="1989" spans="8:23" x14ac:dyDescent="0.3">
      <c r="H1989" s="12">
        <f t="shared" si="255"/>
        <v>0</v>
      </c>
      <c r="I1989" s="2" t="str">
        <f t="shared" si="248"/>
        <v/>
      </c>
      <c r="J1989" s="2" t="str">
        <f>IF(ISBLANK(A1989),"",-SUM(I$3:I1989))</f>
        <v/>
      </c>
      <c r="K1989" s="2" t="str">
        <f t="shared" si="249"/>
        <v/>
      </c>
      <c r="L1989" s="7" t="str">
        <f t="shared" si="250"/>
        <v/>
      </c>
      <c r="M1989" s="7" t="str">
        <f>IF(ISBLANK(A1989),"",K1989/($M$1+SUM(K$3:K1988)))</f>
        <v/>
      </c>
      <c r="N1989" t="str">
        <f>IF(ISBLANK(A1989),"",IF(H1990=0,NETWORKDAYS($H$3,H1989,holiday!$B$2:$B$10),IF(DAY(H1989)&lt;DAY(H1990),NETWORKDAYS($H$3,H1989,holiday!$B$2:$B$10),0)))</f>
        <v/>
      </c>
      <c r="O1989" t="str">
        <f>IF(ISBLANK(A1989),"",SUMIF($A$3:$A1989,O$2,$B$3:$B1989))</f>
        <v/>
      </c>
      <c r="P1989" t="str">
        <f>IF(ISBLANK(A1989),"",SUMIF($A$3:$A1989,P$2,$B$3:$B1989))</f>
        <v/>
      </c>
      <c r="Q1989" t="str">
        <f>IF(ISBLANK(A1989),"",SUMIF($A$3:$A1989,Q$2,$B$3:$B1989))</f>
        <v/>
      </c>
      <c r="R1989" t="str">
        <f>IF(ISBLANK(A1989),"",SUMIF($A$3:$A1989,R$2,$B$3:$B1989))</f>
        <v/>
      </c>
      <c r="T1989" s="2" t="str">
        <f t="shared" si="251"/>
        <v/>
      </c>
      <c r="U1989" s="2" t="str">
        <f t="shared" si="252"/>
        <v/>
      </c>
      <c r="V1989" s="2" t="str">
        <f t="shared" si="253"/>
        <v/>
      </c>
      <c r="W1989" s="2" t="str">
        <f t="shared" si="254"/>
        <v/>
      </c>
    </row>
    <row r="1990" spans="8:23" x14ac:dyDescent="0.3">
      <c r="H1990" s="12">
        <f t="shared" si="255"/>
        <v>0</v>
      </c>
      <c r="I1990" s="2" t="str">
        <f t="shared" si="248"/>
        <v/>
      </c>
      <c r="J1990" s="2" t="str">
        <f>IF(ISBLANK(A1990),"",-SUM(I$3:I1990))</f>
        <v/>
      </c>
      <c r="K1990" s="2" t="str">
        <f t="shared" si="249"/>
        <v/>
      </c>
      <c r="L1990" s="7" t="str">
        <f t="shared" si="250"/>
        <v/>
      </c>
      <c r="M1990" s="7" t="str">
        <f>IF(ISBLANK(A1990),"",K1990/($M$1+SUM(K$3:K1989)))</f>
        <v/>
      </c>
      <c r="N1990" t="str">
        <f>IF(ISBLANK(A1990),"",IF(H1991=0,NETWORKDAYS($H$3,H1990,holiday!$B$2:$B$10),IF(DAY(H1990)&lt;DAY(H1991),NETWORKDAYS($H$3,H1990,holiday!$B$2:$B$10),0)))</f>
        <v/>
      </c>
      <c r="O1990" t="str">
        <f>IF(ISBLANK(A1990),"",SUMIF($A$3:$A1990,O$2,$B$3:$B1990))</f>
        <v/>
      </c>
      <c r="P1990" t="str">
        <f>IF(ISBLANK(A1990),"",SUMIF($A$3:$A1990,P$2,$B$3:$B1990))</f>
        <v/>
      </c>
      <c r="Q1990" t="str">
        <f>IF(ISBLANK(A1990),"",SUMIF($A$3:$A1990,Q$2,$B$3:$B1990))</f>
        <v/>
      </c>
      <c r="R1990" t="str">
        <f>IF(ISBLANK(A1990),"",SUMIF($A$3:$A1990,R$2,$B$3:$B1990))</f>
        <v/>
      </c>
      <c r="T1990" s="2" t="str">
        <f t="shared" si="251"/>
        <v/>
      </c>
      <c r="U1990" s="2" t="str">
        <f t="shared" si="252"/>
        <v/>
      </c>
      <c r="V1990" s="2" t="str">
        <f t="shared" si="253"/>
        <v/>
      </c>
      <c r="W1990" s="2" t="str">
        <f t="shared" si="254"/>
        <v/>
      </c>
    </row>
    <row r="1991" spans="8:23" x14ac:dyDescent="0.3">
      <c r="H1991" s="12">
        <f t="shared" si="255"/>
        <v>0</v>
      </c>
      <c r="I1991" s="2" t="str">
        <f t="shared" si="248"/>
        <v/>
      </c>
      <c r="J1991" s="2" t="str">
        <f>IF(ISBLANK(A1991),"",-SUM(I$3:I1991))</f>
        <v/>
      </c>
      <c r="K1991" s="2" t="str">
        <f t="shared" si="249"/>
        <v/>
      </c>
      <c r="L1991" s="7" t="str">
        <f t="shared" si="250"/>
        <v/>
      </c>
      <c r="M1991" s="7" t="str">
        <f>IF(ISBLANK(A1991),"",K1991/($M$1+SUM(K$3:K1990)))</f>
        <v/>
      </c>
      <c r="N1991" t="str">
        <f>IF(ISBLANK(A1991),"",IF(H1992=0,NETWORKDAYS($H$3,H1991,holiday!$B$2:$B$10),IF(DAY(H1991)&lt;DAY(H1992),NETWORKDAYS($H$3,H1991,holiday!$B$2:$B$10),0)))</f>
        <v/>
      </c>
      <c r="O1991" t="str">
        <f>IF(ISBLANK(A1991),"",SUMIF($A$3:$A1991,O$2,$B$3:$B1991))</f>
        <v/>
      </c>
      <c r="P1991" t="str">
        <f>IF(ISBLANK(A1991),"",SUMIF($A$3:$A1991,P$2,$B$3:$B1991))</f>
        <v/>
      </c>
      <c r="Q1991" t="str">
        <f>IF(ISBLANK(A1991),"",SUMIF($A$3:$A1991,Q$2,$B$3:$B1991))</f>
        <v/>
      </c>
      <c r="R1991" t="str">
        <f>IF(ISBLANK(A1991),"",SUMIF($A$3:$A1991,R$2,$B$3:$B1991))</f>
        <v/>
      </c>
      <c r="T1991" s="2" t="str">
        <f t="shared" si="251"/>
        <v/>
      </c>
      <c r="U1991" s="2" t="str">
        <f t="shared" si="252"/>
        <v/>
      </c>
      <c r="V1991" s="2" t="str">
        <f t="shared" si="253"/>
        <v/>
      </c>
      <c r="W1991" s="2" t="str">
        <f t="shared" si="254"/>
        <v/>
      </c>
    </row>
    <row r="1992" spans="8:23" x14ac:dyDescent="0.3">
      <c r="H1992" s="12">
        <f t="shared" si="255"/>
        <v>0</v>
      </c>
      <c r="I1992" s="2" t="str">
        <f t="shared" si="248"/>
        <v/>
      </c>
      <c r="J1992" s="2" t="str">
        <f>IF(ISBLANK(A1992),"",-SUM(I$3:I1992))</f>
        <v/>
      </c>
      <c r="K1992" s="2" t="str">
        <f t="shared" si="249"/>
        <v/>
      </c>
      <c r="L1992" s="7" t="str">
        <f t="shared" si="250"/>
        <v/>
      </c>
      <c r="M1992" s="7" t="str">
        <f>IF(ISBLANK(A1992),"",K1992/($M$1+SUM(K$3:K1991)))</f>
        <v/>
      </c>
      <c r="N1992" t="str">
        <f>IF(ISBLANK(A1992),"",IF(H1993=0,NETWORKDAYS($H$3,H1992,holiday!$B$2:$B$10),IF(DAY(H1992)&lt;DAY(H1993),NETWORKDAYS($H$3,H1992,holiday!$B$2:$B$10),0)))</f>
        <v/>
      </c>
      <c r="O1992" t="str">
        <f>IF(ISBLANK(A1992),"",SUMIF($A$3:$A1992,O$2,$B$3:$B1992))</f>
        <v/>
      </c>
      <c r="P1992" t="str">
        <f>IF(ISBLANK(A1992),"",SUMIF($A$3:$A1992,P$2,$B$3:$B1992))</f>
        <v/>
      </c>
      <c r="Q1992" t="str">
        <f>IF(ISBLANK(A1992),"",SUMIF($A$3:$A1992,Q$2,$B$3:$B1992))</f>
        <v/>
      </c>
      <c r="R1992" t="str">
        <f>IF(ISBLANK(A1992),"",SUMIF($A$3:$A1992,R$2,$B$3:$B1992))</f>
        <v/>
      </c>
      <c r="T1992" s="2" t="str">
        <f t="shared" si="251"/>
        <v/>
      </c>
      <c r="U1992" s="2" t="str">
        <f t="shared" si="252"/>
        <v/>
      </c>
      <c r="V1992" s="2" t="str">
        <f t="shared" si="253"/>
        <v/>
      </c>
      <c r="W1992" s="2" t="str">
        <f t="shared" si="254"/>
        <v/>
      </c>
    </row>
    <row r="1993" spans="8:23" x14ac:dyDescent="0.3">
      <c r="H1993" s="12">
        <f t="shared" si="255"/>
        <v>0</v>
      </c>
      <c r="I1993" s="2" t="str">
        <f t="shared" si="248"/>
        <v/>
      </c>
      <c r="J1993" s="2" t="str">
        <f>IF(ISBLANK(A1993),"",-SUM(I$3:I1993))</f>
        <v/>
      </c>
      <c r="K1993" s="2" t="str">
        <f t="shared" si="249"/>
        <v/>
      </c>
      <c r="L1993" s="7" t="str">
        <f t="shared" si="250"/>
        <v/>
      </c>
      <c r="M1993" s="7" t="str">
        <f>IF(ISBLANK(A1993),"",K1993/($M$1+SUM(K$3:K1992)))</f>
        <v/>
      </c>
      <c r="N1993" t="str">
        <f>IF(ISBLANK(A1993),"",IF(H1994=0,NETWORKDAYS($H$3,H1993,holiday!$B$2:$B$10),IF(DAY(H1993)&lt;DAY(H1994),NETWORKDAYS($H$3,H1993,holiday!$B$2:$B$10),0)))</f>
        <v/>
      </c>
      <c r="O1993" t="str">
        <f>IF(ISBLANK(A1993),"",SUMIF($A$3:$A1993,O$2,$B$3:$B1993))</f>
        <v/>
      </c>
      <c r="P1993" t="str">
        <f>IF(ISBLANK(A1993),"",SUMIF($A$3:$A1993,P$2,$B$3:$B1993))</f>
        <v/>
      </c>
      <c r="Q1993" t="str">
        <f>IF(ISBLANK(A1993),"",SUMIF($A$3:$A1993,Q$2,$B$3:$B1993))</f>
        <v/>
      </c>
      <c r="R1993" t="str">
        <f>IF(ISBLANK(A1993),"",SUMIF($A$3:$A1993,R$2,$B$3:$B1993))</f>
        <v/>
      </c>
      <c r="T1993" s="2" t="str">
        <f t="shared" si="251"/>
        <v/>
      </c>
      <c r="U1993" s="2" t="str">
        <f t="shared" si="252"/>
        <v/>
      </c>
      <c r="V1993" s="2" t="str">
        <f t="shared" si="253"/>
        <v/>
      </c>
      <c r="W1993" s="2" t="str">
        <f t="shared" si="254"/>
        <v/>
      </c>
    </row>
    <row r="1994" spans="8:23" x14ac:dyDescent="0.3">
      <c r="H1994" s="12">
        <f t="shared" si="255"/>
        <v>0</v>
      </c>
      <c r="I1994" s="2" t="str">
        <f t="shared" si="248"/>
        <v/>
      </c>
      <c r="J1994" s="2" t="str">
        <f>IF(ISBLANK(A1994),"",-SUM(I$3:I1994))</f>
        <v/>
      </c>
      <c r="K1994" s="2" t="str">
        <f t="shared" si="249"/>
        <v/>
      </c>
      <c r="L1994" s="7" t="str">
        <f t="shared" si="250"/>
        <v/>
      </c>
      <c r="M1994" s="7" t="str">
        <f>IF(ISBLANK(A1994),"",K1994/($M$1+SUM(K$3:K1993)))</f>
        <v/>
      </c>
      <c r="N1994" t="str">
        <f>IF(ISBLANK(A1994),"",IF(H1995=0,NETWORKDAYS($H$3,H1994,holiday!$B$2:$B$10),IF(DAY(H1994)&lt;DAY(H1995),NETWORKDAYS($H$3,H1994,holiday!$B$2:$B$10),0)))</f>
        <v/>
      </c>
      <c r="O1994" t="str">
        <f>IF(ISBLANK(A1994),"",SUMIF($A$3:$A1994,O$2,$B$3:$B1994))</f>
        <v/>
      </c>
      <c r="P1994" t="str">
        <f>IF(ISBLANK(A1994),"",SUMIF($A$3:$A1994,P$2,$B$3:$B1994))</f>
        <v/>
      </c>
      <c r="Q1994" t="str">
        <f>IF(ISBLANK(A1994),"",SUMIF($A$3:$A1994,Q$2,$B$3:$B1994))</f>
        <v/>
      </c>
      <c r="R1994" t="str">
        <f>IF(ISBLANK(A1994),"",SUMIF($A$3:$A1994,R$2,$B$3:$B1994))</f>
        <v/>
      </c>
      <c r="T1994" s="2" t="str">
        <f t="shared" si="251"/>
        <v/>
      </c>
      <c r="U1994" s="2" t="str">
        <f t="shared" si="252"/>
        <v/>
      </c>
      <c r="V1994" s="2" t="str">
        <f t="shared" si="253"/>
        <v/>
      </c>
      <c r="W1994" s="2" t="str">
        <f t="shared" si="254"/>
        <v/>
      </c>
    </row>
    <row r="1995" spans="8:23" x14ac:dyDescent="0.3">
      <c r="H1995" s="12">
        <f t="shared" si="255"/>
        <v>0</v>
      </c>
      <c r="I1995" s="2" t="str">
        <f t="shared" si="248"/>
        <v/>
      </c>
      <c r="J1995" s="2" t="str">
        <f>IF(ISBLANK(A1995),"",-SUM(I$3:I1995))</f>
        <v/>
      </c>
      <c r="K1995" s="2" t="str">
        <f t="shared" si="249"/>
        <v/>
      </c>
      <c r="L1995" s="7" t="str">
        <f t="shared" si="250"/>
        <v/>
      </c>
      <c r="M1995" s="7" t="str">
        <f>IF(ISBLANK(A1995),"",K1995/($M$1+SUM(K$3:K1994)))</f>
        <v/>
      </c>
      <c r="N1995" t="str">
        <f>IF(ISBLANK(A1995),"",IF(H1996=0,NETWORKDAYS($H$3,H1995,holiday!$B$2:$B$10),IF(DAY(H1995)&lt;DAY(H1996),NETWORKDAYS($H$3,H1995,holiday!$B$2:$B$10),0)))</f>
        <v/>
      </c>
      <c r="O1995" t="str">
        <f>IF(ISBLANK(A1995),"",SUMIF($A$3:$A1995,O$2,$B$3:$B1995))</f>
        <v/>
      </c>
      <c r="P1995" t="str">
        <f>IF(ISBLANK(A1995),"",SUMIF($A$3:$A1995,P$2,$B$3:$B1995))</f>
        <v/>
      </c>
      <c r="Q1995" t="str">
        <f>IF(ISBLANK(A1995),"",SUMIF($A$3:$A1995,Q$2,$B$3:$B1995))</f>
        <v/>
      </c>
      <c r="R1995" t="str">
        <f>IF(ISBLANK(A1995),"",SUMIF($A$3:$A1995,R$2,$B$3:$B1995))</f>
        <v/>
      </c>
      <c r="T1995" s="2" t="str">
        <f t="shared" si="251"/>
        <v/>
      </c>
      <c r="U1995" s="2" t="str">
        <f t="shared" si="252"/>
        <v/>
      </c>
      <c r="V1995" s="2" t="str">
        <f t="shared" si="253"/>
        <v/>
      </c>
      <c r="W1995" s="2" t="str">
        <f t="shared" si="254"/>
        <v/>
      </c>
    </row>
    <row r="1996" spans="8:23" x14ac:dyDescent="0.3">
      <c r="H1996" s="12">
        <f t="shared" si="255"/>
        <v>0</v>
      </c>
      <c r="I1996" s="2" t="str">
        <f t="shared" si="248"/>
        <v/>
      </c>
      <c r="J1996" s="2" t="str">
        <f>IF(ISBLANK(A1996),"",-SUM(I$3:I1996))</f>
        <v/>
      </c>
      <c r="K1996" s="2" t="str">
        <f t="shared" si="249"/>
        <v/>
      </c>
      <c r="L1996" s="7" t="str">
        <f t="shared" si="250"/>
        <v/>
      </c>
      <c r="M1996" s="7" t="str">
        <f>IF(ISBLANK(A1996),"",K1996/($M$1+SUM(K$3:K1995)))</f>
        <v/>
      </c>
      <c r="N1996" t="str">
        <f>IF(ISBLANK(A1996),"",IF(H1997=0,NETWORKDAYS($H$3,H1996,holiday!$B$2:$B$10),IF(DAY(H1996)&lt;DAY(H1997),NETWORKDAYS($H$3,H1996,holiday!$B$2:$B$10),0)))</f>
        <v/>
      </c>
      <c r="O1996" t="str">
        <f>IF(ISBLANK(A1996),"",SUMIF($A$3:$A1996,O$2,$B$3:$B1996))</f>
        <v/>
      </c>
      <c r="P1996" t="str">
        <f>IF(ISBLANK(A1996),"",SUMIF($A$3:$A1996,P$2,$B$3:$B1996))</f>
        <v/>
      </c>
      <c r="Q1996" t="str">
        <f>IF(ISBLANK(A1996),"",SUMIF($A$3:$A1996,Q$2,$B$3:$B1996))</f>
        <v/>
      </c>
      <c r="R1996" t="str">
        <f>IF(ISBLANK(A1996),"",SUMIF($A$3:$A1996,R$2,$B$3:$B1996))</f>
        <v/>
      </c>
      <c r="T1996" s="2" t="str">
        <f t="shared" si="251"/>
        <v/>
      </c>
      <c r="U1996" s="2" t="str">
        <f t="shared" si="252"/>
        <v/>
      </c>
      <c r="V1996" s="2" t="str">
        <f t="shared" si="253"/>
        <v/>
      </c>
      <c r="W1996" s="2" t="str">
        <f t="shared" si="254"/>
        <v/>
      </c>
    </row>
    <row r="1997" spans="8:23" x14ac:dyDescent="0.3">
      <c r="H1997" s="12">
        <f t="shared" si="255"/>
        <v>0</v>
      </c>
      <c r="I1997" s="2" t="str">
        <f t="shared" si="248"/>
        <v/>
      </c>
      <c r="J1997" s="2" t="str">
        <f>IF(ISBLANK(A1997),"",-SUM(I$3:I1997))</f>
        <v/>
      </c>
      <c r="K1997" s="2" t="str">
        <f t="shared" si="249"/>
        <v/>
      </c>
      <c r="L1997" s="7" t="str">
        <f t="shared" si="250"/>
        <v/>
      </c>
      <c r="M1997" s="7" t="str">
        <f>IF(ISBLANK(A1997),"",K1997/($M$1+SUM(K$3:K1996)))</f>
        <v/>
      </c>
      <c r="N1997" t="str">
        <f>IF(ISBLANK(A1997),"",IF(H1998=0,NETWORKDAYS($H$3,H1997,holiday!$B$2:$B$10),IF(DAY(H1997)&lt;DAY(H1998),NETWORKDAYS($H$3,H1997,holiday!$B$2:$B$10),0)))</f>
        <v/>
      </c>
      <c r="O1997" t="str">
        <f>IF(ISBLANK(A1997),"",SUMIF($A$3:$A1997,O$2,$B$3:$B1997))</f>
        <v/>
      </c>
      <c r="P1997" t="str">
        <f>IF(ISBLANK(A1997),"",SUMIF($A$3:$A1997,P$2,$B$3:$B1997))</f>
        <v/>
      </c>
      <c r="Q1997" t="str">
        <f>IF(ISBLANK(A1997),"",SUMIF($A$3:$A1997,Q$2,$B$3:$B1997))</f>
        <v/>
      </c>
      <c r="R1997" t="str">
        <f>IF(ISBLANK(A1997),"",SUMIF($A$3:$A1997,R$2,$B$3:$B1997))</f>
        <v/>
      </c>
      <c r="T1997" s="2" t="str">
        <f t="shared" si="251"/>
        <v/>
      </c>
      <c r="U1997" s="2" t="str">
        <f t="shared" si="252"/>
        <v/>
      </c>
      <c r="V1997" s="2" t="str">
        <f t="shared" si="253"/>
        <v/>
      </c>
      <c r="W1997" s="2" t="str">
        <f t="shared" si="254"/>
        <v/>
      </c>
    </row>
    <row r="1998" spans="8:23" x14ac:dyDescent="0.3">
      <c r="H1998" s="12">
        <f t="shared" si="255"/>
        <v>0</v>
      </c>
      <c r="I1998" s="2" t="str">
        <f t="shared" si="248"/>
        <v/>
      </c>
      <c r="J1998" s="2" t="str">
        <f>IF(ISBLANK(A1998),"",-SUM(I$3:I1998))</f>
        <v/>
      </c>
      <c r="K1998" s="2" t="str">
        <f t="shared" si="249"/>
        <v/>
      </c>
      <c r="L1998" s="7" t="str">
        <f t="shared" si="250"/>
        <v/>
      </c>
      <c r="M1998" s="7" t="str">
        <f>IF(ISBLANK(A1998),"",K1998/($M$1+SUM(K$3:K1997)))</f>
        <v/>
      </c>
      <c r="N1998" t="str">
        <f>IF(ISBLANK(A1998),"",IF(H1999=0,NETWORKDAYS($H$3,H1998,holiday!$B$2:$B$10),IF(DAY(H1998)&lt;DAY(H1999),NETWORKDAYS($H$3,H1998,holiday!$B$2:$B$10),0)))</f>
        <v/>
      </c>
      <c r="O1998" t="str">
        <f>IF(ISBLANK(A1998),"",SUMIF($A$3:$A1998,O$2,$B$3:$B1998))</f>
        <v/>
      </c>
      <c r="P1998" t="str">
        <f>IF(ISBLANK(A1998),"",SUMIF($A$3:$A1998,P$2,$B$3:$B1998))</f>
        <v/>
      </c>
      <c r="Q1998" t="str">
        <f>IF(ISBLANK(A1998),"",SUMIF($A$3:$A1998,Q$2,$B$3:$B1998))</f>
        <v/>
      </c>
      <c r="R1998" t="str">
        <f>IF(ISBLANK(A1998),"",SUMIF($A$3:$A1998,R$2,$B$3:$B1998))</f>
        <v/>
      </c>
      <c r="T1998" s="2" t="str">
        <f t="shared" si="251"/>
        <v/>
      </c>
      <c r="U1998" s="2" t="str">
        <f t="shared" si="252"/>
        <v/>
      </c>
      <c r="V1998" s="2" t="str">
        <f t="shared" si="253"/>
        <v/>
      </c>
      <c r="W1998" s="2" t="str">
        <f t="shared" si="254"/>
        <v/>
      </c>
    </row>
    <row r="1999" spans="8:23" x14ac:dyDescent="0.3">
      <c r="H1999" s="12">
        <f t="shared" si="255"/>
        <v>0</v>
      </c>
      <c r="I1999" s="2" t="str">
        <f t="shared" si="248"/>
        <v/>
      </c>
      <c r="J1999" s="2" t="str">
        <f>IF(ISBLANK(A1999),"",-SUM(I$3:I1999))</f>
        <v/>
      </c>
      <c r="K1999" s="2" t="str">
        <f t="shared" si="249"/>
        <v/>
      </c>
      <c r="L1999" s="7" t="str">
        <f t="shared" si="250"/>
        <v/>
      </c>
      <c r="M1999" s="7" t="str">
        <f>IF(ISBLANK(A1999),"",K1999/($M$1+SUM(K$3:K1998)))</f>
        <v/>
      </c>
      <c r="N1999" t="str">
        <f>IF(ISBLANK(A1999),"",IF(H2000=0,NETWORKDAYS($H$3,H1999,holiday!$B$2:$B$10),IF(DAY(H1999)&lt;DAY(H2000),NETWORKDAYS($H$3,H1999,holiday!$B$2:$B$10),0)))</f>
        <v/>
      </c>
      <c r="O1999" t="str">
        <f>IF(ISBLANK(A1999),"",SUMIF($A$3:$A1999,O$2,$B$3:$B1999))</f>
        <v/>
      </c>
      <c r="P1999" t="str">
        <f>IF(ISBLANK(A1999),"",SUMIF($A$3:$A1999,P$2,$B$3:$B1999))</f>
        <v/>
      </c>
      <c r="Q1999" t="str">
        <f>IF(ISBLANK(A1999),"",SUMIF($A$3:$A1999,Q$2,$B$3:$B1999))</f>
        <v/>
      </c>
      <c r="R1999" t="str">
        <f>IF(ISBLANK(A1999),"",SUMIF($A$3:$A1999,R$2,$B$3:$B1999))</f>
        <v/>
      </c>
      <c r="T1999" s="2" t="str">
        <f t="shared" si="251"/>
        <v/>
      </c>
      <c r="U1999" s="2" t="str">
        <f t="shared" si="252"/>
        <v/>
      </c>
      <c r="V1999" s="2" t="str">
        <f t="shared" si="253"/>
        <v/>
      </c>
      <c r="W1999" s="2" t="str">
        <f t="shared" si="254"/>
        <v/>
      </c>
    </row>
    <row r="2000" spans="8:23" x14ac:dyDescent="0.3">
      <c r="H2000" s="12">
        <f t="shared" si="255"/>
        <v>0</v>
      </c>
      <c r="I2000" s="2" t="str">
        <f t="shared" si="248"/>
        <v/>
      </c>
      <c r="J2000" s="2" t="str">
        <f>IF(ISBLANK(A2000),"",-SUM(I$3:I2000))</f>
        <v/>
      </c>
      <c r="K2000" s="2" t="str">
        <f t="shared" si="249"/>
        <v/>
      </c>
      <c r="L2000" s="7" t="str">
        <f t="shared" si="250"/>
        <v/>
      </c>
      <c r="M2000" s="7" t="str">
        <f>IF(ISBLANK(A2000),"",K2000/($M$1+SUM(K$3:K1999)))</f>
        <v/>
      </c>
      <c r="N2000" t="str">
        <f>IF(ISBLANK(A2000),"",IF(H2001=0,NETWORKDAYS($H$3,H2000,holiday!$B$2:$B$10),IF(DAY(H2000)&lt;DAY(H2001),NETWORKDAYS($H$3,H2000,holiday!$B$2:$B$10),0)))</f>
        <v/>
      </c>
      <c r="O2000" t="str">
        <f>IF(ISBLANK(A2000),"",SUMIF($A$3:$A2000,O$2,$B$3:$B2000))</f>
        <v/>
      </c>
      <c r="P2000" t="str">
        <f>IF(ISBLANK(A2000),"",SUMIF($A$3:$A2000,P$2,$B$3:$B2000))</f>
        <v/>
      </c>
      <c r="Q2000" t="str">
        <f>IF(ISBLANK(A2000),"",SUMIF($A$3:$A2000,Q$2,$B$3:$B2000))</f>
        <v/>
      </c>
      <c r="R2000" t="str">
        <f>IF(ISBLANK(A2000),"",SUMIF($A$3:$A2000,R$2,$B$3:$B2000))</f>
        <v/>
      </c>
      <c r="T2000" s="2" t="str">
        <f t="shared" si="251"/>
        <v/>
      </c>
      <c r="U2000" s="2" t="str">
        <f t="shared" si="252"/>
        <v/>
      </c>
      <c r="V2000" s="2" t="str">
        <f t="shared" si="253"/>
        <v/>
      </c>
      <c r="W2000" s="2" t="str">
        <f t="shared" si="254"/>
        <v/>
      </c>
    </row>
    <row r="2001" spans="8:23" x14ac:dyDescent="0.3">
      <c r="H2001" s="12">
        <f t="shared" si="255"/>
        <v>0</v>
      </c>
      <c r="I2001" s="2" t="str">
        <f t="shared" si="248"/>
        <v/>
      </c>
      <c r="J2001" s="2" t="str">
        <f>IF(ISBLANK(A2001),"",-SUM(I$3:I2001))</f>
        <v/>
      </c>
      <c r="K2001" s="2" t="str">
        <f t="shared" si="249"/>
        <v/>
      </c>
      <c r="L2001" s="7" t="str">
        <f t="shared" si="250"/>
        <v/>
      </c>
      <c r="M2001" s="7" t="str">
        <f>IF(ISBLANK(A2001),"",K2001/($M$1+SUM(K$3:K2000)))</f>
        <v/>
      </c>
      <c r="N2001" t="str">
        <f>IF(ISBLANK(A2001),"",IF(H2002=0,NETWORKDAYS($H$3,H2001,holiday!$B$2:$B$10),IF(DAY(H2001)&lt;DAY(H2002),NETWORKDAYS($H$3,H2001,holiday!$B$2:$B$10),0)))</f>
        <v/>
      </c>
      <c r="O2001" t="str">
        <f>IF(ISBLANK(A2001),"",SUMIF($A$3:$A2001,O$2,$B$3:$B2001))</f>
        <v/>
      </c>
      <c r="P2001" t="str">
        <f>IF(ISBLANK(A2001),"",SUMIF($A$3:$A2001,P$2,$B$3:$B2001))</f>
        <v/>
      </c>
      <c r="Q2001" t="str">
        <f>IF(ISBLANK(A2001),"",SUMIF($A$3:$A2001,Q$2,$B$3:$B2001))</f>
        <v/>
      </c>
      <c r="R2001" t="str">
        <f>IF(ISBLANK(A2001),"",SUMIF($A$3:$A2001,R$2,$B$3:$B2001))</f>
        <v/>
      </c>
      <c r="T2001" s="2" t="str">
        <f t="shared" si="251"/>
        <v/>
      </c>
      <c r="U2001" s="2" t="str">
        <f t="shared" si="252"/>
        <v/>
      </c>
      <c r="V2001" s="2" t="str">
        <f t="shared" si="253"/>
        <v/>
      </c>
      <c r="W2001" s="2" t="str">
        <f t="shared" si="254"/>
        <v/>
      </c>
    </row>
    <row r="2002" spans="8:23" x14ac:dyDescent="0.3">
      <c r="H2002" s="12">
        <f t="shared" si="255"/>
        <v>0</v>
      </c>
      <c r="I2002" s="2" t="str">
        <f t="shared" si="248"/>
        <v/>
      </c>
      <c r="J2002" s="2" t="str">
        <f>IF(ISBLANK(A2002),"",-SUM(I$3:I2002))</f>
        <v/>
      </c>
      <c r="K2002" s="2" t="str">
        <f t="shared" si="249"/>
        <v/>
      </c>
      <c r="L2002" s="7" t="str">
        <f t="shared" si="250"/>
        <v/>
      </c>
      <c r="M2002" s="7" t="str">
        <f>IF(ISBLANK(A2002),"",K2002/($M$1+SUM(K$3:K2001)))</f>
        <v/>
      </c>
      <c r="N2002" t="str">
        <f>IF(ISBLANK(A2002),"",IF(H2003=0,NETWORKDAYS($H$3,H2002,holiday!$B$2:$B$10),IF(DAY(H2002)&lt;DAY(H2003),NETWORKDAYS($H$3,H2002,holiday!$B$2:$B$10),0)))</f>
        <v/>
      </c>
      <c r="O2002" t="str">
        <f>IF(ISBLANK(A2002),"",SUMIF($A$3:$A2002,O$2,$B$3:$B2002))</f>
        <v/>
      </c>
      <c r="P2002" t="str">
        <f>IF(ISBLANK(A2002),"",SUMIF($A$3:$A2002,P$2,$B$3:$B2002))</f>
        <v/>
      </c>
      <c r="Q2002" t="str">
        <f>IF(ISBLANK(A2002),"",SUMIF($A$3:$A2002,Q$2,$B$3:$B2002))</f>
        <v/>
      </c>
      <c r="R2002" t="str">
        <f>IF(ISBLANK(A2002),"",SUMIF($A$3:$A2002,R$2,$B$3:$B2002))</f>
        <v/>
      </c>
      <c r="T2002" s="2" t="str">
        <f t="shared" si="251"/>
        <v/>
      </c>
      <c r="U2002" s="2" t="str">
        <f t="shared" si="252"/>
        <v/>
      </c>
      <c r="V2002" s="2" t="str">
        <f t="shared" si="253"/>
        <v/>
      </c>
      <c r="W2002" s="2" t="str">
        <f t="shared" si="254"/>
        <v/>
      </c>
    </row>
    <row r="2003" spans="8:23" x14ac:dyDescent="0.3">
      <c r="H2003" s="12">
        <f t="shared" si="255"/>
        <v>0</v>
      </c>
      <c r="I2003" s="2" t="str">
        <f t="shared" si="248"/>
        <v/>
      </c>
      <c r="J2003" s="2" t="str">
        <f>IF(ISBLANK(A2003),"",-SUM(I$3:I2003))</f>
        <v/>
      </c>
      <c r="K2003" s="2" t="str">
        <f t="shared" si="249"/>
        <v/>
      </c>
      <c r="L2003" s="7" t="str">
        <f t="shared" si="250"/>
        <v/>
      </c>
      <c r="M2003" s="7" t="str">
        <f>IF(ISBLANK(A2003),"",K2003/($M$1+SUM(K$3:K2002)))</f>
        <v/>
      </c>
      <c r="N2003" t="str">
        <f>IF(ISBLANK(A2003),"",IF(H2004=0,NETWORKDAYS($H$3,H2003,holiday!$B$2:$B$10),IF(DAY(H2003)&lt;DAY(H2004),NETWORKDAYS($H$3,H2003,holiday!$B$2:$B$10),0)))</f>
        <v/>
      </c>
      <c r="O2003" t="str">
        <f>IF(ISBLANK(A2003),"",SUMIF($A$3:$A2003,O$2,$B$3:$B2003))</f>
        <v/>
      </c>
      <c r="P2003" t="str">
        <f>IF(ISBLANK(A2003),"",SUMIF($A$3:$A2003,P$2,$B$3:$B2003))</f>
        <v/>
      </c>
      <c r="Q2003" t="str">
        <f>IF(ISBLANK(A2003),"",SUMIF($A$3:$A2003,Q$2,$B$3:$B2003))</f>
        <v/>
      </c>
      <c r="R2003" t="str">
        <f>IF(ISBLANK(A2003),"",SUMIF($A$3:$A2003,R$2,$B$3:$B2003))</f>
        <v/>
      </c>
      <c r="T2003" s="2" t="str">
        <f t="shared" si="251"/>
        <v/>
      </c>
      <c r="U2003" s="2" t="str">
        <f t="shared" si="252"/>
        <v/>
      </c>
      <c r="V2003" s="2" t="str">
        <f t="shared" si="253"/>
        <v/>
      </c>
      <c r="W2003" s="2" t="str">
        <f t="shared" si="254"/>
        <v/>
      </c>
    </row>
    <row r="2004" spans="8:23" x14ac:dyDescent="0.3">
      <c r="H2004" s="12">
        <f t="shared" si="255"/>
        <v>0</v>
      </c>
      <c r="I2004" s="2" t="str">
        <f t="shared" si="248"/>
        <v/>
      </c>
      <c r="J2004" s="2" t="str">
        <f>IF(ISBLANK(A2004),"",-SUM(I$3:I2004))</f>
        <v/>
      </c>
      <c r="K2004" s="2" t="str">
        <f t="shared" si="249"/>
        <v/>
      </c>
      <c r="L2004" s="7" t="str">
        <f t="shared" si="250"/>
        <v/>
      </c>
      <c r="M2004" s="7" t="str">
        <f>IF(ISBLANK(A2004),"",K2004/($M$1+SUM(K$3:K2003)))</f>
        <v/>
      </c>
      <c r="N2004" t="str">
        <f>IF(ISBLANK(A2004),"",IF(H2005=0,NETWORKDAYS($H$3,H2004,holiday!$B$2:$B$10),IF(DAY(H2004)&lt;DAY(H2005),NETWORKDAYS($H$3,H2004,holiday!$B$2:$B$10),0)))</f>
        <v/>
      </c>
      <c r="O2004" t="str">
        <f>IF(ISBLANK(A2004),"",SUMIF($A$3:$A2004,O$2,$B$3:$B2004))</f>
        <v/>
      </c>
      <c r="P2004" t="str">
        <f>IF(ISBLANK(A2004),"",SUMIF($A$3:$A2004,P$2,$B$3:$B2004))</f>
        <v/>
      </c>
      <c r="Q2004" t="str">
        <f>IF(ISBLANK(A2004),"",SUMIF($A$3:$A2004,Q$2,$B$3:$B2004))</f>
        <v/>
      </c>
      <c r="R2004" t="str">
        <f>IF(ISBLANK(A2004),"",SUMIF($A$3:$A2004,R$2,$B$3:$B2004))</f>
        <v/>
      </c>
      <c r="T2004" s="2" t="str">
        <f t="shared" si="251"/>
        <v/>
      </c>
      <c r="U2004" s="2" t="str">
        <f t="shared" si="252"/>
        <v/>
      </c>
      <c r="V2004" s="2" t="str">
        <f t="shared" si="253"/>
        <v/>
      </c>
      <c r="W2004" s="2" t="str">
        <f t="shared" si="254"/>
        <v/>
      </c>
    </row>
    <row r="2005" spans="8:23" x14ac:dyDescent="0.3">
      <c r="H2005" s="12">
        <f t="shared" si="255"/>
        <v>0</v>
      </c>
      <c r="I2005" s="2" t="str">
        <f t="shared" si="248"/>
        <v/>
      </c>
      <c r="J2005" s="2" t="str">
        <f>IF(ISBLANK(A2005),"",-SUM(I$3:I2005))</f>
        <v/>
      </c>
      <c r="K2005" s="2" t="str">
        <f t="shared" si="249"/>
        <v/>
      </c>
      <c r="L2005" s="7" t="str">
        <f t="shared" si="250"/>
        <v/>
      </c>
      <c r="M2005" s="7" t="str">
        <f>IF(ISBLANK(A2005),"",K2005/($M$1+SUM(K$3:K2004)))</f>
        <v/>
      </c>
      <c r="N2005" t="str">
        <f>IF(ISBLANK(A2005),"",IF(H2006=0,NETWORKDAYS($H$3,H2005,holiday!$B$2:$B$10),IF(DAY(H2005)&lt;DAY(H2006),NETWORKDAYS($H$3,H2005,holiday!$B$2:$B$10),0)))</f>
        <v/>
      </c>
      <c r="O2005" t="str">
        <f>IF(ISBLANK(A2005),"",SUMIF($A$3:$A2005,O$2,$B$3:$B2005))</f>
        <v/>
      </c>
      <c r="P2005" t="str">
        <f>IF(ISBLANK(A2005),"",SUMIF($A$3:$A2005,P$2,$B$3:$B2005))</f>
        <v/>
      </c>
      <c r="Q2005" t="str">
        <f>IF(ISBLANK(A2005),"",SUMIF($A$3:$A2005,Q$2,$B$3:$B2005))</f>
        <v/>
      </c>
      <c r="R2005" t="str">
        <f>IF(ISBLANK(A2005),"",SUMIF($A$3:$A2005,R$2,$B$3:$B2005))</f>
        <v/>
      </c>
      <c r="T2005" s="2" t="str">
        <f t="shared" si="251"/>
        <v/>
      </c>
      <c r="U2005" s="2" t="str">
        <f t="shared" si="252"/>
        <v/>
      </c>
      <c r="V2005" s="2" t="str">
        <f t="shared" si="253"/>
        <v/>
      </c>
      <c r="W2005" s="2" t="str">
        <f t="shared" si="254"/>
        <v/>
      </c>
    </row>
    <row r="2006" spans="8:23" x14ac:dyDescent="0.3">
      <c r="H2006" s="12">
        <f t="shared" si="255"/>
        <v>0</v>
      </c>
      <c r="I2006" s="2" t="str">
        <f t="shared" si="248"/>
        <v/>
      </c>
      <c r="J2006" s="2" t="str">
        <f>IF(ISBLANK(A2006),"",-SUM(I$3:I2006))</f>
        <v/>
      </c>
      <c r="K2006" s="2" t="str">
        <f t="shared" si="249"/>
        <v/>
      </c>
      <c r="L2006" s="7" t="str">
        <f t="shared" si="250"/>
        <v/>
      </c>
      <c r="M2006" s="7" t="str">
        <f>IF(ISBLANK(A2006),"",K2006/($M$1+SUM(K$3:K2005)))</f>
        <v/>
      </c>
      <c r="N2006" t="str">
        <f>IF(ISBLANK(A2006),"",IF(H2007=0,NETWORKDAYS($H$3,H2006,holiday!$B$2:$B$10),IF(DAY(H2006)&lt;DAY(H2007),NETWORKDAYS($H$3,H2006,holiday!$B$2:$B$10),0)))</f>
        <v/>
      </c>
      <c r="O2006" t="str">
        <f>IF(ISBLANK(A2006),"",SUMIF($A$3:$A2006,O$2,$B$3:$B2006))</f>
        <v/>
      </c>
      <c r="P2006" t="str">
        <f>IF(ISBLANK(A2006),"",SUMIF($A$3:$A2006,P$2,$B$3:$B2006))</f>
        <v/>
      </c>
      <c r="Q2006" t="str">
        <f>IF(ISBLANK(A2006),"",SUMIF($A$3:$A2006,Q$2,$B$3:$B2006))</f>
        <v/>
      </c>
      <c r="R2006" t="str">
        <f>IF(ISBLANK(A2006),"",SUMIF($A$3:$A2006,R$2,$B$3:$B2006))</f>
        <v/>
      </c>
      <c r="T2006" s="2" t="str">
        <f t="shared" si="251"/>
        <v/>
      </c>
      <c r="U2006" s="2" t="str">
        <f t="shared" si="252"/>
        <v/>
      </c>
      <c r="V2006" s="2" t="str">
        <f t="shared" si="253"/>
        <v/>
      </c>
      <c r="W2006" s="2" t="str">
        <f t="shared" si="254"/>
        <v/>
      </c>
    </row>
    <row r="2007" spans="8:23" x14ac:dyDescent="0.3">
      <c r="H2007" s="12">
        <f t="shared" si="255"/>
        <v>0</v>
      </c>
      <c r="I2007" s="2" t="str">
        <f t="shared" si="248"/>
        <v/>
      </c>
      <c r="J2007" s="2" t="str">
        <f>IF(ISBLANK(A2007),"",-SUM(I$3:I2007))</f>
        <v/>
      </c>
      <c r="K2007" s="2" t="str">
        <f t="shared" si="249"/>
        <v/>
      </c>
      <c r="L2007" s="7" t="str">
        <f t="shared" si="250"/>
        <v/>
      </c>
      <c r="M2007" s="7" t="str">
        <f>IF(ISBLANK(A2007),"",K2007/($M$1+SUM(K$3:K2006)))</f>
        <v/>
      </c>
      <c r="N2007" t="str">
        <f>IF(ISBLANK(A2007),"",IF(H2008=0,NETWORKDAYS($H$3,H2007,holiday!$B$2:$B$10),IF(DAY(H2007)&lt;DAY(H2008),NETWORKDAYS($H$3,H2007,holiday!$B$2:$B$10),0)))</f>
        <v/>
      </c>
      <c r="O2007" t="str">
        <f>IF(ISBLANK(A2007),"",SUMIF($A$3:$A2007,O$2,$B$3:$B2007))</f>
        <v/>
      </c>
      <c r="P2007" t="str">
        <f>IF(ISBLANK(A2007),"",SUMIF($A$3:$A2007,P$2,$B$3:$B2007))</f>
        <v/>
      </c>
      <c r="Q2007" t="str">
        <f>IF(ISBLANK(A2007),"",SUMIF($A$3:$A2007,Q$2,$B$3:$B2007))</f>
        <v/>
      </c>
      <c r="R2007" t="str">
        <f>IF(ISBLANK(A2007),"",SUMIF($A$3:$A2007,R$2,$B$3:$B2007))</f>
        <v/>
      </c>
      <c r="T2007" s="2" t="str">
        <f t="shared" si="251"/>
        <v/>
      </c>
      <c r="U2007" s="2" t="str">
        <f t="shared" si="252"/>
        <v/>
      </c>
      <c r="V2007" s="2" t="str">
        <f t="shared" si="253"/>
        <v/>
      </c>
      <c r="W2007" s="2" t="str">
        <f t="shared" si="254"/>
        <v/>
      </c>
    </row>
    <row r="2008" spans="8:23" x14ac:dyDescent="0.3">
      <c r="H2008" s="12">
        <f t="shared" si="255"/>
        <v>0</v>
      </c>
      <c r="I2008" s="2" t="str">
        <f t="shared" si="248"/>
        <v/>
      </c>
      <c r="J2008" s="2" t="str">
        <f>IF(ISBLANK(A2008),"",-SUM(I$3:I2008))</f>
        <v/>
      </c>
      <c r="K2008" s="2" t="str">
        <f t="shared" si="249"/>
        <v/>
      </c>
      <c r="L2008" s="7" t="str">
        <f t="shared" si="250"/>
        <v/>
      </c>
      <c r="M2008" s="7" t="str">
        <f>IF(ISBLANK(A2008),"",K2008/($M$1+SUM(K$3:K2007)))</f>
        <v/>
      </c>
      <c r="N2008" t="str">
        <f>IF(ISBLANK(A2008),"",IF(H2009=0,NETWORKDAYS($H$3,H2008,holiday!$B$2:$B$10),IF(DAY(H2008)&lt;DAY(H2009),NETWORKDAYS($H$3,H2008,holiday!$B$2:$B$10),0)))</f>
        <v/>
      </c>
      <c r="O2008" t="str">
        <f>IF(ISBLANK(A2008),"",SUMIF($A$3:$A2008,O$2,$B$3:$B2008))</f>
        <v/>
      </c>
      <c r="P2008" t="str">
        <f>IF(ISBLANK(A2008),"",SUMIF($A$3:$A2008,P$2,$B$3:$B2008))</f>
        <v/>
      </c>
      <c r="Q2008" t="str">
        <f>IF(ISBLANK(A2008),"",SUMIF($A$3:$A2008,Q$2,$B$3:$B2008))</f>
        <v/>
      </c>
      <c r="R2008" t="str">
        <f>IF(ISBLANK(A2008),"",SUMIF($A$3:$A2008,R$2,$B$3:$B2008))</f>
        <v/>
      </c>
      <c r="T2008" s="2" t="str">
        <f t="shared" si="251"/>
        <v/>
      </c>
      <c r="U2008" s="2" t="str">
        <f t="shared" si="252"/>
        <v/>
      </c>
      <c r="V2008" s="2" t="str">
        <f t="shared" si="253"/>
        <v/>
      </c>
      <c r="W2008" s="2" t="str">
        <f t="shared" si="254"/>
        <v/>
      </c>
    </row>
    <row r="2009" spans="8:23" x14ac:dyDescent="0.3">
      <c r="H2009" s="12">
        <f t="shared" si="255"/>
        <v>0</v>
      </c>
      <c r="I2009" s="2" t="str">
        <f t="shared" si="248"/>
        <v/>
      </c>
      <c r="J2009" s="2" t="str">
        <f>IF(ISBLANK(A2009),"",-SUM(I$3:I2009))</f>
        <v/>
      </c>
      <c r="K2009" s="2" t="str">
        <f t="shared" si="249"/>
        <v/>
      </c>
      <c r="L2009" s="7" t="str">
        <f t="shared" si="250"/>
        <v/>
      </c>
      <c r="M2009" s="7" t="str">
        <f>IF(ISBLANK(A2009),"",K2009/($M$1+SUM(K$3:K2008)))</f>
        <v/>
      </c>
      <c r="N2009" t="str">
        <f>IF(ISBLANK(A2009),"",IF(H2010=0,NETWORKDAYS($H$3,H2009,holiday!$B$2:$B$10),IF(DAY(H2009)&lt;DAY(H2010),NETWORKDAYS($H$3,H2009,holiday!$B$2:$B$10),0)))</f>
        <v/>
      </c>
      <c r="O2009" t="str">
        <f>IF(ISBLANK(A2009),"",SUMIF($A$3:$A2009,O$2,$B$3:$B2009))</f>
        <v/>
      </c>
      <c r="P2009" t="str">
        <f>IF(ISBLANK(A2009),"",SUMIF($A$3:$A2009,P$2,$B$3:$B2009))</f>
        <v/>
      </c>
      <c r="Q2009" t="str">
        <f>IF(ISBLANK(A2009),"",SUMIF($A$3:$A2009,Q$2,$B$3:$B2009))</f>
        <v/>
      </c>
      <c r="R2009" t="str">
        <f>IF(ISBLANK(A2009),"",SUMIF($A$3:$A2009,R$2,$B$3:$B2009))</f>
        <v/>
      </c>
      <c r="T2009" s="2" t="str">
        <f t="shared" si="251"/>
        <v/>
      </c>
      <c r="U2009" s="2" t="str">
        <f t="shared" si="252"/>
        <v/>
      </c>
      <c r="V2009" s="2" t="str">
        <f t="shared" si="253"/>
        <v/>
      </c>
      <c r="W2009" s="2" t="str">
        <f t="shared" si="254"/>
        <v/>
      </c>
    </row>
    <row r="2010" spans="8:23" x14ac:dyDescent="0.3">
      <c r="H2010" s="12">
        <f t="shared" si="255"/>
        <v>0</v>
      </c>
      <c r="I2010" s="2" t="str">
        <f t="shared" si="248"/>
        <v/>
      </c>
      <c r="J2010" s="2" t="str">
        <f>IF(ISBLANK(A2010),"",-SUM(I$3:I2010))</f>
        <v/>
      </c>
      <c r="K2010" s="2" t="str">
        <f t="shared" si="249"/>
        <v/>
      </c>
      <c r="L2010" s="7" t="str">
        <f t="shared" si="250"/>
        <v/>
      </c>
      <c r="M2010" s="7" t="str">
        <f>IF(ISBLANK(A2010),"",K2010/($M$1+SUM(K$3:K2009)))</f>
        <v/>
      </c>
      <c r="N2010" t="str">
        <f>IF(ISBLANK(A2010),"",IF(H2011=0,NETWORKDAYS($H$3,H2010,holiday!$B$2:$B$10),IF(DAY(H2010)&lt;DAY(H2011),NETWORKDAYS($H$3,H2010,holiday!$B$2:$B$10),0)))</f>
        <v/>
      </c>
      <c r="O2010" t="str">
        <f>IF(ISBLANK(A2010),"",SUMIF($A$3:$A2010,O$2,$B$3:$B2010))</f>
        <v/>
      </c>
      <c r="P2010" t="str">
        <f>IF(ISBLANK(A2010),"",SUMIF($A$3:$A2010,P$2,$B$3:$B2010))</f>
        <v/>
      </c>
      <c r="Q2010" t="str">
        <f>IF(ISBLANK(A2010),"",SUMIF($A$3:$A2010,Q$2,$B$3:$B2010))</f>
        <v/>
      </c>
      <c r="R2010" t="str">
        <f>IF(ISBLANK(A2010),"",SUMIF($A$3:$A2010,R$2,$B$3:$B2010))</f>
        <v/>
      </c>
      <c r="T2010" s="2" t="str">
        <f t="shared" si="251"/>
        <v/>
      </c>
      <c r="U2010" s="2" t="str">
        <f t="shared" si="252"/>
        <v/>
      </c>
      <c r="V2010" s="2" t="str">
        <f t="shared" si="253"/>
        <v/>
      </c>
      <c r="W2010" s="2" t="str">
        <f t="shared" si="254"/>
        <v/>
      </c>
    </row>
    <row r="2011" spans="8:23" x14ac:dyDescent="0.3">
      <c r="H2011" s="12">
        <f t="shared" si="255"/>
        <v>0</v>
      </c>
      <c r="I2011" s="2" t="str">
        <f t="shared" si="248"/>
        <v/>
      </c>
      <c r="J2011" s="2" t="str">
        <f>IF(ISBLANK(A2011),"",-SUM(I$3:I2011))</f>
        <v/>
      </c>
      <c r="K2011" s="2" t="str">
        <f t="shared" si="249"/>
        <v/>
      </c>
      <c r="L2011" s="7" t="str">
        <f t="shared" si="250"/>
        <v/>
      </c>
      <c r="M2011" s="7" t="str">
        <f>IF(ISBLANK(A2011),"",K2011/($M$1+SUM(K$3:K2010)))</f>
        <v/>
      </c>
      <c r="N2011" t="str">
        <f>IF(ISBLANK(A2011),"",IF(H2012=0,NETWORKDAYS($H$3,H2011,holiday!$B$2:$B$10),IF(DAY(H2011)&lt;DAY(H2012),NETWORKDAYS($H$3,H2011,holiday!$B$2:$B$10),0)))</f>
        <v/>
      </c>
      <c r="O2011" t="str">
        <f>IF(ISBLANK(A2011),"",SUMIF($A$3:$A2011,O$2,$B$3:$B2011))</f>
        <v/>
      </c>
      <c r="P2011" t="str">
        <f>IF(ISBLANK(A2011),"",SUMIF($A$3:$A2011,P$2,$B$3:$B2011))</f>
        <v/>
      </c>
      <c r="Q2011" t="str">
        <f>IF(ISBLANK(A2011),"",SUMIF($A$3:$A2011,Q$2,$B$3:$B2011))</f>
        <v/>
      </c>
      <c r="R2011" t="str">
        <f>IF(ISBLANK(A2011),"",SUMIF($A$3:$A2011,R$2,$B$3:$B2011))</f>
        <v/>
      </c>
      <c r="T2011" s="2" t="str">
        <f t="shared" si="251"/>
        <v/>
      </c>
      <c r="U2011" s="2" t="str">
        <f t="shared" si="252"/>
        <v/>
      </c>
      <c r="V2011" s="2" t="str">
        <f t="shared" si="253"/>
        <v/>
      </c>
      <c r="W2011" s="2" t="str">
        <f t="shared" si="254"/>
        <v/>
      </c>
    </row>
    <row r="2012" spans="8:23" x14ac:dyDescent="0.3">
      <c r="H2012" s="12">
        <f t="shared" si="255"/>
        <v>0</v>
      </c>
      <c r="I2012" s="2" t="str">
        <f t="shared" si="248"/>
        <v/>
      </c>
      <c r="J2012" s="2" t="str">
        <f>IF(ISBLANK(A2012),"",-SUM(I$3:I2012))</f>
        <v/>
      </c>
      <c r="K2012" s="2" t="str">
        <f t="shared" si="249"/>
        <v/>
      </c>
      <c r="L2012" s="7" t="str">
        <f t="shared" si="250"/>
        <v/>
      </c>
      <c r="M2012" s="7" t="str">
        <f>IF(ISBLANK(A2012),"",K2012/($M$1+SUM(K$3:K2011)))</f>
        <v/>
      </c>
      <c r="N2012" t="str">
        <f>IF(ISBLANK(A2012),"",IF(H2013=0,NETWORKDAYS($H$3,H2012,holiday!$B$2:$B$10),IF(DAY(H2012)&lt;DAY(H2013),NETWORKDAYS($H$3,H2012,holiday!$B$2:$B$10),0)))</f>
        <v/>
      </c>
      <c r="O2012" t="str">
        <f>IF(ISBLANK(A2012),"",SUMIF($A$3:$A2012,O$2,$B$3:$B2012))</f>
        <v/>
      </c>
      <c r="P2012" t="str">
        <f>IF(ISBLANK(A2012),"",SUMIF($A$3:$A2012,P$2,$B$3:$B2012))</f>
        <v/>
      </c>
      <c r="Q2012" t="str">
        <f>IF(ISBLANK(A2012),"",SUMIF($A$3:$A2012,Q$2,$B$3:$B2012))</f>
        <v/>
      </c>
      <c r="R2012" t="str">
        <f>IF(ISBLANK(A2012),"",SUMIF($A$3:$A2012,R$2,$B$3:$B2012))</f>
        <v/>
      </c>
      <c r="T2012" s="2" t="str">
        <f t="shared" si="251"/>
        <v/>
      </c>
      <c r="U2012" s="2" t="str">
        <f t="shared" si="252"/>
        <v/>
      </c>
      <c r="V2012" s="2" t="str">
        <f t="shared" si="253"/>
        <v/>
      </c>
      <c r="W2012" s="2" t="str">
        <f t="shared" si="254"/>
        <v/>
      </c>
    </row>
    <row r="2013" spans="8:23" x14ac:dyDescent="0.3">
      <c r="H2013" s="12">
        <f t="shared" si="255"/>
        <v>0</v>
      </c>
      <c r="I2013" s="2" t="str">
        <f t="shared" si="248"/>
        <v/>
      </c>
      <c r="J2013" s="2" t="str">
        <f>IF(ISBLANK(A2013),"",-SUM(I$3:I2013))</f>
        <v/>
      </c>
      <c r="K2013" s="2" t="str">
        <f t="shared" si="249"/>
        <v/>
      </c>
      <c r="L2013" s="7" t="str">
        <f t="shared" si="250"/>
        <v/>
      </c>
      <c r="M2013" s="7" t="str">
        <f>IF(ISBLANK(A2013),"",K2013/($M$1+SUM(K$3:K2012)))</f>
        <v/>
      </c>
      <c r="N2013" t="str">
        <f>IF(ISBLANK(A2013),"",IF(H2014=0,NETWORKDAYS($H$3,H2013,holiday!$B$2:$B$10),IF(DAY(H2013)&lt;DAY(H2014),NETWORKDAYS($H$3,H2013,holiday!$B$2:$B$10),0)))</f>
        <v/>
      </c>
      <c r="O2013" t="str">
        <f>IF(ISBLANK(A2013),"",SUMIF($A$3:$A2013,O$2,$B$3:$B2013))</f>
        <v/>
      </c>
      <c r="P2013" t="str">
        <f>IF(ISBLANK(A2013),"",SUMIF($A$3:$A2013,P$2,$B$3:$B2013))</f>
        <v/>
      </c>
      <c r="Q2013" t="str">
        <f>IF(ISBLANK(A2013),"",SUMIF($A$3:$A2013,Q$2,$B$3:$B2013))</f>
        <v/>
      </c>
      <c r="R2013" t="str">
        <f>IF(ISBLANK(A2013),"",SUMIF($A$3:$A2013,R$2,$B$3:$B2013))</f>
        <v/>
      </c>
      <c r="T2013" s="2" t="str">
        <f t="shared" si="251"/>
        <v/>
      </c>
      <c r="U2013" s="2" t="str">
        <f t="shared" si="252"/>
        <v/>
      </c>
      <c r="V2013" s="2" t="str">
        <f t="shared" si="253"/>
        <v/>
      </c>
      <c r="W2013" s="2" t="str">
        <f t="shared" si="254"/>
        <v/>
      </c>
    </row>
    <row r="2014" spans="8:23" x14ac:dyDescent="0.3">
      <c r="H2014" s="12">
        <f t="shared" si="255"/>
        <v>0</v>
      </c>
      <c r="I2014" s="2" t="str">
        <f t="shared" si="248"/>
        <v/>
      </c>
      <c r="J2014" s="2" t="str">
        <f>IF(ISBLANK(A2014),"",-SUM(I$3:I2014))</f>
        <v/>
      </c>
      <c r="K2014" s="2" t="str">
        <f t="shared" si="249"/>
        <v/>
      </c>
      <c r="L2014" s="7" t="str">
        <f t="shared" si="250"/>
        <v/>
      </c>
      <c r="M2014" s="7" t="str">
        <f>IF(ISBLANK(A2014),"",K2014/($M$1+SUM(K$3:K2013)))</f>
        <v/>
      </c>
      <c r="N2014" t="str">
        <f>IF(ISBLANK(A2014),"",IF(H2015=0,NETWORKDAYS($H$3,H2014,holiday!$B$2:$B$10),IF(DAY(H2014)&lt;DAY(H2015),NETWORKDAYS($H$3,H2014,holiday!$B$2:$B$10),0)))</f>
        <v/>
      </c>
      <c r="O2014" t="str">
        <f>IF(ISBLANK(A2014),"",SUMIF($A$3:$A2014,O$2,$B$3:$B2014))</f>
        <v/>
      </c>
      <c r="P2014" t="str">
        <f>IF(ISBLANK(A2014),"",SUMIF($A$3:$A2014,P$2,$B$3:$B2014))</f>
        <v/>
      </c>
      <c r="Q2014" t="str">
        <f>IF(ISBLANK(A2014),"",SUMIF($A$3:$A2014,Q$2,$B$3:$B2014))</f>
        <v/>
      </c>
      <c r="R2014" t="str">
        <f>IF(ISBLANK(A2014),"",SUMIF($A$3:$A2014,R$2,$B$3:$B2014))</f>
        <v/>
      </c>
      <c r="T2014" s="2" t="str">
        <f t="shared" si="251"/>
        <v/>
      </c>
      <c r="U2014" s="2" t="str">
        <f t="shared" si="252"/>
        <v/>
      </c>
      <c r="V2014" s="2" t="str">
        <f t="shared" si="253"/>
        <v/>
      </c>
      <c r="W2014" s="2" t="str">
        <f t="shared" si="254"/>
        <v/>
      </c>
    </row>
    <row r="2015" spans="8:23" x14ac:dyDescent="0.3">
      <c r="H2015" s="12">
        <f t="shared" si="255"/>
        <v>0</v>
      </c>
      <c r="I2015" s="2" t="str">
        <f t="shared" si="248"/>
        <v/>
      </c>
      <c r="J2015" s="2" t="str">
        <f>IF(ISBLANK(A2015),"",-SUM(I$3:I2015))</f>
        <v/>
      </c>
      <c r="K2015" s="2" t="str">
        <f t="shared" si="249"/>
        <v/>
      </c>
      <c r="L2015" s="7" t="str">
        <f t="shared" si="250"/>
        <v/>
      </c>
      <c r="M2015" s="7" t="str">
        <f>IF(ISBLANK(A2015),"",K2015/($M$1+SUM(K$3:K2014)))</f>
        <v/>
      </c>
      <c r="N2015" t="str">
        <f>IF(ISBLANK(A2015),"",IF(H2016=0,NETWORKDAYS($H$3,H2015,holiday!$B$2:$B$10),IF(DAY(H2015)&lt;DAY(H2016),NETWORKDAYS($H$3,H2015,holiday!$B$2:$B$10),0)))</f>
        <v/>
      </c>
      <c r="O2015" t="str">
        <f>IF(ISBLANK(A2015),"",SUMIF($A$3:$A2015,O$2,$B$3:$B2015))</f>
        <v/>
      </c>
      <c r="P2015" t="str">
        <f>IF(ISBLANK(A2015),"",SUMIF($A$3:$A2015,P$2,$B$3:$B2015))</f>
        <v/>
      </c>
      <c r="Q2015" t="str">
        <f>IF(ISBLANK(A2015),"",SUMIF($A$3:$A2015,Q$2,$B$3:$B2015))</f>
        <v/>
      </c>
      <c r="R2015" t="str">
        <f>IF(ISBLANK(A2015),"",SUMIF($A$3:$A2015,R$2,$B$3:$B2015))</f>
        <v/>
      </c>
      <c r="T2015" s="2" t="str">
        <f t="shared" si="251"/>
        <v/>
      </c>
      <c r="U2015" s="2" t="str">
        <f t="shared" si="252"/>
        <v/>
      </c>
      <c r="V2015" s="2" t="str">
        <f t="shared" si="253"/>
        <v/>
      </c>
      <c r="W2015" s="2" t="str">
        <f t="shared" si="254"/>
        <v/>
      </c>
    </row>
    <row r="2016" spans="8:23" x14ac:dyDescent="0.3">
      <c r="H2016" s="12">
        <f t="shared" si="255"/>
        <v>0</v>
      </c>
      <c r="I2016" s="2" t="str">
        <f t="shared" si="248"/>
        <v/>
      </c>
      <c r="J2016" s="2" t="str">
        <f>IF(ISBLANK(A2016),"",-SUM(I$3:I2016))</f>
        <v/>
      </c>
      <c r="K2016" s="2" t="str">
        <f t="shared" si="249"/>
        <v/>
      </c>
      <c r="L2016" s="7" t="str">
        <f t="shared" si="250"/>
        <v/>
      </c>
      <c r="M2016" s="7" t="str">
        <f>IF(ISBLANK(A2016),"",K2016/($M$1+SUM(K$3:K2015)))</f>
        <v/>
      </c>
      <c r="N2016" t="str">
        <f>IF(ISBLANK(A2016),"",IF(H2017=0,NETWORKDAYS($H$3,H2016,holiday!$B$2:$B$10),IF(DAY(H2016)&lt;DAY(H2017),NETWORKDAYS($H$3,H2016,holiday!$B$2:$B$10),0)))</f>
        <v/>
      </c>
      <c r="O2016" t="str">
        <f>IF(ISBLANK(A2016),"",SUMIF($A$3:$A2016,O$2,$B$3:$B2016))</f>
        <v/>
      </c>
      <c r="P2016" t="str">
        <f>IF(ISBLANK(A2016),"",SUMIF($A$3:$A2016,P$2,$B$3:$B2016))</f>
        <v/>
      </c>
      <c r="Q2016" t="str">
        <f>IF(ISBLANK(A2016),"",SUMIF($A$3:$A2016,Q$2,$B$3:$B2016))</f>
        <v/>
      </c>
      <c r="R2016" t="str">
        <f>IF(ISBLANK(A2016),"",SUMIF($A$3:$A2016,R$2,$B$3:$B2016))</f>
        <v/>
      </c>
      <c r="T2016" s="2" t="str">
        <f t="shared" si="251"/>
        <v/>
      </c>
      <c r="U2016" s="2" t="str">
        <f t="shared" si="252"/>
        <v/>
      </c>
      <c r="V2016" s="2" t="str">
        <f t="shared" si="253"/>
        <v/>
      </c>
      <c r="W2016" s="2" t="str">
        <f t="shared" si="254"/>
        <v/>
      </c>
    </row>
    <row r="2017" spans="8:23" x14ac:dyDescent="0.3">
      <c r="H2017" s="12">
        <f t="shared" si="255"/>
        <v>0</v>
      </c>
      <c r="I2017" s="2" t="str">
        <f t="shared" si="248"/>
        <v/>
      </c>
      <c r="J2017" s="2" t="str">
        <f>IF(ISBLANK(A2017),"",-SUM(I$3:I2017))</f>
        <v/>
      </c>
      <c r="K2017" s="2" t="str">
        <f t="shared" si="249"/>
        <v/>
      </c>
      <c r="L2017" s="7" t="str">
        <f t="shared" si="250"/>
        <v/>
      </c>
      <c r="M2017" s="7" t="str">
        <f>IF(ISBLANK(A2017),"",K2017/($M$1+SUM(K$3:K2016)))</f>
        <v/>
      </c>
      <c r="N2017" t="str">
        <f>IF(ISBLANK(A2017),"",IF(H2018=0,NETWORKDAYS($H$3,H2017,holiday!$B$2:$B$10),IF(DAY(H2017)&lt;DAY(H2018),NETWORKDAYS($H$3,H2017,holiday!$B$2:$B$10),0)))</f>
        <v/>
      </c>
      <c r="O2017" t="str">
        <f>IF(ISBLANK(A2017),"",SUMIF($A$3:$A2017,O$2,$B$3:$B2017))</f>
        <v/>
      </c>
      <c r="P2017" t="str">
        <f>IF(ISBLANK(A2017),"",SUMIF($A$3:$A2017,P$2,$B$3:$B2017))</f>
        <v/>
      </c>
      <c r="Q2017" t="str">
        <f>IF(ISBLANK(A2017),"",SUMIF($A$3:$A2017,Q$2,$B$3:$B2017))</f>
        <v/>
      </c>
      <c r="R2017" t="str">
        <f>IF(ISBLANK(A2017),"",SUMIF($A$3:$A2017,R$2,$B$3:$B2017))</f>
        <v/>
      </c>
      <c r="T2017" s="2" t="str">
        <f t="shared" si="251"/>
        <v/>
      </c>
      <c r="U2017" s="2" t="str">
        <f t="shared" si="252"/>
        <v/>
      </c>
      <c r="V2017" s="2" t="str">
        <f t="shared" si="253"/>
        <v/>
      </c>
      <c r="W2017" s="2" t="str">
        <f t="shared" si="254"/>
        <v/>
      </c>
    </row>
    <row r="2018" spans="8:23" x14ac:dyDescent="0.3">
      <c r="H2018" s="12">
        <f t="shared" si="255"/>
        <v>0</v>
      </c>
      <c r="I2018" s="2" t="str">
        <f t="shared" si="248"/>
        <v/>
      </c>
      <c r="J2018" s="2" t="str">
        <f>IF(ISBLANK(A2018),"",-SUM(I$3:I2018))</f>
        <v/>
      </c>
      <c r="K2018" s="2" t="str">
        <f t="shared" si="249"/>
        <v/>
      </c>
      <c r="L2018" s="7" t="str">
        <f t="shared" si="250"/>
        <v/>
      </c>
      <c r="M2018" s="7" t="str">
        <f>IF(ISBLANK(A2018),"",K2018/($M$1+SUM(K$3:K2017)))</f>
        <v/>
      </c>
      <c r="N2018" t="str">
        <f>IF(ISBLANK(A2018),"",IF(H2019=0,NETWORKDAYS($H$3,H2018,holiday!$B$2:$B$10),IF(DAY(H2018)&lt;DAY(H2019),NETWORKDAYS($H$3,H2018,holiday!$B$2:$B$10),0)))</f>
        <v/>
      </c>
      <c r="O2018" t="str">
        <f>IF(ISBLANK(A2018),"",SUMIF($A$3:$A2018,O$2,$B$3:$B2018))</f>
        <v/>
      </c>
      <c r="P2018" t="str">
        <f>IF(ISBLANK(A2018),"",SUMIF($A$3:$A2018,P$2,$B$3:$B2018))</f>
        <v/>
      </c>
      <c r="Q2018" t="str">
        <f>IF(ISBLANK(A2018),"",SUMIF($A$3:$A2018,Q$2,$B$3:$B2018))</f>
        <v/>
      </c>
      <c r="R2018" t="str">
        <f>IF(ISBLANK(A2018),"",SUMIF($A$3:$A2018,R$2,$B$3:$B2018))</f>
        <v/>
      </c>
      <c r="T2018" s="2" t="str">
        <f t="shared" si="251"/>
        <v/>
      </c>
      <c r="U2018" s="2" t="str">
        <f t="shared" si="252"/>
        <v/>
      </c>
      <c r="V2018" s="2" t="str">
        <f t="shared" si="253"/>
        <v/>
      </c>
      <c r="W2018" s="2" t="str">
        <f t="shared" si="254"/>
        <v/>
      </c>
    </row>
    <row r="2019" spans="8:23" x14ac:dyDescent="0.3">
      <c r="H2019" s="12">
        <f t="shared" si="255"/>
        <v>0</v>
      </c>
      <c r="I2019" s="2" t="str">
        <f t="shared" si="248"/>
        <v/>
      </c>
      <c r="J2019" s="2" t="str">
        <f>IF(ISBLANK(A2019),"",-SUM(I$3:I2019))</f>
        <v/>
      </c>
      <c r="K2019" s="2" t="str">
        <f t="shared" si="249"/>
        <v/>
      </c>
      <c r="L2019" s="7" t="str">
        <f t="shared" si="250"/>
        <v/>
      </c>
      <c r="M2019" s="7" t="str">
        <f>IF(ISBLANK(A2019),"",K2019/($M$1+SUM(K$3:K2018)))</f>
        <v/>
      </c>
      <c r="N2019" t="str">
        <f>IF(ISBLANK(A2019),"",IF(H2020=0,NETWORKDAYS($H$3,H2019,holiday!$B$2:$B$10),IF(DAY(H2019)&lt;DAY(H2020),NETWORKDAYS($H$3,H2019,holiday!$B$2:$B$10),0)))</f>
        <v/>
      </c>
      <c r="O2019" t="str">
        <f>IF(ISBLANK(A2019),"",SUMIF($A$3:$A2019,O$2,$B$3:$B2019))</f>
        <v/>
      </c>
      <c r="P2019" t="str">
        <f>IF(ISBLANK(A2019),"",SUMIF($A$3:$A2019,P$2,$B$3:$B2019))</f>
        <v/>
      </c>
      <c r="Q2019" t="str">
        <f>IF(ISBLANK(A2019),"",SUMIF($A$3:$A2019,Q$2,$B$3:$B2019))</f>
        <v/>
      </c>
      <c r="R2019" t="str">
        <f>IF(ISBLANK(A2019),"",SUMIF($A$3:$A2019,R$2,$B$3:$B2019))</f>
        <v/>
      </c>
      <c r="T2019" s="2" t="str">
        <f t="shared" si="251"/>
        <v/>
      </c>
      <c r="U2019" s="2" t="str">
        <f t="shared" si="252"/>
        <v/>
      </c>
      <c r="V2019" s="2" t="str">
        <f t="shared" si="253"/>
        <v/>
      </c>
      <c r="W2019" s="2" t="str">
        <f t="shared" si="254"/>
        <v/>
      </c>
    </row>
    <row r="2020" spans="8:23" x14ac:dyDescent="0.3">
      <c r="H2020" s="12">
        <f t="shared" si="255"/>
        <v>0</v>
      </c>
      <c r="I2020" s="2" t="str">
        <f t="shared" si="248"/>
        <v/>
      </c>
      <c r="J2020" s="2" t="str">
        <f>IF(ISBLANK(A2020),"",-SUM(I$3:I2020))</f>
        <v/>
      </c>
      <c r="K2020" s="2" t="str">
        <f t="shared" si="249"/>
        <v/>
      </c>
      <c r="L2020" s="7" t="str">
        <f t="shared" si="250"/>
        <v/>
      </c>
      <c r="M2020" s="7" t="str">
        <f>IF(ISBLANK(A2020),"",K2020/($M$1+SUM(K$3:K2019)))</f>
        <v/>
      </c>
      <c r="N2020" t="str">
        <f>IF(ISBLANK(A2020),"",IF(H2021=0,NETWORKDAYS($H$3,H2020,holiday!$B$2:$B$10),IF(DAY(H2020)&lt;DAY(H2021),NETWORKDAYS($H$3,H2020,holiday!$B$2:$B$10),0)))</f>
        <v/>
      </c>
      <c r="O2020" t="str">
        <f>IF(ISBLANK(A2020),"",SUMIF($A$3:$A2020,O$2,$B$3:$B2020))</f>
        <v/>
      </c>
      <c r="P2020" t="str">
        <f>IF(ISBLANK(A2020),"",SUMIF($A$3:$A2020,P$2,$B$3:$B2020))</f>
        <v/>
      </c>
      <c r="Q2020" t="str">
        <f>IF(ISBLANK(A2020),"",SUMIF($A$3:$A2020,Q$2,$B$3:$B2020))</f>
        <v/>
      </c>
      <c r="R2020" t="str">
        <f>IF(ISBLANK(A2020),"",SUMIF($A$3:$A2020,R$2,$B$3:$B2020))</f>
        <v/>
      </c>
      <c r="T2020" s="2" t="str">
        <f t="shared" si="251"/>
        <v/>
      </c>
      <c r="U2020" s="2" t="str">
        <f t="shared" si="252"/>
        <v/>
      </c>
      <c r="V2020" s="2" t="str">
        <f t="shared" si="253"/>
        <v/>
      </c>
      <c r="W2020" s="2" t="str">
        <f t="shared" si="254"/>
        <v/>
      </c>
    </row>
    <row r="2021" spans="8:23" x14ac:dyDescent="0.3">
      <c r="H2021" s="12">
        <f t="shared" si="255"/>
        <v>0</v>
      </c>
      <c r="I2021" s="2" t="str">
        <f t="shared" si="248"/>
        <v/>
      </c>
      <c r="J2021" s="2" t="str">
        <f>IF(ISBLANK(A2021),"",-SUM(I$3:I2021))</f>
        <v/>
      </c>
      <c r="K2021" s="2" t="str">
        <f t="shared" si="249"/>
        <v/>
      </c>
      <c r="L2021" s="7" t="str">
        <f t="shared" si="250"/>
        <v/>
      </c>
      <c r="M2021" s="7" t="str">
        <f>IF(ISBLANK(A2021),"",K2021/($M$1+SUM(K$3:K2020)))</f>
        <v/>
      </c>
      <c r="N2021" t="str">
        <f>IF(ISBLANK(A2021),"",IF(H2022=0,NETWORKDAYS($H$3,H2021,holiday!$B$2:$B$10),IF(DAY(H2021)&lt;DAY(H2022),NETWORKDAYS($H$3,H2021,holiday!$B$2:$B$10),0)))</f>
        <v/>
      </c>
      <c r="O2021" t="str">
        <f>IF(ISBLANK(A2021),"",SUMIF($A$3:$A2021,O$2,$B$3:$B2021))</f>
        <v/>
      </c>
      <c r="P2021" t="str">
        <f>IF(ISBLANK(A2021),"",SUMIF($A$3:$A2021,P$2,$B$3:$B2021))</f>
        <v/>
      </c>
      <c r="Q2021" t="str">
        <f>IF(ISBLANK(A2021),"",SUMIF($A$3:$A2021,Q$2,$B$3:$B2021))</f>
        <v/>
      </c>
      <c r="R2021" t="str">
        <f>IF(ISBLANK(A2021),"",SUMIF($A$3:$A2021,R$2,$B$3:$B2021))</f>
        <v/>
      </c>
      <c r="T2021" s="2" t="str">
        <f t="shared" si="251"/>
        <v/>
      </c>
      <c r="U2021" s="2" t="str">
        <f t="shared" si="252"/>
        <v/>
      </c>
      <c r="V2021" s="2" t="str">
        <f t="shared" si="253"/>
        <v/>
      </c>
      <c r="W2021" s="2" t="str">
        <f t="shared" si="254"/>
        <v/>
      </c>
    </row>
    <row r="2022" spans="8:23" x14ac:dyDescent="0.3">
      <c r="H2022" s="12">
        <f t="shared" si="255"/>
        <v>0</v>
      </c>
      <c r="I2022" s="2" t="str">
        <f t="shared" si="248"/>
        <v/>
      </c>
      <c r="J2022" s="2" t="str">
        <f>IF(ISBLANK(A2022),"",-SUM(I$3:I2022))</f>
        <v/>
      </c>
      <c r="K2022" s="2" t="str">
        <f t="shared" si="249"/>
        <v/>
      </c>
      <c r="L2022" s="7" t="str">
        <f t="shared" si="250"/>
        <v/>
      </c>
      <c r="M2022" s="7" t="str">
        <f>IF(ISBLANK(A2022),"",K2022/($M$1+SUM(K$3:K2021)))</f>
        <v/>
      </c>
      <c r="N2022" t="str">
        <f>IF(ISBLANK(A2022),"",IF(H2023=0,NETWORKDAYS($H$3,H2022,holiday!$B$2:$B$10),IF(DAY(H2022)&lt;DAY(H2023),NETWORKDAYS($H$3,H2022,holiday!$B$2:$B$10),0)))</f>
        <v/>
      </c>
      <c r="O2022" t="str">
        <f>IF(ISBLANK(A2022),"",SUMIF($A$3:$A2022,O$2,$B$3:$B2022))</f>
        <v/>
      </c>
      <c r="P2022" t="str">
        <f>IF(ISBLANK(A2022),"",SUMIF($A$3:$A2022,P$2,$B$3:$B2022))</f>
        <v/>
      </c>
      <c r="Q2022" t="str">
        <f>IF(ISBLANK(A2022),"",SUMIF($A$3:$A2022,Q$2,$B$3:$B2022))</f>
        <v/>
      </c>
      <c r="R2022" t="str">
        <f>IF(ISBLANK(A2022),"",SUMIF($A$3:$A2022,R$2,$B$3:$B2022))</f>
        <v/>
      </c>
      <c r="T2022" s="2" t="str">
        <f t="shared" si="251"/>
        <v/>
      </c>
      <c r="U2022" s="2" t="str">
        <f t="shared" si="252"/>
        <v/>
      </c>
      <c r="V2022" s="2" t="str">
        <f t="shared" si="253"/>
        <v/>
      </c>
      <c r="W2022" s="2" t="str">
        <f t="shared" si="254"/>
        <v/>
      </c>
    </row>
    <row r="2023" spans="8:23" x14ac:dyDescent="0.3">
      <c r="H2023" s="12">
        <f t="shared" si="255"/>
        <v>0</v>
      </c>
      <c r="I2023" s="2" t="str">
        <f t="shared" si="248"/>
        <v/>
      </c>
      <c r="J2023" s="2" t="str">
        <f>IF(ISBLANK(A2023),"",-SUM(I$3:I2023))</f>
        <v/>
      </c>
      <c r="K2023" s="2" t="str">
        <f t="shared" si="249"/>
        <v/>
      </c>
      <c r="L2023" s="7" t="str">
        <f t="shared" si="250"/>
        <v/>
      </c>
      <c r="M2023" s="7" t="str">
        <f>IF(ISBLANK(A2023),"",K2023/($M$1+SUM(K$3:K2022)))</f>
        <v/>
      </c>
      <c r="N2023" t="str">
        <f>IF(ISBLANK(A2023),"",IF(H2024=0,NETWORKDAYS($H$3,H2023,holiday!$B$2:$B$10),IF(DAY(H2023)&lt;DAY(H2024),NETWORKDAYS($H$3,H2023,holiday!$B$2:$B$10),0)))</f>
        <v/>
      </c>
      <c r="O2023" t="str">
        <f>IF(ISBLANK(A2023),"",SUMIF($A$3:$A2023,O$2,$B$3:$B2023))</f>
        <v/>
      </c>
      <c r="P2023" t="str">
        <f>IF(ISBLANK(A2023),"",SUMIF($A$3:$A2023,P$2,$B$3:$B2023))</f>
        <v/>
      </c>
      <c r="Q2023" t="str">
        <f>IF(ISBLANK(A2023),"",SUMIF($A$3:$A2023,Q$2,$B$3:$B2023))</f>
        <v/>
      </c>
      <c r="R2023" t="str">
        <f>IF(ISBLANK(A2023),"",SUMIF($A$3:$A2023,R$2,$B$3:$B2023))</f>
        <v/>
      </c>
      <c r="T2023" s="2" t="str">
        <f t="shared" si="251"/>
        <v/>
      </c>
      <c r="U2023" s="2" t="str">
        <f t="shared" si="252"/>
        <v/>
      </c>
      <c r="V2023" s="2" t="str">
        <f t="shared" si="253"/>
        <v/>
      </c>
      <c r="W2023" s="2" t="str">
        <f t="shared" si="254"/>
        <v/>
      </c>
    </row>
    <row r="2024" spans="8:23" x14ac:dyDescent="0.3">
      <c r="H2024" s="12">
        <f t="shared" si="255"/>
        <v>0</v>
      </c>
      <c r="I2024" s="2" t="str">
        <f t="shared" ref="I2024:I2087" si="256">IF(ISBLANK(A2024),"",-B2024*C2024)</f>
        <v/>
      </c>
      <c r="J2024" s="2" t="str">
        <f>IF(ISBLANK(A2024),"",-SUM(I$3:I2024))</f>
        <v/>
      </c>
      <c r="K2024" s="2" t="str">
        <f t="shared" ref="K2024:K2087" si="257">IF(ISBLANK(A2024),"",SUMPRODUCT(O2024:R2024,T2024:W2024)-J2024)</f>
        <v/>
      </c>
      <c r="L2024" s="7" t="str">
        <f t="shared" ref="L2024:L2087" si="258">IF(ISBLANK(A2024),"",K2024/$M$1)</f>
        <v/>
      </c>
      <c r="M2024" s="7" t="str">
        <f>IF(ISBLANK(A2024),"",K2024/($M$1+SUM(K$3:K2023)))</f>
        <v/>
      </c>
      <c r="N2024" t="str">
        <f>IF(ISBLANK(A2024),"",IF(H2025=0,NETWORKDAYS($H$3,H2024,holiday!$B$2:$B$10),IF(DAY(H2024)&lt;DAY(H2025),NETWORKDAYS($H$3,H2024,holiday!$B$2:$B$10),0)))</f>
        <v/>
      </c>
      <c r="O2024" t="str">
        <f>IF(ISBLANK(A2024),"",SUMIF($A$3:$A2024,O$2,$B$3:$B2024))</f>
        <v/>
      </c>
      <c r="P2024" t="str">
        <f>IF(ISBLANK(A2024),"",SUMIF($A$3:$A2024,P$2,$B$3:$B2024))</f>
        <v/>
      </c>
      <c r="Q2024" t="str">
        <f>IF(ISBLANK(A2024),"",SUMIF($A$3:$A2024,Q$2,$B$3:$B2024))</f>
        <v/>
      </c>
      <c r="R2024" t="str">
        <f>IF(ISBLANK(A2024),"",SUMIF($A$3:$A2024,R$2,$B$3:$B2024))</f>
        <v/>
      </c>
      <c r="T2024" s="2" t="str">
        <f t="shared" ref="T2024:T2087" si="259">IF(ISBLANK(A2024),"",IF($A2024=T$2,$C2024,T2023))</f>
        <v/>
      </c>
      <c r="U2024" s="2" t="str">
        <f t="shared" ref="U2024:U2087" si="260">IF(ISBLANK(A2024),"",IF($A2024=U$2,$C2024,U2023))</f>
        <v/>
      </c>
      <c r="V2024" s="2" t="str">
        <f t="shared" ref="V2024:V2087" si="261">IF(ISBLANK(A2024),"",IF($A2024=V$2,$C2024,V2023))</f>
        <v/>
      </c>
      <c r="W2024" s="2" t="str">
        <f t="shared" ref="W2024:W2087" si="262">IF(ISBLANK(A2024),"",IF($A2024=W$2,$C2024,W2023))</f>
        <v/>
      </c>
    </row>
    <row r="2025" spans="8:23" x14ac:dyDescent="0.3">
      <c r="H2025" s="12">
        <f t="shared" si="255"/>
        <v>0</v>
      </c>
      <c r="I2025" s="2" t="str">
        <f t="shared" si="256"/>
        <v/>
      </c>
      <c r="J2025" s="2" t="str">
        <f>IF(ISBLANK(A2025),"",-SUM(I$3:I2025))</f>
        <v/>
      </c>
      <c r="K2025" s="2" t="str">
        <f t="shared" si="257"/>
        <v/>
      </c>
      <c r="L2025" s="7" t="str">
        <f t="shared" si="258"/>
        <v/>
      </c>
      <c r="M2025" s="7" t="str">
        <f>IF(ISBLANK(A2025),"",K2025/($M$1+SUM(K$3:K2024)))</f>
        <v/>
      </c>
      <c r="N2025" t="str">
        <f>IF(ISBLANK(A2025),"",IF(H2026=0,NETWORKDAYS($H$3,H2025,holiday!$B$2:$B$10),IF(DAY(H2025)&lt;DAY(H2026),NETWORKDAYS($H$3,H2025,holiday!$B$2:$B$10),0)))</f>
        <v/>
      </c>
      <c r="O2025" t="str">
        <f>IF(ISBLANK(A2025),"",SUMIF($A$3:$A2025,O$2,$B$3:$B2025))</f>
        <v/>
      </c>
      <c r="P2025" t="str">
        <f>IF(ISBLANK(A2025),"",SUMIF($A$3:$A2025,P$2,$B$3:$B2025))</f>
        <v/>
      </c>
      <c r="Q2025" t="str">
        <f>IF(ISBLANK(A2025),"",SUMIF($A$3:$A2025,Q$2,$B$3:$B2025))</f>
        <v/>
      </c>
      <c r="R2025" t="str">
        <f>IF(ISBLANK(A2025),"",SUMIF($A$3:$A2025,R$2,$B$3:$B2025))</f>
        <v/>
      </c>
      <c r="T2025" s="2" t="str">
        <f t="shared" si="259"/>
        <v/>
      </c>
      <c r="U2025" s="2" t="str">
        <f t="shared" si="260"/>
        <v/>
      </c>
      <c r="V2025" s="2" t="str">
        <f t="shared" si="261"/>
        <v/>
      </c>
      <c r="W2025" s="2" t="str">
        <f t="shared" si="262"/>
        <v/>
      </c>
    </row>
    <row r="2026" spans="8:23" x14ac:dyDescent="0.3">
      <c r="H2026" s="12">
        <f t="shared" si="255"/>
        <v>0</v>
      </c>
      <c r="I2026" s="2" t="str">
        <f t="shared" si="256"/>
        <v/>
      </c>
      <c r="J2026" s="2" t="str">
        <f>IF(ISBLANK(A2026),"",-SUM(I$3:I2026))</f>
        <v/>
      </c>
      <c r="K2026" s="2" t="str">
        <f t="shared" si="257"/>
        <v/>
      </c>
      <c r="L2026" s="7" t="str">
        <f t="shared" si="258"/>
        <v/>
      </c>
      <c r="M2026" s="7" t="str">
        <f>IF(ISBLANK(A2026),"",K2026/($M$1+SUM(K$3:K2025)))</f>
        <v/>
      </c>
      <c r="N2026" t="str">
        <f>IF(ISBLANK(A2026),"",IF(H2027=0,NETWORKDAYS($H$3,H2026,holiday!$B$2:$B$10),IF(DAY(H2026)&lt;DAY(H2027),NETWORKDAYS($H$3,H2026,holiday!$B$2:$B$10),0)))</f>
        <v/>
      </c>
      <c r="O2026" t="str">
        <f>IF(ISBLANK(A2026),"",SUMIF($A$3:$A2026,O$2,$B$3:$B2026))</f>
        <v/>
      </c>
      <c r="P2026" t="str">
        <f>IF(ISBLANK(A2026),"",SUMIF($A$3:$A2026,P$2,$B$3:$B2026))</f>
        <v/>
      </c>
      <c r="Q2026" t="str">
        <f>IF(ISBLANK(A2026),"",SUMIF($A$3:$A2026,Q$2,$B$3:$B2026))</f>
        <v/>
      </c>
      <c r="R2026" t="str">
        <f>IF(ISBLANK(A2026),"",SUMIF($A$3:$A2026,R$2,$B$3:$B2026))</f>
        <v/>
      </c>
      <c r="T2026" s="2" t="str">
        <f t="shared" si="259"/>
        <v/>
      </c>
      <c r="U2026" s="2" t="str">
        <f t="shared" si="260"/>
        <v/>
      </c>
      <c r="V2026" s="2" t="str">
        <f t="shared" si="261"/>
        <v/>
      </c>
      <c r="W2026" s="2" t="str">
        <f t="shared" si="262"/>
        <v/>
      </c>
    </row>
    <row r="2027" spans="8:23" x14ac:dyDescent="0.3">
      <c r="H2027" s="12">
        <f t="shared" si="255"/>
        <v>0</v>
      </c>
      <c r="I2027" s="2" t="str">
        <f t="shared" si="256"/>
        <v/>
      </c>
      <c r="J2027" s="2" t="str">
        <f>IF(ISBLANK(A2027),"",-SUM(I$3:I2027))</f>
        <v/>
      </c>
      <c r="K2027" s="2" t="str">
        <f t="shared" si="257"/>
        <v/>
      </c>
      <c r="L2027" s="7" t="str">
        <f t="shared" si="258"/>
        <v/>
      </c>
      <c r="M2027" s="7" t="str">
        <f>IF(ISBLANK(A2027),"",K2027/($M$1+SUM(K$3:K2026)))</f>
        <v/>
      </c>
      <c r="N2027" t="str">
        <f>IF(ISBLANK(A2027),"",IF(H2028=0,NETWORKDAYS($H$3,H2027,holiday!$B$2:$B$10),IF(DAY(H2027)&lt;DAY(H2028),NETWORKDAYS($H$3,H2027,holiday!$B$2:$B$10),0)))</f>
        <v/>
      </c>
      <c r="O2027" t="str">
        <f>IF(ISBLANK(A2027),"",SUMIF($A$3:$A2027,O$2,$B$3:$B2027))</f>
        <v/>
      </c>
      <c r="P2027" t="str">
        <f>IF(ISBLANK(A2027),"",SUMIF($A$3:$A2027,P$2,$B$3:$B2027))</f>
        <v/>
      </c>
      <c r="Q2027" t="str">
        <f>IF(ISBLANK(A2027),"",SUMIF($A$3:$A2027,Q$2,$B$3:$B2027))</f>
        <v/>
      </c>
      <c r="R2027" t="str">
        <f>IF(ISBLANK(A2027),"",SUMIF($A$3:$A2027,R$2,$B$3:$B2027))</f>
        <v/>
      </c>
      <c r="T2027" s="2" t="str">
        <f t="shared" si="259"/>
        <v/>
      </c>
      <c r="U2027" s="2" t="str">
        <f t="shared" si="260"/>
        <v/>
      </c>
      <c r="V2027" s="2" t="str">
        <f t="shared" si="261"/>
        <v/>
      </c>
      <c r="W2027" s="2" t="str">
        <f t="shared" si="262"/>
        <v/>
      </c>
    </row>
    <row r="2028" spans="8:23" x14ac:dyDescent="0.3">
      <c r="H2028" s="12">
        <f t="shared" si="255"/>
        <v>0</v>
      </c>
      <c r="I2028" s="2" t="str">
        <f t="shared" si="256"/>
        <v/>
      </c>
      <c r="J2028" s="2" t="str">
        <f>IF(ISBLANK(A2028),"",-SUM(I$3:I2028))</f>
        <v/>
      </c>
      <c r="K2028" s="2" t="str">
        <f t="shared" si="257"/>
        <v/>
      </c>
      <c r="L2028" s="7" t="str">
        <f t="shared" si="258"/>
        <v/>
      </c>
      <c r="M2028" s="7" t="str">
        <f>IF(ISBLANK(A2028),"",K2028/($M$1+SUM(K$3:K2027)))</f>
        <v/>
      </c>
      <c r="N2028" t="str">
        <f>IF(ISBLANK(A2028),"",IF(H2029=0,NETWORKDAYS($H$3,H2028,holiday!$B$2:$B$10),IF(DAY(H2028)&lt;DAY(H2029),NETWORKDAYS($H$3,H2028,holiday!$B$2:$B$10),0)))</f>
        <v/>
      </c>
      <c r="O2028" t="str">
        <f>IF(ISBLANK(A2028),"",SUMIF($A$3:$A2028,O$2,$B$3:$B2028))</f>
        <v/>
      </c>
      <c r="P2028" t="str">
        <f>IF(ISBLANK(A2028),"",SUMIF($A$3:$A2028,P$2,$B$3:$B2028))</f>
        <v/>
      </c>
      <c r="Q2028" t="str">
        <f>IF(ISBLANK(A2028),"",SUMIF($A$3:$A2028,Q$2,$B$3:$B2028))</f>
        <v/>
      </c>
      <c r="R2028" t="str">
        <f>IF(ISBLANK(A2028),"",SUMIF($A$3:$A2028,R$2,$B$3:$B2028))</f>
        <v/>
      </c>
      <c r="T2028" s="2" t="str">
        <f t="shared" si="259"/>
        <v/>
      </c>
      <c r="U2028" s="2" t="str">
        <f t="shared" si="260"/>
        <v/>
      </c>
      <c r="V2028" s="2" t="str">
        <f t="shared" si="261"/>
        <v/>
      </c>
      <c r="W2028" s="2" t="str">
        <f t="shared" si="262"/>
        <v/>
      </c>
    </row>
    <row r="2029" spans="8:23" x14ac:dyDescent="0.3">
      <c r="H2029" s="12">
        <f t="shared" si="255"/>
        <v>0</v>
      </c>
      <c r="I2029" s="2" t="str">
        <f t="shared" si="256"/>
        <v/>
      </c>
      <c r="J2029" s="2" t="str">
        <f>IF(ISBLANK(A2029),"",-SUM(I$3:I2029))</f>
        <v/>
      </c>
      <c r="K2029" s="2" t="str">
        <f t="shared" si="257"/>
        <v/>
      </c>
      <c r="L2029" s="7" t="str">
        <f t="shared" si="258"/>
        <v/>
      </c>
      <c r="M2029" s="7" t="str">
        <f>IF(ISBLANK(A2029),"",K2029/($M$1+SUM(K$3:K2028)))</f>
        <v/>
      </c>
      <c r="N2029" t="str">
        <f>IF(ISBLANK(A2029),"",IF(H2030=0,NETWORKDAYS($H$3,H2029,holiday!$B$2:$B$10),IF(DAY(H2029)&lt;DAY(H2030),NETWORKDAYS($H$3,H2029,holiday!$B$2:$B$10),0)))</f>
        <v/>
      </c>
      <c r="O2029" t="str">
        <f>IF(ISBLANK(A2029),"",SUMIF($A$3:$A2029,O$2,$B$3:$B2029))</f>
        <v/>
      </c>
      <c r="P2029" t="str">
        <f>IF(ISBLANK(A2029),"",SUMIF($A$3:$A2029,P$2,$B$3:$B2029))</f>
        <v/>
      </c>
      <c r="Q2029" t="str">
        <f>IF(ISBLANK(A2029),"",SUMIF($A$3:$A2029,Q$2,$B$3:$B2029))</f>
        <v/>
      </c>
      <c r="R2029" t="str">
        <f>IF(ISBLANK(A2029),"",SUMIF($A$3:$A2029,R$2,$B$3:$B2029))</f>
        <v/>
      </c>
      <c r="T2029" s="2" t="str">
        <f t="shared" si="259"/>
        <v/>
      </c>
      <c r="U2029" s="2" t="str">
        <f t="shared" si="260"/>
        <v/>
      </c>
      <c r="V2029" s="2" t="str">
        <f t="shared" si="261"/>
        <v/>
      </c>
      <c r="W2029" s="2" t="str">
        <f t="shared" si="262"/>
        <v/>
      </c>
    </row>
    <row r="2030" spans="8:23" x14ac:dyDescent="0.3">
      <c r="H2030" s="12">
        <f t="shared" si="255"/>
        <v>0</v>
      </c>
      <c r="I2030" s="2" t="str">
        <f t="shared" si="256"/>
        <v/>
      </c>
      <c r="J2030" s="2" t="str">
        <f>IF(ISBLANK(A2030),"",-SUM(I$3:I2030))</f>
        <v/>
      </c>
      <c r="K2030" s="2" t="str">
        <f t="shared" si="257"/>
        <v/>
      </c>
      <c r="L2030" s="7" t="str">
        <f t="shared" si="258"/>
        <v/>
      </c>
      <c r="M2030" s="7" t="str">
        <f>IF(ISBLANK(A2030),"",K2030/($M$1+SUM(K$3:K2029)))</f>
        <v/>
      </c>
      <c r="N2030" t="str">
        <f>IF(ISBLANK(A2030),"",IF(H2031=0,NETWORKDAYS($H$3,H2030,holiday!$B$2:$B$10),IF(DAY(H2030)&lt;DAY(H2031),NETWORKDAYS($H$3,H2030,holiday!$B$2:$B$10),0)))</f>
        <v/>
      </c>
      <c r="O2030" t="str">
        <f>IF(ISBLANK(A2030),"",SUMIF($A$3:$A2030,O$2,$B$3:$B2030))</f>
        <v/>
      </c>
      <c r="P2030" t="str">
        <f>IF(ISBLANK(A2030),"",SUMIF($A$3:$A2030,P$2,$B$3:$B2030))</f>
        <v/>
      </c>
      <c r="Q2030" t="str">
        <f>IF(ISBLANK(A2030),"",SUMIF($A$3:$A2030,Q$2,$B$3:$B2030))</f>
        <v/>
      </c>
      <c r="R2030" t="str">
        <f>IF(ISBLANK(A2030),"",SUMIF($A$3:$A2030,R$2,$B$3:$B2030))</f>
        <v/>
      </c>
      <c r="T2030" s="2" t="str">
        <f t="shared" si="259"/>
        <v/>
      </c>
      <c r="U2030" s="2" t="str">
        <f t="shared" si="260"/>
        <v/>
      </c>
      <c r="V2030" s="2" t="str">
        <f t="shared" si="261"/>
        <v/>
      </c>
      <c r="W2030" s="2" t="str">
        <f t="shared" si="262"/>
        <v/>
      </c>
    </row>
    <row r="2031" spans="8:23" x14ac:dyDescent="0.3">
      <c r="H2031" s="12">
        <f t="shared" si="255"/>
        <v>0</v>
      </c>
      <c r="I2031" s="2" t="str">
        <f t="shared" si="256"/>
        <v/>
      </c>
      <c r="J2031" s="2" t="str">
        <f>IF(ISBLANK(A2031),"",-SUM(I$3:I2031))</f>
        <v/>
      </c>
      <c r="K2031" s="2" t="str">
        <f t="shared" si="257"/>
        <v/>
      </c>
      <c r="L2031" s="7" t="str">
        <f t="shared" si="258"/>
        <v/>
      </c>
      <c r="M2031" s="7" t="str">
        <f>IF(ISBLANK(A2031),"",K2031/($M$1+SUM(K$3:K2030)))</f>
        <v/>
      </c>
      <c r="N2031" t="str">
        <f>IF(ISBLANK(A2031),"",IF(H2032=0,NETWORKDAYS($H$3,H2031,holiday!$B$2:$B$10),IF(DAY(H2031)&lt;DAY(H2032),NETWORKDAYS($H$3,H2031,holiday!$B$2:$B$10),0)))</f>
        <v/>
      </c>
      <c r="O2031" t="str">
        <f>IF(ISBLANK(A2031),"",SUMIF($A$3:$A2031,O$2,$B$3:$B2031))</f>
        <v/>
      </c>
      <c r="P2031" t="str">
        <f>IF(ISBLANK(A2031),"",SUMIF($A$3:$A2031,P$2,$B$3:$B2031))</f>
        <v/>
      </c>
      <c r="Q2031" t="str">
        <f>IF(ISBLANK(A2031),"",SUMIF($A$3:$A2031,Q$2,$B$3:$B2031))</f>
        <v/>
      </c>
      <c r="R2031" t="str">
        <f>IF(ISBLANK(A2031),"",SUMIF($A$3:$A2031,R$2,$B$3:$B2031))</f>
        <v/>
      </c>
      <c r="T2031" s="2" t="str">
        <f t="shared" si="259"/>
        <v/>
      </c>
      <c r="U2031" s="2" t="str">
        <f t="shared" si="260"/>
        <v/>
      </c>
      <c r="V2031" s="2" t="str">
        <f t="shared" si="261"/>
        <v/>
      </c>
      <c r="W2031" s="2" t="str">
        <f t="shared" si="262"/>
        <v/>
      </c>
    </row>
    <row r="2032" spans="8:23" x14ac:dyDescent="0.3">
      <c r="H2032" s="12">
        <f t="shared" si="255"/>
        <v>0</v>
      </c>
      <c r="I2032" s="2" t="str">
        <f t="shared" si="256"/>
        <v/>
      </c>
      <c r="J2032" s="2" t="str">
        <f>IF(ISBLANK(A2032),"",-SUM(I$3:I2032))</f>
        <v/>
      </c>
      <c r="K2032" s="2" t="str">
        <f t="shared" si="257"/>
        <v/>
      </c>
      <c r="L2032" s="7" t="str">
        <f t="shared" si="258"/>
        <v/>
      </c>
      <c r="M2032" s="7" t="str">
        <f>IF(ISBLANK(A2032),"",K2032/($M$1+SUM(K$3:K2031)))</f>
        <v/>
      </c>
      <c r="N2032" t="str">
        <f>IF(ISBLANK(A2032),"",IF(H2033=0,NETWORKDAYS($H$3,H2032,holiday!$B$2:$B$10),IF(DAY(H2032)&lt;DAY(H2033),NETWORKDAYS($H$3,H2032,holiday!$B$2:$B$10),0)))</f>
        <v/>
      </c>
      <c r="O2032" t="str">
        <f>IF(ISBLANK(A2032),"",SUMIF($A$3:$A2032,O$2,$B$3:$B2032))</f>
        <v/>
      </c>
      <c r="P2032" t="str">
        <f>IF(ISBLANK(A2032),"",SUMIF($A$3:$A2032,P$2,$B$3:$B2032))</f>
        <v/>
      </c>
      <c r="Q2032" t="str">
        <f>IF(ISBLANK(A2032),"",SUMIF($A$3:$A2032,Q$2,$B$3:$B2032))</f>
        <v/>
      </c>
      <c r="R2032" t="str">
        <f>IF(ISBLANK(A2032),"",SUMIF($A$3:$A2032,R$2,$B$3:$B2032))</f>
        <v/>
      </c>
      <c r="T2032" s="2" t="str">
        <f t="shared" si="259"/>
        <v/>
      </c>
      <c r="U2032" s="2" t="str">
        <f t="shared" si="260"/>
        <v/>
      </c>
      <c r="V2032" s="2" t="str">
        <f t="shared" si="261"/>
        <v/>
      </c>
      <c r="W2032" s="2" t="str">
        <f t="shared" si="262"/>
        <v/>
      </c>
    </row>
    <row r="2033" spans="8:23" x14ac:dyDescent="0.3">
      <c r="H2033" s="12">
        <f t="shared" si="255"/>
        <v>0</v>
      </c>
      <c r="I2033" s="2" t="str">
        <f t="shared" si="256"/>
        <v/>
      </c>
      <c r="J2033" s="2" t="str">
        <f>IF(ISBLANK(A2033),"",-SUM(I$3:I2033))</f>
        <v/>
      </c>
      <c r="K2033" s="2" t="str">
        <f t="shared" si="257"/>
        <v/>
      </c>
      <c r="L2033" s="7" t="str">
        <f t="shared" si="258"/>
        <v/>
      </c>
      <c r="M2033" s="7" t="str">
        <f>IF(ISBLANK(A2033),"",K2033/($M$1+SUM(K$3:K2032)))</f>
        <v/>
      </c>
      <c r="N2033" t="str">
        <f>IF(ISBLANK(A2033),"",IF(H2034=0,NETWORKDAYS($H$3,H2033,holiday!$B$2:$B$10),IF(DAY(H2033)&lt;DAY(H2034),NETWORKDAYS($H$3,H2033,holiday!$B$2:$B$10),0)))</f>
        <v/>
      </c>
      <c r="O2033" t="str">
        <f>IF(ISBLANK(A2033),"",SUMIF($A$3:$A2033,O$2,$B$3:$B2033))</f>
        <v/>
      </c>
      <c r="P2033" t="str">
        <f>IF(ISBLANK(A2033),"",SUMIF($A$3:$A2033,P$2,$B$3:$B2033))</f>
        <v/>
      </c>
      <c r="Q2033" t="str">
        <f>IF(ISBLANK(A2033),"",SUMIF($A$3:$A2033,Q$2,$B$3:$B2033))</f>
        <v/>
      </c>
      <c r="R2033" t="str">
        <f>IF(ISBLANK(A2033),"",SUMIF($A$3:$A2033,R$2,$B$3:$B2033))</f>
        <v/>
      </c>
      <c r="T2033" s="2" t="str">
        <f t="shared" si="259"/>
        <v/>
      </c>
      <c r="U2033" s="2" t="str">
        <f t="shared" si="260"/>
        <v/>
      </c>
      <c r="V2033" s="2" t="str">
        <f t="shared" si="261"/>
        <v/>
      </c>
      <c r="W2033" s="2" t="str">
        <f t="shared" si="262"/>
        <v/>
      </c>
    </row>
    <row r="2034" spans="8:23" x14ac:dyDescent="0.3">
      <c r="H2034" s="12">
        <f t="shared" si="255"/>
        <v>0</v>
      </c>
      <c r="I2034" s="2" t="str">
        <f t="shared" si="256"/>
        <v/>
      </c>
      <c r="J2034" s="2" t="str">
        <f>IF(ISBLANK(A2034),"",-SUM(I$3:I2034))</f>
        <v/>
      </c>
      <c r="K2034" s="2" t="str">
        <f t="shared" si="257"/>
        <v/>
      </c>
      <c r="L2034" s="7" t="str">
        <f t="shared" si="258"/>
        <v/>
      </c>
      <c r="M2034" s="7" t="str">
        <f>IF(ISBLANK(A2034),"",K2034/($M$1+SUM(K$3:K2033)))</f>
        <v/>
      </c>
      <c r="N2034" t="str">
        <f>IF(ISBLANK(A2034),"",IF(H2035=0,NETWORKDAYS($H$3,H2034,holiday!$B$2:$B$10),IF(DAY(H2034)&lt;DAY(H2035),NETWORKDAYS($H$3,H2034,holiday!$B$2:$B$10),0)))</f>
        <v/>
      </c>
      <c r="O2034" t="str">
        <f>IF(ISBLANK(A2034),"",SUMIF($A$3:$A2034,O$2,$B$3:$B2034))</f>
        <v/>
      </c>
      <c r="P2034" t="str">
        <f>IF(ISBLANK(A2034),"",SUMIF($A$3:$A2034,P$2,$B$3:$B2034))</f>
        <v/>
      </c>
      <c r="Q2034" t="str">
        <f>IF(ISBLANK(A2034),"",SUMIF($A$3:$A2034,Q$2,$B$3:$B2034))</f>
        <v/>
      </c>
      <c r="R2034" t="str">
        <f>IF(ISBLANK(A2034),"",SUMIF($A$3:$A2034,R$2,$B$3:$B2034))</f>
        <v/>
      </c>
      <c r="T2034" s="2" t="str">
        <f t="shared" si="259"/>
        <v/>
      </c>
      <c r="U2034" s="2" t="str">
        <f t="shared" si="260"/>
        <v/>
      </c>
      <c r="V2034" s="2" t="str">
        <f t="shared" si="261"/>
        <v/>
      </c>
      <c r="W2034" s="2" t="str">
        <f t="shared" si="262"/>
        <v/>
      </c>
    </row>
    <row r="2035" spans="8:23" x14ac:dyDescent="0.3">
      <c r="H2035" s="12">
        <f t="shared" si="255"/>
        <v>0</v>
      </c>
      <c r="I2035" s="2" t="str">
        <f t="shared" si="256"/>
        <v/>
      </c>
      <c r="J2035" s="2" t="str">
        <f>IF(ISBLANK(A2035),"",-SUM(I$3:I2035))</f>
        <v/>
      </c>
      <c r="K2035" s="2" t="str">
        <f t="shared" si="257"/>
        <v/>
      </c>
      <c r="L2035" s="7" t="str">
        <f t="shared" si="258"/>
        <v/>
      </c>
      <c r="M2035" s="7" t="str">
        <f>IF(ISBLANK(A2035),"",K2035/($M$1+SUM(K$3:K2034)))</f>
        <v/>
      </c>
      <c r="N2035" t="str">
        <f>IF(ISBLANK(A2035),"",IF(H2036=0,NETWORKDAYS($H$3,H2035,holiday!$B$2:$B$10),IF(DAY(H2035)&lt;DAY(H2036),NETWORKDAYS($H$3,H2035,holiday!$B$2:$B$10),0)))</f>
        <v/>
      </c>
      <c r="O2035" t="str">
        <f>IF(ISBLANK(A2035),"",SUMIF($A$3:$A2035,O$2,$B$3:$B2035))</f>
        <v/>
      </c>
      <c r="P2035" t="str">
        <f>IF(ISBLANK(A2035),"",SUMIF($A$3:$A2035,P$2,$B$3:$B2035))</f>
        <v/>
      </c>
      <c r="Q2035" t="str">
        <f>IF(ISBLANK(A2035),"",SUMIF($A$3:$A2035,Q$2,$B$3:$B2035))</f>
        <v/>
      </c>
      <c r="R2035" t="str">
        <f>IF(ISBLANK(A2035),"",SUMIF($A$3:$A2035,R$2,$B$3:$B2035))</f>
        <v/>
      </c>
      <c r="T2035" s="2" t="str">
        <f t="shared" si="259"/>
        <v/>
      </c>
      <c r="U2035" s="2" t="str">
        <f t="shared" si="260"/>
        <v/>
      </c>
      <c r="V2035" s="2" t="str">
        <f t="shared" si="261"/>
        <v/>
      </c>
      <c r="W2035" s="2" t="str">
        <f t="shared" si="262"/>
        <v/>
      </c>
    </row>
    <row r="2036" spans="8:23" x14ac:dyDescent="0.3">
      <c r="H2036" s="12">
        <f t="shared" si="255"/>
        <v>0</v>
      </c>
      <c r="I2036" s="2" t="str">
        <f t="shared" si="256"/>
        <v/>
      </c>
      <c r="J2036" s="2" t="str">
        <f>IF(ISBLANK(A2036),"",-SUM(I$3:I2036))</f>
        <v/>
      </c>
      <c r="K2036" s="2" t="str">
        <f t="shared" si="257"/>
        <v/>
      </c>
      <c r="L2036" s="7" t="str">
        <f t="shared" si="258"/>
        <v/>
      </c>
      <c r="M2036" s="7" t="str">
        <f>IF(ISBLANK(A2036),"",K2036/($M$1+SUM(K$3:K2035)))</f>
        <v/>
      </c>
      <c r="N2036" t="str">
        <f>IF(ISBLANK(A2036),"",IF(H2037=0,NETWORKDAYS($H$3,H2036,holiday!$B$2:$B$10),IF(DAY(H2036)&lt;DAY(H2037),NETWORKDAYS($H$3,H2036,holiday!$B$2:$B$10),0)))</f>
        <v/>
      </c>
      <c r="O2036" t="str">
        <f>IF(ISBLANK(A2036),"",SUMIF($A$3:$A2036,O$2,$B$3:$B2036))</f>
        <v/>
      </c>
      <c r="P2036" t="str">
        <f>IF(ISBLANK(A2036),"",SUMIF($A$3:$A2036,P$2,$B$3:$B2036))</f>
        <v/>
      </c>
      <c r="Q2036" t="str">
        <f>IF(ISBLANK(A2036),"",SUMIF($A$3:$A2036,Q$2,$B$3:$B2036))</f>
        <v/>
      </c>
      <c r="R2036" t="str">
        <f>IF(ISBLANK(A2036),"",SUMIF($A$3:$A2036,R$2,$B$3:$B2036))</f>
        <v/>
      </c>
      <c r="T2036" s="2" t="str">
        <f t="shared" si="259"/>
        <v/>
      </c>
      <c r="U2036" s="2" t="str">
        <f t="shared" si="260"/>
        <v/>
      </c>
      <c r="V2036" s="2" t="str">
        <f t="shared" si="261"/>
        <v/>
      </c>
      <c r="W2036" s="2" t="str">
        <f t="shared" si="262"/>
        <v/>
      </c>
    </row>
    <row r="2037" spans="8:23" x14ac:dyDescent="0.3">
      <c r="H2037" s="12">
        <f t="shared" si="255"/>
        <v>0</v>
      </c>
      <c r="I2037" s="2" t="str">
        <f t="shared" si="256"/>
        <v/>
      </c>
      <c r="J2037" s="2" t="str">
        <f>IF(ISBLANK(A2037),"",-SUM(I$3:I2037))</f>
        <v/>
      </c>
      <c r="K2037" s="2" t="str">
        <f t="shared" si="257"/>
        <v/>
      </c>
      <c r="L2037" s="7" t="str">
        <f t="shared" si="258"/>
        <v/>
      </c>
      <c r="M2037" s="7" t="str">
        <f>IF(ISBLANK(A2037),"",K2037/($M$1+SUM(K$3:K2036)))</f>
        <v/>
      </c>
      <c r="N2037" t="str">
        <f>IF(ISBLANK(A2037),"",IF(H2038=0,NETWORKDAYS($H$3,H2037,holiday!$B$2:$B$10),IF(DAY(H2037)&lt;DAY(H2038),NETWORKDAYS($H$3,H2037,holiday!$B$2:$B$10),0)))</f>
        <v/>
      </c>
      <c r="O2037" t="str">
        <f>IF(ISBLANK(A2037),"",SUMIF($A$3:$A2037,O$2,$B$3:$B2037))</f>
        <v/>
      </c>
      <c r="P2037" t="str">
        <f>IF(ISBLANK(A2037),"",SUMIF($A$3:$A2037,P$2,$B$3:$B2037))</f>
        <v/>
      </c>
      <c r="Q2037" t="str">
        <f>IF(ISBLANK(A2037),"",SUMIF($A$3:$A2037,Q$2,$B$3:$B2037))</f>
        <v/>
      </c>
      <c r="R2037" t="str">
        <f>IF(ISBLANK(A2037),"",SUMIF($A$3:$A2037,R$2,$B$3:$B2037))</f>
        <v/>
      </c>
      <c r="T2037" s="2" t="str">
        <f t="shared" si="259"/>
        <v/>
      </c>
      <c r="U2037" s="2" t="str">
        <f t="shared" si="260"/>
        <v/>
      </c>
      <c r="V2037" s="2" t="str">
        <f t="shared" si="261"/>
        <v/>
      </c>
      <c r="W2037" s="2" t="str">
        <f t="shared" si="262"/>
        <v/>
      </c>
    </row>
    <row r="2038" spans="8:23" x14ac:dyDescent="0.3">
      <c r="H2038" s="12">
        <f t="shared" si="255"/>
        <v>0</v>
      </c>
      <c r="I2038" s="2" t="str">
        <f t="shared" si="256"/>
        <v/>
      </c>
      <c r="J2038" s="2" t="str">
        <f>IF(ISBLANK(A2038),"",-SUM(I$3:I2038))</f>
        <v/>
      </c>
      <c r="K2038" s="2" t="str">
        <f t="shared" si="257"/>
        <v/>
      </c>
      <c r="L2038" s="7" t="str">
        <f t="shared" si="258"/>
        <v/>
      </c>
      <c r="M2038" s="7" t="str">
        <f>IF(ISBLANK(A2038),"",K2038/($M$1+SUM(K$3:K2037)))</f>
        <v/>
      </c>
      <c r="N2038" t="str">
        <f>IF(ISBLANK(A2038),"",IF(H2039=0,NETWORKDAYS($H$3,H2038,holiday!$B$2:$B$10),IF(DAY(H2038)&lt;DAY(H2039),NETWORKDAYS($H$3,H2038,holiday!$B$2:$B$10),0)))</f>
        <v/>
      </c>
      <c r="O2038" t="str">
        <f>IF(ISBLANK(A2038),"",SUMIF($A$3:$A2038,O$2,$B$3:$B2038))</f>
        <v/>
      </c>
      <c r="P2038" t="str">
        <f>IF(ISBLANK(A2038),"",SUMIF($A$3:$A2038,P$2,$B$3:$B2038))</f>
        <v/>
      </c>
      <c r="Q2038" t="str">
        <f>IF(ISBLANK(A2038),"",SUMIF($A$3:$A2038,Q$2,$B$3:$B2038))</f>
        <v/>
      </c>
      <c r="R2038" t="str">
        <f>IF(ISBLANK(A2038),"",SUMIF($A$3:$A2038,R$2,$B$3:$B2038))</f>
        <v/>
      </c>
      <c r="T2038" s="2" t="str">
        <f t="shared" si="259"/>
        <v/>
      </c>
      <c r="U2038" s="2" t="str">
        <f t="shared" si="260"/>
        <v/>
      </c>
      <c r="V2038" s="2" t="str">
        <f t="shared" si="261"/>
        <v/>
      </c>
      <c r="W2038" s="2" t="str">
        <f t="shared" si="262"/>
        <v/>
      </c>
    </row>
    <row r="2039" spans="8:23" x14ac:dyDescent="0.3">
      <c r="H2039" s="12">
        <f t="shared" si="255"/>
        <v>0</v>
      </c>
      <c r="I2039" s="2" t="str">
        <f t="shared" si="256"/>
        <v/>
      </c>
      <c r="J2039" s="2" t="str">
        <f>IF(ISBLANK(A2039),"",-SUM(I$3:I2039))</f>
        <v/>
      </c>
      <c r="K2039" s="2" t="str">
        <f t="shared" si="257"/>
        <v/>
      </c>
      <c r="L2039" s="7" t="str">
        <f t="shared" si="258"/>
        <v/>
      </c>
      <c r="M2039" s="7" t="str">
        <f>IF(ISBLANK(A2039),"",K2039/($M$1+SUM(K$3:K2038)))</f>
        <v/>
      </c>
      <c r="N2039" t="str">
        <f>IF(ISBLANK(A2039),"",IF(H2040=0,NETWORKDAYS($H$3,H2039,holiday!$B$2:$B$10),IF(DAY(H2039)&lt;DAY(H2040),NETWORKDAYS($H$3,H2039,holiday!$B$2:$B$10),0)))</f>
        <v/>
      </c>
      <c r="O2039" t="str">
        <f>IF(ISBLANK(A2039),"",SUMIF($A$3:$A2039,O$2,$B$3:$B2039))</f>
        <v/>
      </c>
      <c r="P2039" t="str">
        <f>IF(ISBLANK(A2039),"",SUMIF($A$3:$A2039,P$2,$B$3:$B2039))</f>
        <v/>
      </c>
      <c r="Q2039" t="str">
        <f>IF(ISBLANK(A2039),"",SUMIF($A$3:$A2039,Q$2,$B$3:$B2039))</f>
        <v/>
      </c>
      <c r="R2039" t="str">
        <f>IF(ISBLANK(A2039),"",SUMIF($A$3:$A2039,R$2,$B$3:$B2039))</f>
        <v/>
      </c>
      <c r="T2039" s="2" t="str">
        <f t="shared" si="259"/>
        <v/>
      </c>
      <c r="U2039" s="2" t="str">
        <f t="shared" si="260"/>
        <v/>
      </c>
      <c r="V2039" s="2" t="str">
        <f t="shared" si="261"/>
        <v/>
      </c>
      <c r="W2039" s="2" t="str">
        <f t="shared" si="262"/>
        <v/>
      </c>
    </row>
    <row r="2040" spans="8:23" x14ac:dyDescent="0.3">
      <c r="H2040" s="12">
        <f t="shared" si="255"/>
        <v>0</v>
      </c>
      <c r="I2040" s="2" t="str">
        <f t="shared" si="256"/>
        <v/>
      </c>
      <c r="J2040" s="2" t="str">
        <f>IF(ISBLANK(A2040),"",-SUM(I$3:I2040))</f>
        <v/>
      </c>
      <c r="K2040" s="2" t="str">
        <f t="shared" si="257"/>
        <v/>
      </c>
      <c r="L2040" s="7" t="str">
        <f t="shared" si="258"/>
        <v/>
      </c>
      <c r="M2040" s="7" t="str">
        <f>IF(ISBLANK(A2040),"",K2040/($M$1+SUM(K$3:K2039)))</f>
        <v/>
      </c>
      <c r="N2040" t="str">
        <f>IF(ISBLANK(A2040),"",IF(H2041=0,NETWORKDAYS($H$3,H2040,holiday!$B$2:$B$10),IF(DAY(H2040)&lt;DAY(H2041),NETWORKDAYS($H$3,H2040,holiday!$B$2:$B$10),0)))</f>
        <v/>
      </c>
      <c r="O2040" t="str">
        <f>IF(ISBLANK(A2040),"",SUMIF($A$3:$A2040,O$2,$B$3:$B2040))</f>
        <v/>
      </c>
      <c r="P2040" t="str">
        <f>IF(ISBLANK(A2040),"",SUMIF($A$3:$A2040,P$2,$B$3:$B2040))</f>
        <v/>
      </c>
      <c r="Q2040" t="str">
        <f>IF(ISBLANK(A2040),"",SUMIF($A$3:$A2040,Q$2,$B$3:$B2040))</f>
        <v/>
      </c>
      <c r="R2040" t="str">
        <f>IF(ISBLANK(A2040),"",SUMIF($A$3:$A2040,R$2,$B$3:$B2040))</f>
        <v/>
      </c>
      <c r="T2040" s="2" t="str">
        <f t="shared" si="259"/>
        <v/>
      </c>
      <c r="U2040" s="2" t="str">
        <f t="shared" si="260"/>
        <v/>
      </c>
      <c r="V2040" s="2" t="str">
        <f t="shared" si="261"/>
        <v/>
      </c>
      <c r="W2040" s="2" t="str">
        <f t="shared" si="262"/>
        <v/>
      </c>
    </row>
    <row r="2041" spans="8:23" x14ac:dyDescent="0.3">
      <c r="H2041" s="12">
        <f t="shared" si="255"/>
        <v>0</v>
      </c>
      <c r="I2041" s="2" t="str">
        <f t="shared" si="256"/>
        <v/>
      </c>
      <c r="J2041" s="2" t="str">
        <f>IF(ISBLANK(A2041),"",-SUM(I$3:I2041))</f>
        <v/>
      </c>
      <c r="K2041" s="2" t="str">
        <f t="shared" si="257"/>
        <v/>
      </c>
      <c r="L2041" s="7" t="str">
        <f t="shared" si="258"/>
        <v/>
      </c>
      <c r="M2041" s="7" t="str">
        <f>IF(ISBLANK(A2041),"",K2041/($M$1+SUM(K$3:K2040)))</f>
        <v/>
      </c>
      <c r="N2041" t="str">
        <f>IF(ISBLANK(A2041),"",IF(H2042=0,NETWORKDAYS($H$3,H2041,holiday!$B$2:$B$10),IF(DAY(H2041)&lt;DAY(H2042),NETWORKDAYS($H$3,H2041,holiday!$B$2:$B$10),0)))</f>
        <v/>
      </c>
      <c r="O2041" t="str">
        <f>IF(ISBLANK(A2041),"",SUMIF($A$3:$A2041,O$2,$B$3:$B2041))</f>
        <v/>
      </c>
      <c r="P2041" t="str">
        <f>IF(ISBLANK(A2041),"",SUMIF($A$3:$A2041,P$2,$B$3:$B2041))</f>
        <v/>
      </c>
      <c r="Q2041" t="str">
        <f>IF(ISBLANK(A2041),"",SUMIF($A$3:$A2041,Q$2,$B$3:$B2041))</f>
        <v/>
      </c>
      <c r="R2041" t="str">
        <f>IF(ISBLANK(A2041),"",SUMIF($A$3:$A2041,R$2,$B$3:$B2041))</f>
        <v/>
      </c>
      <c r="T2041" s="2" t="str">
        <f t="shared" si="259"/>
        <v/>
      </c>
      <c r="U2041" s="2" t="str">
        <f t="shared" si="260"/>
        <v/>
      </c>
      <c r="V2041" s="2" t="str">
        <f t="shared" si="261"/>
        <v/>
      </c>
      <c r="W2041" s="2" t="str">
        <f t="shared" si="262"/>
        <v/>
      </c>
    </row>
    <row r="2042" spans="8:23" x14ac:dyDescent="0.3">
      <c r="H2042" s="12">
        <f t="shared" si="255"/>
        <v>0</v>
      </c>
      <c r="I2042" s="2" t="str">
        <f t="shared" si="256"/>
        <v/>
      </c>
      <c r="J2042" s="2" t="str">
        <f>IF(ISBLANK(A2042),"",-SUM(I$3:I2042))</f>
        <v/>
      </c>
      <c r="K2042" s="2" t="str">
        <f t="shared" si="257"/>
        <v/>
      </c>
      <c r="L2042" s="7" t="str">
        <f t="shared" si="258"/>
        <v/>
      </c>
      <c r="M2042" s="7" t="str">
        <f>IF(ISBLANK(A2042),"",K2042/($M$1+SUM(K$3:K2041)))</f>
        <v/>
      </c>
      <c r="N2042" t="str">
        <f>IF(ISBLANK(A2042),"",IF(H2043=0,NETWORKDAYS($H$3,H2042,holiday!$B$2:$B$10),IF(DAY(H2042)&lt;DAY(H2043),NETWORKDAYS($H$3,H2042,holiday!$B$2:$B$10),0)))</f>
        <v/>
      </c>
      <c r="O2042" t="str">
        <f>IF(ISBLANK(A2042),"",SUMIF($A$3:$A2042,O$2,$B$3:$B2042))</f>
        <v/>
      </c>
      <c r="P2042" t="str">
        <f>IF(ISBLANK(A2042),"",SUMIF($A$3:$A2042,P$2,$B$3:$B2042))</f>
        <v/>
      </c>
      <c r="Q2042" t="str">
        <f>IF(ISBLANK(A2042),"",SUMIF($A$3:$A2042,Q$2,$B$3:$B2042))</f>
        <v/>
      </c>
      <c r="R2042" t="str">
        <f>IF(ISBLANK(A2042),"",SUMIF($A$3:$A2042,R$2,$B$3:$B2042))</f>
        <v/>
      </c>
      <c r="T2042" s="2" t="str">
        <f t="shared" si="259"/>
        <v/>
      </c>
      <c r="U2042" s="2" t="str">
        <f t="shared" si="260"/>
        <v/>
      </c>
      <c r="V2042" s="2" t="str">
        <f t="shared" si="261"/>
        <v/>
      </c>
      <c r="W2042" s="2" t="str">
        <f t="shared" si="262"/>
        <v/>
      </c>
    </row>
    <row r="2043" spans="8:23" x14ac:dyDescent="0.3">
      <c r="H2043" s="12">
        <f t="shared" si="255"/>
        <v>0</v>
      </c>
      <c r="I2043" s="2" t="str">
        <f t="shared" si="256"/>
        <v/>
      </c>
      <c r="J2043" s="2" t="str">
        <f>IF(ISBLANK(A2043),"",-SUM(I$3:I2043))</f>
        <v/>
      </c>
      <c r="K2043" s="2" t="str">
        <f t="shared" si="257"/>
        <v/>
      </c>
      <c r="L2043" s="7" t="str">
        <f t="shared" si="258"/>
        <v/>
      </c>
      <c r="M2043" s="7" t="str">
        <f>IF(ISBLANK(A2043),"",K2043/($M$1+SUM(K$3:K2042)))</f>
        <v/>
      </c>
      <c r="N2043" t="str">
        <f>IF(ISBLANK(A2043),"",IF(H2044=0,NETWORKDAYS($H$3,H2043,holiday!$B$2:$B$10),IF(DAY(H2043)&lt;DAY(H2044),NETWORKDAYS($H$3,H2043,holiday!$B$2:$B$10),0)))</f>
        <v/>
      </c>
      <c r="O2043" t="str">
        <f>IF(ISBLANK(A2043),"",SUMIF($A$3:$A2043,O$2,$B$3:$B2043))</f>
        <v/>
      </c>
      <c r="P2043" t="str">
        <f>IF(ISBLANK(A2043),"",SUMIF($A$3:$A2043,P$2,$B$3:$B2043))</f>
        <v/>
      </c>
      <c r="Q2043" t="str">
        <f>IF(ISBLANK(A2043),"",SUMIF($A$3:$A2043,Q$2,$B$3:$B2043))</f>
        <v/>
      </c>
      <c r="R2043" t="str">
        <f>IF(ISBLANK(A2043),"",SUMIF($A$3:$A2043,R$2,$B$3:$B2043))</f>
        <v/>
      </c>
      <c r="T2043" s="2" t="str">
        <f t="shared" si="259"/>
        <v/>
      </c>
      <c r="U2043" s="2" t="str">
        <f t="shared" si="260"/>
        <v/>
      </c>
      <c r="V2043" s="2" t="str">
        <f t="shared" si="261"/>
        <v/>
      </c>
      <c r="W2043" s="2" t="str">
        <f t="shared" si="262"/>
        <v/>
      </c>
    </row>
    <row r="2044" spans="8:23" x14ac:dyDescent="0.3">
      <c r="H2044" s="12">
        <f t="shared" si="255"/>
        <v>0</v>
      </c>
      <c r="I2044" s="2" t="str">
        <f t="shared" si="256"/>
        <v/>
      </c>
      <c r="J2044" s="2" t="str">
        <f>IF(ISBLANK(A2044),"",-SUM(I$3:I2044))</f>
        <v/>
      </c>
      <c r="K2044" s="2" t="str">
        <f t="shared" si="257"/>
        <v/>
      </c>
      <c r="L2044" s="7" t="str">
        <f t="shared" si="258"/>
        <v/>
      </c>
      <c r="M2044" s="7" t="str">
        <f>IF(ISBLANK(A2044),"",K2044/($M$1+SUM(K$3:K2043)))</f>
        <v/>
      </c>
      <c r="N2044" t="str">
        <f>IF(ISBLANK(A2044),"",IF(H2045=0,NETWORKDAYS($H$3,H2044,holiday!$B$2:$B$10),IF(DAY(H2044)&lt;DAY(H2045),NETWORKDAYS($H$3,H2044,holiday!$B$2:$B$10),0)))</f>
        <v/>
      </c>
      <c r="O2044" t="str">
        <f>IF(ISBLANK(A2044),"",SUMIF($A$3:$A2044,O$2,$B$3:$B2044))</f>
        <v/>
      </c>
      <c r="P2044" t="str">
        <f>IF(ISBLANK(A2044),"",SUMIF($A$3:$A2044,P$2,$B$3:$B2044))</f>
        <v/>
      </c>
      <c r="Q2044" t="str">
        <f>IF(ISBLANK(A2044),"",SUMIF($A$3:$A2044,Q$2,$B$3:$B2044))</f>
        <v/>
      </c>
      <c r="R2044" t="str">
        <f>IF(ISBLANK(A2044),"",SUMIF($A$3:$A2044,R$2,$B$3:$B2044))</f>
        <v/>
      </c>
      <c r="T2044" s="2" t="str">
        <f t="shared" si="259"/>
        <v/>
      </c>
      <c r="U2044" s="2" t="str">
        <f t="shared" si="260"/>
        <v/>
      </c>
      <c r="V2044" s="2" t="str">
        <f t="shared" si="261"/>
        <v/>
      </c>
      <c r="W2044" s="2" t="str">
        <f t="shared" si="262"/>
        <v/>
      </c>
    </row>
    <row r="2045" spans="8:23" x14ac:dyDescent="0.3">
      <c r="H2045" s="12">
        <f t="shared" si="255"/>
        <v>0</v>
      </c>
      <c r="I2045" s="2" t="str">
        <f t="shared" si="256"/>
        <v/>
      </c>
      <c r="J2045" s="2" t="str">
        <f>IF(ISBLANK(A2045),"",-SUM(I$3:I2045))</f>
        <v/>
      </c>
      <c r="K2045" s="2" t="str">
        <f t="shared" si="257"/>
        <v/>
      </c>
      <c r="L2045" s="7" t="str">
        <f t="shared" si="258"/>
        <v/>
      </c>
      <c r="M2045" s="7" t="str">
        <f>IF(ISBLANK(A2045),"",K2045/($M$1+SUM(K$3:K2044)))</f>
        <v/>
      </c>
      <c r="N2045" t="str">
        <f>IF(ISBLANK(A2045),"",IF(H2046=0,NETWORKDAYS($H$3,H2045,holiday!$B$2:$B$10),IF(DAY(H2045)&lt;DAY(H2046),NETWORKDAYS($H$3,H2045,holiday!$B$2:$B$10),0)))</f>
        <v/>
      </c>
      <c r="O2045" t="str">
        <f>IF(ISBLANK(A2045),"",SUMIF($A$3:$A2045,O$2,$B$3:$B2045))</f>
        <v/>
      </c>
      <c r="P2045" t="str">
        <f>IF(ISBLANK(A2045),"",SUMIF($A$3:$A2045,P$2,$B$3:$B2045))</f>
        <v/>
      </c>
      <c r="Q2045" t="str">
        <f>IF(ISBLANK(A2045),"",SUMIF($A$3:$A2045,Q$2,$B$3:$B2045))</f>
        <v/>
      </c>
      <c r="R2045" t="str">
        <f>IF(ISBLANK(A2045),"",SUMIF($A$3:$A2045,R$2,$B$3:$B2045))</f>
        <v/>
      </c>
      <c r="T2045" s="2" t="str">
        <f t="shared" si="259"/>
        <v/>
      </c>
      <c r="U2045" s="2" t="str">
        <f t="shared" si="260"/>
        <v/>
      </c>
      <c r="V2045" s="2" t="str">
        <f t="shared" si="261"/>
        <v/>
      </c>
      <c r="W2045" s="2" t="str">
        <f t="shared" si="262"/>
        <v/>
      </c>
    </row>
    <row r="2046" spans="8:23" x14ac:dyDescent="0.3">
      <c r="H2046" s="12">
        <f t="shared" si="255"/>
        <v>0</v>
      </c>
      <c r="I2046" s="2" t="str">
        <f t="shared" si="256"/>
        <v/>
      </c>
      <c r="J2046" s="2" t="str">
        <f>IF(ISBLANK(A2046),"",-SUM(I$3:I2046))</f>
        <v/>
      </c>
      <c r="K2046" s="2" t="str">
        <f t="shared" si="257"/>
        <v/>
      </c>
      <c r="L2046" s="7" t="str">
        <f t="shared" si="258"/>
        <v/>
      </c>
      <c r="M2046" s="7" t="str">
        <f>IF(ISBLANK(A2046),"",K2046/($M$1+SUM(K$3:K2045)))</f>
        <v/>
      </c>
      <c r="N2046" t="str">
        <f>IF(ISBLANK(A2046),"",IF(H2047=0,NETWORKDAYS($H$3,H2046,holiday!$B$2:$B$10),IF(DAY(H2046)&lt;DAY(H2047),NETWORKDAYS($H$3,H2046,holiday!$B$2:$B$10),0)))</f>
        <v/>
      </c>
      <c r="O2046" t="str">
        <f>IF(ISBLANK(A2046),"",SUMIF($A$3:$A2046,O$2,$B$3:$B2046))</f>
        <v/>
      </c>
      <c r="P2046" t="str">
        <f>IF(ISBLANK(A2046),"",SUMIF($A$3:$A2046,P$2,$B$3:$B2046))</f>
        <v/>
      </c>
      <c r="Q2046" t="str">
        <f>IF(ISBLANK(A2046),"",SUMIF($A$3:$A2046,Q$2,$B$3:$B2046))</f>
        <v/>
      </c>
      <c r="R2046" t="str">
        <f>IF(ISBLANK(A2046),"",SUMIF($A$3:$A2046,R$2,$B$3:$B2046))</f>
        <v/>
      </c>
      <c r="T2046" s="2" t="str">
        <f t="shared" si="259"/>
        <v/>
      </c>
      <c r="U2046" s="2" t="str">
        <f t="shared" si="260"/>
        <v/>
      </c>
      <c r="V2046" s="2" t="str">
        <f t="shared" si="261"/>
        <v/>
      </c>
      <c r="W2046" s="2" t="str">
        <f t="shared" si="262"/>
        <v/>
      </c>
    </row>
    <row r="2047" spans="8:23" x14ac:dyDescent="0.3">
      <c r="H2047" s="12">
        <f t="shared" si="255"/>
        <v>0</v>
      </c>
      <c r="I2047" s="2" t="str">
        <f t="shared" si="256"/>
        <v/>
      </c>
      <c r="J2047" s="2" t="str">
        <f>IF(ISBLANK(A2047),"",-SUM(I$3:I2047))</f>
        <v/>
      </c>
      <c r="K2047" s="2" t="str">
        <f t="shared" si="257"/>
        <v/>
      </c>
      <c r="L2047" s="7" t="str">
        <f t="shared" si="258"/>
        <v/>
      </c>
      <c r="M2047" s="7" t="str">
        <f>IF(ISBLANK(A2047),"",K2047/($M$1+SUM(K$3:K2046)))</f>
        <v/>
      </c>
      <c r="N2047" t="str">
        <f>IF(ISBLANK(A2047),"",IF(H2048=0,NETWORKDAYS($H$3,H2047,holiday!$B$2:$B$10),IF(DAY(H2047)&lt;DAY(H2048),NETWORKDAYS($H$3,H2047,holiday!$B$2:$B$10),0)))</f>
        <v/>
      </c>
      <c r="O2047" t="str">
        <f>IF(ISBLANK(A2047),"",SUMIF($A$3:$A2047,O$2,$B$3:$B2047))</f>
        <v/>
      </c>
      <c r="P2047" t="str">
        <f>IF(ISBLANK(A2047),"",SUMIF($A$3:$A2047,P$2,$B$3:$B2047))</f>
        <v/>
      </c>
      <c r="Q2047" t="str">
        <f>IF(ISBLANK(A2047),"",SUMIF($A$3:$A2047,Q$2,$B$3:$B2047))</f>
        <v/>
      </c>
      <c r="R2047" t="str">
        <f>IF(ISBLANK(A2047),"",SUMIF($A$3:$A2047,R$2,$B$3:$B2047))</f>
        <v/>
      </c>
      <c r="T2047" s="2" t="str">
        <f t="shared" si="259"/>
        <v/>
      </c>
      <c r="U2047" s="2" t="str">
        <f t="shared" si="260"/>
        <v/>
      </c>
      <c r="V2047" s="2" t="str">
        <f t="shared" si="261"/>
        <v/>
      </c>
      <c r="W2047" s="2" t="str">
        <f t="shared" si="262"/>
        <v/>
      </c>
    </row>
    <row r="2048" spans="8:23" x14ac:dyDescent="0.3">
      <c r="H2048" s="12">
        <f t="shared" si="255"/>
        <v>0</v>
      </c>
      <c r="I2048" s="2" t="str">
        <f t="shared" si="256"/>
        <v/>
      </c>
      <c r="J2048" s="2" t="str">
        <f>IF(ISBLANK(A2048),"",-SUM(I$3:I2048))</f>
        <v/>
      </c>
      <c r="K2048" s="2" t="str">
        <f t="shared" si="257"/>
        <v/>
      </c>
      <c r="L2048" s="7" t="str">
        <f t="shared" si="258"/>
        <v/>
      </c>
      <c r="M2048" s="7" t="str">
        <f>IF(ISBLANK(A2048),"",K2048/($M$1+SUM(K$3:K2047)))</f>
        <v/>
      </c>
      <c r="N2048" t="str">
        <f>IF(ISBLANK(A2048),"",IF(H2049=0,NETWORKDAYS($H$3,H2048,holiday!$B$2:$B$10),IF(DAY(H2048)&lt;DAY(H2049),NETWORKDAYS($H$3,H2048,holiday!$B$2:$B$10),0)))</f>
        <v/>
      </c>
      <c r="O2048" t="str">
        <f>IF(ISBLANK(A2048),"",SUMIF($A$3:$A2048,O$2,$B$3:$B2048))</f>
        <v/>
      </c>
      <c r="P2048" t="str">
        <f>IF(ISBLANK(A2048),"",SUMIF($A$3:$A2048,P$2,$B$3:$B2048))</f>
        <v/>
      </c>
      <c r="Q2048" t="str">
        <f>IF(ISBLANK(A2048),"",SUMIF($A$3:$A2048,Q$2,$B$3:$B2048))</f>
        <v/>
      </c>
      <c r="R2048" t="str">
        <f>IF(ISBLANK(A2048),"",SUMIF($A$3:$A2048,R$2,$B$3:$B2048))</f>
        <v/>
      </c>
      <c r="T2048" s="2" t="str">
        <f t="shared" si="259"/>
        <v/>
      </c>
      <c r="U2048" s="2" t="str">
        <f t="shared" si="260"/>
        <v/>
      </c>
      <c r="V2048" s="2" t="str">
        <f t="shared" si="261"/>
        <v/>
      </c>
      <c r="W2048" s="2" t="str">
        <f t="shared" si="262"/>
        <v/>
      </c>
    </row>
    <row r="2049" spans="8:23" x14ac:dyDescent="0.3">
      <c r="H2049" s="12">
        <f t="shared" si="255"/>
        <v>0</v>
      </c>
      <c r="I2049" s="2" t="str">
        <f t="shared" si="256"/>
        <v/>
      </c>
      <c r="J2049" s="2" t="str">
        <f>IF(ISBLANK(A2049),"",-SUM(I$3:I2049))</f>
        <v/>
      </c>
      <c r="K2049" s="2" t="str">
        <f t="shared" si="257"/>
        <v/>
      </c>
      <c r="L2049" s="7" t="str">
        <f t="shared" si="258"/>
        <v/>
      </c>
      <c r="M2049" s="7" t="str">
        <f>IF(ISBLANK(A2049),"",K2049/($M$1+SUM(K$3:K2048)))</f>
        <v/>
      </c>
      <c r="N2049" t="str">
        <f>IF(ISBLANK(A2049),"",IF(H2050=0,NETWORKDAYS($H$3,H2049,holiday!$B$2:$B$10),IF(DAY(H2049)&lt;DAY(H2050),NETWORKDAYS($H$3,H2049,holiday!$B$2:$B$10),0)))</f>
        <v/>
      </c>
      <c r="O2049" t="str">
        <f>IF(ISBLANK(A2049),"",SUMIF($A$3:$A2049,O$2,$B$3:$B2049))</f>
        <v/>
      </c>
      <c r="P2049" t="str">
        <f>IF(ISBLANK(A2049),"",SUMIF($A$3:$A2049,P$2,$B$3:$B2049))</f>
        <v/>
      </c>
      <c r="Q2049" t="str">
        <f>IF(ISBLANK(A2049),"",SUMIF($A$3:$A2049,Q$2,$B$3:$B2049))</f>
        <v/>
      </c>
      <c r="R2049" t="str">
        <f>IF(ISBLANK(A2049),"",SUMIF($A$3:$A2049,R$2,$B$3:$B2049))</f>
        <v/>
      </c>
      <c r="T2049" s="2" t="str">
        <f t="shared" si="259"/>
        <v/>
      </c>
      <c r="U2049" s="2" t="str">
        <f t="shared" si="260"/>
        <v/>
      </c>
      <c r="V2049" s="2" t="str">
        <f t="shared" si="261"/>
        <v/>
      </c>
      <c r="W2049" s="2" t="str">
        <f t="shared" si="262"/>
        <v/>
      </c>
    </row>
    <row r="2050" spans="8:23" x14ac:dyDescent="0.3">
      <c r="H2050" s="12">
        <f t="shared" si="255"/>
        <v>0</v>
      </c>
      <c r="I2050" s="2" t="str">
        <f t="shared" si="256"/>
        <v/>
      </c>
      <c r="J2050" s="2" t="str">
        <f>IF(ISBLANK(A2050),"",-SUM(I$3:I2050))</f>
        <v/>
      </c>
      <c r="K2050" s="2" t="str">
        <f t="shared" si="257"/>
        <v/>
      </c>
      <c r="L2050" s="7" t="str">
        <f t="shared" si="258"/>
        <v/>
      </c>
      <c r="M2050" s="7" t="str">
        <f>IF(ISBLANK(A2050),"",K2050/($M$1+SUM(K$3:K2049)))</f>
        <v/>
      </c>
      <c r="N2050" t="str">
        <f>IF(ISBLANK(A2050),"",IF(H2051=0,NETWORKDAYS($H$3,H2050,holiday!$B$2:$B$10),IF(DAY(H2050)&lt;DAY(H2051),NETWORKDAYS($H$3,H2050,holiday!$B$2:$B$10),0)))</f>
        <v/>
      </c>
      <c r="O2050" t="str">
        <f>IF(ISBLANK(A2050),"",SUMIF($A$3:$A2050,O$2,$B$3:$B2050))</f>
        <v/>
      </c>
      <c r="P2050" t="str">
        <f>IF(ISBLANK(A2050),"",SUMIF($A$3:$A2050,P$2,$B$3:$B2050))</f>
        <v/>
      </c>
      <c r="Q2050" t="str">
        <f>IF(ISBLANK(A2050),"",SUMIF($A$3:$A2050,Q$2,$B$3:$B2050))</f>
        <v/>
      </c>
      <c r="R2050" t="str">
        <f>IF(ISBLANK(A2050),"",SUMIF($A$3:$A2050,R$2,$B$3:$B2050))</f>
        <v/>
      </c>
      <c r="T2050" s="2" t="str">
        <f t="shared" si="259"/>
        <v/>
      </c>
      <c r="U2050" s="2" t="str">
        <f t="shared" si="260"/>
        <v/>
      </c>
      <c r="V2050" s="2" t="str">
        <f t="shared" si="261"/>
        <v/>
      </c>
      <c r="W2050" s="2" t="str">
        <f t="shared" si="262"/>
        <v/>
      </c>
    </row>
    <row r="2051" spans="8:23" x14ac:dyDescent="0.3">
      <c r="H2051" s="12">
        <f t="shared" si="255"/>
        <v>0</v>
      </c>
      <c r="I2051" s="2" t="str">
        <f t="shared" si="256"/>
        <v/>
      </c>
      <c r="J2051" s="2" t="str">
        <f>IF(ISBLANK(A2051),"",-SUM(I$3:I2051))</f>
        <v/>
      </c>
      <c r="K2051" s="2" t="str">
        <f t="shared" si="257"/>
        <v/>
      </c>
      <c r="L2051" s="7" t="str">
        <f t="shared" si="258"/>
        <v/>
      </c>
      <c r="M2051" s="7" t="str">
        <f>IF(ISBLANK(A2051),"",K2051/($M$1+SUM(K$3:K2050)))</f>
        <v/>
      </c>
      <c r="N2051" t="str">
        <f>IF(ISBLANK(A2051),"",IF(H2052=0,NETWORKDAYS($H$3,H2051,holiday!$B$2:$B$10),IF(DAY(H2051)&lt;DAY(H2052),NETWORKDAYS($H$3,H2051,holiday!$B$2:$B$10),0)))</f>
        <v/>
      </c>
      <c r="O2051" t="str">
        <f>IF(ISBLANK(A2051),"",SUMIF($A$3:$A2051,O$2,$B$3:$B2051))</f>
        <v/>
      </c>
      <c r="P2051" t="str">
        <f>IF(ISBLANK(A2051),"",SUMIF($A$3:$A2051,P$2,$B$3:$B2051))</f>
        <v/>
      </c>
      <c r="Q2051" t="str">
        <f>IF(ISBLANK(A2051),"",SUMIF($A$3:$A2051,Q$2,$B$3:$B2051))</f>
        <v/>
      </c>
      <c r="R2051" t="str">
        <f>IF(ISBLANK(A2051),"",SUMIF($A$3:$A2051,R$2,$B$3:$B2051))</f>
        <v/>
      </c>
      <c r="T2051" s="2" t="str">
        <f t="shared" si="259"/>
        <v/>
      </c>
      <c r="U2051" s="2" t="str">
        <f t="shared" si="260"/>
        <v/>
      </c>
      <c r="V2051" s="2" t="str">
        <f t="shared" si="261"/>
        <v/>
      </c>
      <c r="W2051" s="2" t="str">
        <f t="shared" si="262"/>
        <v/>
      </c>
    </row>
    <row r="2052" spans="8:23" x14ac:dyDescent="0.3">
      <c r="H2052" s="12">
        <f t="shared" ref="H2052:H2115" si="263">IF(ISBLANK(D2052),,LEFT(D2052,LEN(D2052)-6)*1)</f>
        <v>0</v>
      </c>
      <c r="I2052" s="2" t="str">
        <f t="shared" si="256"/>
        <v/>
      </c>
      <c r="J2052" s="2" t="str">
        <f>IF(ISBLANK(A2052),"",-SUM(I$3:I2052))</f>
        <v/>
      </c>
      <c r="K2052" s="2" t="str">
        <f t="shared" si="257"/>
        <v/>
      </c>
      <c r="L2052" s="7" t="str">
        <f t="shared" si="258"/>
        <v/>
      </c>
      <c r="M2052" s="7" t="str">
        <f>IF(ISBLANK(A2052),"",K2052/($M$1+SUM(K$3:K2051)))</f>
        <v/>
      </c>
      <c r="N2052" t="str">
        <f>IF(ISBLANK(A2052),"",IF(H2053=0,NETWORKDAYS($H$3,H2052,holiday!$B$2:$B$10),IF(DAY(H2052)&lt;DAY(H2053),NETWORKDAYS($H$3,H2052,holiday!$B$2:$B$10),0)))</f>
        <v/>
      </c>
      <c r="O2052" t="str">
        <f>IF(ISBLANK(A2052),"",SUMIF($A$3:$A2052,O$2,$B$3:$B2052))</f>
        <v/>
      </c>
      <c r="P2052" t="str">
        <f>IF(ISBLANK(A2052),"",SUMIF($A$3:$A2052,P$2,$B$3:$B2052))</f>
        <v/>
      </c>
      <c r="Q2052" t="str">
        <f>IF(ISBLANK(A2052),"",SUMIF($A$3:$A2052,Q$2,$B$3:$B2052))</f>
        <v/>
      </c>
      <c r="R2052" t="str">
        <f>IF(ISBLANK(A2052),"",SUMIF($A$3:$A2052,R$2,$B$3:$B2052))</f>
        <v/>
      </c>
      <c r="T2052" s="2" t="str">
        <f t="shared" si="259"/>
        <v/>
      </c>
      <c r="U2052" s="2" t="str">
        <f t="shared" si="260"/>
        <v/>
      </c>
      <c r="V2052" s="2" t="str">
        <f t="shared" si="261"/>
        <v/>
      </c>
      <c r="W2052" s="2" t="str">
        <f t="shared" si="262"/>
        <v/>
      </c>
    </row>
    <row r="2053" spans="8:23" x14ac:dyDescent="0.3">
      <c r="H2053" s="12">
        <f t="shared" si="263"/>
        <v>0</v>
      </c>
      <c r="I2053" s="2" t="str">
        <f t="shared" si="256"/>
        <v/>
      </c>
      <c r="J2053" s="2" t="str">
        <f>IF(ISBLANK(A2053),"",-SUM(I$3:I2053))</f>
        <v/>
      </c>
      <c r="K2053" s="2" t="str">
        <f t="shared" si="257"/>
        <v/>
      </c>
      <c r="L2053" s="7" t="str">
        <f t="shared" si="258"/>
        <v/>
      </c>
      <c r="M2053" s="7" t="str">
        <f>IF(ISBLANK(A2053),"",K2053/($M$1+SUM(K$3:K2052)))</f>
        <v/>
      </c>
      <c r="N2053" t="str">
        <f>IF(ISBLANK(A2053),"",IF(H2054=0,NETWORKDAYS($H$3,H2053,holiday!$B$2:$B$10),IF(DAY(H2053)&lt;DAY(H2054),NETWORKDAYS($H$3,H2053,holiday!$B$2:$B$10),0)))</f>
        <v/>
      </c>
      <c r="O2053" t="str">
        <f>IF(ISBLANK(A2053),"",SUMIF($A$3:$A2053,O$2,$B$3:$B2053))</f>
        <v/>
      </c>
      <c r="P2053" t="str">
        <f>IF(ISBLANK(A2053),"",SUMIF($A$3:$A2053,P$2,$B$3:$B2053))</f>
        <v/>
      </c>
      <c r="Q2053" t="str">
        <f>IF(ISBLANK(A2053),"",SUMIF($A$3:$A2053,Q$2,$B$3:$B2053))</f>
        <v/>
      </c>
      <c r="R2053" t="str">
        <f>IF(ISBLANK(A2053),"",SUMIF($A$3:$A2053,R$2,$B$3:$B2053))</f>
        <v/>
      </c>
      <c r="T2053" s="2" t="str">
        <f t="shared" si="259"/>
        <v/>
      </c>
      <c r="U2053" s="2" t="str">
        <f t="shared" si="260"/>
        <v/>
      </c>
      <c r="V2053" s="2" t="str">
        <f t="shared" si="261"/>
        <v/>
      </c>
      <c r="W2053" s="2" t="str">
        <f t="shared" si="262"/>
        <v/>
      </c>
    </row>
    <row r="2054" spans="8:23" x14ac:dyDescent="0.3">
      <c r="H2054" s="12">
        <f t="shared" si="263"/>
        <v>0</v>
      </c>
      <c r="I2054" s="2" t="str">
        <f t="shared" si="256"/>
        <v/>
      </c>
      <c r="J2054" s="2" t="str">
        <f>IF(ISBLANK(A2054),"",-SUM(I$3:I2054))</f>
        <v/>
      </c>
      <c r="K2054" s="2" t="str">
        <f t="shared" si="257"/>
        <v/>
      </c>
      <c r="L2054" s="7" t="str">
        <f t="shared" si="258"/>
        <v/>
      </c>
      <c r="M2054" s="7" t="str">
        <f>IF(ISBLANK(A2054),"",K2054/($M$1+SUM(K$3:K2053)))</f>
        <v/>
      </c>
      <c r="N2054" t="str">
        <f>IF(ISBLANK(A2054),"",IF(H2055=0,NETWORKDAYS($H$3,H2054,holiday!$B$2:$B$10),IF(DAY(H2054)&lt;DAY(H2055),NETWORKDAYS($H$3,H2054,holiday!$B$2:$B$10),0)))</f>
        <v/>
      </c>
      <c r="O2054" t="str">
        <f>IF(ISBLANK(A2054),"",SUMIF($A$3:$A2054,O$2,$B$3:$B2054))</f>
        <v/>
      </c>
      <c r="P2054" t="str">
        <f>IF(ISBLANK(A2054),"",SUMIF($A$3:$A2054,P$2,$B$3:$B2054))</f>
        <v/>
      </c>
      <c r="Q2054" t="str">
        <f>IF(ISBLANK(A2054),"",SUMIF($A$3:$A2054,Q$2,$B$3:$B2054))</f>
        <v/>
      </c>
      <c r="R2054" t="str">
        <f>IF(ISBLANK(A2054),"",SUMIF($A$3:$A2054,R$2,$B$3:$B2054))</f>
        <v/>
      </c>
      <c r="T2054" s="2" t="str">
        <f t="shared" si="259"/>
        <v/>
      </c>
      <c r="U2054" s="2" t="str">
        <f t="shared" si="260"/>
        <v/>
      </c>
      <c r="V2054" s="2" t="str">
        <f t="shared" si="261"/>
        <v/>
      </c>
      <c r="W2054" s="2" t="str">
        <f t="shared" si="262"/>
        <v/>
      </c>
    </row>
    <row r="2055" spans="8:23" x14ac:dyDescent="0.3">
      <c r="H2055" s="12">
        <f t="shared" si="263"/>
        <v>0</v>
      </c>
      <c r="I2055" s="2" t="str">
        <f t="shared" si="256"/>
        <v/>
      </c>
      <c r="J2055" s="2" t="str">
        <f>IF(ISBLANK(A2055),"",-SUM(I$3:I2055))</f>
        <v/>
      </c>
      <c r="K2055" s="2" t="str">
        <f t="shared" si="257"/>
        <v/>
      </c>
      <c r="L2055" s="7" t="str">
        <f t="shared" si="258"/>
        <v/>
      </c>
      <c r="M2055" s="7" t="str">
        <f>IF(ISBLANK(A2055),"",K2055/($M$1+SUM(K$3:K2054)))</f>
        <v/>
      </c>
      <c r="N2055" t="str">
        <f>IF(ISBLANK(A2055),"",IF(H2056=0,NETWORKDAYS($H$3,H2055,holiday!$B$2:$B$10),IF(DAY(H2055)&lt;DAY(H2056),NETWORKDAYS($H$3,H2055,holiday!$B$2:$B$10),0)))</f>
        <v/>
      </c>
      <c r="O2055" t="str">
        <f>IF(ISBLANK(A2055),"",SUMIF($A$3:$A2055,O$2,$B$3:$B2055))</f>
        <v/>
      </c>
      <c r="P2055" t="str">
        <f>IF(ISBLANK(A2055),"",SUMIF($A$3:$A2055,P$2,$B$3:$B2055))</f>
        <v/>
      </c>
      <c r="Q2055" t="str">
        <f>IF(ISBLANK(A2055),"",SUMIF($A$3:$A2055,Q$2,$B$3:$B2055))</f>
        <v/>
      </c>
      <c r="R2055" t="str">
        <f>IF(ISBLANK(A2055),"",SUMIF($A$3:$A2055,R$2,$B$3:$B2055))</f>
        <v/>
      </c>
      <c r="T2055" s="2" t="str">
        <f t="shared" si="259"/>
        <v/>
      </c>
      <c r="U2055" s="2" t="str">
        <f t="shared" si="260"/>
        <v/>
      </c>
      <c r="V2055" s="2" t="str">
        <f t="shared" si="261"/>
        <v/>
      </c>
      <c r="W2055" s="2" t="str">
        <f t="shared" si="262"/>
        <v/>
      </c>
    </row>
    <row r="2056" spans="8:23" x14ac:dyDescent="0.3">
      <c r="H2056" s="12">
        <f t="shared" si="263"/>
        <v>0</v>
      </c>
      <c r="I2056" s="2" t="str">
        <f t="shared" si="256"/>
        <v/>
      </c>
      <c r="J2056" s="2" t="str">
        <f>IF(ISBLANK(A2056),"",-SUM(I$3:I2056))</f>
        <v/>
      </c>
      <c r="K2056" s="2" t="str">
        <f t="shared" si="257"/>
        <v/>
      </c>
      <c r="L2056" s="7" t="str">
        <f t="shared" si="258"/>
        <v/>
      </c>
      <c r="M2056" s="7" t="str">
        <f>IF(ISBLANK(A2056),"",K2056/($M$1+SUM(K$3:K2055)))</f>
        <v/>
      </c>
      <c r="N2056" t="str">
        <f>IF(ISBLANK(A2056),"",IF(H2057=0,NETWORKDAYS($H$3,H2056,holiday!$B$2:$B$10),IF(DAY(H2056)&lt;DAY(H2057),NETWORKDAYS($H$3,H2056,holiday!$B$2:$B$10),0)))</f>
        <v/>
      </c>
      <c r="O2056" t="str">
        <f>IF(ISBLANK(A2056),"",SUMIF($A$3:$A2056,O$2,$B$3:$B2056))</f>
        <v/>
      </c>
      <c r="P2056" t="str">
        <f>IF(ISBLANK(A2056),"",SUMIF($A$3:$A2056,P$2,$B$3:$B2056))</f>
        <v/>
      </c>
      <c r="Q2056" t="str">
        <f>IF(ISBLANK(A2056),"",SUMIF($A$3:$A2056,Q$2,$B$3:$B2056))</f>
        <v/>
      </c>
      <c r="R2056" t="str">
        <f>IF(ISBLANK(A2056),"",SUMIF($A$3:$A2056,R$2,$B$3:$B2056))</f>
        <v/>
      </c>
      <c r="T2056" s="2" t="str">
        <f t="shared" si="259"/>
        <v/>
      </c>
      <c r="U2056" s="2" t="str">
        <f t="shared" si="260"/>
        <v/>
      </c>
      <c r="V2056" s="2" t="str">
        <f t="shared" si="261"/>
        <v/>
      </c>
      <c r="W2056" s="2" t="str">
        <f t="shared" si="262"/>
        <v/>
      </c>
    </row>
    <row r="2057" spans="8:23" x14ac:dyDescent="0.3">
      <c r="H2057" s="12">
        <f t="shared" si="263"/>
        <v>0</v>
      </c>
      <c r="I2057" s="2" t="str">
        <f t="shared" si="256"/>
        <v/>
      </c>
      <c r="J2057" s="2" t="str">
        <f>IF(ISBLANK(A2057),"",-SUM(I$3:I2057))</f>
        <v/>
      </c>
      <c r="K2057" s="2" t="str">
        <f t="shared" si="257"/>
        <v/>
      </c>
      <c r="L2057" s="7" t="str">
        <f t="shared" si="258"/>
        <v/>
      </c>
      <c r="M2057" s="7" t="str">
        <f>IF(ISBLANK(A2057),"",K2057/($M$1+SUM(K$3:K2056)))</f>
        <v/>
      </c>
      <c r="N2057" t="str">
        <f>IF(ISBLANK(A2057),"",IF(H2058=0,NETWORKDAYS($H$3,H2057,holiday!$B$2:$B$10),IF(DAY(H2057)&lt;DAY(H2058),NETWORKDAYS($H$3,H2057,holiday!$B$2:$B$10),0)))</f>
        <v/>
      </c>
      <c r="O2057" t="str">
        <f>IF(ISBLANK(A2057),"",SUMIF($A$3:$A2057,O$2,$B$3:$B2057))</f>
        <v/>
      </c>
      <c r="P2057" t="str">
        <f>IF(ISBLANK(A2057),"",SUMIF($A$3:$A2057,P$2,$B$3:$B2057))</f>
        <v/>
      </c>
      <c r="Q2057" t="str">
        <f>IF(ISBLANK(A2057),"",SUMIF($A$3:$A2057,Q$2,$B$3:$B2057))</f>
        <v/>
      </c>
      <c r="R2057" t="str">
        <f>IF(ISBLANK(A2057),"",SUMIF($A$3:$A2057,R$2,$B$3:$B2057))</f>
        <v/>
      </c>
      <c r="T2057" s="2" t="str">
        <f t="shared" si="259"/>
        <v/>
      </c>
      <c r="U2057" s="2" t="str">
        <f t="shared" si="260"/>
        <v/>
      </c>
      <c r="V2057" s="2" t="str">
        <f t="shared" si="261"/>
        <v/>
      </c>
      <c r="W2057" s="2" t="str">
        <f t="shared" si="262"/>
        <v/>
      </c>
    </row>
    <row r="2058" spans="8:23" x14ac:dyDescent="0.3">
      <c r="H2058" s="12">
        <f t="shared" si="263"/>
        <v>0</v>
      </c>
      <c r="I2058" s="2" t="str">
        <f t="shared" si="256"/>
        <v/>
      </c>
      <c r="J2058" s="2" t="str">
        <f>IF(ISBLANK(A2058),"",-SUM(I$3:I2058))</f>
        <v/>
      </c>
      <c r="K2058" s="2" t="str">
        <f t="shared" si="257"/>
        <v/>
      </c>
      <c r="L2058" s="7" t="str">
        <f t="shared" si="258"/>
        <v/>
      </c>
      <c r="M2058" s="7" t="str">
        <f>IF(ISBLANK(A2058),"",K2058/($M$1+SUM(K$3:K2057)))</f>
        <v/>
      </c>
      <c r="N2058" t="str">
        <f>IF(ISBLANK(A2058),"",IF(H2059=0,NETWORKDAYS($H$3,H2058,holiday!$B$2:$B$10),IF(DAY(H2058)&lt;DAY(H2059),NETWORKDAYS($H$3,H2058,holiday!$B$2:$B$10),0)))</f>
        <v/>
      </c>
      <c r="O2058" t="str">
        <f>IF(ISBLANK(A2058),"",SUMIF($A$3:$A2058,O$2,$B$3:$B2058))</f>
        <v/>
      </c>
      <c r="P2058" t="str">
        <f>IF(ISBLANK(A2058),"",SUMIF($A$3:$A2058,P$2,$B$3:$B2058))</f>
        <v/>
      </c>
      <c r="Q2058" t="str">
        <f>IF(ISBLANK(A2058),"",SUMIF($A$3:$A2058,Q$2,$B$3:$B2058))</f>
        <v/>
      </c>
      <c r="R2058" t="str">
        <f>IF(ISBLANK(A2058),"",SUMIF($A$3:$A2058,R$2,$B$3:$B2058))</f>
        <v/>
      </c>
      <c r="T2058" s="2" t="str">
        <f t="shared" si="259"/>
        <v/>
      </c>
      <c r="U2058" s="2" t="str">
        <f t="shared" si="260"/>
        <v/>
      </c>
      <c r="V2058" s="2" t="str">
        <f t="shared" si="261"/>
        <v/>
      </c>
      <c r="W2058" s="2" t="str">
        <f t="shared" si="262"/>
        <v/>
      </c>
    </row>
    <row r="2059" spans="8:23" x14ac:dyDescent="0.3">
      <c r="H2059" s="12">
        <f t="shared" si="263"/>
        <v>0</v>
      </c>
      <c r="I2059" s="2" t="str">
        <f t="shared" si="256"/>
        <v/>
      </c>
      <c r="J2059" s="2" t="str">
        <f>IF(ISBLANK(A2059),"",-SUM(I$3:I2059))</f>
        <v/>
      </c>
      <c r="K2059" s="2" t="str">
        <f t="shared" si="257"/>
        <v/>
      </c>
      <c r="L2059" s="7" t="str">
        <f t="shared" si="258"/>
        <v/>
      </c>
      <c r="M2059" s="7" t="str">
        <f>IF(ISBLANK(A2059),"",K2059/($M$1+SUM(K$3:K2058)))</f>
        <v/>
      </c>
      <c r="N2059" t="str">
        <f>IF(ISBLANK(A2059),"",IF(H2060=0,NETWORKDAYS($H$3,H2059,holiday!$B$2:$B$10),IF(DAY(H2059)&lt;DAY(H2060),NETWORKDAYS($H$3,H2059,holiday!$B$2:$B$10),0)))</f>
        <v/>
      </c>
      <c r="O2059" t="str">
        <f>IF(ISBLANK(A2059),"",SUMIF($A$3:$A2059,O$2,$B$3:$B2059))</f>
        <v/>
      </c>
      <c r="P2059" t="str">
        <f>IF(ISBLANK(A2059),"",SUMIF($A$3:$A2059,P$2,$B$3:$B2059))</f>
        <v/>
      </c>
      <c r="Q2059" t="str">
        <f>IF(ISBLANK(A2059),"",SUMIF($A$3:$A2059,Q$2,$B$3:$B2059))</f>
        <v/>
      </c>
      <c r="R2059" t="str">
        <f>IF(ISBLANK(A2059),"",SUMIF($A$3:$A2059,R$2,$B$3:$B2059))</f>
        <v/>
      </c>
      <c r="T2059" s="2" t="str">
        <f t="shared" si="259"/>
        <v/>
      </c>
      <c r="U2059" s="2" t="str">
        <f t="shared" si="260"/>
        <v/>
      </c>
      <c r="V2059" s="2" t="str">
        <f t="shared" si="261"/>
        <v/>
      </c>
      <c r="W2059" s="2" t="str">
        <f t="shared" si="262"/>
        <v/>
      </c>
    </row>
    <row r="2060" spans="8:23" x14ac:dyDescent="0.3">
      <c r="H2060" s="12">
        <f t="shared" si="263"/>
        <v>0</v>
      </c>
      <c r="I2060" s="2" t="str">
        <f t="shared" si="256"/>
        <v/>
      </c>
      <c r="J2060" s="2" t="str">
        <f>IF(ISBLANK(A2060),"",-SUM(I$3:I2060))</f>
        <v/>
      </c>
      <c r="K2060" s="2" t="str">
        <f t="shared" si="257"/>
        <v/>
      </c>
      <c r="L2060" s="7" t="str">
        <f t="shared" si="258"/>
        <v/>
      </c>
      <c r="M2060" s="7" t="str">
        <f>IF(ISBLANK(A2060),"",K2060/($M$1+SUM(K$3:K2059)))</f>
        <v/>
      </c>
      <c r="N2060" t="str">
        <f>IF(ISBLANK(A2060),"",IF(H2061=0,NETWORKDAYS($H$3,H2060,holiday!$B$2:$B$10),IF(DAY(H2060)&lt;DAY(H2061),NETWORKDAYS($H$3,H2060,holiday!$B$2:$B$10),0)))</f>
        <v/>
      </c>
      <c r="O2060" t="str">
        <f>IF(ISBLANK(A2060),"",SUMIF($A$3:$A2060,O$2,$B$3:$B2060))</f>
        <v/>
      </c>
      <c r="P2060" t="str">
        <f>IF(ISBLANK(A2060),"",SUMIF($A$3:$A2060,P$2,$B$3:$B2060))</f>
        <v/>
      </c>
      <c r="Q2060" t="str">
        <f>IF(ISBLANK(A2060),"",SUMIF($A$3:$A2060,Q$2,$B$3:$B2060))</f>
        <v/>
      </c>
      <c r="R2060" t="str">
        <f>IF(ISBLANK(A2060),"",SUMIF($A$3:$A2060,R$2,$B$3:$B2060))</f>
        <v/>
      </c>
      <c r="T2060" s="2" t="str">
        <f t="shared" si="259"/>
        <v/>
      </c>
      <c r="U2060" s="2" t="str">
        <f t="shared" si="260"/>
        <v/>
      </c>
      <c r="V2060" s="2" t="str">
        <f t="shared" si="261"/>
        <v/>
      </c>
      <c r="W2060" s="2" t="str">
        <f t="shared" si="262"/>
        <v/>
      </c>
    </row>
    <row r="2061" spans="8:23" x14ac:dyDescent="0.3">
      <c r="H2061" s="12">
        <f t="shared" si="263"/>
        <v>0</v>
      </c>
      <c r="I2061" s="2" t="str">
        <f t="shared" si="256"/>
        <v/>
      </c>
      <c r="J2061" s="2" t="str">
        <f>IF(ISBLANK(A2061),"",-SUM(I$3:I2061))</f>
        <v/>
      </c>
      <c r="K2061" s="2" t="str">
        <f t="shared" si="257"/>
        <v/>
      </c>
      <c r="L2061" s="7" t="str">
        <f t="shared" si="258"/>
        <v/>
      </c>
      <c r="M2061" s="7" t="str">
        <f>IF(ISBLANK(A2061),"",K2061/($M$1+SUM(K$3:K2060)))</f>
        <v/>
      </c>
      <c r="N2061" t="str">
        <f>IF(ISBLANK(A2061),"",IF(H2062=0,NETWORKDAYS($H$3,H2061,holiday!$B$2:$B$10),IF(DAY(H2061)&lt;DAY(H2062),NETWORKDAYS($H$3,H2061,holiday!$B$2:$B$10),0)))</f>
        <v/>
      </c>
      <c r="O2061" t="str">
        <f>IF(ISBLANK(A2061),"",SUMIF($A$3:$A2061,O$2,$B$3:$B2061))</f>
        <v/>
      </c>
      <c r="P2061" t="str">
        <f>IF(ISBLANK(A2061),"",SUMIF($A$3:$A2061,P$2,$B$3:$B2061))</f>
        <v/>
      </c>
      <c r="Q2061" t="str">
        <f>IF(ISBLANK(A2061),"",SUMIF($A$3:$A2061,Q$2,$B$3:$B2061))</f>
        <v/>
      </c>
      <c r="R2061" t="str">
        <f>IF(ISBLANK(A2061),"",SUMIF($A$3:$A2061,R$2,$B$3:$B2061))</f>
        <v/>
      </c>
      <c r="T2061" s="2" t="str">
        <f t="shared" si="259"/>
        <v/>
      </c>
      <c r="U2061" s="2" t="str">
        <f t="shared" si="260"/>
        <v/>
      </c>
      <c r="V2061" s="2" t="str">
        <f t="shared" si="261"/>
        <v/>
      </c>
      <c r="W2061" s="2" t="str">
        <f t="shared" si="262"/>
        <v/>
      </c>
    </row>
    <row r="2062" spans="8:23" x14ac:dyDescent="0.3">
      <c r="H2062" s="12">
        <f t="shared" si="263"/>
        <v>0</v>
      </c>
      <c r="I2062" s="2" t="str">
        <f t="shared" si="256"/>
        <v/>
      </c>
      <c r="J2062" s="2" t="str">
        <f>IF(ISBLANK(A2062),"",-SUM(I$3:I2062))</f>
        <v/>
      </c>
      <c r="K2062" s="2" t="str">
        <f t="shared" si="257"/>
        <v/>
      </c>
      <c r="L2062" s="7" t="str">
        <f t="shared" si="258"/>
        <v/>
      </c>
      <c r="M2062" s="7" t="str">
        <f>IF(ISBLANK(A2062),"",K2062/($M$1+SUM(K$3:K2061)))</f>
        <v/>
      </c>
      <c r="N2062" t="str">
        <f>IF(ISBLANK(A2062),"",IF(H2063=0,NETWORKDAYS($H$3,H2062,holiday!$B$2:$B$10),IF(DAY(H2062)&lt;DAY(H2063),NETWORKDAYS($H$3,H2062,holiday!$B$2:$B$10),0)))</f>
        <v/>
      </c>
      <c r="O2062" t="str">
        <f>IF(ISBLANK(A2062),"",SUMIF($A$3:$A2062,O$2,$B$3:$B2062))</f>
        <v/>
      </c>
      <c r="P2062" t="str">
        <f>IF(ISBLANK(A2062),"",SUMIF($A$3:$A2062,P$2,$B$3:$B2062))</f>
        <v/>
      </c>
      <c r="Q2062" t="str">
        <f>IF(ISBLANK(A2062),"",SUMIF($A$3:$A2062,Q$2,$B$3:$B2062))</f>
        <v/>
      </c>
      <c r="R2062" t="str">
        <f>IF(ISBLANK(A2062),"",SUMIF($A$3:$A2062,R$2,$B$3:$B2062))</f>
        <v/>
      </c>
      <c r="T2062" s="2" t="str">
        <f t="shared" si="259"/>
        <v/>
      </c>
      <c r="U2062" s="2" t="str">
        <f t="shared" si="260"/>
        <v/>
      </c>
      <c r="V2062" s="2" t="str">
        <f t="shared" si="261"/>
        <v/>
      </c>
      <c r="W2062" s="2" t="str">
        <f t="shared" si="262"/>
        <v/>
      </c>
    </row>
    <row r="2063" spans="8:23" x14ac:dyDescent="0.3">
      <c r="H2063" s="12">
        <f t="shared" si="263"/>
        <v>0</v>
      </c>
      <c r="I2063" s="2" t="str">
        <f t="shared" si="256"/>
        <v/>
      </c>
      <c r="J2063" s="2" t="str">
        <f>IF(ISBLANK(A2063),"",-SUM(I$3:I2063))</f>
        <v/>
      </c>
      <c r="K2063" s="2" t="str">
        <f t="shared" si="257"/>
        <v/>
      </c>
      <c r="L2063" s="7" t="str">
        <f t="shared" si="258"/>
        <v/>
      </c>
      <c r="M2063" s="7" t="str">
        <f>IF(ISBLANK(A2063),"",K2063/($M$1+SUM(K$3:K2062)))</f>
        <v/>
      </c>
      <c r="N2063" t="str">
        <f>IF(ISBLANK(A2063),"",IF(H2064=0,NETWORKDAYS($H$3,H2063,holiday!$B$2:$B$10),IF(DAY(H2063)&lt;DAY(H2064),NETWORKDAYS($H$3,H2063,holiday!$B$2:$B$10),0)))</f>
        <v/>
      </c>
      <c r="O2063" t="str">
        <f>IF(ISBLANK(A2063),"",SUMIF($A$3:$A2063,O$2,$B$3:$B2063))</f>
        <v/>
      </c>
      <c r="P2063" t="str">
        <f>IF(ISBLANK(A2063),"",SUMIF($A$3:$A2063,P$2,$B$3:$B2063))</f>
        <v/>
      </c>
      <c r="Q2063" t="str">
        <f>IF(ISBLANK(A2063),"",SUMIF($A$3:$A2063,Q$2,$B$3:$B2063))</f>
        <v/>
      </c>
      <c r="R2063" t="str">
        <f>IF(ISBLANK(A2063),"",SUMIF($A$3:$A2063,R$2,$B$3:$B2063))</f>
        <v/>
      </c>
      <c r="T2063" s="2" t="str">
        <f t="shared" si="259"/>
        <v/>
      </c>
      <c r="U2063" s="2" t="str">
        <f t="shared" si="260"/>
        <v/>
      </c>
      <c r="V2063" s="2" t="str">
        <f t="shared" si="261"/>
        <v/>
      </c>
      <c r="W2063" s="2" t="str">
        <f t="shared" si="262"/>
        <v/>
      </c>
    </row>
    <row r="2064" spans="8:23" x14ac:dyDescent="0.3">
      <c r="H2064" s="12">
        <f t="shared" si="263"/>
        <v>0</v>
      </c>
      <c r="I2064" s="2" t="str">
        <f t="shared" si="256"/>
        <v/>
      </c>
      <c r="J2064" s="2" t="str">
        <f>IF(ISBLANK(A2064),"",-SUM(I$3:I2064))</f>
        <v/>
      </c>
      <c r="K2064" s="2" t="str">
        <f t="shared" si="257"/>
        <v/>
      </c>
      <c r="L2064" s="7" t="str">
        <f t="shared" si="258"/>
        <v/>
      </c>
      <c r="M2064" s="7" t="str">
        <f>IF(ISBLANK(A2064),"",K2064/($M$1+SUM(K$3:K2063)))</f>
        <v/>
      </c>
      <c r="N2064" t="str">
        <f>IF(ISBLANK(A2064),"",IF(H2065=0,NETWORKDAYS($H$3,H2064,holiday!$B$2:$B$10),IF(DAY(H2064)&lt;DAY(H2065),NETWORKDAYS($H$3,H2064,holiday!$B$2:$B$10),0)))</f>
        <v/>
      </c>
      <c r="O2064" t="str">
        <f>IF(ISBLANK(A2064),"",SUMIF($A$3:$A2064,O$2,$B$3:$B2064))</f>
        <v/>
      </c>
      <c r="P2064" t="str">
        <f>IF(ISBLANK(A2064),"",SUMIF($A$3:$A2064,P$2,$B$3:$B2064))</f>
        <v/>
      </c>
      <c r="Q2064" t="str">
        <f>IF(ISBLANK(A2064),"",SUMIF($A$3:$A2064,Q$2,$B$3:$B2064))</f>
        <v/>
      </c>
      <c r="R2064" t="str">
        <f>IF(ISBLANK(A2064),"",SUMIF($A$3:$A2064,R$2,$B$3:$B2064))</f>
        <v/>
      </c>
      <c r="T2064" s="2" t="str">
        <f t="shared" si="259"/>
        <v/>
      </c>
      <c r="U2064" s="2" t="str">
        <f t="shared" si="260"/>
        <v/>
      </c>
      <c r="V2064" s="2" t="str">
        <f t="shared" si="261"/>
        <v/>
      </c>
      <c r="W2064" s="2" t="str">
        <f t="shared" si="262"/>
        <v/>
      </c>
    </row>
    <row r="2065" spans="8:23" x14ac:dyDescent="0.3">
      <c r="H2065" s="12">
        <f t="shared" si="263"/>
        <v>0</v>
      </c>
      <c r="I2065" s="2" t="str">
        <f t="shared" si="256"/>
        <v/>
      </c>
      <c r="J2065" s="2" t="str">
        <f>IF(ISBLANK(A2065),"",-SUM(I$3:I2065))</f>
        <v/>
      </c>
      <c r="K2065" s="2" t="str">
        <f t="shared" si="257"/>
        <v/>
      </c>
      <c r="L2065" s="7" t="str">
        <f t="shared" si="258"/>
        <v/>
      </c>
      <c r="M2065" s="7" t="str">
        <f>IF(ISBLANK(A2065),"",K2065/($M$1+SUM(K$3:K2064)))</f>
        <v/>
      </c>
      <c r="N2065" t="str">
        <f>IF(ISBLANK(A2065),"",IF(H2066=0,NETWORKDAYS($H$3,H2065,holiday!$B$2:$B$10),IF(DAY(H2065)&lt;DAY(H2066),NETWORKDAYS($H$3,H2065,holiday!$B$2:$B$10),0)))</f>
        <v/>
      </c>
      <c r="O2065" t="str">
        <f>IF(ISBLANK(A2065),"",SUMIF($A$3:$A2065,O$2,$B$3:$B2065))</f>
        <v/>
      </c>
      <c r="P2065" t="str">
        <f>IF(ISBLANK(A2065),"",SUMIF($A$3:$A2065,P$2,$B$3:$B2065))</f>
        <v/>
      </c>
      <c r="Q2065" t="str">
        <f>IF(ISBLANK(A2065),"",SUMIF($A$3:$A2065,Q$2,$B$3:$B2065))</f>
        <v/>
      </c>
      <c r="R2065" t="str">
        <f>IF(ISBLANK(A2065),"",SUMIF($A$3:$A2065,R$2,$B$3:$B2065))</f>
        <v/>
      </c>
      <c r="T2065" s="2" t="str">
        <f t="shared" si="259"/>
        <v/>
      </c>
      <c r="U2065" s="2" t="str">
        <f t="shared" si="260"/>
        <v/>
      </c>
      <c r="V2065" s="2" t="str">
        <f t="shared" si="261"/>
        <v/>
      </c>
      <c r="W2065" s="2" t="str">
        <f t="shared" si="262"/>
        <v/>
      </c>
    </row>
    <row r="2066" spans="8:23" x14ac:dyDescent="0.3">
      <c r="H2066" s="12">
        <f t="shared" si="263"/>
        <v>0</v>
      </c>
      <c r="I2066" s="2" t="str">
        <f t="shared" si="256"/>
        <v/>
      </c>
      <c r="J2066" s="2" t="str">
        <f>IF(ISBLANK(A2066),"",-SUM(I$3:I2066))</f>
        <v/>
      </c>
      <c r="K2066" s="2" t="str">
        <f t="shared" si="257"/>
        <v/>
      </c>
      <c r="L2066" s="7" t="str">
        <f t="shared" si="258"/>
        <v/>
      </c>
      <c r="M2066" s="7" t="str">
        <f>IF(ISBLANK(A2066),"",K2066/($M$1+SUM(K$3:K2065)))</f>
        <v/>
      </c>
      <c r="N2066" t="str">
        <f>IF(ISBLANK(A2066),"",IF(H2067=0,NETWORKDAYS($H$3,H2066,holiday!$B$2:$B$10),IF(DAY(H2066)&lt;DAY(H2067),NETWORKDAYS($H$3,H2066,holiday!$B$2:$B$10),0)))</f>
        <v/>
      </c>
      <c r="O2066" t="str">
        <f>IF(ISBLANK(A2066),"",SUMIF($A$3:$A2066,O$2,$B$3:$B2066))</f>
        <v/>
      </c>
      <c r="P2066" t="str">
        <f>IF(ISBLANK(A2066),"",SUMIF($A$3:$A2066,P$2,$B$3:$B2066))</f>
        <v/>
      </c>
      <c r="Q2066" t="str">
        <f>IF(ISBLANK(A2066),"",SUMIF($A$3:$A2066,Q$2,$B$3:$B2066))</f>
        <v/>
      </c>
      <c r="R2066" t="str">
        <f>IF(ISBLANK(A2066),"",SUMIF($A$3:$A2066,R$2,$B$3:$B2066))</f>
        <v/>
      </c>
      <c r="T2066" s="2" t="str">
        <f t="shared" si="259"/>
        <v/>
      </c>
      <c r="U2066" s="2" t="str">
        <f t="shared" si="260"/>
        <v/>
      </c>
      <c r="V2066" s="2" t="str">
        <f t="shared" si="261"/>
        <v/>
      </c>
      <c r="W2066" s="2" t="str">
        <f t="shared" si="262"/>
        <v/>
      </c>
    </row>
    <row r="2067" spans="8:23" x14ac:dyDescent="0.3">
      <c r="H2067" s="12">
        <f t="shared" si="263"/>
        <v>0</v>
      </c>
      <c r="I2067" s="2" t="str">
        <f t="shared" si="256"/>
        <v/>
      </c>
      <c r="J2067" s="2" t="str">
        <f>IF(ISBLANK(A2067),"",-SUM(I$3:I2067))</f>
        <v/>
      </c>
      <c r="K2067" s="2" t="str">
        <f t="shared" si="257"/>
        <v/>
      </c>
      <c r="L2067" s="7" t="str">
        <f t="shared" si="258"/>
        <v/>
      </c>
      <c r="M2067" s="7" t="str">
        <f>IF(ISBLANK(A2067),"",K2067/($M$1+SUM(K$3:K2066)))</f>
        <v/>
      </c>
      <c r="N2067" t="str">
        <f>IF(ISBLANK(A2067),"",IF(H2068=0,NETWORKDAYS($H$3,H2067,holiday!$B$2:$B$10),IF(DAY(H2067)&lt;DAY(H2068),NETWORKDAYS($H$3,H2067,holiday!$B$2:$B$10),0)))</f>
        <v/>
      </c>
      <c r="O2067" t="str">
        <f>IF(ISBLANK(A2067),"",SUMIF($A$3:$A2067,O$2,$B$3:$B2067))</f>
        <v/>
      </c>
      <c r="P2067" t="str">
        <f>IF(ISBLANK(A2067),"",SUMIF($A$3:$A2067,P$2,$B$3:$B2067))</f>
        <v/>
      </c>
      <c r="Q2067" t="str">
        <f>IF(ISBLANK(A2067),"",SUMIF($A$3:$A2067,Q$2,$B$3:$B2067))</f>
        <v/>
      </c>
      <c r="R2067" t="str">
        <f>IF(ISBLANK(A2067),"",SUMIF($A$3:$A2067,R$2,$B$3:$B2067))</f>
        <v/>
      </c>
      <c r="T2067" s="2" t="str">
        <f t="shared" si="259"/>
        <v/>
      </c>
      <c r="U2067" s="2" t="str">
        <f t="shared" si="260"/>
        <v/>
      </c>
      <c r="V2067" s="2" t="str">
        <f t="shared" si="261"/>
        <v/>
      </c>
      <c r="W2067" s="2" t="str">
        <f t="shared" si="262"/>
        <v/>
      </c>
    </row>
    <row r="2068" spans="8:23" x14ac:dyDescent="0.3">
      <c r="H2068" s="12">
        <f t="shared" si="263"/>
        <v>0</v>
      </c>
      <c r="I2068" s="2" t="str">
        <f t="shared" si="256"/>
        <v/>
      </c>
      <c r="J2068" s="2" t="str">
        <f>IF(ISBLANK(A2068),"",-SUM(I$3:I2068))</f>
        <v/>
      </c>
      <c r="K2068" s="2" t="str">
        <f t="shared" si="257"/>
        <v/>
      </c>
      <c r="L2068" s="7" t="str">
        <f t="shared" si="258"/>
        <v/>
      </c>
      <c r="M2068" s="7" t="str">
        <f>IF(ISBLANK(A2068),"",K2068/($M$1+SUM(K$3:K2067)))</f>
        <v/>
      </c>
      <c r="N2068" t="str">
        <f>IF(ISBLANK(A2068),"",IF(H2069=0,NETWORKDAYS($H$3,H2068,holiday!$B$2:$B$10),IF(DAY(H2068)&lt;DAY(H2069),NETWORKDAYS($H$3,H2068,holiday!$B$2:$B$10),0)))</f>
        <v/>
      </c>
      <c r="O2068" t="str">
        <f>IF(ISBLANK(A2068),"",SUMIF($A$3:$A2068,O$2,$B$3:$B2068))</f>
        <v/>
      </c>
      <c r="P2068" t="str">
        <f>IF(ISBLANK(A2068),"",SUMIF($A$3:$A2068,P$2,$B$3:$B2068))</f>
        <v/>
      </c>
      <c r="Q2068" t="str">
        <f>IF(ISBLANK(A2068),"",SUMIF($A$3:$A2068,Q$2,$B$3:$B2068))</f>
        <v/>
      </c>
      <c r="R2068" t="str">
        <f>IF(ISBLANK(A2068),"",SUMIF($A$3:$A2068,R$2,$B$3:$B2068))</f>
        <v/>
      </c>
      <c r="T2068" s="2" t="str">
        <f t="shared" si="259"/>
        <v/>
      </c>
      <c r="U2068" s="2" t="str">
        <f t="shared" si="260"/>
        <v/>
      </c>
      <c r="V2068" s="2" t="str">
        <f t="shared" si="261"/>
        <v/>
      </c>
      <c r="W2068" s="2" t="str">
        <f t="shared" si="262"/>
        <v/>
      </c>
    </row>
    <row r="2069" spans="8:23" x14ac:dyDescent="0.3">
      <c r="H2069" s="12">
        <f t="shared" si="263"/>
        <v>0</v>
      </c>
      <c r="I2069" s="2" t="str">
        <f t="shared" si="256"/>
        <v/>
      </c>
      <c r="J2069" s="2" t="str">
        <f>IF(ISBLANK(A2069),"",-SUM(I$3:I2069))</f>
        <v/>
      </c>
      <c r="K2069" s="2" t="str">
        <f t="shared" si="257"/>
        <v/>
      </c>
      <c r="L2069" s="7" t="str">
        <f t="shared" si="258"/>
        <v/>
      </c>
      <c r="M2069" s="7" t="str">
        <f>IF(ISBLANK(A2069),"",K2069/($M$1+SUM(K$3:K2068)))</f>
        <v/>
      </c>
      <c r="N2069" t="str">
        <f>IF(ISBLANK(A2069),"",IF(H2070=0,NETWORKDAYS($H$3,H2069,holiday!$B$2:$B$10),IF(DAY(H2069)&lt;DAY(H2070),NETWORKDAYS($H$3,H2069,holiday!$B$2:$B$10),0)))</f>
        <v/>
      </c>
      <c r="O2069" t="str">
        <f>IF(ISBLANK(A2069),"",SUMIF($A$3:$A2069,O$2,$B$3:$B2069))</f>
        <v/>
      </c>
      <c r="P2069" t="str">
        <f>IF(ISBLANK(A2069),"",SUMIF($A$3:$A2069,P$2,$B$3:$B2069))</f>
        <v/>
      </c>
      <c r="Q2069" t="str">
        <f>IF(ISBLANK(A2069),"",SUMIF($A$3:$A2069,Q$2,$B$3:$B2069))</f>
        <v/>
      </c>
      <c r="R2069" t="str">
        <f>IF(ISBLANK(A2069),"",SUMIF($A$3:$A2069,R$2,$B$3:$B2069))</f>
        <v/>
      </c>
      <c r="T2069" s="2" t="str">
        <f t="shared" si="259"/>
        <v/>
      </c>
      <c r="U2069" s="2" t="str">
        <f t="shared" si="260"/>
        <v/>
      </c>
      <c r="V2069" s="2" t="str">
        <f t="shared" si="261"/>
        <v/>
      </c>
      <c r="W2069" s="2" t="str">
        <f t="shared" si="262"/>
        <v/>
      </c>
    </row>
    <row r="2070" spans="8:23" x14ac:dyDescent="0.3">
      <c r="H2070" s="12">
        <f t="shared" si="263"/>
        <v>0</v>
      </c>
      <c r="I2070" s="2" t="str">
        <f t="shared" si="256"/>
        <v/>
      </c>
      <c r="J2070" s="2" t="str">
        <f>IF(ISBLANK(A2070),"",-SUM(I$3:I2070))</f>
        <v/>
      </c>
      <c r="K2070" s="2" t="str">
        <f t="shared" si="257"/>
        <v/>
      </c>
      <c r="L2070" s="7" t="str">
        <f t="shared" si="258"/>
        <v/>
      </c>
      <c r="M2070" s="7" t="str">
        <f>IF(ISBLANK(A2070),"",K2070/($M$1+SUM(K$3:K2069)))</f>
        <v/>
      </c>
      <c r="N2070" t="str">
        <f>IF(ISBLANK(A2070),"",IF(H2071=0,NETWORKDAYS($H$3,H2070,holiday!$B$2:$B$10),IF(DAY(H2070)&lt;DAY(H2071),NETWORKDAYS($H$3,H2070,holiday!$B$2:$B$10),0)))</f>
        <v/>
      </c>
      <c r="O2070" t="str">
        <f>IF(ISBLANK(A2070),"",SUMIF($A$3:$A2070,O$2,$B$3:$B2070))</f>
        <v/>
      </c>
      <c r="P2070" t="str">
        <f>IF(ISBLANK(A2070),"",SUMIF($A$3:$A2070,P$2,$B$3:$B2070))</f>
        <v/>
      </c>
      <c r="Q2070" t="str">
        <f>IF(ISBLANK(A2070),"",SUMIF($A$3:$A2070,Q$2,$B$3:$B2070))</f>
        <v/>
      </c>
      <c r="R2070" t="str">
        <f>IF(ISBLANK(A2070),"",SUMIF($A$3:$A2070,R$2,$B$3:$B2070))</f>
        <v/>
      </c>
      <c r="T2070" s="2" t="str">
        <f t="shared" si="259"/>
        <v/>
      </c>
      <c r="U2070" s="2" t="str">
        <f t="shared" si="260"/>
        <v/>
      </c>
      <c r="V2070" s="2" t="str">
        <f t="shared" si="261"/>
        <v/>
      </c>
      <c r="W2070" s="2" t="str">
        <f t="shared" si="262"/>
        <v/>
      </c>
    </row>
    <row r="2071" spans="8:23" x14ac:dyDescent="0.3">
      <c r="H2071" s="12">
        <f t="shared" si="263"/>
        <v>0</v>
      </c>
      <c r="I2071" s="2" t="str">
        <f t="shared" si="256"/>
        <v/>
      </c>
      <c r="J2071" s="2" t="str">
        <f>IF(ISBLANK(A2071),"",-SUM(I$3:I2071))</f>
        <v/>
      </c>
      <c r="K2071" s="2" t="str">
        <f t="shared" si="257"/>
        <v/>
      </c>
      <c r="L2071" s="7" t="str">
        <f t="shared" si="258"/>
        <v/>
      </c>
      <c r="M2071" s="7" t="str">
        <f>IF(ISBLANK(A2071),"",K2071/($M$1+SUM(K$3:K2070)))</f>
        <v/>
      </c>
      <c r="N2071" t="str">
        <f>IF(ISBLANK(A2071),"",IF(H2072=0,NETWORKDAYS($H$3,H2071,holiday!$B$2:$B$10),IF(DAY(H2071)&lt;DAY(H2072),NETWORKDAYS($H$3,H2071,holiday!$B$2:$B$10),0)))</f>
        <v/>
      </c>
      <c r="O2071" t="str">
        <f>IF(ISBLANK(A2071),"",SUMIF($A$3:$A2071,O$2,$B$3:$B2071))</f>
        <v/>
      </c>
      <c r="P2071" t="str">
        <f>IF(ISBLANK(A2071),"",SUMIF($A$3:$A2071,P$2,$B$3:$B2071))</f>
        <v/>
      </c>
      <c r="Q2071" t="str">
        <f>IF(ISBLANK(A2071),"",SUMIF($A$3:$A2071,Q$2,$B$3:$B2071))</f>
        <v/>
      </c>
      <c r="R2071" t="str">
        <f>IF(ISBLANK(A2071),"",SUMIF($A$3:$A2071,R$2,$B$3:$B2071))</f>
        <v/>
      </c>
      <c r="T2071" s="2" t="str">
        <f t="shared" si="259"/>
        <v/>
      </c>
      <c r="U2071" s="2" t="str">
        <f t="shared" si="260"/>
        <v/>
      </c>
      <c r="V2071" s="2" t="str">
        <f t="shared" si="261"/>
        <v/>
      </c>
      <c r="W2071" s="2" t="str">
        <f t="shared" si="262"/>
        <v/>
      </c>
    </row>
    <row r="2072" spans="8:23" x14ac:dyDescent="0.3">
      <c r="H2072" s="12">
        <f t="shared" si="263"/>
        <v>0</v>
      </c>
      <c r="I2072" s="2" t="str">
        <f t="shared" si="256"/>
        <v/>
      </c>
      <c r="J2072" s="2" t="str">
        <f>IF(ISBLANK(A2072),"",-SUM(I$3:I2072))</f>
        <v/>
      </c>
      <c r="K2072" s="2" t="str">
        <f t="shared" si="257"/>
        <v/>
      </c>
      <c r="L2072" s="7" t="str">
        <f t="shared" si="258"/>
        <v/>
      </c>
      <c r="M2072" s="7" t="str">
        <f>IF(ISBLANK(A2072),"",K2072/($M$1+SUM(K$3:K2071)))</f>
        <v/>
      </c>
      <c r="N2072" t="str">
        <f>IF(ISBLANK(A2072),"",IF(H2073=0,NETWORKDAYS($H$3,H2072,holiday!$B$2:$B$10),IF(DAY(H2072)&lt;DAY(H2073),NETWORKDAYS($H$3,H2072,holiday!$B$2:$B$10),0)))</f>
        <v/>
      </c>
      <c r="O2072" t="str">
        <f>IF(ISBLANK(A2072),"",SUMIF($A$3:$A2072,O$2,$B$3:$B2072))</f>
        <v/>
      </c>
      <c r="P2072" t="str">
        <f>IF(ISBLANK(A2072),"",SUMIF($A$3:$A2072,P$2,$B$3:$B2072))</f>
        <v/>
      </c>
      <c r="Q2072" t="str">
        <f>IF(ISBLANK(A2072),"",SUMIF($A$3:$A2072,Q$2,$B$3:$B2072))</f>
        <v/>
      </c>
      <c r="R2072" t="str">
        <f>IF(ISBLANK(A2072),"",SUMIF($A$3:$A2072,R$2,$B$3:$B2072))</f>
        <v/>
      </c>
      <c r="T2072" s="2" t="str">
        <f t="shared" si="259"/>
        <v/>
      </c>
      <c r="U2072" s="2" t="str">
        <f t="shared" si="260"/>
        <v/>
      </c>
      <c r="V2072" s="2" t="str">
        <f t="shared" si="261"/>
        <v/>
      </c>
      <c r="W2072" s="2" t="str">
        <f t="shared" si="262"/>
        <v/>
      </c>
    </row>
    <row r="2073" spans="8:23" x14ac:dyDescent="0.3">
      <c r="H2073" s="12">
        <f t="shared" si="263"/>
        <v>0</v>
      </c>
      <c r="I2073" s="2" t="str">
        <f t="shared" si="256"/>
        <v/>
      </c>
      <c r="J2073" s="2" t="str">
        <f>IF(ISBLANK(A2073),"",-SUM(I$3:I2073))</f>
        <v/>
      </c>
      <c r="K2073" s="2" t="str">
        <f t="shared" si="257"/>
        <v/>
      </c>
      <c r="L2073" s="7" t="str">
        <f t="shared" si="258"/>
        <v/>
      </c>
      <c r="M2073" s="7" t="str">
        <f>IF(ISBLANK(A2073),"",K2073/($M$1+SUM(K$3:K2072)))</f>
        <v/>
      </c>
      <c r="N2073" t="str">
        <f>IF(ISBLANK(A2073),"",IF(H2074=0,NETWORKDAYS($H$3,H2073,holiday!$B$2:$B$10),IF(DAY(H2073)&lt;DAY(H2074),NETWORKDAYS($H$3,H2073,holiday!$B$2:$B$10),0)))</f>
        <v/>
      </c>
      <c r="O2073" t="str">
        <f>IF(ISBLANK(A2073),"",SUMIF($A$3:$A2073,O$2,$B$3:$B2073))</f>
        <v/>
      </c>
      <c r="P2073" t="str">
        <f>IF(ISBLANK(A2073),"",SUMIF($A$3:$A2073,P$2,$B$3:$B2073))</f>
        <v/>
      </c>
      <c r="Q2073" t="str">
        <f>IF(ISBLANK(A2073),"",SUMIF($A$3:$A2073,Q$2,$B$3:$B2073))</f>
        <v/>
      </c>
      <c r="R2073" t="str">
        <f>IF(ISBLANK(A2073),"",SUMIF($A$3:$A2073,R$2,$B$3:$B2073))</f>
        <v/>
      </c>
      <c r="T2073" s="2" t="str">
        <f t="shared" si="259"/>
        <v/>
      </c>
      <c r="U2073" s="2" t="str">
        <f t="shared" si="260"/>
        <v/>
      </c>
      <c r="V2073" s="2" t="str">
        <f t="shared" si="261"/>
        <v/>
      </c>
      <c r="W2073" s="2" t="str">
        <f t="shared" si="262"/>
        <v/>
      </c>
    </row>
    <row r="2074" spans="8:23" x14ac:dyDescent="0.3">
      <c r="H2074" s="12">
        <f t="shared" si="263"/>
        <v>0</v>
      </c>
      <c r="I2074" s="2" t="str">
        <f t="shared" si="256"/>
        <v/>
      </c>
      <c r="J2074" s="2" t="str">
        <f>IF(ISBLANK(A2074),"",-SUM(I$3:I2074))</f>
        <v/>
      </c>
      <c r="K2074" s="2" t="str">
        <f t="shared" si="257"/>
        <v/>
      </c>
      <c r="L2074" s="7" t="str">
        <f t="shared" si="258"/>
        <v/>
      </c>
      <c r="M2074" s="7" t="str">
        <f>IF(ISBLANK(A2074),"",K2074/($M$1+SUM(K$3:K2073)))</f>
        <v/>
      </c>
      <c r="N2074" t="str">
        <f>IF(ISBLANK(A2074),"",IF(H2075=0,NETWORKDAYS($H$3,H2074,holiday!$B$2:$B$10),IF(DAY(H2074)&lt;DAY(H2075),NETWORKDAYS($H$3,H2074,holiday!$B$2:$B$10),0)))</f>
        <v/>
      </c>
      <c r="O2074" t="str">
        <f>IF(ISBLANK(A2074),"",SUMIF($A$3:$A2074,O$2,$B$3:$B2074))</f>
        <v/>
      </c>
      <c r="P2074" t="str">
        <f>IF(ISBLANK(A2074),"",SUMIF($A$3:$A2074,P$2,$B$3:$B2074))</f>
        <v/>
      </c>
      <c r="Q2074" t="str">
        <f>IF(ISBLANK(A2074),"",SUMIF($A$3:$A2074,Q$2,$B$3:$B2074))</f>
        <v/>
      </c>
      <c r="R2074" t="str">
        <f>IF(ISBLANK(A2074),"",SUMIF($A$3:$A2074,R$2,$B$3:$B2074))</f>
        <v/>
      </c>
      <c r="T2074" s="2" t="str">
        <f t="shared" si="259"/>
        <v/>
      </c>
      <c r="U2074" s="2" t="str">
        <f t="shared" si="260"/>
        <v/>
      </c>
      <c r="V2074" s="2" t="str">
        <f t="shared" si="261"/>
        <v/>
      </c>
      <c r="W2074" s="2" t="str">
        <f t="shared" si="262"/>
        <v/>
      </c>
    </row>
    <row r="2075" spans="8:23" x14ac:dyDescent="0.3">
      <c r="H2075" s="12">
        <f t="shared" si="263"/>
        <v>0</v>
      </c>
      <c r="I2075" s="2" t="str">
        <f t="shared" si="256"/>
        <v/>
      </c>
      <c r="J2075" s="2" t="str">
        <f>IF(ISBLANK(A2075),"",-SUM(I$3:I2075))</f>
        <v/>
      </c>
      <c r="K2075" s="2" t="str">
        <f t="shared" si="257"/>
        <v/>
      </c>
      <c r="L2075" s="7" t="str">
        <f t="shared" si="258"/>
        <v/>
      </c>
      <c r="M2075" s="7" t="str">
        <f>IF(ISBLANK(A2075),"",K2075/($M$1+SUM(K$3:K2074)))</f>
        <v/>
      </c>
      <c r="N2075" t="str">
        <f>IF(ISBLANK(A2075),"",IF(H2076=0,NETWORKDAYS($H$3,H2075,holiday!$B$2:$B$10),IF(DAY(H2075)&lt;DAY(H2076),NETWORKDAYS($H$3,H2075,holiday!$B$2:$B$10),0)))</f>
        <v/>
      </c>
      <c r="O2075" t="str">
        <f>IF(ISBLANK(A2075),"",SUMIF($A$3:$A2075,O$2,$B$3:$B2075))</f>
        <v/>
      </c>
      <c r="P2075" t="str">
        <f>IF(ISBLANK(A2075),"",SUMIF($A$3:$A2075,P$2,$B$3:$B2075))</f>
        <v/>
      </c>
      <c r="Q2075" t="str">
        <f>IF(ISBLANK(A2075),"",SUMIF($A$3:$A2075,Q$2,$B$3:$B2075))</f>
        <v/>
      </c>
      <c r="R2075" t="str">
        <f>IF(ISBLANK(A2075),"",SUMIF($A$3:$A2075,R$2,$B$3:$B2075))</f>
        <v/>
      </c>
      <c r="T2075" s="2" t="str">
        <f t="shared" si="259"/>
        <v/>
      </c>
      <c r="U2075" s="2" t="str">
        <f t="shared" si="260"/>
        <v/>
      </c>
      <c r="V2075" s="2" t="str">
        <f t="shared" si="261"/>
        <v/>
      </c>
      <c r="W2075" s="2" t="str">
        <f t="shared" si="262"/>
        <v/>
      </c>
    </row>
    <row r="2076" spans="8:23" x14ac:dyDescent="0.3">
      <c r="H2076" s="12">
        <f t="shared" si="263"/>
        <v>0</v>
      </c>
      <c r="I2076" s="2" t="str">
        <f t="shared" si="256"/>
        <v/>
      </c>
      <c r="J2076" s="2" t="str">
        <f>IF(ISBLANK(A2076),"",-SUM(I$3:I2076))</f>
        <v/>
      </c>
      <c r="K2076" s="2" t="str">
        <f t="shared" si="257"/>
        <v/>
      </c>
      <c r="L2076" s="7" t="str">
        <f t="shared" si="258"/>
        <v/>
      </c>
      <c r="M2076" s="7" t="str">
        <f>IF(ISBLANK(A2076),"",K2076/($M$1+SUM(K$3:K2075)))</f>
        <v/>
      </c>
      <c r="N2076" t="str">
        <f>IF(ISBLANK(A2076),"",IF(H2077=0,NETWORKDAYS($H$3,H2076,holiday!$B$2:$B$10),IF(DAY(H2076)&lt;DAY(H2077),NETWORKDAYS($H$3,H2076,holiday!$B$2:$B$10),0)))</f>
        <v/>
      </c>
      <c r="O2076" t="str">
        <f>IF(ISBLANK(A2076),"",SUMIF($A$3:$A2076,O$2,$B$3:$B2076))</f>
        <v/>
      </c>
      <c r="P2076" t="str">
        <f>IF(ISBLANK(A2076),"",SUMIF($A$3:$A2076,P$2,$B$3:$B2076))</f>
        <v/>
      </c>
      <c r="Q2076" t="str">
        <f>IF(ISBLANK(A2076),"",SUMIF($A$3:$A2076,Q$2,$B$3:$B2076))</f>
        <v/>
      </c>
      <c r="R2076" t="str">
        <f>IF(ISBLANK(A2076),"",SUMIF($A$3:$A2076,R$2,$B$3:$B2076))</f>
        <v/>
      </c>
      <c r="T2076" s="2" t="str">
        <f t="shared" si="259"/>
        <v/>
      </c>
      <c r="U2076" s="2" t="str">
        <f t="shared" si="260"/>
        <v/>
      </c>
      <c r="V2076" s="2" t="str">
        <f t="shared" si="261"/>
        <v/>
      </c>
      <c r="W2076" s="2" t="str">
        <f t="shared" si="262"/>
        <v/>
      </c>
    </row>
    <row r="2077" spans="8:23" x14ac:dyDescent="0.3">
      <c r="H2077" s="12">
        <f t="shared" si="263"/>
        <v>0</v>
      </c>
      <c r="I2077" s="2" t="str">
        <f t="shared" si="256"/>
        <v/>
      </c>
      <c r="J2077" s="2" t="str">
        <f>IF(ISBLANK(A2077),"",-SUM(I$3:I2077))</f>
        <v/>
      </c>
      <c r="K2077" s="2" t="str">
        <f t="shared" si="257"/>
        <v/>
      </c>
      <c r="L2077" s="7" t="str">
        <f t="shared" si="258"/>
        <v/>
      </c>
      <c r="M2077" s="7" t="str">
        <f>IF(ISBLANK(A2077),"",K2077/($M$1+SUM(K$3:K2076)))</f>
        <v/>
      </c>
      <c r="N2077" t="str">
        <f>IF(ISBLANK(A2077),"",IF(H2078=0,NETWORKDAYS($H$3,H2077,holiday!$B$2:$B$10),IF(DAY(H2077)&lt;DAY(H2078),NETWORKDAYS($H$3,H2077,holiday!$B$2:$B$10),0)))</f>
        <v/>
      </c>
      <c r="O2077" t="str">
        <f>IF(ISBLANK(A2077),"",SUMIF($A$3:$A2077,O$2,$B$3:$B2077))</f>
        <v/>
      </c>
      <c r="P2077" t="str">
        <f>IF(ISBLANK(A2077),"",SUMIF($A$3:$A2077,P$2,$B$3:$B2077))</f>
        <v/>
      </c>
      <c r="Q2077" t="str">
        <f>IF(ISBLANK(A2077),"",SUMIF($A$3:$A2077,Q$2,$B$3:$B2077))</f>
        <v/>
      </c>
      <c r="R2077" t="str">
        <f>IF(ISBLANK(A2077),"",SUMIF($A$3:$A2077,R$2,$B$3:$B2077))</f>
        <v/>
      </c>
      <c r="T2077" s="2" t="str">
        <f t="shared" si="259"/>
        <v/>
      </c>
      <c r="U2077" s="2" t="str">
        <f t="shared" si="260"/>
        <v/>
      </c>
      <c r="V2077" s="2" t="str">
        <f t="shared" si="261"/>
        <v/>
      </c>
      <c r="W2077" s="2" t="str">
        <f t="shared" si="262"/>
        <v/>
      </c>
    </row>
    <row r="2078" spans="8:23" x14ac:dyDescent="0.3">
      <c r="H2078" s="12">
        <f t="shared" si="263"/>
        <v>0</v>
      </c>
      <c r="I2078" s="2" t="str">
        <f t="shared" si="256"/>
        <v/>
      </c>
      <c r="J2078" s="2" t="str">
        <f>IF(ISBLANK(A2078),"",-SUM(I$3:I2078))</f>
        <v/>
      </c>
      <c r="K2078" s="2" t="str">
        <f t="shared" si="257"/>
        <v/>
      </c>
      <c r="L2078" s="7" t="str">
        <f t="shared" si="258"/>
        <v/>
      </c>
      <c r="M2078" s="7" t="str">
        <f>IF(ISBLANK(A2078),"",K2078/($M$1+SUM(K$3:K2077)))</f>
        <v/>
      </c>
      <c r="N2078" t="str">
        <f>IF(ISBLANK(A2078),"",IF(H2079=0,NETWORKDAYS($H$3,H2078,holiday!$B$2:$B$10),IF(DAY(H2078)&lt;DAY(H2079),NETWORKDAYS($H$3,H2078,holiday!$B$2:$B$10),0)))</f>
        <v/>
      </c>
      <c r="O2078" t="str">
        <f>IF(ISBLANK(A2078),"",SUMIF($A$3:$A2078,O$2,$B$3:$B2078))</f>
        <v/>
      </c>
      <c r="P2078" t="str">
        <f>IF(ISBLANK(A2078),"",SUMIF($A$3:$A2078,P$2,$B$3:$B2078))</f>
        <v/>
      </c>
      <c r="Q2078" t="str">
        <f>IF(ISBLANK(A2078),"",SUMIF($A$3:$A2078,Q$2,$B$3:$B2078))</f>
        <v/>
      </c>
      <c r="R2078" t="str">
        <f>IF(ISBLANK(A2078),"",SUMIF($A$3:$A2078,R$2,$B$3:$B2078))</f>
        <v/>
      </c>
      <c r="T2078" s="2" t="str">
        <f t="shared" si="259"/>
        <v/>
      </c>
      <c r="U2078" s="2" t="str">
        <f t="shared" si="260"/>
        <v/>
      </c>
      <c r="V2078" s="2" t="str">
        <f t="shared" si="261"/>
        <v/>
      </c>
      <c r="W2078" s="2" t="str">
        <f t="shared" si="262"/>
        <v/>
      </c>
    </row>
    <row r="2079" spans="8:23" x14ac:dyDescent="0.3">
      <c r="H2079" s="12">
        <f t="shared" si="263"/>
        <v>0</v>
      </c>
      <c r="I2079" s="2" t="str">
        <f t="shared" si="256"/>
        <v/>
      </c>
      <c r="J2079" s="2" t="str">
        <f>IF(ISBLANK(A2079),"",-SUM(I$3:I2079))</f>
        <v/>
      </c>
      <c r="K2079" s="2" t="str">
        <f t="shared" si="257"/>
        <v/>
      </c>
      <c r="L2079" s="7" t="str">
        <f t="shared" si="258"/>
        <v/>
      </c>
      <c r="M2079" s="7" t="str">
        <f>IF(ISBLANK(A2079),"",K2079/($M$1+SUM(K$3:K2078)))</f>
        <v/>
      </c>
      <c r="N2079" t="str">
        <f>IF(ISBLANK(A2079),"",IF(H2080=0,NETWORKDAYS($H$3,H2079,holiday!$B$2:$B$10),IF(DAY(H2079)&lt;DAY(H2080),NETWORKDAYS($H$3,H2079,holiday!$B$2:$B$10),0)))</f>
        <v/>
      </c>
      <c r="O2079" t="str">
        <f>IF(ISBLANK(A2079),"",SUMIF($A$3:$A2079,O$2,$B$3:$B2079))</f>
        <v/>
      </c>
      <c r="P2079" t="str">
        <f>IF(ISBLANK(A2079),"",SUMIF($A$3:$A2079,P$2,$B$3:$B2079))</f>
        <v/>
      </c>
      <c r="Q2079" t="str">
        <f>IF(ISBLANK(A2079),"",SUMIF($A$3:$A2079,Q$2,$B$3:$B2079))</f>
        <v/>
      </c>
      <c r="R2079" t="str">
        <f>IF(ISBLANK(A2079),"",SUMIF($A$3:$A2079,R$2,$B$3:$B2079))</f>
        <v/>
      </c>
      <c r="T2079" s="2" t="str">
        <f t="shared" si="259"/>
        <v/>
      </c>
      <c r="U2079" s="2" t="str">
        <f t="shared" si="260"/>
        <v/>
      </c>
      <c r="V2079" s="2" t="str">
        <f t="shared" si="261"/>
        <v/>
      </c>
      <c r="W2079" s="2" t="str">
        <f t="shared" si="262"/>
        <v/>
      </c>
    </row>
    <row r="2080" spans="8:23" x14ac:dyDescent="0.3">
      <c r="H2080" s="12">
        <f t="shared" si="263"/>
        <v>0</v>
      </c>
      <c r="I2080" s="2" t="str">
        <f t="shared" si="256"/>
        <v/>
      </c>
      <c r="J2080" s="2" t="str">
        <f>IF(ISBLANK(A2080),"",-SUM(I$3:I2080))</f>
        <v/>
      </c>
      <c r="K2080" s="2" t="str">
        <f t="shared" si="257"/>
        <v/>
      </c>
      <c r="L2080" s="7" t="str">
        <f t="shared" si="258"/>
        <v/>
      </c>
      <c r="M2080" s="7" t="str">
        <f>IF(ISBLANK(A2080),"",K2080/($M$1+SUM(K$3:K2079)))</f>
        <v/>
      </c>
      <c r="N2080" t="str">
        <f>IF(ISBLANK(A2080),"",IF(H2081=0,NETWORKDAYS($H$3,H2080,holiday!$B$2:$B$10),IF(DAY(H2080)&lt;DAY(H2081),NETWORKDAYS($H$3,H2080,holiday!$B$2:$B$10),0)))</f>
        <v/>
      </c>
      <c r="O2080" t="str">
        <f>IF(ISBLANK(A2080),"",SUMIF($A$3:$A2080,O$2,$B$3:$B2080))</f>
        <v/>
      </c>
      <c r="P2080" t="str">
        <f>IF(ISBLANK(A2080),"",SUMIF($A$3:$A2080,P$2,$B$3:$B2080))</f>
        <v/>
      </c>
      <c r="Q2080" t="str">
        <f>IF(ISBLANK(A2080),"",SUMIF($A$3:$A2080,Q$2,$B$3:$B2080))</f>
        <v/>
      </c>
      <c r="R2080" t="str">
        <f>IF(ISBLANK(A2080),"",SUMIF($A$3:$A2080,R$2,$B$3:$B2080))</f>
        <v/>
      </c>
      <c r="T2080" s="2" t="str">
        <f t="shared" si="259"/>
        <v/>
      </c>
      <c r="U2080" s="2" t="str">
        <f t="shared" si="260"/>
        <v/>
      </c>
      <c r="V2080" s="2" t="str">
        <f t="shared" si="261"/>
        <v/>
      </c>
      <c r="W2080" s="2" t="str">
        <f t="shared" si="262"/>
        <v/>
      </c>
    </row>
    <row r="2081" spans="8:23" x14ac:dyDescent="0.3">
      <c r="H2081" s="12">
        <f t="shared" si="263"/>
        <v>0</v>
      </c>
      <c r="I2081" s="2" t="str">
        <f t="shared" si="256"/>
        <v/>
      </c>
      <c r="J2081" s="2" t="str">
        <f>IF(ISBLANK(A2081),"",-SUM(I$3:I2081))</f>
        <v/>
      </c>
      <c r="K2081" s="2" t="str">
        <f t="shared" si="257"/>
        <v/>
      </c>
      <c r="L2081" s="7" t="str">
        <f t="shared" si="258"/>
        <v/>
      </c>
      <c r="M2081" s="7" t="str">
        <f>IF(ISBLANK(A2081),"",K2081/($M$1+SUM(K$3:K2080)))</f>
        <v/>
      </c>
      <c r="N2081" t="str">
        <f>IF(ISBLANK(A2081),"",IF(H2082=0,NETWORKDAYS($H$3,H2081,holiday!$B$2:$B$10),IF(DAY(H2081)&lt;DAY(H2082),NETWORKDAYS($H$3,H2081,holiday!$B$2:$B$10),0)))</f>
        <v/>
      </c>
      <c r="O2081" t="str">
        <f>IF(ISBLANK(A2081),"",SUMIF($A$3:$A2081,O$2,$B$3:$B2081))</f>
        <v/>
      </c>
      <c r="P2081" t="str">
        <f>IF(ISBLANK(A2081),"",SUMIF($A$3:$A2081,P$2,$B$3:$B2081))</f>
        <v/>
      </c>
      <c r="Q2081" t="str">
        <f>IF(ISBLANK(A2081),"",SUMIF($A$3:$A2081,Q$2,$B$3:$B2081))</f>
        <v/>
      </c>
      <c r="R2081" t="str">
        <f>IF(ISBLANK(A2081),"",SUMIF($A$3:$A2081,R$2,$B$3:$B2081))</f>
        <v/>
      </c>
      <c r="T2081" s="2" t="str">
        <f t="shared" si="259"/>
        <v/>
      </c>
      <c r="U2081" s="2" t="str">
        <f t="shared" si="260"/>
        <v/>
      </c>
      <c r="V2081" s="2" t="str">
        <f t="shared" si="261"/>
        <v/>
      </c>
      <c r="W2081" s="2" t="str">
        <f t="shared" si="262"/>
        <v/>
      </c>
    </row>
    <row r="2082" spans="8:23" x14ac:dyDescent="0.3">
      <c r="H2082" s="12">
        <f t="shared" si="263"/>
        <v>0</v>
      </c>
      <c r="I2082" s="2" t="str">
        <f t="shared" si="256"/>
        <v/>
      </c>
      <c r="J2082" s="2" t="str">
        <f>IF(ISBLANK(A2082),"",-SUM(I$3:I2082))</f>
        <v/>
      </c>
      <c r="K2082" s="2" t="str">
        <f t="shared" si="257"/>
        <v/>
      </c>
      <c r="L2082" s="7" t="str">
        <f t="shared" si="258"/>
        <v/>
      </c>
      <c r="M2082" s="7" t="str">
        <f>IF(ISBLANK(A2082),"",K2082/($M$1+SUM(K$3:K2081)))</f>
        <v/>
      </c>
      <c r="N2082" t="str">
        <f>IF(ISBLANK(A2082),"",IF(H2083=0,NETWORKDAYS($H$3,H2082,holiday!$B$2:$B$10),IF(DAY(H2082)&lt;DAY(H2083),NETWORKDAYS($H$3,H2082,holiday!$B$2:$B$10),0)))</f>
        <v/>
      </c>
      <c r="O2082" t="str">
        <f>IF(ISBLANK(A2082),"",SUMIF($A$3:$A2082,O$2,$B$3:$B2082))</f>
        <v/>
      </c>
      <c r="P2082" t="str">
        <f>IF(ISBLANK(A2082),"",SUMIF($A$3:$A2082,P$2,$B$3:$B2082))</f>
        <v/>
      </c>
      <c r="Q2082" t="str">
        <f>IF(ISBLANK(A2082),"",SUMIF($A$3:$A2082,Q$2,$B$3:$B2082))</f>
        <v/>
      </c>
      <c r="R2082" t="str">
        <f>IF(ISBLANK(A2082),"",SUMIF($A$3:$A2082,R$2,$B$3:$B2082))</f>
        <v/>
      </c>
      <c r="T2082" s="2" t="str">
        <f t="shared" si="259"/>
        <v/>
      </c>
      <c r="U2082" s="2" t="str">
        <f t="shared" si="260"/>
        <v/>
      </c>
      <c r="V2082" s="2" t="str">
        <f t="shared" si="261"/>
        <v/>
      </c>
      <c r="W2082" s="2" t="str">
        <f t="shared" si="262"/>
        <v/>
      </c>
    </row>
    <row r="2083" spans="8:23" x14ac:dyDescent="0.3">
      <c r="H2083" s="12">
        <f t="shared" si="263"/>
        <v>0</v>
      </c>
      <c r="I2083" s="2" t="str">
        <f t="shared" si="256"/>
        <v/>
      </c>
      <c r="J2083" s="2" t="str">
        <f>IF(ISBLANK(A2083),"",-SUM(I$3:I2083))</f>
        <v/>
      </c>
      <c r="K2083" s="2" t="str">
        <f t="shared" si="257"/>
        <v/>
      </c>
      <c r="L2083" s="7" t="str">
        <f t="shared" si="258"/>
        <v/>
      </c>
      <c r="M2083" s="7" t="str">
        <f>IF(ISBLANK(A2083),"",K2083/($M$1+SUM(K$3:K2082)))</f>
        <v/>
      </c>
      <c r="N2083" t="str">
        <f>IF(ISBLANK(A2083),"",IF(H2084=0,NETWORKDAYS($H$3,H2083,holiday!$B$2:$B$10),IF(DAY(H2083)&lt;DAY(H2084),NETWORKDAYS($H$3,H2083,holiday!$B$2:$B$10),0)))</f>
        <v/>
      </c>
      <c r="O2083" t="str">
        <f>IF(ISBLANK(A2083),"",SUMIF($A$3:$A2083,O$2,$B$3:$B2083))</f>
        <v/>
      </c>
      <c r="P2083" t="str">
        <f>IF(ISBLANK(A2083),"",SUMIF($A$3:$A2083,P$2,$B$3:$B2083))</f>
        <v/>
      </c>
      <c r="Q2083" t="str">
        <f>IF(ISBLANK(A2083),"",SUMIF($A$3:$A2083,Q$2,$B$3:$B2083))</f>
        <v/>
      </c>
      <c r="R2083" t="str">
        <f>IF(ISBLANK(A2083),"",SUMIF($A$3:$A2083,R$2,$B$3:$B2083))</f>
        <v/>
      </c>
      <c r="T2083" s="2" t="str">
        <f t="shared" si="259"/>
        <v/>
      </c>
      <c r="U2083" s="2" t="str">
        <f t="shared" si="260"/>
        <v/>
      </c>
      <c r="V2083" s="2" t="str">
        <f t="shared" si="261"/>
        <v/>
      </c>
      <c r="W2083" s="2" t="str">
        <f t="shared" si="262"/>
        <v/>
      </c>
    </row>
    <row r="2084" spans="8:23" x14ac:dyDescent="0.3">
      <c r="H2084" s="12">
        <f t="shared" si="263"/>
        <v>0</v>
      </c>
      <c r="I2084" s="2" t="str">
        <f t="shared" si="256"/>
        <v/>
      </c>
      <c r="J2084" s="2" t="str">
        <f>IF(ISBLANK(A2084),"",-SUM(I$3:I2084))</f>
        <v/>
      </c>
      <c r="K2084" s="2" t="str">
        <f t="shared" si="257"/>
        <v/>
      </c>
      <c r="L2084" s="7" t="str">
        <f t="shared" si="258"/>
        <v/>
      </c>
      <c r="M2084" s="7" t="str">
        <f>IF(ISBLANK(A2084),"",K2084/($M$1+SUM(K$3:K2083)))</f>
        <v/>
      </c>
      <c r="N2084" t="str">
        <f>IF(ISBLANK(A2084),"",IF(H2085=0,NETWORKDAYS($H$3,H2084,holiday!$B$2:$B$10),IF(DAY(H2084)&lt;DAY(H2085),NETWORKDAYS($H$3,H2084,holiday!$B$2:$B$10),0)))</f>
        <v/>
      </c>
      <c r="O2084" t="str">
        <f>IF(ISBLANK(A2084),"",SUMIF($A$3:$A2084,O$2,$B$3:$B2084))</f>
        <v/>
      </c>
      <c r="P2084" t="str">
        <f>IF(ISBLANK(A2084),"",SUMIF($A$3:$A2084,P$2,$B$3:$B2084))</f>
        <v/>
      </c>
      <c r="Q2084" t="str">
        <f>IF(ISBLANK(A2084),"",SUMIF($A$3:$A2084,Q$2,$B$3:$B2084))</f>
        <v/>
      </c>
      <c r="R2084" t="str">
        <f>IF(ISBLANK(A2084),"",SUMIF($A$3:$A2084,R$2,$B$3:$B2084))</f>
        <v/>
      </c>
      <c r="T2084" s="2" t="str">
        <f t="shared" si="259"/>
        <v/>
      </c>
      <c r="U2084" s="2" t="str">
        <f t="shared" si="260"/>
        <v/>
      </c>
      <c r="V2084" s="2" t="str">
        <f t="shared" si="261"/>
        <v/>
      </c>
      <c r="W2084" s="2" t="str">
        <f t="shared" si="262"/>
        <v/>
      </c>
    </row>
    <row r="2085" spans="8:23" x14ac:dyDescent="0.3">
      <c r="H2085" s="12">
        <f t="shared" si="263"/>
        <v>0</v>
      </c>
      <c r="I2085" s="2" t="str">
        <f t="shared" si="256"/>
        <v/>
      </c>
      <c r="J2085" s="2" t="str">
        <f>IF(ISBLANK(A2085),"",-SUM(I$3:I2085))</f>
        <v/>
      </c>
      <c r="K2085" s="2" t="str">
        <f t="shared" si="257"/>
        <v/>
      </c>
      <c r="L2085" s="7" t="str">
        <f t="shared" si="258"/>
        <v/>
      </c>
      <c r="M2085" s="7" t="str">
        <f>IF(ISBLANK(A2085),"",K2085/($M$1+SUM(K$3:K2084)))</f>
        <v/>
      </c>
      <c r="N2085" t="str">
        <f>IF(ISBLANK(A2085),"",IF(H2086=0,NETWORKDAYS($H$3,H2085,holiday!$B$2:$B$10),IF(DAY(H2085)&lt;DAY(H2086),NETWORKDAYS($H$3,H2085,holiday!$B$2:$B$10),0)))</f>
        <v/>
      </c>
      <c r="O2085" t="str">
        <f>IF(ISBLANK(A2085),"",SUMIF($A$3:$A2085,O$2,$B$3:$B2085))</f>
        <v/>
      </c>
      <c r="P2085" t="str">
        <f>IF(ISBLANK(A2085),"",SUMIF($A$3:$A2085,P$2,$B$3:$B2085))</f>
        <v/>
      </c>
      <c r="Q2085" t="str">
        <f>IF(ISBLANK(A2085),"",SUMIF($A$3:$A2085,Q$2,$B$3:$B2085))</f>
        <v/>
      </c>
      <c r="R2085" t="str">
        <f>IF(ISBLANK(A2085),"",SUMIF($A$3:$A2085,R$2,$B$3:$B2085))</f>
        <v/>
      </c>
      <c r="T2085" s="2" t="str">
        <f t="shared" si="259"/>
        <v/>
      </c>
      <c r="U2085" s="2" t="str">
        <f t="shared" si="260"/>
        <v/>
      </c>
      <c r="V2085" s="2" t="str">
        <f t="shared" si="261"/>
        <v/>
      </c>
      <c r="W2085" s="2" t="str">
        <f t="shared" si="262"/>
        <v/>
      </c>
    </row>
    <row r="2086" spans="8:23" x14ac:dyDescent="0.3">
      <c r="H2086" s="12">
        <f t="shared" si="263"/>
        <v>0</v>
      </c>
      <c r="I2086" s="2" t="str">
        <f t="shared" si="256"/>
        <v/>
      </c>
      <c r="J2086" s="2" t="str">
        <f>IF(ISBLANK(A2086),"",-SUM(I$3:I2086))</f>
        <v/>
      </c>
      <c r="K2086" s="2" t="str">
        <f t="shared" si="257"/>
        <v/>
      </c>
      <c r="L2086" s="7" t="str">
        <f t="shared" si="258"/>
        <v/>
      </c>
      <c r="M2086" s="7" t="str">
        <f>IF(ISBLANK(A2086),"",K2086/($M$1+SUM(K$3:K2085)))</f>
        <v/>
      </c>
      <c r="N2086" t="str">
        <f>IF(ISBLANK(A2086),"",IF(H2087=0,NETWORKDAYS($H$3,H2086,holiday!$B$2:$B$10),IF(DAY(H2086)&lt;DAY(H2087),NETWORKDAYS($H$3,H2086,holiday!$B$2:$B$10),0)))</f>
        <v/>
      </c>
      <c r="O2086" t="str">
        <f>IF(ISBLANK(A2086),"",SUMIF($A$3:$A2086,O$2,$B$3:$B2086))</f>
        <v/>
      </c>
      <c r="P2086" t="str">
        <f>IF(ISBLANK(A2086),"",SUMIF($A$3:$A2086,P$2,$B$3:$B2086))</f>
        <v/>
      </c>
      <c r="Q2086" t="str">
        <f>IF(ISBLANK(A2086),"",SUMIF($A$3:$A2086,Q$2,$B$3:$B2086))</f>
        <v/>
      </c>
      <c r="R2086" t="str">
        <f>IF(ISBLANK(A2086),"",SUMIF($A$3:$A2086,R$2,$B$3:$B2086))</f>
        <v/>
      </c>
      <c r="T2086" s="2" t="str">
        <f t="shared" si="259"/>
        <v/>
      </c>
      <c r="U2086" s="2" t="str">
        <f t="shared" si="260"/>
        <v/>
      </c>
      <c r="V2086" s="2" t="str">
        <f t="shared" si="261"/>
        <v/>
      </c>
      <c r="W2086" s="2" t="str">
        <f t="shared" si="262"/>
        <v/>
      </c>
    </row>
    <row r="2087" spans="8:23" x14ac:dyDescent="0.3">
      <c r="H2087" s="12">
        <f t="shared" si="263"/>
        <v>0</v>
      </c>
      <c r="I2087" s="2" t="str">
        <f t="shared" si="256"/>
        <v/>
      </c>
      <c r="J2087" s="2" t="str">
        <f>IF(ISBLANK(A2087),"",-SUM(I$3:I2087))</f>
        <v/>
      </c>
      <c r="K2087" s="2" t="str">
        <f t="shared" si="257"/>
        <v/>
      </c>
      <c r="L2087" s="7" t="str">
        <f t="shared" si="258"/>
        <v/>
      </c>
      <c r="M2087" s="7" t="str">
        <f>IF(ISBLANK(A2087),"",K2087/($M$1+SUM(K$3:K2086)))</f>
        <v/>
      </c>
      <c r="N2087" t="str">
        <f>IF(ISBLANK(A2087),"",IF(H2088=0,NETWORKDAYS($H$3,H2087,holiday!$B$2:$B$10),IF(DAY(H2087)&lt;DAY(H2088),NETWORKDAYS($H$3,H2087,holiday!$B$2:$B$10),0)))</f>
        <v/>
      </c>
      <c r="O2087" t="str">
        <f>IF(ISBLANK(A2087),"",SUMIF($A$3:$A2087,O$2,$B$3:$B2087))</f>
        <v/>
      </c>
      <c r="P2087" t="str">
        <f>IF(ISBLANK(A2087),"",SUMIF($A$3:$A2087,P$2,$B$3:$B2087))</f>
        <v/>
      </c>
      <c r="Q2087" t="str">
        <f>IF(ISBLANK(A2087),"",SUMIF($A$3:$A2087,Q$2,$B$3:$B2087))</f>
        <v/>
      </c>
      <c r="R2087" t="str">
        <f>IF(ISBLANK(A2087),"",SUMIF($A$3:$A2087,R$2,$B$3:$B2087))</f>
        <v/>
      </c>
      <c r="T2087" s="2" t="str">
        <f t="shared" si="259"/>
        <v/>
      </c>
      <c r="U2087" s="2" t="str">
        <f t="shared" si="260"/>
        <v/>
      </c>
      <c r="V2087" s="2" t="str">
        <f t="shared" si="261"/>
        <v/>
      </c>
      <c r="W2087" s="2" t="str">
        <f t="shared" si="262"/>
        <v/>
      </c>
    </row>
    <row r="2088" spans="8:23" x14ac:dyDescent="0.3">
      <c r="H2088" s="12">
        <f t="shared" si="263"/>
        <v>0</v>
      </c>
      <c r="I2088" s="2" t="str">
        <f t="shared" ref="I2088:I2151" si="264">IF(ISBLANK(A2088),"",-B2088*C2088)</f>
        <v/>
      </c>
      <c r="J2088" s="2" t="str">
        <f>IF(ISBLANK(A2088),"",-SUM(I$3:I2088))</f>
        <v/>
      </c>
      <c r="K2088" s="2" t="str">
        <f t="shared" ref="K2088:K2151" si="265">IF(ISBLANK(A2088),"",SUMPRODUCT(O2088:R2088,T2088:W2088)-J2088)</f>
        <v/>
      </c>
      <c r="L2088" s="7" t="str">
        <f t="shared" ref="L2088:L2151" si="266">IF(ISBLANK(A2088),"",K2088/$M$1)</f>
        <v/>
      </c>
      <c r="M2088" s="7" t="str">
        <f>IF(ISBLANK(A2088),"",K2088/($M$1+SUM(K$3:K2087)))</f>
        <v/>
      </c>
      <c r="N2088" t="str">
        <f>IF(ISBLANK(A2088),"",IF(H2089=0,NETWORKDAYS($H$3,H2088,holiday!$B$2:$B$10),IF(DAY(H2088)&lt;DAY(H2089),NETWORKDAYS($H$3,H2088,holiday!$B$2:$B$10),0)))</f>
        <v/>
      </c>
      <c r="O2088" t="str">
        <f>IF(ISBLANK(A2088),"",SUMIF($A$3:$A2088,O$2,$B$3:$B2088))</f>
        <v/>
      </c>
      <c r="P2088" t="str">
        <f>IF(ISBLANK(A2088),"",SUMIF($A$3:$A2088,P$2,$B$3:$B2088))</f>
        <v/>
      </c>
      <c r="Q2088" t="str">
        <f>IF(ISBLANK(A2088),"",SUMIF($A$3:$A2088,Q$2,$B$3:$B2088))</f>
        <v/>
      </c>
      <c r="R2088" t="str">
        <f>IF(ISBLANK(A2088),"",SUMIF($A$3:$A2088,R$2,$B$3:$B2088))</f>
        <v/>
      </c>
      <c r="T2088" s="2" t="str">
        <f t="shared" ref="T2088:T2151" si="267">IF(ISBLANK(A2088),"",IF($A2088=T$2,$C2088,T2087))</f>
        <v/>
      </c>
      <c r="U2088" s="2" t="str">
        <f t="shared" ref="U2088:U2151" si="268">IF(ISBLANK(A2088),"",IF($A2088=U$2,$C2088,U2087))</f>
        <v/>
      </c>
      <c r="V2088" s="2" t="str">
        <f t="shared" ref="V2088:V2151" si="269">IF(ISBLANK(A2088),"",IF($A2088=V$2,$C2088,V2087))</f>
        <v/>
      </c>
      <c r="W2088" s="2" t="str">
        <f t="shared" ref="W2088:W2151" si="270">IF(ISBLANK(A2088),"",IF($A2088=W$2,$C2088,W2087))</f>
        <v/>
      </c>
    </row>
    <row r="2089" spans="8:23" x14ac:dyDescent="0.3">
      <c r="H2089" s="12">
        <f t="shared" si="263"/>
        <v>0</v>
      </c>
      <c r="I2089" s="2" t="str">
        <f t="shared" si="264"/>
        <v/>
      </c>
      <c r="J2089" s="2" t="str">
        <f>IF(ISBLANK(A2089),"",-SUM(I$3:I2089))</f>
        <v/>
      </c>
      <c r="K2089" s="2" t="str">
        <f t="shared" si="265"/>
        <v/>
      </c>
      <c r="L2089" s="7" t="str">
        <f t="shared" si="266"/>
        <v/>
      </c>
      <c r="M2089" s="7" t="str">
        <f>IF(ISBLANK(A2089),"",K2089/($M$1+SUM(K$3:K2088)))</f>
        <v/>
      </c>
      <c r="N2089" t="str">
        <f>IF(ISBLANK(A2089),"",IF(H2090=0,NETWORKDAYS($H$3,H2089,holiday!$B$2:$B$10),IF(DAY(H2089)&lt;DAY(H2090),NETWORKDAYS($H$3,H2089,holiday!$B$2:$B$10),0)))</f>
        <v/>
      </c>
      <c r="O2089" t="str">
        <f>IF(ISBLANK(A2089),"",SUMIF($A$3:$A2089,O$2,$B$3:$B2089))</f>
        <v/>
      </c>
      <c r="P2089" t="str">
        <f>IF(ISBLANK(A2089),"",SUMIF($A$3:$A2089,P$2,$B$3:$B2089))</f>
        <v/>
      </c>
      <c r="Q2089" t="str">
        <f>IF(ISBLANK(A2089),"",SUMIF($A$3:$A2089,Q$2,$B$3:$B2089))</f>
        <v/>
      </c>
      <c r="R2089" t="str">
        <f>IF(ISBLANK(A2089),"",SUMIF($A$3:$A2089,R$2,$B$3:$B2089))</f>
        <v/>
      </c>
      <c r="T2089" s="2" t="str">
        <f t="shared" si="267"/>
        <v/>
      </c>
      <c r="U2089" s="2" t="str">
        <f t="shared" si="268"/>
        <v/>
      </c>
      <c r="V2089" s="2" t="str">
        <f t="shared" si="269"/>
        <v/>
      </c>
      <c r="W2089" s="2" t="str">
        <f t="shared" si="270"/>
        <v/>
      </c>
    </row>
    <row r="2090" spans="8:23" x14ac:dyDescent="0.3">
      <c r="H2090" s="12">
        <f t="shared" si="263"/>
        <v>0</v>
      </c>
      <c r="I2090" s="2" t="str">
        <f t="shared" si="264"/>
        <v/>
      </c>
      <c r="J2090" s="2" t="str">
        <f>IF(ISBLANK(A2090),"",-SUM(I$3:I2090))</f>
        <v/>
      </c>
      <c r="K2090" s="2" t="str">
        <f t="shared" si="265"/>
        <v/>
      </c>
      <c r="L2090" s="7" t="str">
        <f t="shared" si="266"/>
        <v/>
      </c>
      <c r="M2090" s="7" t="str">
        <f>IF(ISBLANK(A2090),"",K2090/($M$1+SUM(K$3:K2089)))</f>
        <v/>
      </c>
      <c r="N2090" t="str">
        <f>IF(ISBLANK(A2090),"",IF(H2091=0,NETWORKDAYS($H$3,H2090,holiday!$B$2:$B$10),IF(DAY(H2090)&lt;DAY(H2091),NETWORKDAYS($H$3,H2090,holiday!$B$2:$B$10),0)))</f>
        <v/>
      </c>
      <c r="O2090" t="str">
        <f>IF(ISBLANK(A2090),"",SUMIF($A$3:$A2090,O$2,$B$3:$B2090))</f>
        <v/>
      </c>
      <c r="P2090" t="str">
        <f>IF(ISBLANK(A2090),"",SUMIF($A$3:$A2090,P$2,$B$3:$B2090))</f>
        <v/>
      </c>
      <c r="Q2090" t="str">
        <f>IF(ISBLANK(A2090),"",SUMIF($A$3:$A2090,Q$2,$B$3:$B2090))</f>
        <v/>
      </c>
      <c r="R2090" t="str">
        <f>IF(ISBLANK(A2090),"",SUMIF($A$3:$A2090,R$2,$B$3:$B2090))</f>
        <v/>
      </c>
      <c r="T2090" s="2" t="str">
        <f t="shared" si="267"/>
        <v/>
      </c>
      <c r="U2090" s="2" t="str">
        <f t="shared" si="268"/>
        <v/>
      </c>
      <c r="V2090" s="2" t="str">
        <f t="shared" si="269"/>
        <v/>
      </c>
      <c r="W2090" s="2" t="str">
        <f t="shared" si="270"/>
        <v/>
      </c>
    </row>
    <row r="2091" spans="8:23" x14ac:dyDescent="0.3">
      <c r="H2091" s="12">
        <f t="shared" si="263"/>
        <v>0</v>
      </c>
      <c r="I2091" s="2" t="str">
        <f t="shared" si="264"/>
        <v/>
      </c>
      <c r="J2091" s="2" t="str">
        <f>IF(ISBLANK(A2091),"",-SUM(I$3:I2091))</f>
        <v/>
      </c>
      <c r="K2091" s="2" t="str">
        <f t="shared" si="265"/>
        <v/>
      </c>
      <c r="L2091" s="7" t="str">
        <f t="shared" si="266"/>
        <v/>
      </c>
      <c r="M2091" s="7" t="str">
        <f>IF(ISBLANK(A2091),"",K2091/($M$1+SUM(K$3:K2090)))</f>
        <v/>
      </c>
      <c r="N2091" t="str">
        <f>IF(ISBLANK(A2091),"",IF(H2092=0,NETWORKDAYS($H$3,H2091,holiday!$B$2:$B$10),IF(DAY(H2091)&lt;DAY(H2092),NETWORKDAYS($H$3,H2091,holiday!$B$2:$B$10),0)))</f>
        <v/>
      </c>
      <c r="O2091" t="str">
        <f>IF(ISBLANK(A2091),"",SUMIF($A$3:$A2091,O$2,$B$3:$B2091))</f>
        <v/>
      </c>
      <c r="P2091" t="str">
        <f>IF(ISBLANK(A2091),"",SUMIF($A$3:$A2091,P$2,$B$3:$B2091))</f>
        <v/>
      </c>
      <c r="Q2091" t="str">
        <f>IF(ISBLANK(A2091),"",SUMIF($A$3:$A2091,Q$2,$B$3:$B2091))</f>
        <v/>
      </c>
      <c r="R2091" t="str">
        <f>IF(ISBLANK(A2091),"",SUMIF($A$3:$A2091,R$2,$B$3:$B2091))</f>
        <v/>
      </c>
      <c r="T2091" s="2" t="str">
        <f t="shared" si="267"/>
        <v/>
      </c>
      <c r="U2091" s="2" t="str">
        <f t="shared" si="268"/>
        <v/>
      </c>
      <c r="V2091" s="2" t="str">
        <f t="shared" si="269"/>
        <v/>
      </c>
      <c r="W2091" s="2" t="str">
        <f t="shared" si="270"/>
        <v/>
      </c>
    </row>
    <row r="2092" spans="8:23" x14ac:dyDescent="0.3">
      <c r="H2092" s="12">
        <f t="shared" si="263"/>
        <v>0</v>
      </c>
      <c r="I2092" s="2" t="str">
        <f t="shared" si="264"/>
        <v/>
      </c>
      <c r="J2092" s="2" t="str">
        <f>IF(ISBLANK(A2092),"",-SUM(I$3:I2092))</f>
        <v/>
      </c>
      <c r="K2092" s="2" t="str">
        <f t="shared" si="265"/>
        <v/>
      </c>
      <c r="L2092" s="7" t="str">
        <f t="shared" si="266"/>
        <v/>
      </c>
      <c r="M2092" s="7" t="str">
        <f>IF(ISBLANK(A2092),"",K2092/($M$1+SUM(K$3:K2091)))</f>
        <v/>
      </c>
      <c r="N2092" t="str">
        <f>IF(ISBLANK(A2092),"",IF(H2093=0,NETWORKDAYS($H$3,H2092,holiday!$B$2:$B$10),IF(DAY(H2092)&lt;DAY(H2093),NETWORKDAYS($H$3,H2092,holiday!$B$2:$B$10),0)))</f>
        <v/>
      </c>
      <c r="O2092" t="str">
        <f>IF(ISBLANK(A2092),"",SUMIF($A$3:$A2092,O$2,$B$3:$B2092))</f>
        <v/>
      </c>
      <c r="P2092" t="str">
        <f>IF(ISBLANK(A2092),"",SUMIF($A$3:$A2092,P$2,$B$3:$B2092))</f>
        <v/>
      </c>
      <c r="Q2092" t="str">
        <f>IF(ISBLANK(A2092),"",SUMIF($A$3:$A2092,Q$2,$B$3:$B2092))</f>
        <v/>
      </c>
      <c r="R2092" t="str">
        <f>IF(ISBLANK(A2092),"",SUMIF($A$3:$A2092,R$2,$B$3:$B2092))</f>
        <v/>
      </c>
      <c r="T2092" s="2" t="str">
        <f t="shared" si="267"/>
        <v/>
      </c>
      <c r="U2092" s="2" t="str">
        <f t="shared" si="268"/>
        <v/>
      </c>
      <c r="V2092" s="2" t="str">
        <f t="shared" si="269"/>
        <v/>
      </c>
      <c r="W2092" s="2" t="str">
        <f t="shared" si="270"/>
        <v/>
      </c>
    </row>
    <row r="2093" spans="8:23" x14ac:dyDescent="0.3">
      <c r="H2093" s="12">
        <f t="shared" si="263"/>
        <v>0</v>
      </c>
      <c r="I2093" s="2" t="str">
        <f t="shared" si="264"/>
        <v/>
      </c>
      <c r="J2093" s="2" t="str">
        <f>IF(ISBLANK(A2093),"",-SUM(I$3:I2093))</f>
        <v/>
      </c>
      <c r="K2093" s="2" t="str">
        <f t="shared" si="265"/>
        <v/>
      </c>
      <c r="L2093" s="7" t="str">
        <f t="shared" si="266"/>
        <v/>
      </c>
      <c r="M2093" s="7" t="str">
        <f>IF(ISBLANK(A2093),"",K2093/($M$1+SUM(K$3:K2092)))</f>
        <v/>
      </c>
      <c r="N2093" t="str">
        <f>IF(ISBLANK(A2093),"",IF(H2094=0,NETWORKDAYS($H$3,H2093,holiday!$B$2:$B$10),IF(DAY(H2093)&lt;DAY(H2094),NETWORKDAYS($H$3,H2093,holiday!$B$2:$B$10),0)))</f>
        <v/>
      </c>
      <c r="O2093" t="str">
        <f>IF(ISBLANK(A2093),"",SUMIF($A$3:$A2093,O$2,$B$3:$B2093))</f>
        <v/>
      </c>
      <c r="P2093" t="str">
        <f>IF(ISBLANK(A2093),"",SUMIF($A$3:$A2093,P$2,$B$3:$B2093))</f>
        <v/>
      </c>
      <c r="Q2093" t="str">
        <f>IF(ISBLANK(A2093),"",SUMIF($A$3:$A2093,Q$2,$B$3:$B2093))</f>
        <v/>
      </c>
      <c r="R2093" t="str">
        <f>IF(ISBLANK(A2093),"",SUMIF($A$3:$A2093,R$2,$B$3:$B2093))</f>
        <v/>
      </c>
      <c r="T2093" s="2" t="str">
        <f t="shared" si="267"/>
        <v/>
      </c>
      <c r="U2093" s="2" t="str">
        <f t="shared" si="268"/>
        <v/>
      </c>
      <c r="V2093" s="2" t="str">
        <f t="shared" si="269"/>
        <v/>
      </c>
      <c r="W2093" s="2" t="str">
        <f t="shared" si="270"/>
        <v/>
      </c>
    </row>
    <row r="2094" spans="8:23" x14ac:dyDescent="0.3">
      <c r="H2094" s="12">
        <f t="shared" si="263"/>
        <v>0</v>
      </c>
      <c r="I2094" s="2" t="str">
        <f t="shared" si="264"/>
        <v/>
      </c>
      <c r="J2094" s="2" t="str">
        <f>IF(ISBLANK(A2094),"",-SUM(I$3:I2094))</f>
        <v/>
      </c>
      <c r="K2094" s="2" t="str">
        <f t="shared" si="265"/>
        <v/>
      </c>
      <c r="L2094" s="7" t="str">
        <f t="shared" si="266"/>
        <v/>
      </c>
      <c r="M2094" s="7" t="str">
        <f>IF(ISBLANK(A2094),"",K2094/($M$1+SUM(K$3:K2093)))</f>
        <v/>
      </c>
      <c r="N2094" t="str">
        <f>IF(ISBLANK(A2094),"",IF(H2095=0,NETWORKDAYS($H$3,H2094,holiday!$B$2:$B$10),IF(DAY(H2094)&lt;DAY(H2095),NETWORKDAYS($H$3,H2094,holiday!$B$2:$B$10),0)))</f>
        <v/>
      </c>
      <c r="O2094" t="str">
        <f>IF(ISBLANK(A2094),"",SUMIF($A$3:$A2094,O$2,$B$3:$B2094))</f>
        <v/>
      </c>
      <c r="P2094" t="str">
        <f>IF(ISBLANK(A2094),"",SUMIF($A$3:$A2094,P$2,$B$3:$B2094))</f>
        <v/>
      </c>
      <c r="Q2094" t="str">
        <f>IF(ISBLANK(A2094),"",SUMIF($A$3:$A2094,Q$2,$B$3:$B2094))</f>
        <v/>
      </c>
      <c r="R2094" t="str">
        <f>IF(ISBLANK(A2094),"",SUMIF($A$3:$A2094,R$2,$B$3:$B2094))</f>
        <v/>
      </c>
      <c r="T2094" s="2" t="str">
        <f t="shared" si="267"/>
        <v/>
      </c>
      <c r="U2094" s="2" t="str">
        <f t="shared" si="268"/>
        <v/>
      </c>
      <c r="V2094" s="2" t="str">
        <f t="shared" si="269"/>
        <v/>
      </c>
      <c r="W2094" s="2" t="str">
        <f t="shared" si="270"/>
        <v/>
      </c>
    </row>
    <row r="2095" spans="8:23" x14ac:dyDescent="0.3">
      <c r="H2095" s="12">
        <f t="shared" si="263"/>
        <v>0</v>
      </c>
      <c r="I2095" s="2" t="str">
        <f t="shared" si="264"/>
        <v/>
      </c>
      <c r="J2095" s="2" t="str">
        <f>IF(ISBLANK(A2095),"",-SUM(I$3:I2095))</f>
        <v/>
      </c>
      <c r="K2095" s="2" t="str">
        <f t="shared" si="265"/>
        <v/>
      </c>
      <c r="L2095" s="7" t="str">
        <f t="shared" si="266"/>
        <v/>
      </c>
      <c r="M2095" s="7" t="str">
        <f>IF(ISBLANK(A2095),"",K2095/($M$1+SUM(K$3:K2094)))</f>
        <v/>
      </c>
      <c r="N2095" t="str">
        <f>IF(ISBLANK(A2095),"",IF(H2096=0,NETWORKDAYS($H$3,H2095,holiday!$B$2:$B$10),IF(DAY(H2095)&lt;DAY(H2096),NETWORKDAYS($H$3,H2095,holiday!$B$2:$B$10),0)))</f>
        <v/>
      </c>
      <c r="O2095" t="str">
        <f>IF(ISBLANK(A2095),"",SUMIF($A$3:$A2095,O$2,$B$3:$B2095))</f>
        <v/>
      </c>
      <c r="P2095" t="str">
        <f>IF(ISBLANK(A2095),"",SUMIF($A$3:$A2095,P$2,$B$3:$B2095))</f>
        <v/>
      </c>
      <c r="Q2095" t="str">
        <f>IF(ISBLANK(A2095),"",SUMIF($A$3:$A2095,Q$2,$B$3:$B2095))</f>
        <v/>
      </c>
      <c r="R2095" t="str">
        <f>IF(ISBLANK(A2095),"",SUMIF($A$3:$A2095,R$2,$B$3:$B2095))</f>
        <v/>
      </c>
      <c r="T2095" s="2" t="str">
        <f t="shared" si="267"/>
        <v/>
      </c>
      <c r="U2095" s="2" t="str">
        <f t="shared" si="268"/>
        <v/>
      </c>
      <c r="V2095" s="2" t="str">
        <f t="shared" si="269"/>
        <v/>
      </c>
      <c r="W2095" s="2" t="str">
        <f t="shared" si="270"/>
        <v/>
      </c>
    </row>
    <row r="2096" spans="8:23" x14ac:dyDescent="0.3">
      <c r="H2096" s="12">
        <f t="shared" si="263"/>
        <v>0</v>
      </c>
      <c r="I2096" s="2" t="str">
        <f t="shared" si="264"/>
        <v/>
      </c>
      <c r="J2096" s="2" t="str">
        <f>IF(ISBLANK(A2096),"",-SUM(I$3:I2096))</f>
        <v/>
      </c>
      <c r="K2096" s="2" t="str">
        <f t="shared" si="265"/>
        <v/>
      </c>
      <c r="L2096" s="7" t="str">
        <f t="shared" si="266"/>
        <v/>
      </c>
      <c r="M2096" s="7" t="str">
        <f>IF(ISBLANK(A2096),"",K2096/($M$1+SUM(K$3:K2095)))</f>
        <v/>
      </c>
      <c r="N2096" t="str">
        <f>IF(ISBLANK(A2096),"",IF(H2097=0,NETWORKDAYS($H$3,H2096,holiday!$B$2:$B$10),IF(DAY(H2096)&lt;DAY(H2097),NETWORKDAYS($H$3,H2096,holiday!$B$2:$B$10),0)))</f>
        <v/>
      </c>
      <c r="O2096" t="str">
        <f>IF(ISBLANK(A2096),"",SUMIF($A$3:$A2096,O$2,$B$3:$B2096))</f>
        <v/>
      </c>
      <c r="P2096" t="str">
        <f>IF(ISBLANK(A2096),"",SUMIF($A$3:$A2096,P$2,$B$3:$B2096))</f>
        <v/>
      </c>
      <c r="Q2096" t="str">
        <f>IF(ISBLANK(A2096),"",SUMIF($A$3:$A2096,Q$2,$B$3:$B2096))</f>
        <v/>
      </c>
      <c r="R2096" t="str">
        <f>IF(ISBLANK(A2096),"",SUMIF($A$3:$A2096,R$2,$B$3:$B2096))</f>
        <v/>
      </c>
      <c r="T2096" s="2" t="str">
        <f t="shared" si="267"/>
        <v/>
      </c>
      <c r="U2096" s="2" t="str">
        <f t="shared" si="268"/>
        <v/>
      </c>
      <c r="V2096" s="2" t="str">
        <f t="shared" si="269"/>
        <v/>
      </c>
      <c r="W2096" s="2" t="str">
        <f t="shared" si="270"/>
        <v/>
      </c>
    </row>
    <row r="2097" spans="8:23" x14ac:dyDescent="0.3">
      <c r="H2097" s="12">
        <f t="shared" si="263"/>
        <v>0</v>
      </c>
      <c r="I2097" s="2" t="str">
        <f t="shared" si="264"/>
        <v/>
      </c>
      <c r="J2097" s="2" t="str">
        <f>IF(ISBLANK(A2097),"",-SUM(I$3:I2097))</f>
        <v/>
      </c>
      <c r="K2097" s="2" t="str">
        <f t="shared" si="265"/>
        <v/>
      </c>
      <c r="L2097" s="7" t="str">
        <f t="shared" si="266"/>
        <v/>
      </c>
      <c r="M2097" s="7" t="str">
        <f>IF(ISBLANK(A2097),"",K2097/($M$1+SUM(K$3:K2096)))</f>
        <v/>
      </c>
      <c r="N2097" t="str">
        <f>IF(ISBLANK(A2097),"",IF(H2098=0,NETWORKDAYS($H$3,H2097,holiday!$B$2:$B$10),IF(DAY(H2097)&lt;DAY(H2098),NETWORKDAYS($H$3,H2097,holiday!$B$2:$B$10),0)))</f>
        <v/>
      </c>
      <c r="O2097" t="str">
        <f>IF(ISBLANK(A2097),"",SUMIF($A$3:$A2097,O$2,$B$3:$B2097))</f>
        <v/>
      </c>
      <c r="P2097" t="str">
        <f>IF(ISBLANK(A2097),"",SUMIF($A$3:$A2097,P$2,$B$3:$B2097))</f>
        <v/>
      </c>
      <c r="Q2097" t="str">
        <f>IF(ISBLANK(A2097),"",SUMIF($A$3:$A2097,Q$2,$B$3:$B2097))</f>
        <v/>
      </c>
      <c r="R2097" t="str">
        <f>IF(ISBLANK(A2097),"",SUMIF($A$3:$A2097,R$2,$B$3:$B2097))</f>
        <v/>
      </c>
      <c r="T2097" s="2" t="str">
        <f t="shared" si="267"/>
        <v/>
      </c>
      <c r="U2097" s="2" t="str">
        <f t="shared" si="268"/>
        <v/>
      </c>
      <c r="V2097" s="2" t="str">
        <f t="shared" si="269"/>
        <v/>
      </c>
      <c r="W2097" s="2" t="str">
        <f t="shared" si="270"/>
        <v/>
      </c>
    </row>
    <row r="2098" spans="8:23" x14ac:dyDescent="0.3">
      <c r="H2098" s="12">
        <f t="shared" si="263"/>
        <v>0</v>
      </c>
      <c r="I2098" s="2" t="str">
        <f t="shared" si="264"/>
        <v/>
      </c>
      <c r="J2098" s="2" t="str">
        <f>IF(ISBLANK(A2098),"",-SUM(I$3:I2098))</f>
        <v/>
      </c>
      <c r="K2098" s="2" t="str">
        <f t="shared" si="265"/>
        <v/>
      </c>
      <c r="L2098" s="7" t="str">
        <f t="shared" si="266"/>
        <v/>
      </c>
      <c r="M2098" s="7" t="str">
        <f>IF(ISBLANK(A2098),"",K2098/($M$1+SUM(K$3:K2097)))</f>
        <v/>
      </c>
      <c r="N2098" t="str">
        <f>IF(ISBLANK(A2098),"",IF(H2099=0,NETWORKDAYS($H$3,H2098,holiday!$B$2:$B$10),IF(DAY(H2098)&lt;DAY(H2099),NETWORKDAYS($H$3,H2098,holiday!$B$2:$B$10),0)))</f>
        <v/>
      </c>
      <c r="O2098" t="str">
        <f>IF(ISBLANK(A2098),"",SUMIF($A$3:$A2098,O$2,$B$3:$B2098))</f>
        <v/>
      </c>
      <c r="P2098" t="str">
        <f>IF(ISBLANK(A2098),"",SUMIF($A$3:$A2098,P$2,$B$3:$B2098))</f>
        <v/>
      </c>
      <c r="Q2098" t="str">
        <f>IF(ISBLANK(A2098),"",SUMIF($A$3:$A2098,Q$2,$B$3:$B2098))</f>
        <v/>
      </c>
      <c r="R2098" t="str">
        <f>IF(ISBLANK(A2098),"",SUMIF($A$3:$A2098,R$2,$B$3:$B2098))</f>
        <v/>
      </c>
      <c r="T2098" s="2" t="str">
        <f t="shared" si="267"/>
        <v/>
      </c>
      <c r="U2098" s="2" t="str">
        <f t="shared" si="268"/>
        <v/>
      </c>
      <c r="V2098" s="2" t="str">
        <f t="shared" si="269"/>
        <v/>
      </c>
      <c r="W2098" s="2" t="str">
        <f t="shared" si="270"/>
        <v/>
      </c>
    </row>
    <row r="2099" spans="8:23" x14ac:dyDescent="0.3">
      <c r="H2099" s="12">
        <f t="shared" si="263"/>
        <v>0</v>
      </c>
      <c r="I2099" s="2" t="str">
        <f t="shared" si="264"/>
        <v/>
      </c>
      <c r="J2099" s="2" t="str">
        <f>IF(ISBLANK(A2099),"",-SUM(I$3:I2099))</f>
        <v/>
      </c>
      <c r="K2099" s="2" t="str">
        <f t="shared" si="265"/>
        <v/>
      </c>
      <c r="L2099" s="7" t="str">
        <f t="shared" si="266"/>
        <v/>
      </c>
      <c r="M2099" s="7" t="str">
        <f>IF(ISBLANK(A2099),"",K2099/($M$1+SUM(K$3:K2098)))</f>
        <v/>
      </c>
      <c r="N2099" t="str">
        <f>IF(ISBLANK(A2099),"",IF(H2100=0,NETWORKDAYS($H$3,H2099,holiday!$B$2:$B$10),IF(DAY(H2099)&lt;DAY(H2100),NETWORKDAYS($H$3,H2099,holiday!$B$2:$B$10),0)))</f>
        <v/>
      </c>
      <c r="O2099" t="str">
        <f>IF(ISBLANK(A2099),"",SUMIF($A$3:$A2099,O$2,$B$3:$B2099))</f>
        <v/>
      </c>
      <c r="P2099" t="str">
        <f>IF(ISBLANK(A2099),"",SUMIF($A$3:$A2099,P$2,$B$3:$B2099))</f>
        <v/>
      </c>
      <c r="Q2099" t="str">
        <f>IF(ISBLANK(A2099),"",SUMIF($A$3:$A2099,Q$2,$B$3:$B2099))</f>
        <v/>
      </c>
      <c r="R2099" t="str">
        <f>IF(ISBLANK(A2099),"",SUMIF($A$3:$A2099,R$2,$B$3:$B2099))</f>
        <v/>
      </c>
      <c r="T2099" s="2" t="str">
        <f t="shared" si="267"/>
        <v/>
      </c>
      <c r="U2099" s="2" t="str">
        <f t="shared" si="268"/>
        <v/>
      </c>
      <c r="V2099" s="2" t="str">
        <f t="shared" si="269"/>
        <v/>
      </c>
      <c r="W2099" s="2" t="str">
        <f t="shared" si="270"/>
        <v/>
      </c>
    </row>
    <row r="2100" spans="8:23" x14ac:dyDescent="0.3">
      <c r="H2100" s="12">
        <f t="shared" si="263"/>
        <v>0</v>
      </c>
      <c r="I2100" s="2" t="str">
        <f t="shared" si="264"/>
        <v/>
      </c>
      <c r="J2100" s="2" t="str">
        <f>IF(ISBLANK(A2100),"",-SUM(I$3:I2100))</f>
        <v/>
      </c>
      <c r="K2100" s="2" t="str">
        <f t="shared" si="265"/>
        <v/>
      </c>
      <c r="L2100" s="7" t="str">
        <f t="shared" si="266"/>
        <v/>
      </c>
      <c r="M2100" s="7" t="str">
        <f>IF(ISBLANK(A2100),"",K2100/($M$1+SUM(K$3:K2099)))</f>
        <v/>
      </c>
      <c r="N2100" t="str">
        <f>IF(ISBLANK(A2100),"",IF(H2101=0,NETWORKDAYS($H$3,H2100,holiday!$B$2:$B$10),IF(DAY(H2100)&lt;DAY(H2101),NETWORKDAYS($H$3,H2100,holiday!$B$2:$B$10),0)))</f>
        <v/>
      </c>
      <c r="O2100" t="str">
        <f>IF(ISBLANK(A2100),"",SUMIF($A$3:$A2100,O$2,$B$3:$B2100))</f>
        <v/>
      </c>
      <c r="P2100" t="str">
        <f>IF(ISBLANK(A2100),"",SUMIF($A$3:$A2100,P$2,$B$3:$B2100))</f>
        <v/>
      </c>
      <c r="Q2100" t="str">
        <f>IF(ISBLANK(A2100),"",SUMIF($A$3:$A2100,Q$2,$B$3:$B2100))</f>
        <v/>
      </c>
      <c r="R2100" t="str">
        <f>IF(ISBLANK(A2100),"",SUMIF($A$3:$A2100,R$2,$B$3:$B2100))</f>
        <v/>
      </c>
      <c r="T2100" s="2" t="str">
        <f t="shared" si="267"/>
        <v/>
      </c>
      <c r="U2100" s="2" t="str">
        <f t="shared" si="268"/>
        <v/>
      </c>
      <c r="V2100" s="2" t="str">
        <f t="shared" si="269"/>
        <v/>
      </c>
      <c r="W2100" s="2" t="str">
        <f t="shared" si="270"/>
        <v/>
      </c>
    </row>
    <row r="2101" spans="8:23" x14ac:dyDescent="0.3">
      <c r="H2101" s="12">
        <f t="shared" si="263"/>
        <v>0</v>
      </c>
      <c r="I2101" s="2" t="str">
        <f t="shared" si="264"/>
        <v/>
      </c>
      <c r="J2101" s="2" t="str">
        <f>IF(ISBLANK(A2101),"",-SUM(I$3:I2101))</f>
        <v/>
      </c>
      <c r="K2101" s="2" t="str">
        <f t="shared" si="265"/>
        <v/>
      </c>
      <c r="L2101" s="7" t="str">
        <f t="shared" si="266"/>
        <v/>
      </c>
      <c r="M2101" s="7" t="str">
        <f>IF(ISBLANK(A2101),"",K2101/($M$1+SUM(K$3:K2100)))</f>
        <v/>
      </c>
      <c r="N2101" t="str">
        <f>IF(ISBLANK(A2101),"",IF(H2102=0,NETWORKDAYS($H$3,H2101,holiday!$B$2:$B$10),IF(DAY(H2101)&lt;DAY(H2102),NETWORKDAYS($H$3,H2101,holiday!$B$2:$B$10),0)))</f>
        <v/>
      </c>
      <c r="O2101" t="str">
        <f>IF(ISBLANK(A2101),"",SUMIF($A$3:$A2101,O$2,$B$3:$B2101))</f>
        <v/>
      </c>
      <c r="P2101" t="str">
        <f>IF(ISBLANK(A2101),"",SUMIF($A$3:$A2101,P$2,$B$3:$B2101))</f>
        <v/>
      </c>
      <c r="Q2101" t="str">
        <f>IF(ISBLANK(A2101),"",SUMIF($A$3:$A2101,Q$2,$B$3:$B2101))</f>
        <v/>
      </c>
      <c r="R2101" t="str">
        <f>IF(ISBLANK(A2101),"",SUMIF($A$3:$A2101,R$2,$B$3:$B2101))</f>
        <v/>
      </c>
      <c r="T2101" s="2" t="str">
        <f t="shared" si="267"/>
        <v/>
      </c>
      <c r="U2101" s="2" t="str">
        <f t="shared" si="268"/>
        <v/>
      </c>
      <c r="V2101" s="2" t="str">
        <f t="shared" si="269"/>
        <v/>
      </c>
      <c r="W2101" s="2" t="str">
        <f t="shared" si="270"/>
        <v/>
      </c>
    </row>
    <row r="2102" spans="8:23" x14ac:dyDescent="0.3">
      <c r="H2102" s="12">
        <f t="shared" si="263"/>
        <v>0</v>
      </c>
      <c r="I2102" s="2" t="str">
        <f t="shared" si="264"/>
        <v/>
      </c>
      <c r="J2102" s="2" t="str">
        <f>IF(ISBLANK(A2102),"",-SUM(I$3:I2102))</f>
        <v/>
      </c>
      <c r="K2102" s="2" t="str">
        <f t="shared" si="265"/>
        <v/>
      </c>
      <c r="L2102" s="7" t="str">
        <f t="shared" si="266"/>
        <v/>
      </c>
      <c r="M2102" s="7" t="str">
        <f>IF(ISBLANK(A2102),"",K2102/($M$1+SUM(K$3:K2101)))</f>
        <v/>
      </c>
      <c r="N2102" t="str">
        <f>IF(ISBLANK(A2102),"",IF(H2103=0,NETWORKDAYS($H$3,H2102,holiday!$B$2:$B$10),IF(DAY(H2102)&lt;DAY(H2103),NETWORKDAYS($H$3,H2102,holiday!$B$2:$B$10),0)))</f>
        <v/>
      </c>
      <c r="O2102" t="str">
        <f>IF(ISBLANK(A2102),"",SUMIF($A$3:$A2102,O$2,$B$3:$B2102))</f>
        <v/>
      </c>
      <c r="P2102" t="str">
        <f>IF(ISBLANK(A2102),"",SUMIF($A$3:$A2102,P$2,$B$3:$B2102))</f>
        <v/>
      </c>
      <c r="Q2102" t="str">
        <f>IF(ISBLANK(A2102),"",SUMIF($A$3:$A2102,Q$2,$B$3:$B2102))</f>
        <v/>
      </c>
      <c r="R2102" t="str">
        <f>IF(ISBLANK(A2102),"",SUMIF($A$3:$A2102,R$2,$B$3:$B2102))</f>
        <v/>
      </c>
      <c r="T2102" s="2" t="str">
        <f t="shared" si="267"/>
        <v/>
      </c>
      <c r="U2102" s="2" t="str">
        <f t="shared" si="268"/>
        <v/>
      </c>
      <c r="V2102" s="2" t="str">
        <f t="shared" si="269"/>
        <v/>
      </c>
      <c r="W2102" s="2" t="str">
        <f t="shared" si="270"/>
        <v/>
      </c>
    </row>
    <row r="2103" spans="8:23" x14ac:dyDescent="0.3">
      <c r="H2103" s="12">
        <f t="shared" si="263"/>
        <v>0</v>
      </c>
      <c r="I2103" s="2" t="str">
        <f t="shared" si="264"/>
        <v/>
      </c>
      <c r="J2103" s="2" t="str">
        <f>IF(ISBLANK(A2103),"",-SUM(I$3:I2103))</f>
        <v/>
      </c>
      <c r="K2103" s="2" t="str">
        <f t="shared" si="265"/>
        <v/>
      </c>
      <c r="L2103" s="7" t="str">
        <f t="shared" si="266"/>
        <v/>
      </c>
      <c r="M2103" s="7" t="str">
        <f>IF(ISBLANK(A2103),"",K2103/($M$1+SUM(K$3:K2102)))</f>
        <v/>
      </c>
      <c r="N2103" t="str">
        <f>IF(ISBLANK(A2103),"",IF(H2104=0,NETWORKDAYS($H$3,H2103,holiday!$B$2:$B$10),IF(DAY(H2103)&lt;DAY(H2104),NETWORKDAYS($H$3,H2103,holiday!$B$2:$B$10),0)))</f>
        <v/>
      </c>
      <c r="O2103" t="str">
        <f>IF(ISBLANK(A2103),"",SUMIF($A$3:$A2103,O$2,$B$3:$B2103))</f>
        <v/>
      </c>
      <c r="P2103" t="str">
        <f>IF(ISBLANK(A2103),"",SUMIF($A$3:$A2103,P$2,$B$3:$B2103))</f>
        <v/>
      </c>
      <c r="Q2103" t="str">
        <f>IF(ISBLANK(A2103),"",SUMIF($A$3:$A2103,Q$2,$B$3:$B2103))</f>
        <v/>
      </c>
      <c r="R2103" t="str">
        <f>IF(ISBLANK(A2103),"",SUMIF($A$3:$A2103,R$2,$B$3:$B2103))</f>
        <v/>
      </c>
      <c r="T2103" s="2" t="str">
        <f t="shared" si="267"/>
        <v/>
      </c>
      <c r="U2103" s="2" t="str">
        <f t="shared" si="268"/>
        <v/>
      </c>
      <c r="V2103" s="2" t="str">
        <f t="shared" si="269"/>
        <v/>
      </c>
      <c r="W2103" s="2" t="str">
        <f t="shared" si="270"/>
        <v/>
      </c>
    </row>
    <row r="2104" spans="8:23" x14ac:dyDescent="0.3">
      <c r="H2104" s="12">
        <f t="shared" si="263"/>
        <v>0</v>
      </c>
      <c r="I2104" s="2" t="str">
        <f t="shared" si="264"/>
        <v/>
      </c>
      <c r="J2104" s="2" t="str">
        <f>IF(ISBLANK(A2104),"",-SUM(I$3:I2104))</f>
        <v/>
      </c>
      <c r="K2104" s="2" t="str">
        <f t="shared" si="265"/>
        <v/>
      </c>
      <c r="L2104" s="7" t="str">
        <f t="shared" si="266"/>
        <v/>
      </c>
      <c r="M2104" s="7" t="str">
        <f>IF(ISBLANK(A2104),"",K2104/($M$1+SUM(K$3:K2103)))</f>
        <v/>
      </c>
      <c r="N2104" t="str">
        <f>IF(ISBLANK(A2104),"",IF(H2105=0,NETWORKDAYS($H$3,H2104,holiday!$B$2:$B$10),IF(DAY(H2104)&lt;DAY(H2105),NETWORKDAYS($H$3,H2104,holiday!$B$2:$B$10),0)))</f>
        <v/>
      </c>
      <c r="O2104" t="str">
        <f>IF(ISBLANK(A2104),"",SUMIF($A$3:$A2104,O$2,$B$3:$B2104))</f>
        <v/>
      </c>
      <c r="P2104" t="str">
        <f>IF(ISBLANK(A2104),"",SUMIF($A$3:$A2104,P$2,$B$3:$B2104))</f>
        <v/>
      </c>
      <c r="Q2104" t="str">
        <f>IF(ISBLANK(A2104),"",SUMIF($A$3:$A2104,Q$2,$B$3:$B2104))</f>
        <v/>
      </c>
      <c r="R2104" t="str">
        <f>IF(ISBLANK(A2104),"",SUMIF($A$3:$A2104,R$2,$B$3:$B2104))</f>
        <v/>
      </c>
      <c r="T2104" s="2" t="str">
        <f t="shared" si="267"/>
        <v/>
      </c>
      <c r="U2104" s="2" t="str">
        <f t="shared" si="268"/>
        <v/>
      </c>
      <c r="V2104" s="2" t="str">
        <f t="shared" si="269"/>
        <v/>
      </c>
      <c r="W2104" s="2" t="str">
        <f t="shared" si="270"/>
        <v/>
      </c>
    </row>
    <row r="2105" spans="8:23" x14ac:dyDescent="0.3">
      <c r="H2105" s="12">
        <f t="shared" si="263"/>
        <v>0</v>
      </c>
      <c r="I2105" s="2" t="str">
        <f t="shared" si="264"/>
        <v/>
      </c>
      <c r="J2105" s="2" t="str">
        <f>IF(ISBLANK(A2105),"",-SUM(I$3:I2105))</f>
        <v/>
      </c>
      <c r="K2105" s="2" t="str">
        <f t="shared" si="265"/>
        <v/>
      </c>
      <c r="L2105" s="7" t="str">
        <f t="shared" si="266"/>
        <v/>
      </c>
      <c r="M2105" s="7" t="str">
        <f>IF(ISBLANK(A2105),"",K2105/($M$1+SUM(K$3:K2104)))</f>
        <v/>
      </c>
      <c r="N2105" t="str">
        <f>IF(ISBLANK(A2105),"",IF(H2106=0,NETWORKDAYS($H$3,H2105,holiday!$B$2:$B$10),IF(DAY(H2105)&lt;DAY(H2106),NETWORKDAYS($H$3,H2105,holiday!$B$2:$B$10),0)))</f>
        <v/>
      </c>
      <c r="O2105" t="str">
        <f>IF(ISBLANK(A2105),"",SUMIF($A$3:$A2105,O$2,$B$3:$B2105))</f>
        <v/>
      </c>
      <c r="P2105" t="str">
        <f>IF(ISBLANK(A2105),"",SUMIF($A$3:$A2105,P$2,$B$3:$B2105))</f>
        <v/>
      </c>
      <c r="Q2105" t="str">
        <f>IF(ISBLANK(A2105),"",SUMIF($A$3:$A2105,Q$2,$B$3:$B2105))</f>
        <v/>
      </c>
      <c r="R2105" t="str">
        <f>IF(ISBLANK(A2105),"",SUMIF($A$3:$A2105,R$2,$B$3:$B2105))</f>
        <v/>
      </c>
      <c r="T2105" s="2" t="str">
        <f t="shared" si="267"/>
        <v/>
      </c>
      <c r="U2105" s="2" t="str">
        <f t="shared" si="268"/>
        <v/>
      </c>
      <c r="V2105" s="2" t="str">
        <f t="shared" si="269"/>
        <v/>
      </c>
      <c r="W2105" s="2" t="str">
        <f t="shared" si="270"/>
        <v/>
      </c>
    </row>
    <row r="2106" spans="8:23" x14ac:dyDescent="0.3">
      <c r="H2106" s="12">
        <f t="shared" si="263"/>
        <v>0</v>
      </c>
      <c r="I2106" s="2" t="str">
        <f t="shared" si="264"/>
        <v/>
      </c>
      <c r="J2106" s="2" t="str">
        <f>IF(ISBLANK(A2106),"",-SUM(I$3:I2106))</f>
        <v/>
      </c>
      <c r="K2106" s="2" t="str">
        <f t="shared" si="265"/>
        <v/>
      </c>
      <c r="L2106" s="7" t="str">
        <f t="shared" si="266"/>
        <v/>
      </c>
      <c r="M2106" s="7" t="str">
        <f>IF(ISBLANK(A2106),"",K2106/($M$1+SUM(K$3:K2105)))</f>
        <v/>
      </c>
      <c r="N2106" t="str">
        <f>IF(ISBLANK(A2106),"",IF(H2107=0,NETWORKDAYS($H$3,H2106,holiday!$B$2:$B$10),IF(DAY(H2106)&lt;DAY(H2107),NETWORKDAYS($H$3,H2106,holiday!$B$2:$B$10),0)))</f>
        <v/>
      </c>
      <c r="O2106" t="str">
        <f>IF(ISBLANK(A2106),"",SUMIF($A$3:$A2106,O$2,$B$3:$B2106))</f>
        <v/>
      </c>
      <c r="P2106" t="str">
        <f>IF(ISBLANK(A2106),"",SUMIF($A$3:$A2106,P$2,$B$3:$B2106))</f>
        <v/>
      </c>
      <c r="Q2106" t="str">
        <f>IF(ISBLANK(A2106),"",SUMIF($A$3:$A2106,Q$2,$B$3:$B2106))</f>
        <v/>
      </c>
      <c r="R2106" t="str">
        <f>IF(ISBLANK(A2106),"",SUMIF($A$3:$A2106,R$2,$B$3:$B2106))</f>
        <v/>
      </c>
      <c r="T2106" s="2" t="str">
        <f t="shared" si="267"/>
        <v/>
      </c>
      <c r="U2106" s="2" t="str">
        <f t="shared" si="268"/>
        <v/>
      </c>
      <c r="V2106" s="2" t="str">
        <f t="shared" si="269"/>
        <v/>
      </c>
      <c r="W2106" s="2" t="str">
        <f t="shared" si="270"/>
        <v/>
      </c>
    </row>
    <row r="2107" spans="8:23" x14ac:dyDescent="0.3">
      <c r="H2107" s="12">
        <f t="shared" si="263"/>
        <v>0</v>
      </c>
      <c r="I2107" s="2" t="str">
        <f t="shared" si="264"/>
        <v/>
      </c>
      <c r="J2107" s="2" t="str">
        <f>IF(ISBLANK(A2107),"",-SUM(I$3:I2107))</f>
        <v/>
      </c>
      <c r="K2107" s="2" t="str">
        <f t="shared" si="265"/>
        <v/>
      </c>
      <c r="L2107" s="7" t="str">
        <f t="shared" si="266"/>
        <v/>
      </c>
      <c r="M2107" s="7" t="str">
        <f>IF(ISBLANK(A2107),"",K2107/($M$1+SUM(K$3:K2106)))</f>
        <v/>
      </c>
      <c r="N2107" t="str">
        <f>IF(ISBLANK(A2107),"",IF(H2108=0,NETWORKDAYS($H$3,H2107,holiday!$B$2:$B$10),IF(DAY(H2107)&lt;DAY(H2108),NETWORKDAYS($H$3,H2107,holiday!$B$2:$B$10),0)))</f>
        <v/>
      </c>
      <c r="O2107" t="str">
        <f>IF(ISBLANK(A2107),"",SUMIF($A$3:$A2107,O$2,$B$3:$B2107))</f>
        <v/>
      </c>
      <c r="P2107" t="str">
        <f>IF(ISBLANK(A2107),"",SUMIF($A$3:$A2107,P$2,$B$3:$B2107))</f>
        <v/>
      </c>
      <c r="Q2107" t="str">
        <f>IF(ISBLANK(A2107),"",SUMIF($A$3:$A2107,Q$2,$B$3:$B2107))</f>
        <v/>
      </c>
      <c r="R2107" t="str">
        <f>IF(ISBLANK(A2107),"",SUMIF($A$3:$A2107,R$2,$B$3:$B2107))</f>
        <v/>
      </c>
      <c r="T2107" s="2" t="str">
        <f t="shared" si="267"/>
        <v/>
      </c>
      <c r="U2107" s="2" t="str">
        <f t="shared" si="268"/>
        <v/>
      </c>
      <c r="V2107" s="2" t="str">
        <f t="shared" si="269"/>
        <v/>
      </c>
      <c r="W2107" s="2" t="str">
        <f t="shared" si="270"/>
        <v/>
      </c>
    </row>
    <row r="2108" spans="8:23" x14ac:dyDescent="0.3">
      <c r="H2108" s="12">
        <f t="shared" si="263"/>
        <v>0</v>
      </c>
      <c r="I2108" s="2" t="str">
        <f t="shared" si="264"/>
        <v/>
      </c>
      <c r="J2108" s="2" t="str">
        <f>IF(ISBLANK(A2108),"",-SUM(I$3:I2108))</f>
        <v/>
      </c>
      <c r="K2108" s="2" t="str">
        <f t="shared" si="265"/>
        <v/>
      </c>
      <c r="L2108" s="7" t="str">
        <f t="shared" si="266"/>
        <v/>
      </c>
      <c r="M2108" s="7" t="str">
        <f>IF(ISBLANK(A2108),"",K2108/($M$1+SUM(K$3:K2107)))</f>
        <v/>
      </c>
      <c r="N2108" t="str">
        <f>IF(ISBLANK(A2108),"",IF(H2109=0,NETWORKDAYS($H$3,H2108,holiday!$B$2:$B$10),IF(DAY(H2108)&lt;DAY(H2109),NETWORKDAYS($H$3,H2108,holiday!$B$2:$B$10),0)))</f>
        <v/>
      </c>
      <c r="O2108" t="str">
        <f>IF(ISBLANK(A2108),"",SUMIF($A$3:$A2108,O$2,$B$3:$B2108))</f>
        <v/>
      </c>
      <c r="P2108" t="str">
        <f>IF(ISBLANK(A2108),"",SUMIF($A$3:$A2108,P$2,$B$3:$B2108))</f>
        <v/>
      </c>
      <c r="Q2108" t="str">
        <f>IF(ISBLANK(A2108),"",SUMIF($A$3:$A2108,Q$2,$B$3:$B2108))</f>
        <v/>
      </c>
      <c r="R2108" t="str">
        <f>IF(ISBLANK(A2108),"",SUMIF($A$3:$A2108,R$2,$B$3:$B2108))</f>
        <v/>
      </c>
      <c r="T2108" s="2" t="str">
        <f t="shared" si="267"/>
        <v/>
      </c>
      <c r="U2108" s="2" t="str">
        <f t="shared" si="268"/>
        <v/>
      </c>
      <c r="V2108" s="2" t="str">
        <f t="shared" si="269"/>
        <v/>
      </c>
      <c r="W2108" s="2" t="str">
        <f t="shared" si="270"/>
        <v/>
      </c>
    </row>
    <row r="2109" spans="8:23" x14ac:dyDescent="0.3">
      <c r="H2109" s="12">
        <f t="shared" si="263"/>
        <v>0</v>
      </c>
      <c r="I2109" s="2" t="str">
        <f t="shared" si="264"/>
        <v/>
      </c>
      <c r="J2109" s="2" t="str">
        <f>IF(ISBLANK(A2109),"",-SUM(I$3:I2109))</f>
        <v/>
      </c>
      <c r="K2109" s="2" t="str">
        <f t="shared" si="265"/>
        <v/>
      </c>
      <c r="L2109" s="7" t="str">
        <f t="shared" si="266"/>
        <v/>
      </c>
      <c r="M2109" s="7" t="str">
        <f>IF(ISBLANK(A2109),"",K2109/($M$1+SUM(K$3:K2108)))</f>
        <v/>
      </c>
      <c r="N2109" t="str">
        <f>IF(ISBLANK(A2109),"",IF(H2110=0,NETWORKDAYS($H$3,H2109,holiday!$B$2:$B$10),IF(DAY(H2109)&lt;DAY(H2110),NETWORKDAYS($H$3,H2109,holiday!$B$2:$B$10),0)))</f>
        <v/>
      </c>
      <c r="O2109" t="str">
        <f>IF(ISBLANK(A2109),"",SUMIF($A$3:$A2109,O$2,$B$3:$B2109))</f>
        <v/>
      </c>
      <c r="P2109" t="str">
        <f>IF(ISBLANK(A2109),"",SUMIF($A$3:$A2109,P$2,$B$3:$B2109))</f>
        <v/>
      </c>
      <c r="Q2109" t="str">
        <f>IF(ISBLANK(A2109),"",SUMIF($A$3:$A2109,Q$2,$B$3:$B2109))</f>
        <v/>
      </c>
      <c r="R2109" t="str">
        <f>IF(ISBLANK(A2109),"",SUMIF($A$3:$A2109,R$2,$B$3:$B2109))</f>
        <v/>
      </c>
      <c r="T2109" s="2" t="str">
        <f t="shared" si="267"/>
        <v/>
      </c>
      <c r="U2109" s="2" t="str">
        <f t="shared" si="268"/>
        <v/>
      </c>
      <c r="V2109" s="2" t="str">
        <f t="shared" si="269"/>
        <v/>
      </c>
      <c r="W2109" s="2" t="str">
        <f t="shared" si="270"/>
        <v/>
      </c>
    </row>
    <row r="2110" spans="8:23" x14ac:dyDescent="0.3">
      <c r="H2110" s="12">
        <f t="shared" si="263"/>
        <v>0</v>
      </c>
      <c r="I2110" s="2" t="str">
        <f t="shared" si="264"/>
        <v/>
      </c>
      <c r="J2110" s="2" t="str">
        <f>IF(ISBLANK(A2110),"",-SUM(I$3:I2110))</f>
        <v/>
      </c>
      <c r="K2110" s="2" t="str">
        <f t="shared" si="265"/>
        <v/>
      </c>
      <c r="L2110" s="7" t="str">
        <f t="shared" si="266"/>
        <v/>
      </c>
      <c r="M2110" s="7" t="str">
        <f>IF(ISBLANK(A2110),"",K2110/($M$1+SUM(K$3:K2109)))</f>
        <v/>
      </c>
      <c r="N2110" t="str">
        <f>IF(ISBLANK(A2110),"",IF(H2111=0,NETWORKDAYS($H$3,H2110,holiday!$B$2:$B$10),IF(DAY(H2110)&lt;DAY(H2111),NETWORKDAYS($H$3,H2110,holiday!$B$2:$B$10),0)))</f>
        <v/>
      </c>
      <c r="O2110" t="str">
        <f>IF(ISBLANK(A2110),"",SUMIF($A$3:$A2110,O$2,$B$3:$B2110))</f>
        <v/>
      </c>
      <c r="P2110" t="str">
        <f>IF(ISBLANK(A2110),"",SUMIF($A$3:$A2110,P$2,$B$3:$B2110))</f>
        <v/>
      </c>
      <c r="Q2110" t="str">
        <f>IF(ISBLANK(A2110),"",SUMIF($A$3:$A2110,Q$2,$B$3:$B2110))</f>
        <v/>
      </c>
      <c r="R2110" t="str">
        <f>IF(ISBLANK(A2110),"",SUMIF($A$3:$A2110,R$2,$B$3:$B2110))</f>
        <v/>
      </c>
      <c r="T2110" s="2" t="str">
        <f t="shared" si="267"/>
        <v/>
      </c>
      <c r="U2110" s="2" t="str">
        <f t="shared" si="268"/>
        <v/>
      </c>
      <c r="V2110" s="2" t="str">
        <f t="shared" si="269"/>
        <v/>
      </c>
      <c r="W2110" s="2" t="str">
        <f t="shared" si="270"/>
        <v/>
      </c>
    </row>
    <row r="2111" spans="8:23" x14ac:dyDescent="0.3">
      <c r="H2111" s="12">
        <f t="shared" si="263"/>
        <v>0</v>
      </c>
      <c r="I2111" s="2" t="str">
        <f t="shared" si="264"/>
        <v/>
      </c>
      <c r="J2111" s="2" t="str">
        <f>IF(ISBLANK(A2111),"",-SUM(I$3:I2111))</f>
        <v/>
      </c>
      <c r="K2111" s="2" t="str">
        <f t="shared" si="265"/>
        <v/>
      </c>
      <c r="L2111" s="7" t="str">
        <f t="shared" si="266"/>
        <v/>
      </c>
      <c r="M2111" s="7" t="str">
        <f>IF(ISBLANK(A2111),"",K2111/($M$1+SUM(K$3:K2110)))</f>
        <v/>
      </c>
      <c r="N2111" t="str">
        <f>IF(ISBLANK(A2111),"",IF(H2112=0,NETWORKDAYS($H$3,H2111,holiday!$B$2:$B$10),IF(DAY(H2111)&lt;DAY(H2112),NETWORKDAYS($H$3,H2111,holiday!$B$2:$B$10),0)))</f>
        <v/>
      </c>
      <c r="O2111" t="str">
        <f>IF(ISBLANK(A2111),"",SUMIF($A$3:$A2111,O$2,$B$3:$B2111))</f>
        <v/>
      </c>
      <c r="P2111" t="str">
        <f>IF(ISBLANK(A2111),"",SUMIF($A$3:$A2111,P$2,$B$3:$B2111))</f>
        <v/>
      </c>
      <c r="Q2111" t="str">
        <f>IF(ISBLANK(A2111),"",SUMIF($A$3:$A2111,Q$2,$B$3:$B2111))</f>
        <v/>
      </c>
      <c r="R2111" t="str">
        <f>IF(ISBLANK(A2111),"",SUMIF($A$3:$A2111,R$2,$B$3:$B2111))</f>
        <v/>
      </c>
      <c r="T2111" s="2" t="str">
        <f t="shared" si="267"/>
        <v/>
      </c>
      <c r="U2111" s="2" t="str">
        <f t="shared" si="268"/>
        <v/>
      </c>
      <c r="V2111" s="2" t="str">
        <f t="shared" si="269"/>
        <v/>
      </c>
      <c r="W2111" s="2" t="str">
        <f t="shared" si="270"/>
        <v/>
      </c>
    </row>
    <row r="2112" spans="8:23" x14ac:dyDescent="0.3">
      <c r="H2112" s="12">
        <f t="shared" si="263"/>
        <v>0</v>
      </c>
      <c r="I2112" s="2" t="str">
        <f t="shared" si="264"/>
        <v/>
      </c>
      <c r="J2112" s="2" t="str">
        <f>IF(ISBLANK(A2112),"",-SUM(I$3:I2112))</f>
        <v/>
      </c>
      <c r="K2112" s="2" t="str">
        <f t="shared" si="265"/>
        <v/>
      </c>
      <c r="L2112" s="7" t="str">
        <f t="shared" si="266"/>
        <v/>
      </c>
      <c r="M2112" s="7" t="str">
        <f>IF(ISBLANK(A2112),"",K2112/($M$1+SUM(K$3:K2111)))</f>
        <v/>
      </c>
      <c r="N2112" t="str">
        <f>IF(ISBLANK(A2112),"",IF(H2113=0,NETWORKDAYS($H$3,H2112,holiday!$B$2:$B$10),IF(DAY(H2112)&lt;DAY(H2113),NETWORKDAYS($H$3,H2112,holiday!$B$2:$B$10),0)))</f>
        <v/>
      </c>
      <c r="O2112" t="str">
        <f>IF(ISBLANK(A2112),"",SUMIF($A$3:$A2112,O$2,$B$3:$B2112))</f>
        <v/>
      </c>
      <c r="P2112" t="str">
        <f>IF(ISBLANK(A2112),"",SUMIF($A$3:$A2112,P$2,$B$3:$B2112))</f>
        <v/>
      </c>
      <c r="Q2112" t="str">
        <f>IF(ISBLANK(A2112),"",SUMIF($A$3:$A2112,Q$2,$B$3:$B2112))</f>
        <v/>
      </c>
      <c r="R2112" t="str">
        <f>IF(ISBLANK(A2112),"",SUMIF($A$3:$A2112,R$2,$B$3:$B2112))</f>
        <v/>
      </c>
      <c r="T2112" s="2" t="str">
        <f t="shared" si="267"/>
        <v/>
      </c>
      <c r="U2112" s="2" t="str">
        <f t="shared" si="268"/>
        <v/>
      </c>
      <c r="V2112" s="2" t="str">
        <f t="shared" si="269"/>
        <v/>
      </c>
      <c r="W2112" s="2" t="str">
        <f t="shared" si="270"/>
        <v/>
      </c>
    </row>
    <row r="2113" spans="8:23" x14ac:dyDescent="0.3">
      <c r="H2113" s="12">
        <f t="shared" si="263"/>
        <v>0</v>
      </c>
      <c r="I2113" s="2" t="str">
        <f t="shared" si="264"/>
        <v/>
      </c>
      <c r="J2113" s="2" t="str">
        <f>IF(ISBLANK(A2113),"",-SUM(I$3:I2113))</f>
        <v/>
      </c>
      <c r="K2113" s="2" t="str">
        <f t="shared" si="265"/>
        <v/>
      </c>
      <c r="L2113" s="7" t="str">
        <f t="shared" si="266"/>
        <v/>
      </c>
      <c r="M2113" s="7" t="str">
        <f>IF(ISBLANK(A2113),"",K2113/($M$1+SUM(K$3:K2112)))</f>
        <v/>
      </c>
      <c r="N2113" t="str">
        <f>IF(ISBLANK(A2113),"",IF(H2114=0,NETWORKDAYS($H$3,H2113,holiday!$B$2:$B$10),IF(DAY(H2113)&lt;DAY(H2114),NETWORKDAYS($H$3,H2113,holiday!$B$2:$B$10),0)))</f>
        <v/>
      </c>
      <c r="O2113" t="str">
        <f>IF(ISBLANK(A2113),"",SUMIF($A$3:$A2113,O$2,$B$3:$B2113))</f>
        <v/>
      </c>
      <c r="P2113" t="str">
        <f>IF(ISBLANK(A2113),"",SUMIF($A$3:$A2113,P$2,$B$3:$B2113))</f>
        <v/>
      </c>
      <c r="Q2113" t="str">
        <f>IF(ISBLANK(A2113),"",SUMIF($A$3:$A2113,Q$2,$B$3:$B2113))</f>
        <v/>
      </c>
      <c r="R2113" t="str">
        <f>IF(ISBLANK(A2113),"",SUMIF($A$3:$A2113,R$2,$B$3:$B2113))</f>
        <v/>
      </c>
      <c r="T2113" s="2" t="str">
        <f t="shared" si="267"/>
        <v/>
      </c>
      <c r="U2113" s="2" t="str">
        <f t="shared" si="268"/>
        <v/>
      </c>
      <c r="V2113" s="2" t="str">
        <f t="shared" si="269"/>
        <v/>
      </c>
      <c r="W2113" s="2" t="str">
        <f t="shared" si="270"/>
        <v/>
      </c>
    </row>
    <row r="2114" spans="8:23" x14ac:dyDescent="0.3">
      <c r="H2114" s="12">
        <f t="shared" si="263"/>
        <v>0</v>
      </c>
      <c r="I2114" s="2" t="str">
        <f t="shared" si="264"/>
        <v/>
      </c>
      <c r="J2114" s="2" t="str">
        <f>IF(ISBLANK(A2114),"",-SUM(I$3:I2114))</f>
        <v/>
      </c>
      <c r="K2114" s="2" t="str">
        <f t="shared" si="265"/>
        <v/>
      </c>
      <c r="L2114" s="7" t="str">
        <f t="shared" si="266"/>
        <v/>
      </c>
      <c r="M2114" s="7" t="str">
        <f>IF(ISBLANK(A2114),"",K2114/($M$1+SUM(K$3:K2113)))</f>
        <v/>
      </c>
      <c r="N2114" t="str">
        <f>IF(ISBLANK(A2114),"",IF(H2115=0,NETWORKDAYS($H$3,H2114,holiday!$B$2:$B$10),IF(DAY(H2114)&lt;DAY(H2115),NETWORKDAYS($H$3,H2114,holiday!$B$2:$B$10),0)))</f>
        <v/>
      </c>
      <c r="O2114" t="str">
        <f>IF(ISBLANK(A2114),"",SUMIF($A$3:$A2114,O$2,$B$3:$B2114))</f>
        <v/>
      </c>
      <c r="P2114" t="str">
        <f>IF(ISBLANK(A2114),"",SUMIF($A$3:$A2114,P$2,$B$3:$B2114))</f>
        <v/>
      </c>
      <c r="Q2114" t="str">
        <f>IF(ISBLANK(A2114),"",SUMIF($A$3:$A2114,Q$2,$B$3:$B2114))</f>
        <v/>
      </c>
      <c r="R2114" t="str">
        <f>IF(ISBLANK(A2114),"",SUMIF($A$3:$A2114,R$2,$B$3:$B2114))</f>
        <v/>
      </c>
      <c r="T2114" s="2" t="str">
        <f t="shared" si="267"/>
        <v/>
      </c>
      <c r="U2114" s="2" t="str">
        <f t="shared" si="268"/>
        <v/>
      </c>
      <c r="V2114" s="2" t="str">
        <f t="shared" si="269"/>
        <v/>
      </c>
      <c r="W2114" s="2" t="str">
        <f t="shared" si="270"/>
        <v/>
      </c>
    </row>
    <row r="2115" spans="8:23" x14ac:dyDescent="0.3">
      <c r="H2115" s="12">
        <f t="shared" si="263"/>
        <v>0</v>
      </c>
      <c r="I2115" s="2" t="str">
        <f t="shared" si="264"/>
        <v/>
      </c>
      <c r="J2115" s="2" t="str">
        <f>IF(ISBLANK(A2115),"",-SUM(I$3:I2115))</f>
        <v/>
      </c>
      <c r="K2115" s="2" t="str">
        <f t="shared" si="265"/>
        <v/>
      </c>
      <c r="L2115" s="7" t="str">
        <f t="shared" si="266"/>
        <v/>
      </c>
      <c r="M2115" s="7" t="str">
        <f>IF(ISBLANK(A2115),"",K2115/($M$1+SUM(K$3:K2114)))</f>
        <v/>
      </c>
      <c r="N2115" t="str">
        <f>IF(ISBLANK(A2115),"",IF(H2116=0,NETWORKDAYS($H$3,H2115,holiday!$B$2:$B$10),IF(DAY(H2115)&lt;DAY(H2116),NETWORKDAYS($H$3,H2115,holiday!$B$2:$B$10),0)))</f>
        <v/>
      </c>
      <c r="O2115" t="str">
        <f>IF(ISBLANK(A2115),"",SUMIF($A$3:$A2115,O$2,$B$3:$B2115))</f>
        <v/>
      </c>
      <c r="P2115" t="str">
        <f>IF(ISBLANK(A2115),"",SUMIF($A$3:$A2115,P$2,$B$3:$B2115))</f>
        <v/>
      </c>
      <c r="Q2115" t="str">
        <f>IF(ISBLANK(A2115),"",SUMIF($A$3:$A2115,Q$2,$B$3:$B2115))</f>
        <v/>
      </c>
      <c r="R2115" t="str">
        <f>IF(ISBLANK(A2115),"",SUMIF($A$3:$A2115,R$2,$B$3:$B2115))</f>
        <v/>
      </c>
      <c r="T2115" s="2" t="str">
        <f t="shared" si="267"/>
        <v/>
      </c>
      <c r="U2115" s="2" t="str">
        <f t="shared" si="268"/>
        <v/>
      </c>
      <c r="V2115" s="2" t="str">
        <f t="shared" si="269"/>
        <v/>
      </c>
      <c r="W2115" s="2" t="str">
        <f t="shared" si="270"/>
        <v/>
      </c>
    </row>
    <row r="2116" spans="8:23" x14ac:dyDescent="0.3">
      <c r="H2116" s="12">
        <f t="shared" ref="H2116:H2179" si="271">IF(ISBLANK(D2116),,LEFT(D2116,LEN(D2116)-6)*1)</f>
        <v>0</v>
      </c>
      <c r="I2116" s="2" t="str">
        <f t="shared" si="264"/>
        <v/>
      </c>
      <c r="J2116" s="2" t="str">
        <f>IF(ISBLANK(A2116),"",-SUM(I$3:I2116))</f>
        <v/>
      </c>
      <c r="K2116" s="2" t="str">
        <f t="shared" si="265"/>
        <v/>
      </c>
      <c r="L2116" s="7" t="str">
        <f t="shared" si="266"/>
        <v/>
      </c>
      <c r="M2116" s="7" t="str">
        <f>IF(ISBLANK(A2116),"",K2116/($M$1+SUM(K$3:K2115)))</f>
        <v/>
      </c>
      <c r="N2116" t="str">
        <f>IF(ISBLANK(A2116),"",IF(H2117=0,NETWORKDAYS($H$3,H2116,holiday!$B$2:$B$10),IF(DAY(H2116)&lt;DAY(H2117),NETWORKDAYS($H$3,H2116,holiday!$B$2:$B$10),0)))</f>
        <v/>
      </c>
      <c r="O2116" t="str">
        <f>IF(ISBLANK(A2116),"",SUMIF($A$3:$A2116,O$2,$B$3:$B2116))</f>
        <v/>
      </c>
      <c r="P2116" t="str">
        <f>IF(ISBLANK(A2116),"",SUMIF($A$3:$A2116,P$2,$B$3:$B2116))</f>
        <v/>
      </c>
      <c r="Q2116" t="str">
        <f>IF(ISBLANK(A2116),"",SUMIF($A$3:$A2116,Q$2,$B$3:$B2116))</f>
        <v/>
      </c>
      <c r="R2116" t="str">
        <f>IF(ISBLANK(A2116),"",SUMIF($A$3:$A2116,R$2,$B$3:$B2116))</f>
        <v/>
      </c>
      <c r="T2116" s="2" t="str">
        <f t="shared" si="267"/>
        <v/>
      </c>
      <c r="U2116" s="2" t="str">
        <f t="shared" si="268"/>
        <v/>
      </c>
      <c r="V2116" s="2" t="str">
        <f t="shared" si="269"/>
        <v/>
      </c>
      <c r="W2116" s="2" t="str">
        <f t="shared" si="270"/>
        <v/>
      </c>
    </row>
    <row r="2117" spans="8:23" x14ac:dyDescent="0.3">
      <c r="H2117" s="12">
        <f t="shared" si="271"/>
        <v>0</v>
      </c>
      <c r="I2117" s="2" t="str">
        <f t="shared" si="264"/>
        <v/>
      </c>
      <c r="J2117" s="2" t="str">
        <f>IF(ISBLANK(A2117),"",-SUM(I$3:I2117))</f>
        <v/>
      </c>
      <c r="K2117" s="2" t="str">
        <f t="shared" si="265"/>
        <v/>
      </c>
      <c r="L2117" s="7" t="str">
        <f t="shared" si="266"/>
        <v/>
      </c>
      <c r="M2117" s="7" t="str">
        <f>IF(ISBLANK(A2117),"",K2117/($M$1+SUM(K$3:K2116)))</f>
        <v/>
      </c>
      <c r="N2117" t="str">
        <f>IF(ISBLANK(A2117),"",IF(H2118=0,NETWORKDAYS($H$3,H2117,holiday!$B$2:$B$10),IF(DAY(H2117)&lt;DAY(H2118),NETWORKDAYS($H$3,H2117,holiday!$B$2:$B$10),0)))</f>
        <v/>
      </c>
      <c r="O2117" t="str">
        <f>IF(ISBLANK(A2117),"",SUMIF($A$3:$A2117,O$2,$B$3:$B2117))</f>
        <v/>
      </c>
      <c r="P2117" t="str">
        <f>IF(ISBLANK(A2117),"",SUMIF($A$3:$A2117,P$2,$B$3:$B2117))</f>
        <v/>
      </c>
      <c r="Q2117" t="str">
        <f>IF(ISBLANK(A2117),"",SUMIF($A$3:$A2117,Q$2,$B$3:$B2117))</f>
        <v/>
      </c>
      <c r="R2117" t="str">
        <f>IF(ISBLANK(A2117),"",SUMIF($A$3:$A2117,R$2,$B$3:$B2117))</f>
        <v/>
      </c>
      <c r="T2117" s="2" t="str">
        <f t="shared" si="267"/>
        <v/>
      </c>
      <c r="U2117" s="2" t="str">
        <f t="shared" si="268"/>
        <v/>
      </c>
      <c r="V2117" s="2" t="str">
        <f t="shared" si="269"/>
        <v/>
      </c>
      <c r="W2117" s="2" t="str">
        <f t="shared" si="270"/>
        <v/>
      </c>
    </row>
    <row r="2118" spans="8:23" x14ac:dyDescent="0.3">
      <c r="H2118" s="12">
        <f t="shared" si="271"/>
        <v>0</v>
      </c>
      <c r="I2118" s="2" t="str">
        <f t="shared" si="264"/>
        <v/>
      </c>
      <c r="J2118" s="2" t="str">
        <f>IF(ISBLANK(A2118),"",-SUM(I$3:I2118))</f>
        <v/>
      </c>
      <c r="K2118" s="2" t="str">
        <f t="shared" si="265"/>
        <v/>
      </c>
      <c r="L2118" s="7" t="str">
        <f t="shared" si="266"/>
        <v/>
      </c>
      <c r="M2118" s="7" t="str">
        <f>IF(ISBLANK(A2118),"",K2118/($M$1+SUM(K$3:K2117)))</f>
        <v/>
      </c>
      <c r="N2118" t="str">
        <f>IF(ISBLANK(A2118),"",IF(H2119=0,NETWORKDAYS($H$3,H2118,holiday!$B$2:$B$10),IF(DAY(H2118)&lt;DAY(H2119),NETWORKDAYS($H$3,H2118,holiday!$B$2:$B$10),0)))</f>
        <v/>
      </c>
      <c r="O2118" t="str">
        <f>IF(ISBLANK(A2118),"",SUMIF($A$3:$A2118,O$2,$B$3:$B2118))</f>
        <v/>
      </c>
      <c r="P2118" t="str">
        <f>IF(ISBLANK(A2118),"",SUMIF($A$3:$A2118,P$2,$B$3:$B2118))</f>
        <v/>
      </c>
      <c r="Q2118" t="str">
        <f>IF(ISBLANK(A2118),"",SUMIF($A$3:$A2118,Q$2,$B$3:$B2118))</f>
        <v/>
      </c>
      <c r="R2118" t="str">
        <f>IF(ISBLANK(A2118),"",SUMIF($A$3:$A2118,R$2,$B$3:$B2118))</f>
        <v/>
      </c>
      <c r="T2118" s="2" t="str">
        <f t="shared" si="267"/>
        <v/>
      </c>
      <c r="U2118" s="2" t="str">
        <f t="shared" si="268"/>
        <v/>
      </c>
      <c r="V2118" s="2" t="str">
        <f t="shared" si="269"/>
        <v/>
      </c>
      <c r="W2118" s="2" t="str">
        <f t="shared" si="270"/>
        <v/>
      </c>
    </row>
    <row r="2119" spans="8:23" x14ac:dyDescent="0.3">
      <c r="H2119" s="12">
        <f t="shared" si="271"/>
        <v>0</v>
      </c>
      <c r="I2119" s="2" t="str">
        <f t="shared" si="264"/>
        <v/>
      </c>
      <c r="J2119" s="2" t="str">
        <f>IF(ISBLANK(A2119),"",-SUM(I$3:I2119))</f>
        <v/>
      </c>
      <c r="K2119" s="2" t="str">
        <f t="shared" si="265"/>
        <v/>
      </c>
      <c r="L2119" s="7" t="str">
        <f t="shared" si="266"/>
        <v/>
      </c>
      <c r="M2119" s="7" t="str">
        <f>IF(ISBLANK(A2119),"",K2119/($M$1+SUM(K$3:K2118)))</f>
        <v/>
      </c>
      <c r="N2119" t="str">
        <f>IF(ISBLANK(A2119),"",IF(H2120=0,NETWORKDAYS($H$3,H2119,holiday!$B$2:$B$10),IF(DAY(H2119)&lt;DAY(H2120),NETWORKDAYS($H$3,H2119,holiday!$B$2:$B$10),0)))</f>
        <v/>
      </c>
      <c r="O2119" t="str">
        <f>IF(ISBLANK(A2119),"",SUMIF($A$3:$A2119,O$2,$B$3:$B2119))</f>
        <v/>
      </c>
      <c r="P2119" t="str">
        <f>IF(ISBLANK(A2119),"",SUMIF($A$3:$A2119,P$2,$B$3:$B2119))</f>
        <v/>
      </c>
      <c r="Q2119" t="str">
        <f>IF(ISBLANK(A2119),"",SUMIF($A$3:$A2119,Q$2,$B$3:$B2119))</f>
        <v/>
      </c>
      <c r="R2119" t="str">
        <f>IF(ISBLANK(A2119),"",SUMIF($A$3:$A2119,R$2,$B$3:$B2119))</f>
        <v/>
      </c>
      <c r="T2119" s="2" t="str">
        <f t="shared" si="267"/>
        <v/>
      </c>
      <c r="U2119" s="2" t="str">
        <f t="shared" si="268"/>
        <v/>
      </c>
      <c r="V2119" s="2" t="str">
        <f t="shared" si="269"/>
        <v/>
      </c>
      <c r="W2119" s="2" t="str">
        <f t="shared" si="270"/>
        <v/>
      </c>
    </row>
    <row r="2120" spans="8:23" x14ac:dyDescent="0.3">
      <c r="H2120" s="12">
        <f t="shared" si="271"/>
        <v>0</v>
      </c>
      <c r="I2120" s="2" t="str">
        <f t="shared" si="264"/>
        <v/>
      </c>
      <c r="J2120" s="2" t="str">
        <f>IF(ISBLANK(A2120),"",-SUM(I$3:I2120))</f>
        <v/>
      </c>
      <c r="K2120" s="2" t="str">
        <f t="shared" si="265"/>
        <v/>
      </c>
      <c r="L2120" s="7" t="str">
        <f t="shared" si="266"/>
        <v/>
      </c>
      <c r="M2120" s="7" t="str">
        <f>IF(ISBLANK(A2120),"",K2120/($M$1+SUM(K$3:K2119)))</f>
        <v/>
      </c>
      <c r="N2120" t="str">
        <f>IF(ISBLANK(A2120),"",IF(H2121=0,NETWORKDAYS($H$3,H2120,holiday!$B$2:$B$10),IF(DAY(H2120)&lt;DAY(H2121),NETWORKDAYS($H$3,H2120,holiday!$B$2:$B$10),0)))</f>
        <v/>
      </c>
      <c r="O2120" t="str">
        <f>IF(ISBLANK(A2120),"",SUMIF($A$3:$A2120,O$2,$B$3:$B2120))</f>
        <v/>
      </c>
      <c r="P2120" t="str">
        <f>IF(ISBLANK(A2120),"",SUMIF($A$3:$A2120,P$2,$B$3:$B2120))</f>
        <v/>
      </c>
      <c r="Q2120" t="str">
        <f>IF(ISBLANK(A2120),"",SUMIF($A$3:$A2120,Q$2,$B$3:$B2120))</f>
        <v/>
      </c>
      <c r="R2120" t="str">
        <f>IF(ISBLANK(A2120),"",SUMIF($A$3:$A2120,R$2,$B$3:$B2120))</f>
        <v/>
      </c>
      <c r="T2120" s="2" t="str">
        <f t="shared" si="267"/>
        <v/>
      </c>
      <c r="U2120" s="2" t="str">
        <f t="shared" si="268"/>
        <v/>
      </c>
      <c r="V2120" s="2" t="str">
        <f t="shared" si="269"/>
        <v/>
      </c>
      <c r="W2120" s="2" t="str">
        <f t="shared" si="270"/>
        <v/>
      </c>
    </row>
    <row r="2121" spans="8:23" x14ac:dyDescent="0.3">
      <c r="H2121" s="12">
        <f t="shared" si="271"/>
        <v>0</v>
      </c>
      <c r="I2121" s="2" t="str">
        <f t="shared" si="264"/>
        <v/>
      </c>
      <c r="J2121" s="2" t="str">
        <f>IF(ISBLANK(A2121),"",-SUM(I$3:I2121))</f>
        <v/>
      </c>
      <c r="K2121" s="2" t="str">
        <f t="shared" si="265"/>
        <v/>
      </c>
      <c r="L2121" s="7" t="str">
        <f t="shared" si="266"/>
        <v/>
      </c>
      <c r="M2121" s="7" t="str">
        <f>IF(ISBLANK(A2121),"",K2121/($M$1+SUM(K$3:K2120)))</f>
        <v/>
      </c>
      <c r="N2121" t="str">
        <f>IF(ISBLANK(A2121),"",IF(H2122=0,NETWORKDAYS($H$3,H2121,holiday!$B$2:$B$10),IF(DAY(H2121)&lt;DAY(H2122),NETWORKDAYS($H$3,H2121,holiday!$B$2:$B$10),0)))</f>
        <v/>
      </c>
      <c r="O2121" t="str">
        <f>IF(ISBLANK(A2121),"",SUMIF($A$3:$A2121,O$2,$B$3:$B2121))</f>
        <v/>
      </c>
      <c r="P2121" t="str">
        <f>IF(ISBLANK(A2121),"",SUMIF($A$3:$A2121,P$2,$B$3:$B2121))</f>
        <v/>
      </c>
      <c r="Q2121" t="str">
        <f>IF(ISBLANK(A2121),"",SUMIF($A$3:$A2121,Q$2,$B$3:$B2121))</f>
        <v/>
      </c>
      <c r="R2121" t="str">
        <f>IF(ISBLANK(A2121),"",SUMIF($A$3:$A2121,R$2,$B$3:$B2121))</f>
        <v/>
      </c>
      <c r="T2121" s="2" t="str">
        <f t="shared" si="267"/>
        <v/>
      </c>
      <c r="U2121" s="2" t="str">
        <f t="shared" si="268"/>
        <v/>
      </c>
      <c r="V2121" s="2" t="str">
        <f t="shared" si="269"/>
        <v/>
      </c>
      <c r="W2121" s="2" t="str">
        <f t="shared" si="270"/>
        <v/>
      </c>
    </row>
    <row r="2122" spans="8:23" x14ac:dyDescent="0.3">
      <c r="H2122" s="12">
        <f t="shared" si="271"/>
        <v>0</v>
      </c>
      <c r="I2122" s="2" t="str">
        <f t="shared" si="264"/>
        <v/>
      </c>
      <c r="J2122" s="2" t="str">
        <f>IF(ISBLANK(A2122),"",-SUM(I$3:I2122))</f>
        <v/>
      </c>
      <c r="K2122" s="2" t="str">
        <f t="shared" si="265"/>
        <v/>
      </c>
      <c r="L2122" s="7" t="str">
        <f t="shared" si="266"/>
        <v/>
      </c>
      <c r="M2122" s="7" t="str">
        <f>IF(ISBLANK(A2122),"",K2122/($M$1+SUM(K$3:K2121)))</f>
        <v/>
      </c>
      <c r="N2122" t="str">
        <f>IF(ISBLANK(A2122),"",IF(H2123=0,NETWORKDAYS($H$3,H2122,holiday!$B$2:$B$10),IF(DAY(H2122)&lt;DAY(H2123),NETWORKDAYS($H$3,H2122,holiday!$B$2:$B$10),0)))</f>
        <v/>
      </c>
      <c r="O2122" t="str">
        <f>IF(ISBLANK(A2122),"",SUMIF($A$3:$A2122,O$2,$B$3:$B2122))</f>
        <v/>
      </c>
      <c r="P2122" t="str">
        <f>IF(ISBLANK(A2122),"",SUMIF($A$3:$A2122,P$2,$B$3:$B2122))</f>
        <v/>
      </c>
      <c r="Q2122" t="str">
        <f>IF(ISBLANK(A2122),"",SUMIF($A$3:$A2122,Q$2,$B$3:$B2122))</f>
        <v/>
      </c>
      <c r="R2122" t="str">
        <f>IF(ISBLANK(A2122),"",SUMIF($A$3:$A2122,R$2,$B$3:$B2122))</f>
        <v/>
      </c>
      <c r="T2122" s="2" t="str">
        <f t="shared" si="267"/>
        <v/>
      </c>
      <c r="U2122" s="2" t="str">
        <f t="shared" si="268"/>
        <v/>
      </c>
      <c r="V2122" s="2" t="str">
        <f t="shared" si="269"/>
        <v/>
      </c>
      <c r="W2122" s="2" t="str">
        <f t="shared" si="270"/>
        <v/>
      </c>
    </row>
    <row r="2123" spans="8:23" x14ac:dyDescent="0.3">
      <c r="H2123" s="12">
        <f t="shared" si="271"/>
        <v>0</v>
      </c>
      <c r="I2123" s="2" t="str">
        <f t="shared" si="264"/>
        <v/>
      </c>
      <c r="J2123" s="2" t="str">
        <f>IF(ISBLANK(A2123),"",-SUM(I$3:I2123))</f>
        <v/>
      </c>
      <c r="K2123" s="2" t="str">
        <f t="shared" si="265"/>
        <v/>
      </c>
      <c r="L2123" s="7" t="str">
        <f t="shared" si="266"/>
        <v/>
      </c>
      <c r="M2123" s="7" t="str">
        <f>IF(ISBLANK(A2123),"",K2123/($M$1+SUM(K$3:K2122)))</f>
        <v/>
      </c>
      <c r="N2123" t="str">
        <f>IF(ISBLANK(A2123),"",IF(H2124=0,NETWORKDAYS($H$3,H2123,holiday!$B$2:$B$10),IF(DAY(H2123)&lt;DAY(H2124),NETWORKDAYS($H$3,H2123,holiday!$B$2:$B$10),0)))</f>
        <v/>
      </c>
      <c r="O2123" t="str">
        <f>IF(ISBLANK(A2123),"",SUMIF($A$3:$A2123,O$2,$B$3:$B2123))</f>
        <v/>
      </c>
      <c r="P2123" t="str">
        <f>IF(ISBLANK(A2123),"",SUMIF($A$3:$A2123,P$2,$B$3:$B2123))</f>
        <v/>
      </c>
      <c r="Q2123" t="str">
        <f>IF(ISBLANK(A2123),"",SUMIF($A$3:$A2123,Q$2,$B$3:$B2123))</f>
        <v/>
      </c>
      <c r="R2123" t="str">
        <f>IF(ISBLANK(A2123),"",SUMIF($A$3:$A2123,R$2,$B$3:$B2123))</f>
        <v/>
      </c>
      <c r="T2123" s="2" t="str">
        <f t="shared" si="267"/>
        <v/>
      </c>
      <c r="U2123" s="2" t="str">
        <f t="shared" si="268"/>
        <v/>
      </c>
      <c r="V2123" s="2" t="str">
        <f t="shared" si="269"/>
        <v/>
      </c>
      <c r="W2123" s="2" t="str">
        <f t="shared" si="270"/>
        <v/>
      </c>
    </row>
    <row r="2124" spans="8:23" x14ac:dyDescent="0.3">
      <c r="H2124" s="12">
        <f t="shared" si="271"/>
        <v>0</v>
      </c>
      <c r="I2124" s="2" t="str">
        <f t="shared" si="264"/>
        <v/>
      </c>
      <c r="J2124" s="2" t="str">
        <f>IF(ISBLANK(A2124),"",-SUM(I$3:I2124))</f>
        <v/>
      </c>
      <c r="K2124" s="2" t="str">
        <f t="shared" si="265"/>
        <v/>
      </c>
      <c r="L2124" s="7" t="str">
        <f t="shared" si="266"/>
        <v/>
      </c>
      <c r="M2124" s="7" t="str">
        <f>IF(ISBLANK(A2124),"",K2124/($M$1+SUM(K$3:K2123)))</f>
        <v/>
      </c>
      <c r="N2124" t="str">
        <f>IF(ISBLANK(A2124),"",IF(H2125=0,NETWORKDAYS($H$3,H2124,holiday!$B$2:$B$10),IF(DAY(H2124)&lt;DAY(H2125),NETWORKDAYS($H$3,H2124,holiday!$B$2:$B$10),0)))</f>
        <v/>
      </c>
      <c r="O2124" t="str">
        <f>IF(ISBLANK(A2124),"",SUMIF($A$3:$A2124,O$2,$B$3:$B2124))</f>
        <v/>
      </c>
      <c r="P2124" t="str">
        <f>IF(ISBLANK(A2124),"",SUMIF($A$3:$A2124,P$2,$B$3:$B2124))</f>
        <v/>
      </c>
      <c r="Q2124" t="str">
        <f>IF(ISBLANK(A2124),"",SUMIF($A$3:$A2124,Q$2,$B$3:$B2124))</f>
        <v/>
      </c>
      <c r="R2124" t="str">
        <f>IF(ISBLANK(A2124),"",SUMIF($A$3:$A2124,R$2,$B$3:$B2124))</f>
        <v/>
      </c>
      <c r="T2124" s="2" t="str">
        <f t="shared" si="267"/>
        <v/>
      </c>
      <c r="U2124" s="2" t="str">
        <f t="shared" si="268"/>
        <v/>
      </c>
      <c r="V2124" s="2" t="str">
        <f t="shared" si="269"/>
        <v/>
      </c>
      <c r="W2124" s="2" t="str">
        <f t="shared" si="270"/>
        <v/>
      </c>
    </row>
    <row r="2125" spans="8:23" x14ac:dyDescent="0.3">
      <c r="H2125" s="12">
        <f t="shared" si="271"/>
        <v>0</v>
      </c>
      <c r="I2125" s="2" t="str">
        <f t="shared" si="264"/>
        <v/>
      </c>
      <c r="J2125" s="2" t="str">
        <f>IF(ISBLANK(A2125),"",-SUM(I$3:I2125))</f>
        <v/>
      </c>
      <c r="K2125" s="2" t="str">
        <f t="shared" si="265"/>
        <v/>
      </c>
      <c r="L2125" s="7" t="str">
        <f t="shared" si="266"/>
        <v/>
      </c>
      <c r="M2125" s="7" t="str">
        <f>IF(ISBLANK(A2125),"",K2125/($M$1+SUM(K$3:K2124)))</f>
        <v/>
      </c>
      <c r="N2125" t="str">
        <f>IF(ISBLANK(A2125),"",IF(H2126=0,NETWORKDAYS($H$3,H2125,holiday!$B$2:$B$10),IF(DAY(H2125)&lt;DAY(H2126),NETWORKDAYS($H$3,H2125,holiday!$B$2:$B$10),0)))</f>
        <v/>
      </c>
      <c r="O2125" t="str">
        <f>IF(ISBLANK(A2125),"",SUMIF($A$3:$A2125,O$2,$B$3:$B2125))</f>
        <v/>
      </c>
      <c r="P2125" t="str">
        <f>IF(ISBLANK(A2125),"",SUMIF($A$3:$A2125,P$2,$B$3:$B2125))</f>
        <v/>
      </c>
      <c r="Q2125" t="str">
        <f>IF(ISBLANK(A2125),"",SUMIF($A$3:$A2125,Q$2,$B$3:$B2125))</f>
        <v/>
      </c>
      <c r="R2125" t="str">
        <f>IF(ISBLANK(A2125),"",SUMIF($A$3:$A2125,R$2,$B$3:$B2125))</f>
        <v/>
      </c>
      <c r="T2125" s="2" t="str">
        <f t="shared" si="267"/>
        <v/>
      </c>
      <c r="U2125" s="2" t="str">
        <f t="shared" si="268"/>
        <v/>
      </c>
      <c r="V2125" s="2" t="str">
        <f t="shared" si="269"/>
        <v/>
      </c>
      <c r="W2125" s="2" t="str">
        <f t="shared" si="270"/>
        <v/>
      </c>
    </row>
    <row r="2126" spans="8:23" x14ac:dyDescent="0.3">
      <c r="H2126" s="12">
        <f t="shared" si="271"/>
        <v>0</v>
      </c>
      <c r="I2126" s="2" t="str">
        <f t="shared" si="264"/>
        <v/>
      </c>
      <c r="J2126" s="2" t="str">
        <f>IF(ISBLANK(A2126),"",-SUM(I$3:I2126))</f>
        <v/>
      </c>
      <c r="K2126" s="2" t="str">
        <f t="shared" si="265"/>
        <v/>
      </c>
      <c r="L2126" s="7" t="str">
        <f t="shared" si="266"/>
        <v/>
      </c>
      <c r="M2126" s="7" t="str">
        <f>IF(ISBLANK(A2126),"",K2126/($M$1+SUM(K$3:K2125)))</f>
        <v/>
      </c>
      <c r="N2126" t="str">
        <f>IF(ISBLANK(A2126),"",IF(H2127=0,NETWORKDAYS($H$3,H2126,holiday!$B$2:$B$10),IF(DAY(H2126)&lt;DAY(H2127),NETWORKDAYS($H$3,H2126,holiday!$B$2:$B$10),0)))</f>
        <v/>
      </c>
      <c r="O2126" t="str">
        <f>IF(ISBLANK(A2126),"",SUMIF($A$3:$A2126,O$2,$B$3:$B2126))</f>
        <v/>
      </c>
      <c r="P2126" t="str">
        <f>IF(ISBLANK(A2126),"",SUMIF($A$3:$A2126,P$2,$B$3:$B2126))</f>
        <v/>
      </c>
      <c r="Q2126" t="str">
        <f>IF(ISBLANK(A2126),"",SUMIF($A$3:$A2126,Q$2,$B$3:$B2126))</f>
        <v/>
      </c>
      <c r="R2126" t="str">
        <f>IF(ISBLANK(A2126),"",SUMIF($A$3:$A2126,R$2,$B$3:$B2126))</f>
        <v/>
      </c>
      <c r="T2126" s="2" t="str">
        <f t="shared" si="267"/>
        <v/>
      </c>
      <c r="U2126" s="2" t="str">
        <f t="shared" si="268"/>
        <v/>
      </c>
      <c r="V2126" s="2" t="str">
        <f t="shared" si="269"/>
        <v/>
      </c>
      <c r="W2126" s="2" t="str">
        <f t="shared" si="270"/>
        <v/>
      </c>
    </row>
    <row r="2127" spans="8:23" x14ac:dyDescent="0.3">
      <c r="H2127" s="12">
        <f t="shared" si="271"/>
        <v>0</v>
      </c>
      <c r="I2127" s="2" t="str">
        <f t="shared" si="264"/>
        <v/>
      </c>
      <c r="J2127" s="2" t="str">
        <f>IF(ISBLANK(A2127),"",-SUM(I$3:I2127))</f>
        <v/>
      </c>
      <c r="K2127" s="2" t="str">
        <f t="shared" si="265"/>
        <v/>
      </c>
      <c r="L2127" s="7" t="str">
        <f t="shared" si="266"/>
        <v/>
      </c>
      <c r="M2127" s="7" t="str">
        <f>IF(ISBLANK(A2127),"",K2127/($M$1+SUM(K$3:K2126)))</f>
        <v/>
      </c>
      <c r="N2127" t="str">
        <f>IF(ISBLANK(A2127),"",IF(H2128=0,NETWORKDAYS($H$3,H2127,holiday!$B$2:$B$10),IF(DAY(H2127)&lt;DAY(H2128),NETWORKDAYS($H$3,H2127,holiday!$B$2:$B$10),0)))</f>
        <v/>
      </c>
      <c r="O2127" t="str">
        <f>IF(ISBLANK(A2127),"",SUMIF($A$3:$A2127,O$2,$B$3:$B2127))</f>
        <v/>
      </c>
      <c r="P2127" t="str">
        <f>IF(ISBLANK(A2127),"",SUMIF($A$3:$A2127,P$2,$B$3:$B2127))</f>
        <v/>
      </c>
      <c r="Q2127" t="str">
        <f>IF(ISBLANK(A2127),"",SUMIF($A$3:$A2127,Q$2,$B$3:$B2127))</f>
        <v/>
      </c>
      <c r="R2127" t="str">
        <f>IF(ISBLANK(A2127),"",SUMIF($A$3:$A2127,R$2,$B$3:$B2127))</f>
        <v/>
      </c>
      <c r="T2127" s="2" t="str">
        <f t="shared" si="267"/>
        <v/>
      </c>
      <c r="U2127" s="2" t="str">
        <f t="shared" si="268"/>
        <v/>
      </c>
      <c r="V2127" s="2" t="str">
        <f t="shared" si="269"/>
        <v/>
      </c>
      <c r="W2127" s="2" t="str">
        <f t="shared" si="270"/>
        <v/>
      </c>
    </row>
    <row r="2128" spans="8:23" x14ac:dyDescent="0.3">
      <c r="H2128" s="12">
        <f t="shared" si="271"/>
        <v>0</v>
      </c>
      <c r="I2128" s="2" t="str">
        <f t="shared" si="264"/>
        <v/>
      </c>
      <c r="J2128" s="2" t="str">
        <f>IF(ISBLANK(A2128),"",-SUM(I$3:I2128))</f>
        <v/>
      </c>
      <c r="K2128" s="2" t="str">
        <f t="shared" si="265"/>
        <v/>
      </c>
      <c r="L2128" s="7" t="str">
        <f t="shared" si="266"/>
        <v/>
      </c>
      <c r="M2128" s="7" t="str">
        <f>IF(ISBLANK(A2128),"",K2128/($M$1+SUM(K$3:K2127)))</f>
        <v/>
      </c>
      <c r="N2128" t="str">
        <f>IF(ISBLANK(A2128),"",IF(H2129=0,NETWORKDAYS($H$3,H2128,holiday!$B$2:$B$10),IF(DAY(H2128)&lt;DAY(H2129),NETWORKDAYS($H$3,H2128,holiday!$B$2:$B$10),0)))</f>
        <v/>
      </c>
      <c r="O2128" t="str">
        <f>IF(ISBLANK(A2128),"",SUMIF($A$3:$A2128,O$2,$B$3:$B2128))</f>
        <v/>
      </c>
      <c r="P2128" t="str">
        <f>IF(ISBLANK(A2128),"",SUMIF($A$3:$A2128,P$2,$B$3:$B2128))</f>
        <v/>
      </c>
      <c r="Q2128" t="str">
        <f>IF(ISBLANK(A2128),"",SUMIF($A$3:$A2128,Q$2,$B$3:$B2128))</f>
        <v/>
      </c>
      <c r="R2128" t="str">
        <f>IF(ISBLANK(A2128),"",SUMIF($A$3:$A2128,R$2,$B$3:$B2128))</f>
        <v/>
      </c>
      <c r="T2128" s="2" t="str">
        <f t="shared" si="267"/>
        <v/>
      </c>
      <c r="U2128" s="2" t="str">
        <f t="shared" si="268"/>
        <v/>
      </c>
      <c r="V2128" s="2" t="str">
        <f t="shared" si="269"/>
        <v/>
      </c>
      <c r="W2128" s="2" t="str">
        <f t="shared" si="270"/>
        <v/>
      </c>
    </row>
    <row r="2129" spans="8:23" x14ac:dyDescent="0.3">
      <c r="H2129" s="12">
        <f t="shared" si="271"/>
        <v>0</v>
      </c>
      <c r="I2129" s="2" t="str">
        <f t="shared" si="264"/>
        <v/>
      </c>
      <c r="J2129" s="2" t="str">
        <f>IF(ISBLANK(A2129),"",-SUM(I$3:I2129))</f>
        <v/>
      </c>
      <c r="K2129" s="2" t="str">
        <f t="shared" si="265"/>
        <v/>
      </c>
      <c r="L2129" s="7" t="str">
        <f t="shared" si="266"/>
        <v/>
      </c>
      <c r="M2129" s="7" t="str">
        <f>IF(ISBLANK(A2129),"",K2129/($M$1+SUM(K$3:K2128)))</f>
        <v/>
      </c>
      <c r="N2129" t="str">
        <f>IF(ISBLANK(A2129),"",IF(H2130=0,NETWORKDAYS($H$3,H2129,holiday!$B$2:$B$10),IF(DAY(H2129)&lt;DAY(H2130),NETWORKDAYS($H$3,H2129,holiday!$B$2:$B$10),0)))</f>
        <v/>
      </c>
      <c r="O2129" t="str">
        <f>IF(ISBLANK(A2129),"",SUMIF($A$3:$A2129,O$2,$B$3:$B2129))</f>
        <v/>
      </c>
      <c r="P2129" t="str">
        <f>IF(ISBLANK(A2129),"",SUMIF($A$3:$A2129,P$2,$B$3:$B2129))</f>
        <v/>
      </c>
      <c r="Q2129" t="str">
        <f>IF(ISBLANK(A2129),"",SUMIF($A$3:$A2129,Q$2,$B$3:$B2129))</f>
        <v/>
      </c>
      <c r="R2129" t="str">
        <f>IF(ISBLANK(A2129),"",SUMIF($A$3:$A2129,R$2,$B$3:$B2129))</f>
        <v/>
      </c>
      <c r="T2129" s="2" t="str">
        <f t="shared" si="267"/>
        <v/>
      </c>
      <c r="U2129" s="2" t="str">
        <f t="shared" si="268"/>
        <v/>
      </c>
      <c r="V2129" s="2" t="str">
        <f t="shared" si="269"/>
        <v/>
      </c>
      <c r="W2129" s="2" t="str">
        <f t="shared" si="270"/>
        <v/>
      </c>
    </row>
    <row r="2130" spans="8:23" x14ac:dyDescent="0.3">
      <c r="H2130" s="12">
        <f t="shared" si="271"/>
        <v>0</v>
      </c>
      <c r="I2130" s="2" t="str">
        <f t="shared" si="264"/>
        <v/>
      </c>
      <c r="J2130" s="2" t="str">
        <f>IF(ISBLANK(A2130),"",-SUM(I$3:I2130))</f>
        <v/>
      </c>
      <c r="K2130" s="2" t="str">
        <f t="shared" si="265"/>
        <v/>
      </c>
      <c r="L2130" s="7" t="str">
        <f t="shared" si="266"/>
        <v/>
      </c>
      <c r="M2130" s="7" t="str">
        <f>IF(ISBLANK(A2130),"",K2130/($M$1+SUM(K$3:K2129)))</f>
        <v/>
      </c>
      <c r="N2130" t="str">
        <f>IF(ISBLANK(A2130),"",IF(H2131=0,NETWORKDAYS($H$3,H2130,holiday!$B$2:$B$10),IF(DAY(H2130)&lt;DAY(H2131),NETWORKDAYS($H$3,H2130,holiday!$B$2:$B$10),0)))</f>
        <v/>
      </c>
      <c r="O2130" t="str">
        <f>IF(ISBLANK(A2130),"",SUMIF($A$3:$A2130,O$2,$B$3:$B2130))</f>
        <v/>
      </c>
      <c r="P2130" t="str">
        <f>IF(ISBLANK(A2130),"",SUMIF($A$3:$A2130,P$2,$B$3:$B2130))</f>
        <v/>
      </c>
      <c r="Q2130" t="str">
        <f>IF(ISBLANK(A2130),"",SUMIF($A$3:$A2130,Q$2,$B$3:$B2130))</f>
        <v/>
      </c>
      <c r="R2130" t="str">
        <f>IF(ISBLANK(A2130),"",SUMIF($A$3:$A2130,R$2,$B$3:$B2130))</f>
        <v/>
      </c>
      <c r="T2130" s="2" t="str">
        <f t="shared" si="267"/>
        <v/>
      </c>
      <c r="U2130" s="2" t="str">
        <f t="shared" si="268"/>
        <v/>
      </c>
      <c r="V2130" s="2" t="str">
        <f t="shared" si="269"/>
        <v/>
      </c>
      <c r="W2130" s="2" t="str">
        <f t="shared" si="270"/>
        <v/>
      </c>
    </row>
    <row r="2131" spans="8:23" x14ac:dyDescent="0.3">
      <c r="H2131" s="12">
        <f t="shared" si="271"/>
        <v>0</v>
      </c>
      <c r="I2131" s="2" t="str">
        <f t="shared" si="264"/>
        <v/>
      </c>
      <c r="J2131" s="2" t="str">
        <f>IF(ISBLANK(A2131),"",-SUM(I$3:I2131))</f>
        <v/>
      </c>
      <c r="K2131" s="2" t="str">
        <f t="shared" si="265"/>
        <v/>
      </c>
      <c r="L2131" s="7" t="str">
        <f t="shared" si="266"/>
        <v/>
      </c>
      <c r="M2131" s="7" t="str">
        <f>IF(ISBLANK(A2131),"",K2131/($M$1+SUM(K$3:K2130)))</f>
        <v/>
      </c>
      <c r="N2131" t="str">
        <f>IF(ISBLANK(A2131),"",IF(H2132=0,NETWORKDAYS($H$3,H2131,holiday!$B$2:$B$10),IF(DAY(H2131)&lt;DAY(H2132),NETWORKDAYS($H$3,H2131,holiday!$B$2:$B$10),0)))</f>
        <v/>
      </c>
      <c r="O2131" t="str">
        <f>IF(ISBLANK(A2131),"",SUMIF($A$3:$A2131,O$2,$B$3:$B2131))</f>
        <v/>
      </c>
      <c r="P2131" t="str">
        <f>IF(ISBLANK(A2131),"",SUMIF($A$3:$A2131,P$2,$B$3:$B2131))</f>
        <v/>
      </c>
      <c r="Q2131" t="str">
        <f>IF(ISBLANK(A2131),"",SUMIF($A$3:$A2131,Q$2,$B$3:$B2131))</f>
        <v/>
      </c>
      <c r="R2131" t="str">
        <f>IF(ISBLANK(A2131),"",SUMIF($A$3:$A2131,R$2,$B$3:$B2131))</f>
        <v/>
      </c>
      <c r="T2131" s="2" t="str">
        <f t="shared" si="267"/>
        <v/>
      </c>
      <c r="U2131" s="2" t="str">
        <f t="shared" si="268"/>
        <v/>
      </c>
      <c r="V2131" s="2" t="str">
        <f t="shared" si="269"/>
        <v/>
      </c>
      <c r="W2131" s="2" t="str">
        <f t="shared" si="270"/>
        <v/>
      </c>
    </row>
    <row r="2132" spans="8:23" x14ac:dyDescent="0.3">
      <c r="H2132" s="12">
        <f t="shared" si="271"/>
        <v>0</v>
      </c>
      <c r="I2132" s="2" t="str">
        <f t="shared" si="264"/>
        <v/>
      </c>
      <c r="J2132" s="2" t="str">
        <f>IF(ISBLANK(A2132),"",-SUM(I$3:I2132))</f>
        <v/>
      </c>
      <c r="K2132" s="2" t="str">
        <f t="shared" si="265"/>
        <v/>
      </c>
      <c r="L2132" s="7" t="str">
        <f t="shared" si="266"/>
        <v/>
      </c>
      <c r="M2132" s="7" t="str">
        <f>IF(ISBLANK(A2132),"",K2132/($M$1+SUM(K$3:K2131)))</f>
        <v/>
      </c>
      <c r="N2132" t="str">
        <f>IF(ISBLANK(A2132),"",IF(H2133=0,NETWORKDAYS($H$3,H2132,holiday!$B$2:$B$10),IF(DAY(H2132)&lt;DAY(H2133),NETWORKDAYS($H$3,H2132,holiday!$B$2:$B$10),0)))</f>
        <v/>
      </c>
      <c r="O2132" t="str">
        <f>IF(ISBLANK(A2132),"",SUMIF($A$3:$A2132,O$2,$B$3:$B2132))</f>
        <v/>
      </c>
      <c r="P2132" t="str">
        <f>IF(ISBLANK(A2132),"",SUMIF($A$3:$A2132,P$2,$B$3:$B2132))</f>
        <v/>
      </c>
      <c r="Q2132" t="str">
        <f>IF(ISBLANK(A2132),"",SUMIF($A$3:$A2132,Q$2,$B$3:$B2132))</f>
        <v/>
      </c>
      <c r="R2132" t="str">
        <f>IF(ISBLANK(A2132),"",SUMIF($A$3:$A2132,R$2,$B$3:$B2132))</f>
        <v/>
      </c>
      <c r="T2132" s="2" t="str">
        <f t="shared" si="267"/>
        <v/>
      </c>
      <c r="U2132" s="2" t="str">
        <f t="shared" si="268"/>
        <v/>
      </c>
      <c r="V2132" s="2" t="str">
        <f t="shared" si="269"/>
        <v/>
      </c>
      <c r="W2132" s="2" t="str">
        <f t="shared" si="270"/>
        <v/>
      </c>
    </row>
    <row r="2133" spans="8:23" x14ac:dyDescent="0.3">
      <c r="H2133" s="12">
        <f t="shared" si="271"/>
        <v>0</v>
      </c>
      <c r="I2133" s="2" t="str">
        <f t="shared" si="264"/>
        <v/>
      </c>
      <c r="J2133" s="2" t="str">
        <f>IF(ISBLANK(A2133),"",-SUM(I$3:I2133))</f>
        <v/>
      </c>
      <c r="K2133" s="2" t="str">
        <f t="shared" si="265"/>
        <v/>
      </c>
      <c r="L2133" s="7" t="str">
        <f t="shared" si="266"/>
        <v/>
      </c>
      <c r="M2133" s="7" t="str">
        <f>IF(ISBLANK(A2133),"",K2133/($M$1+SUM(K$3:K2132)))</f>
        <v/>
      </c>
      <c r="N2133" t="str">
        <f>IF(ISBLANK(A2133),"",IF(H2134=0,NETWORKDAYS($H$3,H2133,holiday!$B$2:$B$10),IF(DAY(H2133)&lt;DAY(H2134),NETWORKDAYS($H$3,H2133,holiday!$B$2:$B$10),0)))</f>
        <v/>
      </c>
      <c r="O2133" t="str">
        <f>IF(ISBLANK(A2133),"",SUMIF($A$3:$A2133,O$2,$B$3:$B2133))</f>
        <v/>
      </c>
      <c r="P2133" t="str">
        <f>IF(ISBLANK(A2133),"",SUMIF($A$3:$A2133,P$2,$B$3:$B2133))</f>
        <v/>
      </c>
      <c r="Q2133" t="str">
        <f>IF(ISBLANK(A2133),"",SUMIF($A$3:$A2133,Q$2,$B$3:$B2133))</f>
        <v/>
      </c>
      <c r="R2133" t="str">
        <f>IF(ISBLANK(A2133),"",SUMIF($A$3:$A2133,R$2,$B$3:$B2133))</f>
        <v/>
      </c>
      <c r="T2133" s="2" t="str">
        <f t="shared" si="267"/>
        <v/>
      </c>
      <c r="U2133" s="2" t="str">
        <f t="shared" si="268"/>
        <v/>
      </c>
      <c r="V2133" s="2" t="str">
        <f t="shared" si="269"/>
        <v/>
      </c>
      <c r="W2133" s="2" t="str">
        <f t="shared" si="270"/>
        <v/>
      </c>
    </row>
    <row r="2134" spans="8:23" x14ac:dyDescent="0.3">
      <c r="H2134" s="12">
        <f t="shared" si="271"/>
        <v>0</v>
      </c>
      <c r="I2134" s="2" t="str">
        <f t="shared" si="264"/>
        <v/>
      </c>
      <c r="J2134" s="2" t="str">
        <f>IF(ISBLANK(A2134),"",-SUM(I$3:I2134))</f>
        <v/>
      </c>
      <c r="K2134" s="2" t="str">
        <f t="shared" si="265"/>
        <v/>
      </c>
      <c r="L2134" s="7" t="str">
        <f t="shared" si="266"/>
        <v/>
      </c>
      <c r="M2134" s="7" t="str">
        <f>IF(ISBLANK(A2134),"",K2134/($M$1+SUM(K$3:K2133)))</f>
        <v/>
      </c>
      <c r="N2134" t="str">
        <f>IF(ISBLANK(A2134),"",IF(H2135=0,NETWORKDAYS($H$3,H2134,holiday!$B$2:$B$10),IF(DAY(H2134)&lt;DAY(H2135),NETWORKDAYS($H$3,H2134,holiday!$B$2:$B$10),0)))</f>
        <v/>
      </c>
      <c r="O2134" t="str">
        <f>IF(ISBLANK(A2134),"",SUMIF($A$3:$A2134,O$2,$B$3:$B2134))</f>
        <v/>
      </c>
      <c r="P2134" t="str">
        <f>IF(ISBLANK(A2134),"",SUMIF($A$3:$A2134,P$2,$B$3:$B2134))</f>
        <v/>
      </c>
      <c r="Q2134" t="str">
        <f>IF(ISBLANK(A2134),"",SUMIF($A$3:$A2134,Q$2,$B$3:$B2134))</f>
        <v/>
      </c>
      <c r="R2134" t="str">
        <f>IF(ISBLANK(A2134),"",SUMIF($A$3:$A2134,R$2,$B$3:$B2134))</f>
        <v/>
      </c>
      <c r="T2134" s="2" t="str">
        <f t="shared" si="267"/>
        <v/>
      </c>
      <c r="U2134" s="2" t="str">
        <f t="shared" si="268"/>
        <v/>
      </c>
      <c r="V2134" s="2" t="str">
        <f t="shared" si="269"/>
        <v/>
      </c>
      <c r="W2134" s="2" t="str">
        <f t="shared" si="270"/>
        <v/>
      </c>
    </row>
    <row r="2135" spans="8:23" x14ac:dyDescent="0.3">
      <c r="H2135" s="12">
        <f t="shared" si="271"/>
        <v>0</v>
      </c>
      <c r="I2135" s="2" t="str">
        <f t="shared" si="264"/>
        <v/>
      </c>
      <c r="J2135" s="2" t="str">
        <f>IF(ISBLANK(A2135),"",-SUM(I$3:I2135))</f>
        <v/>
      </c>
      <c r="K2135" s="2" t="str">
        <f t="shared" si="265"/>
        <v/>
      </c>
      <c r="L2135" s="7" t="str">
        <f t="shared" si="266"/>
        <v/>
      </c>
      <c r="M2135" s="7" t="str">
        <f>IF(ISBLANK(A2135),"",K2135/($M$1+SUM(K$3:K2134)))</f>
        <v/>
      </c>
      <c r="N2135" t="str">
        <f>IF(ISBLANK(A2135),"",IF(H2136=0,NETWORKDAYS($H$3,H2135,holiday!$B$2:$B$10),IF(DAY(H2135)&lt;DAY(H2136),NETWORKDAYS($H$3,H2135,holiday!$B$2:$B$10),0)))</f>
        <v/>
      </c>
      <c r="O2135" t="str">
        <f>IF(ISBLANK(A2135),"",SUMIF($A$3:$A2135,O$2,$B$3:$B2135))</f>
        <v/>
      </c>
      <c r="P2135" t="str">
        <f>IF(ISBLANK(A2135),"",SUMIF($A$3:$A2135,P$2,$B$3:$B2135))</f>
        <v/>
      </c>
      <c r="Q2135" t="str">
        <f>IF(ISBLANK(A2135),"",SUMIF($A$3:$A2135,Q$2,$B$3:$B2135))</f>
        <v/>
      </c>
      <c r="R2135" t="str">
        <f>IF(ISBLANK(A2135),"",SUMIF($A$3:$A2135,R$2,$B$3:$B2135))</f>
        <v/>
      </c>
      <c r="T2135" s="2" t="str">
        <f t="shared" si="267"/>
        <v/>
      </c>
      <c r="U2135" s="2" t="str">
        <f t="shared" si="268"/>
        <v/>
      </c>
      <c r="V2135" s="2" t="str">
        <f t="shared" si="269"/>
        <v/>
      </c>
      <c r="W2135" s="2" t="str">
        <f t="shared" si="270"/>
        <v/>
      </c>
    </row>
    <row r="2136" spans="8:23" x14ac:dyDescent="0.3">
      <c r="H2136" s="12">
        <f t="shared" si="271"/>
        <v>0</v>
      </c>
      <c r="I2136" s="2" t="str">
        <f t="shared" si="264"/>
        <v/>
      </c>
      <c r="J2136" s="2" t="str">
        <f>IF(ISBLANK(A2136),"",-SUM(I$3:I2136))</f>
        <v/>
      </c>
      <c r="K2136" s="2" t="str">
        <f t="shared" si="265"/>
        <v/>
      </c>
      <c r="L2136" s="7" t="str">
        <f t="shared" si="266"/>
        <v/>
      </c>
      <c r="M2136" s="7" t="str">
        <f>IF(ISBLANK(A2136),"",K2136/($M$1+SUM(K$3:K2135)))</f>
        <v/>
      </c>
      <c r="N2136" t="str">
        <f>IF(ISBLANK(A2136),"",IF(H2137=0,NETWORKDAYS($H$3,H2136,holiday!$B$2:$B$10),IF(DAY(H2136)&lt;DAY(H2137),NETWORKDAYS($H$3,H2136,holiday!$B$2:$B$10),0)))</f>
        <v/>
      </c>
      <c r="O2136" t="str">
        <f>IF(ISBLANK(A2136),"",SUMIF($A$3:$A2136,O$2,$B$3:$B2136))</f>
        <v/>
      </c>
      <c r="P2136" t="str">
        <f>IF(ISBLANK(A2136),"",SUMIF($A$3:$A2136,P$2,$B$3:$B2136))</f>
        <v/>
      </c>
      <c r="Q2136" t="str">
        <f>IF(ISBLANK(A2136),"",SUMIF($A$3:$A2136,Q$2,$B$3:$B2136))</f>
        <v/>
      </c>
      <c r="R2136" t="str">
        <f>IF(ISBLANK(A2136),"",SUMIF($A$3:$A2136,R$2,$B$3:$B2136))</f>
        <v/>
      </c>
      <c r="T2136" s="2" t="str">
        <f t="shared" si="267"/>
        <v/>
      </c>
      <c r="U2136" s="2" t="str">
        <f t="shared" si="268"/>
        <v/>
      </c>
      <c r="V2136" s="2" t="str">
        <f t="shared" si="269"/>
        <v/>
      </c>
      <c r="W2136" s="2" t="str">
        <f t="shared" si="270"/>
        <v/>
      </c>
    </row>
    <row r="2137" spans="8:23" x14ac:dyDescent="0.3">
      <c r="H2137" s="12">
        <f t="shared" si="271"/>
        <v>0</v>
      </c>
      <c r="I2137" s="2" t="str">
        <f t="shared" si="264"/>
        <v/>
      </c>
      <c r="J2137" s="2" t="str">
        <f>IF(ISBLANK(A2137),"",-SUM(I$3:I2137))</f>
        <v/>
      </c>
      <c r="K2137" s="2" t="str">
        <f t="shared" si="265"/>
        <v/>
      </c>
      <c r="L2137" s="7" t="str">
        <f t="shared" si="266"/>
        <v/>
      </c>
      <c r="M2137" s="7" t="str">
        <f>IF(ISBLANK(A2137),"",K2137/($M$1+SUM(K$3:K2136)))</f>
        <v/>
      </c>
      <c r="N2137" t="str">
        <f>IF(ISBLANK(A2137),"",IF(H2138=0,NETWORKDAYS($H$3,H2137,holiday!$B$2:$B$10),IF(DAY(H2137)&lt;DAY(H2138),NETWORKDAYS($H$3,H2137,holiday!$B$2:$B$10),0)))</f>
        <v/>
      </c>
      <c r="O2137" t="str">
        <f>IF(ISBLANK(A2137),"",SUMIF($A$3:$A2137,O$2,$B$3:$B2137))</f>
        <v/>
      </c>
      <c r="P2137" t="str">
        <f>IF(ISBLANK(A2137),"",SUMIF($A$3:$A2137,P$2,$B$3:$B2137))</f>
        <v/>
      </c>
      <c r="Q2137" t="str">
        <f>IF(ISBLANK(A2137),"",SUMIF($A$3:$A2137,Q$2,$B$3:$B2137))</f>
        <v/>
      </c>
      <c r="R2137" t="str">
        <f>IF(ISBLANK(A2137),"",SUMIF($A$3:$A2137,R$2,$B$3:$B2137))</f>
        <v/>
      </c>
      <c r="T2137" s="2" t="str">
        <f t="shared" si="267"/>
        <v/>
      </c>
      <c r="U2137" s="2" t="str">
        <f t="shared" si="268"/>
        <v/>
      </c>
      <c r="V2137" s="2" t="str">
        <f t="shared" si="269"/>
        <v/>
      </c>
      <c r="W2137" s="2" t="str">
        <f t="shared" si="270"/>
        <v/>
      </c>
    </row>
    <row r="2138" spans="8:23" x14ac:dyDescent="0.3">
      <c r="H2138" s="12">
        <f t="shared" si="271"/>
        <v>0</v>
      </c>
      <c r="I2138" s="2" t="str">
        <f t="shared" si="264"/>
        <v/>
      </c>
      <c r="J2138" s="2" t="str">
        <f>IF(ISBLANK(A2138),"",-SUM(I$3:I2138))</f>
        <v/>
      </c>
      <c r="K2138" s="2" t="str">
        <f t="shared" si="265"/>
        <v/>
      </c>
      <c r="L2138" s="7" t="str">
        <f t="shared" si="266"/>
        <v/>
      </c>
      <c r="M2138" s="7" t="str">
        <f>IF(ISBLANK(A2138),"",K2138/($M$1+SUM(K$3:K2137)))</f>
        <v/>
      </c>
      <c r="N2138" t="str">
        <f>IF(ISBLANK(A2138),"",IF(H2139=0,NETWORKDAYS($H$3,H2138,holiday!$B$2:$B$10),IF(DAY(H2138)&lt;DAY(H2139),NETWORKDAYS($H$3,H2138,holiday!$B$2:$B$10),0)))</f>
        <v/>
      </c>
      <c r="O2138" t="str">
        <f>IF(ISBLANK(A2138),"",SUMIF($A$3:$A2138,O$2,$B$3:$B2138))</f>
        <v/>
      </c>
      <c r="P2138" t="str">
        <f>IF(ISBLANK(A2138),"",SUMIF($A$3:$A2138,P$2,$B$3:$B2138))</f>
        <v/>
      </c>
      <c r="Q2138" t="str">
        <f>IF(ISBLANK(A2138),"",SUMIF($A$3:$A2138,Q$2,$B$3:$B2138))</f>
        <v/>
      </c>
      <c r="R2138" t="str">
        <f>IF(ISBLANK(A2138),"",SUMIF($A$3:$A2138,R$2,$B$3:$B2138))</f>
        <v/>
      </c>
      <c r="T2138" s="2" t="str">
        <f t="shared" si="267"/>
        <v/>
      </c>
      <c r="U2138" s="2" t="str">
        <f t="shared" si="268"/>
        <v/>
      </c>
      <c r="V2138" s="2" t="str">
        <f t="shared" si="269"/>
        <v/>
      </c>
      <c r="W2138" s="2" t="str">
        <f t="shared" si="270"/>
        <v/>
      </c>
    </row>
    <row r="2139" spans="8:23" x14ac:dyDescent="0.3">
      <c r="H2139" s="12">
        <f t="shared" si="271"/>
        <v>0</v>
      </c>
      <c r="I2139" s="2" t="str">
        <f t="shared" si="264"/>
        <v/>
      </c>
      <c r="J2139" s="2" t="str">
        <f>IF(ISBLANK(A2139),"",-SUM(I$3:I2139))</f>
        <v/>
      </c>
      <c r="K2139" s="2" t="str">
        <f t="shared" si="265"/>
        <v/>
      </c>
      <c r="L2139" s="7" t="str">
        <f t="shared" si="266"/>
        <v/>
      </c>
      <c r="M2139" s="7" t="str">
        <f>IF(ISBLANK(A2139),"",K2139/($M$1+SUM(K$3:K2138)))</f>
        <v/>
      </c>
      <c r="N2139" t="str">
        <f>IF(ISBLANK(A2139),"",IF(H2140=0,NETWORKDAYS($H$3,H2139,holiday!$B$2:$B$10),IF(DAY(H2139)&lt;DAY(H2140),NETWORKDAYS($H$3,H2139,holiday!$B$2:$B$10),0)))</f>
        <v/>
      </c>
      <c r="O2139" t="str">
        <f>IF(ISBLANK(A2139),"",SUMIF($A$3:$A2139,O$2,$B$3:$B2139))</f>
        <v/>
      </c>
      <c r="P2139" t="str">
        <f>IF(ISBLANK(A2139),"",SUMIF($A$3:$A2139,P$2,$B$3:$B2139))</f>
        <v/>
      </c>
      <c r="Q2139" t="str">
        <f>IF(ISBLANK(A2139),"",SUMIF($A$3:$A2139,Q$2,$B$3:$B2139))</f>
        <v/>
      </c>
      <c r="R2139" t="str">
        <f>IF(ISBLANK(A2139),"",SUMIF($A$3:$A2139,R$2,$B$3:$B2139))</f>
        <v/>
      </c>
      <c r="T2139" s="2" t="str">
        <f t="shared" si="267"/>
        <v/>
      </c>
      <c r="U2139" s="2" t="str">
        <f t="shared" si="268"/>
        <v/>
      </c>
      <c r="V2139" s="2" t="str">
        <f t="shared" si="269"/>
        <v/>
      </c>
      <c r="W2139" s="2" t="str">
        <f t="shared" si="270"/>
        <v/>
      </c>
    </row>
    <row r="2140" spans="8:23" x14ac:dyDescent="0.3">
      <c r="H2140" s="12">
        <f t="shared" si="271"/>
        <v>0</v>
      </c>
      <c r="I2140" s="2" t="str">
        <f t="shared" si="264"/>
        <v/>
      </c>
      <c r="J2140" s="2" t="str">
        <f>IF(ISBLANK(A2140),"",-SUM(I$3:I2140))</f>
        <v/>
      </c>
      <c r="K2140" s="2" t="str">
        <f t="shared" si="265"/>
        <v/>
      </c>
      <c r="L2140" s="7" t="str">
        <f t="shared" si="266"/>
        <v/>
      </c>
      <c r="M2140" s="7" t="str">
        <f>IF(ISBLANK(A2140),"",K2140/($M$1+SUM(K$3:K2139)))</f>
        <v/>
      </c>
      <c r="N2140" t="str">
        <f>IF(ISBLANK(A2140),"",IF(H2141=0,NETWORKDAYS($H$3,H2140,holiday!$B$2:$B$10),IF(DAY(H2140)&lt;DAY(H2141),NETWORKDAYS($H$3,H2140,holiday!$B$2:$B$10),0)))</f>
        <v/>
      </c>
      <c r="O2140" t="str">
        <f>IF(ISBLANK(A2140),"",SUMIF($A$3:$A2140,O$2,$B$3:$B2140))</f>
        <v/>
      </c>
      <c r="P2140" t="str">
        <f>IF(ISBLANK(A2140),"",SUMIF($A$3:$A2140,P$2,$B$3:$B2140))</f>
        <v/>
      </c>
      <c r="Q2140" t="str">
        <f>IF(ISBLANK(A2140),"",SUMIF($A$3:$A2140,Q$2,$B$3:$B2140))</f>
        <v/>
      </c>
      <c r="R2140" t="str">
        <f>IF(ISBLANK(A2140),"",SUMIF($A$3:$A2140,R$2,$B$3:$B2140))</f>
        <v/>
      </c>
      <c r="T2140" s="2" t="str">
        <f t="shared" si="267"/>
        <v/>
      </c>
      <c r="U2140" s="2" t="str">
        <f t="shared" si="268"/>
        <v/>
      </c>
      <c r="V2140" s="2" t="str">
        <f t="shared" si="269"/>
        <v/>
      </c>
      <c r="W2140" s="2" t="str">
        <f t="shared" si="270"/>
        <v/>
      </c>
    </row>
    <row r="2141" spans="8:23" x14ac:dyDescent="0.3">
      <c r="H2141" s="12">
        <f t="shared" si="271"/>
        <v>0</v>
      </c>
      <c r="I2141" s="2" t="str">
        <f t="shared" si="264"/>
        <v/>
      </c>
      <c r="J2141" s="2" t="str">
        <f>IF(ISBLANK(A2141),"",-SUM(I$3:I2141))</f>
        <v/>
      </c>
      <c r="K2141" s="2" t="str">
        <f t="shared" si="265"/>
        <v/>
      </c>
      <c r="L2141" s="7" t="str">
        <f t="shared" si="266"/>
        <v/>
      </c>
      <c r="M2141" s="7" t="str">
        <f>IF(ISBLANK(A2141),"",K2141/($M$1+SUM(K$3:K2140)))</f>
        <v/>
      </c>
      <c r="N2141" t="str">
        <f>IF(ISBLANK(A2141),"",IF(H2142=0,NETWORKDAYS($H$3,H2141,holiday!$B$2:$B$10),IF(DAY(H2141)&lt;DAY(H2142),NETWORKDAYS($H$3,H2141,holiday!$B$2:$B$10),0)))</f>
        <v/>
      </c>
      <c r="O2141" t="str">
        <f>IF(ISBLANK(A2141),"",SUMIF($A$3:$A2141,O$2,$B$3:$B2141))</f>
        <v/>
      </c>
      <c r="P2141" t="str">
        <f>IF(ISBLANK(A2141),"",SUMIF($A$3:$A2141,P$2,$B$3:$B2141))</f>
        <v/>
      </c>
      <c r="Q2141" t="str">
        <f>IF(ISBLANK(A2141),"",SUMIF($A$3:$A2141,Q$2,$B$3:$B2141))</f>
        <v/>
      </c>
      <c r="R2141" t="str">
        <f>IF(ISBLANK(A2141),"",SUMIF($A$3:$A2141,R$2,$B$3:$B2141))</f>
        <v/>
      </c>
      <c r="T2141" s="2" t="str">
        <f t="shared" si="267"/>
        <v/>
      </c>
      <c r="U2141" s="2" t="str">
        <f t="shared" si="268"/>
        <v/>
      </c>
      <c r="V2141" s="2" t="str">
        <f t="shared" si="269"/>
        <v/>
      </c>
      <c r="W2141" s="2" t="str">
        <f t="shared" si="270"/>
        <v/>
      </c>
    </row>
    <row r="2142" spans="8:23" x14ac:dyDescent="0.3">
      <c r="H2142" s="12">
        <f t="shared" si="271"/>
        <v>0</v>
      </c>
      <c r="I2142" s="2" t="str">
        <f t="shared" si="264"/>
        <v/>
      </c>
      <c r="J2142" s="2" t="str">
        <f>IF(ISBLANK(A2142),"",-SUM(I$3:I2142))</f>
        <v/>
      </c>
      <c r="K2142" s="2" t="str">
        <f t="shared" si="265"/>
        <v/>
      </c>
      <c r="L2142" s="7" t="str">
        <f t="shared" si="266"/>
        <v/>
      </c>
      <c r="M2142" s="7" t="str">
        <f>IF(ISBLANK(A2142),"",K2142/($M$1+SUM(K$3:K2141)))</f>
        <v/>
      </c>
      <c r="N2142" t="str">
        <f>IF(ISBLANK(A2142),"",IF(H2143=0,NETWORKDAYS($H$3,H2142,holiday!$B$2:$B$10),IF(DAY(H2142)&lt;DAY(H2143),NETWORKDAYS($H$3,H2142,holiday!$B$2:$B$10),0)))</f>
        <v/>
      </c>
      <c r="O2142" t="str">
        <f>IF(ISBLANK(A2142),"",SUMIF($A$3:$A2142,O$2,$B$3:$B2142))</f>
        <v/>
      </c>
      <c r="P2142" t="str">
        <f>IF(ISBLANK(A2142),"",SUMIF($A$3:$A2142,P$2,$B$3:$B2142))</f>
        <v/>
      </c>
      <c r="Q2142" t="str">
        <f>IF(ISBLANK(A2142),"",SUMIF($A$3:$A2142,Q$2,$B$3:$B2142))</f>
        <v/>
      </c>
      <c r="R2142" t="str">
        <f>IF(ISBLANK(A2142),"",SUMIF($A$3:$A2142,R$2,$B$3:$B2142))</f>
        <v/>
      </c>
      <c r="T2142" s="2" t="str">
        <f t="shared" si="267"/>
        <v/>
      </c>
      <c r="U2142" s="2" t="str">
        <f t="shared" si="268"/>
        <v/>
      </c>
      <c r="V2142" s="2" t="str">
        <f t="shared" si="269"/>
        <v/>
      </c>
      <c r="W2142" s="2" t="str">
        <f t="shared" si="270"/>
        <v/>
      </c>
    </row>
    <row r="2143" spans="8:23" x14ac:dyDescent="0.3">
      <c r="H2143" s="12">
        <f t="shared" si="271"/>
        <v>0</v>
      </c>
      <c r="I2143" s="2" t="str">
        <f t="shared" si="264"/>
        <v/>
      </c>
      <c r="J2143" s="2" t="str">
        <f>IF(ISBLANK(A2143),"",-SUM(I$3:I2143))</f>
        <v/>
      </c>
      <c r="K2143" s="2" t="str">
        <f t="shared" si="265"/>
        <v/>
      </c>
      <c r="L2143" s="7" t="str">
        <f t="shared" si="266"/>
        <v/>
      </c>
      <c r="M2143" s="7" t="str">
        <f>IF(ISBLANK(A2143),"",K2143/($M$1+SUM(K$3:K2142)))</f>
        <v/>
      </c>
      <c r="N2143" t="str">
        <f>IF(ISBLANK(A2143),"",IF(H2144=0,NETWORKDAYS($H$3,H2143,holiday!$B$2:$B$10),IF(DAY(H2143)&lt;DAY(H2144),NETWORKDAYS($H$3,H2143,holiday!$B$2:$B$10),0)))</f>
        <v/>
      </c>
      <c r="O2143" t="str">
        <f>IF(ISBLANK(A2143),"",SUMIF($A$3:$A2143,O$2,$B$3:$B2143))</f>
        <v/>
      </c>
      <c r="P2143" t="str">
        <f>IF(ISBLANK(A2143),"",SUMIF($A$3:$A2143,P$2,$B$3:$B2143))</f>
        <v/>
      </c>
      <c r="Q2143" t="str">
        <f>IF(ISBLANK(A2143),"",SUMIF($A$3:$A2143,Q$2,$B$3:$B2143))</f>
        <v/>
      </c>
      <c r="R2143" t="str">
        <f>IF(ISBLANK(A2143),"",SUMIF($A$3:$A2143,R$2,$B$3:$B2143))</f>
        <v/>
      </c>
      <c r="T2143" s="2" t="str">
        <f t="shared" si="267"/>
        <v/>
      </c>
      <c r="U2143" s="2" t="str">
        <f t="shared" si="268"/>
        <v/>
      </c>
      <c r="V2143" s="2" t="str">
        <f t="shared" si="269"/>
        <v/>
      </c>
      <c r="W2143" s="2" t="str">
        <f t="shared" si="270"/>
        <v/>
      </c>
    </row>
    <row r="2144" spans="8:23" x14ac:dyDescent="0.3">
      <c r="H2144" s="12">
        <f t="shared" si="271"/>
        <v>0</v>
      </c>
      <c r="I2144" s="2" t="str">
        <f t="shared" si="264"/>
        <v/>
      </c>
      <c r="J2144" s="2" t="str">
        <f>IF(ISBLANK(A2144),"",-SUM(I$3:I2144))</f>
        <v/>
      </c>
      <c r="K2144" s="2" t="str">
        <f t="shared" si="265"/>
        <v/>
      </c>
      <c r="L2144" s="7" t="str">
        <f t="shared" si="266"/>
        <v/>
      </c>
      <c r="M2144" s="7" t="str">
        <f>IF(ISBLANK(A2144),"",K2144/($M$1+SUM(K$3:K2143)))</f>
        <v/>
      </c>
      <c r="N2144" t="str">
        <f>IF(ISBLANK(A2144),"",IF(H2145=0,NETWORKDAYS($H$3,H2144,holiday!$B$2:$B$10),IF(DAY(H2144)&lt;DAY(H2145),NETWORKDAYS($H$3,H2144,holiday!$B$2:$B$10),0)))</f>
        <v/>
      </c>
      <c r="O2144" t="str">
        <f>IF(ISBLANK(A2144),"",SUMIF($A$3:$A2144,O$2,$B$3:$B2144))</f>
        <v/>
      </c>
      <c r="P2144" t="str">
        <f>IF(ISBLANK(A2144),"",SUMIF($A$3:$A2144,P$2,$B$3:$B2144))</f>
        <v/>
      </c>
      <c r="Q2144" t="str">
        <f>IF(ISBLANK(A2144),"",SUMIF($A$3:$A2144,Q$2,$B$3:$B2144))</f>
        <v/>
      </c>
      <c r="R2144" t="str">
        <f>IF(ISBLANK(A2144),"",SUMIF($A$3:$A2144,R$2,$B$3:$B2144))</f>
        <v/>
      </c>
      <c r="T2144" s="2" t="str">
        <f t="shared" si="267"/>
        <v/>
      </c>
      <c r="U2144" s="2" t="str">
        <f t="shared" si="268"/>
        <v/>
      </c>
      <c r="V2144" s="2" t="str">
        <f t="shared" si="269"/>
        <v/>
      </c>
      <c r="W2144" s="2" t="str">
        <f t="shared" si="270"/>
        <v/>
      </c>
    </row>
    <row r="2145" spans="8:23" x14ac:dyDescent="0.3">
      <c r="H2145" s="12">
        <f t="shared" si="271"/>
        <v>0</v>
      </c>
      <c r="I2145" s="2" t="str">
        <f t="shared" si="264"/>
        <v/>
      </c>
      <c r="J2145" s="2" t="str">
        <f>IF(ISBLANK(A2145),"",-SUM(I$3:I2145))</f>
        <v/>
      </c>
      <c r="K2145" s="2" t="str">
        <f t="shared" si="265"/>
        <v/>
      </c>
      <c r="L2145" s="7" t="str">
        <f t="shared" si="266"/>
        <v/>
      </c>
      <c r="M2145" s="7" t="str">
        <f>IF(ISBLANK(A2145),"",K2145/($M$1+SUM(K$3:K2144)))</f>
        <v/>
      </c>
      <c r="N2145" t="str">
        <f>IF(ISBLANK(A2145),"",IF(H2146=0,NETWORKDAYS($H$3,H2145,holiday!$B$2:$B$10),IF(DAY(H2145)&lt;DAY(H2146),NETWORKDAYS($H$3,H2145,holiday!$B$2:$B$10),0)))</f>
        <v/>
      </c>
      <c r="O2145" t="str">
        <f>IF(ISBLANK(A2145),"",SUMIF($A$3:$A2145,O$2,$B$3:$B2145))</f>
        <v/>
      </c>
      <c r="P2145" t="str">
        <f>IF(ISBLANK(A2145),"",SUMIF($A$3:$A2145,P$2,$B$3:$B2145))</f>
        <v/>
      </c>
      <c r="Q2145" t="str">
        <f>IF(ISBLANK(A2145),"",SUMIF($A$3:$A2145,Q$2,$B$3:$B2145))</f>
        <v/>
      </c>
      <c r="R2145" t="str">
        <f>IF(ISBLANK(A2145),"",SUMIF($A$3:$A2145,R$2,$B$3:$B2145))</f>
        <v/>
      </c>
      <c r="T2145" s="2" t="str">
        <f t="shared" si="267"/>
        <v/>
      </c>
      <c r="U2145" s="2" t="str">
        <f t="shared" si="268"/>
        <v/>
      </c>
      <c r="V2145" s="2" t="str">
        <f t="shared" si="269"/>
        <v/>
      </c>
      <c r="W2145" s="2" t="str">
        <f t="shared" si="270"/>
        <v/>
      </c>
    </row>
    <row r="2146" spans="8:23" x14ac:dyDescent="0.3">
      <c r="H2146" s="12">
        <f t="shared" si="271"/>
        <v>0</v>
      </c>
      <c r="I2146" s="2" t="str">
        <f t="shared" si="264"/>
        <v/>
      </c>
      <c r="J2146" s="2" t="str">
        <f>IF(ISBLANK(A2146),"",-SUM(I$3:I2146))</f>
        <v/>
      </c>
      <c r="K2146" s="2" t="str">
        <f t="shared" si="265"/>
        <v/>
      </c>
      <c r="L2146" s="7" t="str">
        <f t="shared" si="266"/>
        <v/>
      </c>
      <c r="M2146" s="7" t="str">
        <f>IF(ISBLANK(A2146),"",K2146/($M$1+SUM(K$3:K2145)))</f>
        <v/>
      </c>
      <c r="N2146" t="str">
        <f>IF(ISBLANK(A2146),"",IF(H2147=0,NETWORKDAYS($H$3,H2146,holiday!$B$2:$B$10),IF(DAY(H2146)&lt;DAY(H2147),NETWORKDAYS($H$3,H2146,holiday!$B$2:$B$10),0)))</f>
        <v/>
      </c>
      <c r="O2146" t="str">
        <f>IF(ISBLANK(A2146),"",SUMIF($A$3:$A2146,O$2,$B$3:$B2146))</f>
        <v/>
      </c>
      <c r="P2146" t="str">
        <f>IF(ISBLANK(A2146),"",SUMIF($A$3:$A2146,P$2,$B$3:$B2146))</f>
        <v/>
      </c>
      <c r="Q2146" t="str">
        <f>IF(ISBLANK(A2146),"",SUMIF($A$3:$A2146,Q$2,$B$3:$B2146))</f>
        <v/>
      </c>
      <c r="R2146" t="str">
        <f>IF(ISBLANK(A2146),"",SUMIF($A$3:$A2146,R$2,$B$3:$B2146))</f>
        <v/>
      </c>
      <c r="T2146" s="2" t="str">
        <f t="shared" si="267"/>
        <v/>
      </c>
      <c r="U2146" s="2" t="str">
        <f t="shared" si="268"/>
        <v/>
      </c>
      <c r="V2146" s="2" t="str">
        <f t="shared" si="269"/>
        <v/>
      </c>
      <c r="W2146" s="2" t="str">
        <f t="shared" si="270"/>
        <v/>
      </c>
    </row>
    <row r="2147" spans="8:23" x14ac:dyDescent="0.3">
      <c r="H2147" s="12">
        <f t="shared" si="271"/>
        <v>0</v>
      </c>
      <c r="I2147" s="2" t="str">
        <f t="shared" si="264"/>
        <v/>
      </c>
      <c r="J2147" s="2" t="str">
        <f>IF(ISBLANK(A2147),"",-SUM(I$3:I2147))</f>
        <v/>
      </c>
      <c r="K2147" s="2" t="str">
        <f t="shared" si="265"/>
        <v/>
      </c>
      <c r="L2147" s="7" t="str">
        <f t="shared" si="266"/>
        <v/>
      </c>
      <c r="M2147" s="7" t="str">
        <f>IF(ISBLANK(A2147),"",K2147/($M$1+SUM(K$3:K2146)))</f>
        <v/>
      </c>
      <c r="N2147" t="str">
        <f>IF(ISBLANK(A2147),"",IF(H2148=0,NETWORKDAYS($H$3,H2147,holiday!$B$2:$B$10),IF(DAY(H2147)&lt;DAY(H2148),NETWORKDAYS($H$3,H2147,holiday!$B$2:$B$10),0)))</f>
        <v/>
      </c>
      <c r="O2147" t="str">
        <f>IF(ISBLANK(A2147),"",SUMIF($A$3:$A2147,O$2,$B$3:$B2147))</f>
        <v/>
      </c>
      <c r="P2147" t="str">
        <f>IF(ISBLANK(A2147),"",SUMIF($A$3:$A2147,P$2,$B$3:$B2147))</f>
        <v/>
      </c>
      <c r="Q2147" t="str">
        <f>IF(ISBLANK(A2147),"",SUMIF($A$3:$A2147,Q$2,$B$3:$B2147))</f>
        <v/>
      </c>
      <c r="R2147" t="str">
        <f>IF(ISBLANK(A2147),"",SUMIF($A$3:$A2147,R$2,$B$3:$B2147))</f>
        <v/>
      </c>
      <c r="T2147" s="2" t="str">
        <f t="shared" si="267"/>
        <v/>
      </c>
      <c r="U2147" s="2" t="str">
        <f t="shared" si="268"/>
        <v/>
      </c>
      <c r="V2147" s="2" t="str">
        <f t="shared" si="269"/>
        <v/>
      </c>
      <c r="W2147" s="2" t="str">
        <f t="shared" si="270"/>
        <v/>
      </c>
    </row>
    <row r="2148" spans="8:23" x14ac:dyDescent="0.3">
      <c r="H2148" s="12">
        <f t="shared" si="271"/>
        <v>0</v>
      </c>
      <c r="I2148" s="2" t="str">
        <f t="shared" si="264"/>
        <v/>
      </c>
      <c r="J2148" s="2" t="str">
        <f>IF(ISBLANK(A2148),"",-SUM(I$3:I2148))</f>
        <v/>
      </c>
      <c r="K2148" s="2" t="str">
        <f t="shared" si="265"/>
        <v/>
      </c>
      <c r="L2148" s="7" t="str">
        <f t="shared" si="266"/>
        <v/>
      </c>
      <c r="M2148" s="7" t="str">
        <f>IF(ISBLANK(A2148),"",K2148/($M$1+SUM(K$3:K2147)))</f>
        <v/>
      </c>
      <c r="N2148" t="str">
        <f>IF(ISBLANK(A2148),"",IF(H2149=0,NETWORKDAYS($H$3,H2148,holiday!$B$2:$B$10),IF(DAY(H2148)&lt;DAY(H2149),NETWORKDAYS($H$3,H2148,holiday!$B$2:$B$10),0)))</f>
        <v/>
      </c>
      <c r="O2148" t="str">
        <f>IF(ISBLANK(A2148),"",SUMIF($A$3:$A2148,O$2,$B$3:$B2148))</f>
        <v/>
      </c>
      <c r="P2148" t="str">
        <f>IF(ISBLANK(A2148),"",SUMIF($A$3:$A2148,P$2,$B$3:$B2148))</f>
        <v/>
      </c>
      <c r="Q2148" t="str">
        <f>IF(ISBLANK(A2148),"",SUMIF($A$3:$A2148,Q$2,$B$3:$B2148))</f>
        <v/>
      </c>
      <c r="R2148" t="str">
        <f>IF(ISBLANK(A2148),"",SUMIF($A$3:$A2148,R$2,$B$3:$B2148))</f>
        <v/>
      </c>
      <c r="T2148" s="2" t="str">
        <f t="shared" si="267"/>
        <v/>
      </c>
      <c r="U2148" s="2" t="str">
        <f t="shared" si="268"/>
        <v/>
      </c>
      <c r="V2148" s="2" t="str">
        <f t="shared" si="269"/>
        <v/>
      </c>
      <c r="W2148" s="2" t="str">
        <f t="shared" si="270"/>
        <v/>
      </c>
    </row>
    <row r="2149" spans="8:23" x14ac:dyDescent="0.3">
      <c r="H2149" s="12">
        <f t="shared" si="271"/>
        <v>0</v>
      </c>
      <c r="I2149" s="2" t="str">
        <f t="shared" si="264"/>
        <v/>
      </c>
      <c r="J2149" s="2" t="str">
        <f>IF(ISBLANK(A2149),"",-SUM(I$3:I2149))</f>
        <v/>
      </c>
      <c r="K2149" s="2" t="str">
        <f t="shared" si="265"/>
        <v/>
      </c>
      <c r="L2149" s="7" t="str">
        <f t="shared" si="266"/>
        <v/>
      </c>
      <c r="M2149" s="7" t="str">
        <f>IF(ISBLANK(A2149),"",K2149/($M$1+SUM(K$3:K2148)))</f>
        <v/>
      </c>
      <c r="N2149" t="str">
        <f>IF(ISBLANK(A2149),"",IF(H2150=0,NETWORKDAYS($H$3,H2149,holiday!$B$2:$B$10),IF(DAY(H2149)&lt;DAY(H2150),NETWORKDAYS($H$3,H2149,holiday!$B$2:$B$10),0)))</f>
        <v/>
      </c>
      <c r="O2149" t="str">
        <f>IF(ISBLANK(A2149),"",SUMIF($A$3:$A2149,O$2,$B$3:$B2149))</f>
        <v/>
      </c>
      <c r="P2149" t="str">
        <f>IF(ISBLANK(A2149),"",SUMIF($A$3:$A2149,P$2,$B$3:$B2149))</f>
        <v/>
      </c>
      <c r="Q2149" t="str">
        <f>IF(ISBLANK(A2149),"",SUMIF($A$3:$A2149,Q$2,$B$3:$B2149))</f>
        <v/>
      </c>
      <c r="R2149" t="str">
        <f>IF(ISBLANK(A2149),"",SUMIF($A$3:$A2149,R$2,$B$3:$B2149))</f>
        <v/>
      </c>
      <c r="T2149" s="2" t="str">
        <f t="shared" si="267"/>
        <v/>
      </c>
      <c r="U2149" s="2" t="str">
        <f t="shared" si="268"/>
        <v/>
      </c>
      <c r="V2149" s="2" t="str">
        <f t="shared" si="269"/>
        <v/>
      </c>
      <c r="W2149" s="2" t="str">
        <f t="shared" si="270"/>
        <v/>
      </c>
    </row>
    <row r="2150" spans="8:23" x14ac:dyDescent="0.3">
      <c r="H2150" s="12">
        <f t="shared" si="271"/>
        <v>0</v>
      </c>
      <c r="I2150" s="2" t="str">
        <f t="shared" si="264"/>
        <v/>
      </c>
      <c r="J2150" s="2" t="str">
        <f>IF(ISBLANK(A2150),"",-SUM(I$3:I2150))</f>
        <v/>
      </c>
      <c r="K2150" s="2" t="str">
        <f t="shared" si="265"/>
        <v/>
      </c>
      <c r="L2150" s="7" t="str">
        <f t="shared" si="266"/>
        <v/>
      </c>
      <c r="M2150" s="7" t="str">
        <f>IF(ISBLANK(A2150),"",K2150/($M$1+SUM(K$3:K2149)))</f>
        <v/>
      </c>
      <c r="N2150" t="str">
        <f>IF(ISBLANK(A2150),"",IF(H2151=0,NETWORKDAYS($H$3,H2150,holiday!$B$2:$B$10),IF(DAY(H2150)&lt;DAY(H2151),NETWORKDAYS($H$3,H2150,holiday!$B$2:$B$10),0)))</f>
        <v/>
      </c>
      <c r="O2150" t="str">
        <f>IF(ISBLANK(A2150),"",SUMIF($A$3:$A2150,O$2,$B$3:$B2150))</f>
        <v/>
      </c>
      <c r="P2150" t="str">
        <f>IF(ISBLANK(A2150),"",SUMIF($A$3:$A2150,P$2,$B$3:$B2150))</f>
        <v/>
      </c>
      <c r="Q2150" t="str">
        <f>IF(ISBLANK(A2150),"",SUMIF($A$3:$A2150,Q$2,$B$3:$B2150))</f>
        <v/>
      </c>
      <c r="R2150" t="str">
        <f>IF(ISBLANK(A2150),"",SUMIF($A$3:$A2150,R$2,$B$3:$B2150))</f>
        <v/>
      </c>
      <c r="T2150" s="2" t="str">
        <f t="shared" si="267"/>
        <v/>
      </c>
      <c r="U2150" s="2" t="str">
        <f t="shared" si="268"/>
        <v/>
      </c>
      <c r="V2150" s="2" t="str">
        <f t="shared" si="269"/>
        <v/>
      </c>
      <c r="W2150" s="2" t="str">
        <f t="shared" si="270"/>
        <v/>
      </c>
    </row>
    <row r="2151" spans="8:23" x14ac:dyDescent="0.3">
      <c r="H2151" s="12">
        <f t="shared" si="271"/>
        <v>0</v>
      </c>
      <c r="I2151" s="2" t="str">
        <f t="shared" si="264"/>
        <v/>
      </c>
      <c r="J2151" s="2" t="str">
        <f>IF(ISBLANK(A2151),"",-SUM(I$3:I2151))</f>
        <v/>
      </c>
      <c r="K2151" s="2" t="str">
        <f t="shared" si="265"/>
        <v/>
      </c>
      <c r="L2151" s="7" t="str">
        <f t="shared" si="266"/>
        <v/>
      </c>
      <c r="M2151" s="7" t="str">
        <f>IF(ISBLANK(A2151),"",K2151/($M$1+SUM(K$3:K2150)))</f>
        <v/>
      </c>
      <c r="N2151" t="str">
        <f>IF(ISBLANK(A2151),"",IF(H2152=0,NETWORKDAYS($H$3,H2151,holiday!$B$2:$B$10),IF(DAY(H2151)&lt;DAY(H2152),NETWORKDAYS($H$3,H2151,holiday!$B$2:$B$10),0)))</f>
        <v/>
      </c>
      <c r="O2151" t="str">
        <f>IF(ISBLANK(A2151),"",SUMIF($A$3:$A2151,O$2,$B$3:$B2151))</f>
        <v/>
      </c>
      <c r="P2151" t="str">
        <f>IF(ISBLANK(A2151),"",SUMIF($A$3:$A2151,P$2,$B$3:$B2151))</f>
        <v/>
      </c>
      <c r="Q2151" t="str">
        <f>IF(ISBLANK(A2151),"",SUMIF($A$3:$A2151,Q$2,$B$3:$B2151))</f>
        <v/>
      </c>
      <c r="R2151" t="str">
        <f>IF(ISBLANK(A2151),"",SUMIF($A$3:$A2151,R$2,$B$3:$B2151))</f>
        <v/>
      </c>
      <c r="T2151" s="2" t="str">
        <f t="shared" si="267"/>
        <v/>
      </c>
      <c r="U2151" s="2" t="str">
        <f t="shared" si="268"/>
        <v/>
      </c>
      <c r="V2151" s="2" t="str">
        <f t="shared" si="269"/>
        <v/>
      </c>
      <c r="W2151" s="2" t="str">
        <f t="shared" si="270"/>
        <v/>
      </c>
    </row>
    <row r="2152" spans="8:23" x14ac:dyDescent="0.3">
      <c r="H2152" s="12">
        <f t="shared" si="271"/>
        <v>0</v>
      </c>
      <c r="I2152" s="2" t="str">
        <f t="shared" ref="I2152:I2215" si="272">IF(ISBLANK(A2152),"",-B2152*C2152)</f>
        <v/>
      </c>
      <c r="J2152" s="2" t="str">
        <f>IF(ISBLANK(A2152),"",-SUM(I$3:I2152))</f>
        <v/>
      </c>
      <c r="K2152" s="2" t="str">
        <f t="shared" ref="K2152:K2215" si="273">IF(ISBLANK(A2152),"",SUMPRODUCT(O2152:R2152,T2152:W2152)-J2152)</f>
        <v/>
      </c>
      <c r="L2152" s="7" t="str">
        <f t="shared" ref="L2152:L2215" si="274">IF(ISBLANK(A2152),"",K2152/$M$1)</f>
        <v/>
      </c>
      <c r="M2152" s="7" t="str">
        <f>IF(ISBLANK(A2152),"",K2152/($M$1+SUM(K$3:K2151)))</f>
        <v/>
      </c>
      <c r="N2152" t="str">
        <f>IF(ISBLANK(A2152),"",IF(H2153=0,NETWORKDAYS($H$3,H2152,holiday!$B$2:$B$10),IF(DAY(H2152)&lt;DAY(H2153),NETWORKDAYS($H$3,H2152,holiday!$B$2:$B$10),0)))</f>
        <v/>
      </c>
      <c r="O2152" t="str">
        <f>IF(ISBLANK(A2152),"",SUMIF($A$3:$A2152,O$2,$B$3:$B2152))</f>
        <v/>
      </c>
      <c r="P2152" t="str">
        <f>IF(ISBLANK(A2152),"",SUMIF($A$3:$A2152,P$2,$B$3:$B2152))</f>
        <v/>
      </c>
      <c r="Q2152" t="str">
        <f>IF(ISBLANK(A2152),"",SUMIF($A$3:$A2152,Q$2,$B$3:$B2152))</f>
        <v/>
      </c>
      <c r="R2152" t="str">
        <f>IF(ISBLANK(A2152),"",SUMIF($A$3:$A2152,R$2,$B$3:$B2152))</f>
        <v/>
      </c>
      <c r="T2152" s="2" t="str">
        <f t="shared" ref="T2152:T2215" si="275">IF(ISBLANK(A2152),"",IF($A2152=T$2,$C2152,T2151))</f>
        <v/>
      </c>
      <c r="U2152" s="2" t="str">
        <f t="shared" ref="U2152:U2215" si="276">IF(ISBLANK(A2152),"",IF($A2152=U$2,$C2152,U2151))</f>
        <v/>
      </c>
      <c r="V2152" s="2" t="str">
        <f t="shared" ref="V2152:V2215" si="277">IF(ISBLANK(A2152),"",IF($A2152=V$2,$C2152,V2151))</f>
        <v/>
      </c>
      <c r="W2152" s="2" t="str">
        <f t="shared" ref="W2152:W2215" si="278">IF(ISBLANK(A2152),"",IF($A2152=W$2,$C2152,W2151))</f>
        <v/>
      </c>
    </row>
    <row r="2153" spans="8:23" x14ac:dyDescent="0.3">
      <c r="H2153" s="12">
        <f t="shared" si="271"/>
        <v>0</v>
      </c>
      <c r="I2153" s="2" t="str">
        <f t="shared" si="272"/>
        <v/>
      </c>
      <c r="J2153" s="2" t="str">
        <f>IF(ISBLANK(A2153),"",-SUM(I$3:I2153))</f>
        <v/>
      </c>
      <c r="K2153" s="2" t="str">
        <f t="shared" si="273"/>
        <v/>
      </c>
      <c r="L2153" s="7" t="str">
        <f t="shared" si="274"/>
        <v/>
      </c>
      <c r="M2153" s="7" t="str">
        <f>IF(ISBLANK(A2153),"",K2153/($M$1+SUM(K$3:K2152)))</f>
        <v/>
      </c>
      <c r="N2153" t="str">
        <f>IF(ISBLANK(A2153),"",IF(H2154=0,NETWORKDAYS($H$3,H2153,holiday!$B$2:$B$10),IF(DAY(H2153)&lt;DAY(H2154),NETWORKDAYS($H$3,H2153,holiday!$B$2:$B$10),0)))</f>
        <v/>
      </c>
      <c r="O2153" t="str">
        <f>IF(ISBLANK(A2153),"",SUMIF($A$3:$A2153,O$2,$B$3:$B2153))</f>
        <v/>
      </c>
      <c r="P2153" t="str">
        <f>IF(ISBLANK(A2153),"",SUMIF($A$3:$A2153,P$2,$B$3:$B2153))</f>
        <v/>
      </c>
      <c r="Q2153" t="str">
        <f>IF(ISBLANK(A2153),"",SUMIF($A$3:$A2153,Q$2,$B$3:$B2153))</f>
        <v/>
      </c>
      <c r="R2153" t="str">
        <f>IF(ISBLANK(A2153),"",SUMIF($A$3:$A2153,R$2,$B$3:$B2153))</f>
        <v/>
      </c>
      <c r="T2153" s="2" t="str">
        <f t="shared" si="275"/>
        <v/>
      </c>
      <c r="U2153" s="2" t="str">
        <f t="shared" si="276"/>
        <v/>
      </c>
      <c r="V2153" s="2" t="str">
        <f t="shared" si="277"/>
        <v/>
      </c>
      <c r="W2153" s="2" t="str">
        <f t="shared" si="278"/>
        <v/>
      </c>
    </row>
    <row r="2154" spans="8:23" x14ac:dyDescent="0.3">
      <c r="H2154" s="12">
        <f t="shared" si="271"/>
        <v>0</v>
      </c>
      <c r="I2154" s="2" t="str">
        <f t="shared" si="272"/>
        <v/>
      </c>
      <c r="J2154" s="2" t="str">
        <f>IF(ISBLANK(A2154),"",-SUM(I$3:I2154))</f>
        <v/>
      </c>
      <c r="K2154" s="2" t="str">
        <f t="shared" si="273"/>
        <v/>
      </c>
      <c r="L2154" s="7" t="str">
        <f t="shared" si="274"/>
        <v/>
      </c>
      <c r="M2154" s="7" t="str">
        <f>IF(ISBLANK(A2154),"",K2154/($M$1+SUM(K$3:K2153)))</f>
        <v/>
      </c>
      <c r="N2154" t="str">
        <f>IF(ISBLANK(A2154),"",IF(H2155=0,NETWORKDAYS($H$3,H2154,holiday!$B$2:$B$10),IF(DAY(H2154)&lt;DAY(H2155),NETWORKDAYS($H$3,H2154,holiday!$B$2:$B$10),0)))</f>
        <v/>
      </c>
      <c r="O2154" t="str">
        <f>IF(ISBLANK(A2154),"",SUMIF($A$3:$A2154,O$2,$B$3:$B2154))</f>
        <v/>
      </c>
      <c r="P2154" t="str">
        <f>IF(ISBLANK(A2154),"",SUMIF($A$3:$A2154,P$2,$B$3:$B2154))</f>
        <v/>
      </c>
      <c r="Q2154" t="str">
        <f>IF(ISBLANK(A2154),"",SUMIF($A$3:$A2154,Q$2,$B$3:$B2154))</f>
        <v/>
      </c>
      <c r="R2154" t="str">
        <f>IF(ISBLANK(A2154),"",SUMIF($A$3:$A2154,R$2,$B$3:$B2154))</f>
        <v/>
      </c>
      <c r="T2154" s="2" t="str">
        <f t="shared" si="275"/>
        <v/>
      </c>
      <c r="U2154" s="2" t="str">
        <f t="shared" si="276"/>
        <v/>
      </c>
      <c r="V2154" s="2" t="str">
        <f t="shared" si="277"/>
        <v/>
      </c>
      <c r="W2154" s="2" t="str">
        <f t="shared" si="278"/>
        <v/>
      </c>
    </row>
    <row r="2155" spans="8:23" x14ac:dyDescent="0.3">
      <c r="H2155" s="12">
        <f t="shared" si="271"/>
        <v>0</v>
      </c>
      <c r="I2155" s="2" t="str">
        <f t="shared" si="272"/>
        <v/>
      </c>
      <c r="J2155" s="2" t="str">
        <f>IF(ISBLANK(A2155),"",-SUM(I$3:I2155))</f>
        <v/>
      </c>
      <c r="K2155" s="2" t="str">
        <f t="shared" si="273"/>
        <v/>
      </c>
      <c r="L2155" s="7" t="str">
        <f t="shared" si="274"/>
        <v/>
      </c>
      <c r="M2155" s="7" t="str">
        <f>IF(ISBLANK(A2155),"",K2155/($M$1+SUM(K$3:K2154)))</f>
        <v/>
      </c>
      <c r="N2155" t="str">
        <f>IF(ISBLANK(A2155),"",IF(H2156=0,NETWORKDAYS($H$3,H2155,holiday!$B$2:$B$10),IF(DAY(H2155)&lt;DAY(H2156),NETWORKDAYS($H$3,H2155,holiday!$B$2:$B$10),0)))</f>
        <v/>
      </c>
      <c r="O2155" t="str">
        <f>IF(ISBLANK(A2155),"",SUMIF($A$3:$A2155,O$2,$B$3:$B2155))</f>
        <v/>
      </c>
      <c r="P2155" t="str">
        <f>IF(ISBLANK(A2155),"",SUMIF($A$3:$A2155,P$2,$B$3:$B2155))</f>
        <v/>
      </c>
      <c r="Q2155" t="str">
        <f>IF(ISBLANK(A2155),"",SUMIF($A$3:$A2155,Q$2,$B$3:$B2155))</f>
        <v/>
      </c>
      <c r="R2155" t="str">
        <f>IF(ISBLANK(A2155),"",SUMIF($A$3:$A2155,R$2,$B$3:$B2155))</f>
        <v/>
      </c>
      <c r="T2155" s="2" t="str">
        <f t="shared" si="275"/>
        <v/>
      </c>
      <c r="U2155" s="2" t="str">
        <f t="shared" si="276"/>
        <v/>
      </c>
      <c r="V2155" s="2" t="str">
        <f t="shared" si="277"/>
        <v/>
      </c>
      <c r="W2155" s="2" t="str">
        <f t="shared" si="278"/>
        <v/>
      </c>
    </row>
    <row r="2156" spans="8:23" x14ac:dyDescent="0.3">
      <c r="H2156" s="12">
        <f t="shared" si="271"/>
        <v>0</v>
      </c>
      <c r="I2156" s="2" t="str">
        <f t="shared" si="272"/>
        <v/>
      </c>
      <c r="J2156" s="2" t="str">
        <f>IF(ISBLANK(A2156),"",-SUM(I$3:I2156))</f>
        <v/>
      </c>
      <c r="K2156" s="2" t="str">
        <f t="shared" si="273"/>
        <v/>
      </c>
      <c r="L2156" s="7" t="str">
        <f t="shared" si="274"/>
        <v/>
      </c>
      <c r="M2156" s="7" t="str">
        <f>IF(ISBLANK(A2156),"",K2156/($M$1+SUM(K$3:K2155)))</f>
        <v/>
      </c>
      <c r="N2156" t="str">
        <f>IF(ISBLANK(A2156),"",IF(H2157=0,NETWORKDAYS($H$3,H2156,holiday!$B$2:$B$10),IF(DAY(H2156)&lt;DAY(H2157),NETWORKDAYS($H$3,H2156,holiday!$B$2:$B$10),0)))</f>
        <v/>
      </c>
      <c r="O2156" t="str">
        <f>IF(ISBLANK(A2156),"",SUMIF($A$3:$A2156,O$2,$B$3:$B2156))</f>
        <v/>
      </c>
      <c r="P2156" t="str">
        <f>IF(ISBLANK(A2156),"",SUMIF($A$3:$A2156,P$2,$B$3:$B2156))</f>
        <v/>
      </c>
      <c r="Q2156" t="str">
        <f>IF(ISBLANK(A2156),"",SUMIF($A$3:$A2156,Q$2,$B$3:$B2156))</f>
        <v/>
      </c>
      <c r="R2156" t="str">
        <f>IF(ISBLANK(A2156),"",SUMIF($A$3:$A2156,R$2,$B$3:$B2156))</f>
        <v/>
      </c>
      <c r="T2156" s="2" t="str">
        <f t="shared" si="275"/>
        <v/>
      </c>
      <c r="U2156" s="2" t="str">
        <f t="shared" si="276"/>
        <v/>
      </c>
      <c r="V2156" s="2" t="str">
        <f t="shared" si="277"/>
        <v/>
      </c>
      <c r="W2156" s="2" t="str">
        <f t="shared" si="278"/>
        <v/>
      </c>
    </row>
    <row r="2157" spans="8:23" x14ac:dyDescent="0.3">
      <c r="H2157" s="12">
        <f t="shared" si="271"/>
        <v>0</v>
      </c>
      <c r="I2157" s="2" t="str">
        <f t="shared" si="272"/>
        <v/>
      </c>
      <c r="J2157" s="2" t="str">
        <f>IF(ISBLANK(A2157),"",-SUM(I$3:I2157))</f>
        <v/>
      </c>
      <c r="K2157" s="2" t="str">
        <f t="shared" si="273"/>
        <v/>
      </c>
      <c r="L2157" s="7" t="str">
        <f t="shared" si="274"/>
        <v/>
      </c>
      <c r="M2157" s="7" t="str">
        <f>IF(ISBLANK(A2157),"",K2157/($M$1+SUM(K$3:K2156)))</f>
        <v/>
      </c>
      <c r="N2157" t="str">
        <f>IF(ISBLANK(A2157),"",IF(H2158=0,NETWORKDAYS($H$3,H2157,holiday!$B$2:$B$10),IF(DAY(H2157)&lt;DAY(H2158),NETWORKDAYS($H$3,H2157,holiday!$B$2:$B$10),0)))</f>
        <v/>
      </c>
      <c r="O2157" t="str">
        <f>IF(ISBLANK(A2157),"",SUMIF($A$3:$A2157,O$2,$B$3:$B2157))</f>
        <v/>
      </c>
      <c r="P2157" t="str">
        <f>IF(ISBLANK(A2157),"",SUMIF($A$3:$A2157,P$2,$B$3:$B2157))</f>
        <v/>
      </c>
      <c r="Q2157" t="str">
        <f>IF(ISBLANK(A2157),"",SUMIF($A$3:$A2157,Q$2,$B$3:$B2157))</f>
        <v/>
      </c>
      <c r="R2157" t="str">
        <f>IF(ISBLANK(A2157),"",SUMIF($A$3:$A2157,R$2,$B$3:$B2157))</f>
        <v/>
      </c>
      <c r="T2157" s="2" t="str">
        <f t="shared" si="275"/>
        <v/>
      </c>
      <c r="U2157" s="2" t="str">
        <f t="shared" si="276"/>
        <v/>
      </c>
      <c r="V2157" s="2" t="str">
        <f t="shared" si="277"/>
        <v/>
      </c>
      <c r="W2157" s="2" t="str">
        <f t="shared" si="278"/>
        <v/>
      </c>
    </row>
    <row r="2158" spans="8:23" x14ac:dyDescent="0.3">
      <c r="H2158" s="12">
        <f t="shared" si="271"/>
        <v>0</v>
      </c>
      <c r="I2158" s="2" t="str">
        <f t="shared" si="272"/>
        <v/>
      </c>
      <c r="J2158" s="2" t="str">
        <f>IF(ISBLANK(A2158),"",-SUM(I$3:I2158))</f>
        <v/>
      </c>
      <c r="K2158" s="2" t="str">
        <f t="shared" si="273"/>
        <v/>
      </c>
      <c r="L2158" s="7" t="str">
        <f t="shared" si="274"/>
        <v/>
      </c>
      <c r="M2158" s="7" t="str">
        <f>IF(ISBLANK(A2158),"",K2158/($M$1+SUM(K$3:K2157)))</f>
        <v/>
      </c>
      <c r="N2158" t="str">
        <f>IF(ISBLANK(A2158),"",IF(H2159=0,NETWORKDAYS($H$3,H2158,holiday!$B$2:$B$10),IF(DAY(H2158)&lt;DAY(H2159),NETWORKDAYS($H$3,H2158,holiday!$B$2:$B$10),0)))</f>
        <v/>
      </c>
      <c r="O2158" t="str">
        <f>IF(ISBLANK(A2158),"",SUMIF($A$3:$A2158,O$2,$B$3:$B2158))</f>
        <v/>
      </c>
      <c r="P2158" t="str">
        <f>IF(ISBLANK(A2158),"",SUMIF($A$3:$A2158,P$2,$B$3:$B2158))</f>
        <v/>
      </c>
      <c r="Q2158" t="str">
        <f>IF(ISBLANK(A2158),"",SUMIF($A$3:$A2158,Q$2,$B$3:$B2158))</f>
        <v/>
      </c>
      <c r="R2158" t="str">
        <f>IF(ISBLANK(A2158),"",SUMIF($A$3:$A2158,R$2,$B$3:$B2158))</f>
        <v/>
      </c>
      <c r="T2158" s="2" t="str">
        <f t="shared" si="275"/>
        <v/>
      </c>
      <c r="U2158" s="2" t="str">
        <f t="shared" si="276"/>
        <v/>
      </c>
      <c r="V2158" s="2" t="str">
        <f t="shared" si="277"/>
        <v/>
      </c>
      <c r="W2158" s="2" t="str">
        <f t="shared" si="278"/>
        <v/>
      </c>
    </row>
    <row r="2159" spans="8:23" x14ac:dyDescent="0.3">
      <c r="H2159" s="12">
        <f t="shared" si="271"/>
        <v>0</v>
      </c>
      <c r="I2159" s="2" t="str">
        <f t="shared" si="272"/>
        <v/>
      </c>
      <c r="J2159" s="2" t="str">
        <f>IF(ISBLANK(A2159),"",-SUM(I$3:I2159))</f>
        <v/>
      </c>
      <c r="K2159" s="2" t="str">
        <f t="shared" si="273"/>
        <v/>
      </c>
      <c r="L2159" s="7" t="str">
        <f t="shared" si="274"/>
        <v/>
      </c>
      <c r="M2159" s="7" t="str">
        <f>IF(ISBLANK(A2159),"",K2159/($M$1+SUM(K$3:K2158)))</f>
        <v/>
      </c>
      <c r="N2159" t="str">
        <f>IF(ISBLANK(A2159),"",IF(H2160=0,NETWORKDAYS($H$3,H2159,holiday!$B$2:$B$10),IF(DAY(H2159)&lt;DAY(H2160),NETWORKDAYS($H$3,H2159,holiday!$B$2:$B$10),0)))</f>
        <v/>
      </c>
      <c r="O2159" t="str">
        <f>IF(ISBLANK(A2159),"",SUMIF($A$3:$A2159,O$2,$B$3:$B2159))</f>
        <v/>
      </c>
      <c r="P2159" t="str">
        <f>IF(ISBLANK(A2159),"",SUMIF($A$3:$A2159,P$2,$B$3:$B2159))</f>
        <v/>
      </c>
      <c r="Q2159" t="str">
        <f>IF(ISBLANK(A2159),"",SUMIF($A$3:$A2159,Q$2,$B$3:$B2159))</f>
        <v/>
      </c>
      <c r="R2159" t="str">
        <f>IF(ISBLANK(A2159),"",SUMIF($A$3:$A2159,R$2,$B$3:$B2159))</f>
        <v/>
      </c>
      <c r="T2159" s="2" t="str">
        <f t="shared" si="275"/>
        <v/>
      </c>
      <c r="U2159" s="2" t="str">
        <f t="shared" si="276"/>
        <v/>
      </c>
      <c r="V2159" s="2" t="str">
        <f t="shared" si="277"/>
        <v/>
      </c>
      <c r="W2159" s="2" t="str">
        <f t="shared" si="278"/>
        <v/>
      </c>
    </row>
    <row r="2160" spans="8:23" x14ac:dyDescent="0.3">
      <c r="H2160" s="12">
        <f t="shared" si="271"/>
        <v>0</v>
      </c>
      <c r="I2160" s="2" t="str">
        <f t="shared" si="272"/>
        <v/>
      </c>
      <c r="J2160" s="2" t="str">
        <f>IF(ISBLANK(A2160),"",-SUM(I$3:I2160))</f>
        <v/>
      </c>
      <c r="K2160" s="2" t="str">
        <f t="shared" si="273"/>
        <v/>
      </c>
      <c r="L2160" s="7" t="str">
        <f t="shared" si="274"/>
        <v/>
      </c>
      <c r="M2160" s="7" t="str">
        <f>IF(ISBLANK(A2160),"",K2160/($M$1+SUM(K$3:K2159)))</f>
        <v/>
      </c>
      <c r="N2160" t="str">
        <f>IF(ISBLANK(A2160),"",IF(H2161=0,NETWORKDAYS($H$3,H2160,holiday!$B$2:$B$10),IF(DAY(H2160)&lt;DAY(H2161),NETWORKDAYS($H$3,H2160,holiday!$B$2:$B$10),0)))</f>
        <v/>
      </c>
      <c r="O2160" t="str">
        <f>IF(ISBLANK(A2160),"",SUMIF($A$3:$A2160,O$2,$B$3:$B2160))</f>
        <v/>
      </c>
      <c r="P2160" t="str">
        <f>IF(ISBLANK(A2160),"",SUMIF($A$3:$A2160,P$2,$B$3:$B2160))</f>
        <v/>
      </c>
      <c r="Q2160" t="str">
        <f>IF(ISBLANK(A2160),"",SUMIF($A$3:$A2160,Q$2,$B$3:$B2160))</f>
        <v/>
      </c>
      <c r="R2160" t="str">
        <f>IF(ISBLANK(A2160),"",SUMIF($A$3:$A2160,R$2,$B$3:$B2160))</f>
        <v/>
      </c>
      <c r="T2160" s="2" t="str">
        <f t="shared" si="275"/>
        <v/>
      </c>
      <c r="U2160" s="2" t="str">
        <f t="shared" si="276"/>
        <v/>
      </c>
      <c r="V2160" s="2" t="str">
        <f t="shared" si="277"/>
        <v/>
      </c>
      <c r="W2160" s="2" t="str">
        <f t="shared" si="278"/>
        <v/>
      </c>
    </row>
    <row r="2161" spans="8:23" x14ac:dyDescent="0.3">
      <c r="H2161" s="12">
        <f t="shared" si="271"/>
        <v>0</v>
      </c>
      <c r="I2161" s="2" t="str">
        <f t="shared" si="272"/>
        <v/>
      </c>
      <c r="J2161" s="2" t="str">
        <f>IF(ISBLANK(A2161),"",-SUM(I$3:I2161))</f>
        <v/>
      </c>
      <c r="K2161" s="2" t="str">
        <f t="shared" si="273"/>
        <v/>
      </c>
      <c r="L2161" s="7" t="str">
        <f t="shared" si="274"/>
        <v/>
      </c>
      <c r="M2161" s="7" t="str">
        <f>IF(ISBLANK(A2161),"",K2161/($M$1+SUM(K$3:K2160)))</f>
        <v/>
      </c>
      <c r="N2161" t="str">
        <f>IF(ISBLANK(A2161),"",IF(H2162=0,NETWORKDAYS($H$3,H2161,holiday!$B$2:$B$10),IF(DAY(H2161)&lt;DAY(H2162),NETWORKDAYS($H$3,H2161,holiday!$B$2:$B$10),0)))</f>
        <v/>
      </c>
      <c r="O2161" t="str">
        <f>IF(ISBLANK(A2161),"",SUMIF($A$3:$A2161,O$2,$B$3:$B2161))</f>
        <v/>
      </c>
      <c r="P2161" t="str">
        <f>IF(ISBLANK(A2161),"",SUMIF($A$3:$A2161,P$2,$B$3:$B2161))</f>
        <v/>
      </c>
      <c r="Q2161" t="str">
        <f>IF(ISBLANK(A2161),"",SUMIF($A$3:$A2161,Q$2,$B$3:$B2161))</f>
        <v/>
      </c>
      <c r="R2161" t="str">
        <f>IF(ISBLANK(A2161),"",SUMIF($A$3:$A2161,R$2,$B$3:$B2161))</f>
        <v/>
      </c>
      <c r="T2161" s="2" t="str">
        <f t="shared" si="275"/>
        <v/>
      </c>
      <c r="U2161" s="2" t="str">
        <f t="shared" si="276"/>
        <v/>
      </c>
      <c r="V2161" s="2" t="str">
        <f t="shared" si="277"/>
        <v/>
      </c>
      <c r="W2161" s="2" t="str">
        <f t="shared" si="278"/>
        <v/>
      </c>
    </row>
    <row r="2162" spans="8:23" x14ac:dyDescent="0.3">
      <c r="H2162" s="12">
        <f t="shared" si="271"/>
        <v>0</v>
      </c>
      <c r="I2162" s="2" t="str">
        <f t="shared" si="272"/>
        <v/>
      </c>
      <c r="J2162" s="2" t="str">
        <f>IF(ISBLANK(A2162),"",-SUM(I$3:I2162))</f>
        <v/>
      </c>
      <c r="K2162" s="2" t="str">
        <f t="shared" si="273"/>
        <v/>
      </c>
      <c r="L2162" s="7" t="str">
        <f t="shared" si="274"/>
        <v/>
      </c>
      <c r="M2162" s="7" t="str">
        <f>IF(ISBLANK(A2162),"",K2162/($M$1+SUM(K$3:K2161)))</f>
        <v/>
      </c>
      <c r="N2162" t="str">
        <f>IF(ISBLANK(A2162),"",IF(H2163=0,NETWORKDAYS($H$3,H2162,holiday!$B$2:$B$10),IF(DAY(H2162)&lt;DAY(H2163),NETWORKDAYS($H$3,H2162,holiday!$B$2:$B$10),0)))</f>
        <v/>
      </c>
      <c r="O2162" t="str">
        <f>IF(ISBLANK(A2162),"",SUMIF($A$3:$A2162,O$2,$B$3:$B2162))</f>
        <v/>
      </c>
      <c r="P2162" t="str">
        <f>IF(ISBLANK(A2162),"",SUMIF($A$3:$A2162,P$2,$B$3:$B2162))</f>
        <v/>
      </c>
      <c r="Q2162" t="str">
        <f>IF(ISBLANK(A2162),"",SUMIF($A$3:$A2162,Q$2,$B$3:$B2162))</f>
        <v/>
      </c>
      <c r="R2162" t="str">
        <f>IF(ISBLANK(A2162),"",SUMIF($A$3:$A2162,R$2,$B$3:$B2162))</f>
        <v/>
      </c>
      <c r="T2162" s="2" t="str">
        <f t="shared" si="275"/>
        <v/>
      </c>
      <c r="U2162" s="2" t="str">
        <f t="shared" si="276"/>
        <v/>
      </c>
      <c r="V2162" s="2" t="str">
        <f t="shared" si="277"/>
        <v/>
      </c>
      <c r="W2162" s="2" t="str">
        <f t="shared" si="278"/>
        <v/>
      </c>
    </row>
    <row r="2163" spans="8:23" x14ac:dyDescent="0.3">
      <c r="H2163" s="12">
        <f t="shared" si="271"/>
        <v>0</v>
      </c>
      <c r="I2163" s="2" t="str">
        <f t="shared" si="272"/>
        <v/>
      </c>
      <c r="J2163" s="2" t="str">
        <f>IF(ISBLANK(A2163),"",-SUM(I$3:I2163))</f>
        <v/>
      </c>
      <c r="K2163" s="2" t="str">
        <f t="shared" si="273"/>
        <v/>
      </c>
      <c r="L2163" s="7" t="str">
        <f t="shared" si="274"/>
        <v/>
      </c>
      <c r="M2163" s="7" t="str">
        <f>IF(ISBLANK(A2163),"",K2163/($M$1+SUM(K$3:K2162)))</f>
        <v/>
      </c>
      <c r="N2163" t="str">
        <f>IF(ISBLANK(A2163),"",IF(H2164=0,NETWORKDAYS($H$3,H2163,holiday!$B$2:$B$10),IF(DAY(H2163)&lt;DAY(H2164),NETWORKDAYS($H$3,H2163,holiday!$B$2:$B$10),0)))</f>
        <v/>
      </c>
      <c r="O2163" t="str">
        <f>IF(ISBLANK(A2163),"",SUMIF($A$3:$A2163,O$2,$B$3:$B2163))</f>
        <v/>
      </c>
      <c r="P2163" t="str">
        <f>IF(ISBLANK(A2163),"",SUMIF($A$3:$A2163,P$2,$B$3:$B2163))</f>
        <v/>
      </c>
      <c r="Q2163" t="str">
        <f>IF(ISBLANK(A2163),"",SUMIF($A$3:$A2163,Q$2,$B$3:$B2163))</f>
        <v/>
      </c>
      <c r="R2163" t="str">
        <f>IF(ISBLANK(A2163),"",SUMIF($A$3:$A2163,R$2,$B$3:$B2163))</f>
        <v/>
      </c>
      <c r="T2163" s="2" t="str">
        <f t="shared" si="275"/>
        <v/>
      </c>
      <c r="U2163" s="2" t="str">
        <f t="shared" si="276"/>
        <v/>
      </c>
      <c r="V2163" s="2" t="str">
        <f t="shared" si="277"/>
        <v/>
      </c>
      <c r="W2163" s="2" t="str">
        <f t="shared" si="278"/>
        <v/>
      </c>
    </row>
    <row r="2164" spans="8:23" x14ac:dyDescent="0.3">
      <c r="H2164" s="12">
        <f t="shared" si="271"/>
        <v>0</v>
      </c>
      <c r="I2164" s="2" t="str">
        <f t="shared" si="272"/>
        <v/>
      </c>
      <c r="J2164" s="2" t="str">
        <f>IF(ISBLANK(A2164),"",-SUM(I$3:I2164))</f>
        <v/>
      </c>
      <c r="K2164" s="2" t="str">
        <f t="shared" si="273"/>
        <v/>
      </c>
      <c r="L2164" s="7" t="str">
        <f t="shared" si="274"/>
        <v/>
      </c>
      <c r="M2164" s="7" t="str">
        <f>IF(ISBLANK(A2164),"",K2164/($M$1+SUM(K$3:K2163)))</f>
        <v/>
      </c>
      <c r="N2164" t="str">
        <f>IF(ISBLANK(A2164),"",IF(H2165=0,NETWORKDAYS($H$3,H2164,holiday!$B$2:$B$10),IF(DAY(H2164)&lt;DAY(H2165),NETWORKDAYS($H$3,H2164,holiday!$B$2:$B$10),0)))</f>
        <v/>
      </c>
      <c r="O2164" t="str">
        <f>IF(ISBLANK(A2164),"",SUMIF($A$3:$A2164,O$2,$B$3:$B2164))</f>
        <v/>
      </c>
      <c r="P2164" t="str">
        <f>IF(ISBLANK(A2164),"",SUMIF($A$3:$A2164,P$2,$B$3:$B2164))</f>
        <v/>
      </c>
      <c r="Q2164" t="str">
        <f>IF(ISBLANK(A2164),"",SUMIF($A$3:$A2164,Q$2,$B$3:$B2164))</f>
        <v/>
      </c>
      <c r="R2164" t="str">
        <f>IF(ISBLANK(A2164),"",SUMIF($A$3:$A2164,R$2,$B$3:$B2164))</f>
        <v/>
      </c>
      <c r="T2164" s="2" t="str">
        <f t="shared" si="275"/>
        <v/>
      </c>
      <c r="U2164" s="2" t="str">
        <f t="shared" si="276"/>
        <v/>
      </c>
      <c r="V2164" s="2" t="str">
        <f t="shared" si="277"/>
        <v/>
      </c>
      <c r="W2164" s="2" t="str">
        <f t="shared" si="278"/>
        <v/>
      </c>
    </row>
    <row r="2165" spans="8:23" x14ac:dyDescent="0.3">
      <c r="H2165" s="12">
        <f t="shared" si="271"/>
        <v>0</v>
      </c>
      <c r="I2165" s="2" t="str">
        <f t="shared" si="272"/>
        <v/>
      </c>
      <c r="J2165" s="2" t="str">
        <f>IF(ISBLANK(A2165),"",-SUM(I$3:I2165))</f>
        <v/>
      </c>
      <c r="K2165" s="2" t="str">
        <f t="shared" si="273"/>
        <v/>
      </c>
      <c r="L2165" s="7" t="str">
        <f t="shared" si="274"/>
        <v/>
      </c>
      <c r="M2165" s="7" t="str">
        <f>IF(ISBLANK(A2165),"",K2165/($M$1+SUM(K$3:K2164)))</f>
        <v/>
      </c>
      <c r="N2165" t="str">
        <f>IF(ISBLANK(A2165),"",IF(H2166=0,NETWORKDAYS($H$3,H2165,holiday!$B$2:$B$10),IF(DAY(H2165)&lt;DAY(H2166),NETWORKDAYS($H$3,H2165,holiday!$B$2:$B$10),0)))</f>
        <v/>
      </c>
      <c r="O2165" t="str">
        <f>IF(ISBLANK(A2165),"",SUMIF($A$3:$A2165,O$2,$B$3:$B2165))</f>
        <v/>
      </c>
      <c r="P2165" t="str">
        <f>IF(ISBLANK(A2165),"",SUMIF($A$3:$A2165,P$2,$B$3:$B2165))</f>
        <v/>
      </c>
      <c r="Q2165" t="str">
        <f>IF(ISBLANK(A2165),"",SUMIF($A$3:$A2165,Q$2,$B$3:$B2165))</f>
        <v/>
      </c>
      <c r="R2165" t="str">
        <f>IF(ISBLANK(A2165),"",SUMIF($A$3:$A2165,R$2,$B$3:$B2165))</f>
        <v/>
      </c>
      <c r="T2165" s="2" t="str">
        <f t="shared" si="275"/>
        <v/>
      </c>
      <c r="U2165" s="2" t="str">
        <f t="shared" si="276"/>
        <v/>
      </c>
      <c r="V2165" s="2" t="str">
        <f t="shared" si="277"/>
        <v/>
      </c>
      <c r="W2165" s="2" t="str">
        <f t="shared" si="278"/>
        <v/>
      </c>
    </row>
    <row r="2166" spans="8:23" x14ac:dyDescent="0.3">
      <c r="H2166" s="12">
        <f t="shared" si="271"/>
        <v>0</v>
      </c>
      <c r="I2166" s="2" t="str">
        <f t="shared" si="272"/>
        <v/>
      </c>
      <c r="J2166" s="2" t="str">
        <f>IF(ISBLANK(A2166),"",-SUM(I$3:I2166))</f>
        <v/>
      </c>
      <c r="K2166" s="2" t="str">
        <f t="shared" si="273"/>
        <v/>
      </c>
      <c r="L2166" s="7" t="str">
        <f t="shared" si="274"/>
        <v/>
      </c>
      <c r="M2166" s="7" t="str">
        <f>IF(ISBLANK(A2166),"",K2166/($M$1+SUM(K$3:K2165)))</f>
        <v/>
      </c>
      <c r="N2166" t="str">
        <f>IF(ISBLANK(A2166),"",IF(H2167=0,NETWORKDAYS($H$3,H2166,holiday!$B$2:$B$10),IF(DAY(H2166)&lt;DAY(H2167),NETWORKDAYS($H$3,H2166,holiday!$B$2:$B$10),0)))</f>
        <v/>
      </c>
      <c r="O2166" t="str">
        <f>IF(ISBLANK(A2166),"",SUMIF($A$3:$A2166,O$2,$B$3:$B2166))</f>
        <v/>
      </c>
      <c r="P2166" t="str">
        <f>IF(ISBLANK(A2166),"",SUMIF($A$3:$A2166,P$2,$B$3:$B2166))</f>
        <v/>
      </c>
      <c r="Q2166" t="str">
        <f>IF(ISBLANK(A2166),"",SUMIF($A$3:$A2166,Q$2,$B$3:$B2166))</f>
        <v/>
      </c>
      <c r="R2166" t="str">
        <f>IF(ISBLANK(A2166),"",SUMIF($A$3:$A2166,R$2,$B$3:$B2166))</f>
        <v/>
      </c>
      <c r="T2166" s="2" t="str">
        <f t="shared" si="275"/>
        <v/>
      </c>
      <c r="U2166" s="2" t="str">
        <f t="shared" si="276"/>
        <v/>
      </c>
      <c r="V2166" s="2" t="str">
        <f t="shared" si="277"/>
        <v/>
      </c>
      <c r="W2166" s="2" t="str">
        <f t="shared" si="278"/>
        <v/>
      </c>
    </row>
    <row r="2167" spans="8:23" x14ac:dyDescent="0.3">
      <c r="H2167" s="12">
        <f t="shared" si="271"/>
        <v>0</v>
      </c>
      <c r="I2167" s="2" t="str">
        <f t="shared" si="272"/>
        <v/>
      </c>
      <c r="J2167" s="2" t="str">
        <f>IF(ISBLANK(A2167),"",-SUM(I$3:I2167))</f>
        <v/>
      </c>
      <c r="K2167" s="2" t="str">
        <f t="shared" si="273"/>
        <v/>
      </c>
      <c r="L2167" s="7" t="str">
        <f t="shared" si="274"/>
        <v/>
      </c>
      <c r="M2167" s="7" t="str">
        <f>IF(ISBLANK(A2167),"",K2167/($M$1+SUM(K$3:K2166)))</f>
        <v/>
      </c>
      <c r="N2167" t="str">
        <f>IF(ISBLANK(A2167),"",IF(H2168=0,NETWORKDAYS($H$3,H2167,holiday!$B$2:$B$10),IF(DAY(H2167)&lt;DAY(H2168),NETWORKDAYS($H$3,H2167,holiday!$B$2:$B$10),0)))</f>
        <v/>
      </c>
      <c r="O2167" t="str">
        <f>IF(ISBLANK(A2167),"",SUMIF($A$3:$A2167,O$2,$B$3:$B2167))</f>
        <v/>
      </c>
      <c r="P2167" t="str">
        <f>IF(ISBLANK(A2167),"",SUMIF($A$3:$A2167,P$2,$B$3:$B2167))</f>
        <v/>
      </c>
      <c r="Q2167" t="str">
        <f>IF(ISBLANK(A2167),"",SUMIF($A$3:$A2167,Q$2,$B$3:$B2167))</f>
        <v/>
      </c>
      <c r="R2167" t="str">
        <f>IF(ISBLANK(A2167),"",SUMIF($A$3:$A2167,R$2,$B$3:$B2167))</f>
        <v/>
      </c>
      <c r="T2167" s="2" t="str">
        <f t="shared" si="275"/>
        <v/>
      </c>
      <c r="U2167" s="2" t="str">
        <f t="shared" si="276"/>
        <v/>
      </c>
      <c r="V2167" s="2" t="str">
        <f t="shared" si="277"/>
        <v/>
      </c>
      <c r="W2167" s="2" t="str">
        <f t="shared" si="278"/>
        <v/>
      </c>
    </row>
    <row r="2168" spans="8:23" x14ac:dyDescent="0.3">
      <c r="H2168" s="12">
        <f t="shared" si="271"/>
        <v>0</v>
      </c>
      <c r="I2168" s="2" t="str">
        <f t="shared" si="272"/>
        <v/>
      </c>
      <c r="J2168" s="2" t="str">
        <f>IF(ISBLANK(A2168),"",-SUM(I$3:I2168))</f>
        <v/>
      </c>
      <c r="K2168" s="2" t="str">
        <f t="shared" si="273"/>
        <v/>
      </c>
      <c r="L2168" s="7" t="str">
        <f t="shared" si="274"/>
        <v/>
      </c>
      <c r="M2168" s="7" t="str">
        <f>IF(ISBLANK(A2168),"",K2168/($M$1+SUM(K$3:K2167)))</f>
        <v/>
      </c>
      <c r="N2168" t="str">
        <f>IF(ISBLANK(A2168),"",IF(H2169=0,NETWORKDAYS($H$3,H2168,holiday!$B$2:$B$10),IF(DAY(H2168)&lt;DAY(H2169),NETWORKDAYS($H$3,H2168,holiday!$B$2:$B$10),0)))</f>
        <v/>
      </c>
      <c r="O2168" t="str">
        <f>IF(ISBLANK(A2168),"",SUMIF($A$3:$A2168,O$2,$B$3:$B2168))</f>
        <v/>
      </c>
      <c r="P2168" t="str">
        <f>IF(ISBLANK(A2168),"",SUMIF($A$3:$A2168,P$2,$B$3:$B2168))</f>
        <v/>
      </c>
      <c r="Q2168" t="str">
        <f>IF(ISBLANK(A2168),"",SUMIF($A$3:$A2168,Q$2,$B$3:$B2168))</f>
        <v/>
      </c>
      <c r="R2168" t="str">
        <f>IF(ISBLANK(A2168),"",SUMIF($A$3:$A2168,R$2,$B$3:$B2168))</f>
        <v/>
      </c>
      <c r="T2168" s="2" t="str">
        <f t="shared" si="275"/>
        <v/>
      </c>
      <c r="U2168" s="2" t="str">
        <f t="shared" si="276"/>
        <v/>
      </c>
      <c r="V2168" s="2" t="str">
        <f t="shared" si="277"/>
        <v/>
      </c>
      <c r="W2168" s="2" t="str">
        <f t="shared" si="278"/>
        <v/>
      </c>
    </row>
    <row r="2169" spans="8:23" x14ac:dyDescent="0.3">
      <c r="H2169" s="12">
        <f t="shared" si="271"/>
        <v>0</v>
      </c>
      <c r="I2169" s="2" t="str">
        <f t="shared" si="272"/>
        <v/>
      </c>
      <c r="J2169" s="2" t="str">
        <f>IF(ISBLANK(A2169),"",-SUM(I$3:I2169))</f>
        <v/>
      </c>
      <c r="K2169" s="2" t="str">
        <f t="shared" si="273"/>
        <v/>
      </c>
      <c r="L2169" s="7" t="str">
        <f t="shared" si="274"/>
        <v/>
      </c>
      <c r="M2169" s="7" t="str">
        <f>IF(ISBLANK(A2169),"",K2169/($M$1+SUM(K$3:K2168)))</f>
        <v/>
      </c>
      <c r="N2169" t="str">
        <f>IF(ISBLANK(A2169),"",IF(H2170=0,NETWORKDAYS($H$3,H2169,holiday!$B$2:$B$10),IF(DAY(H2169)&lt;DAY(H2170),NETWORKDAYS($H$3,H2169,holiday!$B$2:$B$10),0)))</f>
        <v/>
      </c>
      <c r="O2169" t="str">
        <f>IF(ISBLANK(A2169),"",SUMIF($A$3:$A2169,O$2,$B$3:$B2169))</f>
        <v/>
      </c>
      <c r="P2169" t="str">
        <f>IF(ISBLANK(A2169),"",SUMIF($A$3:$A2169,P$2,$B$3:$B2169))</f>
        <v/>
      </c>
      <c r="Q2169" t="str">
        <f>IF(ISBLANK(A2169),"",SUMIF($A$3:$A2169,Q$2,$B$3:$B2169))</f>
        <v/>
      </c>
      <c r="R2169" t="str">
        <f>IF(ISBLANK(A2169),"",SUMIF($A$3:$A2169,R$2,$B$3:$B2169))</f>
        <v/>
      </c>
      <c r="T2169" s="2" t="str">
        <f t="shared" si="275"/>
        <v/>
      </c>
      <c r="U2169" s="2" t="str">
        <f t="shared" si="276"/>
        <v/>
      </c>
      <c r="V2169" s="2" t="str">
        <f t="shared" si="277"/>
        <v/>
      </c>
      <c r="W2169" s="2" t="str">
        <f t="shared" si="278"/>
        <v/>
      </c>
    </row>
    <row r="2170" spans="8:23" x14ac:dyDescent="0.3">
      <c r="H2170" s="12">
        <f t="shared" si="271"/>
        <v>0</v>
      </c>
      <c r="I2170" s="2" t="str">
        <f t="shared" si="272"/>
        <v/>
      </c>
      <c r="J2170" s="2" t="str">
        <f>IF(ISBLANK(A2170),"",-SUM(I$3:I2170))</f>
        <v/>
      </c>
      <c r="K2170" s="2" t="str">
        <f t="shared" si="273"/>
        <v/>
      </c>
      <c r="L2170" s="7" t="str">
        <f t="shared" si="274"/>
        <v/>
      </c>
      <c r="M2170" s="7" t="str">
        <f>IF(ISBLANK(A2170),"",K2170/($M$1+SUM(K$3:K2169)))</f>
        <v/>
      </c>
      <c r="N2170" t="str">
        <f>IF(ISBLANK(A2170),"",IF(H2171=0,NETWORKDAYS($H$3,H2170,holiday!$B$2:$B$10),IF(DAY(H2170)&lt;DAY(H2171),NETWORKDAYS($H$3,H2170,holiday!$B$2:$B$10),0)))</f>
        <v/>
      </c>
      <c r="O2170" t="str">
        <f>IF(ISBLANK(A2170),"",SUMIF($A$3:$A2170,O$2,$B$3:$B2170))</f>
        <v/>
      </c>
      <c r="P2170" t="str">
        <f>IF(ISBLANK(A2170),"",SUMIF($A$3:$A2170,P$2,$B$3:$B2170))</f>
        <v/>
      </c>
      <c r="Q2170" t="str">
        <f>IF(ISBLANK(A2170),"",SUMIF($A$3:$A2170,Q$2,$B$3:$B2170))</f>
        <v/>
      </c>
      <c r="R2170" t="str">
        <f>IF(ISBLANK(A2170),"",SUMIF($A$3:$A2170,R$2,$B$3:$B2170))</f>
        <v/>
      </c>
      <c r="T2170" s="2" t="str">
        <f t="shared" si="275"/>
        <v/>
      </c>
      <c r="U2170" s="2" t="str">
        <f t="shared" si="276"/>
        <v/>
      </c>
      <c r="V2170" s="2" t="str">
        <f t="shared" si="277"/>
        <v/>
      </c>
      <c r="W2170" s="2" t="str">
        <f t="shared" si="278"/>
        <v/>
      </c>
    </row>
    <row r="2171" spans="8:23" x14ac:dyDescent="0.3">
      <c r="H2171" s="12">
        <f t="shared" si="271"/>
        <v>0</v>
      </c>
      <c r="I2171" s="2" t="str">
        <f t="shared" si="272"/>
        <v/>
      </c>
      <c r="J2171" s="2" t="str">
        <f>IF(ISBLANK(A2171),"",-SUM(I$3:I2171))</f>
        <v/>
      </c>
      <c r="K2171" s="2" t="str">
        <f t="shared" si="273"/>
        <v/>
      </c>
      <c r="L2171" s="7" t="str">
        <f t="shared" si="274"/>
        <v/>
      </c>
      <c r="M2171" s="7" t="str">
        <f>IF(ISBLANK(A2171),"",K2171/($M$1+SUM(K$3:K2170)))</f>
        <v/>
      </c>
      <c r="N2171" t="str">
        <f>IF(ISBLANK(A2171),"",IF(H2172=0,NETWORKDAYS($H$3,H2171,holiday!$B$2:$B$10),IF(DAY(H2171)&lt;DAY(H2172),NETWORKDAYS($H$3,H2171,holiday!$B$2:$B$10),0)))</f>
        <v/>
      </c>
      <c r="O2171" t="str">
        <f>IF(ISBLANK(A2171),"",SUMIF($A$3:$A2171,O$2,$B$3:$B2171))</f>
        <v/>
      </c>
      <c r="P2171" t="str">
        <f>IF(ISBLANK(A2171),"",SUMIF($A$3:$A2171,P$2,$B$3:$B2171))</f>
        <v/>
      </c>
      <c r="Q2171" t="str">
        <f>IF(ISBLANK(A2171),"",SUMIF($A$3:$A2171,Q$2,$B$3:$B2171))</f>
        <v/>
      </c>
      <c r="R2171" t="str">
        <f>IF(ISBLANK(A2171),"",SUMIF($A$3:$A2171,R$2,$B$3:$B2171))</f>
        <v/>
      </c>
      <c r="T2171" s="2" t="str">
        <f t="shared" si="275"/>
        <v/>
      </c>
      <c r="U2171" s="2" t="str">
        <f t="shared" si="276"/>
        <v/>
      </c>
      <c r="V2171" s="2" t="str">
        <f t="shared" si="277"/>
        <v/>
      </c>
      <c r="W2171" s="2" t="str">
        <f t="shared" si="278"/>
        <v/>
      </c>
    </row>
    <row r="2172" spans="8:23" x14ac:dyDescent="0.3">
      <c r="H2172" s="12">
        <f t="shared" si="271"/>
        <v>0</v>
      </c>
      <c r="I2172" s="2" t="str">
        <f t="shared" si="272"/>
        <v/>
      </c>
      <c r="J2172" s="2" t="str">
        <f>IF(ISBLANK(A2172),"",-SUM(I$3:I2172))</f>
        <v/>
      </c>
      <c r="K2172" s="2" t="str">
        <f t="shared" si="273"/>
        <v/>
      </c>
      <c r="L2172" s="7" t="str">
        <f t="shared" si="274"/>
        <v/>
      </c>
      <c r="M2172" s="7" t="str">
        <f>IF(ISBLANK(A2172),"",K2172/($M$1+SUM(K$3:K2171)))</f>
        <v/>
      </c>
      <c r="N2172" t="str">
        <f>IF(ISBLANK(A2172),"",IF(H2173=0,NETWORKDAYS($H$3,H2172,holiday!$B$2:$B$10),IF(DAY(H2172)&lt;DAY(H2173),NETWORKDAYS($H$3,H2172,holiday!$B$2:$B$10),0)))</f>
        <v/>
      </c>
      <c r="O2172" t="str">
        <f>IF(ISBLANK(A2172),"",SUMIF($A$3:$A2172,O$2,$B$3:$B2172))</f>
        <v/>
      </c>
      <c r="P2172" t="str">
        <f>IF(ISBLANK(A2172),"",SUMIF($A$3:$A2172,P$2,$B$3:$B2172))</f>
        <v/>
      </c>
      <c r="Q2172" t="str">
        <f>IF(ISBLANK(A2172),"",SUMIF($A$3:$A2172,Q$2,$B$3:$B2172))</f>
        <v/>
      </c>
      <c r="R2172" t="str">
        <f>IF(ISBLANK(A2172),"",SUMIF($A$3:$A2172,R$2,$B$3:$B2172))</f>
        <v/>
      </c>
      <c r="T2172" s="2" t="str">
        <f t="shared" si="275"/>
        <v/>
      </c>
      <c r="U2172" s="2" t="str">
        <f t="shared" si="276"/>
        <v/>
      </c>
      <c r="V2172" s="2" t="str">
        <f t="shared" si="277"/>
        <v/>
      </c>
      <c r="W2172" s="2" t="str">
        <f t="shared" si="278"/>
        <v/>
      </c>
    </row>
    <row r="2173" spans="8:23" x14ac:dyDescent="0.3">
      <c r="H2173" s="12">
        <f t="shared" si="271"/>
        <v>0</v>
      </c>
      <c r="I2173" s="2" t="str">
        <f t="shared" si="272"/>
        <v/>
      </c>
      <c r="J2173" s="2" t="str">
        <f>IF(ISBLANK(A2173),"",-SUM(I$3:I2173))</f>
        <v/>
      </c>
      <c r="K2173" s="2" t="str">
        <f t="shared" si="273"/>
        <v/>
      </c>
      <c r="L2173" s="7" t="str">
        <f t="shared" si="274"/>
        <v/>
      </c>
      <c r="M2173" s="7" t="str">
        <f>IF(ISBLANK(A2173),"",K2173/($M$1+SUM(K$3:K2172)))</f>
        <v/>
      </c>
      <c r="N2173" t="str">
        <f>IF(ISBLANK(A2173),"",IF(H2174=0,NETWORKDAYS($H$3,H2173,holiday!$B$2:$B$10),IF(DAY(H2173)&lt;DAY(H2174),NETWORKDAYS($H$3,H2173,holiday!$B$2:$B$10),0)))</f>
        <v/>
      </c>
      <c r="O2173" t="str">
        <f>IF(ISBLANK(A2173),"",SUMIF($A$3:$A2173,O$2,$B$3:$B2173))</f>
        <v/>
      </c>
      <c r="P2173" t="str">
        <f>IF(ISBLANK(A2173),"",SUMIF($A$3:$A2173,P$2,$B$3:$B2173))</f>
        <v/>
      </c>
      <c r="Q2173" t="str">
        <f>IF(ISBLANK(A2173),"",SUMIF($A$3:$A2173,Q$2,$B$3:$B2173))</f>
        <v/>
      </c>
      <c r="R2173" t="str">
        <f>IF(ISBLANK(A2173),"",SUMIF($A$3:$A2173,R$2,$B$3:$B2173))</f>
        <v/>
      </c>
      <c r="T2173" s="2" t="str">
        <f t="shared" si="275"/>
        <v/>
      </c>
      <c r="U2173" s="2" t="str">
        <f t="shared" si="276"/>
        <v/>
      </c>
      <c r="V2173" s="2" t="str">
        <f t="shared" si="277"/>
        <v/>
      </c>
      <c r="W2173" s="2" t="str">
        <f t="shared" si="278"/>
        <v/>
      </c>
    </row>
    <row r="2174" spans="8:23" x14ac:dyDescent="0.3">
      <c r="H2174" s="12">
        <f t="shared" si="271"/>
        <v>0</v>
      </c>
      <c r="I2174" s="2" t="str">
        <f t="shared" si="272"/>
        <v/>
      </c>
      <c r="J2174" s="2" t="str">
        <f>IF(ISBLANK(A2174),"",-SUM(I$3:I2174))</f>
        <v/>
      </c>
      <c r="K2174" s="2" t="str">
        <f t="shared" si="273"/>
        <v/>
      </c>
      <c r="L2174" s="7" t="str">
        <f t="shared" si="274"/>
        <v/>
      </c>
      <c r="M2174" s="7" t="str">
        <f>IF(ISBLANK(A2174),"",K2174/($M$1+SUM(K$3:K2173)))</f>
        <v/>
      </c>
      <c r="N2174" t="str">
        <f>IF(ISBLANK(A2174),"",IF(H2175=0,NETWORKDAYS($H$3,H2174,holiday!$B$2:$B$10),IF(DAY(H2174)&lt;DAY(H2175),NETWORKDAYS($H$3,H2174,holiday!$B$2:$B$10),0)))</f>
        <v/>
      </c>
      <c r="O2174" t="str">
        <f>IF(ISBLANK(A2174),"",SUMIF($A$3:$A2174,O$2,$B$3:$B2174))</f>
        <v/>
      </c>
      <c r="P2174" t="str">
        <f>IF(ISBLANK(A2174),"",SUMIF($A$3:$A2174,P$2,$B$3:$B2174))</f>
        <v/>
      </c>
      <c r="Q2174" t="str">
        <f>IF(ISBLANK(A2174),"",SUMIF($A$3:$A2174,Q$2,$B$3:$B2174))</f>
        <v/>
      </c>
      <c r="R2174" t="str">
        <f>IF(ISBLANK(A2174),"",SUMIF($A$3:$A2174,R$2,$B$3:$B2174))</f>
        <v/>
      </c>
      <c r="T2174" s="2" t="str">
        <f t="shared" si="275"/>
        <v/>
      </c>
      <c r="U2174" s="2" t="str">
        <f t="shared" si="276"/>
        <v/>
      </c>
      <c r="V2174" s="2" t="str">
        <f t="shared" si="277"/>
        <v/>
      </c>
      <c r="W2174" s="2" t="str">
        <f t="shared" si="278"/>
        <v/>
      </c>
    </row>
    <row r="2175" spans="8:23" x14ac:dyDescent="0.3">
      <c r="H2175" s="12">
        <f t="shared" si="271"/>
        <v>0</v>
      </c>
      <c r="I2175" s="2" t="str">
        <f t="shared" si="272"/>
        <v/>
      </c>
      <c r="J2175" s="2" t="str">
        <f>IF(ISBLANK(A2175),"",-SUM(I$3:I2175))</f>
        <v/>
      </c>
      <c r="K2175" s="2" t="str">
        <f t="shared" si="273"/>
        <v/>
      </c>
      <c r="L2175" s="7" t="str">
        <f t="shared" si="274"/>
        <v/>
      </c>
      <c r="M2175" s="7" t="str">
        <f>IF(ISBLANK(A2175),"",K2175/($M$1+SUM(K$3:K2174)))</f>
        <v/>
      </c>
      <c r="N2175" t="str">
        <f>IF(ISBLANK(A2175),"",IF(H2176=0,NETWORKDAYS($H$3,H2175,holiday!$B$2:$B$10),IF(DAY(H2175)&lt;DAY(H2176),NETWORKDAYS($H$3,H2175,holiday!$B$2:$B$10),0)))</f>
        <v/>
      </c>
      <c r="O2175" t="str">
        <f>IF(ISBLANK(A2175),"",SUMIF($A$3:$A2175,O$2,$B$3:$B2175))</f>
        <v/>
      </c>
      <c r="P2175" t="str">
        <f>IF(ISBLANK(A2175),"",SUMIF($A$3:$A2175,P$2,$B$3:$B2175))</f>
        <v/>
      </c>
      <c r="Q2175" t="str">
        <f>IF(ISBLANK(A2175),"",SUMIF($A$3:$A2175,Q$2,$B$3:$B2175))</f>
        <v/>
      </c>
      <c r="R2175" t="str">
        <f>IF(ISBLANK(A2175),"",SUMIF($A$3:$A2175,R$2,$B$3:$B2175))</f>
        <v/>
      </c>
      <c r="T2175" s="2" t="str">
        <f t="shared" si="275"/>
        <v/>
      </c>
      <c r="U2175" s="2" t="str">
        <f t="shared" si="276"/>
        <v/>
      </c>
      <c r="V2175" s="2" t="str">
        <f t="shared" si="277"/>
        <v/>
      </c>
      <c r="W2175" s="2" t="str">
        <f t="shared" si="278"/>
        <v/>
      </c>
    </row>
    <row r="2176" spans="8:23" x14ac:dyDescent="0.3">
      <c r="H2176" s="12">
        <f t="shared" si="271"/>
        <v>0</v>
      </c>
      <c r="I2176" s="2" t="str">
        <f t="shared" si="272"/>
        <v/>
      </c>
      <c r="J2176" s="2" t="str">
        <f>IF(ISBLANK(A2176),"",-SUM(I$3:I2176))</f>
        <v/>
      </c>
      <c r="K2176" s="2" t="str">
        <f t="shared" si="273"/>
        <v/>
      </c>
      <c r="L2176" s="7" t="str">
        <f t="shared" si="274"/>
        <v/>
      </c>
      <c r="M2176" s="7" t="str">
        <f>IF(ISBLANK(A2176),"",K2176/($M$1+SUM(K$3:K2175)))</f>
        <v/>
      </c>
      <c r="N2176" t="str">
        <f>IF(ISBLANK(A2176),"",IF(H2177=0,NETWORKDAYS($H$3,H2176,holiday!$B$2:$B$10),IF(DAY(H2176)&lt;DAY(H2177),NETWORKDAYS($H$3,H2176,holiday!$B$2:$B$10),0)))</f>
        <v/>
      </c>
      <c r="O2176" t="str">
        <f>IF(ISBLANK(A2176),"",SUMIF($A$3:$A2176,O$2,$B$3:$B2176))</f>
        <v/>
      </c>
      <c r="P2176" t="str">
        <f>IF(ISBLANK(A2176),"",SUMIF($A$3:$A2176,P$2,$B$3:$B2176))</f>
        <v/>
      </c>
      <c r="Q2176" t="str">
        <f>IF(ISBLANK(A2176),"",SUMIF($A$3:$A2176,Q$2,$B$3:$B2176))</f>
        <v/>
      </c>
      <c r="R2176" t="str">
        <f>IF(ISBLANK(A2176),"",SUMIF($A$3:$A2176,R$2,$B$3:$B2176))</f>
        <v/>
      </c>
      <c r="T2176" s="2" t="str">
        <f t="shared" si="275"/>
        <v/>
      </c>
      <c r="U2176" s="2" t="str">
        <f t="shared" si="276"/>
        <v/>
      </c>
      <c r="V2176" s="2" t="str">
        <f t="shared" si="277"/>
        <v/>
      </c>
      <c r="W2176" s="2" t="str">
        <f t="shared" si="278"/>
        <v/>
      </c>
    </row>
    <row r="2177" spans="8:23" x14ac:dyDescent="0.3">
      <c r="H2177" s="12">
        <f t="shared" si="271"/>
        <v>0</v>
      </c>
      <c r="I2177" s="2" t="str">
        <f t="shared" si="272"/>
        <v/>
      </c>
      <c r="J2177" s="2" t="str">
        <f>IF(ISBLANK(A2177),"",-SUM(I$3:I2177))</f>
        <v/>
      </c>
      <c r="K2177" s="2" t="str">
        <f t="shared" si="273"/>
        <v/>
      </c>
      <c r="L2177" s="7" t="str">
        <f t="shared" si="274"/>
        <v/>
      </c>
      <c r="M2177" s="7" t="str">
        <f>IF(ISBLANK(A2177),"",K2177/($M$1+SUM(K$3:K2176)))</f>
        <v/>
      </c>
      <c r="N2177" t="str">
        <f>IF(ISBLANK(A2177),"",IF(H2178=0,NETWORKDAYS($H$3,H2177,holiday!$B$2:$B$10),IF(DAY(H2177)&lt;DAY(H2178),NETWORKDAYS($H$3,H2177,holiday!$B$2:$B$10),0)))</f>
        <v/>
      </c>
      <c r="O2177" t="str">
        <f>IF(ISBLANK(A2177),"",SUMIF($A$3:$A2177,O$2,$B$3:$B2177))</f>
        <v/>
      </c>
      <c r="P2177" t="str">
        <f>IF(ISBLANK(A2177),"",SUMIF($A$3:$A2177,P$2,$B$3:$B2177))</f>
        <v/>
      </c>
      <c r="Q2177" t="str">
        <f>IF(ISBLANK(A2177),"",SUMIF($A$3:$A2177,Q$2,$B$3:$B2177))</f>
        <v/>
      </c>
      <c r="R2177" t="str">
        <f>IF(ISBLANK(A2177),"",SUMIF($A$3:$A2177,R$2,$B$3:$B2177))</f>
        <v/>
      </c>
      <c r="T2177" s="2" t="str">
        <f t="shared" si="275"/>
        <v/>
      </c>
      <c r="U2177" s="2" t="str">
        <f t="shared" si="276"/>
        <v/>
      </c>
      <c r="V2177" s="2" t="str">
        <f t="shared" si="277"/>
        <v/>
      </c>
      <c r="W2177" s="2" t="str">
        <f t="shared" si="278"/>
        <v/>
      </c>
    </row>
    <row r="2178" spans="8:23" x14ac:dyDescent="0.3">
      <c r="H2178" s="12">
        <f t="shared" si="271"/>
        <v>0</v>
      </c>
      <c r="I2178" s="2" t="str">
        <f t="shared" si="272"/>
        <v/>
      </c>
      <c r="J2178" s="2" t="str">
        <f>IF(ISBLANK(A2178),"",-SUM(I$3:I2178))</f>
        <v/>
      </c>
      <c r="K2178" s="2" t="str">
        <f t="shared" si="273"/>
        <v/>
      </c>
      <c r="L2178" s="7" t="str">
        <f t="shared" si="274"/>
        <v/>
      </c>
      <c r="M2178" s="7" t="str">
        <f>IF(ISBLANK(A2178),"",K2178/($M$1+SUM(K$3:K2177)))</f>
        <v/>
      </c>
      <c r="N2178" t="str">
        <f>IF(ISBLANK(A2178),"",IF(H2179=0,NETWORKDAYS($H$3,H2178,holiday!$B$2:$B$10),IF(DAY(H2178)&lt;DAY(H2179),NETWORKDAYS($H$3,H2178,holiday!$B$2:$B$10),0)))</f>
        <v/>
      </c>
      <c r="O2178" t="str">
        <f>IF(ISBLANK(A2178),"",SUMIF($A$3:$A2178,O$2,$B$3:$B2178))</f>
        <v/>
      </c>
      <c r="P2178" t="str">
        <f>IF(ISBLANK(A2178),"",SUMIF($A$3:$A2178,P$2,$B$3:$B2178))</f>
        <v/>
      </c>
      <c r="Q2178" t="str">
        <f>IF(ISBLANK(A2178),"",SUMIF($A$3:$A2178,Q$2,$B$3:$B2178))</f>
        <v/>
      </c>
      <c r="R2178" t="str">
        <f>IF(ISBLANK(A2178),"",SUMIF($A$3:$A2178,R$2,$B$3:$B2178))</f>
        <v/>
      </c>
      <c r="T2178" s="2" t="str">
        <f t="shared" si="275"/>
        <v/>
      </c>
      <c r="U2178" s="2" t="str">
        <f t="shared" si="276"/>
        <v/>
      </c>
      <c r="V2178" s="2" t="str">
        <f t="shared" si="277"/>
        <v/>
      </c>
      <c r="W2178" s="2" t="str">
        <f t="shared" si="278"/>
        <v/>
      </c>
    </row>
    <row r="2179" spans="8:23" x14ac:dyDescent="0.3">
      <c r="H2179" s="12">
        <f t="shared" si="271"/>
        <v>0</v>
      </c>
      <c r="I2179" s="2" t="str">
        <f t="shared" si="272"/>
        <v/>
      </c>
      <c r="J2179" s="2" t="str">
        <f>IF(ISBLANK(A2179),"",-SUM(I$3:I2179))</f>
        <v/>
      </c>
      <c r="K2179" s="2" t="str">
        <f t="shared" si="273"/>
        <v/>
      </c>
      <c r="L2179" s="7" t="str">
        <f t="shared" si="274"/>
        <v/>
      </c>
      <c r="M2179" s="7" t="str">
        <f>IF(ISBLANK(A2179),"",K2179/($M$1+SUM(K$3:K2178)))</f>
        <v/>
      </c>
      <c r="N2179" t="str">
        <f>IF(ISBLANK(A2179),"",IF(H2180=0,NETWORKDAYS($H$3,H2179,holiday!$B$2:$B$10),IF(DAY(H2179)&lt;DAY(H2180),NETWORKDAYS($H$3,H2179,holiday!$B$2:$B$10),0)))</f>
        <v/>
      </c>
      <c r="O2179" t="str">
        <f>IF(ISBLANK(A2179),"",SUMIF($A$3:$A2179,O$2,$B$3:$B2179))</f>
        <v/>
      </c>
      <c r="P2179" t="str">
        <f>IF(ISBLANK(A2179),"",SUMIF($A$3:$A2179,P$2,$B$3:$B2179))</f>
        <v/>
      </c>
      <c r="Q2179" t="str">
        <f>IF(ISBLANK(A2179),"",SUMIF($A$3:$A2179,Q$2,$B$3:$B2179))</f>
        <v/>
      </c>
      <c r="R2179" t="str">
        <f>IF(ISBLANK(A2179),"",SUMIF($A$3:$A2179,R$2,$B$3:$B2179))</f>
        <v/>
      </c>
      <c r="T2179" s="2" t="str">
        <f t="shared" si="275"/>
        <v/>
      </c>
      <c r="U2179" s="2" t="str">
        <f t="shared" si="276"/>
        <v/>
      </c>
      <c r="V2179" s="2" t="str">
        <f t="shared" si="277"/>
        <v/>
      </c>
      <c r="W2179" s="2" t="str">
        <f t="shared" si="278"/>
        <v/>
      </c>
    </row>
    <row r="2180" spans="8:23" x14ac:dyDescent="0.3">
      <c r="H2180" s="12">
        <f t="shared" ref="H2180:H2243" si="279">IF(ISBLANK(D2180),,LEFT(D2180,LEN(D2180)-6)*1)</f>
        <v>0</v>
      </c>
      <c r="I2180" s="2" t="str">
        <f t="shared" si="272"/>
        <v/>
      </c>
      <c r="J2180" s="2" t="str">
        <f>IF(ISBLANK(A2180),"",-SUM(I$3:I2180))</f>
        <v/>
      </c>
      <c r="K2180" s="2" t="str">
        <f t="shared" si="273"/>
        <v/>
      </c>
      <c r="L2180" s="7" t="str">
        <f t="shared" si="274"/>
        <v/>
      </c>
      <c r="M2180" s="7" t="str">
        <f>IF(ISBLANK(A2180),"",K2180/($M$1+SUM(K$3:K2179)))</f>
        <v/>
      </c>
      <c r="N2180" t="str">
        <f>IF(ISBLANK(A2180),"",IF(H2181=0,NETWORKDAYS($H$3,H2180,holiday!$B$2:$B$10),IF(DAY(H2180)&lt;DAY(H2181),NETWORKDAYS($H$3,H2180,holiday!$B$2:$B$10),0)))</f>
        <v/>
      </c>
      <c r="O2180" t="str">
        <f>IF(ISBLANK(A2180),"",SUMIF($A$3:$A2180,O$2,$B$3:$B2180))</f>
        <v/>
      </c>
      <c r="P2180" t="str">
        <f>IF(ISBLANK(A2180),"",SUMIF($A$3:$A2180,P$2,$B$3:$B2180))</f>
        <v/>
      </c>
      <c r="Q2180" t="str">
        <f>IF(ISBLANK(A2180),"",SUMIF($A$3:$A2180,Q$2,$B$3:$B2180))</f>
        <v/>
      </c>
      <c r="R2180" t="str">
        <f>IF(ISBLANK(A2180),"",SUMIF($A$3:$A2180,R$2,$B$3:$B2180))</f>
        <v/>
      </c>
      <c r="T2180" s="2" t="str">
        <f t="shared" si="275"/>
        <v/>
      </c>
      <c r="U2180" s="2" t="str">
        <f t="shared" si="276"/>
        <v/>
      </c>
      <c r="V2180" s="2" t="str">
        <f t="shared" si="277"/>
        <v/>
      </c>
      <c r="W2180" s="2" t="str">
        <f t="shared" si="278"/>
        <v/>
      </c>
    </row>
    <row r="2181" spans="8:23" x14ac:dyDescent="0.3">
      <c r="H2181" s="12">
        <f t="shared" si="279"/>
        <v>0</v>
      </c>
      <c r="I2181" s="2" t="str">
        <f t="shared" si="272"/>
        <v/>
      </c>
      <c r="J2181" s="2" t="str">
        <f>IF(ISBLANK(A2181),"",-SUM(I$3:I2181))</f>
        <v/>
      </c>
      <c r="K2181" s="2" t="str">
        <f t="shared" si="273"/>
        <v/>
      </c>
      <c r="L2181" s="7" t="str">
        <f t="shared" si="274"/>
        <v/>
      </c>
      <c r="M2181" s="7" t="str">
        <f>IF(ISBLANK(A2181),"",K2181/($M$1+SUM(K$3:K2180)))</f>
        <v/>
      </c>
      <c r="N2181" t="str">
        <f>IF(ISBLANK(A2181),"",IF(H2182=0,NETWORKDAYS($H$3,H2181,holiday!$B$2:$B$10),IF(DAY(H2181)&lt;DAY(H2182),NETWORKDAYS($H$3,H2181,holiday!$B$2:$B$10),0)))</f>
        <v/>
      </c>
      <c r="O2181" t="str">
        <f>IF(ISBLANK(A2181),"",SUMIF($A$3:$A2181,O$2,$B$3:$B2181))</f>
        <v/>
      </c>
      <c r="P2181" t="str">
        <f>IF(ISBLANK(A2181),"",SUMIF($A$3:$A2181,P$2,$B$3:$B2181))</f>
        <v/>
      </c>
      <c r="Q2181" t="str">
        <f>IF(ISBLANK(A2181),"",SUMIF($A$3:$A2181,Q$2,$B$3:$B2181))</f>
        <v/>
      </c>
      <c r="R2181" t="str">
        <f>IF(ISBLANK(A2181),"",SUMIF($A$3:$A2181,R$2,$B$3:$B2181))</f>
        <v/>
      </c>
      <c r="T2181" s="2" t="str">
        <f t="shared" si="275"/>
        <v/>
      </c>
      <c r="U2181" s="2" t="str">
        <f t="shared" si="276"/>
        <v/>
      </c>
      <c r="V2181" s="2" t="str">
        <f t="shared" si="277"/>
        <v/>
      </c>
      <c r="W2181" s="2" t="str">
        <f t="shared" si="278"/>
        <v/>
      </c>
    </row>
    <row r="2182" spans="8:23" x14ac:dyDescent="0.3">
      <c r="H2182" s="12">
        <f t="shared" si="279"/>
        <v>0</v>
      </c>
      <c r="I2182" s="2" t="str">
        <f t="shared" si="272"/>
        <v/>
      </c>
      <c r="J2182" s="2" t="str">
        <f>IF(ISBLANK(A2182),"",-SUM(I$3:I2182))</f>
        <v/>
      </c>
      <c r="K2182" s="2" t="str">
        <f t="shared" si="273"/>
        <v/>
      </c>
      <c r="L2182" s="7" t="str">
        <f t="shared" si="274"/>
        <v/>
      </c>
      <c r="M2182" s="7" t="str">
        <f>IF(ISBLANK(A2182),"",K2182/($M$1+SUM(K$3:K2181)))</f>
        <v/>
      </c>
      <c r="N2182" t="str">
        <f>IF(ISBLANK(A2182),"",IF(H2183=0,NETWORKDAYS($H$3,H2182,holiday!$B$2:$B$10),IF(DAY(H2182)&lt;DAY(H2183),NETWORKDAYS($H$3,H2182,holiday!$B$2:$B$10),0)))</f>
        <v/>
      </c>
      <c r="O2182" t="str">
        <f>IF(ISBLANK(A2182),"",SUMIF($A$3:$A2182,O$2,$B$3:$B2182))</f>
        <v/>
      </c>
      <c r="P2182" t="str">
        <f>IF(ISBLANK(A2182),"",SUMIF($A$3:$A2182,P$2,$B$3:$B2182))</f>
        <v/>
      </c>
      <c r="Q2182" t="str">
        <f>IF(ISBLANK(A2182),"",SUMIF($A$3:$A2182,Q$2,$B$3:$B2182))</f>
        <v/>
      </c>
      <c r="R2182" t="str">
        <f>IF(ISBLANK(A2182),"",SUMIF($A$3:$A2182,R$2,$B$3:$B2182))</f>
        <v/>
      </c>
      <c r="T2182" s="2" t="str">
        <f t="shared" si="275"/>
        <v/>
      </c>
      <c r="U2182" s="2" t="str">
        <f t="shared" si="276"/>
        <v/>
      </c>
      <c r="V2182" s="2" t="str">
        <f t="shared" si="277"/>
        <v/>
      </c>
      <c r="W2182" s="2" t="str">
        <f t="shared" si="278"/>
        <v/>
      </c>
    </row>
    <row r="2183" spans="8:23" x14ac:dyDescent="0.3">
      <c r="H2183" s="12">
        <f t="shared" si="279"/>
        <v>0</v>
      </c>
      <c r="I2183" s="2" t="str">
        <f t="shared" si="272"/>
        <v/>
      </c>
      <c r="J2183" s="2" t="str">
        <f>IF(ISBLANK(A2183),"",-SUM(I$3:I2183))</f>
        <v/>
      </c>
      <c r="K2183" s="2" t="str">
        <f t="shared" si="273"/>
        <v/>
      </c>
      <c r="L2183" s="7" t="str">
        <f t="shared" si="274"/>
        <v/>
      </c>
      <c r="M2183" s="7" t="str">
        <f>IF(ISBLANK(A2183),"",K2183/($M$1+SUM(K$3:K2182)))</f>
        <v/>
      </c>
      <c r="N2183" t="str">
        <f>IF(ISBLANK(A2183),"",IF(H2184=0,NETWORKDAYS($H$3,H2183,holiday!$B$2:$B$10),IF(DAY(H2183)&lt;DAY(H2184),NETWORKDAYS($H$3,H2183,holiday!$B$2:$B$10),0)))</f>
        <v/>
      </c>
      <c r="O2183" t="str">
        <f>IF(ISBLANK(A2183),"",SUMIF($A$3:$A2183,O$2,$B$3:$B2183))</f>
        <v/>
      </c>
      <c r="P2183" t="str">
        <f>IF(ISBLANK(A2183),"",SUMIF($A$3:$A2183,P$2,$B$3:$B2183))</f>
        <v/>
      </c>
      <c r="Q2183" t="str">
        <f>IF(ISBLANK(A2183),"",SUMIF($A$3:$A2183,Q$2,$B$3:$B2183))</f>
        <v/>
      </c>
      <c r="R2183" t="str">
        <f>IF(ISBLANK(A2183),"",SUMIF($A$3:$A2183,R$2,$B$3:$B2183))</f>
        <v/>
      </c>
      <c r="T2183" s="2" t="str">
        <f t="shared" si="275"/>
        <v/>
      </c>
      <c r="U2183" s="2" t="str">
        <f t="shared" si="276"/>
        <v/>
      </c>
      <c r="V2183" s="2" t="str">
        <f t="shared" si="277"/>
        <v/>
      </c>
      <c r="W2183" s="2" t="str">
        <f t="shared" si="278"/>
        <v/>
      </c>
    </row>
    <row r="2184" spans="8:23" x14ac:dyDescent="0.3">
      <c r="H2184" s="12">
        <f t="shared" si="279"/>
        <v>0</v>
      </c>
      <c r="I2184" s="2" t="str">
        <f t="shared" si="272"/>
        <v/>
      </c>
      <c r="J2184" s="2" t="str">
        <f>IF(ISBLANK(A2184),"",-SUM(I$3:I2184))</f>
        <v/>
      </c>
      <c r="K2184" s="2" t="str">
        <f t="shared" si="273"/>
        <v/>
      </c>
      <c r="L2184" s="7" t="str">
        <f t="shared" si="274"/>
        <v/>
      </c>
      <c r="M2184" s="7" t="str">
        <f>IF(ISBLANK(A2184),"",K2184/($M$1+SUM(K$3:K2183)))</f>
        <v/>
      </c>
      <c r="N2184" t="str">
        <f>IF(ISBLANK(A2184),"",IF(H2185=0,NETWORKDAYS($H$3,H2184,holiday!$B$2:$B$10),IF(DAY(H2184)&lt;DAY(H2185),NETWORKDAYS($H$3,H2184,holiday!$B$2:$B$10),0)))</f>
        <v/>
      </c>
      <c r="O2184" t="str">
        <f>IF(ISBLANK(A2184),"",SUMIF($A$3:$A2184,O$2,$B$3:$B2184))</f>
        <v/>
      </c>
      <c r="P2184" t="str">
        <f>IF(ISBLANK(A2184),"",SUMIF($A$3:$A2184,P$2,$B$3:$B2184))</f>
        <v/>
      </c>
      <c r="Q2184" t="str">
        <f>IF(ISBLANK(A2184),"",SUMIF($A$3:$A2184,Q$2,$B$3:$B2184))</f>
        <v/>
      </c>
      <c r="R2184" t="str">
        <f>IF(ISBLANK(A2184),"",SUMIF($A$3:$A2184,R$2,$B$3:$B2184))</f>
        <v/>
      </c>
      <c r="T2184" s="2" t="str">
        <f t="shared" si="275"/>
        <v/>
      </c>
      <c r="U2184" s="2" t="str">
        <f t="shared" si="276"/>
        <v/>
      </c>
      <c r="V2184" s="2" t="str">
        <f t="shared" si="277"/>
        <v/>
      </c>
      <c r="W2184" s="2" t="str">
        <f t="shared" si="278"/>
        <v/>
      </c>
    </row>
    <row r="2185" spans="8:23" x14ac:dyDescent="0.3">
      <c r="H2185" s="12">
        <f t="shared" si="279"/>
        <v>0</v>
      </c>
      <c r="I2185" s="2" t="str">
        <f t="shared" si="272"/>
        <v/>
      </c>
      <c r="J2185" s="2" t="str">
        <f>IF(ISBLANK(A2185),"",-SUM(I$3:I2185))</f>
        <v/>
      </c>
      <c r="K2185" s="2" t="str">
        <f t="shared" si="273"/>
        <v/>
      </c>
      <c r="L2185" s="7" t="str">
        <f t="shared" si="274"/>
        <v/>
      </c>
      <c r="M2185" s="7" t="str">
        <f>IF(ISBLANK(A2185),"",K2185/($M$1+SUM(K$3:K2184)))</f>
        <v/>
      </c>
      <c r="N2185" t="str">
        <f>IF(ISBLANK(A2185),"",IF(H2186=0,NETWORKDAYS($H$3,H2185,holiday!$B$2:$B$10),IF(DAY(H2185)&lt;DAY(H2186),NETWORKDAYS($H$3,H2185,holiday!$B$2:$B$10),0)))</f>
        <v/>
      </c>
      <c r="O2185" t="str">
        <f>IF(ISBLANK(A2185),"",SUMIF($A$3:$A2185,O$2,$B$3:$B2185))</f>
        <v/>
      </c>
      <c r="P2185" t="str">
        <f>IF(ISBLANK(A2185),"",SUMIF($A$3:$A2185,P$2,$B$3:$B2185))</f>
        <v/>
      </c>
      <c r="Q2185" t="str">
        <f>IF(ISBLANK(A2185),"",SUMIF($A$3:$A2185,Q$2,$B$3:$B2185))</f>
        <v/>
      </c>
      <c r="R2185" t="str">
        <f>IF(ISBLANK(A2185),"",SUMIF($A$3:$A2185,R$2,$B$3:$B2185))</f>
        <v/>
      </c>
      <c r="T2185" s="2" t="str">
        <f t="shared" si="275"/>
        <v/>
      </c>
      <c r="U2185" s="2" t="str">
        <f t="shared" si="276"/>
        <v/>
      </c>
      <c r="V2185" s="2" t="str">
        <f t="shared" si="277"/>
        <v/>
      </c>
      <c r="W2185" s="2" t="str">
        <f t="shared" si="278"/>
        <v/>
      </c>
    </row>
    <row r="2186" spans="8:23" x14ac:dyDescent="0.3">
      <c r="H2186" s="12">
        <f t="shared" si="279"/>
        <v>0</v>
      </c>
      <c r="I2186" s="2" t="str">
        <f t="shared" si="272"/>
        <v/>
      </c>
      <c r="J2186" s="2" t="str">
        <f>IF(ISBLANK(A2186),"",-SUM(I$3:I2186))</f>
        <v/>
      </c>
      <c r="K2186" s="2" t="str">
        <f t="shared" si="273"/>
        <v/>
      </c>
      <c r="L2186" s="7" t="str">
        <f t="shared" si="274"/>
        <v/>
      </c>
      <c r="M2186" s="7" t="str">
        <f>IF(ISBLANK(A2186),"",K2186/($M$1+SUM(K$3:K2185)))</f>
        <v/>
      </c>
      <c r="N2186" t="str">
        <f>IF(ISBLANK(A2186),"",IF(H2187=0,NETWORKDAYS($H$3,H2186,holiday!$B$2:$B$10),IF(DAY(H2186)&lt;DAY(H2187),NETWORKDAYS($H$3,H2186,holiday!$B$2:$B$10),0)))</f>
        <v/>
      </c>
      <c r="O2186" t="str">
        <f>IF(ISBLANK(A2186),"",SUMIF($A$3:$A2186,O$2,$B$3:$B2186))</f>
        <v/>
      </c>
      <c r="P2186" t="str">
        <f>IF(ISBLANK(A2186),"",SUMIF($A$3:$A2186,P$2,$B$3:$B2186))</f>
        <v/>
      </c>
      <c r="Q2186" t="str">
        <f>IF(ISBLANK(A2186),"",SUMIF($A$3:$A2186,Q$2,$B$3:$B2186))</f>
        <v/>
      </c>
      <c r="R2186" t="str">
        <f>IF(ISBLANK(A2186),"",SUMIF($A$3:$A2186,R$2,$B$3:$B2186))</f>
        <v/>
      </c>
      <c r="T2186" s="2" t="str">
        <f t="shared" si="275"/>
        <v/>
      </c>
      <c r="U2186" s="2" t="str">
        <f t="shared" si="276"/>
        <v/>
      </c>
      <c r="V2186" s="2" t="str">
        <f t="shared" si="277"/>
        <v/>
      </c>
      <c r="W2186" s="2" t="str">
        <f t="shared" si="278"/>
        <v/>
      </c>
    </row>
    <row r="2187" spans="8:23" x14ac:dyDescent="0.3">
      <c r="H2187" s="12">
        <f t="shared" si="279"/>
        <v>0</v>
      </c>
      <c r="I2187" s="2" t="str">
        <f t="shared" si="272"/>
        <v/>
      </c>
      <c r="J2187" s="2" t="str">
        <f>IF(ISBLANK(A2187),"",-SUM(I$3:I2187))</f>
        <v/>
      </c>
      <c r="K2187" s="2" t="str">
        <f t="shared" si="273"/>
        <v/>
      </c>
      <c r="L2187" s="7" t="str">
        <f t="shared" si="274"/>
        <v/>
      </c>
      <c r="M2187" s="7" t="str">
        <f>IF(ISBLANK(A2187),"",K2187/($M$1+SUM(K$3:K2186)))</f>
        <v/>
      </c>
      <c r="N2187" t="str">
        <f>IF(ISBLANK(A2187),"",IF(H2188=0,NETWORKDAYS($H$3,H2187,holiday!$B$2:$B$10),IF(DAY(H2187)&lt;DAY(H2188),NETWORKDAYS($H$3,H2187,holiday!$B$2:$B$10),0)))</f>
        <v/>
      </c>
      <c r="O2187" t="str">
        <f>IF(ISBLANK(A2187),"",SUMIF($A$3:$A2187,O$2,$B$3:$B2187))</f>
        <v/>
      </c>
      <c r="P2187" t="str">
        <f>IF(ISBLANK(A2187),"",SUMIF($A$3:$A2187,P$2,$B$3:$B2187))</f>
        <v/>
      </c>
      <c r="Q2187" t="str">
        <f>IF(ISBLANK(A2187),"",SUMIF($A$3:$A2187,Q$2,$B$3:$B2187))</f>
        <v/>
      </c>
      <c r="R2187" t="str">
        <f>IF(ISBLANK(A2187),"",SUMIF($A$3:$A2187,R$2,$B$3:$B2187))</f>
        <v/>
      </c>
      <c r="T2187" s="2" t="str">
        <f t="shared" si="275"/>
        <v/>
      </c>
      <c r="U2187" s="2" t="str">
        <f t="shared" si="276"/>
        <v/>
      </c>
      <c r="V2187" s="2" t="str">
        <f t="shared" si="277"/>
        <v/>
      </c>
      <c r="W2187" s="2" t="str">
        <f t="shared" si="278"/>
        <v/>
      </c>
    </row>
    <row r="2188" spans="8:23" x14ac:dyDescent="0.3">
      <c r="H2188" s="12">
        <f t="shared" si="279"/>
        <v>0</v>
      </c>
      <c r="I2188" s="2" t="str">
        <f t="shared" si="272"/>
        <v/>
      </c>
      <c r="J2188" s="2" t="str">
        <f>IF(ISBLANK(A2188),"",-SUM(I$3:I2188))</f>
        <v/>
      </c>
      <c r="K2188" s="2" t="str">
        <f t="shared" si="273"/>
        <v/>
      </c>
      <c r="L2188" s="7" t="str">
        <f t="shared" si="274"/>
        <v/>
      </c>
      <c r="M2188" s="7" t="str">
        <f>IF(ISBLANK(A2188),"",K2188/($M$1+SUM(K$3:K2187)))</f>
        <v/>
      </c>
      <c r="N2188" t="str">
        <f>IF(ISBLANK(A2188),"",IF(H2189=0,NETWORKDAYS($H$3,H2188,holiday!$B$2:$B$10),IF(DAY(H2188)&lt;DAY(H2189),NETWORKDAYS($H$3,H2188,holiday!$B$2:$B$10),0)))</f>
        <v/>
      </c>
      <c r="O2188" t="str">
        <f>IF(ISBLANK(A2188),"",SUMIF($A$3:$A2188,O$2,$B$3:$B2188))</f>
        <v/>
      </c>
      <c r="P2188" t="str">
        <f>IF(ISBLANK(A2188),"",SUMIF($A$3:$A2188,P$2,$B$3:$B2188))</f>
        <v/>
      </c>
      <c r="Q2188" t="str">
        <f>IF(ISBLANK(A2188),"",SUMIF($A$3:$A2188,Q$2,$B$3:$B2188))</f>
        <v/>
      </c>
      <c r="R2188" t="str">
        <f>IF(ISBLANK(A2188),"",SUMIF($A$3:$A2188,R$2,$B$3:$B2188))</f>
        <v/>
      </c>
      <c r="T2188" s="2" t="str">
        <f t="shared" si="275"/>
        <v/>
      </c>
      <c r="U2188" s="2" t="str">
        <f t="shared" si="276"/>
        <v/>
      </c>
      <c r="V2188" s="2" t="str">
        <f t="shared" si="277"/>
        <v/>
      </c>
      <c r="W2188" s="2" t="str">
        <f t="shared" si="278"/>
        <v/>
      </c>
    </row>
    <row r="2189" spans="8:23" x14ac:dyDescent="0.3">
      <c r="H2189" s="12">
        <f t="shared" si="279"/>
        <v>0</v>
      </c>
      <c r="I2189" s="2" t="str">
        <f t="shared" si="272"/>
        <v/>
      </c>
      <c r="J2189" s="2" t="str">
        <f>IF(ISBLANK(A2189),"",-SUM(I$3:I2189))</f>
        <v/>
      </c>
      <c r="K2189" s="2" t="str">
        <f t="shared" si="273"/>
        <v/>
      </c>
      <c r="L2189" s="7" t="str">
        <f t="shared" si="274"/>
        <v/>
      </c>
      <c r="M2189" s="7" t="str">
        <f>IF(ISBLANK(A2189),"",K2189/($M$1+SUM(K$3:K2188)))</f>
        <v/>
      </c>
      <c r="N2189" t="str">
        <f>IF(ISBLANK(A2189),"",IF(H2190=0,NETWORKDAYS($H$3,H2189,holiday!$B$2:$B$10),IF(DAY(H2189)&lt;DAY(H2190),NETWORKDAYS($H$3,H2189,holiday!$B$2:$B$10),0)))</f>
        <v/>
      </c>
      <c r="O2189" t="str">
        <f>IF(ISBLANK(A2189),"",SUMIF($A$3:$A2189,O$2,$B$3:$B2189))</f>
        <v/>
      </c>
      <c r="P2189" t="str">
        <f>IF(ISBLANK(A2189),"",SUMIF($A$3:$A2189,P$2,$B$3:$B2189))</f>
        <v/>
      </c>
      <c r="Q2189" t="str">
        <f>IF(ISBLANK(A2189),"",SUMIF($A$3:$A2189,Q$2,$B$3:$B2189))</f>
        <v/>
      </c>
      <c r="R2189" t="str">
        <f>IF(ISBLANK(A2189),"",SUMIF($A$3:$A2189,R$2,$B$3:$B2189))</f>
        <v/>
      </c>
      <c r="T2189" s="2" t="str">
        <f t="shared" si="275"/>
        <v/>
      </c>
      <c r="U2189" s="2" t="str">
        <f t="shared" si="276"/>
        <v/>
      </c>
      <c r="V2189" s="2" t="str">
        <f t="shared" si="277"/>
        <v/>
      </c>
      <c r="W2189" s="2" t="str">
        <f t="shared" si="278"/>
        <v/>
      </c>
    </row>
    <row r="2190" spans="8:23" x14ac:dyDescent="0.3">
      <c r="H2190" s="12">
        <f t="shared" si="279"/>
        <v>0</v>
      </c>
      <c r="I2190" s="2" t="str">
        <f t="shared" si="272"/>
        <v/>
      </c>
      <c r="J2190" s="2" t="str">
        <f>IF(ISBLANK(A2190),"",-SUM(I$3:I2190))</f>
        <v/>
      </c>
      <c r="K2190" s="2" t="str">
        <f t="shared" si="273"/>
        <v/>
      </c>
      <c r="L2190" s="7" t="str">
        <f t="shared" si="274"/>
        <v/>
      </c>
      <c r="M2190" s="7" t="str">
        <f>IF(ISBLANK(A2190),"",K2190/($M$1+SUM(K$3:K2189)))</f>
        <v/>
      </c>
      <c r="N2190" t="str">
        <f>IF(ISBLANK(A2190),"",IF(H2191=0,NETWORKDAYS($H$3,H2190,holiday!$B$2:$B$10),IF(DAY(H2190)&lt;DAY(H2191),NETWORKDAYS($H$3,H2190,holiday!$B$2:$B$10),0)))</f>
        <v/>
      </c>
      <c r="O2190" t="str">
        <f>IF(ISBLANK(A2190),"",SUMIF($A$3:$A2190,O$2,$B$3:$B2190))</f>
        <v/>
      </c>
      <c r="P2190" t="str">
        <f>IF(ISBLANK(A2190),"",SUMIF($A$3:$A2190,P$2,$B$3:$B2190))</f>
        <v/>
      </c>
      <c r="Q2190" t="str">
        <f>IF(ISBLANK(A2190),"",SUMIF($A$3:$A2190,Q$2,$B$3:$B2190))</f>
        <v/>
      </c>
      <c r="R2190" t="str">
        <f>IF(ISBLANK(A2190),"",SUMIF($A$3:$A2190,R$2,$B$3:$B2190))</f>
        <v/>
      </c>
      <c r="T2190" s="2" t="str">
        <f t="shared" si="275"/>
        <v/>
      </c>
      <c r="U2190" s="2" t="str">
        <f t="shared" si="276"/>
        <v/>
      </c>
      <c r="V2190" s="2" t="str">
        <f t="shared" si="277"/>
        <v/>
      </c>
      <c r="W2190" s="2" t="str">
        <f t="shared" si="278"/>
        <v/>
      </c>
    </row>
    <row r="2191" spans="8:23" x14ac:dyDescent="0.3">
      <c r="H2191" s="12">
        <f t="shared" si="279"/>
        <v>0</v>
      </c>
      <c r="I2191" s="2" t="str">
        <f t="shared" si="272"/>
        <v/>
      </c>
      <c r="J2191" s="2" t="str">
        <f>IF(ISBLANK(A2191),"",-SUM(I$3:I2191))</f>
        <v/>
      </c>
      <c r="K2191" s="2" t="str">
        <f t="shared" si="273"/>
        <v/>
      </c>
      <c r="L2191" s="7" t="str">
        <f t="shared" si="274"/>
        <v/>
      </c>
      <c r="M2191" s="7" t="str">
        <f>IF(ISBLANK(A2191),"",K2191/($M$1+SUM(K$3:K2190)))</f>
        <v/>
      </c>
      <c r="N2191" t="str">
        <f>IF(ISBLANK(A2191),"",IF(H2192=0,NETWORKDAYS($H$3,H2191,holiday!$B$2:$B$10),IF(DAY(H2191)&lt;DAY(H2192),NETWORKDAYS($H$3,H2191,holiday!$B$2:$B$10),0)))</f>
        <v/>
      </c>
      <c r="O2191" t="str">
        <f>IF(ISBLANK(A2191),"",SUMIF($A$3:$A2191,O$2,$B$3:$B2191))</f>
        <v/>
      </c>
      <c r="P2191" t="str">
        <f>IF(ISBLANK(A2191),"",SUMIF($A$3:$A2191,P$2,$B$3:$B2191))</f>
        <v/>
      </c>
      <c r="Q2191" t="str">
        <f>IF(ISBLANK(A2191),"",SUMIF($A$3:$A2191,Q$2,$B$3:$B2191))</f>
        <v/>
      </c>
      <c r="R2191" t="str">
        <f>IF(ISBLANK(A2191),"",SUMIF($A$3:$A2191,R$2,$B$3:$B2191))</f>
        <v/>
      </c>
      <c r="T2191" s="2" t="str">
        <f t="shared" si="275"/>
        <v/>
      </c>
      <c r="U2191" s="2" t="str">
        <f t="shared" si="276"/>
        <v/>
      </c>
      <c r="V2191" s="2" t="str">
        <f t="shared" si="277"/>
        <v/>
      </c>
      <c r="W2191" s="2" t="str">
        <f t="shared" si="278"/>
        <v/>
      </c>
    </row>
    <row r="2192" spans="8:23" x14ac:dyDescent="0.3">
      <c r="H2192" s="12">
        <f t="shared" si="279"/>
        <v>0</v>
      </c>
      <c r="I2192" s="2" t="str">
        <f t="shared" si="272"/>
        <v/>
      </c>
      <c r="J2192" s="2" t="str">
        <f>IF(ISBLANK(A2192),"",-SUM(I$3:I2192))</f>
        <v/>
      </c>
      <c r="K2192" s="2" t="str">
        <f t="shared" si="273"/>
        <v/>
      </c>
      <c r="L2192" s="7" t="str">
        <f t="shared" si="274"/>
        <v/>
      </c>
      <c r="M2192" s="7" t="str">
        <f>IF(ISBLANK(A2192),"",K2192/($M$1+SUM(K$3:K2191)))</f>
        <v/>
      </c>
      <c r="N2192" t="str">
        <f>IF(ISBLANK(A2192),"",IF(H2193=0,NETWORKDAYS($H$3,H2192,holiday!$B$2:$B$10),IF(DAY(H2192)&lt;DAY(H2193),NETWORKDAYS($H$3,H2192,holiday!$B$2:$B$10),0)))</f>
        <v/>
      </c>
      <c r="O2192" t="str">
        <f>IF(ISBLANK(A2192),"",SUMIF($A$3:$A2192,O$2,$B$3:$B2192))</f>
        <v/>
      </c>
      <c r="P2192" t="str">
        <f>IF(ISBLANK(A2192),"",SUMIF($A$3:$A2192,P$2,$B$3:$B2192))</f>
        <v/>
      </c>
      <c r="Q2192" t="str">
        <f>IF(ISBLANK(A2192),"",SUMIF($A$3:$A2192,Q$2,$B$3:$B2192))</f>
        <v/>
      </c>
      <c r="R2192" t="str">
        <f>IF(ISBLANK(A2192),"",SUMIF($A$3:$A2192,R$2,$B$3:$B2192))</f>
        <v/>
      </c>
      <c r="T2192" s="2" t="str">
        <f t="shared" si="275"/>
        <v/>
      </c>
      <c r="U2192" s="2" t="str">
        <f t="shared" si="276"/>
        <v/>
      </c>
      <c r="V2192" s="2" t="str">
        <f t="shared" si="277"/>
        <v/>
      </c>
      <c r="W2192" s="2" t="str">
        <f t="shared" si="278"/>
        <v/>
      </c>
    </row>
    <row r="2193" spans="8:23" x14ac:dyDescent="0.3">
      <c r="H2193" s="12">
        <f t="shared" si="279"/>
        <v>0</v>
      </c>
      <c r="I2193" s="2" t="str">
        <f t="shared" si="272"/>
        <v/>
      </c>
      <c r="J2193" s="2" t="str">
        <f>IF(ISBLANK(A2193),"",-SUM(I$3:I2193))</f>
        <v/>
      </c>
      <c r="K2193" s="2" t="str">
        <f t="shared" si="273"/>
        <v/>
      </c>
      <c r="L2193" s="7" t="str">
        <f t="shared" si="274"/>
        <v/>
      </c>
      <c r="M2193" s="7" t="str">
        <f>IF(ISBLANK(A2193),"",K2193/($M$1+SUM(K$3:K2192)))</f>
        <v/>
      </c>
      <c r="N2193" t="str">
        <f>IF(ISBLANK(A2193),"",IF(H2194=0,NETWORKDAYS($H$3,H2193,holiday!$B$2:$B$10),IF(DAY(H2193)&lt;DAY(H2194),NETWORKDAYS($H$3,H2193,holiday!$B$2:$B$10),0)))</f>
        <v/>
      </c>
      <c r="O2193" t="str">
        <f>IF(ISBLANK(A2193),"",SUMIF($A$3:$A2193,O$2,$B$3:$B2193))</f>
        <v/>
      </c>
      <c r="P2193" t="str">
        <f>IF(ISBLANK(A2193),"",SUMIF($A$3:$A2193,P$2,$B$3:$B2193))</f>
        <v/>
      </c>
      <c r="Q2193" t="str">
        <f>IF(ISBLANK(A2193),"",SUMIF($A$3:$A2193,Q$2,$B$3:$B2193))</f>
        <v/>
      </c>
      <c r="R2193" t="str">
        <f>IF(ISBLANK(A2193),"",SUMIF($A$3:$A2193,R$2,$B$3:$B2193))</f>
        <v/>
      </c>
      <c r="T2193" s="2" t="str">
        <f t="shared" si="275"/>
        <v/>
      </c>
      <c r="U2193" s="2" t="str">
        <f t="shared" si="276"/>
        <v/>
      </c>
      <c r="V2193" s="2" t="str">
        <f t="shared" si="277"/>
        <v/>
      </c>
      <c r="W2193" s="2" t="str">
        <f t="shared" si="278"/>
        <v/>
      </c>
    </row>
    <row r="2194" spans="8:23" x14ac:dyDescent="0.3">
      <c r="H2194" s="12">
        <f t="shared" si="279"/>
        <v>0</v>
      </c>
      <c r="I2194" s="2" t="str">
        <f t="shared" si="272"/>
        <v/>
      </c>
      <c r="J2194" s="2" t="str">
        <f>IF(ISBLANK(A2194),"",-SUM(I$3:I2194))</f>
        <v/>
      </c>
      <c r="K2194" s="2" t="str">
        <f t="shared" si="273"/>
        <v/>
      </c>
      <c r="L2194" s="7" t="str">
        <f t="shared" si="274"/>
        <v/>
      </c>
      <c r="M2194" s="7" t="str">
        <f>IF(ISBLANK(A2194),"",K2194/($M$1+SUM(K$3:K2193)))</f>
        <v/>
      </c>
      <c r="N2194" t="str">
        <f>IF(ISBLANK(A2194),"",IF(H2195=0,NETWORKDAYS($H$3,H2194,holiday!$B$2:$B$10),IF(DAY(H2194)&lt;DAY(H2195),NETWORKDAYS($H$3,H2194,holiday!$B$2:$B$10),0)))</f>
        <v/>
      </c>
      <c r="O2194" t="str">
        <f>IF(ISBLANK(A2194),"",SUMIF($A$3:$A2194,O$2,$B$3:$B2194))</f>
        <v/>
      </c>
      <c r="P2194" t="str">
        <f>IF(ISBLANK(A2194),"",SUMIF($A$3:$A2194,P$2,$B$3:$B2194))</f>
        <v/>
      </c>
      <c r="Q2194" t="str">
        <f>IF(ISBLANK(A2194),"",SUMIF($A$3:$A2194,Q$2,$B$3:$B2194))</f>
        <v/>
      </c>
      <c r="R2194" t="str">
        <f>IF(ISBLANK(A2194),"",SUMIF($A$3:$A2194,R$2,$B$3:$B2194))</f>
        <v/>
      </c>
      <c r="T2194" s="2" t="str">
        <f t="shared" si="275"/>
        <v/>
      </c>
      <c r="U2194" s="2" t="str">
        <f t="shared" si="276"/>
        <v/>
      </c>
      <c r="V2194" s="2" t="str">
        <f t="shared" si="277"/>
        <v/>
      </c>
      <c r="W2194" s="2" t="str">
        <f t="shared" si="278"/>
        <v/>
      </c>
    </row>
    <row r="2195" spans="8:23" x14ac:dyDescent="0.3">
      <c r="H2195" s="12">
        <f t="shared" si="279"/>
        <v>0</v>
      </c>
      <c r="I2195" s="2" t="str">
        <f t="shared" si="272"/>
        <v/>
      </c>
      <c r="J2195" s="2" t="str">
        <f>IF(ISBLANK(A2195),"",-SUM(I$3:I2195))</f>
        <v/>
      </c>
      <c r="K2195" s="2" t="str">
        <f t="shared" si="273"/>
        <v/>
      </c>
      <c r="L2195" s="7" t="str">
        <f t="shared" si="274"/>
        <v/>
      </c>
      <c r="M2195" s="7" t="str">
        <f>IF(ISBLANK(A2195),"",K2195/($M$1+SUM(K$3:K2194)))</f>
        <v/>
      </c>
      <c r="N2195" t="str">
        <f>IF(ISBLANK(A2195),"",IF(H2196=0,NETWORKDAYS($H$3,H2195,holiday!$B$2:$B$10),IF(DAY(H2195)&lt;DAY(H2196),NETWORKDAYS($H$3,H2195,holiday!$B$2:$B$10),0)))</f>
        <v/>
      </c>
      <c r="O2195" t="str">
        <f>IF(ISBLANK(A2195),"",SUMIF($A$3:$A2195,O$2,$B$3:$B2195))</f>
        <v/>
      </c>
      <c r="P2195" t="str">
        <f>IF(ISBLANK(A2195),"",SUMIF($A$3:$A2195,P$2,$B$3:$B2195))</f>
        <v/>
      </c>
      <c r="Q2195" t="str">
        <f>IF(ISBLANK(A2195),"",SUMIF($A$3:$A2195,Q$2,$B$3:$B2195))</f>
        <v/>
      </c>
      <c r="R2195" t="str">
        <f>IF(ISBLANK(A2195),"",SUMIF($A$3:$A2195,R$2,$B$3:$B2195))</f>
        <v/>
      </c>
      <c r="T2195" s="2" t="str">
        <f t="shared" si="275"/>
        <v/>
      </c>
      <c r="U2195" s="2" t="str">
        <f t="shared" si="276"/>
        <v/>
      </c>
      <c r="V2195" s="2" t="str">
        <f t="shared" si="277"/>
        <v/>
      </c>
      <c r="W2195" s="2" t="str">
        <f t="shared" si="278"/>
        <v/>
      </c>
    </row>
    <row r="2196" spans="8:23" x14ac:dyDescent="0.3">
      <c r="H2196" s="12">
        <f t="shared" si="279"/>
        <v>0</v>
      </c>
      <c r="I2196" s="2" t="str">
        <f t="shared" si="272"/>
        <v/>
      </c>
      <c r="J2196" s="2" t="str">
        <f>IF(ISBLANK(A2196),"",-SUM(I$3:I2196))</f>
        <v/>
      </c>
      <c r="K2196" s="2" t="str">
        <f t="shared" si="273"/>
        <v/>
      </c>
      <c r="L2196" s="7" t="str">
        <f t="shared" si="274"/>
        <v/>
      </c>
      <c r="M2196" s="7" t="str">
        <f>IF(ISBLANK(A2196),"",K2196/($M$1+SUM(K$3:K2195)))</f>
        <v/>
      </c>
      <c r="N2196" t="str">
        <f>IF(ISBLANK(A2196),"",IF(H2197=0,NETWORKDAYS($H$3,H2196,holiday!$B$2:$B$10),IF(DAY(H2196)&lt;DAY(H2197),NETWORKDAYS($H$3,H2196,holiday!$B$2:$B$10),0)))</f>
        <v/>
      </c>
      <c r="O2196" t="str">
        <f>IF(ISBLANK(A2196),"",SUMIF($A$3:$A2196,O$2,$B$3:$B2196))</f>
        <v/>
      </c>
      <c r="P2196" t="str">
        <f>IF(ISBLANK(A2196),"",SUMIF($A$3:$A2196,P$2,$B$3:$B2196))</f>
        <v/>
      </c>
      <c r="Q2196" t="str">
        <f>IF(ISBLANK(A2196),"",SUMIF($A$3:$A2196,Q$2,$B$3:$B2196))</f>
        <v/>
      </c>
      <c r="R2196" t="str">
        <f>IF(ISBLANK(A2196),"",SUMIF($A$3:$A2196,R$2,$B$3:$B2196))</f>
        <v/>
      </c>
      <c r="T2196" s="2" t="str">
        <f t="shared" si="275"/>
        <v/>
      </c>
      <c r="U2196" s="2" t="str">
        <f t="shared" si="276"/>
        <v/>
      </c>
      <c r="V2196" s="2" t="str">
        <f t="shared" si="277"/>
        <v/>
      </c>
      <c r="W2196" s="2" t="str">
        <f t="shared" si="278"/>
        <v/>
      </c>
    </row>
    <row r="2197" spans="8:23" x14ac:dyDescent="0.3">
      <c r="H2197" s="12">
        <f t="shared" si="279"/>
        <v>0</v>
      </c>
      <c r="I2197" s="2" t="str">
        <f t="shared" si="272"/>
        <v/>
      </c>
      <c r="J2197" s="2" t="str">
        <f>IF(ISBLANK(A2197),"",-SUM(I$3:I2197))</f>
        <v/>
      </c>
      <c r="K2197" s="2" t="str">
        <f t="shared" si="273"/>
        <v/>
      </c>
      <c r="L2197" s="7" t="str">
        <f t="shared" si="274"/>
        <v/>
      </c>
      <c r="M2197" s="7" t="str">
        <f>IF(ISBLANK(A2197),"",K2197/($M$1+SUM(K$3:K2196)))</f>
        <v/>
      </c>
      <c r="N2197" t="str">
        <f>IF(ISBLANK(A2197),"",IF(H2198=0,NETWORKDAYS($H$3,H2197,holiday!$B$2:$B$10),IF(DAY(H2197)&lt;DAY(H2198),NETWORKDAYS($H$3,H2197,holiday!$B$2:$B$10),0)))</f>
        <v/>
      </c>
      <c r="O2197" t="str">
        <f>IF(ISBLANK(A2197),"",SUMIF($A$3:$A2197,O$2,$B$3:$B2197))</f>
        <v/>
      </c>
      <c r="P2197" t="str">
        <f>IF(ISBLANK(A2197),"",SUMIF($A$3:$A2197,P$2,$B$3:$B2197))</f>
        <v/>
      </c>
      <c r="Q2197" t="str">
        <f>IF(ISBLANK(A2197),"",SUMIF($A$3:$A2197,Q$2,$B$3:$B2197))</f>
        <v/>
      </c>
      <c r="R2197" t="str">
        <f>IF(ISBLANK(A2197),"",SUMIF($A$3:$A2197,R$2,$B$3:$B2197))</f>
        <v/>
      </c>
      <c r="T2197" s="2" t="str">
        <f t="shared" si="275"/>
        <v/>
      </c>
      <c r="U2197" s="2" t="str">
        <f t="shared" si="276"/>
        <v/>
      </c>
      <c r="V2197" s="2" t="str">
        <f t="shared" si="277"/>
        <v/>
      </c>
      <c r="W2197" s="2" t="str">
        <f t="shared" si="278"/>
        <v/>
      </c>
    </row>
    <row r="2198" spans="8:23" x14ac:dyDescent="0.3">
      <c r="H2198" s="12">
        <f t="shared" si="279"/>
        <v>0</v>
      </c>
      <c r="I2198" s="2" t="str">
        <f t="shared" si="272"/>
        <v/>
      </c>
      <c r="J2198" s="2" t="str">
        <f>IF(ISBLANK(A2198),"",-SUM(I$3:I2198))</f>
        <v/>
      </c>
      <c r="K2198" s="2" t="str">
        <f t="shared" si="273"/>
        <v/>
      </c>
      <c r="L2198" s="7" t="str">
        <f t="shared" si="274"/>
        <v/>
      </c>
      <c r="M2198" s="7" t="str">
        <f>IF(ISBLANK(A2198),"",K2198/($M$1+SUM(K$3:K2197)))</f>
        <v/>
      </c>
      <c r="N2198" t="str">
        <f>IF(ISBLANK(A2198),"",IF(H2199=0,NETWORKDAYS($H$3,H2198,holiday!$B$2:$B$10),IF(DAY(H2198)&lt;DAY(H2199),NETWORKDAYS($H$3,H2198,holiday!$B$2:$B$10),0)))</f>
        <v/>
      </c>
      <c r="O2198" t="str">
        <f>IF(ISBLANK(A2198),"",SUMIF($A$3:$A2198,O$2,$B$3:$B2198))</f>
        <v/>
      </c>
      <c r="P2198" t="str">
        <f>IF(ISBLANK(A2198),"",SUMIF($A$3:$A2198,P$2,$B$3:$B2198))</f>
        <v/>
      </c>
      <c r="Q2198" t="str">
        <f>IF(ISBLANK(A2198),"",SUMIF($A$3:$A2198,Q$2,$B$3:$B2198))</f>
        <v/>
      </c>
      <c r="R2198" t="str">
        <f>IF(ISBLANK(A2198),"",SUMIF($A$3:$A2198,R$2,$B$3:$B2198))</f>
        <v/>
      </c>
      <c r="T2198" s="2" t="str">
        <f t="shared" si="275"/>
        <v/>
      </c>
      <c r="U2198" s="2" t="str">
        <f t="shared" si="276"/>
        <v/>
      </c>
      <c r="V2198" s="2" t="str">
        <f t="shared" si="277"/>
        <v/>
      </c>
      <c r="W2198" s="2" t="str">
        <f t="shared" si="278"/>
        <v/>
      </c>
    </row>
    <row r="2199" spans="8:23" x14ac:dyDescent="0.3">
      <c r="H2199" s="12">
        <f t="shared" si="279"/>
        <v>0</v>
      </c>
      <c r="I2199" s="2" t="str">
        <f t="shared" si="272"/>
        <v/>
      </c>
      <c r="J2199" s="2" t="str">
        <f>IF(ISBLANK(A2199),"",-SUM(I$3:I2199))</f>
        <v/>
      </c>
      <c r="K2199" s="2" t="str">
        <f t="shared" si="273"/>
        <v/>
      </c>
      <c r="L2199" s="7" t="str">
        <f t="shared" si="274"/>
        <v/>
      </c>
      <c r="M2199" s="7" t="str">
        <f>IF(ISBLANK(A2199),"",K2199/($M$1+SUM(K$3:K2198)))</f>
        <v/>
      </c>
      <c r="N2199" t="str">
        <f>IF(ISBLANK(A2199),"",IF(H2200=0,NETWORKDAYS($H$3,H2199,holiday!$B$2:$B$10),IF(DAY(H2199)&lt;DAY(H2200),NETWORKDAYS($H$3,H2199,holiday!$B$2:$B$10),0)))</f>
        <v/>
      </c>
      <c r="O2199" t="str">
        <f>IF(ISBLANK(A2199),"",SUMIF($A$3:$A2199,O$2,$B$3:$B2199))</f>
        <v/>
      </c>
      <c r="P2199" t="str">
        <f>IF(ISBLANK(A2199),"",SUMIF($A$3:$A2199,P$2,$B$3:$B2199))</f>
        <v/>
      </c>
      <c r="Q2199" t="str">
        <f>IF(ISBLANK(A2199),"",SUMIF($A$3:$A2199,Q$2,$B$3:$B2199))</f>
        <v/>
      </c>
      <c r="R2199" t="str">
        <f>IF(ISBLANK(A2199),"",SUMIF($A$3:$A2199,R$2,$B$3:$B2199))</f>
        <v/>
      </c>
      <c r="T2199" s="2" t="str">
        <f t="shared" si="275"/>
        <v/>
      </c>
      <c r="U2199" s="2" t="str">
        <f t="shared" si="276"/>
        <v/>
      </c>
      <c r="V2199" s="2" t="str">
        <f t="shared" si="277"/>
        <v/>
      </c>
      <c r="W2199" s="2" t="str">
        <f t="shared" si="278"/>
        <v/>
      </c>
    </row>
    <row r="2200" spans="8:23" x14ac:dyDescent="0.3">
      <c r="H2200" s="12">
        <f t="shared" si="279"/>
        <v>0</v>
      </c>
      <c r="I2200" s="2" t="str">
        <f t="shared" si="272"/>
        <v/>
      </c>
      <c r="J2200" s="2" t="str">
        <f>IF(ISBLANK(A2200),"",-SUM(I$3:I2200))</f>
        <v/>
      </c>
      <c r="K2200" s="2" t="str">
        <f t="shared" si="273"/>
        <v/>
      </c>
      <c r="L2200" s="7" t="str">
        <f t="shared" si="274"/>
        <v/>
      </c>
      <c r="M2200" s="7" t="str">
        <f>IF(ISBLANK(A2200),"",K2200/($M$1+SUM(K$3:K2199)))</f>
        <v/>
      </c>
      <c r="N2200" t="str">
        <f>IF(ISBLANK(A2200),"",IF(H2201=0,NETWORKDAYS($H$3,H2200,holiday!$B$2:$B$10),IF(DAY(H2200)&lt;DAY(H2201),NETWORKDAYS($H$3,H2200,holiday!$B$2:$B$10),0)))</f>
        <v/>
      </c>
      <c r="O2200" t="str">
        <f>IF(ISBLANK(A2200),"",SUMIF($A$3:$A2200,O$2,$B$3:$B2200))</f>
        <v/>
      </c>
      <c r="P2200" t="str">
        <f>IF(ISBLANK(A2200),"",SUMIF($A$3:$A2200,P$2,$B$3:$B2200))</f>
        <v/>
      </c>
      <c r="Q2200" t="str">
        <f>IF(ISBLANK(A2200),"",SUMIF($A$3:$A2200,Q$2,$B$3:$B2200))</f>
        <v/>
      </c>
      <c r="R2200" t="str">
        <f>IF(ISBLANK(A2200),"",SUMIF($A$3:$A2200,R$2,$B$3:$B2200))</f>
        <v/>
      </c>
      <c r="T2200" s="2" t="str">
        <f t="shared" si="275"/>
        <v/>
      </c>
      <c r="U2200" s="2" t="str">
        <f t="shared" si="276"/>
        <v/>
      </c>
      <c r="V2200" s="2" t="str">
        <f t="shared" si="277"/>
        <v/>
      </c>
      <c r="W2200" s="2" t="str">
        <f t="shared" si="278"/>
        <v/>
      </c>
    </row>
    <row r="2201" spans="8:23" x14ac:dyDescent="0.3">
      <c r="H2201" s="12">
        <f t="shared" si="279"/>
        <v>0</v>
      </c>
      <c r="I2201" s="2" t="str">
        <f t="shared" si="272"/>
        <v/>
      </c>
      <c r="J2201" s="2" t="str">
        <f>IF(ISBLANK(A2201),"",-SUM(I$3:I2201))</f>
        <v/>
      </c>
      <c r="K2201" s="2" t="str">
        <f t="shared" si="273"/>
        <v/>
      </c>
      <c r="L2201" s="7" t="str">
        <f t="shared" si="274"/>
        <v/>
      </c>
      <c r="M2201" s="7" t="str">
        <f>IF(ISBLANK(A2201),"",K2201/($M$1+SUM(K$3:K2200)))</f>
        <v/>
      </c>
      <c r="N2201" t="str">
        <f>IF(ISBLANK(A2201),"",IF(H2202=0,NETWORKDAYS($H$3,H2201,holiday!$B$2:$B$10),IF(DAY(H2201)&lt;DAY(H2202),NETWORKDAYS($H$3,H2201,holiday!$B$2:$B$10),0)))</f>
        <v/>
      </c>
      <c r="O2201" t="str">
        <f>IF(ISBLANK(A2201),"",SUMIF($A$3:$A2201,O$2,$B$3:$B2201))</f>
        <v/>
      </c>
      <c r="P2201" t="str">
        <f>IF(ISBLANK(A2201),"",SUMIF($A$3:$A2201,P$2,$B$3:$B2201))</f>
        <v/>
      </c>
      <c r="Q2201" t="str">
        <f>IF(ISBLANK(A2201),"",SUMIF($A$3:$A2201,Q$2,$B$3:$B2201))</f>
        <v/>
      </c>
      <c r="R2201" t="str">
        <f>IF(ISBLANK(A2201),"",SUMIF($A$3:$A2201,R$2,$B$3:$B2201))</f>
        <v/>
      </c>
      <c r="T2201" s="2" t="str">
        <f t="shared" si="275"/>
        <v/>
      </c>
      <c r="U2201" s="2" t="str">
        <f t="shared" si="276"/>
        <v/>
      </c>
      <c r="V2201" s="2" t="str">
        <f t="shared" si="277"/>
        <v/>
      </c>
      <c r="W2201" s="2" t="str">
        <f t="shared" si="278"/>
        <v/>
      </c>
    </row>
    <row r="2202" spans="8:23" x14ac:dyDescent="0.3">
      <c r="H2202" s="12">
        <f t="shared" si="279"/>
        <v>0</v>
      </c>
      <c r="I2202" s="2" t="str">
        <f t="shared" si="272"/>
        <v/>
      </c>
      <c r="J2202" s="2" t="str">
        <f>IF(ISBLANK(A2202),"",-SUM(I$3:I2202))</f>
        <v/>
      </c>
      <c r="K2202" s="2" t="str">
        <f t="shared" si="273"/>
        <v/>
      </c>
      <c r="L2202" s="7" t="str">
        <f t="shared" si="274"/>
        <v/>
      </c>
      <c r="M2202" s="7" t="str">
        <f>IF(ISBLANK(A2202),"",K2202/($M$1+SUM(K$3:K2201)))</f>
        <v/>
      </c>
      <c r="N2202" t="str">
        <f>IF(ISBLANK(A2202),"",IF(H2203=0,NETWORKDAYS($H$3,H2202,holiday!$B$2:$B$10),IF(DAY(H2202)&lt;DAY(H2203),NETWORKDAYS($H$3,H2202,holiday!$B$2:$B$10),0)))</f>
        <v/>
      </c>
      <c r="O2202" t="str">
        <f>IF(ISBLANK(A2202),"",SUMIF($A$3:$A2202,O$2,$B$3:$B2202))</f>
        <v/>
      </c>
      <c r="P2202" t="str">
        <f>IF(ISBLANK(A2202),"",SUMIF($A$3:$A2202,P$2,$B$3:$B2202))</f>
        <v/>
      </c>
      <c r="Q2202" t="str">
        <f>IF(ISBLANK(A2202),"",SUMIF($A$3:$A2202,Q$2,$B$3:$B2202))</f>
        <v/>
      </c>
      <c r="R2202" t="str">
        <f>IF(ISBLANK(A2202),"",SUMIF($A$3:$A2202,R$2,$B$3:$B2202))</f>
        <v/>
      </c>
      <c r="T2202" s="2" t="str">
        <f t="shared" si="275"/>
        <v/>
      </c>
      <c r="U2202" s="2" t="str">
        <f t="shared" si="276"/>
        <v/>
      </c>
      <c r="V2202" s="2" t="str">
        <f t="shared" si="277"/>
        <v/>
      </c>
      <c r="W2202" s="2" t="str">
        <f t="shared" si="278"/>
        <v/>
      </c>
    </row>
    <row r="2203" spans="8:23" x14ac:dyDescent="0.3">
      <c r="H2203" s="12">
        <f t="shared" si="279"/>
        <v>0</v>
      </c>
      <c r="I2203" s="2" t="str">
        <f t="shared" si="272"/>
        <v/>
      </c>
      <c r="J2203" s="2" t="str">
        <f>IF(ISBLANK(A2203),"",-SUM(I$3:I2203))</f>
        <v/>
      </c>
      <c r="K2203" s="2" t="str">
        <f t="shared" si="273"/>
        <v/>
      </c>
      <c r="L2203" s="7" t="str">
        <f t="shared" si="274"/>
        <v/>
      </c>
      <c r="M2203" s="7" t="str">
        <f>IF(ISBLANK(A2203),"",K2203/($M$1+SUM(K$3:K2202)))</f>
        <v/>
      </c>
      <c r="N2203" t="str">
        <f>IF(ISBLANK(A2203),"",IF(H2204=0,NETWORKDAYS($H$3,H2203,holiday!$B$2:$B$10),IF(DAY(H2203)&lt;DAY(H2204),NETWORKDAYS($H$3,H2203,holiday!$B$2:$B$10),0)))</f>
        <v/>
      </c>
      <c r="O2203" t="str">
        <f>IF(ISBLANK(A2203),"",SUMIF($A$3:$A2203,O$2,$B$3:$B2203))</f>
        <v/>
      </c>
      <c r="P2203" t="str">
        <f>IF(ISBLANK(A2203),"",SUMIF($A$3:$A2203,P$2,$B$3:$B2203))</f>
        <v/>
      </c>
      <c r="Q2203" t="str">
        <f>IF(ISBLANK(A2203),"",SUMIF($A$3:$A2203,Q$2,$B$3:$B2203))</f>
        <v/>
      </c>
      <c r="R2203" t="str">
        <f>IF(ISBLANK(A2203),"",SUMIF($A$3:$A2203,R$2,$B$3:$B2203))</f>
        <v/>
      </c>
      <c r="T2203" s="2" t="str">
        <f t="shared" si="275"/>
        <v/>
      </c>
      <c r="U2203" s="2" t="str">
        <f t="shared" si="276"/>
        <v/>
      </c>
      <c r="V2203" s="2" t="str">
        <f t="shared" si="277"/>
        <v/>
      </c>
      <c r="W2203" s="2" t="str">
        <f t="shared" si="278"/>
        <v/>
      </c>
    </row>
    <row r="2204" spans="8:23" x14ac:dyDescent="0.3">
      <c r="H2204" s="12">
        <f t="shared" si="279"/>
        <v>0</v>
      </c>
      <c r="I2204" s="2" t="str">
        <f t="shared" si="272"/>
        <v/>
      </c>
      <c r="J2204" s="2" t="str">
        <f>IF(ISBLANK(A2204),"",-SUM(I$3:I2204))</f>
        <v/>
      </c>
      <c r="K2204" s="2" t="str">
        <f t="shared" si="273"/>
        <v/>
      </c>
      <c r="L2204" s="7" t="str">
        <f t="shared" si="274"/>
        <v/>
      </c>
      <c r="M2204" s="7" t="str">
        <f>IF(ISBLANK(A2204),"",K2204/($M$1+SUM(K$3:K2203)))</f>
        <v/>
      </c>
      <c r="N2204" t="str">
        <f>IF(ISBLANK(A2204),"",IF(H2205=0,NETWORKDAYS($H$3,H2204,holiday!$B$2:$B$10),IF(DAY(H2204)&lt;DAY(H2205),NETWORKDAYS($H$3,H2204,holiday!$B$2:$B$10),0)))</f>
        <v/>
      </c>
      <c r="O2204" t="str">
        <f>IF(ISBLANK(A2204),"",SUMIF($A$3:$A2204,O$2,$B$3:$B2204))</f>
        <v/>
      </c>
      <c r="P2204" t="str">
        <f>IF(ISBLANK(A2204),"",SUMIF($A$3:$A2204,P$2,$B$3:$B2204))</f>
        <v/>
      </c>
      <c r="Q2204" t="str">
        <f>IF(ISBLANK(A2204),"",SUMIF($A$3:$A2204,Q$2,$B$3:$B2204))</f>
        <v/>
      </c>
      <c r="R2204" t="str">
        <f>IF(ISBLANK(A2204),"",SUMIF($A$3:$A2204,R$2,$B$3:$B2204))</f>
        <v/>
      </c>
      <c r="T2204" s="2" t="str">
        <f t="shared" si="275"/>
        <v/>
      </c>
      <c r="U2204" s="2" t="str">
        <f t="shared" si="276"/>
        <v/>
      </c>
      <c r="V2204" s="2" t="str">
        <f t="shared" si="277"/>
        <v/>
      </c>
      <c r="W2204" s="2" t="str">
        <f t="shared" si="278"/>
        <v/>
      </c>
    </row>
    <row r="2205" spans="8:23" x14ac:dyDescent="0.3">
      <c r="H2205" s="12">
        <f t="shared" si="279"/>
        <v>0</v>
      </c>
      <c r="I2205" s="2" t="str">
        <f t="shared" si="272"/>
        <v/>
      </c>
      <c r="J2205" s="2" t="str">
        <f>IF(ISBLANK(A2205),"",-SUM(I$3:I2205))</f>
        <v/>
      </c>
      <c r="K2205" s="2" t="str">
        <f t="shared" si="273"/>
        <v/>
      </c>
      <c r="L2205" s="7" t="str">
        <f t="shared" si="274"/>
        <v/>
      </c>
      <c r="M2205" s="7" t="str">
        <f>IF(ISBLANK(A2205),"",K2205/($M$1+SUM(K$3:K2204)))</f>
        <v/>
      </c>
      <c r="N2205" t="str">
        <f>IF(ISBLANK(A2205),"",IF(H2206=0,NETWORKDAYS($H$3,H2205,holiday!$B$2:$B$10),IF(DAY(H2205)&lt;DAY(H2206),NETWORKDAYS($H$3,H2205,holiday!$B$2:$B$10),0)))</f>
        <v/>
      </c>
      <c r="O2205" t="str">
        <f>IF(ISBLANK(A2205),"",SUMIF($A$3:$A2205,O$2,$B$3:$B2205))</f>
        <v/>
      </c>
      <c r="P2205" t="str">
        <f>IF(ISBLANK(A2205),"",SUMIF($A$3:$A2205,P$2,$B$3:$B2205))</f>
        <v/>
      </c>
      <c r="Q2205" t="str">
        <f>IF(ISBLANK(A2205),"",SUMIF($A$3:$A2205,Q$2,$B$3:$B2205))</f>
        <v/>
      </c>
      <c r="R2205" t="str">
        <f>IF(ISBLANK(A2205),"",SUMIF($A$3:$A2205,R$2,$B$3:$B2205))</f>
        <v/>
      </c>
      <c r="T2205" s="2" t="str">
        <f t="shared" si="275"/>
        <v/>
      </c>
      <c r="U2205" s="2" t="str">
        <f t="shared" si="276"/>
        <v/>
      </c>
      <c r="V2205" s="2" t="str">
        <f t="shared" si="277"/>
        <v/>
      </c>
      <c r="W2205" s="2" t="str">
        <f t="shared" si="278"/>
        <v/>
      </c>
    </row>
    <row r="2206" spans="8:23" x14ac:dyDescent="0.3">
      <c r="H2206" s="12">
        <f t="shared" si="279"/>
        <v>0</v>
      </c>
      <c r="I2206" s="2" t="str">
        <f t="shared" si="272"/>
        <v/>
      </c>
      <c r="J2206" s="2" t="str">
        <f>IF(ISBLANK(A2206),"",-SUM(I$3:I2206))</f>
        <v/>
      </c>
      <c r="K2206" s="2" t="str">
        <f t="shared" si="273"/>
        <v/>
      </c>
      <c r="L2206" s="7" t="str">
        <f t="shared" si="274"/>
        <v/>
      </c>
      <c r="M2206" s="7" t="str">
        <f>IF(ISBLANK(A2206),"",K2206/($M$1+SUM(K$3:K2205)))</f>
        <v/>
      </c>
      <c r="N2206" t="str">
        <f>IF(ISBLANK(A2206),"",IF(H2207=0,NETWORKDAYS($H$3,H2206,holiday!$B$2:$B$10),IF(DAY(H2206)&lt;DAY(H2207),NETWORKDAYS($H$3,H2206,holiday!$B$2:$B$10),0)))</f>
        <v/>
      </c>
      <c r="O2206" t="str">
        <f>IF(ISBLANK(A2206),"",SUMIF($A$3:$A2206,O$2,$B$3:$B2206))</f>
        <v/>
      </c>
      <c r="P2206" t="str">
        <f>IF(ISBLANK(A2206),"",SUMIF($A$3:$A2206,P$2,$B$3:$B2206))</f>
        <v/>
      </c>
      <c r="Q2206" t="str">
        <f>IF(ISBLANK(A2206),"",SUMIF($A$3:$A2206,Q$2,$B$3:$B2206))</f>
        <v/>
      </c>
      <c r="R2206" t="str">
        <f>IF(ISBLANK(A2206),"",SUMIF($A$3:$A2206,R$2,$B$3:$B2206))</f>
        <v/>
      </c>
      <c r="T2206" s="2" t="str">
        <f t="shared" si="275"/>
        <v/>
      </c>
      <c r="U2206" s="2" t="str">
        <f t="shared" si="276"/>
        <v/>
      </c>
      <c r="V2206" s="2" t="str">
        <f t="shared" si="277"/>
        <v/>
      </c>
      <c r="W2206" s="2" t="str">
        <f t="shared" si="278"/>
        <v/>
      </c>
    </row>
    <row r="2207" spans="8:23" x14ac:dyDescent="0.3">
      <c r="H2207" s="12">
        <f t="shared" si="279"/>
        <v>0</v>
      </c>
      <c r="I2207" s="2" t="str">
        <f t="shared" si="272"/>
        <v/>
      </c>
      <c r="J2207" s="2" t="str">
        <f>IF(ISBLANK(A2207),"",-SUM(I$3:I2207))</f>
        <v/>
      </c>
      <c r="K2207" s="2" t="str">
        <f t="shared" si="273"/>
        <v/>
      </c>
      <c r="L2207" s="7" t="str">
        <f t="shared" si="274"/>
        <v/>
      </c>
      <c r="M2207" s="7" t="str">
        <f>IF(ISBLANK(A2207),"",K2207/($M$1+SUM(K$3:K2206)))</f>
        <v/>
      </c>
      <c r="N2207" t="str">
        <f>IF(ISBLANK(A2207),"",IF(H2208=0,NETWORKDAYS($H$3,H2207,holiday!$B$2:$B$10),IF(DAY(H2207)&lt;DAY(H2208),NETWORKDAYS($H$3,H2207,holiday!$B$2:$B$10),0)))</f>
        <v/>
      </c>
      <c r="O2207" t="str">
        <f>IF(ISBLANK(A2207),"",SUMIF($A$3:$A2207,O$2,$B$3:$B2207))</f>
        <v/>
      </c>
      <c r="P2207" t="str">
        <f>IF(ISBLANK(A2207),"",SUMIF($A$3:$A2207,P$2,$B$3:$B2207))</f>
        <v/>
      </c>
      <c r="Q2207" t="str">
        <f>IF(ISBLANK(A2207),"",SUMIF($A$3:$A2207,Q$2,$B$3:$B2207))</f>
        <v/>
      </c>
      <c r="R2207" t="str">
        <f>IF(ISBLANK(A2207),"",SUMIF($A$3:$A2207,R$2,$B$3:$B2207))</f>
        <v/>
      </c>
      <c r="T2207" s="2" t="str">
        <f t="shared" si="275"/>
        <v/>
      </c>
      <c r="U2207" s="2" t="str">
        <f t="shared" si="276"/>
        <v/>
      </c>
      <c r="V2207" s="2" t="str">
        <f t="shared" si="277"/>
        <v/>
      </c>
      <c r="W2207" s="2" t="str">
        <f t="shared" si="278"/>
        <v/>
      </c>
    </row>
    <row r="2208" spans="8:23" x14ac:dyDescent="0.3">
      <c r="H2208" s="12">
        <f t="shared" si="279"/>
        <v>0</v>
      </c>
      <c r="I2208" s="2" t="str">
        <f t="shared" si="272"/>
        <v/>
      </c>
      <c r="J2208" s="2" t="str">
        <f>IF(ISBLANK(A2208),"",-SUM(I$3:I2208))</f>
        <v/>
      </c>
      <c r="K2208" s="2" t="str">
        <f t="shared" si="273"/>
        <v/>
      </c>
      <c r="L2208" s="7" t="str">
        <f t="shared" si="274"/>
        <v/>
      </c>
      <c r="M2208" s="7" t="str">
        <f>IF(ISBLANK(A2208),"",K2208/($M$1+SUM(K$3:K2207)))</f>
        <v/>
      </c>
      <c r="N2208" t="str">
        <f>IF(ISBLANK(A2208),"",IF(H2209=0,NETWORKDAYS($H$3,H2208,holiday!$B$2:$B$10),IF(DAY(H2208)&lt;DAY(H2209),NETWORKDAYS($H$3,H2208,holiday!$B$2:$B$10),0)))</f>
        <v/>
      </c>
      <c r="O2208" t="str">
        <f>IF(ISBLANK(A2208),"",SUMIF($A$3:$A2208,O$2,$B$3:$B2208))</f>
        <v/>
      </c>
      <c r="P2208" t="str">
        <f>IF(ISBLANK(A2208),"",SUMIF($A$3:$A2208,P$2,$B$3:$B2208))</f>
        <v/>
      </c>
      <c r="Q2208" t="str">
        <f>IF(ISBLANK(A2208),"",SUMIF($A$3:$A2208,Q$2,$B$3:$B2208))</f>
        <v/>
      </c>
      <c r="R2208" t="str">
        <f>IF(ISBLANK(A2208),"",SUMIF($A$3:$A2208,R$2,$B$3:$B2208))</f>
        <v/>
      </c>
      <c r="T2208" s="2" t="str">
        <f t="shared" si="275"/>
        <v/>
      </c>
      <c r="U2208" s="2" t="str">
        <f t="shared" si="276"/>
        <v/>
      </c>
      <c r="V2208" s="2" t="str">
        <f t="shared" si="277"/>
        <v/>
      </c>
      <c r="W2208" s="2" t="str">
        <f t="shared" si="278"/>
        <v/>
      </c>
    </row>
    <row r="2209" spans="8:23" x14ac:dyDescent="0.3">
      <c r="H2209" s="12">
        <f t="shared" si="279"/>
        <v>0</v>
      </c>
      <c r="I2209" s="2" t="str">
        <f t="shared" si="272"/>
        <v/>
      </c>
      <c r="J2209" s="2" t="str">
        <f>IF(ISBLANK(A2209),"",-SUM(I$3:I2209))</f>
        <v/>
      </c>
      <c r="K2209" s="2" t="str">
        <f t="shared" si="273"/>
        <v/>
      </c>
      <c r="L2209" s="7" t="str">
        <f t="shared" si="274"/>
        <v/>
      </c>
      <c r="M2209" s="7" t="str">
        <f>IF(ISBLANK(A2209),"",K2209/($M$1+SUM(K$3:K2208)))</f>
        <v/>
      </c>
      <c r="N2209" t="str">
        <f>IF(ISBLANK(A2209),"",IF(H2210=0,NETWORKDAYS($H$3,H2209,holiday!$B$2:$B$10),IF(DAY(H2209)&lt;DAY(H2210),NETWORKDAYS($H$3,H2209,holiday!$B$2:$B$10),0)))</f>
        <v/>
      </c>
      <c r="O2209" t="str">
        <f>IF(ISBLANK(A2209),"",SUMIF($A$3:$A2209,O$2,$B$3:$B2209))</f>
        <v/>
      </c>
      <c r="P2209" t="str">
        <f>IF(ISBLANK(A2209),"",SUMIF($A$3:$A2209,P$2,$B$3:$B2209))</f>
        <v/>
      </c>
      <c r="Q2209" t="str">
        <f>IF(ISBLANK(A2209),"",SUMIF($A$3:$A2209,Q$2,$B$3:$B2209))</f>
        <v/>
      </c>
      <c r="R2209" t="str">
        <f>IF(ISBLANK(A2209),"",SUMIF($A$3:$A2209,R$2,$B$3:$B2209))</f>
        <v/>
      </c>
      <c r="T2209" s="2" t="str">
        <f t="shared" si="275"/>
        <v/>
      </c>
      <c r="U2209" s="2" t="str">
        <f t="shared" si="276"/>
        <v/>
      </c>
      <c r="V2209" s="2" t="str">
        <f t="shared" si="277"/>
        <v/>
      </c>
      <c r="W2209" s="2" t="str">
        <f t="shared" si="278"/>
        <v/>
      </c>
    </row>
    <row r="2210" spans="8:23" x14ac:dyDescent="0.3">
      <c r="H2210" s="12">
        <f t="shared" si="279"/>
        <v>0</v>
      </c>
      <c r="I2210" s="2" t="str">
        <f t="shared" si="272"/>
        <v/>
      </c>
      <c r="J2210" s="2" t="str">
        <f>IF(ISBLANK(A2210),"",-SUM(I$3:I2210))</f>
        <v/>
      </c>
      <c r="K2210" s="2" t="str">
        <f t="shared" si="273"/>
        <v/>
      </c>
      <c r="L2210" s="7" t="str">
        <f t="shared" si="274"/>
        <v/>
      </c>
      <c r="M2210" s="7" t="str">
        <f>IF(ISBLANK(A2210),"",K2210/($M$1+SUM(K$3:K2209)))</f>
        <v/>
      </c>
      <c r="N2210" t="str">
        <f>IF(ISBLANK(A2210),"",IF(H2211=0,NETWORKDAYS($H$3,H2210,holiday!$B$2:$B$10),IF(DAY(H2210)&lt;DAY(H2211),NETWORKDAYS($H$3,H2210,holiday!$B$2:$B$10),0)))</f>
        <v/>
      </c>
      <c r="O2210" t="str">
        <f>IF(ISBLANK(A2210),"",SUMIF($A$3:$A2210,O$2,$B$3:$B2210))</f>
        <v/>
      </c>
      <c r="P2210" t="str">
        <f>IF(ISBLANK(A2210),"",SUMIF($A$3:$A2210,P$2,$B$3:$B2210))</f>
        <v/>
      </c>
      <c r="Q2210" t="str">
        <f>IF(ISBLANK(A2210),"",SUMIF($A$3:$A2210,Q$2,$B$3:$B2210))</f>
        <v/>
      </c>
      <c r="R2210" t="str">
        <f>IF(ISBLANK(A2210),"",SUMIF($A$3:$A2210,R$2,$B$3:$B2210))</f>
        <v/>
      </c>
      <c r="T2210" s="2" t="str">
        <f t="shared" si="275"/>
        <v/>
      </c>
      <c r="U2210" s="2" t="str">
        <f t="shared" si="276"/>
        <v/>
      </c>
      <c r="V2210" s="2" t="str">
        <f t="shared" si="277"/>
        <v/>
      </c>
      <c r="W2210" s="2" t="str">
        <f t="shared" si="278"/>
        <v/>
      </c>
    </row>
    <row r="2211" spans="8:23" x14ac:dyDescent="0.3">
      <c r="H2211" s="12">
        <f t="shared" si="279"/>
        <v>0</v>
      </c>
      <c r="I2211" s="2" t="str">
        <f t="shared" si="272"/>
        <v/>
      </c>
      <c r="J2211" s="2" t="str">
        <f>IF(ISBLANK(A2211),"",-SUM(I$3:I2211))</f>
        <v/>
      </c>
      <c r="K2211" s="2" t="str">
        <f t="shared" si="273"/>
        <v/>
      </c>
      <c r="L2211" s="7" t="str">
        <f t="shared" si="274"/>
        <v/>
      </c>
      <c r="M2211" s="7" t="str">
        <f>IF(ISBLANK(A2211),"",K2211/($M$1+SUM(K$3:K2210)))</f>
        <v/>
      </c>
      <c r="N2211" t="str">
        <f>IF(ISBLANK(A2211),"",IF(H2212=0,NETWORKDAYS($H$3,H2211,holiday!$B$2:$B$10),IF(DAY(H2211)&lt;DAY(H2212),NETWORKDAYS($H$3,H2211,holiday!$B$2:$B$10),0)))</f>
        <v/>
      </c>
      <c r="O2211" t="str">
        <f>IF(ISBLANK(A2211),"",SUMIF($A$3:$A2211,O$2,$B$3:$B2211))</f>
        <v/>
      </c>
      <c r="P2211" t="str">
        <f>IF(ISBLANK(A2211),"",SUMIF($A$3:$A2211,P$2,$B$3:$B2211))</f>
        <v/>
      </c>
      <c r="Q2211" t="str">
        <f>IF(ISBLANK(A2211),"",SUMIF($A$3:$A2211,Q$2,$B$3:$B2211))</f>
        <v/>
      </c>
      <c r="R2211" t="str">
        <f>IF(ISBLANK(A2211),"",SUMIF($A$3:$A2211,R$2,$B$3:$B2211))</f>
        <v/>
      </c>
      <c r="T2211" s="2" t="str">
        <f t="shared" si="275"/>
        <v/>
      </c>
      <c r="U2211" s="2" t="str">
        <f t="shared" si="276"/>
        <v/>
      </c>
      <c r="V2211" s="2" t="str">
        <f t="shared" si="277"/>
        <v/>
      </c>
      <c r="W2211" s="2" t="str">
        <f t="shared" si="278"/>
        <v/>
      </c>
    </row>
    <row r="2212" spans="8:23" x14ac:dyDescent="0.3">
      <c r="H2212" s="12">
        <f t="shared" si="279"/>
        <v>0</v>
      </c>
      <c r="I2212" s="2" t="str">
        <f t="shared" si="272"/>
        <v/>
      </c>
      <c r="J2212" s="2" t="str">
        <f>IF(ISBLANK(A2212),"",-SUM(I$3:I2212))</f>
        <v/>
      </c>
      <c r="K2212" s="2" t="str">
        <f t="shared" si="273"/>
        <v/>
      </c>
      <c r="L2212" s="7" t="str">
        <f t="shared" si="274"/>
        <v/>
      </c>
      <c r="M2212" s="7" t="str">
        <f>IF(ISBLANK(A2212),"",K2212/($M$1+SUM(K$3:K2211)))</f>
        <v/>
      </c>
      <c r="N2212" t="str">
        <f>IF(ISBLANK(A2212),"",IF(H2213=0,NETWORKDAYS($H$3,H2212,holiday!$B$2:$B$10),IF(DAY(H2212)&lt;DAY(H2213),NETWORKDAYS($H$3,H2212,holiday!$B$2:$B$10),0)))</f>
        <v/>
      </c>
      <c r="O2212" t="str">
        <f>IF(ISBLANK(A2212),"",SUMIF($A$3:$A2212,O$2,$B$3:$B2212))</f>
        <v/>
      </c>
      <c r="P2212" t="str">
        <f>IF(ISBLANK(A2212),"",SUMIF($A$3:$A2212,P$2,$B$3:$B2212))</f>
        <v/>
      </c>
      <c r="Q2212" t="str">
        <f>IF(ISBLANK(A2212),"",SUMIF($A$3:$A2212,Q$2,$B$3:$B2212))</f>
        <v/>
      </c>
      <c r="R2212" t="str">
        <f>IF(ISBLANK(A2212),"",SUMIF($A$3:$A2212,R$2,$B$3:$B2212))</f>
        <v/>
      </c>
      <c r="T2212" s="2" t="str">
        <f t="shared" si="275"/>
        <v/>
      </c>
      <c r="U2212" s="2" t="str">
        <f t="shared" si="276"/>
        <v/>
      </c>
      <c r="V2212" s="2" t="str">
        <f t="shared" si="277"/>
        <v/>
      </c>
      <c r="W2212" s="2" t="str">
        <f t="shared" si="278"/>
        <v/>
      </c>
    </row>
    <row r="2213" spans="8:23" x14ac:dyDescent="0.3">
      <c r="H2213" s="12">
        <f t="shared" si="279"/>
        <v>0</v>
      </c>
      <c r="I2213" s="2" t="str">
        <f t="shared" si="272"/>
        <v/>
      </c>
      <c r="J2213" s="2" t="str">
        <f>IF(ISBLANK(A2213),"",-SUM(I$3:I2213))</f>
        <v/>
      </c>
      <c r="K2213" s="2" t="str">
        <f t="shared" si="273"/>
        <v/>
      </c>
      <c r="L2213" s="7" t="str">
        <f t="shared" si="274"/>
        <v/>
      </c>
      <c r="M2213" s="7" t="str">
        <f>IF(ISBLANK(A2213),"",K2213/($M$1+SUM(K$3:K2212)))</f>
        <v/>
      </c>
      <c r="N2213" t="str">
        <f>IF(ISBLANK(A2213),"",IF(H2214=0,NETWORKDAYS($H$3,H2213,holiday!$B$2:$B$10),IF(DAY(H2213)&lt;DAY(H2214),NETWORKDAYS($H$3,H2213,holiday!$B$2:$B$10),0)))</f>
        <v/>
      </c>
      <c r="O2213" t="str">
        <f>IF(ISBLANK(A2213),"",SUMIF($A$3:$A2213,O$2,$B$3:$B2213))</f>
        <v/>
      </c>
      <c r="P2213" t="str">
        <f>IF(ISBLANK(A2213),"",SUMIF($A$3:$A2213,P$2,$B$3:$B2213))</f>
        <v/>
      </c>
      <c r="Q2213" t="str">
        <f>IF(ISBLANK(A2213),"",SUMIF($A$3:$A2213,Q$2,$B$3:$B2213))</f>
        <v/>
      </c>
      <c r="R2213" t="str">
        <f>IF(ISBLANK(A2213),"",SUMIF($A$3:$A2213,R$2,$B$3:$B2213))</f>
        <v/>
      </c>
      <c r="T2213" s="2" t="str">
        <f t="shared" si="275"/>
        <v/>
      </c>
      <c r="U2213" s="2" t="str">
        <f t="shared" si="276"/>
        <v/>
      </c>
      <c r="V2213" s="2" t="str">
        <f t="shared" si="277"/>
        <v/>
      </c>
      <c r="W2213" s="2" t="str">
        <f t="shared" si="278"/>
        <v/>
      </c>
    </row>
    <row r="2214" spans="8:23" x14ac:dyDescent="0.3">
      <c r="H2214" s="12">
        <f t="shared" si="279"/>
        <v>0</v>
      </c>
      <c r="I2214" s="2" t="str">
        <f t="shared" si="272"/>
        <v/>
      </c>
      <c r="J2214" s="2" t="str">
        <f>IF(ISBLANK(A2214),"",-SUM(I$3:I2214))</f>
        <v/>
      </c>
      <c r="K2214" s="2" t="str">
        <f t="shared" si="273"/>
        <v/>
      </c>
      <c r="L2214" s="7" t="str">
        <f t="shared" si="274"/>
        <v/>
      </c>
      <c r="M2214" s="7" t="str">
        <f>IF(ISBLANK(A2214),"",K2214/($M$1+SUM(K$3:K2213)))</f>
        <v/>
      </c>
      <c r="N2214" t="str">
        <f>IF(ISBLANK(A2214),"",IF(H2215=0,NETWORKDAYS($H$3,H2214,holiday!$B$2:$B$10),IF(DAY(H2214)&lt;DAY(H2215),NETWORKDAYS($H$3,H2214,holiday!$B$2:$B$10),0)))</f>
        <v/>
      </c>
      <c r="O2214" t="str">
        <f>IF(ISBLANK(A2214),"",SUMIF($A$3:$A2214,O$2,$B$3:$B2214))</f>
        <v/>
      </c>
      <c r="P2214" t="str">
        <f>IF(ISBLANK(A2214),"",SUMIF($A$3:$A2214,P$2,$B$3:$B2214))</f>
        <v/>
      </c>
      <c r="Q2214" t="str">
        <f>IF(ISBLANK(A2214),"",SUMIF($A$3:$A2214,Q$2,$B$3:$B2214))</f>
        <v/>
      </c>
      <c r="R2214" t="str">
        <f>IF(ISBLANK(A2214),"",SUMIF($A$3:$A2214,R$2,$B$3:$B2214))</f>
        <v/>
      </c>
      <c r="T2214" s="2" t="str">
        <f t="shared" si="275"/>
        <v/>
      </c>
      <c r="U2214" s="2" t="str">
        <f t="shared" si="276"/>
        <v/>
      </c>
      <c r="V2214" s="2" t="str">
        <f t="shared" si="277"/>
        <v/>
      </c>
      <c r="W2214" s="2" t="str">
        <f t="shared" si="278"/>
        <v/>
      </c>
    </row>
    <row r="2215" spans="8:23" x14ac:dyDescent="0.3">
      <c r="H2215" s="12">
        <f t="shared" si="279"/>
        <v>0</v>
      </c>
      <c r="I2215" s="2" t="str">
        <f t="shared" si="272"/>
        <v/>
      </c>
      <c r="J2215" s="2" t="str">
        <f>IF(ISBLANK(A2215),"",-SUM(I$3:I2215))</f>
        <v/>
      </c>
      <c r="K2215" s="2" t="str">
        <f t="shared" si="273"/>
        <v/>
      </c>
      <c r="L2215" s="7" t="str">
        <f t="shared" si="274"/>
        <v/>
      </c>
      <c r="M2215" s="7" t="str">
        <f>IF(ISBLANK(A2215),"",K2215/($M$1+SUM(K$3:K2214)))</f>
        <v/>
      </c>
      <c r="N2215" t="str">
        <f>IF(ISBLANK(A2215),"",IF(H2216=0,NETWORKDAYS($H$3,H2215,holiday!$B$2:$B$10),IF(DAY(H2215)&lt;DAY(H2216),NETWORKDAYS($H$3,H2215,holiday!$B$2:$B$10),0)))</f>
        <v/>
      </c>
      <c r="O2215" t="str">
        <f>IF(ISBLANK(A2215),"",SUMIF($A$3:$A2215,O$2,$B$3:$B2215))</f>
        <v/>
      </c>
      <c r="P2215" t="str">
        <f>IF(ISBLANK(A2215),"",SUMIF($A$3:$A2215,P$2,$B$3:$B2215))</f>
        <v/>
      </c>
      <c r="Q2215" t="str">
        <f>IF(ISBLANK(A2215),"",SUMIF($A$3:$A2215,Q$2,$B$3:$B2215))</f>
        <v/>
      </c>
      <c r="R2215" t="str">
        <f>IF(ISBLANK(A2215),"",SUMIF($A$3:$A2215,R$2,$B$3:$B2215))</f>
        <v/>
      </c>
      <c r="T2215" s="2" t="str">
        <f t="shared" si="275"/>
        <v/>
      </c>
      <c r="U2215" s="2" t="str">
        <f t="shared" si="276"/>
        <v/>
      </c>
      <c r="V2215" s="2" t="str">
        <f t="shared" si="277"/>
        <v/>
      </c>
      <c r="W2215" s="2" t="str">
        <f t="shared" si="278"/>
        <v/>
      </c>
    </row>
    <row r="2216" spans="8:23" x14ac:dyDescent="0.3">
      <c r="H2216" s="12">
        <f t="shared" si="279"/>
        <v>0</v>
      </c>
      <c r="I2216" s="2" t="str">
        <f t="shared" ref="I2216:I2279" si="280">IF(ISBLANK(A2216),"",-B2216*C2216)</f>
        <v/>
      </c>
      <c r="J2216" s="2" t="str">
        <f>IF(ISBLANK(A2216),"",-SUM(I$3:I2216))</f>
        <v/>
      </c>
      <c r="K2216" s="2" t="str">
        <f t="shared" ref="K2216:K2279" si="281">IF(ISBLANK(A2216),"",SUMPRODUCT(O2216:R2216,T2216:W2216)-J2216)</f>
        <v/>
      </c>
      <c r="L2216" s="7" t="str">
        <f t="shared" ref="L2216:L2279" si="282">IF(ISBLANK(A2216),"",K2216/$M$1)</f>
        <v/>
      </c>
      <c r="M2216" s="7" t="str">
        <f>IF(ISBLANK(A2216),"",K2216/($M$1+SUM(K$3:K2215)))</f>
        <v/>
      </c>
      <c r="N2216" t="str">
        <f>IF(ISBLANK(A2216),"",IF(H2217=0,NETWORKDAYS($H$3,H2216,holiday!$B$2:$B$10),IF(DAY(H2216)&lt;DAY(H2217),NETWORKDAYS($H$3,H2216,holiday!$B$2:$B$10),0)))</f>
        <v/>
      </c>
      <c r="O2216" t="str">
        <f>IF(ISBLANK(A2216),"",SUMIF($A$3:$A2216,O$2,$B$3:$B2216))</f>
        <v/>
      </c>
      <c r="P2216" t="str">
        <f>IF(ISBLANK(A2216),"",SUMIF($A$3:$A2216,P$2,$B$3:$B2216))</f>
        <v/>
      </c>
      <c r="Q2216" t="str">
        <f>IF(ISBLANK(A2216),"",SUMIF($A$3:$A2216,Q$2,$B$3:$B2216))</f>
        <v/>
      </c>
      <c r="R2216" t="str">
        <f>IF(ISBLANK(A2216),"",SUMIF($A$3:$A2216,R$2,$B$3:$B2216))</f>
        <v/>
      </c>
      <c r="T2216" s="2" t="str">
        <f t="shared" ref="T2216:T2279" si="283">IF(ISBLANK(A2216),"",IF($A2216=T$2,$C2216,T2215))</f>
        <v/>
      </c>
      <c r="U2216" s="2" t="str">
        <f t="shared" ref="U2216:U2279" si="284">IF(ISBLANK(A2216),"",IF($A2216=U$2,$C2216,U2215))</f>
        <v/>
      </c>
      <c r="V2216" s="2" t="str">
        <f t="shared" ref="V2216:V2279" si="285">IF(ISBLANK(A2216),"",IF($A2216=V$2,$C2216,V2215))</f>
        <v/>
      </c>
      <c r="W2216" s="2" t="str">
        <f t="shared" ref="W2216:W2279" si="286">IF(ISBLANK(A2216),"",IF($A2216=W$2,$C2216,W2215))</f>
        <v/>
      </c>
    </row>
    <row r="2217" spans="8:23" x14ac:dyDescent="0.3">
      <c r="H2217" s="12">
        <f t="shared" si="279"/>
        <v>0</v>
      </c>
      <c r="I2217" s="2" t="str">
        <f t="shared" si="280"/>
        <v/>
      </c>
      <c r="J2217" s="2" t="str">
        <f>IF(ISBLANK(A2217),"",-SUM(I$3:I2217))</f>
        <v/>
      </c>
      <c r="K2217" s="2" t="str">
        <f t="shared" si="281"/>
        <v/>
      </c>
      <c r="L2217" s="7" t="str">
        <f t="shared" si="282"/>
        <v/>
      </c>
      <c r="M2217" s="7" t="str">
        <f>IF(ISBLANK(A2217),"",K2217/($M$1+SUM(K$3:K2216)))</f>
        <v/>
      </c>
      <c r="N2217" t="str">
        <f>IF(ISBLANK(A2217),"",IF(H2218=0,NETWORKDAYS($H$3,H2217,holiday!$B$2:$B$10),IF(DAY(H2217)&lt;DAY(H2218),NETWORKDAYS($H$3,H2217,holiday!$B$2:$B$10),0)))</f>
        <v/>
      </c>
      <c r="O2217" t="str">
        <f>IF(ISBLANK(A2217),"",SUMIF($A$3:$A2217,O$2,$B$3:$B2217))</f>
        <v/>
      </c>
      <c r="P2217" t="str">
        <f>IF(ISBLANK(A2217),"",SUMIF($A$3:$A2217,P$2,$B$3:$B2217))</f>
        <v/>
      </c>
      <c r="Q2217" t="str">
        <f>IF(ISBLANK(A2217),"",SUMIF($A$3:$A2217,Q$2,$B$3:$B2217))</f>
        <v/>
      </c>
      <c r="R2217" t="str">
        <f>IF(ISBLANK(A2217),"",SUMIF($A$3:$A2217,R$2,$B$3:$B2217))</f>
        <v/>
      </c>
      <c r="T2217" s="2" t="str">
        <f t="shared" si="283"/>
        <v/>
      </c>
      <c r="U2217" s="2" t="str">
        <f t="shared" si="284"/>
        <v/>
      </c>
      <c r="V2217" s="2" t="str">
        <f t="shared" si="285"/>
        <v/>
      </c>
      <c r="W2217" s="2" t="str">
        <f t="shared" si="286"/>
        <v/>
      </c>
    </row>
    <row r="2218" spans="8:23" x14ac:dyDescent="0.3">
      <c r="H2218" s="12">
        <f t="shared" si="279"/>
        <v>0</v>
      </c>
      <c r="I2218" s="2" t="str">
        <f t="shared" si="280"/>
        <v/>
      </c>
      <c r="J2218" s="2" t="str">
        <f>IF(ISBLANK(A2218),"",-SUM(I$3:I2218))</f>
        <v/>
      </c>
      <c r="K2218" s="2" t="str">
        <f t="shared" si="281"/>
        <v/>
      </c>
      <c r="L2218" s="7" t="str">
        <f t="shared" si="282"/>
        <v/>
      </c>
      <c r="M2218" s="7" t="str">
        <f>IF(ISBLANK(A2218),"",K2218/($M$1+SUM(K$3:K2217)))</f>
        <v/>
      </c>
      <c r="N2218" t="str">
        <f>IF(ISBLANK(A2218),"",IF(H2219=0,NETWORKDAYS($H$3,H2218,holiday!$B$2:$B$10),IF(DAY(H2218)&lt;DAY(H2219),NETWORKDAYS($H$3,H2218,holiday!$B$2:$B$10),0)))</f>
        <v/>
      </c>
      <c r="O2218" t="str">
        <f>IF(ISBLANK(A2218),"",SUMIF($A$3:$A2218,O$2,$B$3:$B2218))</f>
        <v/>
      </c>
      <c r="P2218" t="str">
        <f>IF(ISBLANK(A2218),"",SUMIF($A$3:$A2218,P$2,$B$3:$B2218))</f>
        <v/>
      </c>
      <c r="Q2218" t="str">
        <f>IF(ISBLANK(A2218),"",SUMIF($A$3:$A2218,Q$2,$B$3:$B2218))</f>
        <v/>
      </c>
      <c r="R2218" t="str">
        <f>IF(ISBLANK(A2218),"",SUMIF($A$3:$A2218,R$2,$B$3:$B2218))</f>
        <v/>
      </c>
      <c r="T2218" s="2" t="str">
        <f t="shared" si="283"/>
        <v/>
      </c>
      <c r="U2218" s="2" t="str">
        <f t="shared" si="284"/>
        <v/>
      </c>
      <c r="V2218" s="2" t="str">
        <f t="shared" si="285"/>
        <v/>
      </c>
      <c r="W2218" s="2" t="str">
        <f t="shared" si="286"/>
        <v/>
      </c>
    </row>
    <row r="2219" spans="8:23" x14ac:dyDescent="0.3">
      <c r="H2219" s="12">
        <f t="shared" si="279"/>
        <v>0</v>
      </c>
      <c r="I2219" s="2" t="str">
        <f t="shared" si="280"/>
        <v/>
      </c>
      <c r="J2219" s="2" t="str">
        <f>IF(ISBLANK(A2219),"",-SUM(I$3:I2219))</f>
        <v/>
      </c>
      <c r="K2219" s="2" t="str">
        <f t="shared" si="281"/>
        <v/>
      </c>
      <c r="L2219" s="7" t="str">
        <f t="shared" si="282"/>
        <v/>
      </c>
      <c r="M2219" s="7" t="str">
        <f>IF(ISBLANK(A2219),"",K2219/($M$1+SUM(K$3:K2218)))</f>
        <v/>
      </c>
      <c r="N2219" t="str">
        <f>IF(ISBLANK(A2219),"",IF(H2220=0,NETWORKDAYS($H$3,H2219,holiday!$B$2:$B$10),IF(DAY(H2219)&lt;DAY(H2220),NETWORKDAYS($H$3,H2219,holiday!$B$2:$B$10),0)))</f>
        <v/>
      </c>
      <c r="O2219" t="str">
        <f>IF(ISBLANK(A2219),"",SUMIF($A$3:$A2219,O$2,$B$3:$B2219))</f>
        <v/>
      </c>
      <c r="P2219" t="str">
        <f>IF(ISBLANK(A2219),"",SUMIF($A$3:$A2219,P$2,$B$3:$B2219))</f>
        <v/>
      </c>
      <c r="Q2219" t="str">
        <f>IF(ISBLANK(A2219),"",SUMIF($A$3:$A2219,Q$2,$B$3:$B2219))</f>
        <v/>
      </c>
      <c r="R2219" t="str">
        <f>IF(ISBLANK(A2219),"",SUMIF($A$3:$A2219,R$2,$B$3:$B2219))</f>
        <v/>
      </c>
      <c r="T2219" s="2" t="str">
        <f t="shared" si="283"/>
        <v/>
      </c>
      <c r="U2219" s="2" t="str">
        <f t="shared" si="284"/>
        <v/>
      </c>
      <c r="V2219" s="2" t="str">
        <f t="shared" si="285"/>
        <v/>
      </c>
      <c r="W2219" s="2" t="str">
        <f t="shared" si="286"/>
        <v/>
      </c>
    </row>
    <row r="2220" spans="8:23" x14ac:dyDescent="0.3">
      <c r="H2220" s="12">
        <f t="shared" si="279"/>
        <v>0</v>
      </c>
      <c r="I2220" s="2" t="str">
        <f t="shared" si="280"/>
        <v/>
      </c>
      <c r="J2220" s="2" t="str">
        <f>IF(ISBLANK(A2220),"",-SUM(I$3:I2220))</f>
        <v/>
      </c>
      <c r="K2220" s="2" t="str">
        <f t="shared" si="281"/>
        <v/>
      </c>
      <c r="L2220" s="7" t="str">
        <f t="shared" si="282"/>
        <v/>
      </c>
      <c r="M2220" s="7" t="str">
        <f>IF(ISBLANK(A2220),"",K2220/($M$1+SUM(K$3:K2219)))</f>
        <v/>
      </c>
      <c r="N2220" t="str">
        <f>IF(ISBLANK(A2220),"",IF(H2221=0,NETWORKDAYS($H$3,H2220,holiday!$B$2:$B$10),IF(DAY(H2220)&lt;DAY(H2221),NETWORKDAYS($H$3,H2220,holiday!$B$2:$B$10),0)))</f>
        <v/>
      </c>
      <c r="O2220" t="str">
        <f>IF(ISBLANK(A2220),"",SUMIF($A$3:$A2220,O$2,$B$3:$B2220))</f>
        <v/>
      </c>
      <c r="P2220" t="str">
        <f>IF(ISBLANK(A2220),"",SUMIF($A$3:$A2220,P$2,$B$3:$B2220))</f>
        <v/>
      </c>
      <c r="Q2220" t="str">
        <f>IF(ISBLANK(A2220),"",SUMIF($A$3:$A2220,Q$2,$B$3:$B2220))</f>
        <v/>
      </c>
      <c r="R2220" t="str">
        <f>IF(ISBLANK(A2220),"",SUMIF($A$3:$A2220,R$2,$B$3:$B2220))</f>
        <v/>
      </c>
      <c r="T2220" s="2" t="str">
        <f t="shared" si="283"/>
        <v/>
      </c>
      <c r="U2220" s="2" t="str">
        <f t="shared" si="284"/>
        <v/>
      </c>
      <c r="V2220" s="2" t="str">
        <f t="shared" si="285"/>
        <v/>
      </c>
      <c r="W2220" s="2" t="str">
        <f t="shared" si="286"/>
        <v/>
      </c>
    </row>
    <row r="2221" spans="8:23" x14ac:dyDescent="0.3">
      <c r="H2221" s="12">
        <f t="shared" si="279"/>
        <v>0</v>
      </c>
      <c r="I2221" s="2" t="str">
        <f t="shared" si="280"/>
        <v/>
      </c>
      <c r="J2221" s="2" t="str">
        <f>IF(ISBLANK(A2221),"",-SUM(I$3:I2221))</f>
        <v/>
      </c>
      <c r="K2221" s="2" t="str">
        <f t="shared" si="281"/>
        <v/>
      </c>
      <c r="L2221" s="7" t="str">
        <f t="shared" si="282"/>
        <v/>
      </c>
      <c r="M2221" s="7" t="str">
        <f>IF(ISBLANK(A2221),"",K2221/($M$1+SUM(K$3:K2220)))</f>
        <v/>
      </c>
      <c r="N2221" t="str">
        <f>IF(ISBLANK(A2221),"",IF(H2222=0,NETWORKDAYS($H$3,H2221,holiday!$B$2:$B$10),IF(DAY(H2221)&lt;DAY(H2222),NETWORKDAYS($H$3,H2221,holiday!$B$2:$B$10),0)))</f>
        <v/>
      </c>
      <c r="O2221" t="str">
        <f>IF(ISBLANK(A2221),"",SUMIF($A$3:$A2221,O$2,$B$3:$B2221))</f>
        <v/>
      </c>
      <c r="P2221" t="str">
        <f>IF(ISBLANK(A2221),"",SUMIF($A$3:$A2221,P$2,$B$3:$B2221))</f>
        <v/>
      </c>
      <c r="Q2221" t="str">
        <f>IF(ISBLANK(A2221),"",SUMIF($A$3:$A2221,Q$2,$B$3:$B2221))</f>
        <v/>
      </c>
      <c r="R2221" t="str">
        <f>IF(ISBLANK(A2221),"",SUMIF($A$3:$A2221,R$2,$B$3:$B2221))</f>
        <v/>
      </c>
      <c r="T2221" s="2" t="str">
        <f t="shared" si="283"/>
        <v/>
      </c>
      <c r="U2221" s="2" t="str">
        <f t="shared" si="284"/>
        <v/>
      </c>
      <c r="V2221" s="2" t="str">
        <f t="shared" si="285"/>
        <v/>
      </c>
      <c r="W2221" s="2" t="str">
        <f t="shared" si="286"/>
        <v/>
      </c>
    </row>
    <row r="2222" spans="8:23" x14ac:dyDescent="0.3">
      <c r="H2222" s="12">
        <f t="shared" si="279"/>
        <v>0</v>
      </c>
      <c r="I2222" s="2" t="str">
        <f t="shared" si="280"/>
        <v/>
      </c>
      <c r="J2222" s="2" t="str">
        <f>IF(ISBLANK(A2222),"",-SUM(I$3:I2222))</f>
        <v/>
      </c>
      <c r="K2222" s="2" t="str">
        <f t="shared" si="281"/>
        <v/>
      </c>
      <c r="L2222" s="7" t="str">
        <f t="shared" si="282"/>
        <v/>
      </c>
      <c r="M2222" s="7" t="str">
        <f>IF(ISBLANK(A2222),"",K2222/($M$1+SUM(K$3:K2221)))</f>
        <v/>
      </c>
      <c r="N2222" t="str">
        <f>IF(ISBLANK(A2222),"",IF(H2223=0,NETWORKDAYS($H$3,H2222,holiday!$B$2:$B$10),IF(DAY(H2222)&lt;DAY(H2223),NETWORKDAYS($H$3,H2222,holiday!$B$2:$B$10),0)))</f>
        <v/>
      </c>
      <c r="O2222" t="str">
        <f>IF(ISBLANK(A2222),"",SUMIF($A$3:$A2222,O$2,$B$3:$B2222))</f>
        <v/>
      </c>
      <c r="P2222" t="str">
        <f>IF(ISBLANK(A2222),"",SUMIF($A$3:$A2222,P$2,$B$3:$B2222))</f>
        <v/>
      </c>
      <c r="Q2222" t="str">
        <f>IF(ISBLANK(A2222),"",SUMIF($A$3:$A2222,Q$2,$B$3:$B2222))</f>
        <v/>
      </c>
      <c r="R2222" t="str">
        <f>IF(ISBLANK(A2222),"",SUMIF($A$3:$A2222,R$2,$B$3:$B2222))</f>
        <v/>
      </c>
      <c r="T2222" s="2" t="str">
        <f t="shared" si="283"/>
        <v/>
      </c>
      <c r="U2222" s="2" t="str">
        <f t="shared" si="284"/>
        <v/>
      </c>
      <c r="V2222" s="2" t="str">
        <f t="shared" si="285"/>
        <v/>
      </c>
      <c r="W2222" s="2" t="str">
        <f t="shared" si="286"/>
        <v/>
      </c>
    </row>
    <row r="2223" spans="8:23" x14ac:dyDescent="0.3">
      <c r="H2223" s="12">
        <f t="shared" si="279"/>
        <v>0</v>
      </c>
      <c r="I2223" s="2" t="str">
        <f t="shared" si="280"/>
        <v/>
      </c>
      <c r="J2223" s="2" t="str">
        <f>IF(ISBLANK(A2223),"",-SUM(I$3:I2223))</f>
        <v/>
      </c>
      <c r="K2223" s="2" t="str">
        <f t="shared" si="281"/>
        <v/>
      </c>
      <c r="L2223" s="7" t="str">
        <f t="shared" si="282"/>
        <v/>
      </c>
      <c r="M2223" s="7" t="str">
        <f>IF(ISBLANK(A2223),"",K2223/($M$1+SUM(K$3:K2222)))</f>
        <v/>
      </c>
      <c r="N2223" t="str">
        <f>IF(ISBLANK(A2223),"",IF(H2224=0,NETWORKDAYS($H$3,H2223,holiday!$B$2:$B$10),IF(DAY(H2223)&lt;DAY(H2224),NETWORKDAYS($H$3,H2223,holiday!$B$2:$B$10),0)))</f>
        <v/>
      </c>
      <c r="O2223" t="str">
        <f>IF(ISBLANK(A2223),"",SUMIF($A$3:$A2223,O$2,$B$3:$B2223))</f>
        <v/>
      </c>
      <c r="P2223" t="str">
        <f>IF(ISBLANK(A2223),"",SUMIF($A$3:$A2223,P$2,$B$3:$B2223))</f>
        <v/>
      </c>
      <c r="Q2223" t="str">
        <f>IF(ISBLANK(A2223),"",SUMIF($A$3:$A2223,Q$2,$B$3:$B2223))</f>
        <v/>
      </c>
      <c r="R2223" t="str">
        <f>IF(ISBLANK(A2223),"",SUMIF($A$3:$A2223,R$2,$B$3:$B2223))</f>
        <v/>
      </c>
      <c r="T2223" s="2" t="str">
        <f t="shared" si="283"/>
        <v/>
      </c>
      <c r="U2223" s="2" t="str">
        <f t="shared" si="284"/>
        <v/>
      </c>
      <c r="V2223" s="2" t="str">
        <f t="shared" si="285"/>
        <v/>
      </c>
      <c r="W2223" s="2" t="str">
        <f t="shared" si="286"/>
        <v/>
      </c>
    </row>
    <row r="2224" spans="8:23" x14ac:dyDescent="0.3">
      <c r="H2224" s="12">
        <f t="shared" si="279"/>
        <v>0</v>
      </c>
      <c r="I2224" s="2" t="str">
        <f t="shared" si="280"/>
        <v/>
      </c>
      <c r="J2224" s="2" t="str">
        <f>IF(ISBLANK(A2224),"",-SUM(I$3:I2224))</f>
        <v/>
      </c>
      <c r="K2224" s="2" t="str">
        <f t="shared" si="281"/>
        <v/>
      </c>
      <c r="L2224" s="7" t="str">
        <f t="shared" si="282"/>
        <v/>
      </c>
      <c r="M2224" s="7" t="str">
        <f>IF(ISBLANK(A2224),"",K2224/($M$1+SUM(K$3:K2223)))</f>
        <v/>
      </c>
      <c r="N2224" t="str">
        <f>IF(ISBLANK(A2224),"",IF(H2225=0,NETWORKDAYS($H$3,H2224,holiday!$B$2:$B$10),IF(DAY(H2224)&lt;DAY(H2225),NETWORKDAYS($H$3,H2224,holiday!$B$2:$B$10),0)))</f>
        <v/>
      </c>
      <c r="O2224" t="str">
        <f>IF(ISBLANK(A2224),"",SUMIF($A$3:$A2224,O$2,$B$3:$B2224))</f>
        <v/>
      </c>
      <c r="P2224" t="str">
        <f>IF(ISBLANK(A2224),"",SUMIF($A$3:$A2224,P$2,$B$3:$B2224))</f>
        <v/>
      </c>
      <c r="Q2224" t="str">
        <f>IF(ISBLANK(A2224),"",SUMIF($A$3:$A2224,Q$2,$B$3:$B2224))</f>
        <v/>
      </c>
      <c r="R2224" t="str">
        <f>IF(ISBLANK(A2224),"",SUMIF($A$3:$A2224,R$2,$B$3:$B2224))</f>
        <v/>
      </c>
      <c r="T2224" s="2" t="str">
        <f t="shared" si="283"/>
        <v/>
      </c>
      <c r="U2224" s="2" t="str">
        <f t="shared" si="284"/>
        <v/>
      </c>
      <c r="V2224" s="2" t="str">
        <f t="shared" si="285"/>
        <v/>
      </c>
      <c r="W2224" s="2" t="str">
        <f t="shared" si="286"/>
        <v/>
      </c>
    </row>
    <row r="2225" spans="8:23" x14ac:dyDescent="0.3">
      <c r="H2225" s="12">
        <f t="shared" si="279"/>
        <v>0</v>
      </c>
      <c r="I2225" s="2" t="str">
        <f t="shared" si="280"/>
        <v/>
      </c>
      <c r="J2225" s="2" t="str">
        <f>IF(ISBLANK(A2225),"",-SUM(I$3:I2225))</f>
        <v/>
      </c>
      <c r="K2225" s="2" t="str">
        <f t="shared" si="281"/>
        <v/>
      </c>
      <c r="L2225" s="7" t="str">
        <f t="shared" si="282"/>
        <v/>
      </c>
      <c r="M2225" s="7" t="str">
        <f>IF(ISBLANK(A2225),"",K2225/($M$1+SUM(K$3:K2224)))</f>
        <v/>
      </c>
      <c r="N2225" t="str">
        <f>IF(ISBLANK(A2225),"",IF(H2226=0,NETWORKDAYS($H$3,H2225,holiday!$B$2:$B$10),IF(DAY(H2225)&lt;DAY(H2226),NETWORKDAYS($H$3,H2225,holiday!$B$2:$B$10),0)))</f>
        <v/>
      </c>
      <c r="O2225" t="str">
        <f>IF(ISBLANK(A2225),"",SUMIF($A$3:$A2225,O$2,$B$3:$B2225))</f>
        <v/>
      </c>
      <c r="P2225" t="str">
        <f>IF(ISBLANK(A2225),"",SUMIF($A$3:$A2225,P$2,$B$3:$B2225))</f>
        <v/>
      </c>
      <c r="Q2225" t="str">
        <f>IF(ISBLANK(A2225),"",SUMIF($A$3:$A2225,Q$2,$B$3:$B2225))</f>
        <v/>
      </c>
      <c r="R2225" t="str">
        <f>IF(ISBLANK(A2225),"",SUMIF($A$3:$A2225,R$2,$B$3:$B2225))</f>
        <v/>
      </c>
      <c r="T2225" s="2" t="str">
        <f t="shared" si="283"/>
        <v/>
      </c>
      <c r="U2225" s="2" t="str">
        <f t="shared" si="284"/>
        <v/>
      </c>
      <c r="V2225" s="2" t="str">
        <f t="shared" si="285"/>
        <v/>
      </c>
      <c r="W2225" s="2" t="str">
        <f t="shared" si="286"/>
        <v/>
      </c>
    </row>
    <row r="2226" spans="8:23" x14ac:dyDescent="0.3">
      <c r="H2226" s="12">
        <f t="shared" si="279"/>
        <v>0</v>
      </c>
      <c r="I2226" s="2" t="str">
        <f t="shared" si="280"/>
        <v/>
      </c>
      <c r="J2226" s="2" t="str">
        <f>IF(ISBLANK(A2226),"",-SUM(I$3:I2226))</f>
        <v/>
      </c>
      <c r="K2226" s="2" t="str">
        <f t="shared" si="281"/>
        <v/>
      </c>
      <c r="L2226" s="7" t="str">
        <f t="shared" si="282"/>
        <v/>
      </c>
      <c r="M2226" s="7" t="str">
        <f>IF(ISBLANK(A2226),"",K2226/($M$1+SUM(K$3:K2225)))</f>
        <v/>
      </c>
      <c r="N2226" t="str">
        <f>IF(ISBLANK(A2226),"",IF(H2227=0,NETWORKDAYS($H$3,H2226,holiday!$B$2:$B$10),IF(DAY(H2226)&lt;DAY(H2227),NETWORKDAYS($H$3,H2226,holiday!$B$2:$B$10),0)))</f>
        <v/>
      </c>
      <c r="O2226" t="str">
        <f>IF(ISBLANK(A2226),"",SUMIF($A$3:$A2226,O$2,$B$3:$B2226))</f>
        <v/>
      </c>
      <c r="P2226" t="str">
        <f>IF(ISBLANK(A2226),"",SUMIF($A$3:$A2226,P$2,$B$3:$B2226))</f>
        <v/>
      </c>
      <c r="Q2226" t="str">
        <f>IF(ISBLANK(A2226),"",SUMIF($A$3:$A2226,Q$2,$B$3:$B2226))</f>
        <v/>
      </c>
      <c r="R2226" t="str">
        <f>IF(ISBLANK(A2226),"",SUMIF($A$3:$A2226,R$2,$B$3:$B2226))</f>
        <v/>
      </c>
      <c r="T2226" s="2" t="str">
        <f t="shared" si="283"/>
        <v/>
      </c>
      <c r="U2226" s="2" t="str">
        <f t="shared" si="284"/>
        <v/>
      </c>
      <c r="V2226" s="2" t="str">
        <f t="shared" si="285"/>
        <v/>
      </c>
      <c r="W2226" s="2" t="str">
        <f t="shared" si="286"/>
        <v/>
      </c>
    </row>
    <row r="2227" spans="8:23" x14ac:dyDescent="0.3">
      <c r="H2227" s="12">
        <f t="shared" si="279"/>
        <v>0</v>
      </c>
      <c r="I2227" s="2" t="str">
        <f t="shared" si="280"/>
        <v/>
      </c>
      <c r="J2227" s="2" t="str">
        <f>IF(ISBLANK(A2227),"",-SUM(I$3:I2227))</f>
        <v/>
      </c>
      <c r="K2227" s="2" t="str">
        <f t="shared" si="281"/>
        <v/>
      </c>
      <c r="L2227" s="7" t="str">
        <f t="shared" si="282"/>
        <v/>
      </c>
      <c r="M2227" s="7" t="str">
        <f>IF(ISBLANK(A2227),"",K2227/($M$1+SUM(K$3:K2226)))</f>
        <v/>
      </c>
      <c r="N2227" t="str">
        <f>IF(ISBLANK(A2227),"",IF(H2228=0,NETWORKDAYS($H$3,H2227,holiday!$B$2:$B$10),IF(DAY(H2227)&lt;DAY(H2228),NETWORKDAYS($H$3,H2227,holiday!$B$2:$B$10),0)))</f>
        <v/>
      </c>
      <c r="O2227" t="str">
        <f>IF(ISBLANK(A2227),"",SUMIF($A$3:$A2227,O$2,$B$3:$B2227))</f>
        <v/>
      </c>
      <c r="P2227" t="str">
        <f>IF(ISBLANK(A2227),"",SUMIF($A$3:$A2227,P$2,$B$3:$B2227))</f>
        <v/>
      </c>
      <c r="Q2227" t="str">
        <f>IF(ISBLANK(A2227),"",SUMIF($A$3:$A2227,Q$2,$B$3:$B2227))</f>
        <v/>
      </c>
      <c r="R2227" t="str">
        <f>IF(ISBLANK(A2227),"",SUMIF($A$3:$A2227,R$2,$B$3:$B2227))</f>
        <v/>
      </c>
      <c r="T2227" s="2" t="str">
        <f t="shared" si="283"/>
        <v/>
      </c>
      <c r="U2227" s="2" t="str">
        <f t="shared" si="284"/>
        <v/>
      </c>
      <c r="V2227" s="2" t="str">
        <f t="shared" si="285"/>
        <v/>
      </c>
      <c r="W2227" s="2" t="str">
        <f t="shared" si="286"/>
        <v/>
      </c>
    </row>
    <row r="2228" spans="8:23" x14ac:dyDescent="0.3">
      <c r="H2228" s="12">
        <f t="shared" si="279"/>
        <v>0</v>
      </c>
      <c r="I2228" s="2" t="str">
        <f t="shared" si="280"/>
        <v/>
      </c>
      <c r="J2228" s="2" t="str">
        <f>IF(ISBLANK(A2228),"",-SUM(I$3:I2228))</f>
        <v/>
      </c>
      <c r="K2228" s="2" t="str">
        <f t="shared" si="281"/>
        <v/>
      </c>
      <c r="L2228" s="7" t="str">
        <f t="shared" si="282"/>
        <v/>
      </c>
      <c r="M2228" s="7" t="str">
        <f>IF(ISBLANK(A2228),"",K2228/($M$1+SUM(K$3:K2227)))</f>
        <v/>
      </c>
      <c r="N2228" t="str">
        <f>IF(ISBLANK(A2228),"",IF(H2229=0,NETWORKDAYS($H$3,H2228,holiday!$B$2:$B$10),IF(DAY(H2228)&lt;DAY(H2229),NETWORKDAYS($H$3,H2228,holiday!$B$2:$B$10),0)))</f>
        <v/>
      </c>
      <c r="O2228" t="str">
        <f>IF(ISBLANK(A2228),"",SUMIF($A$3:$A2228,O$2,$B$3:$B2228))</f>
        <v/>
      </c>
      <c r="P2228" t="str">
        <f>IF(ISBLANK(A2228),"",SUMIF($A$3:$A2228,P$2,$B$3:$B2228))</f>
        <v/>
      </c>
      <c r="Q2228" t="str">
        <f>IF(ISBLANK(A2228),"",SUMIF($A$3:$A2228,Q$2,$B$3:$B2228))</f>
        <v/>
      </c>
      <c r="R2228" t="str">
        <f>IF(ISBLANK(A2228),"",SUMIF($A$3:$A2228,R$2,$B$3:$B2228))</f>
        <v/>
      </c>
      <c r="T2228" s="2" t="str">
        <f t="shared" si="283"/>
        <v/>
      </c>
      <c r="U2228" s="2" t="str">
        <f t="shared" si="284"/>
        <v/>
      </c>
      <c r="V2228" s="2" t="str">
        <f t="shared" si="285"/>
        <v/>
      </c>
      <c r="W2228" s="2" t="str">
        <f t="shared" si="286"/>
        <v/>
      </c>
    </row>
    <row r="2229" spans="8:23" x14ac:dyDescent="0.3">
      <c r="H2229" s="12">
        <f t="shared" si="279"/>
        <v>0</v>
      </c>
      <c r="I2229" s="2" t="str">
        <f t="shared" si="280"/>
        <v/>
      </c>
      <c r="J2229" s="2" t="str">
        <f>IF(ISBLANK(A2229),"",-SUM(I$3:I2229))</f>
        <v/>
      </c>
      <c r="K2229" s="2" t="str">
        <f t="shared" si="281"/>
        <v/>
      </c>
      <c r="L2229" s="7" t="str">
        <f t="shared" si="282"/>
        <v/>
      </c>
      <c r="M2229" s="7" t="str">
        <f>IF(ISBLANK(A2229),"",K2229/($M$1+SUM(K$3:K2228)))</f>
        <v/>
      </c>
      <c r="N2229" t="str">
        <f>IF(ISBLANK(A2229),"",IF(H2230=0,NETWORKDAYS($H$3,H2229,holiday!$B$2:$B$10),IF(DAY(H2229)&lt;DAY(H2230),NETWORKDAYS($H$3,H2229,holiday!$B$2:$B$10),0)))</f>
        <v/>
      </c>
      <c r="O2229" t="str">
        <f>IF(ISBLANK(A2229),"",SUMIF($A$3:$A2229,O$2,$B$3:$B2229))</f>
        <v/>
      </c>
      <c r="P2229" t="str">
        <f>IF(ISBLANK(A2229),"",SUMIF($A$3:$A2229,P$2,$B$3:$B2229))</f>
        <v/>
      </c>
      <c r="Q2229" t="str">
        <f>IF(ISBLANK(A2229),"",SUMIF($A$3:$A2229,Q$2,$B$3:$B2229))</f>
        <v/>
      </c>
      <c r="R2229" t="str">
        <f>IF(ISBLANK(A2229),"",SUMIF($A$3:$A2229,R$2,$B$3:$B2229))</f>
        <v/>
      </c>
      <c r="T2229" s="2" t="str">
        <f t="shared" si="283"/>
        <v/>
      </c>
      <c r="U2229" s="2" t="str">
        <f t="shared" si="284"/>
        <v/>
      </c>
      <c r="V2229" s="2" t="str">
        <f t="shared" si="285"/>
        <v/>
      </c>
      <c r="W2229" s="2" t="str">
        <f t="shared" si="286"/>
        <v/>
      </c>
    </row>
    <row r="2230" spans="8:23" x14ac:dyDescent="0.3">
      <c r="H2230" s="12">
        <f t="shared" si="279"/>
        <v>0</v>
      </c>
      <c r="I2230" s="2" t="str">
        <f t="shared" si="280"/>
        <v/>
      </c>
      <c r="J2230" s="2" t="str">
        <f>IF(ISBLANK(A2230),"",-SUM(I$3:I2230))</f>
        <v/>
      </c>
      <c r="K2230" s="2" t="str">
        <f t="shared" si="281"/>
        <v/>
      </c>
      <c r="L2230" s="7" t="str">
        <f t="shared" si="282"/>
        <v/>
      </c>
      <c r="M2230" s="7" t="str">
        <f>IF(ISBLANK(A2230),"",K2230/($M$1+SUM(K$3:K2229)))</f>
        <v/>
      </c>
      <c r="N2230" t="str">
        <f>IF(ISBLANK(A2230),"",IF(H2231=0,NETWORKDAYS($H$3,H2230,holiday!$B$2:$B$10),IF(DAY(H2230)&lt;DAY(H2231),NETWORKDAYS($H$3,H2230,holiday!$B$2:$B$10),0)))</f>
        <v/>
      </c>
      <c r="O2230" t="str">
        <f>IF(ISBLANK(A2230),"",SUMIF($A$3:$A2230,O$2,$B$3:$B2230))</f>
        <v/>
      </c>
      <c r="P2230" t="str">
        <f>IF(ISBLANK(A2230),"",SUMIF($A$3:$A2230,P$2,$B$3:$B2230))</f>
        <v/>
      </c>
      <c r="Q2230" t="str">
        <f>IF(ISBLANK(A2230),"",SUMIF($A$3:$A2230,Q$2,$B$3:$B2230))</f>
        <v/>
      </c>
      <c r="R2230" t="str">
        <f>IF(ISBLANK(A2230),"",SUMIF($A$3:$A2230,R$2,$B$3:$B2230))</f>
        <v/>
      </c>
      <c r="T2230" s="2" t="str">
        <f t="shared" si="283"/>
        <v/>
      </c>
      <c r="U2230" s="2" t="str">
        <f t="shared" si="284"/>
        <v/>
      </c>
      <c r="V2230" s="2" t="str">
        <f t="shared" si="285"/>
        <v/>
      </c>
      <c r="W2230" s="2" t="str">
        <f t="shared" si="286"/>
        <v/>
      </c>
    </row>
    <row r="2231" spans="8:23" x14ac:dyDescent="0.3">
      <c r="H2231" s="12">
        <f t="shared" si="279"/>
        <v>0</v>
      </c>
      <c r="I2231" s="2" t="str">
        <f t="shared" si="280"/>
        <v/>
      </c>
      <c r="J2231" s="2" t="str">
        <f>IF(ISBLANK(A2231),"",-SUM(I$3:I2231))</f>
        <v/>
      </c>
      <c r="K2231" s="2" t="str">
        <f t="shared" si="281"/>
        <v/>
      </c>
      <c r="L2231" s="7" t="str">
        <f t="shared" si="282"/>
        <v/>
      </c>
      <c r="M2231" s="7" t="str">
        <f>IF(ISBLANK(A2231),"",K2231/($M$1+SUM(K$3:K2230)))</f>
        <v/>
      </c>
      <c r="N2231" t="str">
        <f>IF(ISBLANK(A2231),"",IF(H2232=0,NETWORKDAYS($H$3,H2231,holiday!$B$2:$B$10),IF(DAY(H2231)&lt;DAY(H2232),NETWORKDAYS($H$3,H2231,holiday!$B$2:$B$10),0)))</f>
        <v/>
      </c>
      <c r="O2231" t="str">
        <f>IF(ISBLANK(A2231),"",SUMIF($A$3:$A2231,O$2,$B$3:$B2231))</f>
        <v/>
      </c>
      <c r="P2231" t="str">
        <f>IF(ISBLANK(A2231),"",SUMIF($A$3:$A2231,P$2,$B$3:$B2231))</f>
        <v/>
      </c>
      <c r="Q2231" t="str">
        <f>IF(ISBLANK(A2231),"",SUMIF($A$3:$A2231,Q$2,$B$3:$B2231))</f>
        <v/>
      </c>
      <c r="R2231" t="str">
        <f>IF(ISBLANK(A2231),"",SUMIF($A$3:$A2231,R$2,$B$3:$B2231))</f>
        <v/>
      </c>
      <c r="T2231" s="2" t="str">
        <f t="shared" si="283"/>
        <v/>
      </c>
      <c r="U2231" s="2" t="str">
        <f t="shared" si="284"/>
        <v/>
      </c>
      <c r="V2231" s="2" t="str">
        <f t="shared" si="285"/>
        <v/>
      </c>
      <c r="W2231" s="2" t="str">
        <f t="shared" si="286"/>
        <v/>
      </c>
    </row>
    <row r="2232" spans="8:23" x14ac:dyDescent="0.3">
      <c r="H2232" s="12">
        <f t="shared" si="279"/>
        <v>0</v>
      </c>
      <c r="I2232" s="2" t="str">
        <f t="shared" si="280"/>
        <v/>
      </c>
      <c r="J2232" s="2" t="str">
        <f>IF(ISBLANK(A2232),"",-SUM(I$3:I2232))</f>
        <v/>
      </c>
      <c r="K2232" s="2" t="str">
        <f t="shared" si="281"/>
        <v/>
      </c>
      <c r="L2232" s="7" t="str">
        <f t="shared" si="282"/>
        <v/>
      </c>
      <c r="M2232" s="7" t="str">
        <f>IF(ISBLANK(A2232),"",K2232/($M$1+SUM(K$3:K2231)))</f>
        <v/>
      </c>
      <c r="N2232" t="str">
        <f>IF(ISBLANK(A2232),"",IF(H2233=0,NETWORKDAYS($H$3,H2232,holiday!$B$2:$B$10),IF(DAY(H2232)&lt;DAY(H2233),NETWORKDAYS($H$3,H2232,holiday!$B$2:$B$10),0)))</f>
        <v/>
      </c>
      <c r="O2232" t="str">
        <f>IF(ISBLANK(A2232),"",SUMIF($A$3:$A2232,O$2,$B$3:$B2232))</f>
        <v/>
      </c>
      <c r="P2232" t="str">
        <f>IF(ISBLANK(A2232),"",SUMIF($A$3:$A2232,P$2,$B$3:$B2232))</f>
        <v/>
      </c>
      <c r="Q2232" t="str">
        <f>IF(ISBLANK(A2232),"",SUMIF($A$3:$A2232,Q$2,$B$3:$B2232))</f>
        <v/>
      </c>
      <c r="R2232" t="str">
        <f>IF(ISBLANK(A2232),"",SUMIF($A$3:$A2232,R$2,$B$3:$B2232))</f>
        <v/>
      </c>
      <c r="T2232" s="2" t="str">
        <f t="shared" si="283"/>
        <v/>
      </c>
      <c r="U2232" s="2" t="str">
        <f t="shared" si="284"/>
        <v/>
      </c>
      <c r="V2232" s="2" t="str">
        <f t="shared" si="285"/>
        <v/>
      </c>
      <c r="W2232" s="2" t="str">
        <f t="shared" si="286"/>
        <v/>
      </c>
    </row>
    <row r="2233" spans="8:23" x14ac:dyDescent="0.3">
      <c r="H2233" s="12">
        <f t="shared" si="279"/>
        <v>0</v>
      </c>
      <c r="I2233" s="2" t="str">
        <f t="shared" si="280"/>
        <v/>
      </c>
      <c r="J2233" s="2" t="str">
        <f>IF(ISBLANK(A2233),"",-SUM(I$3:I2233))</f>
        <v/>
      </c>
      <c r="K2233" s="2" t="str">
        <f t="shared" si="281"/>
        <v/>
      </c>
      <c r="L2233" s="7" t="str">
        <f t="shared" si="282"/>
        <v/>
      </c>
      <c r="M2233" s="7" t="str">
        <f>IF(ISBLANK(A2233),"",K2233/($M$1+SUM(K$3:K2232)))</f>
        <v/>
      </c>
      <c r="N2233" t="str">
        <f>IF(ISBLANK(A2233),"",IF(H2234=0,NETWORKDAYS($H$3,H2233,holiday!$B$2:$B$10),IF(DAY(H2233)&lt;DAY(H2234),NETWORKDAYS($H$3,H2233,holiday!$B$2:$B$10),0)))</f>
        <v/>
      </c>
      <c r="O2233" t="str">
        <f>IF(ISBLANK(A2233),"",SUMIF($A$3:$A2233,O$2,$B$3:$B2233))</f>
        <v/>
      </c>
      <c r="P2233" t="str">
        <f>IF(ISBLANK(A2233),"",SUMIF($A$3:$A2233,P$2,$B$3:$B2233))</f>
        <v/>
      </c>
      <c r="Q2233" t="str">
        <f>IF(ISBLANK(A2233),"",SUMIF($A$3:$A2233,Q$2,$B$3:$B2233))</f>
        <v/>
      </c>
      <c r="R2233" t="str">
        <f>IF(ISBLANK(A2233),"",SUMIF($A$3:$A2233,R$2,$B$3:$B2233))</f>
        <v/>
      </c>
      <c r="T2233" s="2" t="str">
        <f t="shared" si="283"/>
        <v/>
      </c>
      <c r="U2233" s="2" t="str">
        <f t="shared" si="284"/>
        <v/>
      </c>
      <c r="V2233" s="2" t="str">
        <f t="shared" si="285"/>
        <v/>
      </c>
      <c r="W2233" s="2" t="str">
        <f t="shared" si="286"/>
        <v/>
      </c>
    </row>
    <row r="2234" spans="8:23" x14ac:dyDescent="0.3">
      <c r="H2234" s="12">
        <f t="shared" si="279"/>
        <v>0</v>
      </c>
      <c r="I2234" s="2" t="str">
        <f t="shared" si="280"/>
        <v/>
      </c>
      <c r="J2234" s="2" t="str">
        <f>IF(ISBLANK(A2234),"",-SUM(I$3:I2234))</f>
        <v/>
      </c>
      <c r="K2234" s="2" t="str">
        <f t="shared" si="281"/>
        <v/>
      </c>
      <c r="L2234" s="7" t="str">
        <f t="shared" si="282"/>
        <v/>
      </c>
      <c r="M2234" s="7" t="str">
        <f>IF(ISBLANK(A2234),"",K2234/($M$1+SUM(K$3:K2233)))</f>
        <v/>
      </c>
      <c r="N2234" t="str">
        <f>IF(ISBLANK(A2234),"",IF(H2235=0,NETWORKDAYS($H$3,H2234,holiday!$B$2:$B$10),IF(DAY(H2234)&lt;DAY(H2235),NETWORKDAYS($H$3,H2234,holiday!$B$2:$B$10),0)))</f>
        <v/>
      </c>
      <c r="O2234" t="str">
        <f>IF(ISBLANK(A2234),"",SUMIF($A$3:$A2234,O$2,$B$3:$B2234))</f>
        <v/>
      </c>
      <c r="P2234" t="str">
        <f>IF(ISBLANK(A2234),"",SUMIF($A$3:$A2234,P$2,$B$3:$B2234))</f>
        <v/>
      </c>
      <c r="Q2234" t="str">
        <f>IF(ISBLANK(A2234),"",SUMIF($A$3:$A2234,Q$2,$B$3:$B2234))</f>
        <v/>
      </c>
      <c r="R2234" t="str">
        <f>IF(ISBLANK(A2234),"",SUMIF($A$3:$A2234,R$2,$B$3:$B2234))</f>
        <v/>
      </c>
      <c r="T2234" s="2" t="str">
        <f t="shared" si="283"/>
        <v/>
      </c>
      <c r="U2234" s="2" t="str">
        <f t="shared" si="284"/>
        <v/>
      </c>
      <c r="V2234" s="2" t="str">
        <f t="shared" si="285"/>
        <v/>
      </c>
      <c r="W2234" s="2" t="str">
        <f t="shared" si="286"/>
        <v/>
      </c>
    </row>
    <row r="2235" spans="8:23" x14ac:dyDescent="0.3">
      <c r="H2235" s="12">
        <f t="shared" si="279"/>
        <v>0</v>
      </c>
      <c r="I2235" s="2" t="str">
        <f t="shared" si="280"/>
        <v/>
      </c>
      <c r="J2235" s="2" t="str">
        <f>IF(ISBLANK(A2235),"",-SUM(I$3:I2235))</f>
        <v/>
      </c>
      <c r="K2235" s="2" t="str">
        <f t="shared" si="281"/>
        <v/>
      </c>
      <c r="L2235" s="7" t="str">
        <f t="shared" si="282"/>
        <v/>
      </c>
      <c r="M2235" s="7" t="str">
        <f>IF(ISBLANK(A2235),"",K2235/($M$1+SUM(K$3:K2234)))</f>
        <v/>
      </c>
      <c r="N2235" t="str">
        <f>IF(ISBLANK(A2235),"",IF(H2236=0,NETWORKDAYS($H$3,H2235,holiday!$B$2:$B$10),IF(DAY(H2235)&lt;DAY(H2236),NETWORKDAYS($H$3,H2235,holiday!$B$2:$B$10),0)))</f>
        <v/>
      </c>
      <c r="O2235" t="str">
        <f>IF(ISBLANK(A2235),"",SUMIF($A$3:$A2235,O$2,$B$3:$B2235))</f>
        <v/>
      </c>
      <c r="P2235" t="str">
        <f>IF(ISBLANK(A2235),"",SUMIF($A$3:$A2235,P$2,$B$3:$B2235))</f>
        <v/>
      </c>
      <c r="Q2235" t="str">
        <f>IF(ISBLANK(A2235),"",SUMIF($A$3:$A2235,Q$2,$B$3:$B2235))</f>
        <v/>
      </c>
      <c r="R2235" t="str">
        <f>IF(ISBLANK(A2235),"",SUMIF($A$3:$A2235,R$2,$B$3:$B2235))</f>
        <v/>
      </c>
      <c r="T2235" s="2" t="str">
        <f t="shared" si="283"/>
        <v/>
      </c>
      <c r="U2235" s="2" t="str">
        <f t="shared" si="284"/>
        <v/>
      </c>
      <c r="V2235" s="2" t="str">
        <f t="shared" si="285"/>
        <v/>
      </c>
      <c r="W2235" s="2" t="str">
        <f t="shared" si="286"/>
        <v/>
      </c>
    </row>
    <row r="2236" spans="8:23" x14ac:dyDescent="0.3">
      <c r="H2236" s="12">
        <f t="shared" si="279"/>
        <v>0</v>
      </c>
      <c r="I2236" s="2" t="str">
        <f t="shared" si="280"/>
        <v/>
      </c>
      <c r="J2236" s="2" t="str">
        <f>IF(ISBLANK(A2236),"",-SUM(I$3:I2236))</f>
        <v/>
      </c>
      <c r="K2236" s="2" t="str">
        <f t="shared" si="281"/>
        <v/>
      </c>
      <c r="L2236" s="7" t="str">
        <f t="shared" si="282"/>
        <v/>
      </c>
      <c r="M2236" s="7" t="str">
        <f>IF(ISBLANK(A2236),"",K2236/($M$1+SUM(K$3:K2235)))</f>
        <v/>
      </c>
      <c r="N2236" t="str">
        <f>IF(ISBLANK(A2236),"",IF(H2237=0,NETWORKDAYS($H$3,H2236,holiday!$B$2:$B$10),IF(DAY(H2236)&lt;DAY(H2237),NETWORKDAYS($H$3,H2236,holiday!$B$2:$B$10),0)))</f>
        <v/>
      </c>
      <c r="O2236" t="str">
        <f>IF(ISBLANK(A2236),"",SUMIF($A$3:$A2236,O$2,$B$3:$B2236))</f>
        <v/>
      </c>
      <c r="P2236" t="str">
        <f>IF(ISBLANK(A2236),"",SUMIF($A$3:$A2236,P$2,$B$3:$B2236))</f>
        <v/>
      </c>
      <c r="Q2236" t="str">
        <f>IF(ISBLANK(A2236),"",SUMIF($A$3:$A2236,Q$2,$B$3:$B2236))</f>
        <v/>
      </c>
      <c r="R2236" t="str">
        <f>IF(ISBLANK(A2236),"",SUMIF($A$3:$A2236,R$2,$B$3:$B2236))</f>
        <v/>
      </c>
      <c r="T2236" s="2" t="str">
        <f t="shared" si="283"/>
        <v/>
      </c>
      <c r="U2236" s="2" t="str">
        <f t="shared" si="284"/>
        <v/>
      </c>
      <c r="V2236" s="2" t="str">
        <f t="shared" si="285"/>
        <v/>
      </c>
      <c r="W2236" s="2" t="str">
        <f t="shared" si="286"/>
        <v/>
      </c>
    </row>
    <row r="2237" spans="8:23" x14ac:dyDescent="0.3">
      <c r="H2237" s="12">
        <f t="shared" si="279"/>
        <v>0</v>
      </c>
      <c r="I2237" s="2" t="str">
        <f t="shared" si="280"/>
        <v/>
      </c>
      <c r="J2237" s="2" t="str">
        <f>IF(ISBLANK(A2237),"",-SUM(I$3:I2237))</f>
        <v/>
      </c>
      <c r="K2237" s="2" t="str">
        <f t="shared" si="281"/>
        <v/>
      </c>
      <c r="L2237" s="7" t="str">
        <f t="shared" si="282"/>
        <v/>
      </c>
      <c r="M2237" s="7" t="str">
        <f>IF(ISBLANK(A2237),"",K2237/($M$1+SUM(K$3:K2236)))</f>
        <v/>
      </c>
      <c r="N2237" t="str">
        <f>IF(ISBLANK(A2237),"",IF(H2238=0,NETWORKDAYS($H$3,H2237,holiday!$B$2:$B$10),IF(DAY(H2237)&lt;DAY(H2238),NETWORKDAYS($H$3,H2237,holiday!$B$2:$B$10),0)))</f>
        <v/>
      </c>
      <c r="O2237" t="str">
        <f>IF(ISBLANK(A2237),"",SUMIF($A$3:$A2237,O$2,$B$3:$B2237))</f>
        <v/>
      </c>
      <c r="P2237" t="str">
        <f>IF(ISBLANK(A2237),"",SUMIF($A$3:$A2237,P$2,$B$3:$B2237))</f>
        <v/>
      </c>
      <c r="Q2237" t="str">
        <f>IF(ISBLANK(A2237),"",SUMIF($A$3:$A2237,Q$2,$B$3:$B2237))</f>
        <v/>
      </c>
      <c r="R2237" t="str">
        <f>IF(ISBLANK(A2237),"",SUMIF($A$3:$A2237,R$2,$B$3:$B2237))</f>
        <v/>
      </c>
      <c r="T2237" s="2" t="str">
        <f t="shared" si="283"/>
        <v/>
      </c>
      <c r="U2237" s="2" t="str">
        <f t="shared" si="284"/>
        <v/>
      </c>
      <c r="V2237" s="2" t="str">
        <f t="shared" si="285"/>
        <v/>
      </c>
      <c r="W2237" s="2" t="str">
        <f t="shared" si="286"/>
        <v/>
      </c>
    </row>
    <row r="2238" spans="8:23" x14ac:dyDescent="0.3">
      <c r="H2238" s="12">
        <f t="shared" si="279"/>
        <v>0</v>
      </c>
      <c r="I2238" s="2" t="str">
        <f t="shared" si="280"/>
        <v/>
      </c>
      <c r="J2238" s="2" t="str">
        <f>IF(ISBLANK(A2238),"",-SUM(I$3:I2238))</f>
        <v/>
      </c>
      <c r="K2238" s="2" t="str">
        <f t="shared" si="281"/>
        <v/>
      </c>
      <c r="L2238" s="7" t="str">
        <f t="shared" si="282"/>
        <v/>
      </c>
      <c r="M2238" s="7" t="str">
        <f>IF(ISBLANK(A2238),"",K2238/($M$1+SUM(K$3:K2237)))</f>
        <v/>
      </c>
      <c r="N2238" t="str">
        <f>IF(ISBLANK(A2238),"",IF(H2239=0,NETWORKDAYS($H$3,H2238,holiday!$B$2:$B$10),IF(DAY(H2238)&lt;DAY(H2239),NETWORKDAYS($H$3,H2238,holiday!$B$2:$B$10),0)))</f>
        <v/>
      </c>
      <c r="O2238" t="str">
        <f>IF(ISBLANK(A2238),"",SUMIF($A$3:$A2238,O$2,$B$3:$B2238))</f>
        <v/>
      </c>
      <c r="P2238" t="str">
        <f>IF(ISBLANK(A2238),"",SUMIF($A$3:$A2238,P$2,$B$3:$B2238))</f>
        <v/>
      </c>
      <c r="Q2238" t="str">
        <f>IF(ISBLANK(A2238),"",SUMIF($A$3:$A2238,Q$2,$B$3:$B2238))</f>
        <v/>
      </c>
      <c r="R2238" t="str">
        <f>IF(ISBLANK(A2238),"",SUMIF($A$3:$A2238,R$2,$B$3:$B2238))</f>
        <v/>
      </c>
      <c r="T2238" s="2" t="str">
        <f t="shared" si="283"/>
        <v/>
      </c>
      <c r="U2238" s="2" t="str">
        <f t="shared" si="284"/>
        <v/>
      </c>
      <c r="V2238" s="2" t="str">
        <f t="shared" si="285"/>
        <v/>
      </c>
      <c r="W2238" s="2" t="str">
        <f t="shared" si="286"/>
        <v/>
      </c>
    </row>
    <row r="2239" spans="8:23" x14ac:dyDescent="0.3">
      <c r="H2239" s="12">
        <f t="shared" si="279"/>
        <v>0</v>
      </c>
      <c r="I2239" s="2" t="str">
        <f t="shared" si="280"/>
        <v/>
      </c>
      <c r="J2239" s="2" t="str">
        <f>IF(ISBLANK(A2239),"",-SUM(I$3:I2239))</f>
        <v/>
      </c>
      <c r="K2239" s="2" t="str">
        <f t="shared" si="281"/>
        <v/>
      </c>
      <c r="L2239" s="7" t="str">
        <f t="shared" si="282"/>
        <v/>
      </c>
      <c r="M2239" s="7" t="str">
        <f>IF(ISBLANK(A2239),"",K2239/($M$1+SUM(K$3:K2238)))</f>
        <v/>
      </c>
      <c r="N2239" t="str">
        <f>IF(ISBLANK(A2239),"",IF(H2240=0,NETWORKDAYS($H$3,H2239,holiday!$B$2:$B$10),IF(DAY(H2239)&lt;DAY(H2240),NETWORKDAYS($H$3,H2239,holiday!$B$2:$B$10),0)))</f>
        <v/>
      </c>
      <c r="O2239" t="str">
        <f>IF(ISBLANK(A2239),"",SUMIF($A$3:$A2239,O$2,$B$3:$B2239))</f>
        <v/>
      </c>
      <c r="P2239" t="str">
        <f>IF(ISBLANK(A2239),"",SUMIF($A$3:$A2239,P$2,$B$3:$B2239))</f>
        <v/>
      </c>
      <c r="Q2239" t="str">
        <f>IF(ISBLANK(A2239),"",SUMIF($A$3:$A2239,Q$2,$B$3:$B2239))</f>
        <v/>
      </c>
      <c r="R2239" t="str">
        <f>IF(ISBLANK(A2239),"",SUMIF($A$3:$A2239,R$2,$B$3:$B2239))</f>
        <v/>
      </c>
      <c r="T2239" s="2" t="str">
        <f t="shared" si="283"/>
        <v/>
      </c>
      <c r="U2239" s="2" t="str">
        <f t="shared" si="284"/>
        <v/>
      </c>
      <c r="V2239" s="2" t="str">
        <f t="shared" si="285"/>
        <v/>
      </c>
      <c r="W2239" s="2" t="str">
        <f t="shared" si="286"/>
        <v/>
      </c>
    </row>
    <row r="2240" spans="8:23" x14ac:dyDescent="0.3">
      <c r="H2240" s="12">
        <f t="shared" si="279"/>
        <v>0</v>
      </c>
      <c r="I2240" s="2" t="str">
        <f t="shared" si="280"/>
        <v/>
      </c>
      <c r="J2240" s="2" t="str">
        <f>IF(ISBLANK(A2240),"",-SUM(I$3:I2240))</f>
        <v/>
      </c>
      <c r="K2240" s="2" t="str">
        <f t="shared" si="281"/>
        <v/>
      </c>
      <c r="L2240" s="7" t="str">
        <f t="shared" si="282"/>
        <v/>
      </c>
      <c r="M2240" s="7" t="str">
        <f>IF(ISBLANK(A2240),"",K2240/($M$1+SUM(K$3:K2239)))</f>
        <v/>
      </c>
      <c r="N2240" t="str">
        <f>IF(ISBLANK(A2240),"",IF(H2241=0,NETWORKDAYS($H$3,H2240,holiday!$B$2:$B$10),IF(DAY(H2240)&lt;DAY(H2241),NETWORKDAYS($H$3,H2240,holiday!$B$2:$B$10),0)))</f>
        <v/>
      </c>
      <c r="O2240" t="str">
        <f>IF(ISBLANK(A2240),"",SUMIF($A$3:$A2240,O$2,$B$3:$B2240))</f>
        <v/>
      </c>
      <c r="P2240" t="str">
        <f>IF(ISBLANK(A2240),"",SUMIF($A$3:$A2240,P$2,$B$3:$B2240))</f>
        <v/>
      </c>
      <c r="Q2240" t="str">
        <f>IF(ISBLANK(A2240),"",SUMIF($A$3:$A2240,Q$2,$B$3:$B2240))</f>
        <v/>
      </c>
      <c r="R2240" t="str">
        <f>IF(ISBLANK(A2240),"",SUMIF($A$3:$A2240,R$2,$B$3:$B2240))</f>
        <v/>
      </c>
      <c r="T2240" s="2" t="str">
        <f t="shared" si="283"/>
        <v/>
      </c>
      <c r="U2240" s="2" t="str">
        <f t="shared" si="284"/>
        <v/>
      </c>
      <c r="V2240" s="2" t="str">
        <f t="shared" si="285"/>
        <v/>
      </c>
      <c r="W2240" s="2" t="str">
        <f t="shared" si="286"/>
        <v/>
      </c>
    </row>
    <row r="2241" spans="8:23" x14ac:dyDescent="0.3">
      <c r="H2241" s="12">
        <f t="shared" si="279"/>
        <v>0</v>
      </c>
      <c r="I2241" s="2" t="str">
        <f t="shared" si="280"/>
        <v/>
      </c>
      <c r="J2241" s="2" t="str">
        <f>IF(ISBLANK(A2241),"",-SUM(I$3:I2241))</f>
        <v/>
      </c>
      <c r="K2241" s="2" t="str">
        <f t="shared" si="281"/>
        <v/>
      </c>
      <c r="L2241" s="7" t="str">
        <f t="shared" si="282"/>
        <v/>
      </c>
      <c r="M2241" s="7" t="str">
        <f>IF(ISBLANK(A2241),"",K2241/($M$1+SUM(K$3:K2240)))</f>
        <v/>
      </c>
      <c r="N2241" t="str">
        <f>IF(ISBLANK(A2241),"",IF(H2242=0,NETWORKDAYS($H$3,H2241,holiday!$B$2:$B$10),IF(DAY(H2241)&lt;DAY(H2242),NETWORKDAYS($H$3,H2241,holiday!$B$2:$B$10),0)))</f>
        <v/>
      </c>
      <c r="O2241" t="str">
        <f>IF(ISBLANK(A2241),"",SUMIF($A$3:$A2241,O$2,$B$3:$B2241))</f>
        <v/>
      </c>
      <c r="P2241" t="str">
        <f>IF(ISBLANK(A2241),"",SUMIF($A$3:$A2241,P$2,$B$3:$B2241))</f>
        <v/>
      </c>
      <c r="Q2241" t="str">
        <f>IF(ISBLANK(A2241),"",SUMIF($A$3:$A2241,Q$2,$B$3:$B2241))</f>
        <v/>
      </c>
      <c r="R2241" t="str">
        <f>IF(ISBLANK(A2241),"",SUMIF($A$3:$A2241,R$2,$B$3:$B2241))</f>
        <v/>
      </c>
      <c r="T2241" s="2" t="str">
        <f t="shared" si="283"/>
        <v/>
      </c>
      <c r="U2241" s="2" t="str">
        <f t="shared" si="284"/>
        <v/>
      </c>
      <c r="V2241" s="2" t="str">
        <f t="shared" si="285"/>
        <v/>
      </c>
      <c r="W2241" s="2" t="str">
        <f t="shared" si="286"/>
        <v/>
      </c>
    </row>
    <row r="2242" spans="8:23" x14ac:dyDescent="0.3">
      <c r="H2242" s="12">
        <f t="shared" si="279"/>
        <v>0</v>
      </c>
      <c r="I2242" s="2" t="str">
        <f t="shared" si="280"/>
        <v/>
      </c>
      <c r="J2242" s="2" t="str">
        <f>IF(ISBLANK(A2242),"",-SUM(I$3:I2242))</f>
        <v/>
      </c>
      <c r="K2242" s="2" t="str">
        <f t="shared" si="281"/>
        <v/>
      </c>
      <c r="L2242" s="7" t="str">
        <f t="shared" si="282"/>
        <v/>
      </c>
      <c r="M2242" s="7" t="str">
        <f>IF(ISBLANK(A2242),"",K2242/($M$1+SUM(K$3:K2241)))</f>
        <v/>
      </c>
      <c r="N2242" t="str">
        <f>IF(ISBLANK(A2242),"",IF(H2243=0,NETWORKDAYS($H$3,H2242,holiday!$B$2:$B$10),IF(DAY(H2242)&lt;DAY(H2243),NETWORKDAYS($H$3,H2242,holiday!$B$2:$B$10),0)))</f>
        <v/>
      </c>
      <c r="O2242" t="str">
        <f>IF(ISBLANK(A2242),"",SUMIF($A$3:$A2242,O$2,$B$3:$B2242))</f>
        <v/>
      </c>
      <c r="P2242" t="str">
        <f>IF(ISBLANK(A2242),"",SUMIF($A$3:$A2242,P$2,$B$3:$B2242))</f>
        <v/>
      </c>
      <c r="Q2242" t="str">
        <f>IF(ISBLANK(A2242),"",SUMIF($A$3:$A2242,Q$2,$B$3:$B2242))</f>
        <v/>
      </c>
      <c r="R2242" t="str">
        <f>IF(ISBLANK(A2242),"",SUMIF($A$3:$A2242,R$2,$B$3:$B2242))</f>
        <v/>
      </c>
      <c r="T2242" s="2" t="str">
        <f t="shared" si="283"/>
        <v/>
      </c>
      <c r="U2242" s="2" t="str">
        <f t="shared" si="284"/>
        <v/>
      </c>
      <c r="V2242" s="2" t="str">
        <f t="shared" si="285"/>
        <v/>
      </c>
      <c r="W2242" s="2" t="str">
        <f t="shared" si="286"/>
        <v/>
      </c>
    </row>
    <row r="2243" spans="8:23" x14ac:dyDescent="0.3">
      <c r="H2243" s="12">
        <f t="shared" si="279"/>
        <v>0</v>
      </c>
      <c r="I2243" s="2" t="str">
        <f t="shared" si="280"/>
        <v/>
      </c>
      <c r="J2243" s="2" t="str">
        <f>IF(ISBLANK(A2243),"",-SUM(I$3:I2243))</f>
        <v/>
      </c>
      <c r="K2243" s="2" t="str">
        <f t="shared" si="281"/>
        <v/>
      </c>
      <c r="L2243" s="7" t="str">
        <f t="shared" si="282"/>
        <v/>
      </c>
      <c r="M2243" s="7" t="str">
        <f>IF(ISBLANK(A2243),"",K2243/($M$1+SUM(K$3:K2242)))</f>
        <v/>
      </c>
      <c r="N2243" t="str">
        <f>IF(ISBLANK(A2243),"",IF(H2244=0,NETWORKDAYS($H$3,H2243,holiday!$B$2:$B$10),IF(DAY(H2243)&lt;DAY(H2244),NETWORKDAYS($H$3,H2243,holiday!$B$2:$B$10),0)))</f>
        <v/>
      </c>
      <c r="O2243" t="str">
        <f>IF(ISBLANK(A2243),"",SUMIF($A$3:$A2243,O$2,$B$3:$B2243))</f>
        <v/>
      </c>
      <c r="P2243" t="str">
        <f>IF(ISBLANK(A2243),"",SUMIF($A$3:$A2243,P$2,$B$3:$B2243))</f>
        <v/>
      </c>
      <c r="Q2243" t="str">
        <f>IF(ISBLANK(A2243),"",SUMIF($A$3:$A2243,Q$2,$B$3:$B2243))</f>
        <v/>
      </c>
      <c r="R2243" t="str">
        <f>IF(ISBLANK(A2243),"",SUMIF($A$3:$A2243,R$2,$B$3:$B2243))</f>
        <v/>
      </c>
      <c r="T2243" s="2" t="str">
        <f t="shared" si="283"/>
        <v/>
      </c>
      <c r="U2243" s="2" t="str">
        <f t="shared" si="284"/>
        <v/>
      </c>
      <c r="V2243" s="2" t="str">
        <f t="shared" si="285"/>
        <v/>
      </c>
      <c r="W2243" s="2" t="str">
        <f t="shared" si="286"/>
        <v/>
      </c>
    </row>
    <row r="2244" spans="8:23" x14ac:dyDescent="0.3">
      <c r="H2244" s="12">
        <f t="shared" ref="H2244:H2307" si="287">IF(ISBLANK(D2244),,LEFT(D2244,LEN(D2244)-6)*1)</f>
        <v>0</v>
      </c>
      <c r="I2244" s="2" t="str">
        <f t="shared" si="280"/>
        <v/>
      </c>
      <c r="J2244" s="2" t="str">
        <f>IF(ISBLANK(A2244),"",-SUM(I$3:I2244))</f>
        <v/>
      </c>
      <c r="K2244" s="2" t="str">
        <f t="shared" si="281"/>
        <v/>
      </c>
      <c r="L2244" s="7" t="str">
        <f t="shared" si="282"/>
        <v/>
      </c>
      <c r="M2244" s="7" t="str">
        <f>IF(ISBLANK(A2244),"",K2244/($M$1+SUM(K$3:K2243)))</f>
        <v/>
      </c>
      <c r="N2244" t="str">
        <f>IF(ISBLANK(A2244),"",IF(H2245=0,NETWORKDAYS($H$3,H2244,holiday!$B$2:$B$10),IF(DAY(H2244)&lt;DAY(H2245),NETWORKDAYS($H$3,H2244,holiday!$B$2:$B$10),0)))</f>
        <v/>
      </c>
      <c r="O2244" t="str">
        <f>IF(ISBLANK(A2244),"",SUMIF($A$3:$A2244,O$2,$B$3:$B2244))</f>
        <v/>
      </c>
      <c r="P2244" t="str">
        <f>IF(ISBLANK(A2244),"",SUMIF($A$3:$A2244,P$2,$B$3:$B2244))</f>
        <v/>
      </c>
      <c r="Q2244" t="str">
        <f>IF(ISBLANK(A2244),"",SUMIF($A$3:$A2244,Q$2,$B$3:$B2244))</f>
        <v/>
      </c>
      <c r="R2244" t="str">
        <f>IF(ISBLANK(A2244),"",SUMIF($A$3:$A2244,R$2,$B$3:$B2244))</f>
        <v/>
      </c>
      <c r="T2244" s="2" t="str">
        <f t="shared" si="283"/>
        <v/>
      </c>
      <c r="U2244" s="2" t="str">
        <f t="shared" si="284"/>
        <v/>
      </c>
      <c r="V2244" s="2" t="str">
        <f t="shared" si="285"/>
        <v/>
      </c>
      <c r="W2244" s="2" t="str">
        <f t="shared" si="286"/>
        <v/>
      </c>
    </row>
    <row r="2245" spans="8:23" x14ac:dyDescent="0.3">
      <c r="H2245" s="12">
        <f t="shared" si="287"/>
        <v>0</v>
      </c>
      <c r="I2245" s="2" t="str">
        <f t="shared" si="280"/>
        <v/>
      </c>
      <c r="J2245" s="2" t="str">
        <f>IF(ISBLANK(A2245),"",-SUM(I$3:I2245))</f>
        <v/>
      </c>
      <c r="K2245" s="2" t="str">
        <f t="shared" si="281"/>
        <v/>
      </c>
      <c r="L2245" s="7" t="str">
        <f t="shared" si="282"/>
        <v/>
      </c>
      <c r="M2245" s="7" t="str">
        <f>IF(ISBLANK(A2245),"",K2245/($M$1+SUM(K$3:K2244)))</f>
        <v/>
      </c>
      <c r="N2245" t="str">
        <f>IF(ISBLANK(A2245),"",IF(H2246=0,NETWORKDAYS($H$3,H2245,holiday!$B$2:$B$10),IF(DAY(H2245)&lt;DAY(H2246),NETWORKDAYS($H$3,H2245,holiday!$B$2:$B$10),0)))</f>
        <v/>
      </c>
      <c r="O2245" t="str">
        <f>IF(ISBLANK(A2245),"",SUMIF($A$3:$A2245,O$2,$B$3:$B2245))</f>
        <v/>
      </c>
      <c r="P2245" t="str">
        <f>IF(ISBLANK(A2245),"",SUMIF($A$3:$A2245,P$2,$B$3:$B2245))</f>
        <v/>
      </c>
      <c r="Q2245" t="str">
        <f>IF(ISBLANK(A2245),"",SUMIF($A$3:$A2245,Q$2,$B$3:$B2245))</f>
        <v/>
      </c>
      <c r="R2245" t="str">
        <f>IF(ISBLANK(A2245),"",SUMIF($A$3:$A2245,R$2,$B$3:$B2245))</f>
        <v/>
      </c>
      <c r="T2245" s="2" t="str">
        <f t="shared" si="283"/>
        <v/>
      </c>
      <c r="U2245" s="2" t="str">
        <f t="shared" si="284"/>
        <v/>
      </c>
      <c r="V2245" s="2" t="str">
        <f t="shared" si="285"/>
        <v/>
      </c>
      <c r="W2245" s="2" t="str">
        <f t="shared" si="286"/>
        <v/>
      </c>
    </row>
    <row r="2246" spans="8:23" x14ac:dyDescent="0.3">
      <c r="H2246" s="12">
        <f t="shared" si="287"/>
        <v>0</v>
      </c>
      <c r="I2246" s="2" t="str">
        <f t="shared" si="280"/>
        <v/>
      </c>
      <c r="J2246" s="2" t="str">
        <f>IF(ISBLANK(A2246),"",-SUM(I$3:I2246))</f>
        <v/>
      </c>
      <c r="K2246" s="2" t="str">
        <f t="shared" si="281"/>
        <v/>
      </c>
      <c r="L2246" s="7" t="str">
        <f t="shared" si="282"/>
        <v/>
      </c>
      <c r="M2246" s="7" t="str">
        <f>IF(ISBLANK(A2246),"",K2246/($M$1+SUM(K$3:K2245)))</f>
        <v/>
      </c>
      <c r="N2246" t="str">
        <f>IF(ISBLANK(A2246),"",IF(H2247=0,NETWORKDAYS($H$3,H2246,holiday!$B$2:$B$10),IF(DAY(H2246)&lt;DAY(H2247),NETWORKDAYS($H$3,H2246,holiday!$B$2:$B$10),0)))</f>
        <v/>
      </c>
      <c r="O2246" t="str">
        <f>IF(ISBLANK(A2246),"",SUMIF($A$3:$A2246,O$2,$B$3:$B2246))</f>
        <v/>
      </c>
      <c r="P2246" t="str">
        <f>IF(ISBLANK(A2246),"",SUMIF($A$3:$A2246,P$2,$B$3:$B2246))</f>
        <v/>
      </c>
      <c r="Q2246" t="str">
        <f>IF(ISBLANK(A2246),"",SUMIF($A$3:$A2246,Q$2,$B$3:$B2246))</f>
        <v/>
      </c>
      <c r="R2246" t="str">
        <f>IF(ISBLANK(A2246),"",SUMIF($A$3:$A2246,R$2,$B$3:$B2246))</f>
        <v/>
      </c>
      <c r="T2246" s="2" t="str">
        <f t="shared" si="283"/>
        <v/>
      </c>
      <c r="U2246" s="2" t="str">
        <f t="shared" si="284"/>
        <v/>
      </c>
      <c r="V2246" s="2" t="str">
        <f t="shared" si="285"/>
        <v/>
      </c>
      <c r="W2246" s="2" t="str">
        <f t="shared" si="286"/>
        <v/>
      </c>
    </row>
    <row r="2247" spans="8:23" x14ac:dyDescent="0.3">
      <c r="H2247" s="12">
        <f t="shared" si="287"/>
        <v>0</v>
      </c>
      <c r="I2247" s="2" t="str">
        <f t="shared" si="280"/>
        <v/>
      </c>
      <c r="J2247" s="2" t="str">
        <f>IF(ISBLANK(A2247),"",-SUM(I$3:I2247))</f>
        <v/>
      </c>
      <c r="K2247" s="2" t="str">
        <f t="shared" si="281"/>
        <v/>
      </c>
      <c r="L2247" s="7" t="str">
        <f t="shared" si="282"/>
        <v/>
      </c>
      <c r="M2247" s="7" t="str">
        <f>IF(ISBLANK(A2247),"",K2247/($M$1+SUM(K$3:K2246)))</f>
        <v/>
      </c>
      <c r="N2247" t="str">
        <f>IF(ISBLANK(A2247),"",IF(H2248=0,NETWORKDAYS($H$3,H2247,holiday!$B$2:$B$10),IF(DAY(H2247)&lt;DAY(H2248),NETWORKDAYS($H$3,H2247,holiday!$B$2:$B$10),0)))</f>
        <v/>
      </c>
      <c r="O2247" t="str">
        <f>IF(ISBLANK(A2247),"",SUMIF($A$3:$A2247,O$2,$B$3:$B2247))</f>
        <v/>
      </c>
      <c r="P2247" t="str">
        <f>IF(ISBLANK(A2247),"",SUMIF($A$3:$A2247,P$2,$B$3:$B2247))</f>
        <v/>
      </c>
      <c r="Q2247" t="str">
        <f>IF(ISBLANK(A2247),"",SUMIF($A$3:$A2247,Q$2,$B$3:$B2247))</f>
        <v/>
      </c>
      <c r="R2247" t="str">
        <f>IF(ISBLANK(A2247),"",SUMIF($A$3:$A2247,R$2,$B$3:$B2247))</f>
        <v/>
      </c>
      <c r="T2247" s="2" t="str">
        <f t="shared" si="283"/>
        <v/>
      </c>
      <c r="U2247" s="2" t="str">
        <f t="shared" si="284"/>
        <v/>
      </c>
      <c r="V2247" s="2" t="str">
        <f t="shared" si="285"/>
        <v/>
      </c>
      <c r="W2247" s="2" t="str">
        <f t="shared" si="286"/>
        <v/>
      </c>
    </row>
    <row r="2248" spans="8:23" x14ac:dyDescent="0.3">
      <c r="H2248" s="12">
        <f t="shared" si="287"/>
        <v>0</v>
      </c>
      <c r="I2248" s="2" t="str">
        <f t="shared" si="280"/>
        <v/>
      </c>
      <c r="J2248" s="2" t="str">
        <f>IF(ISBLANK(A2248),"",-SUM(I$3:I2248))</f>
        <v/>
      </c>
      <c r="K2248" s="2" t="str">
        <f t="shared" si="281"/>
        <v/>
      </c>
      <c r="L2248" s="7" t="str">
        <f t="shared" si="282"/>
        <v/>
      </c>
      <c r="M2248" s="7" t="str">
        <f>IF(ISBLANK(A2248),"",K2248/($M$1+SUM(K$3:K2247)))</f>
        <v/>
      </c>
      <c r="N2248" t="str">
        <f>IF(ISBLANK(A2248),"",IF(H2249=0,NETWORKDAYS($H$3,H2248,holiday!$B$2:$B$10),IF(DAY(H2248)&lt;DAY(H2249),NETWORKDAYS($H$3,H2248,holiday!$B$2:$B$10),0)))</f>
        <v/>
      </c>
      <c r="O2248" t="str">
        <f>IF(ISBLANK(A2248),"",SUMIF($A$3:$A2248,O$2,$B$3:$B2248))</f>
        <v/>
      </c>
      <c r="P2248" t="str">
        <f>IF(ISBLANK(A2248),"",SUMIF($A$3:$A2248,P$2,$B$3:$B2248))</f>
        <v/>
      </c>
      <c r="Q2248" t="str">
        <f>IF(ISBLANK(A2248),"",SUMIF($A$3:$A2248,Q$2,$B$3:$B2248))</f>
        <v/>
      </c>
      <c r="R2248" t="str">
        <f>IF(ISBLANK(A2248),"",SUMIF($A$3:$A2248,R$2,$B$3:$B2248))</f>
        <v/>
      </c>
      <c r="T2248" s="2" t="str">
        <f t="shared" si="283"/>
        <v/>
      </c>
      <c r="U2248" s="2" t="str">
        <f t="shared" si="284"/>
        <v/>
      </c>
      <c r="V2248" s="2" t="str">
        <f t="shared" si="285"/>
        <v/>
      </c>
      <c r="W2248" s="2" t="str">
        <f t="shared" si="286"/>
        <v/>
      </c>
    </row>
    <row r="2249" spans="8:23" x14ac:dyDescent="0.3">
      <c r="H2249" s="12">
        <f t="shared" si="287"/>
        <v>0</v>
      </c>
      <c r="I2249" s="2" t="str">
        <f t="shared" si="280"/>
        <v/>
      </c>
      <c r="J2249" s="2" t="str">
        <f>IF(ISBLANK(A2249),"",-SUM(I$3:I2249))</f>
        <v/>
      </c>
      <c r="K2249" s="2" t="str">
        <f t="shared" si="281"/>
        <v/>
      </c>
      <c r="L2249" s="7" t="str">
        <f t="shared" si="282"/>
        <v/>
      </c>
      <c r="M2249" s="7" t="str">
        <f>IF(ISBLANK(A2249),"",K2249/($M$1+SUM(K$3:K2248)))</f>
        <v/>
      </c>
      <c r="N2249" t="str">
        <f>IF(ISBLANK(A2249),"",IF(H2250=0,NETWORKDAYS($H$3,H2249,holiday!$B$2:$B$10),IF(DAY(H2249)&lt;DAY(H2250),NETWORKDAYS($H$3,H2249,holiday!$B$2:$B$10),0)))</f>
        <v/>
      </c>
      <c r="O2249" t="str">
        <f>IF(ISBLANK(A2249),"",SUMIF($A$3:$A2249,O$2,$B$3:$B2249))</f>
        <v/>
      </c>
      <c r="P2249" t="str">
        <f>IF(ISBLANK(A2249),"",SUMIF($A$3:$A2249,P$2,$B$3:$B2249))</f>
        <v/>
      </c>
      <c r="Q2249" t="str">
        <f>IF(ISBLANK(A2249),"",SUMIF($A$3:$A2249,Q$2,$B$3:$B2249))</f>
        <v/>
      </c>
      <c r="R2249" t="str">
        <f>IF(ISBLANK(A2249),"",SUMIF($A$3:$A2249,R$2,$B$3:$B2249))</f>
        <v/>
      </c>
      <c r="T2249" s="2" t="str">
        <f t="shared" si="283"/>
        <v/>
      </c>
      <c r="U2249" s="2" t="str">
        <f t="shared" si="284"/>
        <v/>
      </c>
      <c r="V2249" s="2" t="str">
        <f t="shared" si="285"/>
        <v/>
      </c>
      <c r="W2249" s="2" t="str">
        <f t="shared" si="286"/>
        <v/>
      </c>
    </row>
    <row r="2250" spans="8:23" x14ac:dyDescent="0.3">
      <c r="H2250" s="12">
        <f t="shared" si="287"/>
        <v>0</v>
      </c>
      <c r="I2250" s="2" t="str">
        <f t="shared" si="280"/>
        <v/>
      </c>
      <c r="J2250" s="2" t="str">
        <f>IF(ISBLANK(A2250),"",-SUM(I$3:I2250))</f>
        <v/>
      </c>
      <c r="K2250" s="2" t="str">
        <f t="shared" si="281"/>
        <v/>
      </c>
      <c r="L2250" s="7" t="str">
        <f t="shared" si="282"/>
        <v/>
      </c>
      <c r="M2250" s="7" t="str">
        <f>IF(ISBLANK(A2250),"",K2250/($M$1+SUM(K$3:K2249)))</f>
        <v/>
      </c>
      <c r="N2250" t="str">
        <f>IF(ISBLANK(A2250),"",IF(H2251=0,NETWORKDAYS($H$3,H2250,holiday!$B$2:$B$10),IF(DAY(H2250)&lt;DAY(H2251),NETWORKDAYS($H$3,H2250,holiday!$B$2:$B$10),0)))</f>
        <v/>
      </c>
      <c r="O2250" t="str">
        <f>IF(ISBLANK(A2250),"",SUMIF($A$3:$A2250,O$2,$B$3:$B2250))</f>
        <v/>
      </c>
      <c r="P2250" t="str">
        <f>IF(ISBLANK(A2250),"",SUMIF($A$3:$A2250,P$2,$B$3:$B2250))</f>
        <v/>
      </c>
      <c r="Q2250" t="str">
        <f>IF(ISBLANK(A2250),"",SUMIF($A$3:$A2250,Q$2,$B$3:$B2250))</f>
        <v/>
      </c>
      <c r="R2250" t="str">
        <f>IF(ISBLANK(A2250),"",SUMIF($A$3:$A2250,R$2,$B$3:$B2250))</f>
        <v/>
      </c>
      <c r="T2250" s="2" t="str">
        <f t="shared" si="283"/>
        <v/>
      </c>
      <c r="U2250" s="2" t="str">
        <f t="shared" si="284"/>
        <v/>
      </c>
      <c r="V2250" s="2" t="str">
        <f t="shared" si="285"/>
        <v/>
      </c>
      <c r="W2250" s="2" t="str">
        <f t="shared" si="286"/>
        <v/>
      </c>
    </row>
    <row r="2251" spans="8:23" x14ac:dyDescent="0.3">
      <c r="H2251" s="12">
        <f t="shared" si="287"/>
        <v>0</v>
      </c>
      <c r="I2251" s="2" t="str">
        <f t="shared" si="280"/>
        <v/>
      </c>
      <c r="J2251" s="2" t="str">
        <f>IF(ISBLANK(A2251),"",-SUM(I$3:I2251))</f>
        <v/>
      </c>
      <c r="K2251" s="2" t="str">
        <f t="shared" si="281"/>
        <v/>
      </c>
      <c r="L2251" s="7" t="str">
        <f t="shared" si="282"/>
        <v/>
      </c>
      <c r="M2251" s="7" t="str">
        <f>IF(ISBLANK(A2251),"",K2251/($M$1+SUM(K$3:K2250)))</f>
        <v/>
      </c>
      <c r="N2251" t="str">
        <f>IF(ISBLANK(A2251),"",IF(H2252=0,NETWORKDAYS($H$3,H2251,holiday!$B$2:$B$10),IF(DAY(H2251)&lt;DAY(H2252),NETWORKDAYS($H$3,H2251,holiday!$B$2:$B$10),0)))</f>
        <v/>
      </c>
      <c r="O2251" t="str">
        <f>IF(ISBLANK(A2251),"",SUMIF($A$3:$A2251,O$2,$B$3:$B2251))</f>
        <v/>
      </c>
      <c r="P2251" t="str">
        <f>IF(ISBLANK(A2251),"",SUMIF($A$3:$A2251,P$2,$B$3:$B2251))</f>
        <v/>
      </c>
      <c r="Q2251" t="str">
        <f>IF(ISBLANK(A2251),"",SUMIF($A$3:$A2251,Q$2,$B$3:$B2251))</f>
        <v/>
      </c>
      <c r="R2251" t="str">
        <f>IF(ISBLANK(A2251),"",SUMIF($A$3:$A2251,R$2,$B$3:$B2251))</f>
        <v/>
      </c>
      <c r="T2251" s="2" t="str">
        <f t="shared" si="283"/>
        <v/>
      </c>
      <c r="U2251" s="2" t="str">
        <f t="shared" si="284"/>
        <v/>
      </c>
      <c r="V2251" s="2" t="str">
        <f t="shared" si="285"/>
        <v/>
      </c>
      <c r="W2251" s="2" t="str">
        <f t="shared" si="286"/>
        <v/>
      </c>
    </row>
    <row r="2252" spans="8:23" x14ac:dyDescent="0.3">
      <c r="H2252" s="12">
        <f t="shared" si="287"/>
        <v>0</v>
      </c>
      <c r="I2252" s="2" t="str">
        <f t="shared" si="280"/>
        <v/>
      </c>
      <c r="J2252" s="2" t="str">
        <f>IF(ISBLANK(A2252),"",-SUM(I$3:I2252))</f>
        <v/>
      </c>
      <c r="K2252" s="2" t="str">
        <f t="shared" si="281"/>
        <v/>
      </c>
      <c r="L2252" s="7" t="str">
        <f t="shared" si="282"/>
        <v/>
      </c>
      <c r="M2252" s="7" t="str">
        <f>IF(ISBLANK(A2252),"",K2252/($M$1+SUM(K$3:K2251)))</f>
        <v/>
      </c>
      <c r="N2252" t="str">
        <f>IF(ISBLANK(A2252),"",IF(H2253=0,NETWORKDAYS($H$3,H2252,holiday!$B$2:$B$10),IF(DAY(H2252)&lt;DAY(H2253),NETWORKDAYS($H$3,H2252,holiday!$B$2:$B$10),0)))</f>
        <v/>
      </c>
      <c r="O2252" t="str">
        <f>IF(ISBLANK(A2252),"",SUMIF($A$3:$A2252,O$2,$B$3:$B2252))</f>
        <v/>
      </c>
      <c r="P2252" t="str">
        <f>IF(ISBLANK(A2252),"",SUMIF($A$3:$A2252,P$2,$B$3:$B2252))</f>
        <v/>
      </c>
      <c r="Q2252" t="str">
        <f>IF(ISBLANK(A2252),"",SUMIF($A$3:$A2252,Q$2,$B$3:$B2252))</f>
        <v/>
      </c>
      <c r="R2252" t="str">
        <f>IF(ISBLANK(A2252),"",SUMIF($A$3:$A2252,R$2,$B$3:$B2252))</f>
        <v/>
      </c>
      <c r="T2252" s="2" t="str">
        <f t="shared" si="283"/>
        <v/>
      </c>
      <c r="U2252" s="2" t="str">
        <f t="shared" si="284"/>
        <v/>
      </c>
      <c r="V2252" s="2" t="str">
        <f t="shared" si="285"/>
        <v/>
      </c>
      <c r="W2252" s="2" t="str">
        <f t="shared" si="286"/>
        <v/>
      </c>
    </row>
    <row r="2253" spans="8:23" x14ac:dyDescent="0.3">
      <c r="H2253" s="12">
        <f t="shared" si="287"/>
        <v>0</v>
      </c>
      <c r="I2253" s="2" t="str">
        <f t="shared" si="280"/>
        <v/>
      </c>
      <c r="J2253" s="2" t="str">
        <f>IF(ISBLANK(A2253),"",-SUM(I$3:I2253))</f>
        <v/>
      </c>
      <c r="K2253" s="2" t="str">
        <f t="shared" si="281"/>
        <v/>
      </c>
      <c r="L2253" s="7" t="str">
        <f t="shared" si="282"/>
        <v/>
      </c>
      <c r="M2253" s="7" t="str">
        <f>IF(ISBLANK(A2253),"",K2253/($M$1+SUM(K$3:K2252)))</f>
        <v/>
      </c>
      <c r="N2253" t="str">
        <f>IF(ISBLANK(A2253),"",IF(H2254=0,NETWORKDAYS($H$3,H2253,holiday!$B$2:$B$10),IF(DAY(H2253)&lt;DAY(H2254),NETWORKDAYS($H$3,H2253,holiday!$B$2:$B$10),0)))</f>
        <v/>
      </c>
      <c r="O2253" t="str">
        <f>IF(ISBLANK(A2253),"",SUMIF($A$3:$A2253,O$2,$B$3:$B2253))</f>
        <v/>
      </c>
      <c r="P2253" t="str">
        <f>IF(ISBLANK(A2253),"",SUMIF($A$3:$A2253,P$2,$B$3:$B2253))</f>
        <v/>
      </c>
      <c r="Q2253" t="str">
        <f>IF(ISBLANK(A2253),"",SUMIF($A$3:$A2253,Q$2,$B$3:$B2253))</f>
        <v/>
      </c>
      <c r="R2253" t="str">
        <f>IF(ISBLANK(A2253),"",SUMIF($A$3:$A2253,R$2,$B$3:$B2253))</f>
        <v/>
      </c>
      <c r="T2253" s="2" t="str">
        <f t="shared" si="283"/>
        <v/>
      </c>
      <c r="U2253" s="2" t="str">
        <f t="shared" si="284"/>
        <v/>
      </c>
      <c r="V2253" s="2" t="str">
        <f t="shared" si="285"/>
        <v/>
      </c>
      <c r="W2253" s="2" t="str">
        <f t="shared" si="286"/>
        <v/>
      </c>
    </row>
    <row r="2254" spans="8:23" x14ac:dyDescent="0.3">
      <c r="H2254" s="12">
        <f t="shared" si="287"/>
        <v>0</v>
      </c>
      <c r="I2254" s="2" t="str">
        <f t="shared" si="280"/>
        <v/>
      </c>
      <c r="J2254" s="2" t="str">
        <f>IF(ISBLANK(A2254),"",-SUM(I$3:I2254))</f>
        <v/>
      </c>
      <c r="K2254" s="2" t="str">
        <f t="shared" si="281"/>
        <v/>
      </c>
      <c r="L2254" s="7" t="str">
        <f t="shared" si="282"/>
        <v/>
      </c>
      <c r="M2254" s="7" t="str">
        <f>IF(ISBLANK(A2254),"",K2254/($M$1+SUM(K$3:K2253)))</f>
        <v/>
      </c>
      <c r="N2254" t="str">
        <f>IF(ISBLANK(A2254),"",IF(H2255=0,NETWORKDAYS($H$3,H2254,holiday!$B$2:$B$10),IF(DAY(H2254)&lt;DAY(H2255),NETWORKDAYS($H$3,H2254,holiday!$B$2:$B$10),0)))</f>
        <v/>
      </c>
      <c r="O2254" t="str">
        <f>IF(ISBLANK(A2254),"",SUMIF($A$3:$A2254,O$2,$B$3:$B2254))</f>
        <v/>
      </c>
      <c r="P2254" t="str">
        <f>IF(ISBLANK(A2254),"",SUMIF($A$3:$A2254,P$2,$B$3:$B2254))</f>
        <v/>
      </c>
      <c r="Q2254" t="str">
        <f>IF(ISBLANK(A2254),"",SUMIF($A$3:$A2254,Q$2,$B$3:$B2254))</f>
        <v/>
      </c>
      <c r="R2254" t="str">
        <f>IF(ISBLANK(A2254),"",SUMIF($A$3:$A2254,R$2,$B$3:$B2254))</f>
        <v/>
      </c>
      <c r="T2254" s="2" t="str">
        <f t="shared" si="283"/>
        <v/>
      </c>
      <c r="U2254" s="2" t="str">
        <f t="shared" si="284"/>
        <v/>
      </c>
      <c r="V2254" s="2" t="str">
        <f t="shared" si="285"/>
        <v/>
      </c>
      <c r="W2254" s="2" t="str">
        <f t="shared" si="286"/>
        <v/>
      </c>
    </row>
    <row r="2255" spans="8:23" x14ac:dyDescent="0.3">
      <c r="H2255" s="12">
        <f t="shared" si="287"/>
        <v>0</v>
      </c>
      <c r="I2255" s="2" t="str">
        <f t="shared" si="280"/>
        <v/>
      </c>
      <c r="J2255" s="2" t="str">
        <f>IF(ISBLANK(A2255),"",-SUM(I$3:I2255))</f>
        <v/>
      </c>
      <c r="K2255" s="2" t="str">
        <f t="shared" si="281"/>
        <v/>
      </c>
      <c r="L2255" s="7" t="str">
        <f t="shared" si="282"/>
        <v/>
      </c>
      <c r="M2255" s="7" t="str">
        <f>IF(ISBLANK(A2255),"",K2255/($M$1+SUM(K$3:K2254)))</f>
        <v/>
      </c>
      <c r="N2255" t="str">
        <f>IF(ISBLANK(A2255),"",IF(H2256=0,NETWORKDAYS($H$3,H2255,holiday!$B$2:$B$10),IF(DAY(H2255)&lt;DAY(H2256),NETWORKDAYS($H$3,H2255,holiday!$B$2:$B$10),0)))</f>
        <v/>
      </c>
      <c r="O2255" t="str">
        <f>IF(ISBLANK(A2255),"",SUMIF($A$3:$A2255,O$2,$B$3:$B2255))</f>
        <v/>
      </c>
      <c r="P2255" t="str">
        <f>IF(ISBLANK(A2255),"",SUMIF($A$3:$A2255,P$2,$B$3:$B2255))</f>
        <v/>
      </c>
      <c r="Q2255" t="str">
        <f>IF(ISBLANK(A2255),"",SUMIF($A$3:$A2255,Q$2,$B$3:$B2255))</f>
        <v/>
      </c>
      <c r="R2255" t="str">
        <f>IF(ISBLANK(A2255),"",SUMIF($A$3:$A2255,R$2,$B$3:$B2255))</f>
        <v/>
      </c>
      <c r="T2255" s="2" t="str">
        <f t="shared" si="283"/>
        <v/>
      </c>
      <c r="U2255" s="2" t="str">
        <f t="shared" si="284"/>
        <v/>
      </c>
      <c r="V2255" s="2" t="str">
        <f t="shared" si="285"/>
        <v/>
      </c>
      <c r="W2255" s="2" t="str">
        <f t="shared" si="286"/>
        <v/>
      </c>
    </row>
    <row r="2256" spans="8:23" x14ac:dyDescent="0.3">
      <c r="H2256" s="12">
        <f t="shared" si="287"/>
        <v>0</v>
      </c>
      <c r="I2256" s="2" t="str">
        <f t="shared" si="280"/>
        <v/>
      </c>
      <c r="J2256" s="2" t="str">
        <f>IF(ISBLANK(A2256),"",-SUM(I$3:I2256))</f>
        <v/>
      </c>
      <c r="K2256" s="2" t="str">
        <f t="shared" si="281"/>
        <v/>
      </c>
      <c r="L2256" s="7" t="str">
        <f t="shared" si="282"/>
        <v/>
      </c>
      <c r="M2256" s="7" t="str">
        <f>IF(ISBLANK(A2256),"",K2256/($M$1+SUM(K$3:K2255)))</f>
        <v/>
      </c>
      <c r="N2256" t="str">
        <f>IF(ISBLANK(A2256),"",IF(H2257=0,NETWORKDAYS($H$3,H2256,holiday!$B$2:$B$10),IF(DAY(H2256)&lt;DAY(H2257),NETWORKDAYS($H$3,H2256,holiday!$B$2:$B$10),0)))</f>
        <v/>
      </c>
      <c r="O2256" t="str">
        <f>IF(ISBLANK(A2256),"",SUMIF($A$3:$A2256,O$2,$B$3:$B2256))</f>
        <v/>
      </c>
      <c r="P2256" t="str">
        <f>IF(ISBLANK(A2256),"",SUMIF($A$3:$A2256,P$2,$B$3:$B2256))</f>
        <v/>
      </c>
      <c r="Q2256" t="str">
        <f>IF(ISBLANK(A2256),"",SUMIF($A$3:$A2256,Q$2,$B$3:$B2256))</f>
        <v/>
      </c>
      <c r="R2256" t="str">
        <f>IF(ISBLANK(A2256),"",SUMIF($A$3:$A2256,R$2,$B$3:$B2256))</f>
        <v/>
      </c>
      <c r="T2256" s="2" t="str">
        <f t="shared" si="283"/>
        <v/>
      </c>
      <c r="U2256" s="2" t="str">
        <f t="shared" si="284"/>
        <v/>
      </c>
      <c r="V2256" s="2" t="str">
        <f t="shared" si="285"/>
        <v/>
      </c>
      <c r="W2256" s="2" t="str">
        <f t="shared" si="286"/>
        <v/>
      </c>
    </row>
    <row r="2257" spans="8:23" x14ac:dyDescent="0.3">
      <c r="H2257" s="12">
        <f t="shared" si="287"/>
        <v>0</v>
      </c>
      <c r="I2257" s="2" t="str">
        <f t="shared" si="280"/>
        <v/>
      </c>
      <c r="J2257" s="2" t="str">
        <f>IF(ISBLANK(A2257),"",-SUM(I$3:I2257))</f>
        <v/>
      </c>
      <c r="K2257" s="2" t="str">
        <f t="shared" si="281"/>
        <v/>
      </c>
      <c r="L2257" s="7" t="str">
        <f t="shared" si="282"/>
        <v/>
      </c>
      <c r="M2257" s="7" t="str">
        <f>IF(ISBLANK(A2257),"",K2257/($M$1+SUM(K$3:K2256)))</f>
        <v/>
      </c>
      <c r="N2257" t="str">
        <f>IF(ISBLANK(A2257),"",IF(H2258=0,NETWORKDAYS($H$3,H2257,holiday!$B$2:$B$10),IF(DAY(H2257)&lt;DAY(H2258),NETWORKDAYS($H$3,H2257,holiday!$B$2:$B$10),0)))</f>
        <v/>
      </c>
      <c r="O2257" t="str">
        <f>IF(ISBLANK(A2257),"",SUMIF($A$3:$A2257,O$2,$B$3:$B2257))</f>
        <v/>
      </c>
      <c r="P2257" t="str">
        <f>IF(ISBLANK(A2257),"",SUMIF($A$3:$A2257,P$2,$B$3:$B2257))</f>
        <v/>
      </c>
      <c r="Q2257" t="str">
        <f>IF(ISBLANK(A2257),"",SUMIF($A$3:$A2257,Q$2,$B$3:$B2257))</f>
        <v/>
      </c>
      <c r="R2257" t="str">
        <f>IF(ISBLANK(A2257),"",SUMIF($A$3:$A2257,R$2,$B$3:$B2257))</f>
        <v/>
      </c>
      <c r="T2257" s="2" t="str">
        <f t="shared" si="283"/>
        <v/>
      </c>
      <c r="U2257" s="2" t="str">
        <f t="shared" si="284"/>
        <v/>
      </c>
      <c r="V2257" s="2" t="str">
        <f t="shared" si="285"/>
        <v/>
      </c>
      <c r="W2257" s="2" t="str">
        <f t="shared" si="286"/>
        <v/>
      </c>
    </row>
    <row r="2258" spans="8:23" x14ac:dyDescent="0.3">
      <c r="H2258" s="12">
        <f t="shared" si="287"/>
        <v>0</v>
      </c>
      <c r="I2258" s="2" t="str">
        <f t="shared" si="280"/>
        <v/>
      </c>
      <c r="J2258" s="2" t="str">
        <f>IF(ISBLANK(A2258),"",-SUM(I$3:I2258))</f>
        <v/>
      </c>
      <c r="K2258" s="2" t="str">
        <f t="shared" si="281"/>
        <v/>
      </c>
      <c r="L2258" s="7" t="str">
        <f t="shared" si="282"/>
        <v/>
      </c>
      <c r="M2258" s="7" t="str">
        <f>IF(ISBLANK(A2258),"",K2258/($M$1+SUM(K$3:K2257)))</f>
        <v/>
      </c>
      <c r="N2258" t="str">
        <f>IF(ISBLANK(A2258),"",IF(H2259=0,NETWORKDAYS($H$3,H2258,holiday!$B$2:$B$10),IF(DAY(H2258)&lt;DAY(H2259),NETWORKDAYS($H$3,H2258,holiday!$B$2:$B$10),0)))</f>
        <v/>
      </c>
      <c r="O2258" t="str">
        <f>IF(ISBLANK(A2258),"",SUMIF($A$3:$A2258,O$2,$B$3:$B2258))</f>
        <v/>
      </c>
      <c r="P2258" t="str">
        <f>IF(ISBLANK(A2258),"",SUMIF($A$3:$A2258,P$2,$B$3:$B2258))</f>
        <v/>
      </c>
      <c r="Q2258" t="str">
        <f>IF(ISBLANK(A2258),"",SUMIF($A$3:$A2258,Q$2,$B$3:$B2258))</f>
        <v/>
      </c>
      <c r="R2258" t="str">
        <f>IF(ISBLANK(A2258),"",SUMIF($A$3:$A2258,R$2,$B$3:$B2258))</f>
        <v/>
      </c>
      <c r="T2258" s="2" t="str">
        <f t="shared" si="283"/>
        <v/>
      </c>
      <c r="U2258" s="2" t="str">
        <f t="shared" si="284"/>
        <v/>
      </c>
      <c r="V2258" s="2" t="str">
        <f t="shared" si="285"/>
        <v/>
      </c>
      <c r="W2258" s="2" t="str">
        <f t="shared" si="286"/>
        <v/>
      </c>
    </row>
    <row r="2259" spans="8:23" x14ac:dyDescent="0.3">
      <c r="H2259" s="12">
        <f t="shared" si="287"/>
        <v>0</v>
      </c>
      <c r="I2259" s="2" t="str">
        <f t="shared" si="280"/>
        <v/>
      </c>
      <c r="J2259" s="2" t="str">
        <f>IF(ISBLANK(A2259),"",-SUM(I$3:I2259))</f>
        <v/>
      </c>
      <c r="K2259" s="2" t="str">
        <f t="shared" si="281"/>
        <v/>
      </c>
      <c r="L2259" s="7" t="str">
        <f t="shared" si="282"/>
        <v/>
      </c>
      <c r="M2259" s="7" t="str">
        <f>IF(ISBLANK(A2259),"",K2259/($M$1+SUM(K$3:K2258)))</f>
        <v/>
      </c>
      <c r="N2259" t="str">
        <f>IF(ISBLANK(A2259),"",IF(H2260=0,NETWORKDAYS($H$3,H2259,holiday!$B$2:$B$10),IF(DAY(H2259)&lt;DAY(H2260),NETWORKDAYS($H$3,H2259,holiday!$B$2:$B$10),0)))</f>
        <v/>
      </c>
      <c r="O2259" t="str">
        <f>IF(ISBLANK(A2259),"",SUMIF($A$3:$A2259,O$2,$B$3:$B2259))</f>
        <v/>
      </c>
      <c r="P2259" t="str">
        <f>IF(ISBLANK(A2259),"",SUMIF($A$3:$A2259,P$2,$B$3:$B2259))</f>
        <v/>
      </c>
      <c r="Q2259" t="str">
        <f>IF(ISBLANK(A2259),"",SUMIF($A$3:$A2259,Q$2,$B$3:$B2259))</f>
        <v/>
      </c>
      <c r="R2259" t="str">
        <f>IF(ISBLANK(A2259),"",SUMIF($A$3:$A2259,R$2,$B$3:$B2259))</f>
        <v/>
      </c>
      <c r="T2259" s="2" t="str">
        <f t="shared" si="283"/>
        <v/>
      </c>
      <c r="U2259" s="2" t="str">
        <f t="shared" si="284"/>
        <v/>
      </c>
      <c r="V2259" s="2" t="str">
        <f t="shared" si="285"/>
        <v/>
      </c>
      <c r="W2259" s="2" t="str">
        <f t="shared" si="286"/>
        <v/>
      </c>
    </row>
    <row r="2260" spans="8:23" x14ac:dyDescent="0.3">
      <c r="H2260" s="12">
        <f t="shared" si="287"/>
        <v>0</v>
      </c>
      <c r="I2260" s="2" t="str">
        <f t="shared" si="280"/>
        <v/>
      </c>
      <c r="J2260" s="2" t="str">
        <f>IF(ISBLANK(A2260),"",-SUM(I$3:I2260))</f>
        <v/>
      </c>
      <c r="K2260" s="2" t="str">
        <f t="shared" si="281"/>
        <v/>
      </c>
      <c r="L2260" s="7" t="str">
        <f t="shared" si="282"/>
        <v/>
      </c>
      <c r="M2260" s="7" t="str">
        <f>IF(ISBLANK(A2260),"",K2260/($M$1+SUM(K$3:K2259)))</f>
        <v/>
      </c>
      <c r="N2260" t="str">
        <f>IF(ISBLANK(A2260),"",IF(H2261=0,NETWORKDAYS($H$3,H2260,holiday!$B$2:$B$10),IF(DAY(H2260)&lt;DAY(H2261),NETWORKDAYS($H$3,H2260,holiday!$B$2:$B$10),0)))</f>
        <v/>
      </c>
      <c r="O2260" t="str">
        <f>IF(ISBLANK(A2260),"",SUMIF($A$3:$A2260,O$2,$B$3:$B2260))</f>
        <v/>
      </c>
      <c r="P2260" t="str">
        <f>IF(ISBLANK(A2260),"",SUMIF($A$3:$A2260,P$2,$B$3:$B2260))</f>
        <v/>
      </c>
      <c r="Q2260" t="str">
        <f>IF(ISBLANK(A2260),"",SUMIF($A$3:$A2260,Q$2,$B$3:$B2260))</f>
        <v/>
      </c>
      <c r="R2260" t="str">
        <f>IF(ISBLANK(A2260),"",SUMIF($A$3:$A2260,R$2,$B$3:$B2260))</f>
        <v/>
      </c>
      <c r="T2260" s="2" t="str">
        <f t="shared" si="283"/>
        <v/>
      </c>
      <c r="U2260" s="2" t="str">
        <f t="shared" si="284"/>
        <v/>
      </c>
      <c r="V2260" s="2" t="str">
        <f t="shared" si="285"/>
        <v/>
      </c>
      <c r="W2260" s="2" t="str">
        <f t="shared" si="286"/>
        <v/>
      </c>
    </row>
    <row r="2261" spans="8:23" x14ac:dyDescent="0.3">
      <c r="H2261" s="12">
        <f t="shared" si="287"/>
        <v>0</v>
      </c>
      <c r="I2261" s="2" t="str">
        <f t="shared" si="280"/>
        <v/>
      </c>
      <c r="J2261" s="2" t="str">
        <f>IF(ISBLANK(A2261),"",-SUM(I$3:I2261))</f>
        <v/>
      </c>
      <c r="K2261" s="2" t="str">
        <f t="shared" si="281"/>
        <v/>
      </c>
      <c r="L2261" s="7" t="str">
        <f t="shared" si="282"/>
        <v/>
      </c>
      <c r="M2261" s="7" t="str">
        <f>IF(ISBLANK(A2261),"",K2261/($M$1+SUM(K$3:K2260)))</f>
        <v/>
      </c>
      <c r="N2261" t="str">
        <f>IF(ISBLANK(A2261),"",IF(H2262=0,NETWORKDAYS($H$3,H2261,holiday!$B$2:$B$10),IF(DAY(H2261)&lt;DAY(H2262),NETWORKDAYS($H$3,H2261,holiday!$B$2:$B$10),0)))</f>
        <v/>
      </c>
      <c r="O2261" t="str">
        <f>IF(ISBLANK(A2261),"",SUMIF($A$3:$A2261,O$2,$B$3:$B2261))</f>
        <v/>
      </c>
      <c r="P2261" t="str">
        <f>IF(ISBLANK(A2261),"",SUMIF($A$3:$A2261,P$2,$B$3:$B2261))</f>
        <v/>
      </c>
      <c r="Q2261" t="str">
        <f>IF(ISBLANK(A2261),"",SUMIF($A$3:$A2261,Q$2,$B$3:$B2261))</f>
        <v/>
      </c>
      <c r="R2261" t="str">
        <f>IF(ISBLANK(A2261),"",SUMIF($A$3:$A2261,R$2,$B$3:$B2261))</f>
        <v/>
      </c>
      <c r="T2261" s="2" t="str">
        <f t="shared" si="283"/>
        <v/>
      </c>
      <c r="U2261" s="2" t="str">
        <f t="shared" si="284"/>
        <v/>
      </c>
      <c r="V2261" s="2" t="str">
        <f t="shared" si="285"/>
        <v/>
      </c>
      <c r="W2261" s="2" t="str">
        <f t="shared" si="286"/>
        <v/>
      </c>
    </row>
    <row r="2262" spans="8:23" x14ac:dyDescent="0.3">
      <c r="H2262" s="12">
        <f t="shared" si="287"/>
        <v>0</v>
      </c>
      <c r="I2262" s="2" t="str">
        <f t="shared" si="280"/>
        <v/>
      </c>
      <c r="J2262" s="2" t="str">
        <f>IF(ISBLANK(A2262),"",-SUM(I$3:I2262))</f>
        <v/>
      </c>
      <c r="K2262" s="2" t="str">
        <f t="shared" si="281"/>
        <v/>
      </c>
      <c r="L2262" s="7" t="str">
        <f t="shared" si="282"/>
        <v/>
      </c>
      <c r="M2262" s="7" t="str">
        <f>IF(ISBLANK(A2262),"",K2262/($M$1+SUM(K$3:K2261)))</f>
        <v/>
      </c>
      <c r="N2262" t="str">
        <f>IF(ISBLANK(A2262),"",IF(H2263=0,NETWORKDAYS($H$3,H2262,holiday!$B$2:$B$10),IF(DAY(H2262)&lt;DAY(H2263),NETWORKDAYS($H$3,H2262,holiday!$B$2:$B$10),0)))</f>
        <v/>
      </c>
      <c r="O2262" t="str">
        <f>IF(ISBLANK(A2262),"",SUMIF($A$3:$A2262,O$2,$B$3:$B2262))</f>
        <v/>
      </c>
      <c r="P2262" t="str">
        <f>IF(ISBLANK(A2262),"",SUMIF($A$3:$A2262,P$2,$B$3:$B2262))</f>
        <v/>
      </c>
      <c r="Q2262" t="str">
        <f>IF(ISBLANK(A2262),"",SUMIF($A$3:$A2262,Q$2,$B$3:$B2262))</f>
        <v/>
      </c>
      <c r="R2262" t="str">
        <f>IF(ISBLANK(A2262),"",SUMIF($A$3:$A2262,R$2,$B$3:$B2262))</f>
        <v/>
      </c>
      <c r="T2262" s="2" t="str">
        <f t="shared" si="283"/>
        <v/>
      </c>
      <c r="U2262" s="2" t="str">
        <f t="shared" si="284"/>
        <v/>
      </c>
      <c r="V2262" s="2" t="str">
        <f t="shared" si="285"/>
        <v/>
      </c>
      <c r="W2262" s="2" t="str">
        <f t="shared" si="286"/>
        <v/>
      </c>
    </row>
    <row r="2263" spans="8:23" x14ac:dyDescent="0.3">
      <c r="H2263" s="12">
        <f t="shared" si="287"/>
        <v>0</v>
      </c>
      <c r="I2263" s="2" t="str">
        <f t="shared" si="280"/>
        <v/>
      </c>
      <c r="J2263" s="2" t="str">
        <f>IF(ISBLANK(A2263),"",-SUM(I$3:I2263))</f>
        <v/>
      </c>
      <c r="K2263" s="2" t="str">
        <f t="shared" si="281"/>
        <v/>
      </c>
      <c r="L2263" s="7" t="str">
        <f t="shared" si="282"/>
        <v/>
      </c>
      <c r="M2263" s="7" t="str">
        <f>IF(ISBLANK(A2263),"",K2263/($M$1+SUM(K$3:K2262)))</f>
        <v/>
      </c>
      <c r="N2263" t="str">
        <f>IF(ISBLANK(A2263),"",IF(H2264=0,NETWORKDAYS($H$3,H2263,holiday!$B$2:$B$10),IF(DAY(H2263)&lt;DAY(H2264),NETWORKDAYS($H$3,H2263,holiday!$B$2:$B$10),0)))</f>
        <v/>
      </c>
      <c r="O2263" t="str">
        <f>IF(ISBLANK(A2263),"",SUMIF($A$3:$A2263,O$2,$B$3:$B2263))</f>
        <v/>
      </c>
      <c r="P2263" t="str">
        <f>IF(ISBLANK(A2263),"",SUMIF($A$3:$A2263,P$2,$B$3:$B2263))</f>
        <v/>
      </c>
      <c r="Q2263" t="str">
        <f>IF(ISBLANK(A2263),"",SUMIF($A$3:$A2263,Q$2,$B$3:$B2263))</f>
        <v/>
      </c>
      <c r="R2263" t="str">
        <f>IF(ISBLANK(A2263),"",SUMIF($A$3:$A2263,R$2,$B$3:$B2263))</f>
        <v/>
      </c>
      <c r="T2263" s="2" t="str">
        <f t="shared" si="283"/>
        <v/>
      </c>
      <c r="U2263" s="2" t="str">
        <f t="shared" si="284"/>
        <v/>
      </c>
      <c r="V2263" s="2" t="str">
        <f t="shared" si="285"/>
        <v/>
      </c>
      <c r="W2263" s="2" t="str">
        <f t="shared" si="286"/>
        <v/>
      </c>
    </row>
    <row r="2264" spans="8:23" x14ac:dyDescent="0.3">
      <c r="H2264" s="12">
        <f t="shared" si="287"/>
        <v>0</v>
      </c>
      <c r="I2264" s="2" t="str">
        <f t="shared" si="280"/>
        <v/>
      </c>
      <c r="J2264" s="2" t="str">
        <f>IF(ISBLANK(A2264),"",-SUM(I$3:I2264))</f>
        <v/>
      </c>
      <c r="K2264" s="2" t="str">
        <f t="shared" si="281"/>
        <v/>
      </c>
      <c r="L2264" s="7" t="str">
        <f t="shared" si="282"/>
        <v/>
      </c>
      <c r="M2264" s="7" t="str">
        <f>IF(ISBLANK(A2264),"",K2264/($M$1+SUM(K$3:K2263)))</f>
        <v/>
      </c>
      <c r="N2264" t="str">
        <f>IF(ISBLANK(A2264),"",IF(H2265=0,NETWORKDAYS($H$3,H2264,holiday!$B$2:$B$10),IF(DAY(H2264)&lt;DAY(H2265),NETWORKDAYS($H$3,H2264,holiday!$B$2:$B$10),0)))</f>
        <v/>
      </c>
      <c r="O2264" t="str">
        <f>IF(ISBLANK(A2264),"",SUMIF($A$3:$A2264,O$2,$B$3:$B2264))</f>
        <v/>
      </c>
      <c r="P2264" t="str">
        <f>IF(ISBLANK(A2264),"",SUMIF($A$3:$A2264,P$2,$B$3:$B2264))</f>
        <v/>
      </c>
      <c r="Q2264" t="str">
        <f>IF(ISBLANK(A2264),"",SUMIF($A$3:$A2264,Q$2,$B$3:$B2264))</f>
        <v/>
      </c>
      <c r="R2264" t="str">
        <f>IF(ISBLANK(A2264),"",SUMIF($A$3:$A2264,R$2,$B$3:$B2264))</f>
        <v/>
      </c>
      <c r="T2264" s="2" t="str">
        <f t="shared" si="283"/>
        <v/>
      </c>
      <c r="U2264" s="2" t="str">
        <f t="shared" si="284"/>
        <v/>
      </c>
      <c r="V2264" s="2" t="str">
        <f t="shared" si="285"/>
        <v/>
      </c>
      <c r="W2264" s="2" t="str">
        <f t="shared" si="286"/>
        <v/>
      </c>
    </row>
    <row r="2265" spans="8:23" x14ac:dyDescent="0.3">
      <c r="H2265" s="12">
        <f t="shared" si="287"/>
        <v>0</v>
      </c>
      <c r="I2265" s="2" t="str">
        <f t="shared" si="280"/>
        <v/>
      </c>
      <c r="J2265" s="2" t="str">
        <f>IF(ISBLANK(A2265),"",-SUM(I$3:I2265))</f>
        <v/>
      </c>
      <c r="K2265" s="2" t="str">
        <f t="shared" si="281"/>
        <v/>
      </c>
      <c r="L2265" s="7" t="str">
        <f t="shared" si="282"/>
        <v/>
      </c>
      <c r="M2265" s="7" t="str">
        <f>IF(ISBLANK(A2265),"",K2265/($M$1+SUM(K$3:K2264)))</f>
        <v/>
      </c>
      <c r="N2265" t="str">
        <f>IF(ISBLANK(A2265),"",IF(H2266=0,NETWORKDAYS($H$3,H2265,holiday!$B$2:$B$10),IF(DAY(H2265)&lt;DAY(H2266),NETWORKDAYS($H$3,H2265,holiday!$B$2:$B$10),0)))</f>
        <v/>
      </c>
      <c r="O2265" t="str">
        <f>IF(ISBLANK(A2265),"",SUMIF($A$3:$A2265,O$2,$B$3:$B2265))</f>
        <v/>
      </c>
      <c r="P2265" t="str">
        <f>IF(ISBLANK(A2265),"",SUMIF($A$3:$A2265,P$2,$B$3:$B2265))</f>
        <v/>
      </c>
      <c r="Q2265" t="str">
        <f>IF(ISBLANK(A2265),"",SUMIF($A$3:$A2265,Q$2,$B$3:$B2265))</f>
        <v/>
      </c>
      <c r="R2265" t="str">
        <f>IF(ISBLANK(A2265),"",SUMIF($A$3:$A2265,R$2,$B$3:$B2265))</f>
        <v/>
      </c>
      <c r="T2265" s="2" t="str">
        <f t="shared" si="283"/>
        <v/>
      </c>
      <c r="U2265" s="2" t="str">
        <f t="shared" si="284"/>
        <v/>
      </c>
      <c r="V2265" s="2" t="str">
        <f t="shared" si="285"/>
        <v/>
      </c>
      <c r="W2265" s="2" t="str">
        <f t="shared" si="286"/>
        <v/>
      </c>
    </row>
    <row r="2266" spans="8:23" x14ac:dyDescent="0.3">
      <c r="H2266" s="12">
        <f t="shared" si="287"/>
        <v>0</v>
      </c>
      <c r="I2266" s="2" t="str">
        <f t="shared" si="280"/>
        <v/>
      </c>
      <c r="J2266" s="2" t="str">
        <f>IF(ISBLANK(A2266),"",-SUM(I$3:I2266))</f>
        <v/>
      </c>
      <c r="K2266" s="2" t="str">
        <f t="shared" si="281"/>
        <v/>
      </c>
      <c r="L2266" s="7" t="str">
        <f t="shared" si="282"/>
        <v/>
      </c>
      <c r="M2266" s="7" t="str">
        <f>IF(ISBLANK(A2266),"",K2266/($M$1+SUM(K$3:K2265)))</f>
        <v/>
      </c>
      <c r="N2266" t="str">
        <f>IF(ISBLANK(A2266),"",IF(H2267=0,NETWORKDAYS($H$3,H2266,holiday!$B$2:$B$10),IF(DAY(H2266)&lt;DAY(H2267),NETWORKDAYS($H$3,H2266,holiday!$B$2:$B$10),0)))</f>
        <v/>
      </c>
      <c r="O2266" t="str">
        <f>IF(ISBLANK(A2266),"",SUMIF($A$3:$A2266,O$2,$B$3:$B2266))</f>
        <v/>
      </c>
      <c r="P2266" t="str">
        <f>IF(ISBLANK(A2266),"",SUMIF($A$3:$A2266,P$2,$B$3:$B2266))</f>
        <v/>
      </c>
      <c r="Q2266" t="str">
        <f>IF(ISBLANK(A2266),"",SUMIF($A$3:$A2266,Q$2,$B$3:$B2266))</f>
        <v/>
      </c>
      <c r="R2266" t="str">
        <f>IF(ISBLANK(A2266),"",SUMIF($A$3:$A2266,R$2,$B$3:$B2266))</f>
        <v/>
      </c>
      <c r="T2266" s="2" t="str">
        <f t="shared" si="283"/>
        <v/>
      </c>
      <c r="U2266" s="2" t="str">
        <f t="shared" si="284"/>
        <v/>
      </c>
      <c r="V2266" s="2" t="str">
        <f t="shared" si="285"/>
        <v/>
      </c>
      <c r="W2266" s="2" t="str">
        <f t="shared" si="286"/>
        <v/>
      </c>
    </row>
    <row r="2267" spans="8:23" x14ac:dyDescent="0.3">
      <c r="H2267" s="12">
        <f t="shared" si="287"/>
        <v>0</v>
      </c>
      <c r="I2267" s="2" t="str">
        <f t="shared" si="280"/>
        <v/>
      </c>
      <c r="J2267" s="2" t="str">
        <f>IF(ISBLANK(A2267),"",-SUM(I$3:I2267))</f>
        <v/>
      </c>
      <c r="K2267" s="2" t="str">
        <f t="shared" si="281"/>
        <v/>
      </c>
      <c r="L2267" s="7" t="str">
        <f t="shared" si="282"/>
        <v/>
      </c>
      <c r="M2267" s="7" t="str">
        <f>IF(ISBLANK(A2267),"",K2267/($M$1+SUM(K$3:K2266)))</f>
        <v/>
      </c>
      <c r="N2267" t="str">
        <f>IF(ISBLANK(A2267),"",IF(H2268=0,NETWORKDAYS($H$3,H2267,holiday!$B$2:$B$10),IF(DAY(H2267)&lt;DAY(H2268),NETWORKDAYS($H$3,H2267,holiday!$B$2:$B$10),0)))</f>
        <v/>
      </c>
      <c r="O2267" t="str">
        <f>IF(ISBLANK(A2267),"",SUMIF($A$3:$A2267,O$2,$B$3:$B2267))</f>
        <v/>
      </c>
      <c r="P2267" t="str">
        <f>IF(ISBLANK(A2267),"",SUMIF($A$3:$A2267,P$2,$B$3:$B2267))</f>
        <v/>
      </c>
      <c r="Q2267" t="str">
        <f>IF(ISBLANK(A2267),"",SUMIF($A$3:$A2267,Q$2,$B$3:$B2267))</f>
        <v/>
      </c>
      <c r="R2267" t="str">
        <f>IF(ISBLANK(A2267),"",SUMIF($A$3:$A2267,R$2,$B$3:$B2267))</f>
        <v/>
      </c>
      <c r="T2267" s="2" t="str">
        <f t="shared" si="283"/>
        <v/>
      </c>
      <c r="U2267" s="2" t="str">
        <f t="shared" si="284"/>
        <v/>
      </c>
      <c r="V2267" s="2" t="str">
        <f t="shared" si="285"/>
        <v/>
      </c>
      <c r="W2267" s="2" t="str">
        <f t="shared" si="286"/>
        <v/>
      </c>
    </row>
    <row r="2268" spans="8:23" x14ac:dyDescent="0.3">
      <c r="H2268" s="12">
        <f t="shared" si="287"/>
        <v>0</v>
      </c>
      <c r="I2268" s="2" t="str">
        <f t="shared" si="280"/>
        <v/>
      </c>
      <c r="J2268" s="2" t="str">
        <f>IF(ISBLANK(A2268),"",-SUM(I$3:I2268))</f>
        <v/>
      </c>
      <c r="K2268" s="2" t="str">
        <f t="shared" si="281"/>
        <v/>
      </c>
      <c r="L2268" s="7" t="str">
        <f t="shared" si="282"/>
        <v/>
      </c>
      <c r="M2268" s="7" t="str">
        <f>IF(ISBLANK(A2268),"",K2268/($M$1+SUM(K$3:K2267)))</f>
        <v/>
      </c>
      <c r="N2268" t="str">
        <f>IF(ISBLANK(A2268),"",IF(H2269=0,NETWORKDAYS($H$3,H2268,holiday!$B$2:$B$10),IF(DAY(H2268)&lt;DAY(H2269),NETWORKDAYS($H$3,H2268,holiday!$B$2:$B$10),0)))</f>
        <v/>
      </c>
      <c r="O2268" t="str">
        <f>IF(ISBLANK(A2268),"",SUMIF($A$3:$A2268,O$2,$B$3:$B2268))</f>
        <v/>
      </c>
      <c r="P2268" t="str">
        <f>IF(ISBLANK(A2268),"",SUMIF($A$3:$A2268,P$2,$B$3:$B2268))</f>
        <v/>
      </c>
      <c r="Q2268" t="str">
        <f>IF(ISBLANK(A2268),"",SUMIF($A$3:$A2268,Q$2,$B$3:$B2268))</f>
        <v/>
      </c>
      <c r="R2268" t="str">
        <f>IF(ISBLANK(A2268),"",SUMIF($A$3:$A2268,R$2,$B$3:$B2268))</f>
        <v/>
      </c>
      <c r="T2268" s="2" t="str">
        <f t="shared" si="283"/>
        <v/>
      </c>
      <c r="U2268" s="2" t="str">
        <f t="shared" si="284"/>
        <v/>
      </c>
      <c r="V2268" s="2" t="str">
        <f t="shared" si="285"/>
        <v/>
      </c>
      <c r="W2268" s="2" t="str">
        <f t="shared" si="286"/>
        <v/>
      </c>
    </row>
    <row r="2269" spans="8:23" x14ac:dyDescent="0.3">
      <c r="H2269" s="12">
        <f t="shared" si="287"/>
        <v>0</v>
      </c>
      <c r="I2269" s="2" t="str">
        <f t="shared" si="280"/>
        <v/>
      </c>
      <c r="J2269" s="2" t="str">
        <f>IF(ISBLANK(A2269),"",-SUM(I$3:I2269))</f>
        <v/>
      </c>
      <c r="K2269" s="2" t="str">
        <f t="shared" si="281"/>
        <v/>
      </c>
      <c r="L2269" s="7" t="str">
        <f t="shared" si="282"/>
        <v/>
      </c>
      <c r="M2269" s="7" t="str">
        <f>IF(ISBLANK(A2269),"",K2269/($M$1+SUM(K$3:K2268)))</f>
        <v/>
      </c>
      <c r="N2269" t="str">
        <f>IF(ISBLANK(A2269),"",IF(H2270=0,NETWORKDAYS($H$3,H2269,holiday!$B$2:$B$10),IF(DAY(H2269)&lt;DAY(H2270),NETWORKDAYS($H$3,H2269,holiday!$B$2:$B$10),0)))</f>
        <v/>
      </c>
      <c r="O2269" t="str">
        <f>IF(ISBLANK(A2269),"",SUMIF($A$3:$A2269,O$2,$B$3:$B2269))</f>
        <v/>
      </c>
      <c r="P2269" t="str">
        <f>IF(ISBLANK(A2269),"",SUMIF($A$3:$A2269,P$2,$B$3:$B2269))</f>
        <v/>
      </c>
      <c r="Q2269" t="str">
        <f>IF(ISBLANK(A2269),"",SUMIF($A$3:$A2269,Q$2,$B$3:$B2269))</f>
        <v/>
      </c>
      <c r="R2269" t="str">
        <f>IF(ISBLANK(A2269),"",SUMIF($A$3:$A2269,R$2,$B$3:$B2269))</f>
        <v/>
      </c>
      <c r="T2269" s="2" t="str">
        <f t="shared" si="283"/>
        <v/>
      </c>
      <c r="U2269" s="2" t="str">
        <f t="shared" si="284"/>
        <v/>
      </c>
      <c r="V2269" s="2" t="str">
        <f t="shared" si="285"/>
        <v/>
      </c>
      <c r="W2269" s="2" t="str">
        <f t="shared" si="286"/>
        <v/>
      </c>
    </row>
    <row r="2270" spans="8:23" x14ac:dyDescent="0.3">
      <c r="H2270" s="12">
        <f t="shared" si="287"/>
        <v>0</v>
      </c>
      <c r="I2270" s="2" t="str">
        <f t="shared" si="280"/>
        <v/>
      </c>
      <c r="J2270" s="2" t="str">
        <f>IF(ISBLANK(A2270),"",-SUM(I$3:I2270))</f>
        <v/>
      </c>
      <c r="K2270" s="2" t="str">
        <f t="shared" si="281"/>
        <v/>
      </c>
      <c r="L2270" s="7" t="str">
        <f t="shared" si="282"/>
        <v/>
      </c>
      <c r="M2270" s="7" t="str">
        <f>IF(ISBLANK(A2270),"",K2270/($M$1+SUM(K$3:K2269)))</f>
        <v/>
      </c>
      <c r="N2270" t="str">
        <f>IF(ISBLANK(A2270),"",IF(H2271=0,NETWORKDAYS($H$3,H2270,holiday!$B$2:$B$10),IF(DAY(H2270)&lt;DAY(H2271),NETWORKDAYS($H$3,H2270,holiday!$B$2:$B$10),0)))</f>
        <v/>
      </c>
      <c r="O2270" t="str">
        <f>IF(ISBLANK(A2270),"",SUMIF($A$3:$A2270,O$2,$B$3:$B2270))</f>
        <v/>
      </c>
      <c r="P2270" t="str">
        <f>IF(ISBLANK(A2270),"",SUMIF($A$3:$A2270,P$2,$B$3:$B2270))</f>
        <v/>
      </c>
      <c r="Q2270" t="str">
        <f>IF(ISBLANK(A2270),"",SUMIF($A$3:$A2270,Q$2,$B$3:$B2270))</f>
        <v/>
      </c>
      <c r="R2270" t="str">
        <f>IF(ISBLANK(A2270),"",SUMIF($A$3:$A2270,R$2,$B$3:$B2270))</f>
        <v/>
      </c>
      <c r="T2270" s="2" t="str">
        <f t="shared" si="283"/>
        <v/>
      </c>
      <c r="U2270" s="2" t="str">
        <f t="shared" si="284"/>
        <v/>
      </c>
      <c r="V2270" s="2" t="str">
        <f t="shared" si="285"/>
        <v/>
      </c>
      <c r="W2270" s="2" t="str">
        <f t="shared" si="286"/>
        <v/>
      </c>
    </row>
    <row r="2271" spans="8:23" x14ac:dyDescent="0.3">
      <c r="H2271" s="12">
        <f t="shared" si="287"/>
        <v>0</v>
      </c>
      <c r="I2271" s="2" t="str">
        <f t="shared" si="280"/>
        <v/>
      </c>
      <c r="J2271" s="2" t="str">
        <f>IF(ISBLANK(A2271),"",-SUM(I$3:I2271))</f>
        <v/>
      </c>
      <c r="K2271" s="2" t="str">
        <f t="shared" si="281"/>
        <v/>
      </c>
      <c r="L2271" s="7" t="str">
        <f t="shared" si="282"/>
        <v/>
      </c>
      <c r="M2271" s="7" t="str">
        <f>IF(ISBLANK(A2271),"",K2271/($M$1+SUM(K$3:K2270)))</f>
        <v/>
      </c>
      <c r="N2271" t="str">
        <f>IF(ISBLANK(A2271),"",IF(H2272=0,NETWORKDAYS($H$3,H2271,holiday!$B$2:$B$10),IF(DAY(H2271)&lt;DAY(H2272),NETWORKDAYS($H$3,H2271,holiday!$B$2:$B$10),0)))</f>
        <v/>
      </c>
      <c r="O2271" t="str">
        <f>IF(ISBLANK(A2271),"",SUMIF($A$3:$A2271,O$2,$B$3:$B2271))</f>
        <v/>
      </c>
      <c r="P2271" t="str">
        <f>IF(ISBLANK(A2271),"",SUMIF($A$3:$A2271,P$2,$B$3:$B2271))</f>
        <v/>
      </c>
      <c r="Q2271" t="str">
        <f>IF(ISBLANK(A2271),"",SUMIF($A$3:$A2271,Q$2,$B$3:$B2271))</f>
        <v/>
      </c>
      <c r="R2271" t="str">
        <f>IF(ISBLANK(A2271),"",SUMIF($A$3:$A2271,R$2,$B$3:$B2271))</f>
        <v/>
      </c>
      <c r="T2271" s="2" t="str">
        <f t="shared" si="283"/>
        <v/>
      </c>
      <c r="U2271" s="2" t="str">
        <f t="shared" si="284"/>
        <v/>
      </c>
      <c r="V2271" s="2" t="str">
        <f t="shared" si="285"/>
        <v/>
      </c>
      <c r="W2271" s="2" t="str">
        <f t="shared" si="286"/>
        <v/>
      </c>
    </row>
    <row r="2272" spans="8:23" x14ac:dyDescent="0.3">
      <c r="H2272" s="12">
        <f t="shared" si="287"/>
        <v>0</v>
      </c>
      <c r="I2272" s="2" t="str">
        <f t="shared" si="280"/>
        <v/>
      </c>
      <c r="J2272" s="2" t="str">
        <f>IF(ISBLANK(A2272),"",-SUM(I$3:I2272))</f>
        <v/>
      </c>
      <c r="K2272" s="2" t="str">
        <f t="shared" si="281"/>
        <v/>
      </c>
      <c r="L2272" s="7" t="str">
        <f t="shared" si="282"/>
        <v/>
      </c>
      <c r="M2272" s="7" t="str">
        <f>IF(ISBLANK(A2272),"",K2272/($M$1+SUM(K$3:K2271)))</f>
        <v/>
      </c>
      <c r="N2272" t="str">
        <f>IF(ISBLANK(A2272),"",IF(H2273=0,NETWORKDAYS($H$3,H2272,holiday!$B$2:$B$10),IF(DAY(H2272)&lt;DAY(H2273),NETWORKDAYS($H$3,H2272,holiday!$B$2:$B$10),0)))</f>
        <v/>
      </c>
      <c r="O2272" t="str">
        <f>IF(ISBLANK(A2272),"",SUMIF($A$3:$A2272,O$2,$B$3:$B2272))</f>
        <v/>
      </c>
      <c r="P2272" t="str">
        <f>IF(ISBLANK(A2272),"",SUMIF($A$3:$A2272,P$2,$B$3:$B2272))</f>
        <v/>
      </c>
      <c r="Q2272" t="str">
        <f>IF(ISBLANK(A2272),"",SUMIF($A$3:$A2272,Q$2,$B$3:$B2272))</f>
        <v/>
      </c>
      <c r="R2272" t="str">
        <f>IF(ISBLANK(A2272),"",SUMIF($A$3:$A2272,R$2,$B$3:$B2272))</f>
        <v/>
      </c>
      <c r="T2272" s="2" t="str">
        <f t="shared" si="283"/>
        <v/>
      </c>
      <c r="U2272" s="2" t="str">
        <f t="shared" si="284"/>
        <v/>
      </c>
      <c r="V2272" s="2" t="str">
        <f t="shared" si="285"/>
        <v/>
      </c>
      <c r="W2272" s="2" t="str">
        <f t="shared" si="286"/>
        <v/>
      </c>
    </row>
    <row r="2273" spans="8:23" x14ac:dyDescent="0.3">
      <c r="H2273" s="12">
        <f t="shared" si="287"/>
        <v>0</v>
      </c>
      <c r="I2273" s="2" t="str">
        <f t="shared" si="280"/>
        <v/>
      </c>
      <c r="J2273" s="2" t="str">
        <f>IF(ISBLANK(A2273),"",-SUM(I$3:I2273))</f>
        <v/>
      </c>
      <c r="K2273" s="2" t="str">
        <f t="shared" si="281"/>
        <v/>
      </c>
      <c r="L2273" s="7" t="str">
        <f t="shared" si="282"/>
        <v/>
      </c>
      <c r="M2273" s="7" t="str">
        <f>IF(ISBLANK(A2273),"",K2273/($M$1+SUM(K$3:K2272)))</f>
        <v/>
      </c>
      <c r="N2273" t="str">
        <f>IF(ISBLANK(A2273),"",IF(H2274=0,NETWORKDAYS($H$3,H2273,holiday!$B$2:$B$10),IF(DAY(H2273)&lt;DAY(H2274),NETWORKDAYS($H$3,H2273,holiday!$B$2:$B$10),0)))</f>
        <v/>
      </c>
      <c r="O2273" t="str">
        <f>IF(ISBLANK(A2273),"",SUMIF($A$3:$A2273,O$2,$B$3:$B2273))</f>
        <v/>
      </c>
      <c r="P2273" t="str">
        <f>IF(ISBLANK(A2273),"",SUMIF($A$3:$A2273,P$2,$B$3:$B2273))</f>
        <v/>
      </c>
      <c r="Q2273" t="str">
        <f>IF(ISBLANK(A2273),"",SUMIF($A$3:$A2273,Q$2,$B$3:$B2273))</f>
        <v/>
      </c>
      <c r="R2273" t="str">
        <f>IF(ISBLANK(A2273),"",SUMIF($A$3:$A2273,R$2,$B$3:$B2273))</f>
        <v/>
      </c>
      <c r="T2273" s="2" t="str">
        <f t="shared" si="283"/>
        <v/>
      </c>
      <c r="U2273" s="2" t="str">
        <f t="shared" si="284"/>
        <v/>
      </c>
      <c r="V2273" s="2" t="str">
        <f t="shared" si="285"/>
        <v/>
      </c>
      <c r="W2273" s="2" t="str">
        <f t="shared" si="286"/>
        <v/>
      </c>
    </row>
    <row r="2274" spans="8:23" x14ac:dyDescent="0.3">
      <c r="H2274" s="12">
        <f t="shared" si="287"/>
        <v>0</v>
      </c>
      <c r="I2274" s="2" t="str">
        <f t="shared" si="280"/>
        <v/>
      </c>
      <c r="J2274" s="2" t="str">
        <f>IF(ISBLANK(A2274),"",-SUM(I$3:I2274))</f>
        <v/>
      </c>
      <c r="K2274" s="2" t="str">
        <f t="shared" si="281"/>
        <v/>
      </c>
      <c r="L2274" s="7" t="str">
        <f t="shared" si="282"/>
        <v/>
      </c>
      <c r="M2274" s="7" t="str">
        <f>IF(ISBLANK(A2274),"",K2274/($M$1+SUM(K$3:K2273)))</f>
        <v/>
      </c>
      <c r="N2274" t="str">
        <f>IF(ISBLANK(A2274),"",IF(H2275=0,NETWORKDAYS($H$3,H2274,holiday!$B$2:$B$10),IF(DAY(H2274)&lt;DAY(H2275),NETWORKDAYS($H$3,H2274,holiday!$B$2:$B$10),0)))</f>
        <v/>
      </c>
      <c r="O2274" t="str">
        <f>IF(ISBLANK(A2274),"",SUMIF($A$3:$A2274,O$2,$B$3:$B2274))</f>
        <v/>
      </c>
      <c r="P2274" t="str">
        <f>IF(ISBLANK(A2274),"",SUMIF($A$3:$A2274,P$2,$B$3:$B2274))</f>
        <v/>
      </c>
      <c r="Q2274" t="str">
        <f>IF(ISBLANK(A2274),"",SUMIF($A$3:$A2274,Q$2,$B$3:$B2274))</f>
        <v/>
      </c>
      <c r="R2274" t="str">
        <f>IF(ISBLANK(A2274),"",SUMIF($A$3:$A2274,R$2,$B$3:$B2274))</f>
        <v/>
      </c>
      <c r="T2274" s="2" t="str">
        <f t="shared" si="283"/>
        <v/>
      </c>
      <c r="U2274" s="2" t="str">
        <f t="shared" si="284"/>
        <v/>
      </c>
      <c r="V2274" s="2" t="str">
        <f t="shared" si="285"/>
        <v/>
      </c>
      <c r="W2274" s="2" t="str">
        <f t="shared" si="286"/>
        <v/>
      </c>
    </row>
    <row r="2275" spans="8:23" x14ac:dyDescent="0.3">
      <c r="H2275" s="12">
        <f t="shared" si="287"/>
        <v>0</v>
      </c>
      <c r="I2275" s="2" t="str">
        <f t="shared" si="280"/>
        <v/>
      </c>
      <c r="J2275" s="2" t="str">
        <f>IF(ISBLANK(A2275),"",-SUM(I$3:I2275))</f>
        <v/>
      </c>
      <c r="K2275" s="2" t="str">
        <f t="shared" si="281"/>
        <v/>
      </c>
      <c r="L2275" s="7" t="str">
        <f t="shared" si="282"/>
        <v/>
      </c>
      <c r="M2275" s="7" t="str">
        <f>IF(ISBLANK(A2275),"",K2275/($M$1+SUM(K$3:K2274)))</f>
        <v/>
      </c>
      <c r="N2275" t="str">
        <f>IF(ISBLANK(A2275),"",IF(H2276=0,NETWORKDAYS($H$3,H2275,holiday!$B$2:$B$10),IF(DAY(H2275)&lt;DAY(H2276),NETWORKDAYS($H$3,H2275,holiday!$B$2:$B$10),0)))</f>
        <v/>
      </c>
      <c r="O2275" t="str">
        <f>IF(ISBLANK(A2275),"",SUMIF($A$3:$A2275,O$2,$B$3:$B2275))</f>
        <v/>
      </c>
      <c r="P2275" t="str">
        <f>IF(ISBLANK(A2275),"",SUMIF($A$3:$A2275,P$2,$B$3:$B2275))</f>
        <v/>
      </c>
      <c r="Q2275" t="str">
        <f>IF(ISBLANK(A2275),"",SUMIF($A$3:$A2275,Q$2,$B$3:$B2275))</f>
        <v/>
      </c>
      <c r="R2275" t="str">
        <f>IF(ISBLANK(A2275),"",SUMIF($A$3:$A2275,R$2,$B$3:$B2275))</f>
        <v/>
      </c>
      <c r="T2275" s="2" t="str">
        <f t="shared" si="283"/>
        <v/>
      </c>
      <c r="U2275" s="2" t="str">
        <f t="shared" si="284"/>
        <v/>
      </c>
      <c r="V2275" s="2" t="str">
        <f t="shared" si="285"/>
        <v/>
      </c>
      <c r="W2275" s="2" t="str">
        <f t="shared" si="286"/>
        <v/>
      </c>
    </row>
    <row r="2276" spans="8:23" x14ac:dyDescent="0.3">
      <c r="H2276" s="12">
        <f t="shared" si="287"/>
        <v>0</v>
      </c>
      <c r="I2276" s="2" t="str">
        <f t="shared" si="280"/>
        <v/>
      </c>
      <c r="J2276" s="2" t="str">
        <f>IF(ISBLANK(A2276),"",-SUM(I$3:I2276))</f>
        <v/>
      </c>
      <c r="K2276" s="2" t="str">
        <f t="shared" si="281"/>
        <v/>
      </c>
      <c r="L2276" s="7" t="str">
        <f t="shared" si="282"/>
        <v/>
      </c>
      <c r="M2276" s="7" t="str">
        <f>IF(ISBLANK(A2276),"",K2276/($M$1+SUM(K$3:K2275)))</f>
        <v/>
      </c>
      <c r="N2276" t="str">
        <f>IF(ISBLANK(A2276),"",IF(H2277=0,NETWORKDAYS($H$3,H2276,holiday!$B$2:$B$10),IF(DAY(H2276)&lt;DAY(H2277),NETWORKDAYS($H$3,H2276,holiday!$B$2:$B$10),0)))</f>
        <v/>
      </c>
      <c r="O2276" t="str">
        <f>IF(ISBLANK(A2276),"",SUMIF($A$3:$A2276,O$2,$B$3:$B2276))</f>
        <v/>
      </c>
      <c r="P2276" t="str">
        <f>IF(ISBLANK(A2276),"",SUMIF($A$3:$A2276,P$2,$B$3:$B2276))</f>
        <v/>
      </c>
      <c r="Q2276" t="str">
        <f>IF(ISBLANK(A2276),"",SUMIF($A$3:$A2276,Q$2,$B$3:$B2276))</f>
        <v/>
      </c>
      <c r="R2276" t="str">
        <f>IF(ISBLANK(A2276),"",SUMIF($A$3:$A2276,R$2,$B$3:$B2276))</f>
        <v/>
      </c>
      <c r="T2276" s="2" t="str">
        <f t="shared" si="283"/>
        <v/>
      </c>
      <c r="U2276" s="2" t="str">
        <f t="shared" si="284"/>
        <v/>
      </c>
      <c r="V2276" s="2" t="str">
        <f t="shared" si="285"/>
        <v/>
      </c>
      <c r="W2276" s="2" t="str">
        <f t="shared" si="286"/>
        <v/>
      </c>
    </row>
    <row r="2277" spans="8:23" x14ac:dyDescent="0.3">
      <c r="H2277" s="12">
        <f t="shared" si="287"/>
        <v>0</v>
      </c>
      <c r="I2277" s="2" t="str">
        <f t="shared" si="280"/>
        <v/>
      </c>
      <c r="J2277" s="2" t="str">
        <f>IF(ISBLANK(A2277),"",-SUM(I$3:I2277))</f>
        <v/>
      </c>
      <c r="K2277" s="2" t="str">
        <f t="shared" si="281"/>
        <v/>
      </c>
      <c r="L2277" s="7" t="str">
        <f t="shared" si="282"/>
        <v/>
      </c>
      <c r="M2277" s="7" t="str">
        <f>IF(ISBLANK(A2277),"",K2277/($M$1+SUM(K$3:K2276)))</f>
        <v/>
      </c>
      <c r="N2277" t="str">
        <f>IF(ISBLANK(A2277),"",IF(H2278=0,NETWORKDAYS($H$3,H2277,holiday!$B$2:$B$10),IF(DAY(H2277)&lt;DAY(H2278),NETWORKDAYS($H$3,H2277,holiday!$B$2:$B$10),0)))</f>
        <v/>
      </c>
      <c r="O2277" t="str">
        <f>IF(ISBLANK(A2277),"",SUMIF($A$3:$A2277,O$2,$B$3:$B2277))</f>
        <v/>
      </c>
      <c r="P2277" t="str">
        <f>IF(ISBLANK(A2277),"",SUMIF($A$3:$A2277,P$2,$B$3:$B2277))</f>
        <v/>
      </c>
      <c r="Q2277" t="str">
        <f>IF(ISBLANK(A2277),"",SUMIF($A$3:$A2277,Q$2,$B$3:$B2277))</f>
        <v/>
      </c>
      <c r="R2277" t="str">
        <f>IF(ISBLANK(A2277),"",SUMIF($A$3:$A2277,R$2,$B$3:$B2277))</f>
        <v/>
      </c>
      <c r="T2277" s="2" t="str">
        <f t="shared" si="283"/>
        <v/>
      </c>
      <c r="U2277" s="2" t="str">
        <f t="shared" si="284"/>
        <v/>
      </c>
      <c r="V2277" s="2" t="str">
        <f t="shared" si="285"/>
        <v/>
      </c>
      <c r="W2277" s="2" t="str">
        <f t="shared" si="286"/>
        <v/>
      </c>
    </row>
    <row r="2278" spans="8:23" x14ac:dyDescent="0.3">
      <c r="H2278" s="12">
        <f t="shared" si="287"/>
        <v>0</v>
      </c>
      <c r="I2278" s="2" t="str">
        <f t="shared" si="280"/>
        <v/>
      </c>
      <c r="J2278" s="2" t="str">
        <f>IF(ISBLANK(A2278),"",-SUM(I$3:I2278))</f>
        <v/>
      </c>
      <c r="K2278" s="2" t="str">
        <f t="shared" si="281"/>
        <v/>
      </c>
      <c r="L2278" s="7" t="str">
        <f t="shared" si="282"/>
        <v/>
      </c>
      <c r="M2278" s="7" t="str">
        <f>IF(ISBLANK(A2278),"",K2278/($M$1+SUM(K$3:K2277)))</f>
        <v/>
      </c>
      <c r="N2278" t="str">
        <f>IF(ISBLANK(A2278),"",IF(H2279=0,NETWORKDAYS($H$3,H2278,holiday!$B$2:$B$10),IF(DAY(H2278)&lt;DAY(H2279),NETWORKDAYS($H$3,H2278,holiday!$B$2:$B$10),0)))</f>
        <v/>
      </c>
      <c r="O2278" t="str">
        <f>IF(ISBLANK(A2278),"",SUMIF($A$3:$A2278,O$2,$B$3:$B2278))</f>
        <v/>
      </c>
      <c r="P2278" t="str">
        <f>IF(ISBLANK(A2278),"",SUMIF($A$3:$A2278,P$2,$B$3:$B2278))</f>
        <v/>
      </c>
      <c r="Q2278" t="str">
        <f>IF(ISBLANK(A2278),"",SUMIF($A$3:$A2278,Q$2,$B$3:$B2278))</f>
        <v/>
      </c>
      <c r="R2278" t="str">
        <f>IF(ISBLANK(A2278),"",SUMIF($A$3:$A2278,R$2,$B$3:$B2278))</f>
        <v/>
      </c>
      <c r="T2278" s="2" t="str">
        <f t="shared" si="283"/>
        <v/>
      </c>
      <c r="U2278" s="2" t="str">
        <f t="shared" si="284"/>
        <v/>
      </c>
      <c r="V2278" s="2" t="str">
        <f t="shared" si="285"/>
        <v/>
      </c>
      <c r="W2278" s="2" t="str">
        <f t="shared" si="286"/>
        <v/>
      </c>
    </row>
    <row r="2279" spans="8:23" x14ac:dyDescent="0.3">
      <c r="H2279" s="12">
        <f t="shared" si="287"/>
        <v>0</v>
      </c>
      <c r="I2279" s="2" t="str">
        <f t="shared" si="280"/>
        <v/>
      </c>
      <c r="J2279" s="2" t="str">
        <f>IF(ISBLANK(A2279),"",-SUM(I$3:I2279))</f>
        <v/>
      </c>
      <c r="K2279" s="2" t="str">
        <f t="shared" si="281"/>
        <v/>
      </c>
      <c r="L2279" s="7" t="str">
        <f t="shared" si="282"/>
        <v/>
      </c>
      <c r="M2279" s="7" t="str">
        <f>IF(ISBLANK(A2279),"",K2279/($M$1+SUM(K$3:K2278)))</f>
        <v/>
      </c>
      <c r="N2279" t="str">
        <f>IF(ISBLANK(A2279),"",IF(H2280=0,NETWORKDAYS($H$3,H2279,holiday!$B$2:$B$10),IF(DAY(H2279)&lt;DAY(H2280),NETWORKDAYS($H$3,H2279,holiday!$B$2:$B$10),0)))</f>
        <v/>
      </c>
      <c r="O2279" t="str">
        <f>IF(ISBLANK(A2279),"",SUMIF($A$3:$A2279,O$2,$B$3:$B2279))</f>
        <v/>
      </c>
      <c r="P2279" t="str">
        <f>IF(ISBLANK(A2279),"",SUMIF($A$3:$A2279,P$2,$B$3:$B2279))</f>
        <v/>
      </c>
      <c r="Q2279" t="str">
        <f>IF(ISBLANK(A2279),"",SUMIF($A$3:$A2279,Q$2,$B$3:$B2279))</f>
        <v/>
      </c>
      <c r="R2279" t="str">
        <f>IF(ISBLANK(A2279),"",SUMIF($A$3:$A2279,R$2,$B$3:$B2279))</f>
        <v/>
      </c>
      <c r="T2279" s="2" t="str">
        <f t="shared" si="283"/>
        <v/>
      </c>
      <c r="U2279" s="2" t="str">
        <f t="shared" si="284"/>
        <v/>
      </c>
      <c r="V2279" s="2" t="str">
        <f t="shared" si="285"/>
        <v/>
      </c>
      <c r="W2279" s="2" t="str">
        <f t="shared" si="286"/>
        <v/>
      </c>
    </row>
    <row r="2280" spans="8:23" x14ac:dyDescent="0.3">
      <c r="H2280" s="12">
        <f t="shared" si="287"/>
        <v>0</v>
      </c>
      <c r="I2280" s="2" t="str">
        <f t="shared" ref="I2280:I2343" si="288">IF(ISBLANK(A2280),"",-B2280*C2280)</f>
        <v/>
      </c>
      <c r="J2280" s="2" t="str">
        <f>IF(ISBLANK(A2280),"",-SUM(I$3:I2280))</f>
        <v/>
      </c>
      <c r="K2280" s="2" t="str">
        <f t="shared" ref="K2280:K2343" si="289">IF(ISBLANK(A2280),"",SUMPRODUCT(O2280:R2280,T2280:W2280)-J2280)</f>
        <v/>
      </c>
      <c r="L2280" s="7" t="str">
        <f t="shared" ref="L2280:L2343" si="290">IF(ISBLANK(A2280),"",K2280/$M$1)</f>
        <v/>
      </c>
      <c r="M2280" s="7" t="str">
        <f>IF(ISBLANK(A2280),"",K2280/($M$1+SUM(K$3:K2279)))</f>
        <v/>
      </c>
      <c r="N2280" t="str">
        <f>IF(ISBLANK(A2280),"",IF(H2281=0,NETWORKDAYS($H$3,H2280,holiday!$B$2:$B$10),IF(DAY(H2280)&lt;DAY(H2281),NETWORKDAYS($H$3,H2280,holiday!$B$2:$B$10),0)))</f>
        <v/>
      </c>
      <c r="O2280" t="str">
        <f>IF(ISBLANK(A2280),"",SUMIF($A$3:$A2280,O$2,$B$3:$B2280))</f>
        <v/>
      </c>
      <c r="P2280" t="str">
        <f>IF(ISBLANK(A2280),"",SUMIF($A$3:$A2280,P$2,$B$3:$B2280))</f>
        <v/>
      </c>
      <c r="Q2280" t="str">
        <f>IF(ISBLANK(A2280),"",SUMIF($A$3:$A2280,Q$2,$B$3:$B2280))</f>
        <v/>
      </c>
      <c r="R2280" t="str">
        <f>IF(ISBLANK(A2280),"",SUMIF($A$3:$A2280,R$2,$B$3:$B2280))</f>
        <v/>
      </c>
      <c r="T2280" s="2" t="str">
        <f t="shared" ref="T2280:T2343" si="291">IF(ISBLANK(A2280),"",IF($A2280=T$2,$C2280,T2279))</f>
        <v/>
      </c>
      <c r="U2280" s="2" t="str">
        <f t="shared" ref="U2280:U2343" si="292">IF(ISBLANK(A2280),"",IF($A2280=U$2,$C2280,U2279))</f>
        <v/>
      </c>
      <c r="V2280" s="2" t="str">
        <f t="shared" ref="V2280:V2343" si="293">IF(ISBLANK(A2280),"",IF($A2280=V$2,$C2280,V2279))</f>
        <v/>
      </c>
      <c r="W2280" s="2" t="str">
        <f t="shared" ref="W2280:W2343" si="294">IF(ISBLANK(A2280),"",IF($A2280=W$2,$C2280,W2279))</f>
        <v/>
      </c>
    </row>
    <row r="2281" spans="8:23" x14ac:dyDescent="0.3">
      <c r="H2281" s="12">
        <f t="shared" si="287"/>
        <v>0</v>
      </c>
      <c r="I2281" s="2" t="str">
        <f t="shared" si="288"/>
        <v/>
      </c>
      <c r="J2281" s="2" t="str">
        <f>IF(ISBLANK(A2281),"",-SUM(I$3:I2281))</f>
        <v/>
      </c>
      <c r="K2281" s="2" t="str">
        <f t="shared" si="289"/>
        <v/>
      </c>
      <c r="L2281" s="7" t="str">
        <f t="shared" si="290"/>
        <v/>
      </c>
      <c r="M2281" s="7" t="str">
        <f>IF(ISBLANK(A2281),"",K2281/($M$1+SUM(K$3:K2280)))</f>
        <v/>
      </c>
      <c r="N2281" t="str">
        <f>IF(ISBLANK(A2281),"",IF(H2282=0,NETWORKDAYS($H$3,H2281,holiday!$B$2:$B$10),IF(DAY(H2281)&lt;DAY(H2282),NETWORKDAYS($H$3,H2281,holiday!$B$2:$B$10),0)))</f>
        <v/>
      </c>
      <c r="O2281" t="str">
        <f>IF(ISBLANK(A2281),"",SUMIF($A$3:$A2281,O$2,$B$3:$B2281))</f>
        <v/>
      </c>
      <c r="P2281" t="str">
        <f>IF(ISBLANK(A2281),"",SUMIF($A$3:$A2281,P$2,$B$3:$B2281))</f>
        <v/>
      </c>
      <c r="Q2281" t="str">
        <f>IF(ISBLANK(A2281),"",SUMIF($A$3:$A2281,Q$2,$B$3:$B2281))</f>
        <v/>
      </c>
      <c r="R2281" t="str">
        <f>IF(ISBLANK(A2281),"",SUMIF($A$3:$A2281,R$2,$B$3:$B2281))</f>
        <v/>
      </c>
      <c r="T2281" s="2" t="str">
        <f t="shared" si="291"/>
        <v/>
      </c>
      <c r="U2281" s="2" t="str">
        <f t="shared" si="292"/>
        <v/>
      </c>
      <c r="V2281" s="2" t="str">
        <f t="shared" si="293"/>
        <v/>
      </c>
      <c r="W2281" s="2" t="str">
        <f t="shared" si="294"/>
        <v/>
      </c>
    </row>
    <row r="2282" spans="8:23" x14ac:dyDescent="0.3">
      <c r="H2282" s="12">
        <f t="shared" si="287"/>
        <v>0</v>
      </c>
      <c r="I2282" s="2" t="str">
        <f t="shared" si="288"/>
        <v/>
      </c>
      <c r="J2282" s="2" t="str">
        <f>IF(ISBLANK(A2282),"",-SUM(I$3:I2282))</f>
        <v/>
      </c>
      <c r="K2282" s="2" t="str">
        <f t="shared" si="289"/>
        <v/>
      </c>
      <c r="L2282" s="7" t="str">
        <f t="shared" si="290"/>
        <v/>
      </c>
      <c r="M2282" s="7" t="str">
        <f>IF(ISBLANK(A2282),"",K2282/($M$1+SUM(K$3:K2281)))</f>
        <v/>
      </c>
      <c r="N2282" t="str">
        <f>IF(ISBLANK(A2282),"",IF(H2283=0,NETWORKDAYS($H$3,H2282,holiday!$B$2:$B$10),IF(DAY(H2282)&lt;DAY(H2283),NETWORKDAYS($H$3,H2282,holiday!$B$2:$B$10),0)))</f>
        <v/>
      </c>
      <c r="O2282" t="str">
        <f>IF(ISBLANK(A2282),"",SUMIF($A$3:$A2282,O$2,$B$3:$B2282))</f>
        <v/>
      </c>
      <c r="P2282" t="str">
        <f>IF(ISBLANK(A2282),"",SUMIF($A$3:$A2282,P$2,$B$3:$B2282))</f>
        <v/>
      </c>
      <c r="Q2282" t="str">
        <f>IF(ISBLANK(A2282),"",SUMIF($A$3:$A2282,Q$2,$B$3:$B2282))</f>
        <v/>
      </c>
      <c r="R2282" t="str">
        <f>IF(ISBLANK(A2282),"",SUMIF($A$3:$A2282,R$2,$B$3:$B2282))</f>
        <v/>
      </c>
      <c r="T2282" s="2" t="str">
        <f t="shared" si="291"/>
        <v/>
      </c>
      <c r="U2282" s="2" t="str">
        <f t="shared" si="292"/>
        <v/>
      </c>
      <c r="V2282" s="2" t="str">
        <f t="shared" si="293"/>
        <v/>
      </c>
      <c r="W2282" s="2" t="str">
        <f t="shared" si="294"/>
        <v/>
      </c>
    </row>
    <row r="2283" spans="8:23" x14ac:dyDescent="0.3">
      <c r="H2283" s="12">
        <f t="shared" si="287"/>
        <v>0</v>
      </c>
      <c r="I2283" s="2" t="str">
        <f t="shared" si="288"/>
        <v/>
      </c>
      <c r="J2283" s="2" t="str">
        <f>IF(ISBLANK(A2283),"",-SUM(I$3:I2283))</f>
        <v/>
      </c>
      <c r="K2283" s="2" t="str">
        <f t="shared" si="289"/>
        <v/>
      </c>
      <c r="L2283" s="7" t="str">
        <f t="shared" si="290"/>
        <v/>
      </c>
      <c r="M2283" s="7" t="str">
        <f>IF(ISBLANK(A2283),"",K2283/($M$1+SUM(K$3:K2282)))</f>
        <v/>
      </c>
      <c r="N2283" t="str">
        <f>IF(ISBLANK(A2283),"",IF(H2284=0,NETWORKDAYS($H$3,H2283,holiday!$B$2:$B$10),IF(DAY(H2283)&lt;DAY(H2284),NETWORKDAYS($H$3,H2283,holiday!$B$2:$B$10),0)))</f>
        <v/>
      </c>
      <c r="O2283" t="str">
        <f>IF(ISBLANK(A2283),"",SUMIF($A$3:$A2283,O$2,$B$3:$B2283))</f>
        <v/>
      </c>
      <c r="P2283" t="str">
        <f>IF(ISBLANK(A2283),"",SUMIF($A$3:$A2283,P$2,$B$3:$B2283))</f>
        <v/>
      </c>
      <c r="Q2283" t="str">
        <f>IF(ISBLANK(A2283),"",SUMIF($A$3:$A2283,Q$2,$B$3:$B2283))</f>
        <v/>
      </c>
      <c r="R2283" t="str">
        <f>IF(ISBLANK(A2283),"",SUMIF($A$3:$A2283,R$2,$B$3:$B2283))</f>
        <v/>
      </c>
      <c r="T2283" s="2" t="str">
        <f t="shared" si="291"/>
        <v/>
      </c>
      <c r="U2283" s="2" t="str">
        <f t="shared" si="292"/>
        <v/>
      </c>
      <c r="V2283" s="2" t="str">
        <f t="shared" si="293"/>
        <v/>
      </c>
      <c r="W2283" s="2" t="str">
        <f t="shared" si="294"/>
        <v/>
      </c>
    </row>
    <row r="2284" spans="8:23" x14ac:dyDescent="0.3">
      <c r="H2284" s="12">
        <f t="shared" si="287"/>
        <v>0</v>
      </c>
      <c r="I2284" s="2" t="str">
        <f t="shared" si="288"/>
        <v/>
      </c>
      <c r="J2284" s="2" t="str">
        <f>IF(ISBLANK(A2284),"",-SUM(I$3:I2284))</f>
        <v/>
      </c>
      <c r="K2284" s="2" t="str">
        <f t="shared" si="289"/>
        <v/>
      </c>
      <c r="L2284" s="7" t="str">
        <f t="shared" si="290"/>
        <v/>
      </c>
      <c r="M2284" s="7" t="str">
        <f>IF(ISBLANK(A2284),"",K2284/($M$1+SUM(K$3:K2283)))</f>
        <v/>
      </c>
      <c r="N2284" t="str">
        <f>IF(ISBLANK(A2284),"",IF(H2285=0,NETWORKDAYS($H$3,H2284,holiday!$B$2:$B$10),IF(DAY(H2284)&lt;DAY(H2285),NETWORKDAYS($H$3,H2284,holiday!$B$2:$B$10),0)))</f>
        <v/>
      </c>
      <c r="O2284" t="str">
        <f>IF(ISBLANK(A2284),"",SUMIF($A$3:$A2284,O$2,$B$3:$B2284))</f>
        <v/>
      </c>
      <c r="P2284" t="str">
        <f>IF(ISBLANK(A2284),"",SUMIF($A$3:$A2284,P$2,$B$3:$B2284))</f>
        <v/>
      </c>
      <c r="Q2284" t="str">
        <f>IF(ISBLANK(A2284),"",SUMIF($A$3:$A2284,Q$2,$B$3:$B2284))</f>
        <v/>
      </c>
      <c r="R2284" t="str">
        <f>IF(ISBLANK(A2284),"",SUMIF($A$3:$A2284,R$2,$B$3:$B2284))</f>
        <v/>
      </c>
      <c r="T2284" s="2" t="str">
        <f t="shared" si="291"/>
        <v/>
      </c>
      <c r="U2284" s="2" t="str">
        <f t="shared" si="292"/>
        <v/>
      </c>
      <c r="V2284" s="2" t="str">
        <f t="shared" si="293"/>
        <v/>
      </c>
      <c r="W2284" s="2" t="str">
        <f t="shared" si="294"/>
        <v/>
      </c>
    </row>
    <row r="2285" spans="8:23" x14ac:dyDescent="0.3">
      <c r="H2285" s="12">
        <f t="shared" si="287"/>
        <v>0</v>
      </c>
      <c r="I2285" s="2" t="str">
        <f t="shared" si="288"/>
        <v/>
      </c>
      <c r="J2285" s="2" t="str">
        <f>IF(ISBLANK(A2285),"",-SUM(I$3:I2285))</f>
        <v/>
      </c>
      <c r="K2285" s="2" t="str">
        <f t="shared" si="289"/>
        <v/>
      </c>
      <c r="L2285" s="7" t="str">
        <f t="shared" si="290"/>
        <v/>
      </c>
      <c r="M2285" s="7" t="str">
        <f>IF(ISBLANK(A2285),"",K2285/($M$1+SUM(K$3:K2284)))</f>
        <v/>
      </c>
      <c r="N2285" t="str">
        <f>IF(ISBLANK(A2285),"",IF(H2286=0,NETWORKDAYS($H$3,H2285,holiday!$B$2:$B$10),IF(DAY(H2285)&lt;DAY(H2286),NETWORKDAYS($H$3,H2285,holiday!$B$2:$B$10),0)))</f>
        <v/>
      </c>
      <c r="O2285" t="str">
        <f>IF(ISBLANK(A2285),"",SUMIF($A$3:$A2285,O$2,$B$3:$B2285))</f>
        <v/>
      </c>
      <c r="P2285" t="str">
        <f>IF(ISBLANK(A2285),"",SUMIF($A$3:$A2285,P$2,$B$3:$B2285))</f>
        <v/>
      </c>
      <c r="Q2285" t="str">
        <f>IF(ISBLANK(A2285),"",SUMIF($A$3:$A2285,Q$2,$B$3:$B2285))</f>
        <v/>
      </c>
      <c r="R2285" t="str">
        <f>IF(ISBLANK(A2285),"",SUMIF($A$3:$A2285,R$2,$B$3:$B2285))</f>
        <v/>
      </c>
      <c r="T2285" s="2" t="str">
        <f t="shared" si="291"/>
        <v/>
      </c>
      <c r="U2285" s="2" t="str">
        <f t="shared" si="292"/>
        <v/>
      </c>
      <c r="V2285" s="2" t="str">
        <f t="shared" si="293"/>
        <v/>
      </c>
      <c r="W2285" s="2" t="str">
        <f t="shared" si="294"/>
        <v/>
      </c>
    </row>
    <row r="2286" spans="8:23" x14ac:dyDescent="0.3">
      <c r="H2286" s="12">
        <f t="shared" si="287"/>
        <v>0</v>
      </c>
      <c r="I2286" s="2" t="str">
        <f t="shared" si="288"/>
        <v/>
      </c>
      <c r="J2286" s="2" t="str">
        <f>IF(ISBLANK(A2286),"",-SUM(I$3:I2286))</f>
        <v/>
      </c>
      <c r="K2286" s="2" t="str">
        <f t="shared" si="289"/>
        <v/>
      </c>
      <c r="L2286" s="7" t="str">
        <f t="shared" si="290"/>
        <v/>
      </c>
      <c r="M2286" s="7" t="str">
        <f>IF(ISBLANK(A2286),"",K2286/($M$1+SUM(K$3:K2285)))</f>
        <v/>
      </c>
      <c r="N2286" t="str">
        <f>IF(ISBLANK(A2286),"",IF(H2287=0,NETWORKDAYS($H$3,H2286,holiday!$B$2:$B$10),IF(DAY(H2286)&lt;DAY(H2287),NETWORKDAYS($H$3,H2286,holiday!$B$2:$B$10),0)))</f>
        <v/>
      </c>
      <c r="O2286" t="str">
        <f>IF(ISBLANK(A2286),"",SUMIF($A$3:$A2286,O$2,$B$3:$B2286))</f>
        <v/>
      </c>
      <c r="P2286" t="str">
        <f>IF(ISBLANK(A2286),"",SUMIF($A$3:$A2286,P$2,$B$3:$B2286))</f>
        <v/>
      </c>
      <c r="Q2286" t="str">
        <f>IF(ISBLANK(A2286),"",SUMIF($A$3:$A2286,Q$2,$B$3:$B2286))</f>
        <v/>
      </c>
      <c r="R2286" t="str">
        <f>IF(ISBLANK(A2286),"",SUMIF($A$3:$A2286,R$2,$B$3:$B2286))</f>
        <v/>
      </c>
      <c r="T2286" s="2" t="str">
        <f t="shared" si="291"/>
        <v/>
      </c>
      <c r="U2286" s="2" t="str">
        <f t="shared" si="292"/>
        <v/>
      </c>
      <c r="V2286" s="2" t="str">
        <f t="shared" si="293"/>
        <v/>
      </c>
      <c r="W2286" s="2" t="str">
        <f t="shared" si="294"/>
        <v/>
      </c>
    </row>
    <row r="2287" spans="8:23" x14ac:dyDescent="0.3">
      <c r="H2287" s="12">
        <f t="shared" si="287"/>
        <v>0</v>
      </c>
      <c r="I2287" s="2" t="str">
        <f t="shared" si="288"/>
        <v/>
      </c>
      <c r="J2287" s="2" t="str">
        <f>IF(ISBLANK(A2287),"",-SUM(I$3:I2287))</f>
        <v/>
      </c>
      <c r="K2287" s="2" t="str">
        <f t="shared" si="289"/>
        <v/>
      </c>
      <c r="L2287" s="7" t="str">
        <f t="shared" si="290"/>
        <v/>
      </c>
      <c r="M2287" s="7" t="str">
        <f>IF(ISBLANK(A2287),"",K2287/($M$1+SUM(K$3:K2286)))</f>
        <v/>
      </c>
      <c r="N2287" t="str">
        <f>IF(ISBLANK(A2287),"",IF(H2288=0,NETWORKDAYS($H$3,H2287,holiday!$B$2:$B$10),IF(DAY(H2287)&lt;DAY(H2288),NETWORKDAYS($H$3,H2287,holiday!$B$2:$B$10),0)))</f>
        <v/>
      </c>
      <c r="O2287" t="str">
        <f>IF(ISBLANK(A2287),"",SUMIF($A$3:$A2287,O$2,$B$3:$B2287))</f>
        <v/>
      </c>
      <c r="P2287" t="str">
        <f>IF(ISBLANK(A2287),"",SUMIF($A$3:$A2287,P$2,$B$3:$B2287))</f>
        <v/>
      </c>
      <c r="Q2287" t="str">
        <f>IF(ISBLANK(A2287),"",SUMIF($A$3:$A2287,Q$2,$B$3:$B2287))</f>
        <v/>
      </c>
      <c r="R2287" t="str">
        <f>IF(ISBLANK(A2287),"",SUMIF($A$3:$A2287,R$2,$B$3:$B2287))</f>
        <v/>
      </c>
      <c r="T2287" s="2" t="str">
        <f t="shared" si="291"/>
        <v/>
      </c>
      <c r="U2287" s="2" t="str">
        <f t="shared" si="292"/>
        <v/>
      </c>
      <c r="V2287" s="2" t="str">
        <f t="shared" si="293"/>
        <v/>
      </c>
      <c r="W2287" s="2" t="str">
        <f t="shared" si="294"/>
        <v/>
      </c>
    </row>
    <row r="2288" spans="8:23" x14ac:dyDescent="0.3">
      <c r="H2288" s="12">
        <f t="shared" si="287"/>
        <v>0</v>
      </c>
      <c r="I2288" s="2" t="str">
        <f t="shared" si="288"/>
        <v/>
      </c>
      <c r="J2288" s="2" t="str">
        <f>IF(ISBLANK(A2288),"",-SUM(I$3:I2288))</f>
        <v/>
      </c>
      <c r="K2288" s="2" t="str">
        <f t="shared" si="289"/>
        <v/>
      </c>
      <c r="L2288" s="7" t="str">
        <f t="shared" si="290"/>
        <v/>
      </c>
      <c r="M2288" s="7" t="str">
        <f>IF(ISBLANK(A2288),"",K2288/($M$1+SUM(K$3:K2287)))</f>
        <v/>
      </c>
      <c r="N2288" t="str">
        <f>IF(ISBLANK(A2288),"",IF(H2289=0,NETWORKDAYS($H$3,H2288,holiday!$B$2:$B$10),IF(DAY(H2288)&lt;DAY(H2289),NETWORKDAYS($H$3,H2288,holiday!$B$2:$B$10),0)))</f>
        <v/>
      </c>
      <c r="O2288" t="str">
        <f>IF(ISBLANK(A2288),"",SUMIF($A$3:$A2288,O$2,$B$3:$B2288))</f>
        <v/>
      </c>
      <c r="P2288" t="str">
        <f>IF(ISBLANK(A2288),"",SUMIF($A$3:$A2288,P$2,$B$3:$B2288))</f>
        <v/>
      </c>
      <c r="Q2288" t="str">
        <f>IF(ISBLANK(A2288),"",SUMIF($A$3:$A2288,Q$2,$B$3:$B2288))</f>
        <v/>
      </c>
      <c r="R2288" t="str">
        <f>IF(ISBLANK(A2288),"",SUMIF($A$3:$A2288,R$2,$B$3:$B2288))</f>
        <v/>
      </c>
      <c r="T2288" s="2" t="str">
        <f t="shared" si="291"/>
        <v/>
      </c>
      <c r="U2288" s="2" t="str">
        <f t="shared" si="292"/>
        <v/>
      </c>
      <c r="V2288" s="2" t="str">
        <f t="shared" si="293"/>
        <v/>
      </c>
      <c r="W2288" s="2" t="str">
        <f t="shared" si="294"/>
        <v/>
      </c>
    </row>
    <row r="2289" spans="8:23" x14ac:dyDescent="0.3">
      <c r="H2289" s="12">
        <f t="shared" si="287"/>
        <v>0</v>
      </c>
      <c r="I2289" s="2" t="str">
        <f t="shared" si="288"/>
        <v/>
      </c>
      <c r="J2289" s="2" t="str">
        <f>IF(ISBLANK(A2289),"",-SUM(I$3:I2289))</f>
        <v/>
      </c>
      <c r="K2289" s="2" t="str">
        <f t="shared" si="289"/>
        <v/>
      </c>
      <c r="L2289" s="7" t="str">
        <f t="shared" si="290"/>
        <v/>
      </c>
      <c r="M2289" s="7" t="str">
        <f>IF(ISBLANK(A2289),"",K2289/($M$1+SUM(K$3:K2288)))</f>
        <v/>
      </c>
      <c r="N2289" t="str">
        <f>IF(ISBLANK(A2289),"",IF(H2290=0,NETWORKDAYS($H$3,H2289,holiday!$B$2:$B$10),IF(DAY(H2289)&lt;DAY(H2290),NETWORKDAYS($H$3,H2289,holiday!$B$2:$B$10),0)))</f>
        <v/>
      </c>
      <c r="O2289" t="str">
        <f>IF(ISBLANK(A2289),"",SUMIF($A$3:$A2289,O$2,$B$3:$B2289))</f>
        <v/>
      </c>
      <c r="P2289" t="str">
        <f>IF(ISBLANK(A2289),"",SUMIF($A$3:$A2289,P$2,$B$3:$B2289))</f>
        <v/>
      </c>
      <c r="Q2289" t="str">
        <f>IF(ISBLANK(A2289),"",SUMIF($A$3:$A2289,Q$2,$B$3:$B2289))</f>
        <v/>
      </c>
      <c r="R2289" t="str">
        <f>IF(ISBLANK(A2289),"",SUMIF($A$3:$A2289,R$2,$B$3:$B2289))</f>
        <v/>
      </c>
      <c r="T2289" s="2" t="str">
        <f t="shared" si="291"/>
        <v/>
      </c>
      <c r="U2289" s="2" t="str">
        <f t="shared" si="292"/>
        <v/>
      </c>
      <c r="V2289" s="2" t="str">
        <f t="shared" si="293"/>
        <v/>
      </c>
      <c r="W2289" s="2" t="str">
        <f t="shared" si="294"/>
        <v/>
      </c>
    </row>
    <row r="2290" spans="8:23" x14ac:dyDescent="0.3">
      <c r="H2290" s="12">
        <f t="shared" si="287"/>
        <v>0</v>
      </c>
      <c r="I2290" s="2" t="str">
        <f t="shared" si="288"/>
        <v/>
      </c>
      <c r="J2290" s="2" t="str">
        <f>IF(ISBLANK(A2290),"",-SUM(I$3:I2290))</f>
        <v/>
      </c>
      <c r="K2290" s="2" t="str">
        <f t="shared" si="289"/>
        <v/>
      </c>
      <c r="L2290" s="7" t="str">
        <f t="shared" si="290"/>
        <v/>
      </c>
      <c r="M2290" s="7" t="str">
        <f>IF(ISBLANK(A2290),"",K2290/($M$1+SUM(K$3:K2289)))</f>
        <v/>
      </c>
      <c r="N2290" t="str">
        <f>IF(ISBLANK(A2290),"",IF(H2291=0,NETWORKDAYS($H$3,H2290,holiday!$B$2:$B$10),IF(DAY(H2290)&lt;DAY(H2291),NETWORKDAYS($H$3,H2290,holiday!$B$2:$B$10),0)))</f>
        <v/>
      </c>
      <c r="O2290" t="str">
        <f>IF(ISBLANK(A2290),"",SUMIF($A$3:$A2290,O$2,$B$3:$B2290))</f>
        <v/>
      </c>
      <c r="P2290" t="str">
        <f>IF(ISBLANK(A2290),"",SUMIF($A$3:$A2290,P$2,$B$3:$B2290))</f>
        <v/>
      </c>
      <c r="Q2290" t="str">
        <f>IF(ISBLANK(A2290),"",SUMIF($A$3:$A2290,Q$2,$B$3:$B2290))</f>
        <v/>
      </c>
      <c r="R2290" t="str">
        <f>IF(ISBLANK(A2290),"",SUMIF($A$3:$A2290,R$2,$B$3:$B2290))</f>
        <v/>
      </c>
      <c r="T2290" s="2" t="str">
        <f t="shared" si="291"/>
        <v/>
      </c>
      <c r="U2290" s="2" t="str">
        <f t="shared" si="292"/>
        <v/>
      </c>
      <c r="V2290" s="2" t="str">
        <f t="shared" si="293"/>
        <v/>
      </c>
      <c r="W2290" s="2" t="str">
        <f t="shared" si="294"/>
        <v/>
      </c>
    </row>
    <row r="2291" spans="8:23" x14ac:dyDescent="0.3">
      <c r="H2291" s="12">
        <f t="shared" si="287"/>
        <v>0</v>
      </c>
      <c r="I2291" s="2" t="str">
        <f t="shared" si="288"/>
        <v/>
      </c>
      <c r="J2291" s="2" t="str">
        <f>IF(ISBLANK(A2291),"",-SUM(I$3:I2291))</f>
        <v/>
      </c>
      <c r="K2291" s="2" t="str">
        <f t="shared" si="289"/>
        <v/>
      </c>
      <c r="L2291" s="7" t="str">
        <f t="shared" si="290"/>
        <v/>
      </c>
      <c r="M2291" s="7" t="str">
        <f>IF(ISBLANK(A2291),"",K2291/($M$1+SUM(K$3:K2290)))</f>
        <v/>
      </c>
      <c r="N2291" t="str">
        <f>IF(ISBLANK(A2291),"",IF(H2292=0,NETWORKDAYS($H$3,H2291,holiday!$B$2:$B$10),IF(DAY(H2291)&lt;DAY(H2292),NETWORKDAYS($H$3,H2291,holiday!$B$2:$B$10),0)))</f>
        <v/>
      </c>
      <c r="O2291" t="str">
        <f>IF(ISBLANK(A2291),"",SUMIF($A$3:$A2291,O$2,$B$3:$B2291))</f>
        <v/>
      </c>
      <c r="P2291" t="str">
        <f>IF(ISBLANK(A2291),"",SUMIF($A$3:$A2291,P$2,$B$3:$B2291))</f>
        <v/>
      </c>
      <c r="Q2291" t="str">
        <f>IF(ISBLANK(A2291),"",SUMIF($A$3:$A2291,Q$2,$B$3:$B2291))</f>
        <v/>
      </c>
      <c r="R2291" t="str">
        <f>IF(ISBLANK(A2291),"",SUMIF($A$3:$A2291,R$2,$B$3:$B2291))</f>
        <v/>
      </c>
      <c r="T2291" s="2" t="str">
        <f t="shared" si="291"/>
        <v/>
      </c>
      <c r="U2291" s="2" t="str">
        <f t="shared" si="292"/>
        <v/>
      </c>
      <c r="V2291" s="2" t="str">
        <f t="shared" si="293"/>
        <v/>
      </c>
      <c r="W2291" s="2" t="str">
        <f t="shared" si="294"/>
        <v/>
      </c>
    </row>
    <row r="2292" spans="8:23" x14ac:dyDescent="0.3">
      <c r="H2292" s="12">
        <f t="shared" si="287"/>
        <v>0</v>
      </c>
      <c r="I2292" s="2" t="str">
        <f t="shared" si="288"/>
        <v/>
      </c>
      <c r="J2292" s="2" t="str">
        <f>IF(ISBLANK(A2292),"",-SUM(I$3:I2292))</f>
        <v/>
      </c>
      <c r="K2292" s="2" t="str">
        <f t="shared" si="289"/>
        <v/>
      </c>
      <c r="L2292" s="7" t="str">
        <f t="shared" si="290"/>
        <v/>
      </c>
      <c r="M2292" s="7" t="str">
        <f>IF(ISBLANK(A2292),"",K2292/($M$1+SUM(K$3:K2291)))</f>
        <v/>
      </c>
      <c r="N2292" t="str">
        <f>IF(ISBLANK(A2292),"",IF(H2293=0,NETWORKDAYS($H$3,H2292,holiday!$B$2:$B$10),IF(DAY(H2292)&lt;DAY(H2293),NETWORKDAYS($H$3,H2292,holiday!$B$2:$B$10),0)))</f>
        <v/>
      </c>
      <c r="O2292" t="str">
        <f>IF(ISBLANK(A2292),"",SUMIF($A$3:$A2292,O$2,$B$3:$B2292))</f>
        <v/>
      </c>
      <c r="P2292" t="str">
        <f>IF(ISBLANK(A2292),"",SUMIF($A$3:$A2292,P$2,$B$3:$B2292))</f>
        <v/>
      </c>
      <c r="Q2292" t="str">
        <f>IF(ISBLANK(A2292),"",SUMIF($A$3:$A2292,Q$2,$B$3:$B2292))</f>
        <v/>
      </c>
      <c r="R2292" t="str">
        <f>IF(ISBLANK(A2292),"",SUMIF($A$3:$A2292,R$2,$B$3:$B2292))</f>
        <v/>
      </c>
      <c r="T2292" s="2" t="str">
        <f t="shared" si="291"/>
        <v/>
      </c>
      <c r="U2292" s="2" t="str">
        <f t="shared" si="292"/>
        <v/>
      </c>
      <c r="V2292" s="2" t="str">
        <f t="shared" si="293"/>
        <v/>
      </c>
      <c r="W2292" s="2" t="str">
        <f t="shared" si="294"/>
        <v/>
      </c>
    </row>
    <row r="2293" spans="8:23" x14ac:dyDescent="0.3">
      <c r="H2293" s="12">
        <f t="shared" si="287"/>
        <v>0</v>
      </c>
      <c r="I2293" s="2" t="str">
        <f t="shared" si="288"/>
        <v/>
      </c>
      <c r="J2293" s="2" t="str">
        <f>IF(ISBLANK(A2293),"",-SUM(I$3:I2293))</f>
        <v/>
      </c>
      <c r="K2293" s="2" t="str">
        <f t="shared" si="289"/>
        <v/>
      </c>
      <c r="L2293" s="7" t="str">
        <f t="shared" si="290"/>
        <v/>
      </c>
      <c r="M2293" s="7" t="str">
        <f>IF(ISBLANK(A2293),"",K2293/($M$1+SUM(K$3:K2292)))</f>
        <v/>
      </c>
      <c r="N2293" t="str">
        <f>IF(ISBLANK(A2293),"",IF(H2294=0,NETWORKDAYS($H$3,H2293,holiday!$B$2:$B$10),IF(DAY(H2293)&lt;DAY(H2294),NETWORKDAYS($H$3,H2293,holiday!$B$2:$B$10),0)))</f>
        <v/>
      </c>
      <c r="O2293" t="str">
        <f>IF(ISBLANK(A2293),"",SUMIF($A$3:$A2293,O$2,$B$3:$B2293))</f>
        <v/>
      </c>
      <c r="P2293" t="str">
        <f>IF(ISBLANK(A2293),"",SUMIF($A$3:$A2293,P$2,$B$3:$B2293))</f>
        <v/>
      </c>
      <c r="Q2293" t="str">
        <f>IF(ISBLANK(A2293),"",SUMIF($A$3:$A2293,Q$2,$B$3:$B2293))</f>
        <v/>
      </c>
      <c r="R2293" t="str">
        <f>IF(ISBLANK(A2293),"",SUMIF($A$3:$A2293,R$2,$B$3:$B2293))</f>
        <v/>
      </c>
      <c r="T2293" s="2" t="str">
        <f t="shared" si="291"/>
        <v/>
      </c>
      <c r="U2293" s="2" t="str">
        <f t="shared" si="292"/>
        <v/>
      </c>
      <c r="V2293" s="2" t="str">
        <f t="shared" si="293"/>
        <v/>
      </c>
      <c r="W2293" s="2" t="str">
        <f t="shared" si="294"/>
        <v/>
      </c>
    </row>
    <row r="2294" spans="8:23" x14ac:dyDescent="0.3">
      <c r="H2294" s="12">
        <f t="shared" si="287"/>
        <v>0</v>
      </c>
      <c r="I2294" s="2" t="str">
        <f t="shared" si="288"/>
        <v/>
      </c>
      <c r="J2294" s="2" t="str">
        <f>IF(ISBLANK(A2294),"",-SUM(I$3:I2294))</f>
        <v/>
      </c>
      <c r="K2294" s="2" t="str">
        <f t="shared" si="289"/>
        <v/>
      </c>
      <c r="L2294" s="7" t="str">
        <f t="shared" si="290"/>
        <v/>
      </c>
      <c r="M2294" s="7" t="str">
        <f>IF(ISBLANK(A2294),"",K2294/($M$1+SUM(K$3:K2293)))</f>
        <v/>
      </c>
      <c r="N2294" t="str">
        <f>IF(ISBLANK(A2294),"",IF(H2295=0,NETWORKDAYS($H$3,H2294,holiday!$B$2:$B$10),IF(DAY(H2294)&lt;DAY(H2295),NETWORKDAYS($H$3,H2294,holiday!$B$2:$B$10),0)))</f>
        <v/>
      </c>
      <c r="O2294" t="str">
        <f>IF(ISBLANK(A2294),"",SUMIF($A$3:$A2294,O$2,$B$3:$B2294))</f>
        <v/>
      </c>
      <c r="P2294" t="str">
        <f>IF(ISBLANK(A2294),"",SUMIF($A$3:$A2294,P$2,$B$3:$B2294))</f>
        <v/>
      </c>
      <c r="Q2294" t="str">
        <f>IF(ISBLANK(A2294),"",SUMIF($A$3:$A2294,Q$2,$B$3:$B2294))</f>
        <v/>
      </c>
      <c r="R2294" t="str">
        <f>IF(ISBLANK(A2294),"",SUMIF($A$3:$A2294,R$2,$B$3:$B2294))</f>
        <v/>
      </c>
      <c r="T2294" s="2" t="str">
        <f t="shared" si="291"/>
        <v/>
      </c>
      <c r="U2294" s="2" t="str">
        <f t="shared" si="292"/>
        <v/>
      </c>
      <c r="V2294" s="2" t="str">
        <f t="shared" si="293"/>
        <v/>
      </c>
      <c r="W2294" s="2" t="str">
        <f t="shared" si="294"/>
        <v/>
      </c>
    </row>
    <row r="2295" spans="8:23" x14ac:dyDescent="0.3">
      <c r="H2295" s="12">
        <f t="shared" si="287"/>
        <v>0</v>
      </c>
      <c r="I2295" s="2" t="str">
        <f t="shared" si="288"/>
        <v/>
      </c>
      <c r="J2295" s="2" t="str">
        <f>IF(ISBLANK(A2295),"",-SUM(I$3:I2295))</f>
        <v/>
      </c>
      <c r="K2295" s="2" t="str">
        <f t="shared" si="289"/>
        <v/>
      </c>
      <c r="L2295" s="7" t="str">
        <f t="shared" si="290"/>
        <v/>
      </c>
      <c r="M2295" s="7" t="str">
        <f>IF(ISBLANK(A2295),"",K2295/($M$1+SUM(K$3:K2294)))</f>
        <v/>
      </c>
      <c r="N2295" t="str">
        <f>IF(ISBLANK(A2295),"",IF(H2296=0,NETWORKDAYS($H$3,H2295,holiday!$B$2:$B$10),IF(DAY(H2295)&lt;DAY(H2296),NETWORKDAYS($H$3,H2295,holiday!$B$2:$B$10),0)))</f>
        <v/>
      </c>
      <c r="O2295" t="str">
        <f>IF(ISBLANK(A2295),"",SUMIF($A$3:$A2295,O$2,$B$3:$B2295))</f>
        <v/>
      </c>
      <c r="P2295" t="str">
        <f>IF(ISBLANK(A2295),"",SUMIF($A$3:$A2295,P$2,$B$3:$B2295))</f>
        <v/>
      </c>
      <c r="Q2295" t="str">
        <f>IF(ISBLANK(A2295),"",SUMIF($A$3:$A2295,Q$2,$B$3:$B2295))</f>
        <v/>
      </c>
      <c r="R2295" t="str">
        <f>IF(ISBLANK(A2295),"",SUMIF($A$3:$A2295,R$2,$B$3:$B2295))</f>
        <v/>
      </c>
      <c r="T2295" s="2" t="str">
        <f t="shared" si="291"/>
        <v/>
      </c>
      <c r="U2295" s="2" t="str">
        <f t="shared" si="292"/>
        <v/>
      </c>
      <c r="V2295" s="2" t="str">
        <f t="shared" si="293"/>
        <v/>
      </c>
      <c r="W2295" s="2" t="str">
        <f t="shared" si="294"/>
        <v/>
      </c>
    </row>
    <row r="2296" spans="8:23" x14ac:dyDescent="0.3">
      <c r="H2296" s="12">
        <f t="shared" si="287"/>
        <v>0</v>
      </c>
      <c r="I2296" s="2" t="str">
        <f t="shared" si="288"/>
        <v/>
      </c>
      <c r="J2296" s="2" t="str">
        <f>IF(ISBLANK(A2296),"",-SUM(I$3:I2296))</f>
        <v/>
      </c>
      <c r="K2296" s="2" t="str">
        <f t="shared" si="289"/>
        <v/>
      </c>
      <c r="L2296" s="7" t="str">
        <f t="shared" si="290"/>
        <v/>
      </c>
      <c r="M2296" s="7" t="str">
        <f>IF(ISBLANK(A2296),"",K2296/($M$1+SUM(K$3:K2295)))</f>
        <v/>
      </c>
      <c r="N2296" t="str">
        <f>IF(ISBLANK(A2296),"",IF(H2297=0,NETWORKDAYS($H$3,H2296,holiday!$B$2:$B$10),IF(DAY(H2296)&lt;DAY(H2297),NETWORKDAYS($H$3,H2296,holiday!$B$2:$B$10),0)))</f>
        <v/>
      </c>
      <c r="O2296" t="str">
        <f>IF(ISBLANK(A2296),"",SUMIF($A$3:$A2296,O$2,$B$3:$B2296))</f>
        <v/>
      </c>
      <c r="P2296" t="str">
        <f>IF(ISBLANK(A2296),"",SUMIF($A$3:$A2296,P$2,$B$3:$B2296))</f>
        <v/>
      </c>
      <c r="Q2296" t="str">
        <f>IF(ISBLANK(A2296),"",SUMIF($A$3:$A2296,Q$2,$B$3:$B2296))</f>
        <v/>
      </c>
      <c r="R2296" t="str">
        <f>IF(ISBLANK(A2296),"",SUMIF($A$3:$A2296,R$2,$B$3:$B2296))</f>
        <v/>
      </c>
      <c r="T2296" s="2" t="str">
        <f t="shared" si="291"/>
        <v/>
      </c>
      <c r="U2296" s="2" t="str">
        <f t="shared" si="292"/>
        <v/>
      </c>
      <c r="V2296" s="2" t="str">
        <f t="shared" si="293"/>
        <v/>
      </c>
      <c r="W2296" s="2" t="str">
        <f t="shared" si="294"/>
        <v/>
      </c>
    </row>
    <row r="2297" spans="8:23" x14ac:dyDescent="0.3">
      <c r="H2297" s="12">
        <f t="shared" si="287"/>
        <v>0</v>
      </c>
      <c r="I2297" s="2" t="str">
        <f t="shared" si="288"/>
        <v/>
      </c>
      <c r="J2297" s="2" t="str">
        <f>IF(ISBLANK(A2297),"",-SUM(I$3:I2297))</f>
        <v/>
      </c>
      <c r="K2297" s="2" t="str">
        <f t="shared" si="289"/>
        <v/>
      </c>
      <c r="L2297" s="7" t="str">
        <f t="shared" si="290"/>
        <v/>
      </c>
      <c r="M2297" s="7" t="str">
        <f>IF(ISBLANK(A2297),"",K2297/($M$1+SUM(K$3:K2296)))</f>
        <v/>
      </c>
      <c r="N2297" t="str">
        <f>IF(ISBLANK(A2297),"",IF(H2298=0,NETWORKDAYS($H$3,H2297,holiday!$B$2:$B$10),IF(DAY(H2297)&lt;DAY(H2298),NETWORKDAYS($H$3,H2297,holiday!$B$2:$B$10),0)))</f>
        <v/>
      </c>
      <c r="O2297" t="str">
        <f>IF(ISBLANK(A2297),"",SUMIF($A$3:$A2297,O$2,$B$3:$B2297))</f>
        <v/>
      </c>
      <c r="P2297" t="str">
        <f>IF(ISBLANK(A2297),"",SUMIF($A$3:$A2297,P$2,$B$3:$B2297))</f>
        <v/>
      </c>
      <c r="Q2297" t="str">
        <f>IF(ISBLANK(A2297),"",SUMIF($A$3:$A2297,Q$2,$B$3:$B2297))</f>
        <v/>
      </c>
      <c r="R2297" t="str">
        <f>IF(ISBLANK(A2297),"",SUMIF($A$3:$A2297,R$2,$B$3:$B2297))</f>
        <v/>
      </c>
      <c r="T2297" s="2" t="str">
        <f t="shared" si="291"/>
        <v/>
      </c>
      <c r="U2297" s="2" t="str">
        <f t="shared" si="292"/>
        <v/>
      </c>
      <c r="V2297" s="2" t="str">
        <f t="shared" si="293"/>
        <v/>
      </c>
      <c r="W2297" s="2" t="str">
        <f t="shared" si="294"/>
        <v/>
      </c>
    </row>
    <row r="2298" spans="8:23" x14ac:dyDescent="0.3">
      <c r="H2298" s="12">
        <f t="shared" si="287"/>
        <v>0</v>
      </c>
      <c r="I2298" s="2" t="str">
        <f t="shared" si="288"/>
        <v/>
      </c>
      <c r="J2298" s="2" t="str">
        <f>IF(ISBLANK(A2298),"",-SUM(I$3:I2298))</f>
        <v/>
      </c>
      <c r="K2298" s="2" t="str">
        <f t="shared" si="289"/>
        <v/>
      </c>
      <c r="L2298" s="7" t="str">
        <f t="shared" si="290"/>
        <v/>
      </c>
      <c r="M2298" s="7" t="str">
        <f>IF(ISBLANK(A2298),"",K2298/($M$1+SUM(K$3:K2297)))</f>
        <v/>
      </c>
      <c r="N2298" t="str">
        <f>IF(ISBLANK(A2298),"",IF(H2299=0,NETWORKDAYS($H$3,H2298,holiday!$B$2:$B$10),IF(DAY(H2298)&lt;DAY(H2299),NETWORKDAYS($H$3,H2298,holiday!$B$2:$B$10),0)))</f>
        <v/>
      </c>
      <c r="O2298" t="str">
        <f>IF(ISBLANK(A2298),"",SUMIF($A$3:$A2298,O$2,$B$3:$B2298))</f>
        <v/>
      </c>
      <c r="P2298" t="str">
        <f>IF(ISBLANK(A2298),"",SUMIF($A$3:$A2298,P$2,$B$3:$B2298))</f>
        <v/>
      </c>
      <c r="Q2298" t="str">
        <f>IF(ISBLANK(A2298),"",SUMIF($A$3:$A2298,Q$2,$B$3:$B2298))</f>
        <v/>
      </c>
      <c r="R2298" t="str">
        <f>IF(ISBLANK(A2298),"",SUMIF($A$3:$A2298,R$2,$B$3:$B2298))</f>
        <v/>
      </c>
      <c r="T2298" s="2" t="str">
        <f t="shared" si="291"/>
        <v/>
      </c>
      <c r="U2298" s="2" t="str">
        <f t="shared" si="292"/>
        <v/>
      </c>
      <c r="V2298" s="2" t="str">
        <f t="shared" si="293"/>
        <v/>
      </c>
      <c r="W2298" s="2" t="str">
        <f t="shared" si="294"/>
        <v/>
      </c>
    </row>
    <row r="2299" spans="8:23" x14ac:dyDescent="0.3">
      <c r="H2299" s="12">
        <f t="shared" si="287"/>
        <v>0</v>
      </c>
      <c r="I2299" s="2" t="str">
        <f t="shared" si="288"/>
        <v/>
      </c>
      <c r="J2299" s="2" t="str">
        <f>IF(ISBLANK(A2299),"",-SUM(I$3:I2299))</f>
        <v/>
      </c>
      <c r="K2299" s="2" t="str">
        <f t="shared" si="289"/>
        <v/>
      </c>
      <c r="L2299" s="7" t="str">
        <f t="shared" si="290"/>
        <v/>
      </c>
      <c r="M2299" s="7" t="str">
        <f>IF(ISBLANK(A2299),"",K2299/($M$1+SUM(K$3:K2298)))</f>
        <v/>
      </c>
      <c r="N2299" t="str">
        <f>IF(ISBLANK(A2299),"",IF(H2300=0,NETWORKDAYS($H$3,H2299,holiday!$B$2:$B$10),IF(DAY(H2299)&lt;DAY(H2300),NETWORKDAYS($H$3,H2299,holiday!$B$2:$B$10),0)))</f>
        <v/>
      </c>
      <c r="O2299" t="str">
        <f>IF(ISBLANK(A2299),"",SUMIF($A$3:$A2299,O$2,$B$3:$B2299))</f>
        <v/>
      </c>
      <c r="P2299" t="str">
        <f>IF(ISBLANK(A2299),"",SUMIF($A$3:$A2299,P$2,$B$3:$B2299))</f>
        <v/>
      </c>
      <c r="Q2299" t="str">
        <f>IF(ISBLANK(A2299),"",SUMIF($A$3:$A2299,Q$2,$B$3:$B2299))</f>
        <v/>
      </c>
      <c r="R2299" t="str">
        <f>IF(ISBLANK(A2299),"",SUMIF($A$3:$A2299,R$2,$B$3:$B2299))</f>
        <v/>
      </c>
      <c r="T2299" s="2" t="str">
        <f t="shared" si="291"/>
        <v/>
      </c>
      <c r="U2299" s="2" t="str">
        <f t="shared" si="292"/>
        <v/>
      </c>
      <c r="V2299" s="2" t="str">
        <f t="shared" si="293"/>
        <v/>
      </c>
      <c r="W2299" s="2" t="str">
        <f t="shared" si="294"/>
        <v/>
      </c>
    </row>
    <row r="2300" spans="8:23" x14ac:dyDescent="0.3">
      <c r="H2300" s="12">
        <f t="shared" si="287"/>
        <v>0</v>
      </c>
      <c r="I2300" s="2" t="str">
        <f t="shared" si="288"/>
        <v/>
      </c>
      <c r="J2300" s="2" t="str">
        <f>IF(ISBLANK(A2300),"",-SUM(I$3:I2300))</f>
        <v/>
      </c>
      <c r="K2300" s="2" t="str">
        <f t="shared" si="289"/>
        <v/>
      </c>
      <c r="L2300" s="7" t="str">
        <f t="shared" si="290"/>
        <v/>
      </c>
      <c r="M2300" s="7" t="str">
        <f>IF(ISBLANK(A2300),"",K2300/($M$1+SUM(K$3:K2299)))</f>
        <v/>
      </c>
      <c r="N2300" t="str">
        <f>IF(ISBLANK(A2300),"",IF(H2301=0,NETWORKDAYS($H$3,H2300,holiday!$B$2:$B$10),IF(DAY(H2300)&lt;DAY(H2301),NETWORKDAYS($H$3,H2300,holiday!$B$2:$B$10),0)))</f>
        <v/>
      </c>
      <c r="O2300" t="str">
        <f>IF(ISBLANK(A2300),"",SUMIF($A$3:$A2300,O$2,$B$3:$B2300))</f>
        <v/>
      </c>
      <c r="P2300" t="str">
        <f>IF(ISBLANK(A2300),"",SUMIF($A$3:$A2300,P$2,$B$3:$B2300))</f>
        <v/>
      </c>
      <c r="Q2300" t="str">
        <f>IF(ISBLANK(A2300),"",SUMIF($A$3:$A2300,Q$2,$B$3:$B2300))</f>
        <v/>
      </c>
      <c r="R2300" t="str">
        <f>IF(ISBLANK(A2300),"",SUMIF($A$3:$A2300,R$2,$B$3:$B2300))</f>
        <v/>
      </c>
      <c r="T2300" s="2" t="str">
        <f t="shared" si="291"/>
        <v/>
      </c>
      <c r="U2300" s="2" t="str">
        <f t="shared" si="292"/>
        <v/>
      </c>
      <c r="V2300" s="2" t="str">
        <f t="shared" si="293"/>
        <v/>
      </c>
      <c r="W2300" s="2" t="str">
        <f t="shared" si="294"/>
        <v/>
      </c>
    </row>
    <row r="2301" spans="8:23" x14ac:dyDescent="0.3">
      <c r="H2301" s="12">
        <f t="shared" si="287"/>
        <v>0</v>
      </c>
      <c r="I2301" s="2" t="str">
        <f t="shared" si="288"/>
        <v/>
      </c>
      <c r="J2301" s="2" t="str">
        <f>IF(ISBLANK(A2301),"",-SUM(I$3:I2301))</f>
        <v/>
      </c>
      <c r="K2301" s="2" t="str">
        <f t="shared" si="289"/>
        <v/>
      </c>
      <c r="L2301" s="7" t="str">
        <f t="shared" si="290"/>
        <v/>
      </c>
      <c r="M2301" s="7" t="str">
        <f>IF(ISBLANK(A2301),"",K2301/($M$1+SUM(K$3:K2300)))</f>
        <v/>
      </c>
      <c r="N2301" t="str">
        <f>IF(ISBLANK(A2301),"",IF(H2302=0,NETWORKDAYS($H$3,H2301,holiday!$B$2:$B$10),IF(DAY(H2301)&lt;DAY(H2302),NETWORKDAYS($H$3,H2301,holiday!$B$2:$B$10),0)))</f>
        <v/>
      </c>
      <c r="O2301" t="str">
        <f>IF(ISBLANK(A2301),"",SUMIF($A$3:$A2301,O$2,$B$3:$B2301))</f>
        <v/>
      </c>
      <c r="P2301" t="str">
        <f>IF(ISBLANK(A2301),"",SUMIF($A$3:$A2301,P$2,$B$3:$B2301))</f>
        <v/>
      </c>
      <c r="Q2301" t="str">
        <f>IF(ISBLANK(A2301),"",SUMIF($A$3:$A2301,Q$2,$B$3:$B2301))</f>
        <v/>
      </c>
      <c r="R2301" t="str">
        <f>IF(ISBLANK(A2301),"",SUMIF($A$3:$A2301,R$2,$B$3:$B2301))</f>
        <v/>
      </c>
      <c r="T2301" s="2" t="str">
        <f t="shared" si="291"/>
        <v/>
      </c>
      <c r="U2301" s="2" t="str">
        <f t="shared" si="292"/>
        <v/>
      </c>
      <c r="V2301" s="2" t="str">
        <f t="shared" si="293"/>
        <v/>
      </c>
      <c r="W2301" s="2" t="str">
        <f t="shared" si="294"/>
        <v/>
      </c>
    </row>
    <row r="2302" spans="8:23" x14ac:dyDescent="0.3">
      <c r="H2302" s="12">
        <f t="shared" si="287"/>
        <v>0</v>
      </c>
      <c r="I2302" s="2" t="str">
        <f t="shared" si="288"/>
        <v/>
      </c>
      <c r="J2302" s="2" t="str">
        <f>IF(ISBLANK(A2302),"",-SUM(I$3:I2302))</f>
        <v/>
      </c>
      <c r="K2302" s="2" t="str">
        <f t="shared" si="289"/>
        <v/>
      </c>
      <c r="L2302" s="7" t="str">
        <f t="shared" si="290"/>
        <v/>
      </c>
      <c r="M2302" s="7" t="str">
        <f>IF(ISBLANK(A2302),"",K2302/($M$1+SUM(K$3:K2301)))</f>
        <v/>
      </c>
      <c r="N2302" t="str">
        <f>IF(ISBLANK(A2302),"",IF(H2303=0,NETWORKDAYS($H$3,H2302,holiday!$B$2:$B$10),IF(DAY(H2302)&lt;DAY(H2303),NETWORKDAYS($H$3,H2302,holiday!$B$2:$B$10),0)))</f>
        <v/>
      </c>
      <c r="O2302" t="str">
        <f>IF(ISBLANK(A2302),"",SUMIF($A$3:$A2302,O$2,$B$3:$B2302))</f>
        <v/>
      </c>
      <c r="P2302" t="str">
        <f>IF(ISBLANK(A2302),"",SUMIF($A$3:$A2302,P$2,$B$3:$B2302))</f>
        <v/>
      </c>
      <c r="Q2302" t="str">
        <f>IF(ISBLANK(A2302),"",SUMIF($A$3:$A2302,Q$2,$B$3:$B2302))</f>
        <v/>
      </c>
      <c r="R2302" t="str">
        <f>IF(ISBLANK(A2302),"",SUMIF($A$3:$A2302,R$2,$B$3:$B2302))</f>
        <v/>
      </c>
      <c r="T2302" s="2" t="str">
        <f t="shared" si="291"/>
        <v/>
      </c>
      <c r="U2302" s="2" t="str">
        <f t="shared" si="292"/>
        <v/>
      </c>
      <c r="V2302" s="2" t="str">
        <f t="shared" si="293"/>
        <v/>
      </c>
      <c r="W2302" s="2" t="str">
        <f t="shared" si="294"/>
        <v/>
      </c>
    </row>
    <row r="2303" spans="8:23" x14ac:dyDescent="0.3">
      <c r="H2303" s="12">
        <f t="shared" si="287"/>
        <v>0</v>
      </c>
      <c r="I2303" s="2" t="str">
        <f t="shared" si="288"/>
        <v/>
      </c>
      <c r="J2303" s="2" t="str">
        <f>IF(ISBLANK(A2303),"",-SUM(I$3:I2303))</f>
        <v/>
      </c>
      <c r="K2303" s="2" t="str">
        <f t="shared" si="289"/>
        <v/>
      </c>
      <c r="L2303" s="7" t="str">
        <f t="shared" si="290"/>
        <v/>
      </c>
      <c r="M2303" s="7" t="str">
        <f>IF(ISBLANK(A2303),"",K2303/($M$1+SUM(K$3:K2302)))</f>
        <v/>
      </c>
      <c r="N2303" t="str">
        <f>IF(ISBLANK(A2303),"",IF(H2304=0,NETWORKDAYS($H$3,H2303,holiday!$B$2:$B$10),IF(DAY(H2303)&lt;DAY(H2304),NETWORKDAYS($H$3,H2303,holiday!$B$2:$B$10),0)))</f>
        <v/>
      </c>
      <c r="O2303" t="str">
        <f>IF(ISBLANK(A2303),"",SUMIF($A$3:$A2303,O$2,$B$3:$B2303))</f>
        <v/>
      </c>
      <c r="P2303" t="str">
        <f>IF(ISBLANK(A2303),"",SUMIF($A$3:$A2303,P$2,$B$3:$B2303))</f>
        <v/>
      </c>
      <c r="Q2303" t="str">
        <f>IF(ISBLANK(A2303),"",SUMIF($A$3:$A2303,Q$2,$B$3:$B2303))</f>
        <v/>
      </c>
      <c r="R2303" t="str">
        <f>IF(ISBLANK(A2303),"",SUMIF($A$3:$A2303,R$2,$B$3:$B2303))</f>
        <v/>
      </c>
      <c r="T2303" s="2" t="str">
        <f t="shared" si="291"/>
        <v/>
      </c>
      <c r="U2303" s="2" t="str">
        <f t="shared" si="292"/>
        <v/>
      </c>
      <c r="V2303" s="2" t="str">
        <f t="shared" si="293"/>
        <v/>
      </c>
      <c r="W2303" s="2" t="str">
        <f t="shared" si="294"/>
        <v/>
      </c>
    </row>
    <row r="2304" spans="8:23" x14ac:dyDescent="0.3">
      <c r="H2304" s="12">
        <f t="shared" si="287"/>
        <v>0</v>
      </c>
      <c r="I2304" s="2" t="str">
        <f t="shared" si="288"/>
        <v/>
      </c>
      <c r="J2304" s="2" t="str">
        <f>IF(ISBLANK(A2304),"",-SUM(I$3:I2304))</f>
        <v/>
      </c>
      <c r="K2304" s="2" t="str">
        <f t="shared" si="289"/>
        <v/>
      </c>
      <c r="L2304" s="7" t="str">
        <f t="shared" si="290"/>
        <v/>
      </c>
      <c r="M2304" s="7" t="str">
        <f>IF(ISBLANK(A2304),"",K2304/($M$1+SUM(K$3:K2303)))</f>
        <v/>
      </c>
      <c r="N2304" t="str">
        <f>IF(ISBLANK(A2304),"",IF(H2305=0,NETWORKDAYS($H$3,H2304,holiday!$B$2:$B$10),IF(DAY(H2304)&lt;DAY(H2305),NETWORKDAYS($H$3,H2304,holiday!$B$2:$B$10),0)))</f>
        <v/>
      </c>
      <c r="O2304" t="str">
        <f>IF(ISBLANK(A2304),"",SUMIF($A$3:$A2304,O$2,$B$3:$B2304))</f>
        <v/>
      </c>
      <c r="P2304" t="str">
        <f>IF(ISBLANK(A2304),"",SUMIF($A$3:$A2304,P$2,$B$3:$B2304))</f>
        <v/>
      </c>
      <c r="Q2304" t="str">
        <f>IF(ISBLANK(A2304),"",SUMIF($A$3:$A2304,Q$2,$B$3:$B2304))</f>
        <v/>
      </c>
      <c r="R2304" t="str">
        <f>IF(ISBLANK(A2304),"",SUMIF($A$3:$A2304,R$2,$B$3:$B2304))</f>
        <v/>
      </c>
      <c r="T2304" s="2" t="str">
        <f t="shared" si="291"/>
        <v/>
      </c>
      <c r="U2304" s="2" t="str">
        <f t="shared" si="292"/>
        <v/>
      </c>
      <c r="V2304" s="2" t="str">
        <f t="shared" si="293"/>
        <v/>
      </c>
      <c r="W2304" s="2" t="str">
        <f t="shared" si="294"/>
        <v/>
      </c>
    </row>
    <row r="2305" spans="8:23" x14ac:dyDescent="0.3">
      <c r="H2305" s="12">
        <f t="shared" si="287"/>
        <v>0</v>
      </c>
      <c r="I2305" s="2" t="str">
        <f t="shared" si="288"/>
        <v/>
      </c>
      <c r="J2305" s="2" t="str">
        <f>IF(ISBLANK(A2305),"",-SUM(I$3:I2305))</f>
        <v/>
      </c>
      <c r="K2305" s="2" t="str">
        <f t="shared" si="289"/>
        <v/>
      </c>
      <c r="L2305" s="7" t="str">
        <f t="shared" si="290"/>
        <v/>
      </c>
      <c r="M2305" s="7" t="str">
        <f>IF(ISBLANK(A2305),"",K2305/($M$1+SUM(K$3:K2304)))</f>
        <v/>
      </c>
      <c r="N2305" t="str">
        <f>IF(ISBLANK(A2305),"",IF(H2306=0,NETWORKDAYS($H$3,H2305,holiday!$B$2:$B$10),IF(DAY(H2305)&lt;DAY(H2306),NETWORKDAYS($H$3,H2305,holiday!$B$2:$B$10),0)))</f>
        <v/>
      </c>
      <c r="O2305" t="str">
        <f>IF(ISBLANK(A2305),"",SUMIF($A$3:$A2305,O$2,$B$3:$B2305))</f>
        <v/>
      </c>
      <c r="P2305" t="str">
        <f>IF(ISBLANK(A2305),"",SUMIF($A$3:$A2305,P$2,$B$3:$B2305))</f>
        <v/>
      </c>
      <c r="Q2305" t="str">
        <f>IF(ISBLANK(A2305),"",SUMIF($A$3:$A2305,Q$2,$B$3:$B2305))</f>
        <v/>
      </c>
      <c r="R2305" t="str">
        <f>IF(ISBLANK(A2305),"",SUMIF($A$3:$A2305,R$2,$B$3:$B2305))</f>
        <v/>
      </c>
      <c r="T2305" s="2" t="str">
        <f t="shared" si="291"/>
        <v/>
      </c>
      <c r="U2305" s="2" t="str">
        <f t="shared" si="292"/>
        <v/>
      </c>
      <c r="V2305" s="2" t="str">
        <f t="shared" si="293"/>
        <v/>
      </c>
      <c r="W2305" s="2" t="str">
        <f t="shared" si="294"/>
        <v/>
      </c>
    </row>
    <row r="2306" spans="8:23" x14ac:dyDescent="0.3">
      <c r="H2306" s="12">
        <f t="shared" si="287"/>
        <v>0</v>
      </c>
      <c r="I2306" s="2" t="str">
        <f t="shared" si="288"/>
        <v/>
      </c>
      <c r="J2306" s="2" t="str">
        <f>IF(ISBLANK(A2306),"",-SUM(I$3:I2306))</f>
        <v/>
      </c>
      <c r="K2306" s="2" t="str">
        <f t="shared" si="289"/>
        <v/>
      </c>
      <c r="L2306" s="7" t="str">
        <f t="shared" si="290"/>
        <v/>
      </c>
      <c r="M2306" s="7" t="str">
        <f>IF(ISBLANK(A2306),"",K2306/($M$1+SUM(K$3:K2305)))</f>
        <v/>
      </c>
      <c r="N2306" t="str">
        <f>IF(ISBLANK(A2306),"",IF(H2307=0,NETWORKDAYS($H$3,H2306,holiday!$B$2:$B$10),IF(DAY(H2306)&lt;DAY(H2307),NETWORKDAYS($H$3,H2306,holiday!$B$2:$B$10),0)))</f>
        <v/>
      </c>
      <c r="O2306" t="str">
        <f>IF(ISBLANK(A2306),"",SUMIF($A$3:$A2306,O$2,$B$3:$B2306))</f>
        <v/>
      </c>
      <c r="P2306" t="str">
        <f>IF(ISBLANK(A2306),"",SUMIF($A$3:$A2306,P$2,$B$3:$B2306))</f>
        <v/>
      </c>
      <c r="Q2306" t="str">
        <f>IF(ISBLANK(A2306),"",SUMIF($A$3:$A2306,Q$2,$B$3:$B2306))</f>
        <v/>
      </c>
      <c r="R2306" t="str">
        <f>IF(ISBLANK(A2306),"",SUMIF($A$3:$A2306,R$2,$B$3:$B2306))</f>
        <v/>
      </c>
      <c r="T2306" s="2" t="str">
        <f t="shared" si="291"/>
        <v/>
      </c>
      <c r="U2306" s="2" t="str">
        <f t="shared" si="292"/>
        <v/>
      </c>
      <c r="V2306" s="2" t="str">
        <f t="shared" si="293"/>
        <v/>
      </c>
      <c r="W2306" s="2" t="str">
        <f t="shared" si="294"/>
        <v/>
      </c>
    </row>
    <row r="2307" spans="8:23" x14ac:dyDescent="0.3">
      <c r="H2307" s="12">
        <f t="shared" si="287"/>
        <v>0</v>
      </c>
      <c r="I2307" s="2" t="str">
        <f t="shared" si="288"/>
        <v/>
      </c>
      <c r="J2307" s="2" t="str">
        <f>IF(ISBLANK(A2307),"",-SUM(I$3:I2307))</f>
        <v/>
      </c>
      <c r="K2307" s="2" t="str">
        <f t="shared" si="289"/>
        <v/>
      </c>
      <c r="L2307" s="7" t="str">
        <f t="shared" si="290"/>
        <v/>
      </c>
      <c r="M2307" s="7" t="str">
        <f>IF(ISBLANK(A2307),"",K2307/($M$1+SUM(K$3:K2306)))</f>
        <v/>
      </c>
      <c r="N2307" t="str">
        <f>IF(ISBLANK(A2307),"",IF(H2308=0,NETWORKDAYS($H$3,H2307,holiday!$B$2:$B$10),IF(DAY(H2307)&lt;DAY(H2308),NETWORKDAYS($H$3,H2307,holiday!$B$2:$B$10),0)))</f>
        <v/>
      </c>
      <c r="O2307" t="str">
        <f>IF(ISBLANK(A2307),"",SUMIF($A$3:$A2307,O$2,$B$3:$B2307))</f>
        <v/>
      </c>
      <c r="P2307" t="str">
        <f>IF(ISBLANK(A2307),"",SUMIF($A$3:$A2307,P$2,$B$3:$B2307))</f>
        <v/>
      </c>
      <c r="Q2307" t="str">
        <f>IF(ISBLANK(A2307),"",SUMIF($A$3:$A2307,Q$2,$B$3:$B2307))</f>
        <v/>
      </c>
      <c r="R2307" t="str">
        <f>IF(ISBLANK(A2307),"",SUMIF($A$3:$A2307,R$2,$B$3:$B2307))</f>
        <v/>
      </c>
      <c r="T2307" s="2" t="str">
        <f t="shared" si="291"/>
        <v/>
      </c>
      <c r="U2307" s="2" t="str">
        <f t="shared" si="292"/>
        <v/>
      </c>
      <c r="V2307" s="2" t="str">
        <f t="shared" si="293"/>
        <v/>
      </c>
      <c r="W2307" s="2" t="str">
        <f t="shared" si="294"/>
        <v/>
      </c>
    </row>
    <row r="2308" spans="8:23" x14ac:dyDescent="0.3">
      <c r="H2308" s="12">
        <f t="shared" ref="H2308:H2371" si="295">IF(ISBLANK(D2308),,LEFT(D2308,LEN(D2308)-6)*1)</f>
        <v>0</v>
      </c>
      <c r="I2308" s="2" t="str">
        <f t="shared" si="288"/>
        <v/>
      </c>
      <c r="J2308" s="2" t="str">
        <f>IF(ISBLANK(A2308),"",-SUM(I$3:I2308))</f>
        <v/>
      </c>
      <c r="K2308" s="2" t="str">
        <f t="shared" si="289"/>
        <v/>
      </c>
      <c r="L2308" s="7" t="str">
        <f t="shared" si="290"/>
        <v/>
      </c>
      <c r="M2308" s="7" t="str">
        <f>IF(ISBLANK(A2308),"",K2308/($M$1+SUM(K$3:K2307)))</f>
        <v/>
      </c>
      <c r="N2308" t="str">
        <f>IF(ISBLANK(A2308),"",IF(H2309=0,NETWORKDAYS($H$3,H2308,holiday!$B$2:$B$10),IF(DAY(H2308)&lt;DAY(H2309),NETWORKDAYS($H$3,H2308,holiday!$B$2:$B$10),0)))</f>
        <v/>
      </c>
      <c r="O2308" t="str">
        <f>IF(ISBLANK(A2308),"",SUMIF($A$3:$A2308,O$2,$B$3:$B2308))</f>
        <v/>
      </c>
      <c r="P2308" t="str">
        <f>IF(ISBLANK(A2308),"",SUMIF($A$3:$A2308,P$2,$B$3:$B2308))</f>
        <v/>
      </c>
      <c r="Q2308" t="str">
        <f>IF(ISBLANK(A2308),"",SUMIF($A$3:$A2308,Q$2,$B$3:$B2308))</f>
        <v/>
      </c>
      <c r="R2308" t="str">
        <f>IF(ISBLANK(A2308),"",SUMIF($A$3:$A2308,R$2,$B$3:$B2308))</f>
        <v/>
      </c>
      <c r="T2308" s="2" t="str">
        <f t="shared" si="291"/>
        <v/>
      </c>
      <c r="U2308" s="2" t="str">
        <f t="shared" si="292"/>
        <v/>
      </c>
      <c r="V2308" s="2" t="str">
        <f t="shared" si="293"/>
        <v/>
      </c>
      <c r="W2308" s="2" t="str">
        <f t="shared" si="294"/>
        <v/>
      </c>
    </row>
    <row r="2309" spans="8:23" x14ac:dyDescent="0.3">
      <c r="H2309" s="12">
        <f t="shared" si="295"/>
        <v>0</v>
      </c>
      <c r="I2309" s="2" t="str">
        <f t="shared" si="288"/>
        <v/>
      </c>
      <c r="J2309" s="2" t="str">
        <f>IF(ISBLANK(A2309),"",-SUM(I$3:I2309))</f>
        <v/>
      </c>
      <c r="K2309" s="2" t="str">
        <f t="shared" si="289"/>
        <v/>
      </c>
      <c r="L2309" s="7" t="str">
        <f t="shared" si="290"/>
        <v/>
      </c>
      <c r="M2309" s="7" t="str">
        <f>IF(ISBLANK(A2309),"",K2309/($M$1+SUM(K$3:K2308)))</f>
        <v/>
      </c>
      <c r="N2309" t="str">
        <f>IF(ISBLANK(A2309),"",IF(H2310=0,NETWORKDAYS($H$3,H2309,holiday!$B$2:$B$10),IF(DAY(H2309)&lt;DAY(H2310),NETWORKDAYS($H$3,H2309,holiday!$B$2:$B$10),0)))</f>
        <v/>
      </c>
      <c r="O2309" t="str">
        <f>IF(ISBLANK(A2309),"",SUMIF($A$3:$A2309,O$2,$B$3:$B2309))</f>
        <v/>
      </c>
      <c r="P2309" t="str">
        <f>IF(ISBLANK(A2309),"",SUMIF($A$3:$A2309,P$2,$B$3:$B2309))</f>
        <v/>
      </c>
      <c r="Q2309" t="str">
        <f>IF(ISBLANK(A2309),"",SUMIF($A$3:$A2309,Q$2,$B$3:$B2309))</f>
        <v/>
      </c>
      <c r="R2309" t="str">
        <f>IF(ISBLANK(A2309),"",SUMIF($A$3:$A2309,R$2,$B$3:$B2309))</f>
        <v/>
      </c>
      <c r="T2309" s="2" t="str">
        <f t="shared" si="291"/>
        <v/>
      </c>
      <c r="U2309" s="2" t="str">
        <f t="shared" si="292"/>
        <v/>
      </c>
      <c r="V2309" s="2" t="str">
        <f t="shared" si="293"/>
        <v/>
      </c>
      <c r="W2309" s="2" t="str">
        <f t="shared" si="294"/>
        <v/>
      </c>
    </row>
    <row r="2310" spans="8:23" x14ac:dyDescent="0.3">
      <c r="H2310" s="12">
        <f t="shared" si="295"/>
        <v>0</v>
      </c>
      <c r="I2310" s="2" t="str">
        <f t="shared" si="288"/>
        <v/>
      </c>
      <c r="J2310" s="2" t="str">
        <f>IF(ISBLANK(A2310),"",-SUM(I$3:I2310))</f>
        <v/>
      </c>
      <c r="K2310" s="2" t="str">
        <f t="shared" si="289"/>
        <v/>
      </c>
      <c r="L2310" s="7" t="str">
        <f t="shared" si="290"/>
        <v/>
      </c>
      <c r="M2310" s="7" t="str">
        <f>IF(ISBLANK(A2310),"",K2310/($M$1+SUM(K$3:K2309)))</f>
        <v/>
      </c>
      <c r="N2310" t="str">
        <f>IF(ISBLANK(A2310),"",IF(H2311=0,NETWORKDAYS($H$3,H2310,holiday!$B$2:$B$10),IF(DAY(H2310)&lt;DAY(H2311),NETWORKDAYS($H$3,H2310,holiday!$B$2:$B$10),0)))</f>
        <v/>
      </c>
      <c r="O2310" t="str">
        <f>IF(ISBLANK(A2310),"",SUMIF($A$3:$A2310,O$2,$B$3:$B2310))</f>
        <v/>
      </c>
      <c r="P2310" t="str">
        <f>IF(ISBLANK(A2310),"",SUMIF($A$3:$A2310,P$2,$B$3:$B2310))</f>
        <v/>
      </c>
      <c r="Q2310" t="str">
        <f>IF(ISBLANK(A2310),"",SUMIF($A$3:$A2310,Q$2,$B$3:$B2310))</f>
        <v/>
      </c>
      <c r="R2310" t="str">
        <f>IF(ISBLANK(A2310),"",SUMIF($A$3:$A2310,R$2,$B$3:$B2310))</f>
        <v/>
      </c>
      <c r="T2310" s="2" t="str">
        <f t="shared" si="291"/>
        <v/>
      </c>
      <c r="U2310" s="2" t="str">
        <f t="shared" si="292"/>
        <v/>
      </c>
      <c r="V2310" s="2" t="str">
        <f t="shared" si="293"/>
        <v/>
      </c>
      <c r="W2310" s="2" t="str">
        <f t="shared" si="294"/>
        <v/>
      </c>
    </row>
    <row r="2311" spans="8:23" x14ac:dyDescent="0.3">
      <c r="H2311" s="12">
        <f t="shared" si="295"/>
        <v>0</v>
      </c>
      <c r="I2311" s="2" t="str">
        <f t="shared" si="288"/>
        <v/>
      </c>
      <c r="J2311" s="2" t="str">
        <f>IF(ISBLANK(A2311),"",-SUM(I$3:I2311))</f>
        <v/>
      </c>
      <c r="K2311" s="2" t="str">
        <f t="shared" si="289"/>
        <v/>
      </c>
      <c r="L2311" s="7" t="str">
        <f t="shared" si="290"/>
        <v/>
      </c>
      <c r="M2311" s="7" t="str">
        <f>IF(ISBLANK(A2311),"",K2311/($M$1+SUM(K$3:K2310)))</f>
        <v/>
      </c>
      <c r="N2311" t="str">
        <f>IF(ISBLANK(A2311),"",IF(H2312=0,NETWORKDAYS($H$3,H2311,holiday!$B$2:$B$10),IF(DAY(H2311)&lt;DAY(H2312),NETWORKDAYS($H$3,H2311,holiday!$B$2:$B$10),0)))</f>
        <v/>
      </c>
      <c r="O2311" t="str">
        <f>IF(ISBLANK(A2311),"",SUMIF($A$3:$A2311,O$2,$B$3:$B2311))</f>
        <v/>
      </c>
      <c r="P2311" t="str">
        <f>IF(ISBLANK(A2311),"",SUMIF($A$3:$A2311,P$2,$B$3:$B2311))</f>
        <v/>
      </c>
      <c r="Q2311" t="str">
        <f>IF(ISBLANK(A2311),"",SUMIF($A$3:$A2311,Q$2,$B$3:$B2311))</f>
        <v/>
      </c>
      <c r="R2311" t="str">
        <f>IF(ISBLANK(A2311),"",SUMIF($A$3:$A2311,R$2,$B$3:$B2311))</f>
        <v/>
      </c>
      <c r="T2311" s="2" t="str">
        <f t="shared" si="291"/>
        <v/>
      </c>
      <c r="U2311" s="2" t="str">
        <f t="shared" si="292"/>
        <v/>
      </c>
      <c r="V2311" s="2" t="str">
        <f t="shared" si="293"/>
        <v/>
      </c>
      <c r="W2311" s="2" t="str">
        <f t="shared" si="294"/>
        <v/>
      </c>
    </row>
    <row r="2312" spans="8:23" x14ac:dyDescent="0.3">
      <c r="H2312" s="12">
        <f t="shared" si="295"/>
        <v>0</v>
      </c>
      <c r="I2312" s="2" t="str">
        <f t="shared" si="288"/>
        <v/>
      </c>
      <c r="J2312" s="2" t="str">
        <f>IF(ISBLANK(A2312),"",-SUM(I$3:I2312))</f>
        <v/>
      </c>
      <c r="K2312" s="2" t="str">
        <f t="shared" si="289"/>
        <v/>
      </c>
      <c r="L2312" s="7" t="str">
        <f t="shared" si="290"/>
        <v/>
      </c>
      <c r="M2312" s="7" t="str">
        <f>IF(ISBLANK(A2312),"",K2312/($M$1+SUM(K$3:K2311)))</f>
        <v/>
      </c>
      <c r="N2312" t="str">
        <f>IF(ISBLANK(A2312),"",IF(H2313=0,NETWORKDAYS($H$3,H2312,holiday!$B$2:$B$10),IF(DAY(H2312)&lt;DAY(H2313),NETWORKDAYS($H$3,H2312,holiday!$B$2:$B$10),0)))</f>
        <v/>
      </c>
      <c r="O2312" t="str">
        <f>IF(ISBLANK(A2312),"",SUMIF($A$3:$A2312,O$2,$B$3:$B2312))</f>
        <v/>
      </c>
      <c r="P2312" t="str">
        <f>IF(ISBLANK(A2312),"",SUMIF($A$3:$A2312,P$2,$B$3:$B2312))</f>
        <v/>
      </c>
      <c r="Q2312" t="str">
        <f>IF(ISBLANK(A2312),"",SUMIF($A$3:$A2312,Q$2,$B$3:$B2312))</f>
        <v/>
      </c>
      <c r="R2312" t="str">
        <f>IF(ISBLANK(A2312),"",SUMIF($A$3:$A2312,R$2,$B$3:$B2312))</f>
        <v/>
      </c>
      <c r="T2312" s="2" t="str">
        <f t="shared" si="291"/>
        <v/>
      </c>
      <c r="U2312" s="2" t="str">
        <f t="shared" si="292"/>
        <v/>
      </c>
      <c r="V2312" s="2" t="str">
        <f t="shared" si="293"/>
        <v/>
      </c>
      <c r="W2312" s="2" t="str">
        <f t="shared" si="294"/>
        <v/>
      </c>
    </row>
    <row r="2313" spans="8:23" x14ac:dyDescent="0.3">
      <c r="H2313" s="12">
        <f t="shared" si="295"/>
        <v>0</v>
      </c>
      <c r="I2313" s="2" t="str">
        <f t="shared" si="288"/>
        <v/>
      </c>
      <c r="J2313" s="2" t="str">
        <f>IF(ISBLANK(A2313),"",-SUM(I$3:I2313))</f>
        <v/>
      </c>
      <c r="K2313" s="2" t="str">
        <f t="shared" si="289"/>
        <v/>
      </c>
      <c r="L2313" s="7" t="str">
        <f t="shared" si="290"/>
        <v/>
      </c>
      <c r="M2313" s="7" t="str">
        <f>IF(ISBLANK(A2313),"",K2313/($M$1+SUM(K$3:K2312)))</f>
        <v/>
      </c>
      <c r="N2313" t="str">
        <f>IF(ISBLANK(A2313),"",IF(H2314=0,NETWORKDAYS($H$3,H2313,holiday!$B$2:$B$10),IF(DAY(H2313)&lt;DAY(H2314),NETWORKDAYS($H$3,H2313,holiday!$B$2:$B$10),0)))</f>
        <v/>
      </c>
      <c r="O2313" t="str">
        <f>IF(ISBLANK(A2313),"",SUMIF($A$3:$A2313,O$2,$B$3:$B2313))</f>
        <v/>
      </c>
      <c r="P2313" t="str">
        <f>IF(ISBLANK(A2313),"",SUMIF($A$3:$A2313,P$2,$B$3:$B2313))</f>
        <v/>
      </c>
      <c r="Q2313" t="str">
        <f>IF(ISBLANK(A2313),"",SUMIF($A$3:$A2313,Q$2,$B$3:$B2313))</f>
        <v/>
      </c>
      <c r="R2313" t="str">
        <f>IF(ISBLANK(A2313),"",SUMIF($A$3:$A2313,R$2,$B$3:$B2313))</f>
        <v/>
      </c>
      <c r="T2313" s="2" t="str">
        <f t="shared" si="291"/>
        <v/>
      </c>
      <c r="U2313" s="2" t="str">
        <f t="shared" si="292"/>
        <v/>
      </c>
      <c r="V2313" s="2" t="str">
        <f t="shared" si="293"/>
        <v/>
      </c>
      <c r="W2313" s="2" t="str">
        <f t="shared" si="294"/>
        <v/>
      </c>
    </row>
    <row r="2314" spans="8:23" x14ac:dyDescent="0.3">
      <c r="H2314" s="12">
        <f t="shared" si="295"/>
        <v>0</v>
      </c>
      <c r="I2314" s="2" t="str">
        <f t="shared" si="288"/>
        <v/>
      </c>
      <c r="J2314" s="2" t="str">
        <f>IF(ISBLANK(A2314),"",-SUM(I$3:I2314))</f>
        <v/>
      </c>
      <c r="K2314" s="2" t="str">
        <f t="shared" si="289"/>
        <v/>
      </c>
      <c r="L2314" s="7" t="str">
        <f t="shared" si="290"/>
        <v/>
      </c>
      <c r="M2314" s="7" t="str">
        <f>IF(ISBLANK(A2314),"",K2314/($M$1+SUM(K$3:K2313)))</f>
        <v/>
      </c>
      <c r="N2314" t="str">
        <f>IF(ISBLANK(A2314),"",IF(H2315=0,NETWORKDAYS($H$3,H2314,holiday!$B$2:$B$10),IF(DAY(H2314)&lt;DAY(H2315),NETWORKDAYS($H$3,H2314,holiday!$B$2:$B$10),0)))</f>
        <v/>
      </c>
      <c r="O2314" t="str">
        <f>IF(ISBLANK(A2314),"",SUMIF($A$3:$A2314,O$2,$B$3:$B2314))</f>
        <v/>
      </c>
      <c r="P2314" t="str">
        <f>IF(ISBLANK(A2314),"",SUMIF($A$3:$A2314,P$2,$B$3:$B2314))</f>
        <v/>
      </c>
      <c r="Q2314" t="str">
        <f>IF(ISBLANK(A2314),"",SUMIF($A$3:$A2314,Q$2,$B$3:$B2314))</f>
        <v/>
      </c>
      <c r="R2314" t="str">
        <f>IF(ISBLANK(A2314),"",SUMIF($A$3:$A2314,R$2,$B$3:$B2314))</f>
        <v/>
      </c>
      <c r="T2314" s="2" t="str">
        <f t="shared" si="291"/>
        <v/>
      </c>
      <c r="U2314" s="2" t="str">
        <f t="shared" si="292"/>
        <v/>
      </c>
      <c r="V2314" s="2" t="str">
        <f t="shared" si="293"/>
        <v/>
      </c>
      <c r="W2314" s="2" t="str">
        <f t="shared" si="294"/>
        <v/>
      </c>
    </row>
    <row r="2315" spans="8:23" x14ac:dyDescent="0.3">
      <c r="H2315" s="12">
        <f t="shared" si="295"/>
        <v>0</v>
      </c>
      <c r="I2315" s="2" t="str">
        <f t="shared" si="288"/>
        <v/>
      </c>
      <c r="J2315" s="2" t="str">
        <f>IF(ISBLANK(A2315),"",-SUM(I$3:I2315))</f>
        <v/>
      </c>
      <c r="K2315" s="2" t="str">
        <f t="shared" si="289"/>
        <v/>
      </c>
      <c r="L2315" s="7" t="str">
        <f t="shared" si="290"/>
        <v/>
      </c>
      <c r="M2315" s="7" t="str">
        <f>IF(ISBLANK(A2315),"",K2315/($M$1+SUM(K$3:K2314)))</f>
        <v/>
      </c>
      <c r="N2315" t="str">
        <f>IF(ISBLANK(A2315),"",IF(H2316=0,NETWORKDAYS($H$3,H2315,holiday!$B$2:$B$10),IF(DAY(H2315)&lt;DAY(H2316),NETWORKDAYS($H$3,H2315,holiday!$B$2:$B$10),0)))</f>
        <v/>
      </c>
      <c r="O2315" t="str">
        <f>IF(ISBLANK(A2315),"",SUMIF($A$3:$A2315,O$2,$B$3:$B2315))</f>
        <v/>
      </c>
      <c r="P2315" t="str">
        <f>IF(ISBLANK(A2315),"",SUMIF($A$3:$A2315,P$2,$B$3:$B2315))</f>
        <v/>
      </c>
      <c r="Q2315" t="str">
        <f>IF(ISBLANK(A2315),"",SUMIF($A$3:$A2315,Q$2,$B$3:$B2315))</f>
        <v/>
      </c>
      <c r="R2315" t="str">
        <f>IF(ISBLANK(A2315),"",SUMIF($A$3:$A2315,R$2,$B$3:$B2315))</f>
        <v/>
      </c>
      <c r="T2315" s="2" t="str">
        <f t="shared" si="291"/>
        <v/>
      </c>
      <c r="U2315" s="2" t="str">
        <f t="shared" si="292"/>
        <v/>
      </c>
      <c r="V2315" s="2" t="str">
        <f t="shared" si="293"/>
        <v/>
      </c>
      <c r="W2315" s="2" t="str">
        <f t="shared" si="294"/>
        <v/>
      </c>
    </row>
    <row r="2316" spans="8:23" x14ac:dyDescent="0.3">
      <c r="H2316" s="12">
        <f t="shared" si="295"/>
        <v>0</v>
      </c>
      <c r="I2316" s="2" t="str">
        <f t="shared" si="288"/>
        <v/>
      </c>
      <c r="J2316" s="2" t="str">
        <f>IF(ISBLANK(A2316),"",-SUM(I$3:I2316))</f>
        <v/>
      </c>
      <c r="K2316" s="2" t="str">
        <f t="shared" si="289"/>
        <v/>
      </c>
      <c r="L2316" s="7" t="str">
        <f t="shared" si="290"/>
        <v/>
      </c>
      <c r="M2316" s="7" t="str">
        <f>IF(ISBLANK(A2316),"",K2316/($M$1+SUM(K$3:K2315)))</f>
        <v/>
      </c>
      <c r="N2316" t="str">
        <f>IF(ISBLANK(A2316),"",IF(H2317=0,NETWORKDAYS($H$3,H2316,holiday!$B$2:$B$10),IF(DAY(H2316)&lt;DAY(H2317),NETWORKDAYS($H$3,H2316,holiday!$B$2:$B$10),0)))</f>
        <v/>
      </c>
      <c r="O2316" t="str">
        <f>IF(ISBLANK(A2316),"",SUMIF($A$3:$A2316,O$2,$B$3:$B2316))</f>
        <v/>
      </c>
      <c r="P2316" t="str">
        <f>IF(ISBLANK(A2316),"",SUMIF($A$3:$A2316,P$2,$B$3:$B2316))</f>
        <v/>
      </c>
      <c r="Q2316" t="str">
        <f>IF(ISBLANK(A2316),"",SUMIF($A$3:$A2316,Q$2,$B$3:$B2316))</f>
        <v/>
      </c>
      <c r="R2316" t="str">
        <f>IF(ISBLANK(A2316),"",SUMIF($A$3:$A2316,R$2,$B$3:$B2316))</f>
        <v/>
      </c>
      <c r="T2316" s="2" t="str">
        <f t="shared" si="291"/>
        <v/>
      </c>
      <c r="U2316" s="2" t="str">
        <f t="shared" si="292"/>
        <v/>
      </c>
      <c r="V2316" s="2" t="str">
        <f t="shared" si="293"/>
        <v/>
      </c>
      <c r="W2316" s="2" t="str">
        <f t="shared" si="294"/>
        <v/>
      </c>
    </row>
    <row r="2317" spans="8:23" x14ac:dyDescent="0.3">
      <c r="H2317" s="12">
        <f t="shared" si="295"/>
        <v>0</v>
      </c>
      <c r="I2317" s="2" t="str">
        <f t="shared" si="288"/>
        <v/>
      </c>
      <c r="J2317" s="2" t="str">
        <f>IF(ISBLANK(A2317),"",-SUM(I$3:I2317))</f>
        <v/>
      </c>
      <c r="K2317" s="2" t="str">
        <f t="shared" si="289"/>
        <v/>
      </c>
      <c r="L2317" s="7" t="str">
        <f t="shared" si="290"/>
        <v/>
      </c>
      <c r="M2317" s="7" t="str">
        <f>IF(ISBLANK(A2317),"",K2317/($M$1+SUM(K$3:K2316)))</f>
        <v/>
      </c>
      <c r="N2317" t="str">
        <f>IF(ISBLANK(A2317),"",IF(H2318=0,NETWORKDAYS($H$3,H2317,holiday!$B$2:$B$10),IF(DAY(H2317)&lt;DAY(H2318),NETWORKDAYS($H$3,H2317,holiday!$B$2:$B$10),0)))</f>
        <v/>
      </c>
      <c r="O2317" t="str">
        <f>IF(ISBLANK(A2317),"",SUMIF($A$3:$A2317,O$2,$B$3:$B2317))</f>
        <v/>
      </c>
      <c r="P2317" t="str">
        <f>IF(ISBLANK(A2317),"",SUMIF($A$3:$A2317,P$2,$B$3:$B2317))</f>
        <v/>
      </c>
      <c r="Q2317" t="str">
        <f>IF(ISBLANK(A2317),"",SUMIF($A$3:$A2317,Q$2,$B$3:$B2317))</f>
        <v/>
      </c>
      <c r="R2317" t="str">
        <f>IF(ISBLANK(A2317),"",SUMIF($A$3:$A2317,R$2,$B$3:$B2317))</f>
        <v/>
      </c>
      <c r="T2317" s="2" t="str">
        <f t="shared" si="291"/>
        <v/>
      </c>
      <c r="U2317" s="2" t="str">
        <f t="shared" si="292"/>
        <v/>
      </c>
      <c r="V2317" s="2" t="str">
        <f t="shared" si="293"/>
        <v/>
      </c>
      <c r="W2317" s="2" t="str">
        <f t="shared" si="294"/>
        <v/>
      </c>
    </row>
    <row r="2318" spans="8:23" x14ac:dyDescent="0.3">
      <c r="H2318" s="12">
        <f t="shared" si="295"/>
        <v>0</v>
      </c>
      <c r="I2318" s="2" t="str">
        <f t="shared" si="288"/>
        <v/>
      </c>
      <c r="J2318" s="2" t="str">
        <f>IF(ISBLANK(A2318),"",-SUM(I$3:I2318))</f>
        <v/>
      </c>
      <c r="K2318" s="2" t="str">
        <f t="shared" si="289"/>
        <v/>
      </c>
      <c r="L2318" s="7" t="str">
        <f t="shared" si="290"/>
        <v/>
      </c>
      <c r="M2318" s="7" t="str">
        <f>IF(ISBLANK(A2318),"",K2318/($M$1+SUM(K$3:K2317)))</f>
        <v/>
      </c>
      <c r="N2318" t="str">
        <f>IF(ISBLANK(A2318),"",IF(H2319=0,NETWORKDAYS($H$3,H2318,holiday!$B$2:$B$10),IF(DAY(H2318)&lt;DAY(H2319),NETWORKDAYS($H$3,H2318,holiday!$B$2:$B$10),0)))</f>
        <v/>
      </c>
      <c r="O2318" t="str">
        <f>IF(ISBLANK(A2318),"",SUMIF($A$3:$A2318,O$2,$B$3:$B2318))</f>
        <v/>
      </c>
      <c r="P2318" t="str">
        <f>IF(ISBLANK(A2318),"",SUMIF($A$3:$A2318,P$2,$B$3:$B2318))</f>
        <v/>
      </c>
      <c r="Q2318" t="str">
        <f>IF(ISBLANK(A2318),"",SUMIF($A$3:$A2318,Q$2,$B$3:$B2318))</f>
        <v/>
      </c>
      <c r="R2318" t="str">
        <f>IF(ISBLANK(A2318),"",SUMIF($A$3:$A2318,R$2,$B$3:$B2318))</f>
        <v/>
      </c>
      <c r="T2318" s="2" t="str">
        <f t="shared" si="291"/>
        <v/>
      </c>
      <c r="U2318" s="2" t="str">
        <f t="shared" si="292"/>
        <v/>
      </c>
      <c r="V2318" s="2" t="str">
        <f t="shared" si="293"/>
        <v/>
      </c>
      <c r="W2318" s="2" t="str">
        <f t="shared" si="294"/>
        <v/>
      </c>
    </row>
    <row r="2319" spans="8:23" x14ac:dyDescent="0.3">
      <c r="H2319" s="12">
        <f t="shared" si="295"/>
        <v>0</v>
      </c>
      <c r="I2319" s="2" t="str">
        <f t="shared" si="288"/>
        <v/>
      </c>
      <c r="J2319" s="2" t="str">
        <f>IF(ISBLANK(A2319),"",-SUM(I$3:I2319))</f>
        <v/>
      </c>
      <c r="K2319" s="2" t="str">
        <f t="shared" si="289"/>
        <v/>
      </c>
      <c r="L2319" s="7" t="str">
        <f t="shared" si="290"/>
        <v/>
      </c>
      <c r="M2319" s="7" t="str">
        <f>IF(ISBLANK(A2319),"",K2319/($M$1+SUM(K$3:K2318)))</f>
        <v/>
      </c>
      <c r="N2319" t="str">
        <f>IF(ISBLANK(A2319),"",IF(H2320=0,NETWORKDAYS($H$3,H2319,holiday!$B$2:$B$10),IF(DAY(H2319)&lt;DAY(H2320),NETWORKDAYS($H$3,H2319,holiday!$B$2:$B$10),0)))</f>
        <v/>
      </c>
      <c r="O2319" t="str">
        <f>IF(ISBLANK(A2319),"",SUMIF($A$3:$A2319,O$2,$B$3:$B2319))</f>
        <v/>
      </c>
      <c r="P2319" t="str">
        <f>IF(ISBLANK(A2319),"",SUMIF($A$3:$A2319,P$2,$B$3:$B2319))</f>
        <v/>
      </c>
      <c r="Q2319" t="str">
        <f>IF(ISBLANK(A2319),"",SUMIF($A$3:$A2319,Q$2,$B$3:$B2319))</f>
        <v/>
      </c>
      <c r="R2319" t="str">
        <f>IF(ISBLANK(A2319),"",SUMIF($A$3:$A2319,R$2,$B$3:$B2319))</f>
        <v/>
      </c>
      <c r="T2319" s="2" t="str">
        <f t="shared" si="291"/>
        <v/>
      </c>
      <c r="U2319" s="2" t="str">
        <f t="shared" si="292"/>
        <v/>
      </c>
      <c r="V2319" s="2" t="str">
        <f t="shared" si="293"/>
        <v/>
      </c>
      <c r="W2319" s="2" t="str">
        <f t="shared" si="294"/>
        <v/>
      </c>
    </row>
    <row r="2320" spans="8:23" x14ac:dyDescent="0.3">
      <c r="H2320" s="12">
        <f t="shared" si="295"/>
        <v>0</v>
      </c>
      <c r="I2320" s="2" t="str">
        <f t="shared" si="288"/>
        <v/>
      </c>
      <c r="J2320" s="2" t="str">
        <f>IF(ISBLANK(A2320),"",-SUM(I$3:I2320))</f>
        <v/>
      </c>
      <c r="K2320" s="2" t="str">
        <f t="shared" si="289"/>
        <v/>
      </c>
      <c r="L2320" s="7" t="str">
        <f t="shared" si="290"/>
        <v/>
      </c>
      <c r="M2320" s="7" t="str">
        <f>IF(ISBLANK(A2320),"",K2320/($M$1+SUM(K$3:K2319)))</f>
        <v/>
      </c>
      <c r="N2320" t="str">
        <f>IF(ISBLANK(A2320),"",IF(H2321=0,NETWORKDAYS($H$3,H2320,holiday!$B$2:$B$10),IF(DAY(H2320)&lt;DAY(H2321),NETWORKDAYS($H$3,H2320,holiday!$B$2:$B$10),0)))</f>
        <v/>
      </c>
      <c r="O2320" t="str">
        <f>IF(ISBLANK(A2320),"",SUMIF($A$3:$A2320,O$2,$B$3:$B2320))</f>
        <v/>
      </c>
      <c r="P2320" t="str">
        <f>IF(ISBLANK(A2320),"",SUMIF($A$3:$A2320,P$2,$B$3:$B2320))</f>
        <v/>
      </c>
      <c r="Q2320" t="str">
        <f>IF(ISBLANK(A2320),"",SUMIF($A$3:$A2320,Q$2,$B$3:$B2320))</f>
        <v/>
      </c>
      <c r="R2320" t="str">
        <f>IF(ISBLANK(A2320),"",SUMIF($A$3:$A2320,R$2,$B$3:$B2320))</f>
        <v/>
      </c>
      <c r="T2320" s="2" t="str">
        <f t="shared" si="291"/>
        <v/>
      </c>
      <c r="U2320" s="2" t="str">
        <f t="shared" si="292"/>
        <v/>
      </c>
      <c r="V2320" s="2" t="str">
        <f t="shared" si="293"/>
        <v/>
      </c>
      <c r="W2320" s="2" t="str">
        <f t="shared" si="294"/>
        <v/>
      </c>
    </row>
    <row r="2321" spans="8:23" x14ac:dyDescent="0.3">
      <c r="H2321" s="12">
        <f t="shared" si="295"/>
        <v>0</v>
      </c>
      <c r="I2321" s="2" t="str">
        <f t="shared" si="288"/>
        <v/>
      </c>
      <c r="J2321" s="2" t="str">
        <f>IF(ISBLANK(A2321),"",-SUM(I$3:I2321))</f>
        <v/>
      </c>
      <c r="K2321" s="2" t="str">
        <f t="shared" si="289"/>
        <v/>
      </c>
      <c r="L2321" s="7" t="str">
        <f t="shared" si="290"/>
        <v/>
      </c>
      <c r="M2321" s="7" t="str">
        <f>IF(ISBLANK(A2321),"",K2321/($M$1+SUM(K$3:K2320)))</f>
        <v/>
      </c>
      <c r="N2321" t="str">
        <f>IF(ISBLANK(A2321),"",IF(H2322=0,NETWORKDAYS($H$3,H2321,holiday!$B$2:$B$10),IF(DAY(H2321)&lt;DAY(H2322),NETWORKDAYS($H$3,H2321,holiday!$B$2:$B$10),0)))</f>
        <v/>
      </c>
      <c r="O2321" t="str">
        <f>IF(ISBLANK(A2321),"",SUMIF($A$3:$A2321,O$2,$B$3:$B2321))</f>
        <v/>
      </c>
      <c r="P2321" t="str">
        <f>IF(ISBLANK(A2321),"",SUMIF($A$3:$A2321,P$2,$B$3:$B2321))</f>
        <v/>
      </c>
      <c r="Q2321" t="str">
        <f>IF(ISBLANK(A2321),"",SUMIF($A$3:$A2321,Q$2,$B$3:$B2321))</f>
        <v/>
      </c>
      <c r="R2321" t="str">
        <f>IF(ISBLANK(A2321),"",SUMIF($A$3:$A2321,R$2,$B$3:$B2321))</f>
        <v/>
      </c>
      <c r="T2321" s="2" t="str">
        <f t="shared" si="291"/>
        <v/>
      </c>
      <c r="U2321" s="2" t="str">
        <f t="shared" si="292"/>
        <v/>
      </c>
      <c r="V2321" s="2" t="str">
        <f t="shared" si="293"/>
        <v/>
      </c>
      <c r="W2321" s="2" t="str">
        <f t="shared" si="294"/>
        <v/>
      </c>
    </row>
    <row r="2322" spans="8:23" x14ac:dyDescent="0.3">
      <c r="H2322" s="12">
        <f t="shared" si="295"/>
        <v>0</v>
      </c>
      <c r="I2322" s="2" t="str">
        <f t="shared" si="288"/>
        <v/>
      </c>
      <c r="J2322" s="2" t="str">
        <f>IF(ISBLANK(A2322),"",-SUM(I$3:I2322))</f>
        <v/>
      </c>
      <c r="K2322" s="2" t="str">
        <f t="shared" si="289"/>
        <v/>
      </c>
      <c r="L2322" s="7" t="str">
        <f t="shared" si="290"/>
        <v/>
      </c>
      <c r="M2322" s="7" t="str">
        <f>IF(ISBLANK(A2322),"",K2322/($M$1+SUM(K$3:K2321)))</f>
        <v/>
      </c>
      <c r="N2322" t="str">
        <f>IF(ISBLANK(A2322),"",IF(H2323=0,NETWORKDAYS($H$3,H2322,holiday!$B$2:$B$10),IF(DAY(H2322)&lt;DAY(H2323),NETWORKDAYS($H$3,H2322,holiday!$B$2:$B$10),0)))</f>
        <v/>
      </c>
      <c r="O2322" t="str">
        <f>IF(ISBLANK(A2322),"",SUMIF($A$3:$A2322,O$2,$B$3:$B2322))</f>
        <v/>
      </c>
      <c r="P2322" t="str">
        <f>IF(ISBLANK(A2322),"",SUMIF($A$3:$A2322,P$2,$B$3:$B2322))</f>
        <v/>
      </c>
      <c r="Q2322" t="str">
        <f>IF(ISBLANK(A2322),"",SUMIF($A$3:$A2322,Q$2,$B$3:$B2322))</f>
        <v/>
      </c>
      <c r="R2322" t="str">
        <f>IF(ISBLANK(A2322),"",SUMIF($A$3:$A2322,R$2,$B$3:$B2322))</f>
        <v/>
      </c>
      <c r="T2322" s="2" t="str">
        <f t="shared" si="291"/>
        <v/>
      </c>
      <c r="U2322" s="2" t="str">
        <f t="shared" si="292"/>
        <v/>
      </c>
      <c r="V2322" s="2" t="str">
        <f t="shared" si="293"/>
        <v/>
      </c>
      <c r="W2322" s="2" t="str">
        <f t="shared" si="294"/>
        <v/>
      </c>
    </row>
    <row r="2323" spans="8:23" x14ac:dyDescent="0.3">
      <c r="H2323" s="12">
        <f t="shared" si="295"/>
        <v>0</v>
      </c>
      <c r="I2323" s="2" t="str">
        <f t="shared" si="288"/>
        <v/>
      </c>
      <c r="J2323" s="2" t="str">
        <f>IF(ISBLANK(A2323),"",-SUM(I$3:I2323))</f>
        <v/>
      </c>
      <c r="K2323" s="2" t="str">
        <f t="shared" si="289"/>
        <v/>
      </c>
      <c r="L2323" s="7" t="str">
        <f t="shared" si="290"/>
        <v/>
      </c>
      <c r="M2323" s="7" t="str">
        <f>IF(ISBLANK(A2323),"",K2323/($M$1+SUM(K$3:K2322)))</f>
        <v/>
      </c>
      <c r="N2323" t="str">
        <f>IF(ISBLANK(A2323),"",IF(H2324=0,NETWORKDAYS($H$3,H2323,holiday!$B$2:$B$10),IF(DAY(H2323)&lt;DAY(H2324),NETWORKDAYS($H$3,H2323,holiday!$B$2:$B$10),0)))</f>
        <v/>
      </c>
      <c r="O2323" t="str">
        <f>IF(ISBLANK(A2323),"",SUMIF($A$3:$A2323,O$2,$B$3:$B2323))</f>
        <v/>
      </c>
      <c r="P2323" t="str">
        <f>IF(ISBLANK(A2323),"",SUMIF($A$3:$A2323,P$2,$B$3:$B2323))</f>
        <v/>
      </c>
      <c r="Q2323" t="str">
        <f>IF(ISBLANK(A2323),"",SUMIF($A$3:$A2323,Q$2,$B$3:$B2323))</f>
        <v/>
      </c>
      <c r="R2323" t="str">
        <f>IF(ISBLANK(A2323),"",SUMIF($A$3:$A2323,R$2,$B$3:$B2323))</f>
        <v/>
      </c>
      <c r="T2323" s="2" t="str">
        <f t="shared" si="291"/>
        <v/>
      </c>
      <c r="U2323" s="2" t="str">
        <f t="shared" si="292"/>
        <v/>
      </c>
      <c r="V2323" s="2" t="str">
        <f t="shared" si="293"/>
        <v/>
      </c>
      <c r="W2323" s="2" t="str">
        <f t="shared" si="294"/>
        <v/>
      </c>
    </row>
    <row r="2324" spans="8:23" x14ac:dyDescent="0.3">
      <c r="H2324" s="12">
        <f t="shared" si="295"/>
        <v>0</v>
      </c>
      <c r="I2324" s="2" t="str">
        <f t="shared" si="288"/>
        <v/>
      </c>
      <c r="J2324" s="2" t="str">
        <f>IF(ISBLANK(A2324),"",-SUM(I$3:I2324))</f>
        <v/>
      </c>
      <c r="K2324" s="2" t="str">
        <f t="shared" si="289"/>
        <v/>
      </c>
      <c r="L2324" s="7" t="str">
        <f t="shared" si="290"/>
        <v/>
      </c>
      <c r="M2324" s="7" t="str">
        <f>IF(ISBLANK(A2324),"",K2324/($M$1+SUM(K$3:K2323)))</f>
        <v/>
      </c>
      <c r="N2324" t="str">
        <f>IF(ISBLANK(A2324),"",IF(H2325=0,NETWORKDAYS($H$3,H2324,holiday!$B$2:$B$10),IF(DAY(H2324)&lt;DAY(H2325),NETWORKDAYS($H$3,H2324,holiday!$B$2:$B$10),0)))</f>
        <v/>
      </c>
      <c r="O2324" t="str">
        <f>IF(ISBLANK(A2324),"",SUMIF($A$3:$A2324,O$2,$B$3:$B2324))</f>
        <v/>
      </c>
      <c r="P2324" t="str">
        <f>IF(ISBLANK(A2324),"",SUMIF($A$3:$A2324,P$2,$B$3:$B2324))</f>
        <v/>
      </c>
      <c r="Q2324" t="str">
        <f>IF(ISBLANK(A2324),"",SUMIF($A$3:$A2324,Q$2,$B$3:$B2324))</f>
        <v/>
      </c>
      <c r="R2324" t="str">
        <f>IF(ISBLANK(A2324),"",SUMIF($A$3:$A2324,R$2,$B$3:$B2324))</f>
        <v/>
      </c>
      <c r="T2324" s="2" t="str">
        <f t="shared" si="291"/>
        <v/>
      </c>
      <c r="U2324" s="2" t="str">
        <f t="shared" si="292"/>
        <v/>
      </c>
      <c r="V2324" s="2" t="str">
        <f t="shared" si="293"/>
        <v/>
      </c>
      <c r="W2324" s="2" t="str">
        <f t="shared" si="294"/>
        <v/>
      </c>
    </row>
    <row r="2325" spans="8:23" x14ac:dyDescent="0.3">
      <c r="H2325" s="12">
        <f t="shared" si="295"/>
        <v>0</v>
      </c>
      <c r="I2325" s="2" t="str">
        <f t="shared" si="288"/>
        <v/>
      </c>
      <c r="J2325" s="2" t="str">
        <f>IF(ISBLANK(A2325),"",-SUM(I$3:I2325))</f>
        <v/>
      </c>
      <c r="K2325" s="2" t="str">
        <f t="shared" si="289"/>
        <v/>
      </c>
      <c r="L2325" s="7" t="str">
        <f t="shared" si="290"/>
        <v/>
      </c>
      <c r="M2325" s="7" t="str">
        <f>IF(ISBLANK(A2325),"",K2325/($M$1+SUM(K$3:K2324)))</f>
        <v/>
      </c>
      <c r="N2325" t="str">
        <f>IF(ISBLANK(A2325),"",IF(H2326=0,NETWORKDAYS($H$3,H2325,holiday!$B$2:$B$10),IF(DAY(H2325)&lt;DAY(H2326),NETWORKDAYS($H$3,H2325,holiday!$B$2:$B$10),0)))</f>
        <v/>
      </c>
      <c r="O2325" t="str">
        <f>IF(ISBLANK(A2325),"",SUMIF($A$3:$A2325,O$2,$B$3:$B2325))</f>
        <v/>
      </c>
      <c r="P2325" t="str">
        <f>IF(ISBLANK(A2325),"",SUMIF($A$3:$A2325,P$2,$B$3:$B2325))</f>
        <v/>
      </c>
      <c r="Q2325" t="str">
        <f>IF(ISBLANK(A2325),"",SUMIF($A$3:$A2325,Q$2,$B$3:$B2325))</f>
        <v/>
      </c>
      <c r="R2325" t="str">
        <f>IF(ISBLANK(A2325),"",SUMIF($A$3:$A2325,R$2,$B$3:$B2325))</f>
        <v/>
      </c>
      <c r="T2325" s="2" t="str">
        <f t="shared" si="291"/>
        <v/>
      </c>
      <c r="U2325" s="2" t="str">
        <f t="shared" si="292"/>
        <v/>
      </c>
      <c r="V2325" s="2" t="str">
        <f t="shared" si="293"/>
        <v/>
      </c>
      <c r="W2325" s="2" t="str">
        <f t="shared" si="294"/>
        <v/>
      </c>
    </row>
    <row r="2326" spans="8:23" x14ac:dyDescent="0.3">
      <c r="H2326" s="12">
        <f t="shared" si="295"/>
        <v>0</v>
      </c>
      <c r="I2326" s="2" t="str">
        <f t="shared" si="288"/>
        <v/>
      </c>
      <c r="J2326" s="2" t="str">
        <f>IF(ISBLANK(A2326),"",-SUM(I$3:I2326))</f>
        <v/>
      </c>
      <c r="K2326" s="2" t="str">
        <f t="shared" si="289"/>
        <v/>
      </c>
      <c r="L2326" s="7" t="str">
        <f t="shared" si="290"/>
        <v/>
      </c>
      <c r="M2326" s="7" t="str">
        <f>IF(ISBLANK(A2326),"",K2326/($M$1+SUM(K$3:K2325)))</f>
        <v/>
      </c>
      <c r="N2326" t="str">
        <f>IF(ISBLANK(A2326),"",IF(H2327=0,NETWORKDAYS($H$3,H2326,holiday!$B$2:$B$10),IF(DAY(H2326)&lt;DAY(H2327),NETWORKDAYS($H$3,H2326,holiday!$B$2:$B$10),0)))</f>
        <v/>
      </c>
      <c r="O2326" t="str">
        <f>IF(ISBLANK(A2326),"",SUMIF($A$3:$A2326,O$2,$B$3:$B2326))</f>
        <v/>
      </c>
      <c r="P2326" t="str">
        <f>IF(ISBLANK(A2326),"",SUMIF($A$3:$A2326,P$2,$B$3:$B2326))</f>
        <v/>
      </c>
      <c r="Q2326" t="str">
        <f>IF(ISBLANK(A2326),"",SUMIF($A$3:$A2326,Q$2,$B$3:$B2326))</f>
        <v/>
      </c>
      <c r="R2326" t="str">
        <f>IF(ISBLANK(A2326),"",SUMIF($A$3:$A2326,R$2,$B$3:$B2326))</f>
        <v/>
      </c>
      <c r="T2326" s="2" t="str">
        <f t="shared" si="291"/>
        <v/>
      </c>
      <c r="U2326" s="2" t="str">
        <f t="shared" si="292"/>
        <v/>
      </c>
      <c r="V2326" s="2" t="str">
        <f t="shared" si="293"/>
        <v/>
      </c>
      <c r="W2326" s="2" t="str">
        <f t="shared" si="294"/>
        <v/>
      </c>
    </row>
    <row r="2327" spans="8:23" x14ac:dyDescent="0.3">
      <c r="H2327" s="12">
        <f t="shared" si="295"/>
        <v>0</v>
      </c>
      <c r="I2327" s="2" t="str">
        <f t="shared" si="288"/>
        <v/>
      </c>
      <c r="J2327" s="2" t="str">
        <f>IF(ISBLANK(A2327),"",-SUM(I$3:I2327))</f>
        <v/>
      </c>
      <c r="K2327" s="2" t="str">
        <f t="shared" si="289"/>
        <v/>
      </c>
      <c r="L2327" s="7" t="str">
        <f t="shared" si="290"/>
        <v/>
      </c>
      <c r="M2327" s="7" t="str">
        <f>IF(ISBLANK(A2327),"",K2327/($M$1+SUM(K$3:K2326)))</f>
        <v/>
      </c>
      <c r="N2327" t="str">
        <f>IF(ISBLANK(A2327),"",IF(H2328=0,NETWORKDAYS($H$3,H2327,holiday!$B$2:$B$10),IF(DAY(H2327)&lt;DAY(H2328),NETWORKDAYS($H$3,H2327,holiday!$B$2:$B$10),0)))</f>
        <v/>
      </c>
      <c r="O2327" t="str">
        <f>IF(ISBLANK(A2327),"",SUMIF($A$3:$A2327,O$2,$B$3:$B2327))</f>
        <v/>
      </c>
      <c r="P2327" t="str">
        <f>IF(ISBLANK(A2327),"",SUMIF($A$3:$A2327,P$2,$B$3:$B2327))</f>
        <v/>
      </c>
      <c r="Q2327" t="str">
        <f>IF(ISBLANK(A2327),"",SUMIF($A$3:$A2327,Q$2,$B$3:$B2327))</f>
        <v/>
      </c>
      <c r="R2327" t="str">
        <f>IF(ISBLANK(A2327),"",SUMIF($A$3:$A2327,R$2,$B$3:$B2327))</f>
        <v/>
      </c>
      <c r="T2327" s="2" t="str">
        <f t="shared" si="291"/>
        <v/>
      </c>
      <c r="U2327" s="2" t="str">
        <f t="shared" si="292"/>
        <v/>
      </c>
      <c r="V2327" s="2" t="str">
        <f t="shared" si="293"/>
        <v/>
      </c>
      <c r="W2327" s="2" t="str">
        <f t="shared" si="294"/>
        <v/>
      </c>
    </row>
    <row r="2328" spans="8:23" x14ac:dyDescent="0.3">
      <c r="H2328" s="12">
        <f t="shared" si="295"/>
        <v>0</v>
      </c>
      <c r="I2328" s="2" t="str">
        <f t="shared" si="288"/>
        <v/>
      </c>
      <c r="J2328" s="2" t="str">
        <f>IF(ISBLANK(A2328),"",-SUM(I$3:I2328))</f>
        <v/>
      </c>
      <c r="K2328" s="2" t="str">
        <f t="shared" si="289"/>
        <v/>
      </c>
      <c r="L2328" s="7" t="str">
        <f t="shared" si="290"/>
        <v/>
      </c>
      <c r="M2328" s="7" t="str">
        <f>IF(ISBLANK(A2328),"",K2328/($M$1+SUM(K$3:K2327)))</f>
        <v/>
      </c>
      <c r="N2328" t="str">
        <f>IF(ISBLANK(A2328),"",IF(H2329=0,NETWORKDAYS($H$3,H2328,holiday!$B$2:$B$10),IF(DAY(H2328)&lt;DAY(H2329),NETWORKDAYS($H$3,H2328,holiday!$B$2:$B$10),0)))</f>
        <v/>
      </c>
      <c r="O2328" t="str">
        <f>IF(ISBLANK(A2328),"",SUMIF($A$3:$A2328,O$2,$B$3:$B2328))</f>
        <v/>
      </c>
      <c r="P2328" t="str">
        <f>IF(ISBLANK(A2328),"",SUMIF($A$3:$A2328,P$2,$B$3:$B2328))</f>
        <v/>
      </c>
      <c r="Q2328" t="str">
        <f>IF(ISBLANK(A2328),"",SUMIF($A$3:$A2328,Q$2,$B$3:$B2328))</f>
        <v/>
      </c>
      <c r="R2328" t="str">
        <f>IF(ISBLANK(A2328),"",SUMIF($A$3:$A2328,R$2,$B$3:$B2328))</f>
        <v/>
      </c>
      <c r="T2328" s="2" t="str">
        <f t="shared" si="291"/>
        <v/>
      </c>
      <c r="U2328" s="2" t="str">
        <f t="shared" si="292"/>
        <v/>
      </c>
      <c r="V2328" s="2" t="str">
        <f t="shared" si="293"/>
        <v/>
      </c>
      <c r="W2328" s="2" t="str">
        <f t="shared" si="294"/>
        <v/>
      </c>
    </row>
    <row r="2329" spans="8:23" x14ac:dyDescent="0.3">
      <c r="H2329" s="12">
        <f t="shared" si="295"/>
        <v>0</v>
      </c>
      <c r="I2329" s="2" t="str">
        <f t="shared" si="288"/>
        <v/>
      </c>
      <c r="J2329" s="2" t="str">
        <f>IF(ISBLANK(A2329),"",-SUM(I$3:I2329))</f>
        <v/>
      </c>
      <c r="K2329" s="2" t="str">
        <f t="shared" si="289"/>
        <v/>
      </c>
      <c r="L2329" s="7" t="str">
        <f t="shared" si="290"/>
        <v/>
      </c>
      <c r="M2329" s="7" t="str">
        <f>IF(ISBLANK(A2329),"",K2329/($M$1+SUM(K$3:K2328)))</f>
        <v/>
      </c>
      <c r="N2329" t="str">
        <f>IF(ISBLANK(A2329),"",IF(H2330=0,NETWORKDAYS($H$3,H2329,holiday!$B$2:$B$10),IF(DAY(H2329)&lt;DAY(H2330),NETWORKDAYS($H$3,H2329,holiday!$B$2:$B$10),0)))</f>
        <v/>
      </c>
      <c r="O2329" t="str">
        <f>IF(ISBLANK(A2329),"",SUMIF($A$3:$A2329,O$2,$B$3:$B2329))</f>
        <v/>
      </c>
      <c r="P2329" t="str">
        <f>IF(ISBLANK(A2329),"",SUMIF($A$3:$A2329,P$2,$B$3:$B2329))</f>
        <v/>
      </c>
      <c r="Q2329" t="str">
        <f>IF(ISBLANK(A2329),"",SUMIF($A$3:$A2329,Q$2,$B$3:$B2329))</f>
        <v/>
      </c>
      <c r="R2329" t="str">
        <f>IF(ISBLANK(A2329),"",SUMIF($A$3:$A2329,R$2,$B$3:$B2329))</f>
        <v/>
      </c>
      <c r="T2329" s="2" t="str">
        <f t="shared" si="291"/>
        <v/>
      </c>
      <c r="U2329" s="2" t="str">
        <f t="shared" si="292"/>
        <v/>
      </c>
      <c r="V2329" s="2" t="str">
        <f t="shared" si="293"/>
        <v/>
      </c>
      <c r="W2329" s="2" t="str">
        <f t="shared" si="294"/>
        <v/>
      </c>
    </row>
    <row r="2330" spans="8:23" x14ac:dyDescent="0.3">
      <c r="H2330" s="12">
        <f t="shared" si="295"/>
        <v>0</v>
      </c>
      <c r="I2330" s="2" t="str">
        <f t="shared" si="288"/>
        <v/>
      </c>
      <c r="J2330" s="2" t="str">
        <f>IF(ISBLANK(A2330),"",-SUM(I$3:I2330))</f>
        <v/>
      </c>
      <c r="K2330" s="2" t="str">
        <f t="shared" si="289"/>
        <v/>
      </c>
      <c r="L2330" s="7" t="str">
        <f t="shared" si="290"/>
        <v/>
      </c>
      <c r="M2330" s="7" t="str">
        <f>IF(ISBLANK(A2330),"",K2330/($M$1+SUM(K$3:K2329)))</f>
        <v/>
      </c>
      <c r="N2330" t="str">
        <f>IF(ISBLANK(A2330),"",IF(H2331=0,NETWORKDAYS($H$3,H2330,holiday!$B$2:$B$10),IF(DAY(H2330)&lt;DAY(H2331),NETWORKDAYS($H$3,H2330,holiday!$B$2:$B$10),0)))</f>
        <v/>
      </c>
      <c r="O2330" t="str">
        <f>IF(ISBLANK(A2330),"",SUMIF($A$3:$A2330,O$2,$B$3:$B2330))</f>
        <v/>
      </c>
      <c r="P2330" t="str">
        <f>IF(ISBLANK(A2330),"",SUMIF($A$3:$A2330,P$2,$B$3:$B2330))</f>
        <v/>
      </c>
      <c r="Q2330" t="str">
        <f>IF(ISBLANK(A2330),"",SUMIF($A$3:$A2330,Q$2,$B$3:$B2330))</f>
        <v/>
      </c>
      <c r="R2330" t="str">
        <f>IF(ISBLANK(A2330),"",SUMIF($A$3:$A2330,R$2,$B$3:$B2330))</f>
        <v/>
      </c>
      <c r="T2330" s="2" t="str">
        <f t="shared" si="291"/>
        <v/>
      </c>
      <c r="U2330" s="2" t="str">
        <f t="shared" si="292"/>
        <v/>
      </c>
      <c r="V2330" s="2" t="str">
        <f t="shared" si="293"/>
        <v/>
      </c>
      <c r="W2330" s="2" t="str">
        <f t="shared" si="294"/>
        <v/>
      </c>
    </row>
    <row r="2331" spans="8:23" x14ac:dyDescent="0.3">
      <c r="H2331" s="12">
        <f t="shared" si="295"/>
        <v>0</v>
      </c>
      <c r="I2331" s="2" t="str">
        <f t="shared" si="288"/>
        <v/>
      </c>
      <c r="J2331" s="2" t="str">
        <f>IF(ISBLANK(A2331),"",-SUM(I$3:I2331))</f>
        <v/>
      </c>
      <c r="K2331" s="2" t="str">
        <f t="shared" si="289"/>
        <v/>
      </c>
      <c r="L2331" s="7" t="str">
        <f t="shared" si="290"/>
        <v/>
      </c>
      <c r="M2331" s="7" t="str">
        <f>IF(ISBLANK(A2331),"",K2331/($M$1+SUM(K$3:K2330)))</f>
        <v/>
      </c>
      <c r="N2331" t="str">
        <f>IF(ISBLANK(A2331),"",IF(H2332=0,NETWORKDAYS($H$3,H2331,holiday!$B$2:$B$10),IF(DAY(H2331)&lt;DAY(H2332),NETWORKDAYS($H$3,H2331,holiday!$B$2:$B$10),0)))</f>
        <v/>
      </c>
      <c r="O2331" t="str">
        <f>IF(ISBLANK(A2331),"",SUMIF($A$3:$A2331,O$2,$B$3:$B2331))</f>
        <v/>
      </c>
      <c r="P2331" t="str">
        <f>IF(ISBLANK(A2331),"",SUMIF($A$3:$A2331,P$2,$B$3:$B2331))</f>
        <v/>
      </c>
      <c r="Q2331" t="str">
        <f>IF(ISBLANK(A2331),"",SUMIF($A$3:$A2331,Q$2,$B$3:$B2331))</f>
        <v/>
      </c>
      <c r="R2331" t="str">
        <f>IF(ISBLANK(A2331),"",SUMIF($A$3:$A2331,R$2,$B$3:$B2331))</f>
        <v/>
      </c>
      <c r="T2331" s="2" t="str">
        <f t="shared" si="291"/>
        <v/>
      </c>
      <c r="U2331" s="2" t="str">
        <f t="shared" si="292"/>
        <v/>
      </c>
      <c r="V2331" s="2" t="str">
        <f t="shared" si="293"/>
        <v/>
      </c>
      <c r="W2331" s="2" t="str">
        <f t="shared" si="294"/>
        <v/>
      </c>
    </row>
    <row r="2332" spans="8:23" x14ac:dyDescent="0.3">
      <c r="H2332" s="12">
        <f t="shared" si="295"/>
        <v>0</v>
      </c>
      <c r="I2332" s="2" t="str">
        <f t="shared" si="288"/>
        <v/>
      </c>
      <c r="J2332" s="2" t="str">
        <f>IF(ISBLANK(A2332),"",-SUM(I$3:I2332))</f>
        <v/>
      </c>
      <c r="K2332" s="2" t="str">
        <f t="shared" si="289"/>
        <v/>
      </c>
      <c r="L2332" s="7" t="str">
        <f t="shared" si="290"/>
        <v/>
      </c>
      <c r="M2332" s="7" t="str">
        <f>IF(ISBLANK(A2332),"",K2332/($M$1+SUM(K$3:K2331)))</f>
        <v/>
      </c>
      <c r="N2332" t="str">
        <f>IF(ISBLANK(A2332),"",IF(H2333=0,NETWORKDAYS($H$3,H2332,holiday!$B$2:$B$10),IF(DAY(H2332)&lt;DAY(H2333),NETWORKDAYS($H$3,H2332,holiday!$B$2:$B$10),0)))</f>
        <v/>
      </c>
      <c r="O2332" t="str">
        <f>IF(ISBLANK(A2332),"",SUMIF($A$3:$A2332,O$2,$B$3:$B2332))</f>
        <v/>
      </c>
      <c r="P2332" t="str">
        <f>IF(ISBLANK(A2332),"",SUMIF($A$3:$A2332,P$2,$B$3:$B2332))</f>
        <v/>
      </c>
      <c r="Q2332" t="str">
        <f>IF(ISBLANK(A2332),"",SUMIF($A$3:$A2332,Q$2,$B$3:$B2332))</f>
        <v/>
      </c>
      <c r="R2332" t="str">
        <f>IF(ISBLANK(A2332),"",SUMIF($A$3:$A2332,R$2,$B$3:$B2332))</f>
        <v/>
      </c>
      <c r="T2332" s="2" t="str">
        <f t="shared" si="291"/>
        <v/>
      </c>
      <c r="U2332" s="2" t="str">
        <f t="shared" si="292"/>
        <v/>
      </c>
      <c r="V2332" s="2" t="str">
        <f t="shared" si="293"/>
        <v/>
      </c>
      <c r="W2332" s="2" t="str">
        <f t="shared" si="294"/>
        <v/>
      </c>
    </row>
    <row r="2333" spans="8:23" x14ac:dyDescent="0.3">
      <c r="H2333" s="12">
        <f t="shared" si="295"/>
        <v>0</v>
      </c>
      <c r="I2333" s="2" t="str">
        <f t="shared" si="288"/>
        <v/>
      </c>
      <c r="J2333" s="2" t="str">
        <f>IF(ISBLANK(A2333),"",-SUM(I$3:I2333))</f>
        <v/>
      </c>
      <c r="K2333" s="2" t="str">
        <f t="shared" si="289"/>
        <v/>
      </c>
      <c r="L2333" s="7" t="str">
        <f t="shared" si="290"/>
        <v/>
      </c>
      <c r="M2333" s="7" t="str">
        <f>IF(ISBLANK(A2333),"",K2333/($M$1+SUM(K$3:K2332)))</f>
        <v/>
      </c>
      <c r="N2333" t="str">
        <f>IF(ISBLANK(A2333),"",IF(H2334=0,NETWORKDAYS($H$3,H2333,holiday!$B$2:$B$10),IF(DAY(H2333)&lt;DAY(H2334),NETWORKDAYS($H$3,H2333,holiday!$B$2:$B$10),0)))</f>
        <v/>
      </c>
      <c r="O2333" t="str">
        <f>IF(ISBLANK(A2333),"",SUMIF($A$3:$A2333,O$2,$B$3:$B2333))</f>
        <v/>
      </c>
      <c r="P2333" t="str">
        <f>IF(ISBLANK(A2333),"",SUMIF($A$3:$A2333,P$2,$B$3:$B2333))</f>
        <v/>
      </c>
      <c r="Q2333" t="str">
        <f>IF(ISBLANK(A2333),"",SUMIF($A$3:$A2333,Q$2,$B$3:$B2333))</f>
        <v/>
      </c>
      <c r="R2333" t="str">
        <f>IF(ISBLANK(A2333),"",SUMIF($A$3:$A2333,R$2,$B$3:$B2333))</f>
        <v/>
      </c>
      <c r="T2333" s="2" t="str">
        <f t="shared" si="291"/>
        <v/>
      </c>
      <c r="U2333" s="2" t="str">
        <f t="shared" si="292"/>
        <v/>
      </c>
      <c r="V2333" s="2" t="str">
        <f t="shared" si="293"/>
        <v/>
      </c>
      <c r="W2333" s="2" t="str">
        <f t="shared" si="294"/>
        <v/>
      </c>
    </row>
    <row r="2334" spans="8:23" x14ac:dyDescent="0.3">
      <c r="H2334" s="12">
        <f t="shared" si="295"/>
        <v>0</v>
      </c>
      <c r="I2334" s="2" t="str">
        <f t="shared" si="288"/>
        <v/>
      </c>
      <c r="J2334" s="2" t="str">
        <f>IF(ISBLANK(A2334),"",-SUM(I$3:I2334))</f>
        <v/>
      </c>
      <c r="K2334" s="2" t="str">
        <f t="shared" si="289"/>
        <v/>
      </c>
      <c r="L2334" s="7" t="str">
        <f t="shared" si="290"/>
        <v/>
      </c>
      <c r="M2334" s="7" t="str">
        <f>IF(ISBLANK(A2334),"",K2334/($M$1+SUM(K$3:K2333)))</f>
        <v/>
      </c>
      <c r="N2334" t="str">
        <f>IF(ISBLANK(A2334),"",IF(H2335=0,NETWORKDAYS($H$3,H2334,holiday!$B$2:$B$10),IF(DAY(H2334)&lt;DAY(H2335),NETWORKDAYS($H$3,H2334,holiday!$B$2:$B$10),0)))</f>
        <v/>
      </c>
      <c r="O2334" t="str">
        <f>IF(ISBLANK(A2334),"",SUMIF($A$3:$A2334,O$2,$B$3:$B2334))</f>
        <v/>
      </c>
      <c r="P2334" t="str">
        <f>IF(ISBLANK(A2334),"",SUMIF($A$3:$A2334,P$2,$B$3:$B2334))</f>
        <v/>
      </c>
      <c r="Q2334" t="str">
        <f>IF(ISBLANK(A2334),"",SUMIF($A$3:$A2334,Q$2,$B$3:$B2334))</f>
        <v/>
      </c>
      <c r="R2334" t="str">
        <f>IF(ISBLANK(A2334),"",SUMIF($A$3:$A2334,R$2,$B$3:$B2334))</f>
        <v/>
      </c>
      <c r="T2334" s="2" t="str">
        <f t="shared" si="291"/>
        <v/>
      </c>
      <c r="U2334" s="2" t="str">
        <f t="shared" si="292"/>
        <v/>
      </c>
      <c r="V2334" s="2" t="str">
        <f t="shared" si="293"/>
        <v/>
      </c>
      <c r="W2334" s="2" t="str">
        <f t="shared" si="294"/>
        <v/>
      </c>
    </row>
    <row r="2335" spans="8:23" x14ac:dyDescent="0.3">
      <c r="H2335" s="12">
        <f t="shared" si="295"/>
        <v>0</v>
      </c>
      <c r="I2335" s="2" t="str">
        <f t="shared" si="288"/>
        <v/>
      </c>
      <c r="J2335" s="2" t="str">
        <f>IF(ISBLANK(A2335),"",-SUM(I$3:I2335))</f>
        <v/>
      </c>
      <c r="K2335" s="2" t="str">
        <f t="shared" si="289"/>
        <v/>
      </c>
      <c r="L2335" s="7" t="str">
        <f t="shared" si="290"/>
        <v/>
      </c>
      <c r="M2335" s="7" t="str">
        <f>IF(ISBLANK(A2335),"",K2335/($M$1+SUM(K$3:K2334)))</f>
        <v/>
      </c>
      <c r="N2335" t="str">
        <f>IF(ISBLANK(A2335),"",IF(H2336=0,NETWORKDAYS($H$3,H2335,holiday!$B$2:$B$10),IF(DAY(H2335)&lt;DAY(H2336),NETWORKDAYS($H$3,H2335,holiday!$B$2:$B$10),0)))</f>
        <v/>
      </c>
      <c r="O2335" t="str">
        <f>IF(ISBLANK(A2335),"",SUMIF($A$3:$A2335,O$2,$B$3:$B2335))</f>
        <v/>
      </c>
      <c r="P2335" t="str">
        <f>IF(ISBLANK(A2335),"",SUMIF($A$3:$A2335,P$2,$B$3:$B2335))</f>
        <v/>
      </c>
      <c r="Q2335" t="str">
        <f>IF(ISBLANK(A2335),"",SUMIF($A$3:$A2335,Q$2,$B$3:$B2335))</f>
        <v/>
      </c>
      <c r="R2335" t="str">
        <f>IF(ISBLANK(A2335),"",SUMIF($A$3:$A2335,R$2,$B$3:$B2335))</f>
        <v/>
      </c>
      <c r="T2335" s="2" t="str">
        <f t="shared" si="291"/>
        <v/>
      </c>
      <c r="U2335" s="2" t="str">
        <f t="shared" si="292"/>
        <v/>
      </c>
      <c r="V2335" s="2" t="str">
        <f t="shared" si="293"/>
        <v/>
      </c>
      <c r="W2335" s="2" t="str">
        <f t="shared" si="294"/>
        <v/>
      </c>
    </row>
    <row r="2336" spans="8:23" x14ac:dyDescent="0.3">
      <c r="H2336" s="12">
        <f t="shared" si="295"/>
        <v>0</v>
      </c>
      <c r="I2336" s="2" t="str">
        <f t="shared" si="288"/>
        <v/>
      </c>
      <c r="J2336" s="2" t="str">
        <f>IF(ISBLANK(A2336),"",-SUM(I$3:I2336))</f>
        <v/>
      </c>
      <c r="K2336" s="2" t="str">
        <f t="shared" si="289"/>
        <v/>
      </c>
      <c r="L2336" s="7" t="str">
        <f t="shared" si="290"/>
        <v/>
      </c>
      <c r="M2336" s="7" t="str">
        <f>IF(ISBLANK(A2336),"",K2336/($M$1+SUM(K$3:K2335)))</f>
        <v/>
      </c>
      <c r="N2336" t="str">
        <f>IF(ISBLANK(A2336),"",IF(H2337=0,NETWORKDAYS($H$3,H2336,holiday!$B$2:$B$10),IF(DAY(H2336)&lt;DAY(H2337),NETWORKDAYS($H$3,H2336,holiday!$B$2:$B$10),0)))</f>
        <v/>
      </c>
      <c r="O2336" t="str">
        <f>IF(ISBLANK(A2336),"",SUMIF($A$3:$A2336,O$2,$B$3:$B2336))</f>
        <v/>
      </c>
      <c r="P2336" t="str">
        <f>IF(ISBLANK(A2336),"",SUMIF($A$3:$A2336,P$2,$B$3:$B2336))</f>
        <v/>
      </c>
      <c r="Q2336" t="str">
        <f>IF(ISBLANK(A2336),"",SUMIF($A$3:$A2336,Q$2,$B$3:$B2336))</f>
        <v/>
      </c>
      <c r="R2336" t="str">
        <f>IF(ISBLANK(A2336),"",SUMIF($A$3:$A2336,R$2,$B$3:$B2336))</f>
        <v/>
      </c>
      <c r="T2336" s="2" t="str">
        <f t="shared" si="291"/>
        <v/>
      </c>
      <c r="U2336" s="2" t="str">
        <f t="shared" si="292"/>
        <v/>
      </c>
      <c r="V2336" s="2" t="str">
        <f t="shared" si="293"/>
        <v/>
      </c>
      <c r="W2336" s="2" t="str">
        <f t="shared" si="294"/>
        <v/>
      </c>
    </row>
    <row r="2337" spans="8:23" x14ac:dyDescent="0.3">
      <c r="H2337" s="12">
        <f t="shared" si="295"/>
        <v>0</v>
      </c>
      <c r="I2337" s="2" t="str">
        <f t="shared" si="288"/>
        <v/>
      </c>
      <c r="J2337" s="2" t="str">
        <f>IF(ISBLANK(A2337),"",-SUM(I$3:I2337))</f>
        <v/>
      </c>
      <c r="K2337" s="2" t="str">
        <f t="shared" si="289"/>
        <v/>
      </c>
      <c r="L2337" s="7" t="str">
        <f t="shared" si="290"/>
        <v/>
      </c>
      <c r="M2337" s="7" t="str">
        <f>IF(ISBLANK(A2337),"",K2337/($M$1+SUM(K$3:K2336)))</f>
        <v/>
      </c>
      <c r="N2337" t="str">
        <f>IF(ISBLANK(A2337),"",IF(H2338=0,NETWORKDAYS($H$3,H2337,holiday!$B$2:$B$10),IF(DAY(H2337)&lt;DAY(H2338),NETWORKDAYS($H$3,H2337,holiday!$B$2:$B$10),0)))</f>
        <v/>
      </c>
      <c r="O2337" t="str">
        <f>IF(ISBLANK(A2337),"",SUMIF($A$3:$A2337,O$2,$B$3:$B2337))</f>
        <v/>
      </c>
      <c r="P2337" t="str">
        <f>IF(ISBLANK(A2337),"",SUMIF($A$3:$A2337,P$2,$B$3:$B2337))</f>
        <v/>
      </c>
      <c r="Q2337" t="str">
        <f>IF(ISBLANK(A2337),"",SUMIF($A$3:$A2337,Q$2,$B$3:$B2337))</f>
        <v/>
      </c>
      <c r="R2337" t="str">
        <f>IF(ISBLANK(A2337),"",SUMIF($A$3:$A2337,R$2,$B$3:$B2337))</f>
        <v/>
      </c>
      <c r="T2337" s="2" t="str">
        <f t="shared" si="291"/>
        <v/>
      </c>
      <c r="U2337" s="2" t="str">
        <f t="shared" si="292"/>
        <v/>
      </c>
      <c r="V2337" s="2" t="str">
        <f t="shared" si="293"/>
        <v/>
      </c>
      <c r="W2337" s="2" t="str">
        <f t="shared" si="294"/>
        <v/>
      </c>
    </row>
    <row r="2338" spans="8:23" x14ac:dyDescent="0.3">
      <c r="H2338" s="12">
        <f t="shared" si="295"/>
        <v>0</v>
      </c>
      <c r="I2338" s="2" t="str">
        <f t="shared" si="288"/>
        <v/>
      </c>
      <c r="J2338" s="2" t="str">
        <f>IF(ISBLANK(A2338),"",-SUM(I$3:I2338))</f>
        <v/>
      </c>
      <c r="K2338" s="2" t="str">
        <f t="shared" si="289"/>
        <v/>
      </c>
      <c r="L2338" s="7" t="str">
        <f t="shared" si="290"/>
        <v/>
      </c>
      <c r="M2338" s="7" t="str">
        <f>IF(ISBLANK(A2338),"",K2338/($M$1+SUM(K$3:K2337)))</f>
        <v/>
      </c>
      <c r="N2338" t="str">
        <f>IF(ISBLANK(A2338),"",IF(H2339=0,NETWORKDAYS($H$3,H2338,holiday!$B$2:$B$10),IF(DAY(H2338)&lt;DAY(H2339),NETWORKDAYS($H$3,H2338,holiday!$B$2:$B$10),0)))</f>
        <v/>
      </c>
      <c r="O2338" t="str">
        <f>IF(ISBLANK(A2338),"",SUMIF($A$3:$A2338,O$2,$B$3:$B2338))</f>
        <v/>
      </c>
      <c r="P2338" t="str">
        <f>IF(ISBLANK(A2338),"",SUMIF($A$3:$A2338,P$2,$B$3:$B2338))</f>
        <v/>
      </c>
      <c r="Q2338" t="str">
        <f>IF(ISBLANK(A2338),"",SUMIF($A$3:$A2338,Q$2,$B$3:$B2338))</f>
        <v/>
      </c>
      <c r="R2338" t="str">
        <f>IF(ISBLANK(A2338),"",SUMIF($A$3:$A2338,R$2,$B$3:$B2338))</f>
        <v/>
      </c>
      <c r="T2338" s="2" t="str">
        <f t="shared" si="291"/>
        <v/>
      </c>
      <c r="U2338" s="2" t="str">
        <f t="shared" si="292"/>
        <v/>
      </c>
      <c r="V2338" s="2" t="str">
        <f t="shared" si="293"/>
        <v/>
      </c>
      <c r="W2338" s="2" t="str">
        <f t="shared" si="294"/>
        <v/>
      </c>
    </row>
    <row r="2339" spans="8:23" x14ac:dyDescent="0.3">
      <c r="H2339" s="12">
        <f t="shared" si="295"/>
        <v>0</v>
      </c>
      <c r="I2339" s="2" t="str">
        <f t="shared" si="288"/>
        <v/>
      </c>
      <c r="J2339" s="2" t="str">
        <f>IF(ISBLANK(A2339),"",-SUM(I$3:I2339))</f>
        <v/>
      </c>
      <c r="K2339" s="2" t="str">
        <f t="shared" si="289"/>
        <v/>
      </c>
      <c r="L2339" s="7" t="str">
        <f t="shared" si="290"/>
        <v/>
      </c>
      <c r="M2339" s="7" t="str">
        <f>IF(ISBLANK(A2339),"",K2339/($M$1+SUM(K$3:K2338)))</f>
        <v/>
      </c>
      <c r="N2339" t="str">
        <f>IF(ISBLANK(A2339),"",IF(H2340=0,NETWORKDAYS($H$3,H2339,holiday!$B$2:$B$10),IF(DAY(H2339)&lt;DAY(H2340),NETWORKDAYS($H$3,H2339,holiday!$B$2:$B$10),0)))</f>
        <v/>
      </c>
      <c r="O2339" t="str">
        <f>IF(ISBLANK(A2339),"",SUMIF($A$3:$A2339,O$2,$B$3:$B2339))</f>
        <v/>
      </c>
      <c r="P2339" t="str">
        <f>IF(ISBLANK(A2339),"",SUMIF($A$3:$A2339,P$2,$B$3:$B2339))</f>
        <v/>
      </c>
      <c r="Q2339" t="str">
        <f>IF(ISBLANK(A2339),"",SUMIF($A$3:$A2339,Q$2,$B$3:$B2339))</f>
        <v/>
      </c>
      <c r="R2339" t="str">
        <f>IF(ISBLANK(A2339),"",SUMIF($A$3:$A2339,R$2,$B$3:$B2339))</f>
        <v/>
      </c>
      <c r="T2339" s="2" t="str">
        <f t="shared" si="291"/>
        <v/>
      </c>
      <c r="U2339" s="2" t="str">
        <f t="shared" si="292"/>
        <v/>
      </c>
      <c r="V2339" s="2" t="str">
        <f t="shared" si="293"/>
        <v/>
      </c>
      <c r="W2339" s="2" t="str">
        <f t="shared" si="294"/>
        <v/>
      </c>
    </row>
    <row r="2340" spans="8:23" x14ac:dyDescent="0.3">
      <c r="H2340" s="12">
        <f t="shared" si="295"/>
        <v>0</v>
      </c>
      <c r="I2340" s="2" t="str">
        <f t="shared" si="288"/>
        <v/>
      </c>
      <c r="J2340" s="2" t="str">
        <f>IF(ISBLANK(A2340),"",-SUM(I$3:I2340))</f>
        <v/>
      </c>
      <c r="K2340" s="2" t="str">
        <f t="shared" si="289"/>
        <v/>
      </c>
      <c r="L2340" s="7" t="str">
        <f t="shared" si="290"/>
        <v/>
      </c>
      <c r="M2340" s="7" t="str">
        <f>IF(ISBLANK(A2340),"",K2340/($M$1+SUM(K$3:K2339)))</f>
        <v/>
      </c>
      <c r="N2340" t="str">
        <f>IF(ISBLANK(A2340),"",IF(H2341=0,NETWORKDAYS($H$3,H2340,holiday!$B$2:$B$10),IF(DAY(H2340)&lt;DAY(H2341),NETWORKDAYS($H$3,H2340,holiday!$B$2:$B$10),0)))</f>
        <v/>
      </c>
      <c r="O2340" t="str">
        <f>IF(ISBLANK(A2340),"",SUMIF($A$3:$A2340,O$2,$B$3:$B2340))</f>
        <v/>
      </c>
      <c r="P2340" t="str">
        <f>IF(ISBLANK(A2340),"",SUMIF($A$3:$A2340,P$2,$B$3:$B2340))</f>
        <v/>
      </c>
      <c r="Q2340" t="str">
        <f>IF(ISBLANK(A2340),"",SUMIF($A$3:$A2340,Q$2,$B$3:$B2340))</f>
        <v/>
      </c>
      <c r="R2340" t="str">
        <f>IF(ISBLANK(A2340),"",SUMIF($A$3:$A2340,R$2,$B$3:$B2340))</f>
        <v/>
      </c>
      <c r="T2340" s="2" t="str">
        <f t="shared" si="291"/>
        <v/>
      </c>
      <c r="U2340" s="2" t="str">
        <f t="shared" si="292"/>
        <v/>
      </c>
      <c r="V2340" s="2" t="str">
        <f t="shared" si="293"/>
        <v/>
      </c>
      <c r="W2340" s="2" t="str">
        <f t="shared" si="294"/>
        <v/>
      </c>
    </row>
    <row r="2341" spans="8:23" x14ac:dyDescent="0.3">
      <c r="H2341" s="12">
        <f t="shared" si="295"/>
        <v>0</v>
      </c>
      <c r="I2341" s="2" t="str">
        <f t="shared" si="288"/>
        <v/>
      </c>
      <c r="J2341" s="2" t="str">
        <f>IF(ISBLANK(A2341),"",-SUM(I$3:I2341))</f>
        <v/>
      </c>
      <c r="K2341" s="2" t="str">
        <f t="shared" si="289"/>
        <v/>
      </c>
      <c r="L2341" s="7" t="str">
        <f t="shared" si="290"/>
        <v/>
      </c>
      <c r="M2341" s="7" t="str">
        <f>IF(ISBLANK(A2341),"",K2341/($M$1+SUM(K$3:K2340)))</f>
        <v/>
      </c>
      <c r="N2341" t="str">
        <f>IF(ISBLANK(A2341),"",IF(H2342=0,NETWORKDAYS($H$3,H2341,holiday!$B$2:$B$10),IF(DAY(H2341)&lt;DAY(H2342),NETWORKDAYS($H$3,H2341,holiday!$B$2:$B$10),0)))</f>
        <v/>
      </c>
      <c r="O2341" t="str">
        <f>IF(ISBLANK(A2341),"",SUMIF($A$3:$A2341,O$2,$B$3:$B2341))</f>
        <v/>
      </c>
      <c r="P2341" t="str">
        <f>IF(ISBLANK(A2341),"",SUMIF($A$3:$A2341,P$2,$B$3:$B2341))</f>
        <v/>
      </c>
      <c r="Q2341" t="str">
        <f>IF(ISBLANK(A2341),"",SUMIF($A$3:$A2341,Q$2,$B$3:$B2341))</f>
        <v/>
      </c>
      <c r="R2341" t="str">
        <f>IF(ISBLANK(A2341),"",SUMIF($A$3:$A2341,R$2,$B$3:$B2341))</f>
        <v/>
      </c>
      <c r="T2341" s="2" t="str">
        <f t="shared" si="291"/>
        <v/>
      </c>
      <c r="U2341" s="2" t="str">
        <f t="shared" si="292"/>
        <v/>
      </c>
      <c r="V2341" s="2" t="str">
        <f t="shared" si="293"/>
        <v/>
      </c>
      <c r="W2341" s="2" t="str">
        <f t="shared" si="294"/>
        <v/>
      </c>
    </row>
    <row r="2342" spans="8:23" x14ac:dyDescent="0.3">
      <c r="H2342" s="12">
        <f t="shared" si="295"/>
        <v>0</v>
      </c>
      <c r="I2342" s="2" t="str">
        <f t="shared" si="288"/>
        <v/>
      </c>
      <c r="J2342" s="2" t="str">
        <f>IF(ISBLANK(A2342),"",-SUM(I$3:I2342))</f>
        <v/>
      </c>
      <c r="K2342" s="2" t="str">
        <f t="shared" si="289"/>
        <v/>
      </c>
      <c r="L2342" s="7" t="str">
        <f t="shared" si="290"/>
        <v/>
      </c>
      <c r="M2342" s="7" t="str">
        <f>IF(ISBLANK(A2342),"",K2342/($M$1+SUM(K$3:K2341)))</f>
        <v/>
      </c>
      <c r="N2342" t="str">
        <f>IF(ISBLANK(A2342),"",IF(H2343=0,NETWORKDAYS($H$3,H2342,holiday!$B$2:$B$10),IF(DAY(H2342)&lt;DAY(H2343),NETWORKDAYS($H$3,H2342,holiday!$B$2:$B$10),0)))</f>
        <v/>
      </c>
      <c r="O2342" t="str">
        <f>IF(ISBLANK(A2342),"",SUMIF($A$3:$A2342,O$2,$B$3:$B2342))</f>
        <v/>
      </c>
      <c r="P2342" t="str">
        <f>IF(ISBLANK(A2342),"",SUMIF($A$3:$A2342,P$2,$B$3:$B2342))</f>
        <v/>
      </c>
      <c r="Q2342" t="str">
        <f>IF(ISBLANK(A2342),"",SUMIF($A$3:$A2342,Q$2,$B$3:$B2342))</f>
        <v/>
      </c>
      <c r="R2342" t="str">
        <f>IF(ISBLANK(A2342),"",SUMIF($A$3:$A2342,R$2,$B$3:$B2342))</f>
        <v/>
      </c>
      <c r="T2342" s="2" t="str">
        <f t="shared" si="291"/>
        <v/>
      </c>
      <c r="U2342" s="2" t="str">
        <f t="shared" si="292"/>
        <v/>
      </c>
      <c r="V2342" s="2" t="str">
        <f t="shared" si="293"/>
        <v/>
      </c>
      <c r="W2342" s="2" t="str">
        <f t="shared" si="294"/>
        <v/>
      </c>
    </row>
    <row r="2343" spans="8:23" x14ac:dyDescent="0.3">
      <c r="H2343" s="12">
        <f t="shared" si="295"/>
        <v>0</v>
      </c>
      <c r="I2343" s="2" t="str">
        <f t="shared" si="288"/>
        <v/>
      </c>
      <c r="J2343" s="2" t="str">
        <f>IF(ISBLANK(A2343),"",-SUM(I$3:I2343))</f>
        <v/>
      </c>
      <c r="K2343" s="2" t="str">
        <f t="shared" si="289"/>
        <v/>
      </c>
      <c r="L2343" s="7" t="str">
        <f t="shared" si="290"/>
        <v/>
      </c>
      <c r="M2343" s="7" t="str">
        <f>IF(ISBLANK(A2343),"",K2343/($M$1+SUM(K$3:K2342)))</f>
        <v/>
      </c>
      <c r="N2343" t="str">
        <f>IF(ISBLANK(A2343),"",IF(H2344=0,NETWORKDAYS($H$3,H2343,holiday!$B$2:$B$10),IF(DAY(H2343)&lt;DAY(H2344),NETWORKDAYS($H$3,H2343,holiday!$B$2:$B$10),0)))</f>
        <v/>
      </c>
      <c r="O2343" t="str">
        <f>IF(ISBLANK(A2343),"",SUMIF($A$3:$A2343,O$2,$B$3:$B2343))</f>
        <v/>
      </c>
      <c r="P2343" t="str">
        <f>IF(ISBLANK(A2343),"",SUMIF($A$3:$A2343,P$2,$B$3:$B2343))</f>
        <v/>
      </c>
      <c r="Q2343" t="str">
        <f>IF(ISBLANK(A2343),"",SUMIF($A$3:$A2343,Q$2,$B$3:$B2343))</f>
        <v/>
      </c>
      <c r="R2343" t="str">
        <f>IF(ISBLANK(A2343),"",SUMIF($A$3:$A2343,R$2,$B$3:$B2343))</f>
        <v/>
      </c>
      <c r="T2343" s="2" t="str">
        <f t="shared" si="291"/>
        <v/>
      </c>
      <c r="U2343" s="2" t="str">
        <f t="shared" si="292"/>
        <v/>
      </c>
      <c r="V2343" s="2" t="str">
        <f t="shared" si="293"/>
        <v/>
      </c>
      <c r="W2343" s="2" t="str">
        <f t="shared" si="294"/>
        <v/>
      </c>
    </row>
    <row r="2344" spans="8:23" x14ac:dyDescent="0.3">
      <c r="H2344" s="12">
        <f t="shared" si="295"/>
        <v>0</v>
      </c>
      <c r="I2344" s="2" t="str">
        <f t="shared" ref="I2344:I2407" si="296">IF(ISBLANK(A2344),"",-B2344*C2344)</f>
        <v/>
      </c>
      <c r="J2344" s="2" t="str">
        <f>IF(ISBLANK(A2344),"",-SUM(I$3:I2344))</f>
        <v/>
      </c>
      <c r="K2344" s="2" t="str">
        <f t="shared" ref="K2344:K2407" si="297">IF(ISBLANK(A2344),"",SUMPRODUCT(O2344:R2344,T2344:W2344)-J2344)</f>
        <v/>
      </c>
      <c r="L2344" s="7" t="str">
        <f t="shared" ref="L2344:L2407" si="298">IF(ISBLANK(A2344),"",K2344/$M$1)</f>
        <v/>
      </c>
      <c r="M2344" s="7" t="str">
        <f>IF(ISBLANK(A2344),"",K2344/($M$1+SUM(K$3:K2343)))</f>
        <v/>
      </c>
      <c r="N2344" t="str">
        <f>IF(ISBLANK(A2344),"",IF(H2345=0,NETWORKDAYS($H$3,H2344,holiday!$B$2:$B$10),IF(DAY(H2344)&lt;DAY(H2345),NETWORKDAYS($H$3,H2344,holiday!$B$2:$B$10),0)))</f>
        <v/>
      </c>
      <c r="O2344" t="str">
        <f>IF(ISBLANK(A2344),"",SUMIF($A$3:$A2344,O$2,$B$3:$B2344))</f>
        <v/>
      </c>
      <c r="P2344" t="str">
        <f>IF(ISBLANK(A2344),"",SUMIF($A$3:$A2344,P$2,$B$3:$B2344))</f>
        <v/>
      </c>
      <c r="Q2344" t="str">
        <f>IF(ISBLANK(A2344),"",SUMIF($A$3:$A2344,Q$2,$B$3:$B2344))</f>
        <v/>
      </c>
      <c r="R2344" t="str">
        <f>IF(ISBLANK(A2344),"",SUMIF($A$3:$A2344,R$2,$B$3:$B2344))</f>
        <v/>
      </c>
      <c r="T2344" s="2" t="str">
        <f t="shared" ref="T2344:T2407" si="299">IF(ISBLANK(A2344),"",IF($A2344=T$2,$C2344,T2343))</f>
        <v/>
      </c>
      <c r="U2344" s="2" t="str">
        <f t="shared" ref="U2344:U2407" si="300">IF(ISBLANK(A2344),"",IF($A2344=U$2,$C2344,U2343))</f>
        <v/>
      </c>
      <c r="V2344" s="2" t="str">
        <f t="shared" ref="V2344:V2407" si="301">IF(ISBLANK(A2344),"",IF($A2344=V$2,$C2344,V2343))</f>
        <v/>
      </c>
      <c r="W2344" s="2" t="str">
        <f t="shared" ref="W2344:W2407" si="302">IF(ISBLANK(A2344),"",IF($A2344=W$2,$C2344,W2343))</f>
        <v/>
      </c>
    </row>
    <row r="2345" spans="8:23" x14ac:dyDescent="0.3">
      <c r="H2345" s="12">
        <f t="shared" si="295"/>
        <v>0</v>
      </c>
      <c r="I2345" s="2" t="str">
        <f t="shared" si="296"/>
        <v/>
      </c>
      <c r="J2345" s="2" t="str">
        <f>IF(ISBLANK(A2345),"",-SUM(I$3:I2345))</f>
        <v/>
      </c>
      <c r="K2345" s="2" t="str">
        <f t="shared" si="297"/>
        <v/>
      </c>
      <c r="L2345" s="7" t="str">
        <f t="shared" si="298"/>
        <v/>
      </c>
      <c r="M2345" s="7" t="str">
        <f>IF(ISBLANK(A2345),"",K2345/($M$1+SUM(K$3:K2344)))</f>
        <v/>
      </c>
      <c r="N2345" t="str">
        <f>IF(ISBLANK(A2345),"",IF(H2346=0,NETWORKDAYS($H$3,H2345,holiday!$B$2:$B$10),IF(DAY(H2345)&lt;DAY(H2346),NETWORKDAYS($H$3,H2345,holiday!$B$2:$B$10),0)))</f>
        <v/>
      </c>
      <c r="O2345" t="str">
        <f>IF(ISBLANK(A2345),"",SUMIF($A$3:$A2345,O$2,$B$3:$B2345))</f>
        <v/>
      </c>
      <c r="P2345" t="str">
        <f>IF(ISBLANK(A2345),"",SUMIF($A$3:$A2345,P$2,$B$3:$B2345))</f>
        <v/>
      </c>
      <c r="Q2345" t="str">
        <f>IF(ISBLANK(A2345),"",SUMIF($A$3:$A2345,Q$2,$B$3:$B2345))</f>
        <v/>
      </c>
      <c r="R2345" t="str">
        <f>IF(ISBLANK(A2345),"",SUMIF($A$3:$A2345,R$2,$B$3:$B2345))</f>
        <v/>
      </c>
      <c r="T2345" s="2" t="str">
        <f t="shared" si="299"/>
        <v/>
      </c>
      <c r="U2345" s="2" t="str">
        <f t="shared" si="300"/>
        <v/>
      </c>
      <c r="V2345" s="2" t="str">
        <f t="shared" si="301"/>
        <v/>
      </c>
      <c r="W2345" s="2" t="str">
        <f t="shared" si="302"/>
        <v/>
      </c>
    </row>
    <row r="2346" spans="8:23" x14ac:dyDescent="0.3">
      <c r="H2346" s="12">
        <f t="shared" si="295"/>
        <v>0</v>
      </c>
      <c r="I2346" s="2" t="str">
        <f t="shared" si="296"/>
        <v/>
      </c>
      <c r="J2346" s="2" t="str">
        <f>IF(ISBLANK(A2346),"",-SUM(I$3:I2346))</f>
        <v/>
      </c>
      <c r="K2346" s="2" t="str">
        <f t="shared" si="297"/>
        <v/>
      </c>
      <c r="L2346" s="7" t="str">
        <f t="shared" si="298"/>
        <v/>
      </c>
      <c r="M2346" s="7" t="str">
        <f>IF(ISBLANK(A2346),"",K2346/($M$1+SUM(K$3:K2345)))</f>
        <v/>
      </c>
      <c r="N2346" t="str">
        <f>IF(ISBLANK(A2346),"",IF(H2347=0,NETWORKDAYS($H$3,H2346,holiday!$B$2:$B$10),IF(DAY(H2346)&lt;DAY(H2347),NETWORKDAYS($H$3,H2346,holiday!$B$2:$B$10),0)))</f>
        <v/>
      </c>
      <c r="O2346" t="str">
        <f>IF(ISBLANK(A2346),"",SUMIF($A$3:$A2346,O$2,$B$3:$B2346))</f>
        <v/>
      </c>
      <c r="P2346" t="str">
        <f>IF(ISBLANK(A2346),"",SUMIF($A$3:$A2346,P$2,$B$3:$B2346))</f>
        <v/>
      </c>
      <c r="Q2346" t="str">
        <f>IF(ISBLANK(A2346),"",SUMIF($A$3:$A2346,Q$2,$B$3:$B2346))</f>
        <v/>
      </c>
      <c r="R2346" t="str">
        <f>IF(ISBLANK(A2346),"",SUMIF($A$3:$A2346,R$2,$B$3:$B2346))</f>
        <v/>
      </c>
      <c r="T2346" s="2" t="str">
        <f t="shared" si="299"/>
        <v/>
      </c>
      <c r="U2346" s="2" t="str">
        <f t="shared" si="300"/>
        <v/>
      </c>
      <c r="V2346" s="2" t="str">
        <f t="shared" si="301"/>
        <v/>
      </c>
      <c r="W2346" s="2" t="str">
        <f t="shared" si="302"/>
        <v/>
      </c>
    </row>
    <row r="2347" spans="8:23" x14ac:dyDescent="0.3">
      <c r="H2347" s="12">
        <f t="shared" si="295"/>
        <v>0</v>
      </c>
      <c r="I2347" s="2" t="str">
        <f t="shared" si="296"/>
        <v/>
      </c>
      <c r="J2347" s="2" t="str">
        <f>IF(ISBLANK(A2347),"",-SUM(I$3:I2347))</f>
        <v/>
      </c>
      <c r="K2347" s="2" t="str">
        <f t="shared" si="297"/>
        <v/>
      </c>
      <c r="L2347" s="7" t="str">
        <f t="shared" si="298"/>
        <v/>
      </c>
      <c r="M2347" s="7" t="str">
        <f>IF(ISBLANK(A2347),"",K2347/($M$1+SUM(K$3:K2346)))</f>
        <v/>
      </c>
      <c r="N2347" t="str">
        <f>IF(ISBLANK(A2347),"",IF(H2348=0,NETWORKDAYS($H$3,H2347,holiday!$B$2:$B$10),IF(DAY(H2347)&lt;DAY(H2348),NETWORKDAYS($H$3,H2347,holiday!$B$2:$B$10),0)))</f>
        <v/>
      </c>
      <c r="O2347" t="str">
        <f>IF(ISBLANK(A2347),"",SUMIF($A$3:$A2347,O$2,$B$3:$B2347))</f>
        <v/>
      </c>
      <c r="P2347" t="str">
        <f>IF(ISBLANK(A2347),"",SUMIF($A$3:$A2347,P$2,$B$3:$B2347))</f>
        <v/>
      </c>
      <c r="Q2347" t="str">
        <f>IF(ISBLANK(A2347),"",SUMIF($A$3:$A2347,Q$2,$B$3:$B2347))</f>
        <v/>
      </c>
      <c r="R2347" t="str">
        <f>IF(ISBLANK(A2347),"",SUMIF($A$3:$A2347,R$2,$B$3:$B2347))</f>
        <v/>
      </c>
      <c r="T2347" s="2" t="str">
        <f t="shared" si="299"/>
        <v/>
      </c>
      <c r="U2347" s="2" t="str">
        <f t="shared" si="300"/>
        <v/>
      </c>
      <c r="V2347" s="2" t="str">
        <f t="shared" si="301"/>
        <v/>
      </c>
      <c r="W2347" s="2" t="str">
        <f t="shared" si="302"/>
        <v/>
      </c>
    </row>
    <row r="2348" spans="8:23" x14ac:dyDescent="0.3">
      <c r="H2348" s="12">
        <f t="shared" si="295"/>
        <v>0</v>
      </c>
      <c r="I2348" s="2" t="str">
        <f t="shared" si="296"/>
        <v/>
      </c>
      <c r="J2348" s="2" t="str">
        <f>IF(ISBLANK(A2348),"",-SUM(I$3:I2348))</f>
        <v/>
      </c>
      <c r="K2348" s="2" t="str">
        <f t="shared" si="297"/>
        <v/>
      </c>
      <c r="L2348" s="7" t="str">
        <f t="shared" si="298"/>
        <v/>
      </c>
      <c r="M2348" s="7" t="str">
        <f>IF(ISBLANK(A2348),"",K2348/($M$1+SUM(K$3:K2347)))</f>
        <v/>
      </c>
      <c r="N2348" t="str">
        <f>IF(ISBLANK(A2348),"",IF(H2349=0,NETWORKDAYS($H$3,H2348,holiday!$B$2:$B$10),IF(DAY(H2348)&lt;DAY(H2349),NETWORKDAYS($H$3,H2348,holiday!$B$2:$B$10),0)))</f>
        <v/>
      </c>
      <c r="O2348" t="str">
        <f>IF(ISBLANK(A2348),"",SUMIF($A$3:$A2348,O$2,$B$3:$B2348))</f>
        <v/>
      </c>
      <c r="P2348" t="str">
        <f>IF(ISBLANK(A2348),"",SUMIF($A$3:$A2348,P$2,$B$3:$B2348))</f>
        <v/>
      </c>
      <c r="Q2348" t="str">
        <f>IF(ISBLANK(A2348),"",SUMIF($A$3:$A2348,Q$2,$B$3:$B2348))</f>
        <v/>
      </c>
      <c r="R2348" t="str">
        <f>IF(ISBLANK(A2348),"",SUMIF($A$3:$A2348,R$2,$B$3:$B2348))</f>
        <v/>
      </c>
      <c r="T2348" s="2" t="str">
        <f t="shared" si="299"/>
        <v/>
      </c>
      <c r="U2348" s="2" t="str">
        <f t="shared" si="300"/>
        <v/>
      </c>
      <c r="V2348" s="2" t="str">
        <f t="shared" si="301"/>
        <v/>
      </c>
      <c r="W2348" s="2" t="str">
        <f t="shared" si="302"/>
        <v/>
      </c>
    </row>
    <row r="2349" spans="8:23" x14ac:dyDescent="0.3">
      <c r="H2349" s="12">
        <f t="shared" si="295"/>
        <v>0</v>
      </c>
      <c r="I2349" s="2" t="str">
        <f t="shared" si="296"/>
        <v/>
      </c>
      <c r="J2349" s="2" t="str">
        <f>IF(ISBLANK(A2349),"",-SUM(I$3:I2349))</f>
        <v/>
      </c>
      <c r="K2349" s="2" t="str">
        <f t="shared" si="297"/>
        <v/>
      </c>
      <c r="L2349" s="7" t="str">
        <f t="shared" si="298"/>
        <v/>
      </c>
      <c r="M2349" s="7" t="str">
        <f>IF(ISBLANK(A2349),"",K2349/($M$1+SUM(K$3:K2348)))</f>
        <v/>
      </c>
      <c r="N2349" t="str">
        <f>IF(ISBLANK(A2349),"",IF(H2350=0,NETWORKDAYS($H$3,H2349,holiday!$B$2:$B$10),IF(DAY(H2349)&lt;DAY(H2350),NETWORKDAYS($H$3,H2349,holiday!$B$2:$B$10),0)))</f>
        <v/>
      </c>
      <c r="O2349" t="str">
        <f>IF(ISBLANK(A2349),"",SUMIF($A$3:$A2349,O$2,$B$3:$B2349))</f>
        <v/>
      </c>
      <c r="P2349" t="str">
        <f>IF(ISBLANK(A2349),"",SUMIF($A$3:$A2349,P$2,$B$3:$B2349))</f>
        <v/>
      </c>
      <c r="Q2349" t="str">
        <f>IF(ISBLANK(A2349),"",SUMIF($A$3:$A2349,Q$2,$B$3:$B2349))</f>
        <v/>
      </c>
      <c r="R2349" t="str">
        <f>IF(ISBLANK(A2349),"",SUMIF($A$3:$A2349,R$2,$B$3:$B2349))</f>
        <v/>
      </c>
      <c r="T2349" s="2" t="str">
        <f t="shared" si="299"/>
        <v/>
      </c>
      <c r="U2349" s="2" t="str">
        <f t="shared" si="300"/>
        <v/>
      </c>
      <c r="V2349" s="2" t="str">
        <f t="shared" si="301"/>
        <v/>
      </c>
      <c r="W2349" s="2" t="str">
        <f t="shared" si="302"/>
        <v/>
      </c>
    </row>
    <row r="2350" spans="8:23" x14ac:dyDescent="0.3">
      <c r="H2350" s="12">
        <f t="shared" si="295"/>
        <v>0</v>
      </c>
      <c r="I2350" s="2" t="str">
        <f t="shared" si="296"/>
        <v/>
      </c>
      <c r="J2350" s="2" t="str">
        <f>IF(ISBLANK(A2350),"",-SUM(I$3:I2350))</f>
        <v/>
      </c>
      <c r="K2350" s="2" t="str">
        <f t="shared" si="297"/>
        <v/>
      </c>
      <c r="L2350" s="7" t="str">
        <f t="shared" si="298"/>
        <v/>
      </c>
      <c r="M2350" s="7" t="str">
        <f>IF(ISBLANK(A2350),"",K2350/($M$1+SUM(K$3:K2349)))</f>
        <v/>
      </c>
      <c r="N2350" t="str">
        <f>IF(ISBLANK(A2350),"",IF(H2351=0,NETWORKDAYS($H$3,H2350,holiday!$B$2:$B$10),IF(DAY(H2350)&lt;DAY(H2351),NETWORKDAYS($H$3,H2350,holiday!$B$2:$B$10),0)))</f>
        <v/>
      </c>
      <c r="O2350" t="str">
        <f>IF(ISBLANK(A2350),"",SUMIF($A$3:$A2350,O$2,$B$3:$B2350))</f>
        <v/>
      </c>
      <c r="P2350" t="str">
        <f>IF(ISBLANK(A2350),"",SUMIF($A$3:$A2350,P$2,$B$3:$B2350))</f>
        <v/>
      </c>
      <c r="Q2350" t="str">
        <f>IF(ISBLANK(A2350),"",SUMIF($A$3:$A2350,Q$2,$B$3:$B2350))</f>
        <v/>
      </c>
      <c r="R2350" t="str">
        <f>IF(ISBLANK(A2350),"",SUMIF($A$3:$A2350,R$2,$B$3:$B2350))</f>
        <v/>
      </c>
      <c r="T2350" s="2" t="str">
        <f t="shared" si="299"/>
        <v/>
      </c>
      <c r="U2350" s="2" t="str">
        <f t="shared" si="300"/>
        <v/>
      </c>
      <c r="V2350" s="2" t="str">
        <f t="shared" si="301"/>
        <v/>
      </c>
      <c r="W2350" s="2" t="str">
        <f t="shared" si="302"/>
        <v/>
      </c>
    </row>
    <row r="2351" spans="8:23" x14ac:dyDescent="0.3">
      <c r="H2351" s="12">
        <f t="shared" si="295"/>
        <v>0</v>
      </c>
      <c r="I2351" s="2" t="str">
        <f t="shared" si="296"/>
        <v/>
      </c>
      <c r="J2351" s="2" t="str">
        <f>IF(ISBLANK(A2351),"",-SUM(I$3:I2351))</f>
        <v/>
      </c>
      <c r="K2351" s="2" t="str">
        <f t="shared" si="297"/>
        <v/>
      </c>
      <c r="L2351" s="7" t="str">
        <f t="shared" si="298"/>
        <v/>
      </c>
      <c r="M2351" s="7" t="str">
        <f>IF(ISBLANK(A2351),"",K2351/($M$1+SUM(K$3:K2350)))</f>
        <v/>
      </c>
      <c r="N2351" t="str">
        <f>IF(ISBLANK(A2351),"",IF(H2352=0,NETWORKDAYS($H$3,H2351,holiday!$B$2:$B$10),IF(DAY(H2351)&lt;DAY(H2352),NETWORKDAYS($H$3,H2351,holiday!$B$2:$B$10),0)))</f>
        <v/>
      </c>
      <c r="O2351" t="str">
        <f>IF(ISBLANK(A2351),"",SUMIF($A$3:$A2351,O$2,$B$3:$B2351))</f>
        <v/>
      </c>
      <c r="P2351" t="str">
        <f>IF(ISBLANK(A2351),"",SUMIF($A$3:$A2351,P$2,$B$3:$B2351))</f>
        <v/>
      </c>
      <c r="Q2351" t="str">
        <f>IF(ISBLANK(A2351),"",SUMIF($A$3:$A2351,Q$2,$B$3:$B2351))</f>
        <v/>
      </c>
      <c r="R2351" t="str">
        <f>IF(ISBLANK(A2351),"",SUMIF($A$3:$A2351,R$2,$B$3:$B2351))</f>
        <v/>
      </c>
      <c r="T2351" s="2" t="str">
        <f t="shared" si="299"/>
        <v/>
      </c>
      <c r="U2351" s="2" t="str">
        <f t="shared" si="300"/>
        <v/>
      </c>
      <c r="V2351" s="2" t="str">
        <f t="shared" si="301"/>
        <v/>
      </c>
      <c r="W2351" s="2" t="str">
        <f t="shared" si="302"/>
        <v/>
      </c>
    </row>
    <row r="2352" spans="8:23" x14ac:dyDescent="0.3">
      <c r="H2352" s="12">
        <f t="shared" si="295"/>
        <v>0</v>
      </c>
      <c r="I2352" s="2" t="str">
        <f t="shared" si="296"/>
        <v/>
      </c>
      <c r="J2352" s="2" t="str">
        <f>IF(ISBLANK(A2352),"",-SUM(I$3:I2352))</f>
        <v/>
      </c>
      <c r="K2352" s="2" t="str">
        <f t="shared" si="297"/>
        <v/>
      </c>
      <c r="L2352" s="7" t="str">
        <f t="shared" si="298"/>
        <v/>
      </c>
      <c r="M2352" s="7" t="str">
        <f>IF(ISBLANK(A2352),"",K2352/($M$1+SUM(K$3:K2351)))</f>
        <v/>
      </c>
      <c r="N2352" t="str">
        <f>IF(ISBLANK(A2352),"",IF(H2353=0,NETWORKDAYS($H$3,H2352,holiday!$B$2:$B$10),IF(DAY(H2352)&lt;DAY(H2353),NETWORKDAYS($H$3,H2352,holiday!$B$2:$B$10),0)))</f>
        <v/>
      </c>
      <c r="O2352" t="str">
        <f>IF(ISBLANK(A2352),"",SUMIF($A$3:$A2352,O$2,$B$3:$B2352))</f>
        <v/>
      </c>
      <c r="P2352" t="str">
        <f>IF(ISBLANK(A2352),"",SUMIF($A$3:$A2352,P$2,$B$3:$B2352))</f>
        <v/>
      </c>
      <c r="Q2352" t="str">
        <f>IF(ISBLANK(A2352),"",SUMIF($A$3:$A2352,Q$2,$B$3:$B2352))</f>
        <v/>
      </c>
      <c r="R2352" t="str">
        <f>IF(ISBLANK(A2352),"",SUMIF($A$3:$A2352,R$2,$B$3:$B2352))</f>
        <v/>
      </c>
      <c r="T2352" s="2" t="str">
        <f t="shared" si="299"/>
        <v/>
      </c>
      <c r="U2352" s="2" t="str">
        <f t="shared" si="300"/>
        <v/>
      </c>
      <c r="V2352" s="2" t="str">
        <f t="shared" si="301"/>
        <v/>
      </c>
      <c r="W2352" s="2" t="str">
        <f t="shared" si="302"/>
        <v/>
      </c>
    </row>
    <row r="2353" spans="8:23" x14ac:dyDescent="0.3">
      <c r="H2353" s="12">
        <f t="shared" si="295"/>
        <v>0</v>
      </c>
      <c r="I2353" s="2" t="str">
        <f t="shared" si="296"/>
        <v/>
      </c>
      <c r="J2353" s="2" t="str">
        <f>IF(ISBLANK(A2353),"",-SUM(I$3:I2353))</f>
        <v/>
      </c>
      <c r="K2353" s="2" t="str">
        <f t="shared" si="297"/>
        <v/>
      </c>
      <c r="L2353" s="7" t="str">
        <f t="shared" si="298"/>
        <v/>
      </c>
      <c r="M2353" s="7" t="str">
        <f>IF(ISBLANK(A2353),"",K2353/($M$1+SUM(K$3:K2352)))</f>
        <v/>
      </c>
      <c r="N2353" t="str">
        <f>IF(ISBLANK(A2353),"",IF(H2354=0,NETWORKDAYS($H$3,H2353,holiday!$B$2:$B$10),IF(DAY(H2353)&lt;DAY(H2354),NETWORKDAYS($H$3,H2353,holiday!$B$2:$B$10),0)))</f>
        <v/>
      </c>
      <c r="O2353" t="str">
        <f>IF(ISBLANK(A2353),"",SUMIF($A$3:$A2353,O$2,$B$3:$B2353))</f>
        <v/>
      </c>
      <c r="P2353" t="str">
        <f>IF(ISBLANK(A2353),"",SUMIF($A$3:$A2353,P$2,$B$3:$B2353))</f>
        <v/>
      </c>
      <c r="Q2353" t="str">
        <f>IF(ISBLANK(A2353),"",SUMIF($A$3:$A2353,Q$2,$B$3:$B2353))</f>
        <v/>
      </c>
      <c r="R2353" t="str">
        <f>IF(ISBLANK(A2353),"",SUMIF($A$3:$A2353,R$2,$B$3:$B2353))</f>
        <v/>
      </c>
      <c r="T2353" s="2" t="str">
        <f t="shared" si="299"/>
        <v/>
      </c>
      <c r="U2353" s="2" t="str">
        <f t="shared" si="300"/>
        <v/>
      </c>
      <c r="V2353" s="2" t="str">
        <f t="shared" si="301"/>
        <v/>
      </c>
      <c r="W2353" s="2" t="str">
        <f t="shared" si="302"/>
        <v/>
      </c>
    </row>
    <row r="2354" spans="8:23" x14ac:dyDescent="0.3">
      <c r="H2354" s="12">
        <f t="shared" si="295"/>
        <v>0</v>
      </c>
      <c r="I2354" s="2" t="str">
        <f t="shared" si="296"/>
        <v/>
      </c>
      <c r="J2354" s="2" t="str">
        <f>IF(ISBLANK(A2354),"",-SUM(I$3:I2354))</f>
        <v/>
      </c>
      <c r="K2354" s="2" t="str">
        <f t="shared" si="297"/>
        <v/>
      </c>
      <c r="L2354" s="7" t="str">
        <f t="shared" si="298"/>
        <v/>
      </c>
      <c r="M2354" s="7" t="str">
        <f>IF(ISBLANK(A2354),"",K2354/($M$1+SUM(K$3:K2353)))</f>
        <v/>
      </c>
      <c r="N2354" t="str">
        <f>IF(ISBLANK(A2354),"",IF(H2355=0,NETWORKDAYS($H$3,H2354,holiday!$B$2:$B$10),IF(DAY(H2354)&lt;DAY(H2355),NETWORKDAYS($H$3,H2354,holiday!$B$2:$B$10),0)))</f>
        <v/>
      </c>
      <c r="O2354" t="str">
        <f>IF(ISBLANK(A2354),"",SUMIF($A$3:$A2354,O$2,$B$3:$B2354))</f>
        <v/>
      </c>
      <c r="P2354" t="str">
        <f>IF(ISBLANK(A2354),"",SUMIF($A$3:$A2354,P$2,$B$3:$B2354))</f>
        <v/>
      </c>
      <c r="Q2354" t="str">
        <f>IF(ISBLANK(A2354),"",SUMIF($A$3:$A2354,Q$2,$B$3:$B2354))</f>
        <v/>
      </c>
      <c r="R2354" t="str">
        <f>IF(ISBLANK(A2354),"",SUMIF($A$3:$A2354,R$2,$B$3:$B2354))</f>
        <v/>
      </c>
      <c r="T2354" s="2" t="str">
        <f t="shared" si="299"/>
        <v/>
      </c>
      <c r="U2354" s="2" t="str">
        <f t="shared" si="300"/>
        <v/>
      </c>
      <c r="V2354" s="2" t="str">
        <f t="shared" si="301"/>
        <v/>
      </c>
      <c r="W2354" s="2" t="str">
        <f t="shared" si="302"/>
        <v/>
      </c>
    </row>
    <row r="2355" spans="8:23" x14ac:dyDescent="0.3">
      <c r="H2355" s="12">
        <f t="shared" si="295"/>
        <v>0</v>
      </c>
      <c r="I2355" s="2" t="str">
        <f t="shared" si="296"/>
        <v/>
      </c>
      <c r="J2355" s="2" t="str">
        <f>IF(ISBLANK(A2355),"",-SUM(I$3:I2355))</f>
        <v/>
      </c>
      <c r="K2355" s="2" t="str">
        <f t="shared" si="297"/>
        <v/>
      </c>
      <c r="L2355" s="7" t="str">
        <f t="shared" si="298"/>
        <v/>
      </c>
      <c r="M2355" s="7" t="str">
        <f>IF(ISBLANK(A2355),"",K2355/($M$1+SUM(K$3:K2354)))</f>
        <v/>
      </c>
      <c r="N2355" t="str">
        <f>IF(ISBLANK(A2355),"",IF(H2356=0,NETWORKDAYS($H$3,H2355,holiday!$B$2:$B$10),IF(DAY(H2355)&lt;DAY(H2356),NETWORKDAYS($H$3,H2355,holiday!$B$2:$B$10),0)))</f>
        <v/>
      </c>
      <c r="O2355" t="str">
        <f>IF(ISBLANK(A2355),"",SUMIF($A$3:$A2355,O$2,$B$3:$B2355))</f>
        <v/>
      </c>
      <c r="P2355" t="str">
        <f>IF(ISBLANK(A2355),"",SUMIF($A$3:$A2355,P$2,$B$3:$B2355))</f>
        <v/>
      </c>
      <c r="Q2355" t="str">
        <f>IF(ISBLANK(A2355),"",SUMIF($A$3:$A2355,Q$2,$B$3:$B2355))</f>
        <v/>
      </c>
      <c r="R2355" t="str">
        <f>IF(ISBLANK(A2355),"",SUMIF($A$3:$A2355,R$2,$B$3:$B2355))</f>
        <v/>
      </c>
      <c r="T2355" s="2" t="str">
        <f t="shared" si="299"/>
        <v/>
      </c>
      <c r="U2355" s="2" t="str">
        <f t="shared" si="300"/>
        <v/>
      </c>
      <c r="V2355" s="2" t="str">
        <f t="shared" si="301"/>
        <v/>
      </c>
      <c r="W2355" s="2" t="str">
        <f t="shared" si="302"/>
        <v/>
      </c>
    </row>
    <row r="2356" spans="8:23" x14ac:dyDescent="0.3">
      <c r="H2356" s="12">
        <f t="shared" si="295"/>
        <v>0</v>
      </c>
      <c r="I2356" s="2" t="str">
        <f t="shared" si="296"/>
        <v/>
      </c>
      <c r="J2356" s="2" t="str">
        <f>IF(ISBLANK(A2356),"",-SUM(I$3:I2356))</f>
        <v/>
      </c>
      <c r="K2356" s="2" t="str">
        <f t="shared" si="297"/>
        <v/>
      </c>
      <c r="L2356" s="7" t="str">
        <f t="shared" si="298"/>
        <v/>
      </c>
      <c r="M2356" s="7" t="str">
        <f>IF(ISBLANK(A2356),"",K2356/($M$1+SUM(K$3:K2355)))</f>
        <v/>
      </c>
      <c r="N2356" t="str">
        <f>IF(ISBLANK(A2356),"",IF(H2357=0,NETWORKDAYS($H$3,H2356,holiday!$B$2:$B$10),IF(DAY(H2356)&lt;DAY(H2357),NETWORKDAYS($H$3,H2356,holiday!$B$2:$B$10),0)))</f>
        <v/>
      </c>
      <c r="O2356" t="str">
        <f>IF(ISBLANK(A2356),"",SUMIF($A$3:$A2356,O$2,$B$3:$B2356))</f>
        <v/>
      </c>
      <c r="P2356" t="str">
        <f>IF(ISBLANK(A2356),"",SUMIF($A$3:$A2356,P$2,$B$3:$B2356))</f>
        <v/>
      </c>
      <c r="Q2356" t="str">
        <f>IF(ISBLANK(A2356),"",SUMIF($A$3:$A2356,Q$2,$B$3:$B2356))</f>
        <v/>
      </c>
      <c r="R2356" t="str">
        <f>IF(ISBLANK(A2356),"",SUMIF($A$3:$A2356,R$2,$B$3:$B2356))</f>
        <v/>
      </c>
      <c r="T2356" s="2" t="str">
        <f t="shared" si="299"/>
        <v/>
      </c>
      <c r="U2356" s="2" t="str">
        <f t="shared" si="300"/>
        <v/>
      </c>
      <c r="V2356" s="2" t="str">
        <f t="shared" si="301"/>
        <v/>
      </c>
      <c r="W2356" s="2" t="str">
        <f t="shared" si="302"/>
        <v/>
      </c>
    </row>
    <row r="2357" spans="8:23" x14ac:dyDescent="0.3">
      <c r="H2357" s="12">
        <f t="shared" si="295"/>
        <v>0</v>
      </c>
      <c r="I2357" s="2" t="str">
        <f t="shared" si="296"/>
        <v/>
      </c>
      <c r="J2357" s="2" t="str">
        <f>IF(ISBLANK(A2357),"",-SUM(I$3:I2357))</f>
        <v/>
      </c>
      <c r="K2357" s="2" t="str">
        <f t="shared" si="297"/>
        <v/>
      </c>
      <c r="L2357" s="7" t="str">
        <f t="shared" si="298"/>
        <v/>
      </c>
      <c r="M2357" s="7" t="str">
        <f>IF(ISBLANK(A2357),"",K2357/($M$1+SUM(K$3:K2356)))</f>
        <v/>
      </c>
      <c r="N2357" t="str">
        <f>IF(ISBLANK(A2357),"",IF(H2358=0,NETWORKDAYS($H$3,H2357,holiday!$B$2:$B$10),IF(DAY(H2357)&lt;DAY(H2358),NETWORKDAYS($H$3,H2357,holiday!$B$2:$B$10),0)))</f>
        <v/>
      </c>
      <c r="O2357" t="str">
        <f>IF(ISBLANK(A2357),"",SUMIF($A$3:$A2357,O$2,$B$3:$B2357))</f>
        <v/>
      </c>
      <c r="P2357" t="str">
        <f>IF(ISBLANK(A2357),"",SUMIF($A$3:$A2357,P$2,$B$3:$B2357))</f>
        <v/>
      </c>
      <c r="Q2357" t="str">
        <f>IF(ISBLANK(A2357),"",SUMIF($A$3:$A2357,Q$2,$B$3:$B2357))</f>
        <v/>
      </c>
      <c r="R2357" t="str">
        <f>IF(ISBLANK(A2357),"",SUMIF($A$3:$A2357,R$2,$B$3:$B2357))</f>
        <v/>
      </c>
      <c r="T2357" s="2" t="str">
        <f t="shared" si="299"/>
        <v/>
      </c>
      <c r="U2357" s="2" t="str">
        <f t="shared" si="300"/>
        <v/>
      </c>
      <c r="V2357" s="2" t="str">
        <f t="shared" si="301"/>
        <v/>
      </c>
      <c r="W2357" s="2" t="str">
        <f t="shared" si="302"/>
        <v/>
      </c>
    </row>
    <row r="2358" spans="8:23" x14ac:dyDescent="0.3">
      <c r="H2358" s="12">
        <f t="shared" si="295"/>
        <v>0</v>
      </c>
      <c r="I2358" s="2" t="str">
        <f t="shared" si="296"/>
        <v/>
      </c>
      <c r="J2358" s="2" t="str">
        <f>IF(ISBLANK(A2358),"",-SUM(I$3:I2358))</f>
        <v/>
      </c>
      <c r="K2358" s="2" t="str">
        <f t="shared" si="297"/>
        <v/>
      </c>
      <c r="L2358" s="7" t="str">
        <f t="shared" si="298"/>
        <v/>
      </c>
      <c r="M2358" s="7" t="str">
        <f>IF(ISBLANK(A2358),"",K2358/($M$1+SUM(K$3:K2357)))</f>
        <v/>
      </c>
      <c r="N2358" t="str">
        <f>IF(ISBLANK(A2358),"",IF(H2359=0,NETWORKDAYS($H$3,H2358,holiday!$B$2:$B$10),IF(DAY(H2358)&lt;DAY(H2359),NETWORKDAYS($H$3,H2358,holiday!$B$2:$B$10),0)))</f>
        <v/>
      </c>
      <c r="O2358" t="str">
        <f>IF(ISBLANK(A2358),"",SUMIF($A$3:$A2358,O$2,$B$3:$B2358))</f>
        <v/>
      </c>
      <c r="P2358" t="str">
        <f>IF(ISBLANK(A2358),"",SUMIF($A$3:$A2358,P$2,$B$3:$B2358))</f>
        <v/>
      </c>
      <c r="Q2358" t="str">
        <f>IF(ISBLANK(A2358),"",SUMIF($A$3:$A2358,Q$2,$B$3:$B2358))</f>
        <v/>
      </c>
      <c r="R2358" t="str">
        <f>IF(ISBLANK(A2358),"",SUMIF($A$3:$A2358,R$2,$B$3:$B2358))</f>
        <v/>
      </c>
      <c r="T2358" s="2" t="str">
        <f t="shared" si="299"/>
        <v/>
      </c>
      <c r="U2358" s="2" t="str">
        <f t="shared" si="300"/>
        <v/>
      </c>
      <c r="V2358" s="2" t="str">
        <f t="shared" si="301"/>
        <v/>
      </c>
      <c r="W2358" s="2" t="str">
        <f t="shared" si="302"/>
        <v/>
      </c>
    </row>
    <row r="2359" spans="8:23" x14ac:dyDescent="0.3">
      <c r="H2359" s="12">
        <f t="shared" si="295"/>
        <v>0</v>
      </c>
      <c r="I2359" s="2" t="str">
        <f t="shared" si="296"/>
        <v/>
      </c>
      <c r="J2359" s="2" t="str">
        <f>IF(ISBLANK(A2359),"",-SUM(I$3:I2359))</f>
        <v/>
      </c>
      <c r="K2359" s="2" t="str">
        <f t="shared" si="297"/>
        <v/>
      </c>
      <c r="L2359" s="7" t="str">
        <f t="shared" si="298"/>
        <v/>
      </c>
      <c r="M2359" s="7" t="str">
        <f>IF(ISBLANK(A2359),"",K2359/($M$1+SUM(K$3:K2358)))</f>
        <v/>
      </c>
      <c r="N2359" t="str">
        <f>IF(ISBLANK(A2359),"",IF(H2360=0,NETWORKDAYS($H$3,H2359,holiday!$B$2:$B$10),IF(DAY(H2359)&lt;DAY(H2360),NETWORKDAYS($H$3,H2359,holiday!$B$2:$B$10),0)))</f>
        <v/>
      </c>
      <c r="O2359" t="str">
        <f>IF(ISBLANK(A2359),"",SUMIF($A$3:$A2359,O$2,$B$3:$B2359))</f>
        <v/>
      </c>
      <c r="P2359" t="str">
        <f>IF(ISBLANK(A2359),"",SUMIF($A$3:$A2359,P$2,$B$3:$B2359))</f>
        <v/>
      </c>
      <c r="Q2359" t="str">
        <f>IF(ISBLANK(A2359),"",SUMIF($A$3:$A2359,Q$2,$B$3:$B2359))</f>
        <v/>
      </c>
      <c r="R2359" t="str">
        <f>IF(ISBLANK(A2359),"",SUMIF($A$3:$A2359,R$2,$B$3:$B2359))</f>
        <v/>
      </c>
      <c r="T2359" s="2" t="str">
        <f t="shared" si="299"/>
        <v/>
      </c>
      <c r="U2359" s="2" t="str">
        <f t="shared" si="300"/>
        <v/>
      </c>
      <c r="V2359" s="2" t="str">
        <f t="shared" si="301"/>
        <v/>
      </c>
      <c r="W2359" s="2" t="str">
        <f t="shared" si="302"/>
        <v/>
      </c>
    </row>
    <row r="2360" spans="8:23" x14ac:dyDescent="0.3">
      <c r="H2360" s="12">
        <f t="shared" si="295"/>
        <v>0</v>
      </c>
      <c r="I2360" s="2" t="str">
        <f t="shared" si="296"/>
        <v/>
      </c>
      <c r="J2360" s="2" t="str">
        <f>IF(ISBLANK(A2360),"",-SUM(I$3:I2360))</f>
        <v/>
      </c>
      <c r="K2360" s="2" t="str">
        <f t="shared" si="297"/>
        <v/>
      </c>
      <c r="L2360" s="7" t="str">
        <f t="shared" si="298"/>
        <v/>
      </c>
      <c r="M2360" s="7" t="str">
        <f>IF(ISBLANK(A2360),"",K2360/($M$1+SUM(K$3:K2359)))</f>
        <v/>
      </c>
      <c r="N2360" t="str">
        <f>IF(ISBLANK(A2360),"",IF(H2361=0,NETWORKDAYS($H$3,H2360,holiday!$B$2:$B$10),IF(DAY(H2360)&lt;DAY(H2361),NETWORKDAYS($H$3,H2360,holiday!$B$2:$B$10),0)))</f>
        <v/>
      </c>
      <c r="O2360" t="str">
        <f>IF(ISBLANK(A2360),"",SUMIF($A$3:$A2360,O$2,$B$3:$B2360))</f>
        <v/>
      </c>
      <c r="P2360" t="str">
        <f>IF(ISBLANK(A2360),"",SUMIF($A$3:$A2360,P$2,$B$3:$B2360))</f>
        <v/>
      </c>
      <c r="Q2360" t="str">
        <f>IF(ISBLANK(A2360),"",SUMIF($A$3:$A2360,Q$2,$B$3:$B2360))</f>
        <v/>
      </c>
      <c r="R2360" t="str">
        <f>IF(ISBLANK(A2360),"",SUMIF($A$3:$A2360,R$2,$B$3:$B2360))</f>
        <v/>
      </c>
      <c r="T2360" s="2" t="str">
        <f t="shared" si="299"/>
        <v/>
      </c>
      <c r="U2360" s="2" t="str">
        <f t="shared" si="300"/>
        <v/>
      </c>
      <c r="V2360" s="2" t="str">
        <f t="shared" si="301"/>
        <v/>
      </c>
      <c r="W2360" s="2" t="str">
        <f t="shared" si="302"/>
        <v/>
      </c>
    </row>
    <row r="2361" spans="8:23" x14ac:dyDescent="0.3">
      <c r="H2361" s="12">
        <f t="shared" si="295"/>
        <v>0</v>
      </c>
      <c r="I2361" s="2" t="str">
        <f t="shared" si="296"/>
        <v/>
      </c>
      <c r="J2361" s="2" t="str">
        <f>IF(ISBLANK(A2361),"",-SUM(I$3:I2361))</f>
        <v/>
      </c>
      <c r="K2361" s="2" t="str">
        <f t="shared" si="297"/>
        <v/>
      </c>
      <c r="L2361" s="7" t="str">
        <f t="shared" si="298"/>
        <v/>
      </c>
      <c r="M2361" s="7" t="str">
        <f>IF(ISBLANK(A2361),"",K2361/($M$1+SUM(K$3:K2360)))</f>
        <v/>
      </c>
      <c r="N2361" t="str">
        <f>IF(ISBLANK(A2361),"",IF(H2362=0,NETWORKDAYS($H$3,H2361,holiday!$B$2:$B$10),IF(DAY(H2361)&lt;DAY(H2362),NETWORKDAYS($H$3,H2361,holiday!$B$2:$B$10),0)))</f>
        <v/>
      </c>
      <c r="O2361" t="str">
        <f>IF(ISBLANK(A2361),"",SUMIF($A$3:$A2361,O$2,$B$3:$B2361))</f>
        <v/>
      </c>
      <c r="P2361" t="str">
        <f>IF(ISBLANK(A2361),"",SUMIF($A$3:$A2361,P$2,$B$3:$B2361))</f>
        <v/>
      </c>
      <c r="Q2361" t="str">
        <f>IF(ISBLANK(A2361),"",SUMIF($A$3:$A2361,Q$2,$B$3:$B2361))</f>
        <v/>
      </c>
      <c r="R2361" t="str">
        <f>IF(ISBLANK(A2361),"",SUMIF($A$3:$A2361,R$2,$B$3:$B2361))</f>
        <v/>
      </c>
      <c r="T2361" s="2" t="str">
        <f t="shared" si="299"/>
        <v/>
      </c>
      <c r="U2361" s="2" t="str">
        <f t="shared" si="300"/>
        <v/>
      </c>
      <c r="V2361" s="2" t="str">
        <f t="shared" si="301"/>
        <v/>
      </c>
      <c r="W2361" s="2" t="str">
        <f t="shared" si="302"/>
        <v/>
      </c>
    </row>
    <row r="2362" spans="8:23" x14ac:dyDescent="0.3">
      <c r="H2362" s="12">
        <f t="shared" si="295"/>
        <v>0</v>
      </c>
      <c r="I2362" s="2" t="str">
        <f t="shared" si="296"/>
        <v/>
      </c>
      <c r="J2362" s="2" t="str">
        <f>IF(ISBLANK(A2362),"",-SUM(I$3:I2362))</f>
        <v/>
      </c>
      <c r="K2362" s="2" t="str">
        <f t="shared" si="297"/>
        <v/>
      </c>
      <c r="L2362" s="7" t="str">
        <f t="shared" si="298"/>
        <v/>
      </c>
      <c r="M2362" s="7" t="str">
        <f>IF(ISBLANK(A2362),"",K2362/($M$1+SUM(K$3:K2361)))</f>
        <v/>
      </c>
      <c r="N2362" t="str">
        <f>IF(ISBLANK(A2362),"",IF(H2363=0,NETWORKDAYS($H$3,H2362,holiday!$B$2:$B$10),IF(DAY(H2362)&lt;DAY(H2363),NETWORKDAYS($H$3,H2362,holiday!$B$2:$B$10),0)))</f>
        <v/>
      </c>
      <c r="O2362" t="str">
        <f>IF(ISBLANK(A2362),"",SUMIF($A$3:$A2362,O$2,$B$3:$B2362))</f>
        <v/>
      </c>
      <c r="P2362" t="str">
        <f>IF(ISBLANK(A2362),"",SUMIF($A$3:$A2362,P$2,$B$3:$B2362))</f>
        <v/>
      </c>
      <c r="Q2362" t="str">
        <f>IF(ISBLANK(A2362),"",SUMIF($A$3:$A2362,Q$2,$B$3:$B2362))</f>
        <v/>
      </c>
      <c r="R2362" t="str">
        <f>IF(ISBLANK(A2362),"",SUMIF($A$3:$A2362,R$2,$B$3:$B2362))</f>
        <v/>
      </c>
      <c r="T2362" s="2" t="str">
        <f t="shared" si="299"/>
        <v/>
      </c>
      <c r="U2362" s="2" t="str">
        <f t="shared" si="300"/>
        <v/>
      </c>
      <c r="V2362" s="2" t="str">
        <f t="shared" si="301"/>
        <v/>
      </c>
      <c r="W2362" s="2" t="str">
        <f t="shared" si="302"/>
        <v/>
      </c>
    </row>
    <row r="2363" spans="8:23" x14ac:dyDescent="0.3">
      <c r="H2363" s="12">
        <f t="shared" si="295"/>
        <v>0</v>
      </c>
      <c r="I2363" s="2" t="str">
        <f t="shared" si="296"/>
        <v/>
      </c>
      <c r="J2363" s="2" t="str">
        <f>IF(ISBLANK(A2363),"",-SUM(I$3:I2363))</f>
        <v/>
      </c>
      <c r="K2363" s="2" t="str">
        <f t="shared" si="297"/>
        <v/>
      </c>
      <c r="L2363" s="7" t="str">
        <f t="shared" si="298"/>
        <v/>
      </c>
      <c r="M2363" s="7" t="str">
        <f>IF(ISBLANK(A2363),"",K2363/($M$1+SUM(K$3:K2362)))</f>
        <v/>
      </c>
      <c r="N2363" t="str">
        <f>IF(ISBLANK(A2363),"",IF(H2364=0,NETWORKDAYS($H$3,H2363,holiday!$B$2:$B$10),IF(DAY(H2363)&lt;DAY(H2364),NETWORKDAYS($H$3,H2363,holiday!$B$2:$B$10),0)))</f>
        <v/>
      </c>
      <c r="O2363" t="str">
        <f>IF(ISBLANK(A2363),"",SUMIF($A$3:$A2363,O$2,$B$3:$B2363))</f>
        <v/>
      </c>
      <c r="P2363" t="str">
        <f>IF(ISBLANK(A2363),"",SUMIF($A$3:$A2363,P$2,$B$3:$B2363))</f>
        <v/>
      </c>
      <c r="Q2363" t="str">
        <f>IF(ISBLANK(A2363),"",SUMIF($A$3:$A2363,Q$2,$B$3:$B2363))</f>
        <v/>
      </c>
      <c r="R2363" t="str">
        <f>IF(ISBLANK(A2363),"",SUMIF($A$3:$A2363,R$2,$B$3:$B2363))</f>
        <v/>
      </c>
      <c r="T2363" s="2" t="str">
        <f t="shared" si="299"/>
        <v/>
      </c>
      <c r="U2363" s="2" t="str">
        <f t="shared" si="300"/>
        <v/>
      </c>
      <c r="V2363" s="2" t="str">
        <f t="shared" si="301"/>
        <v/>
      </c>
      <c r="W2363" s="2" t="str">
        <f t="shared" si="302"/>
        <v/>
      </c>
    </row>
    <row r="2364" spans="8:23" x14ac:dyDescent="0.3">
      <c r="H2364" s="12">
        <f t="shared" si="295"/>
        <v>0</v>
      </c>
      <c r="I2364" s="2" t="str">
        <f t="shared" si="296"/>
        <v/>
      </c>
      <c r="J2364" s="2" t="str">
        <f>IF(ISBLANK(A2364),"",-SUM(I$3:I2364))</f>
        <v/>
      </c>
      <c r="K2364" s="2" t="str">
        <f t="shared" si="297"/>
        <v/>
      </c>
      <c r="L2364" s="7" t="str">
        <f t="shared" si="298"/>
        <v/>
      </c>
      <c r="M2364" s="7" t="str">
        <f>IF(ISBLANK(A2364),"",K2364/($M$1+SUM(K$3:K2363)))</f>
        <v/>
      </c>
      <c r="N2364" t="str">
        <f>IF(ISBLANK(A2364),"",IF(H2365=0,NETWORKDAYS($H$3,H2364,holiday!$B$2:$B$10),IF(DAY(H2364)&lt;DAY(H2365),NETWORKDAYS($H$3,H2364,holiday!$B$2:$B$10),0)))</f>
        <v/>
      </c>
      <c r="O2364" t="str">
        <f>IF(ISBLANK(A2364),"",SUMIF($A$3:$A2364,O$2,$B$3:$B2364))</f>
        <v/>
      </c>
      <c r="P2364" t="str">
        <f>IF(ISBLANK(A2364),"",SUMIF($A$3:$A2364,P$2,$B$3:$B2364))</f>
        <v/>
      </c>
      <c r="Q2364" t="str">
        <f>IF(ISBLANK(A2364),"",SUMIF($A$3:$A2364,Q$2,$B$3:$B2364))</f>
        <v/>
      </c>
      <c r="R2364" t="str">
        <f>IF(ISBLANK(A2364),"",SUMIF($A$3:$A2364,R$2,$B$3:$B2364))</f>
        <v/>
      </c>
      <c r="T2364" s="2" t="str">
        <f t="shared" si="299"/>
        <v/>
      </c>
      <c r="U2364" s="2" t="str">
        <f t="shared" si="300"/>
        <v/>
      </c>
      <c r="V2364" s="2" t="str">
        <f t="shared" si="301"/>
        <v/>
      </c>
      <c r="W2364" s="2" t="str">
        <f t="shared" si="302"/>
        <v/>
      </c>
    </row>
    <row r="2365" spans="8:23" x14ac:dyDescent="0.3">
      <c r="H2365" s="12">
        <f t="shared" si="295"/>
        <v>0</v>
      </c>
      <c r="I2365" s="2" t="str">
        <f t="shared" si="296"/>
        <v/>
      </c>
      <c r="J2365" s="2" t="str">
        <f>IF(ISBLANK(A2365),"",-SUM(I$3:I2365))</f>
        <v/>
      </c>
      <c r="K2365" s="2" t="str">
        <f t="shared" si="297"/>
        <v/>
      </c>
      <c r="L2365" s="7" t="str">
        <f t="shared" si="298"/>
        <v/>
      </c>
      <c r="M2365" s="7" t="str">
        <f>IF(ISBLANK(A2365),"",K2365/($M$1+SUM(K$3:K2364)))</f>
        <v/>
      </c>
      <c r="N2365" t="str">
        <f>IF(ISBLANK(A2365),"",IF(H2366=0,NETWORKDAYS($H$3,H2365,holiday!$B$2:$B$10),IF(DAY(H2365)&lt;DAY(H2366),NETWORKDAYS($H$3,H2365,holiday!$B$2:$B$10),0)))</f>
        <v/>
      </c>
      <c r="O2365" t="str">
        <f>IF(ISBLANK(A2365),"",SUMIF($A$3:$A2365,O$2,$B$3:$B2365))</f>
        <v/>
      </c>
      <c r="P2365" t="str">
        <f>IF(ISBLANK(A2365),"",SUMIF($A$3:$A2365,P$2,$B$3:$B2365))</f>
        <v/>
      </c>
      <c r="Q2365" t="str">
        <f>IF(ISBLANK(A2365),"",SUMIF($A$3:$A2365,Q$2,$B$3:$B2365))</f>
        <v/>
      </c>
      <c r="R2365" t="str">
        <f>IF(ISBLANK(A2365),"",SUMIF($A$3:$A2365,R$2,$B$3:$B2365))</f>
        <v/>
      </c>
      <c r="T2365" s="2" t="str">
        <f t="shared" si="299"/>
        <v/>
      </c>
      <c r="U2365" s="2" t="str">
        <f t="shared" si="300"/>
        <v/>
      </c>
      <c r="V2365" s="2" t="str">
        <f t="shared" si="301"/>
        <v/>
      </c>
      <c r="W2365" s="2" t="str">
        <f t="shared" si="302"/>
        <v/>
      </c>
    </row>
    <row r="2366" spans="8:23" x14ac:dyDescent="0.3">
      <c r="H2366" s="12">
        <f t="shared" si="295"/>
        <v>0</v>
      </c>
      <c r="I2366" s="2" t="str">
        <f t="shared" si="296"/>
        <v/>
      </c>
      <c r="J2366" s="2" t="str">
        <f>IF(ISBLANK(A2366),"",-SUM(I$3:I2366))</f>
        <v/>
      </c>
      <c r="K2366" s="2" t="str">
        <f t="shared" si="297"/>
        <v/>
      </c>
      <c r="L2366" s="7" t="str">
        <f t="shared" si="298"/>
        <v/>
      </c>
      <c r="M2366" s="7" t="str">
        <f>IF(ISBLANK(A2366),"",K2366/($M$1+SUM(K$3:K2365)))</f>
        <v/>
      </c>
      <c r="N2366" t="str">
        <f>IF(ISBLANK(A2366),"",IF(H2367=0,NETWORKDAYS($H$3,H2366,holiday!$B$2:$B$10),IF(DAY(H2366)&lt;DAY(H2367),NETWORKDAYS($H$3,H2366,holiday!$B$2:$B$10),0)))</f>
        <v/>
      </c>
      <c r="O2366" t="str">
        <f>IF(ISBLANK(A2366),"",SUMIF($A$3:$A2366,O$2,$B$3:$B2366))</f>
        <v/>
      </c>
      <c r="P2366" t="str">
        <f>IF(ISBLANK(A2366),"",SUMIF($A$3:$A2366,P$2,$B$3:$B2366))</f>
        <v/>
      </c>
      <c r="Q2366" t="str">
        <f>IF(ISBLANK(A2366),"",SUMIF($A$3:$A2366,Q$2,$B$3:$B2366))</f>
        <v/>
      </c>
      <c r="R2366" t="str">
        <f>IF(ISBLANK(A2366),"",SUMIF($A$3:$A2366,R$2,$B$3:$B2366))</f>
        <v/>
      </c>
      <c r="T2366" s="2" t="str">
        <f t="shared" si="299"/>
        <v/>
      </c>
      <c r="U2366" s="2" t="str">
        <f t="shared" si="300"/>
        <v/>
      </c>
      <c r="V2366" s="2" t="str">
        <f t="shared" si="301"/>
        <v/>
      </c>
      <c r="W2366" s="2" t="str">
        <f t="shared" si="302"/>
        <v/>
      </c>
    </row>
    <row r="2367" spans="8:23" x14ac:dyDescent="0.3">
      <c r="H2367" s="12">
        <f t="shared" si="295"/>
        <v>0</v>
      </c>
      <c r="I2367" s="2" t="str">
        <f t="shared" si="296"/>
        <v/>
      </c>
      <c r="J2367" s="2" t="str">
        <f>IF(ISBLANK(A2367),"",-SUM(I$3:I2367))</f>
        <v/>
      </c>
      <c r="K2367" s="2" t="str">
        <f t="shared" si="297"/>
        <v/>
      </c>
      <c r="L2367" s="7" t="str">
        <f t="shared" si="298"/>
        <v/>
      </c>
      <c r="M2367" s="7" t="str">
        <f>IF(ISBLANK(A2367),"",K2367/($M$1+SUM(K$3:K2366)))</f>
        <v/>
      </c>
      <c r="N2367" t="str">
        <f>IF(ISBLANK(A2367),"",IF(H2368=0,NETWORKDAYS($H$3,H2367,holiday!$B$2:$B$10),IF(DAY(H2367)&lt;DAY(H2368),NETWORKDAYS($H$3,H2367,holiday!$B$2:$B$10),0)))</f>
        <v/>
      </c>
      <c r="O2367" t="str">
        <f>IF(ISBLANK(A2367),"",SUMIF($A$3:$A2367,O$2,$B$3:$B2367))</f>
        <v/>
      </c>
      <c r="P2367" t="str">
        <f>IF(ISBLANK(A2367),"",SUMIF($A$3:$A2367,P$2,$B$3:$B2367))</f>
        <v/>
      </c>
      <c r="Q2367" t="str">
        <f>IF(ISBLANK(A2367),"",SUMIF($A$3:$A2367,Q$2,$B$3:$B2367))</f>
        <v/>
      </c>
      <c r="R2367" t="str">
        <f>IF(ISBLANK(A2367),"",SUMIF($A$3:$A2367,R$2,$B$3:$B2367))</f>
        <v/>
      </c>
      <c r="T2367" s="2" t="str">
        <f t="shared" si="299"/>
        <v/>
      </c>
      <c r="U2367" s="2" t="str">
        <f t="shared" si="300"/>
        <v/>
      </c>
      <c r="V2367" s="2" t="str">
        <f t="shared" si="301"/>
        <v/>
      </c>
      <c r="W2367" s="2" t="str">
        <f t="shared" si="302"/>
        <v/>
      </c>
    </row>
    <row r="2368" spans="8:23" x14ac:dyDescent="0.3">
      <c r="H2368" s="12">
        <f t="shared" si="295"/>
        <v>0</v>
      </c>
      <c r="I2368" s="2" t="str">
        <f t="shared" si="296"/>
        <v/>
      </c>
      <c r="J2368" s="2" t="str">
        <f>IF(ISBLANK(A2368),"",-SUM(I$3:I2368))</f>
        <v/>
      </c>
      <c r="K2368" s="2" t="str">
        <f t="shared" si="297"/>
        <v/>
      </c>
      <c r="L2368" s="7" t="str">
        <f t="shared" si="298"/>
        <v/>
      </c>
      <c r="M2368" s="7" t="str">
        <f>IF(ISBLANK(A2368),"",K2368/($M$1+SUM(K$3:K2367)))</f>
        <v/>
      </c>
      <c r="N2368" t="str">
        <f>IF(ISBLANK(A2368),"",IF(H2369=0,NETWORKDAYS($H$3,H2368,holiday!$B$2:$B$10),IF(DAY(H2368)&lt;DAY(H2369),NETWORKDAYS($H$3,H2368,holiday!$B$2:$B$10),0)))</f>
        <v/>
      </c>
      <c r="O2368" t="str">
        <f>IF(ISBLANK(A2368),"",SUMIF($A$3:$A2368,O$2,$B$3:$B2368))</f>
        <v/>
      </c>
      <c r="P2368" t="str">
        <f>IF(ISBLANK(A2368),"",SUMIF($A$3:$A2368,P$2,$B$3:$B2368))</f>
        <v/>
      </c>
      <c r="Q2368" t="str">
        <f>IF(ISBLANK(A2368),"",SUMIF($A$3:$A2368,Q$2,$B$3:$B2368))</f>
        <v/>
      </c>
      <c r="R2368" t="str">
        <f>IF(ISBLANK(A2368),"",SUMIF($A$3:$A2368,R$2,$B$3:$B2368))</f>
        <v/>
      </c>
      <c r="T2368" s="2" t="str">
        <f t="shared" si="299"/>
        <v/>
      </c>
      <c r="U2368" s="2" t="str">
        <f t="shared" si="300"/>
        <v/>
      </c>
      <c r="V2368" s="2" t="str">
        <f t="shared" si="301"/>
        <v/>
      </c>
      <c r="W2368" s="2" t="str">
        <f t="shared" si="302"/>
        <v/>
      </c>
    </row>
    <row r="2369" spans="8:23" x14ac:dyDescent="0.3">
      <c r="H2369" s="12">
        <f t="shared" si="295"/>
        <v>0</v>
      </c>
      <c r="I2369" s="2" t="str">
        <f t="shared" si="296"/>
        <v/>
      </c>
      <c r="J2369" s="2" t="str">
        <f>IF(ISBLANK(A2369),"",-SUM(I$3:I2369))</f>
        <v/>
      </c>
      <c r="K2369" s="2" t="str">
        <f t="shared" si="297"/>
        <v/>
      </c>
      <c r="L2369" s="7" t="str">
        <f t="shared" si="298"/>
        <v/>
      </c>
      <c r="M2369" s="7" t="str">
        <f>IF(ISBLANK(A2369),"",K2369/($M$1+SUM(K$3:K2368)))</f>
        <v/>
      </c>
      <c r="N2369" t="str">
        <f>IF(ISBLANK(A2369),"",IF(H2370=0,NETWORKDAYS($H$3,H2369,holiday!$B$2:$B$10),IF(DAY(H2369)&lt;DAY(H2370),NETWORKDAYS($H$3,H2369,holiday!$B$2:$B$10),0)))</f>
        <v/>
      </c>
      <c r="O2369" t="str">
        <f>IF(ISBLANK(A2369),"",SUMIF($A$3:$A2369,O$2,$B$3:$B2369))</f>
        <v/>
      </c>
      <c r="P2369" t="str">
        <f>IF(ISBLANK(A2369),"",SUMIF($A$3:$A2369,P$2,$B$3:$B2369))</f>
        <v/>
      </c>
      <c r="Q2369" t="str">
        <f>IF(ISBLANK(A2369),"",SUMIF($A$3:$A2369,Q$2,$B$3:$B2369))</f>
        <v/>
      </c>
      <c r="R2369" t="str">
        <f>IF(ISBLANK(A2369),"",SUMIF($A$3:$A2369,R$2,$B$3:$B2369))</f>
        <v/>
      </c>
      <c r="T2369" s="2" t="str">
        <f t="shared" si="299"/>
        <v/>
      </c>
      <c r="U2369" s="2" t="str">
        <f t="shared" si="300"/>
        <v/>
      </c>
      <c r="V2369" s="2" t="str">
        <f t="shared" si="301"/>
        <v/>
      </c>
      <c r="W2369" s="2" t="str">
        <f t="shared" si="302"/>
        <v/>
      </c>
    </row>
    <row r="2370" spans="8:23" x14ac:dyDescent="0.3">
      <c r="H2370" s="12">
        <f t="shared" si="295"/>
        <v>0</v>
      </c>
      <c r="I2370" s="2" t="str">
        <f t="shared" si="296"/>
        <v/>
      </c>
      <c r="J2370" s="2" t="str">
        <f>IF(ISBLANK(A2370),"",-SUM(I$3:I2370))</f>
        <v/>
      </c>
      <c r="K2370" s="2" t="str">
        <f t="shared" si="297"/>
        <v/>
      </c>
      <c r="L2370" s="7" t="str">
        <f t="shared" si="298"/>
        <v/>
      </c>
      <c r="M2370" s="7" t="str">
        <f>IF(ISBLANK(A2370),"",K2370/($M$1+SUM(K$3:K2369)))</f>
        <v/>
      </c>
      <c r="N2370" t="str">
        <f>IF(ISBLANK(A2370),"",IF(H2371=0,NETWORKDAYS($H$3,H2370,holiday!$B$2:$B$10),IF(DAY(H2370)&lt;DAY(H2371),NETWORKDAYS($H$3,H2370,holiday!$B$2:$B$10),0)))</f>
        <v/>
      </c>
      <c r="O2370" t="str">
        <f>IF(ISBLANK(A2370),"",SUMIF($A$3:$A2370,O$2,$B$3:$B2370))</f>
        <v/>
      </c>
      <c r="P2370" t="str">
        <f>IF(ISBLANK(A2370),"",SUMIF($A$3:$A2370,P$2,$B$3:$B2370))</f>
        <v/>
      </c>
      <c r="Q2370" t="str">
        <f>IF(ISBLANK(A2370),"",SUMIF($A$3:$A2370,Q$2,$B$3:$B2370))</f>
        <v/>
      </c>
      <c r="R2370" t="str">
        <f>IF(ISBLANK(A2370),"",SUMIF($A$3:$A2370,R$2,$B$3:$B2370))</f>
        <v/>
      </c>
      <c r="T2370" s="2" t="str">
        <f t="shared" si="299"/>
        <v/>
      </c>
      <c r="U2370" s="2" t="str">
        <f t="shared" si="300"/>
        <v/>
      </c>
      <c r="V2370" s="2" t="str">
        <f t="shared" si="301"/>
        <v/>
      </c>
      <c r="W2370" s="2" t="str">
        <f t="shared" si="302"/>
        <v/>
      </c>
    </row>
    <row r="2371" spans="8:23" x14ac:dyDescent="0.3">
      <c r="H2371" s="12">
        <f t="shared" si="295"/>
        <v>0</v>
      </c>
      <c r="I2371" s="2" t="str">
        <f t="shared" si="296"/>
        <v/>
      </c>
      <c r="J2371" s="2" t="str">
        <f>IF(ISBLANK(A2371),"",-SUM(I$3:I2371))</f>
        <v/>
      </c>
      <c r="K2371" s="2" t="str">
        <f t="shared" si="297"/>
        <v/>
      </c>
      <c r="L2371" s="7" t="str">
        <f t="shared" si="298"/>
        <v/>
      </c>
      <c r="M2371" s="7" t="str">
        <f>IF(ISBLANK(A2371),"",K2371/($M$1+SUM(K$3:K2370)))</f>
        <v/>
      </c>
      <c r="N2371" t="str">
        <f>IF(ISBLANK(A2371),"",IF(H2372=0,NETWORKDAYS($H$3,H2371,holiday!$B$2:$B$10),IF(DAY(H2371)&lt;DAY(H2372),NETWORKDAYS($H$3,H2371,holiday!$B$2:$B$10),0)))</f>
        <v/>
      </c>
      <c r="O2371" t="str">
        <f>IF(ISBLANK(A2371),"",SUMIF($A$3:$A2371,O$2,$B$3:$B2371))</f>
        <v/>
      </c>
      <c r="P2371" t="str">
        <f>IF(ISBLANK(A2371),"",SUMIF($A$3:$A2371,P$2,$B$3:$B2371))</f>
        <v/>
      </c>
      <c r="Q2371" t="str">
        <f>IF(ISBLANK(A2371),"",SUMIF($A$3:$A2371,Q$2,$B$3:$B2371))</f>
        <v/>
      </c>
      <c r="R2371" t="str">
        <f>IF(ISBLANK(A2371),"",SUMIF($A$3:$A2371,R$2,$B$3:$B2371))</f>
        <v/>
      </c>
      <c r="T2371" s="2" t="str">
        <f t="shared" si="299"/>
        <v/>
      </c>
      <c r="U2371" s="2" t="str">
        <f t="shared" si="300"/>
        <v/>
      </c>
      <c r="V2371" s="2" t="str">
        <f t="shared" si="301"/>
        <v/>
      </c>
      <c r="W2371" s="2" t="str">
        <f t="shared" si="302"/>
        <v/>
      </c>
    </row>
    <row r="2372" spans="8:23" x14ac:dyDescent="0.3">
      <c r="H2372" s="12">
        <f t="shared" ref="H2372:H2435" si="303">IF(ISBLANK(D2372),,LEFT(D2372,LEN(D2372)-6)*1)</f>
        <v>0</v>
      </c>
      <c r="I2372" s="2" t="str">
        <f t="shared" si="296"/>
        <v/>
      </c>
      <c r="J2372" s="2" t="str">
        <f>IF(ISBLANK(A2372),"",-SUM(I$3:I2372))</f>
        <v/>
      </c>
      <c r="K2372" s="2" t="str">
        <f t="shared" si="297"/>
        <v/>
      </c>
      <c r="L2372" s="7" t="str">
        <f t="shared" si="298"/>
        <v/>
      </c>
      <c r="M2372" s="7" t="str">
        <f>IF(ISBLANK(A2372),"",K2372/($M$1+SUM(K$3:K2371)))</f>
        <v/>
      </c>
      <c r="N2372" t="str">
        <f>IF(ISBLANK(A2372),"",IF(H2373=0,NETWORKDAYS($H$3,H2372,holiday!$B$2:$B$10),IF(DAY(H2372)&lt;DAY(H2373),NETWORKDAYS($H$3,H2372,holiday!$B$2:$B$10),0)))</f>
        <v/>
      </c>
      <c r="O2372" t="str">
        <f>IF(ISBLANK(A2372),"",SUMIF($A$3:$A2372,O$2,$B$3:$B2372))</f>
        <v/>
      </c>
      <c r="P2372" t="str">
        <f>IF(ISBLANK(A2372),"",SUMIF($A$3:$A2372,P$2,$B$3:$B2372))</f>
        <v/>
      </c>
      <c r="Q2372" t="str">
        <f>IF(ISBLANK(A2372),"",SUMIF($A$3:$A2372,Q$2,$B$3:$B2372))</f>
        <v/>
      </c>
      <c r="R2372" t="str">
        <f>IF(ISBLANK(A2372),"",SUMIF($A$3:$A2372,R$2,$B$3:$B2372))</f>
        <v/>
      </c>
      <c r="T2372" s="2" t="str">
        <f t="shared" si="299"/>
        <v/>
      </c>
      <c r="U2372" s="2" t="str">
        <f t="shared" si="300"/>
        <v/>
      </c>
      <c r="V2372" s="2" t="str">
        <f t="shared" si="301"/>
        <v/>
      </c>
      <c r="W2372" s="2" t="str">
        <f t="shared" si="302"/>
        <v/>
      </c>
    </row>
    <row r="2373" spans="8:23" x14ac:dyDescent="0.3">
      <c r="H2373" s="12">
        <f t="shared" si="303"/>
        <v>0</v>
      </c>
      <c r="I2373" s="2" t="str">
        <f t="shared" si="296"/>
        <v/>
      </c>
      <c r="J2373" s="2" t="str">
        <f>IF(ISBLANK(A2373),"",-SUM(I$3:I2373))</f>
        <v/>
      </c>
      <c r="K2373" s="2" t="str">
        <f t="shared" si="297"/>
        <v/>
      </c>
      <c r="L2373" s="7" t="str">
        <f t="shared" si="298"/>
        <v/>
      </c>
      <c r="M2373" s="7" t="str">
        <f>IF(ISBLANK(A2373),"",K2373/($M$1+SUM(K$3:K2372)))</f>
        <v/>
      </c>
      <c r="N2373" t="str">
        <f>IF(ISBLANK(A2373),"",IF(H2374=0,NETWORKDAYS($H$3,H2373,holiday!$B$2:$B$10),IF(DAY(H2373)&lt;DAY(H2374),NETWORKDAYS($H$3,H2373,holiday!$B$2:$B$10),0)))</f>
        <v/>
      </c>
      <c r="O2373" t="str">
        <f>IF(ISBLANK(A2373),"",SUMIF($A$3:$A2373,O$2,$B$3:$B2373))</f>
        <v/>
      </c>
      <c r="P2373" t="str">
        <f>IF(ISBLANK(A2373),"",SUMIF($A$3:$A2373,P$2,$B$3:$B2373))</f>
        <v/>
      </c>
      <c r="Q2373" t="str">
        <f>IF(ISBLANK(A2373),"",SUMIF($A$3:$A2373,Q$2,$B$3:$B2373))</f>
        <v/>
      </c>
      <c r="R2373" t="str">
        <f>IF(ISBLANK(A2373),"",SUMIF($A$3:$A2373,R$2,$B$3:$B2373))</f>
        <v/>
      </c>
      <c r="T2373" s="2" t="str">
        <f t="shared" si="299"/>
        <v/>
      </c>
      <c r="U2373" s="2" t="str">
        <f t="shared" si="300"/>
        <v/>
      </c>
      <c r="V2373" s="2" t="str">
        <f t="shared" si="301"/>
        <v/>
      </c>
      <c r="W2373" s="2" t="str">
        <f t="shared" si="302"/>
        <v/>
      </c>
    </row>
    <row r="2374" spans="8:23" x14ac:dyDescent="0.3">
      <c r="H2374" s="12">
        <f t="shared" si="303"/>
        <v>0</v>
      </c>
      <c r="I2374" s="2" t="str">
        <f t="shared" si="296"/>
        <v/>
      </c>
      <c r="J2374" s="2" t="str">
        <f>IF(ISBLANK(A2374),"",-SUM(I$3:I2374))</f>
        <v/>
      </c>
      <c r="K2374" s="2" t="str">
        <f t="shared" si="297"/>
        <v/>
      </c>
      <c r="L2374" s="7" t="str">
        <f t="shared" si="298"/>
        <v/>
      </c>
      <c r="M2374" s="7" t="str">
        <f>IF(ISBLANK(A2374),"",K2374/($M$1+SUM(K$3:K2373)))</f>
        <v/>
      </c>
      <c r="N2374" t="str">
        <f>IF(ISBLANK(A2374),"",IF(H2375=0,NETWORKDAYS($H$3,H2374,holiday!$B$2:$B$10),IF(DAY(H2374)&lt;DAY(H2375),NETWORKDAYS($H$3,H2374,holiday!$B$2:$B$10),0)))</f>
        <v/>
      </c>
      <c r="O2374" t="str">
        <f>IF(ISBLANK(A2374),"",SUMIF($A$3:$A2374,O$2,$B$3:$B2374))</f>
        <v/>
      </c>
      <c r="P2374" t="str">
        <f>IF(ISBLANK(A2374),"",SUMIF($A$3:$A2374,P$2,$B$3:$B2374))</f>
        <v/>
      </c>
      <c r="Q2374" t="str">
        <f>IF(ISBLANK(A2374),"",SUMIF($A$3:$A2374,Q$2,$B$3:$B2374))</f>
        <v/>
      </c>
      <c r="R2374" t="str">
        <f>IF(ISBLANK(A2374),"",SUMIF($A$3:$A2374,R$2,$B$3:$B2374))</f>
        <v/>
      </c>
      <c r="T2374" s="2" t="str">
        <f t="shared" si="299"/>
        <v/>
      </c>
      <c r="U2374" s="2" t="str">
        <f t="shared" si="300"/>
        <v/>
      </c>
      <c r="V2374" s="2" t="str">
        <f t="shared" si="301"/>
        <v/>
      </c>
      <c r="W2374" s="2" t="str">
        <f t="shared" si="302"/>
        <v/>
      </c>
    </row>
    <row r="2375" spans="8:23" x14ac:dyDescent="0.3">
      <c r="H2375" s="12">
        <f t="shared" si="303"/>
        <v>0</v>
      </c>
      <c r="I2375" s="2" t="str">
        <f t="shared" si="296"/>
        <v/>
      </c>
      <c r="J2375" s="2" t="str">
        <f>IF(ISBLANK(A2375),"",-SUM(I$3:I2375))</f>
        <v/>
      </c>
      <c r="K2375" s="2" t="str">
        <f t="shared" si="297"/>
        <v/>
      </c>
      <c r="L2375" s="7" t="str">
        <f t="shared" si="298"/>
        <v/>
      </c>
      <c r="M2375" s="7" t="str">
        <f>IF(ISBLANK(A2375),"",K2375/($M$1+SUM(K$3:K2374)))</f>
        <v/>
      </c>
      <c r="N2375" t="str">
        <f>IF(ISBLANK(A2375),"",IF(H2376=0,NETWORKDAYS($H$3,H2375,holiday!$B$2:$B$10),IF(DAY(H2375)&lt;DAY(H2376),NETWORKDAYS($H$3,H2375,holiday!$B$2:$B$10),0)))</f>
        <v/>
      </c>
      <c r="O2375" t="str">
        <f>IF(ISBLANK(A2375),"",SUMIF($A$3:$A2375,O$2,$B$3:$B2375))</f>
        <v/>
      </c>
      <c r="P2375" t="str">
        <f>IF(ISBLANK(A2375),"",SUMIF($A$3:$A2375,P$2,$B$3:$B2375))</f>
        <v/>
      </c>
      <c r="Q2375" t="str">
        <f>IF(ISBLANK(A2375),"",SUMIF($A$3:$A2375,Q$2,$B$3:$B2375))</f>
        <v/>
      </c>
      <c r="R2375" t="str">
        <f>IF(ISBLANK(A2375),"",SUMIF($A$3:$A2375,R$2,$B$3:$B2375))</f>
        <v/>
      </c>
      <c r="T2375" s="2" t="str">
        <f t="shared" si="299"/>
        <v/>
      </c>
      <c r="U2375" s="2" t="str">
        <f t="shared" si="300"/>
        <v/>
      </c>
      <c r="V2375" s="2" t="str">
        <f t="shared" si="301"/>
        <v/>
      </c>
      <c r="W2375" s="2" t="str">
        <f t="shared" si="302"/>
        <v/>
      </c>
    </row>
    <row r="2376" spans="8:23" x14ac:dyDescent="0.3">
      <c r="H2376" s="12">
        <f t="shared" si="303"/>
        <v>0</v>
      </c>
      <c r="I2376" s="2" t="str">
        <f t="shared" si="296"/>
        <v/>
      </c>
      <c r="J2376" s="2" t="str">
        <f>IF(ISBLANK(A2376),"",-SUM(I$3:I2376))</f>
        <v/>
      </c>
      <c r="K2376" s="2" t="str">
        <f t="shared" si="297"/>
        <v/>
      </c>
      <c r="L2376" s="7" t="str">
        <f t="shared" si="298"/>
        <v/>
      </c>
      <c r="M2376" s="7" t="str">
        <f>IF(ISBLANK(A2376),"",K2376/($M$1+SUM(K$3:K2375)))</f>
        <v/>
      </c>
      <c r="N2376" t="str">
        <f>IF(ISBLANK(A2376),"",IF(H2377=0,NETWORKDAYS($H$3,H2376,holiday!$B$2:$B$10),IF(DAY(H2376)&lt;DAY(H2377),NETWORKDAYS($H$3,H2376,holiday!$B$2:$B$10),0)))</f>
        <v/>
      </c>
      <c r="O2376" t="str">
        <f>IF(ISBLANK(A2376),"",SUMIF($A$3:$A2376,O$2,$B$3:$B2376))</f>
        <v/>
      </c>
      <c r="P2376" t="str">
        <f>IF(ISBLANK(A2376),"",SUMIF($A$3:$A2376,P$2,$B$3:$B2376))</f>
        <v/>
      </c>
      <c r="Q2376" t="str">
        <f>IF(ISBLANK(A2376),"",SUMIF($A$3:$A2376,Q$2,$B$3:$B2376))</f>
        <v/>
      </c>
      <c r="R2376" t="str">
        <f>IF(ISBLANK(A2376),"",SUMIF($A$3:$A2376,R$2,$B$3:$B2376))</f>
        <v/>
      </c>
      <c r="T2376" s="2" t="str">
        <f t="shared" si="299"/>
        <v/>
      </c>
      <c r="U2376" s="2" t="str">
        <f t="shared" si="300"/>
        <v/>
      </c>
      <c r="V2376" s="2" t="str">
        <f t="shared" si="301"/>
        <v/>
      </c>
      <c r="W2376" s="2" t="str">
        <f t="shared" si="302"/>
        <v/>
      </c>
    </row>
    <row r="2377" spans="8:23" x14ac:dyDescent="0.3">
      <c r="H2377" s="12">
        <f t="shared" si="303"/>
        <v>0</v>
      </c>
      <c r="I2377" s="2" t="str">
        <f t="shared" si="296"/>
        <v/>
      </c>
      <c r="J2377" s="2" t="str">
        <f>IF(ISBLANK(A2377),"",-SUM(I$3:I2377))</f>
        <v/>
      </c>
      <c r="K2377" s="2" t="str">
        <f t="shared" si="297"/>
        <v/>
      </c>
      <c r="L2377" s="7" t="str">
        <f t="shared" si="298"/>
        <v/>
      </c>
      <c r="M2377" s="7" t="str">
        <f>IF(ISBLANK(A2377),"",K2377/($M$1+SUM(K$3:K2376)))</f>
        <v/>
      </c>
      <c r="N2377" t="str">
        <f>IF(ISBLANK(A2377),"",IF(H2378=0,NETWORKDAYS($H$3,H2377,holiday!$B$2:$B$10),IF(DAY(H2377)&lt;DAY(H2378),NETWORKDAYS($H$3,H2377,holiday!$B$2:$B$10),0)))</f>
        <v/>
      </c>
      <c r="O2377" t="str">
        <f>IF(ISBLANK(A2377),"",SUMIF($A$3:$A2377,O$2,$B$3:$B2377))</f>
        <v/>
      </c>
      <c r="P2377" t="str">
        <f>IF(ISBLANK(A2377),"",SUMIF($A$3:$A2377,P$2,$B$3:$B2377))</f>
        <v/>
      </c>
      <c r="Q2377" t="str">
        <f>IF(ISBLANK(A2377),"",SUMIF($A$3:$A2377,Q$2,$B$3:$B2377))</f>
        <v/>
      </c>
      <c r="R2377" t="str">
        <f>IF(ISBLANK(A2377),"",SUMIF($A$3:$A2377,R$2,$B$3:$B2377))</f>
        <v/>
      </c>
      <c r="T2377" s="2" t="str">
        <f t="shared" si="299"/>
        <v/>
      </c>
      <c r="U2377" s="2" t="str">
        <f t="shared" si="300"/>
        <v/>
      </c>
      <c r="V2377" s="2" t="str">
        <f t="shared" si="301"/>
        <v/>
      </c>
      <c r="W2377" s="2" t="str">
        <f t="shared" si="302"/>
        <v/>
      </c>
    </row>
    <row r="2378" spans="8:23" x14ac:dyDescent="0.3">
      <c r="H2378" s="12">
        <f t="shared" si="303"/>
        <v>0</v>
      </c>
      <c r="I2378" s="2" t="str">
        <f t="shared" si="296"/>
        <v/>
      </c>
      <c r="J2378" s="2" t="str">
        <f>IF(ISBLANK(A2378),"",-SUM(I$3:I2378))</f>
        <v/>
      </c>
      <c r="K2378" s="2" t="str">
        <f t="shared" si="297"/>
        <v/>
      </c>
      <c r="L2378" s="7" t="str">
        <f t="shared" si="298"/>
        <v/>
      </c>
      <c r="M2378" s="7" t="str">
        <f>IF(ISBLANK(A2378),"",K2378/($M$1+SUM(K$3:K2377)))</f>
        <v/>
      </c>
      <c r="N2378" t="str">
        <f>IF(ISBLANK(A2378),"",IF(H2379=0,NETWORKDAYS($H$3,H2378,holiday!$B$2:$B$10),IF(DAY(H2378)&lt;DAY(H2379),NETWORKDAYS($H$3,H2378,holiday!$B$2:$B$10),0)))</f>
        <v/>
      </c>
      <c r="O2378" t="str">
        <f>IF(ISBLANK(A2378),"",SUMIF($A$3:$A2378,O$2,$B$3:$B2378))</f>
        <v/>
      </c>
      <c r="P2378" t="str">
        <f>IF(ISBLANK(A2378),"",SUMIF($A$3:$A2378,P$2,$B$3:$B2378))</f>
        <v/>
      </c>
      <c r="Q2378" t="str">
        <f>IF(ISBLANK(A2378),"",SUMIF($A$3:$A2378,Q$2,$B$3:$B2378))</f>
        <v/>
      </c>
      <c r="R2378" t="str">
        <f>IF(ISBLANK(A2378),"",SUMIF($A$3:$A2378,R$2,$B$3:$B2378))</f>
        <v/>
      </c>
      <c r="T2378" s="2" t="str">
        <f t="shared" si="299"/>
        <v/>
      </c>
      <c r="U2378" s="2" t="str">
        <f t="shared" si="300"/>
        <v/>
      </c>
      <c r="V2378" s="2" t="str">
        <f t="shared" si="301"/>
        <v/>
      </c>
      <c r="W2378" s="2" t="str">
        <f t="shared" si="302"/>
        <v/>
      </c>
    </row>
    <row r="2379" spans="8:23" x14ac:dyDescent="0.3">
      <c r="H2379" s="12">
        <f t="shared" si="303"/>
        <v>0</v>
      </c>
      <c r="I2379" s="2" t="str">
        <f t="shared" si="296"/>
        <v/>
      </c>
      <c r="J2379" s="2" t="str">
        <f>IF(ISBLANK(A2379),"",-SUM(I$3:I2379))</f>
        <v/>
      </c>
      <c r="K2379" s="2" t="str">
        <f t="shared" si="297"/>
        <v/>
      </c>
      <c r="L2379" s="7" t="str">
        <f t="shared" si="298"/>
        <v/>
      </c>
      <c r="M2379" s="7" t="str">
        <f>IF(ISBLANK(A2379),"",K2379/($M$1+SUM(K$3:K2378)))</f>
        <v/>
      </c>
      <c r="N2379" t="str">
        <f>IF(ISBLANK(A2379),"",IF(H2380=0,NETWORKDAYS($H$3,H2379,holiday!$B$2:$B$10),IF(DAY(H2379)&lt;DAY(H2380),NETWORKDAYS($H$3,H2379,holiday!$B$2:$B$10),0)))</f>
        <v/>
      </c>
      <c r="O2379" t="str">
        <f>IF(ISBLANK(A2379),"",SUMIF($A$3:$A2379,O$2,$B$3:$B2379))</f>
        <v/>
      </c>
      <c r="P2379" t="str">
        <f>IF(ISBLANK(A2379),"",SUMIF($A$3:$A2379,P$2,$B$3:$B2379))</f>
        <v/>
      </c>
      <c r="Q2379" t="str">
        <f>IF(ISBLANK(A2379),"",SUMIF($A$3:$A2379,Q$2,$B$3:$B2379))</f>
        <v/>
      </c>
      <c r="R2379" t="str">
        <f>IF(ISBLANK(A2379),"",SUMIF($A$3:$A2379,R$2,$B$3:$B2379))</f>
        <v/>
      </c>
      <c r="T2379" s="2" t="str">
        <f t="shared" si="299"/>
        <v/>
      </c>
      <c r="U2379" s="2" t="str">
        <f t="shared" si="300"/>
        <v/>
      </c>
      <c r="V2379" s="2" t="str">
        <f t="shared" si="301"/>
        <v/>
      </c>
      <c r="W2379" s="2" t="str">
        <f t="shared" si="302"/>
        <v/>
      </c>
    </row>
    <row r="2380" spans="8:23" x14ac:dyDescent="0.3">
      <c r="H2380" s="12">
        <f t="shared" si="303"/>
        <v>0</v>
      </c>
      <c r="I2380" s="2" t="str">
        <f t="shared" si="296"/>
        <v/>
      </c>
      <c r="J2380" s="2" t="str">
        <f>IF(ISBLANK(A2380),"",-SUM(I$3:I2380))</f>
        <v/>
      </c>
      <c r="K2380" s="2" t="str">
        <f t="shared" si="297"/>
        <v/>
      </c>
      <c r="L2380" s="7" t="str">
        <f t="shared" si="298"/>
        <v/>
      </c>
      <c r="M2380" s="7" t="str">
        <f>IF(ISBLANK(A2380),"",K2380/($M$1+SUM(K$3:K2379)))</f>
        <v/>
      </c>
      <c r="N2380" t="str">
        <f>IF(ISBLANK(A2380),"",IF(H2381=0,NETWORKDAYS($H$3,H2380,holiday!$B$2:$B$10),IF(DAY(H2380)&lt;DAY(H2381),NETWORKDAYS($H$3,H2380,holiday!$B$2:$B$10),0)))</f>
        <v/>
      </c>
      <c r="O2380" t="str">
        <f>IF(ISBLANK(A2380),"",SUMIF($A$3:$A2380,O$2,$B$3:$B2380))</f>
        <v/>
      </c>
      <c r="P2380" t="str">
        <f>IF(ISBLANK(A2380),"",SUMIF($A$3:$A2380,P$2,$B$3:$B2380))</f>
        <v/>
      </c>
      <c r="Q2380" t="str">
        <f>IF(ISBLANK(A2380),"",SUMIF($A$3:$A2380,Q$2,$B$3:$B2380))</f>
        <v/>
      </c>
      <c r="R2380" t="str">
        <f>IF(ISBLANK(A2380),"",SUMIF($A$3:$A2380,R$2,$B$3:$B2380))</f>
        <v/>
      </c>
      <c r="T2380" s="2" t="str">
        <f t="shared" si="299"/>
        <v/>
      </c>
      <c r="U2380" s="2" t="str">
        <f t="shared" si="300"/>
        <v/>
      </c>
      <c r="V2380" s="2" t="str">
        <f t="shared" si="301"/>
        <v/>
      </c>
      <c r="W2380" s="2" t="str">
        <f t="shared" si="302"/>
        <v/>
      </c>
    </row>
    <row r="2381" spans="8:23" x14ac:dyDescent="0.3">
      <c r="H2381" s="12">
        <f t="shared" si="303"/>
        <v>0</v>
      </c>
      <c r="I2381" s="2" t="str">
        <f t="shared" si="296"/>
        <v/>
      </c>
      <c r="J2381" s="2" t="str">
        <f>IF(ISBLANK(A2381),"",-SUM(I$3:I2381))</f>
        <v/>
      </c>
      <c r="K2381" s="2" t="str">
        <f t="shared" si="297"/>
        <v/>
      </c>
      <c r="L2381" s="7" t="str">
        <f t="shared" si="298"/>
        <v/>
      </c>
      <c r="M2381" s="7" t="str">
        <f>IF(ISBLANK(A2381),"",K2381/($M$1+SUM(K$3:K2380)))</f>
        <v/>
      </c>
      <c r="N2381" t="str">
        <f>IF(ISBLANK(A2381),"",IF(H2382=0,NETWORKDAYS($H$3,H2381,holiday!$B$2:$B$10),IF(DAY(H2381)&lt;DAY(H2382),NETWORKDAYS($H$3,H2381,holiday!$B$2:$B$10),0)))</f>
        <v/>
      </c>
      <c r="O2381" t="str">
        <f>IF(ISBLANK(A2381),"",SUMIF($A$3:$A2381,O$2,$B$3:$B2381))</f>
        <v/>
      </c>
      <c r="P2381" t="str">
        <f>IF(ISBLANK(A2381),"",SUMIF($A$3:$A2381,P$2,$B$3:$B2381))</f>
        <v/>
      </c>
      <c r="Q2381" t="str">
        <f>IF(ISBLANK(A2381),"",SUMIF($A$3:$A2381,Q$2,$B$3:$B2381))</f>
        <v/>
      </c>
      <c r="R2381" t="str">
        <f>IF(ISBLANK(A2381),"",SUMIF($A$3:$A2381,R$2,$B$3:$B2381))</f>
        <v/>
      </c>
      <c r="T2381" s="2" t="str">
        <f t="shared" si="299"/>
        <v/>
      </c>
      <c r="U2381" s="2" t="str">
        <f t="shared" si="300"/>
        <v/>
      </c>
      <c r="V2381" s="2" t="str">
        <f t="shared" si="301"/>
        <v/>
      </c>
      <c r="W2381" s="2" t="str">
        <f t="shared" si="302"/>
        <v/>
      </c>
    </row>
    <row r="2382" spans="8:23" x14ac:dyDescent="0.3">
      <c r="H2382" s="12">
        <f t="shared" si="303"/>
        <v>0</v>
      </c>
      <c r="I2382" s="2" t="str">
        <f t="shared" si="296"/>
        <v/>
      </c>
      <c r="J2382" s="2" t="str">
        <f>IF(ISBLANK(A2382),"",-SUM(I$3:I2382))</f>
        <v/>
      </c>
      <c r="K2382" s="2" t="str">
        <f t="shared" si="297"/>
        <v/>
      </c>
      <c r="L2382" s="7" t="str">
        <f t="shared" si="298"/>
        <v/>
      </c>
      <c r="M2382" s="7" t="str">
        <f>IF(ISBLANK(A2382),"",K2382/($M$1+SUM(K$3:K2381)))</f>
        <v/>
      </c>
      <c r="N2382" t="str">
        <f>IF(ISBLANK(A2382),"",IF(H2383=0,NETWORKDAYS($H$3,H2382,holiday!$B$2:$B$10),IF(DAY(H2382)&lt;DAY(H2383),NETWORKDAYS($H$3,H2382,holiday!$B$2:$B$10),0)))</f>
        <v/>
      </c>
      <c r="O2382" t="str">
        <f>IF(ISBLANK(A2382),"",SUMIF($A$3:$A2382,O$2,$B$3:$B2382))</f>
        <v/>
      </c>
      <c r="P2382" t="str">
        <f>IF(ISBLANK(A2382),"",SUMIF($A$3:$A2382,P$2,$B$3:$B2382))</f>
        <v/>
      </c>
      <c r="Q2382" t="str">
        <f>IF(ISBLANK(A2382),"",SUMIF($A$3:$A2382,Q$2,$B$3:$B2382))</f>
        <v/>
      </c>
      <c r="R2382" t="str">
        <f>IF(ISBLANK(A2382),"",SUMIF($A$3:$A2382,R$2,$B$3:$B2382))</f>
        <v/>
      </c>
      <c r="T2382" s="2" t="str">
        <f t="shared" si="299"/>
        <v/>
      </c>
      <c r="U2382" s="2" t="str">
        <f t="shared" si="300"/>
        <v/>
      </c>
      <c r="V2382" s="2" t="str">
        <f t="shared" si="301"/>
        <v/>
      </c>
      <c r="W2382" s="2" t="str">
        <f t="shared" si="302"/>
        <v/>
      </c>
    </row>
    <row r="2383" spans="8:23" x14ac:dyDescent="0.3">
      <c r="H2383" s="12">
        <f t="shared" si="303"/>
        <v>0</v>
      </c>
      <c r="I2383" s="2" t="str">
        <f t="shared" si="296"/>
        <v/>
      </c>
      <c r="J2383" s="2" t="str">
        <f>IF(ISBLANK(A2383),"",-SUM(I$3:I2383))</f>
        <v/>
      </c>
      <c r="K2383" s="2" t="str">
        <f t="shared" si="297"/>
        <v/>
      </c>
      <c r="L2383" s="7" t="str">
        <f t="shared" si="298"/>
        <v/>
      </c>
      <c r="M2383" s="7" t="str">
        <f>IF(ISBLANK(A2383),"",K2383/($M$1+SUM(K$3:K2382)))</f>
        <v/>
      </c>
      <c r="N2383" t="str">
        <f>IF(ISBLANK(A2383),"",IF(H2384=0,NETWORKDAYS($H$3,H2383,holiday!$B$2:$B$10),IF(DAY(H2383)&lt;DAY(H2384),NETWORKDAYS($H$3,H2383,holiday!$B$2:$B$10),0)))</f>
        <v/>
      </c>
      <c r="O2383" t="str">
        <f>IF(ISBLANK(A2383),"",SUMIF($A$3:$A2383,O$2,$B$3:$B2383))</f>
        <v/>
      </c>
      <c r="P2383" t="str">
        <f>IF(ISBLANK(A2383),"",SUMIF($A$3:$A2383,P$2,$B$3:$B2383))</f>
        <v/>
      </c>
      <c r="Q2383" t="str">
        <f>IF(ISBLANK(A2383),"",SUMIF($A$3:$A2383,Q$2,$B$3:$B2383))</f>
        <v/>
      </c>
      <c r="R2383" t="str">
        <f>IF(ISBLANK(A2383),"",SUMIF($A$3:$A2383,R$2,$B$3:$B2383))</f>
        <v/>
      </c>
      <c r="T2383" s="2" t="str">
        <f t="shared" si="299"/>
        <v/>
      </c>
      <c r="U2383" s="2" t="str">
        <f t="shared" si="300"/>
        <v/>
      </c>
      <c r="V2383" s="2" t="str">
        <f t="shared" si="301"/>
        <v/>
      </c>
      <c r="W2383" s="2" t="str">
        <f t="shared" si="302"/>
        <v/>
      </c>
    </row>
    <row r="2384" spans="8:23" x14ac:dyDescent="0.3">
      <c r="H2384" s="12">
        <f t="shared" si="303"/>
        <v>0</v>
      </c>
      <c r="I2384" s="2" t="str">
        <f t="shared" si="296"/>
        <v/>
      </c>
      <c r="J2384" s="2" t="str">
        <f>IF(ISBLANK(A2384),"",-SUM(I$3:I2384))</f>
        <v/>
      </c>
      <c r="K2384" s="2" t="str">
        <f t="shared" si="297"/>
        <v/>
      </c>
      <c r="L2384" s="7" t="str">
        <f t="shared" si="298"/>
        <v/>
      </c>
      <c r="M2384" s="7" t="str">
        <f>IF(ISBLANK(A2384),"",K2384/($M$1+SUM(K$3:K2383)))</f>
        <v/>
      </c>
      <c r="N2384" t="str">
        <f>IF(ISBLANK(A2384),"",IF(H2385=0,NETWORKDAYS($H$3,H2384,holiday!$B$2:$B$10),IF(DAY(H2384)&lt;DAY(H2385),NETWORKDAYS($H$3,H2384,holiday!$B$2:$B$10),0)))</f>
        <v/>
      </c>
      <c r="O2384" t="str">
        <f>IF(ISBLANK(A2384),"",SUMIF($A$3:$A2384,O$2,$B$3:$B2384))</f>
        <v/>
      </c>
      <c r="P2384" t="str">
        <f>IF(ISBLANK(A2384),"",SUMIF($A$3:$A2384,P$2,$B$3:$B2384))</f>
        <v/>
      </c>
      <c r="Q2384" t="str">
        <f>IF(ISBLANK(A2384),"",SUMIF($A$3:$A2384,Q$2,$B$3:$B2384))</f>
        <v/>
      </c>
      <c r="R2384" t="str">
        <f>IF(ISBLANK(A2384),"",SUMIF($A$3:$A2384,R$2,$B$3:$B2384))</f>
        <v/>
      </c>
      <c r="T2384" s="2" t="str">
        <f t="shared" si="299"/>
        <v/>
      </c>
      <c r="U2384" s="2" t="str">
        <f t="shared" si="300"/>
        <v/>
      </c>
      <c r="V2384" s="2" t="str">
        <f t="shared" si="301"/>
        <v/>
      </c>
      <c r="W2384" s="2" t="str">
        <f t="shared" si="302"/>
        <v/>
      </c>
    </row>
    <row r="2385" spans="8:23" x14ac:dyDescent="0.3">
      <c r="H2385" s="12">
        <f t="shared" si="303"/>
        <v>0</v>
      </c>
      <c r="I2385" s="2" t="str">
        <f t="shared" si="296"/>
        <v/>
      </c>
      <c r="J2385" s="2" t="str">
        <f>IF(ISBLANK(A2385),"",-SUM(I$3:I2385))</f>
        <v/>
      </c>
      <c r="K2385" s="2" t="str">
        <f t="shared" si="297"/>
        <v/>
      </c>
      <c r="L2385" s="7" t="str">
        <f t="shared" si="298"/>
        <v/>
      </c>
      <c r="M2385" s="7" t="str">
        <f>IF(ISBLANK(A2385),"",K2385/($M$1+SUM(K$3:K2384)))</f>
        <v/>
      </c>
      <c r="N2385" t="str">
        <f>IF(ISBLANK(A2385),"",IF(H2386=0,NETWORKDAYS($H$3,H2385,holiday!$B$2:$B$10),IF(DAY(H2385)&lt;DAY(H2386),NETWORKDAYS($H$3,H2385,holiday!$B$2:$B$10),0)))</f>
        <v/>
      </c>
      <c r="O2385" t="str">
        <f>IF(ISBLANK(A2385),"",SUMIF($A$3:$A2385,O$2,$B$3:$B2385))</f>
        <v/>
      </c>
      <c r="P2385" t="str">
        <f>IF(ISBLANK(A2385),"",SUMIF($A$3:$A2385,P$2,$B$3:$B2385))</f>
        <v/>
      </c>
      <c r="Q2385" t="str">
        <f>IF(ISBLANK(A2385),"",SUMIF($A$3:$A2385,Q$2,$B$3:$B2385))</f>
        <v/>
      </c>
      <c r="R2385" t="str">
        <f>IF(ISBLANK(A2385),"",SUMIF($A$3:$A2385,R$2,$B$3:$B2385))</f>
        <v/>
      </c>
      <c r="T2385" s="2" t="str">
        <f t="shared" si="299"/>
        <v/>
      </c>
      <c r="U2385" s="2" t="str">
        <f t="shared" si="300"/>
        <v/>
      </c>
      <c r="V2385" s="2" t="str">
        <f t="shared" si="301"/>
        <v/>
      </c>
      <c r="W2385" s="2" t="str">
        <f t="shared" si="302"/>
        <v/>
      </c>
    </row>
    <row r="2386" spans="8:23" x14ac:dyDescent="0.3">
      <c r="H2386" s="12">
        <f t="shared" si="303"/>
        <v>0</v>
      </c>
      <c r="I2386" s="2" t="str">
        <f t="shared" si="296"/>
        <v/>
      </c>
      <c r="J2386" s="2" t="str">
        <f>IF(ISBLANK(A2386),"",-SUM(I$3:I2386))</f>
        <v/>
      </c>
      <c r="K2386" s="2" t="str">
        <f t="shared" si="297"/>
        <v/>
      </c>
      <c r="L2386" s="7" t="str">
        <f t="shared" si="298"/>
        <v/>
      </c>
      <c r="M2386" s="7" t="str">
        <f>IF(ISBLANK(A2386),"",K2386/($M$1+SUM(K$3:K2385)))</f>
        <v/>
      </c>
      <c r="N2386" t="str">
        <f>IF(ISBLANK(A2386),"",IF(H2387=0,NETWORKDAYS($H$3,H2386,holiday!$B$2:$B$10),IF(DAY(H2386)&lt;DAY(H2387),NETWORKDAYS($H$3,H2386,holiday!$B$2:$B$10),0)))</f>
        <v/>
      </c>
      <c r="O2386" t="str">
        <f>IF(ISBLANK(A2386),"",SUMIF($A$3:$A2386,O$2,$B$3:$B2386))</f>
        <v/>
      </c>
      <c r="P2386" t="str">
        <f>IF(ISBLANK(A2386),"",SUMIF($A$3:$A2386,P$2,$B$3:$B2386))</f>
        <v/>
      </c>
      <c r="Q2386" t="str">
        <f>IF(ISBLANK(A2386),"",SUMIF($A$3:$A2386,Q$2,$B$3:$B2386))</f>
        <v/>
      </c>
      <c r="R2386" t="str">
        <f>IF(ISBLANK(A2386),"",SUMIF($A$3:$A2386,R$2,$B$3:$B2386))</f>
        <v/>
      </c>
      <c r="T2386" s="2" t="str">
        <f t="shared" si="299"/>
        <v/>
      </c>
      <c r="U2386" s="2" t="str">
        <f t="shared" si="300"/>
        <v/>
      </c>
      <c r="V2386" s="2" t="str">
        <f t="shared" si="301"/>
        <v/>
      </c>
      <c r="W2386" s="2" t="str">
        <f t="shared" si="302"/>
        <v/>
      </c>
    </row>
    <row r="2387" spans="8:23" x14ac:dyDescent="0.3">
      <c r="H2387" s="12">
        <f t="shared" si="303"/>
        <v>0</v>
      </c>
      <c r="I2387" s="2" t="str">
        <f t="shared" si="296"/>
        <v/>
      </c>
      <c r="J2387" s="2" t="str">
        <f>IF(ISBLANK(A2387),"",-SUM(I$3:I2387))</f>
        <v/>
      </c>
      <c r="K2387" s="2" t="str">
        <f t="shared" si="297"/>
        <v/>
      </c>
      <c r="L2387" s="7" t="str">
        <f t="shared" si="298"/>
        <v/>
      </c>
      <c r="M2387" s="7" t="str">
        <f>IF(ISBLANK(A2387),"",K2387/($M$1+SUM(K$3:K2386)))</f>
        <v/>
      </c>
      <c r="N2387" t="str">
        <f>IF(ISBLANK(A2387),"",IF(H2388=0,NETWORKDAYS($H$3,H2387,holiday!$B$2:$B$10),IF(DAY(H2387)&lt;DAY(H2388),NETWORKDAYS($H$3,H2387,holiday!$B$2:$B$10),0)))</f>
        <v/>
      </c>
      <c r="O2387" t="str">
        <f>IF(ISBLANK(A2387),"",SUMIF($A$3:$A2387,O$2,$B$3:$B2387))</f>
        <v/>
      </c>
      <c r="P2387" t="str">
        <f>IF(ISBLANK(A2387),"",SUMIF($A$3:$A2387,P$2,$B$3:$B2387))</f>
        <v/>
      </c>
      <c r="Q2387" t="str">
        <f>IF(ISBLANK(A2387),"",SUMIF($A$3:$A2387,Q$2,$B$3:$B2387))</f>
        <v/>
      </c>
      <c r="R2387" t="str">
        <f>IF(ISBLANK(A2387),"",SUMIF($A$3:$A2387,R$2,$B$3:$B2387))</f>
        <v/>
      </c>
      <c r="T2387" s="2" t="str">
        <f t="shared" si="299"/>
        <v/>
      </c>
      <c r="U2387" s="2" t="str">
        <f t="shared" si="300"/>
        <v/>
      </c>
      <c r="V2387" s="2" t="str">
        <f t="shared" si="301"/>
        <v/>
      </c>
      <c r="W2387" s="2" t="str">
        <f t="shared" si="302"/>
        <v/>
      </c>
    </row>
    <row r="2388" spans="8:23" x14ac:dyDescent="0.3">
      <c r="H2388" s="12">
        <f t="shared" si="303"/>
        <v>0</v>
      </c>
      <c r="I2388" s="2" t="str">
        <f t="shared" si="296"/>
        <v/>
      </c>
      <c r="J2388" s="2" t="str">
        <f>IF(ISBLANK(A2388),"",-SUM(I$3:I2388))</f>
        <v/>
      </c>
      <c r="K2388" s="2" t="str">
        <f t="shared" si="297"/>
        <v/>
      </c>
      <c r="L2388" s="7" t="str">
        <f t="shared" si="298"/>
        <v/>
      </c>
      <c r="M2388" s="7" t="str">
        <f>IF(ISBLANK(A2388),"",K2388/($M$1+SUM(K$3:K2387)))</f>
        <v/>
      </c>
      <c r="N2388" t="str">
        <f>IF(ISBLANK(A2388),"",IF(H2389=0,NETWORKDAYS($H$3,H2388,holiday!$B$2:$B$10),IF(DAY(H2388)&lt;DAY(H2389),NETWORKDAYS($H$3,H2388,holiday!$B$2:$B$10),0)))</f>
        <v/>
      </c>
      <c r="O2388" t="str">
        <f>IF(ISBLANK(A2388),"",SUMIF($A$3:$A2388,O$2,$B$3:$B2388))</f>
        <v/>
      </c>
      <c r="P2388" t="str">
        <f>IF(ISBLANK(A2388),"",SUMIF($A$3:$A2388,P$2,$B$3:$B2388))</f>
        <v/>
      </c>
      <c r="Q2388" t="str">
        <f>IF(ISBLANK(A2388),"",SUMIF($A$3:$A2388,Q$2,$B$3:$B2388))</f>
        <v/>
      </c>
      <c r="R2388" t="str">
        <f>IF(ISBLANK(A2388),"",SUMIF($A$3:$A2388,R$2,$B$3:$B2388))</f>
        <v/>
      </c>
      <c r="T2388" s="2" t="str">
        <f t="shared" si="299"/>
        <v/>
      </c>
      <c r="U2388" s="2" t="str">
        <f t="shared" si="300"/>
        <v/>
      </c>
      <c r="V2388" s="2" t="str">
        <f t="shared" si="301"/>
        <v/>
      </c>
      <c r="W2388" s="2" t="str">
        <f t="shared" si="302"/>
        <v/>
      </c>
    </row>
    <row r="2389" spans="8:23" x14ac:dyDescent="0.3">
      <c r="H2389" s="12">
        <f t="shared" si="303"/>
        <v>0</v>
      </c>
      <c r="I2389" s="2" t="str">
        <f t="shared" si="296"/>
        <v/>
      </c>
      <c r="J2389" s="2" t="str">
        <f>IF(ISBLANK(A2389),"",-SUM(I$3:I2389))</f>
        <v/>
      </c>
      <c r="K2389" s="2" t="str">
        <f t="shared" si="297"/>
        <v/>
      </c>
      <c r="L2389" s="7" t="str">
        <f t="shared" si="298"/>
        <v/>
      </c>
      <c r="M2389" s="7" t="str">
        <f>IF(ISBLANK(A2389),"",K2389/($M$1+SUM(K$3:K2388)))</f>
        <v/>
      </c>
      <c r="N2389" t="str">
        <f>IF(ISBLANK(A2389),"",IF(H2390=0,NETWORKDAYS($H$3,H2389,holiday!$B$2:$B$10),IF(DAY(H2389)&lt;DAY(H2390),NETWORKDAYS($H$3,H2389,holiday!$B$2:$B$10),0)))</f>
        <v/>
      </c>
      <c r="O2389" t="str">
        <f>IF(ISBLANK(A2389),"",SUMIF($A$3:$A2389,O$2,$B$3:$B2389))</f>
        <v/>
      </c>
      <c r="P2389" t="str">
        <f>IF(ISBLANK(A2389),"",SUMIF($A$3:$A2389,P$2,$B$3:$B2389))</f>
        <v/>
      </c>
      <c r="Q2389" t="str">
        <f>IF(ISBLANK(A2389),"",SUMIF($A$3:$A2389,Q$2,$B$3:$B2389))</f>
        <v/>
      </c>
      <c r="R2389" t="str">
        <f>IF(ISBLANK(A2389),"",SUMIF($A$3:$A2389,R$2,$B$3:$B2389))</f>
        <v/>
      </c>
      <c r="T2389" s="2" t="str">
        <f t="shared" si="299"/>
        <v/>
      </c>
      <c r="U2389" s="2" t="str">
        <f t="shared" si="300"/>
        <v/>
      </c>
      <c r="V2389" s="2" t="str">
        <f t="shared" si="301"/>
        <v/>
      </c>
      <c r="W2389" s="2" t="str">
        <f t="shared" si="302"/>
        <v/>
      </c>
    </row>
    <row r="2390" spans="8:23" x14ac:dyDescent="0.3">
      <c r="H2390" s="12">
        <f t="shared" si="303"/>
        <v>0</v>
      </c>
      <c r="I2390" s="2" t="str">
        <f t="shared" si="296"/>
        <v/>
      </c>
      <c r="J2390" s="2" t="str">
        <f>IF(ISBLANK(A2390),"",-SUM(I$3:I2390))</f>
        <v/>
      </c>
      <c r="K2390" s="2" t="str">
        <f t="shared" si="297"/>
        <v/>
      </c>
      <c r="L2390" s="7" t="str">
        <f t="shared" si="298"/>
        <v/>
      </c>
      <c r="M2390" s="7" t="str">
        <f>IF(ISBLANK(A2390),"",K2390/($M$1+SUM(K$3:K2389)))</f>
        <v/>
      </c>
      <c r="N2390" t="str">
        <f>IF(ISBLANK(A2390),"",IF(H2391=0,NETWORKDAYS($H$3,H2390,holiday!$B$2:$B$10),IF(DAY(H2390)&lt;DAY(H2391),NETWORKDAYS($H$3,H2390,holiday!$B$2:$B$10),0)))</f>
        <v/>
      </c>
      <c r="O2390" t="str">
        <f>IF(ISBLANK(A2390),"",SUMIF($A$3:$A2390,O$2,$B$3:$B2390))</f>
        <v/>
      </c>
      <c r="P2390" t="str">
        <f>IF(ISBLANK(A2390),"",SUMIF($A$3:$A2390,P$2,$B$3:$B2390))</f>
        <v/>
      </c>
      <c r="Q2390" t="str">
        <f>IF(ISBLANK(A2390),"",SUMIF($A$3:$A2390,Q$2,$B$3:$B2390))</f>
        <v/>
      </c>
      <c r="R2390" t="str">
        <f>IF(ISBLANK(A2390),"",SUMIF($A$3:$A2390,R$2,$B$3:$B2390))</f>
        <v/>
      </c>
      <c r="T2390" s="2" t="str">
        <f t="shared" si="299"/>
        <v/>
      </c>
      <c r="U2390" s="2" t="str">
        <f t="shared" si="300"/>
        <v/>
      </c>
      <c r="V2390" s="2" t="str">
        <f t="shared" si="301"/>
        <v/>
      </c>
      <c r="W2390" s="2" t="str">
        <f t="shared" si="302"/>
        <v/>
      </c>
    </row>
    <row r="2391" spans="8:23" x14ac:dyDescent="0.3">
      <c r="H2391" s="12">
        <f t="shared" si="303"/>
        <v>0</v>
      </c>
      <c r="I2391" s="2" t="str">
        <f t="shared" si="296"/>
        <v/>
      </c>
      <c r="J2391" s="2" t="str">
        <f>IF(ISBLANK(A2391),"",-SUM(I$3:I2391))</f>
        <v/>
      </c>
      <c r="K2391" s="2" t="str">
        <f t="shared" si="297"/>
        <v/>
      </c>
      <c r="L2391" s="7" t="str">
        <f t="shared" si="298"/>
        <v/>
      </c>
      <c r="M2391" s="7" t="str">
        <f>IF(ISBLANK(A2391),"",K2391/($M$1+SUM(K$3:K2390)))</f>
        <v/>
      </c>
      <c r="N2391" t="str">
        <f>IF(ISBLANK(A2391),"",IF(H2392=0,NETWORKDAYS($H$3,H2391,holiday!$B$2:$B$10),IF(DAY(H2391)&lt;DAY(H2392),NETWORKDAYS($H$3,H2391,holiday!$B$2:$B$10),0)))</f>
        <v/>
      </c>
      <c r="O2391" t="str">
        <f>IF(ISBLANK(A2391),"",SUMIF($A$3:$A2391,O$2,$B$3:$B2391))</f>
        <v/>
      </c>
      <c r="P2391" t="str">
        <f>IF(ISBLANK(A2391),"",SUMIF($A$3:$A2391,P$2,$B$3:$B2391))</f>
        <v/>
      </c>
      <c r="Q2391" t="str">
        <f>IF(ISBLANK(A2391),"",SUMIF($A$3:$A2391,Q$2,$B$3:$B2391))</f>
        <v/>
      </c>
      <c r="R2391" t="str">
        <f>IF(ISBLANK(A2391),"",SUMIF($A$3:$A2391,R$2,$B$3:$B2391))</f>
        <v/>
      </c>
      <c r="T2391" s="2" t="str">
        <f t="shared" si="299"/>
        <v/>
      </c>
      <c r="U2391" s="2" t="str">
        <f t="shared" si="300"/>
        <v/>
      </c>
      <c r="V2391" s="2" t="str">
        <f t="shared" si="301"/>
        <v/>
      </c>
      <c r="W2391" s="2" t="str">
        <f t="shared" si="302"/>
        <v/>
      </c>
    </row>
    <row r="2392" spans="8:23" x14ac:dyDescent="0.3">
      <c r="H2392" s="12">
        <f t="shared" si="303"/>
        <v>0</v>
      </c>
      <c r="I2392" s="2" t="str">
        <f t="shared" si="296"/>
        <v/>
      </c>
      <c r="J2392" s="2" t="str">
        <f>IF(ISBLANK(A2392),"",-SUM(I$3:I2392))</f>
        <v/>
      </c>
      <c r="K2392" s="2" t="str">
        <f t="shared" si="297"/>
        <v/>
      </c>
      <c r="L2392" s="7" t="str">
        <f t="shared" si="298"/>
        <v/>
      </c>
      <c r="M2392" s="7" t="str">
        <f>IF(ISBLANK(A2392),"",K2392/($M$1+SUM(K$3:K2391)))</f>
        <v/>
      </c>
      <c r="N2392" t="str">
        <f>IF(ISBLANK(A2392),"",IF(H2393=0,NETWORKDAYS($H$3,H2392,holiday!$B$2:$B$10),IF(DAY(H2392)&lt;DAY(H2393),NETWORKDAYS($H$3,H2392,holiday!$B$2:$B$10),0)))</f>
        <v/>
      </c>
      <c r="O2392" t="str">
        <f>IF(ISBLANK(A2392),"",SUMIF($A$3:$A2392,O$2,$B$3:$B2392))</f>
        <v/>
      </c>
      <c r="P2392" t="str">
        <f>IF(ISBLANK(A2392),"",SUMIF($A$3:$A2392,P$2,$B$3:$B2392))</f>
        <v/>
      </c>
      <c r="Q2392" t="str">
        <f>IF(ISBLANK(A2392),"",SUMIF($A$3:$A2392,Q$2,$B$3:$B2392))</f>
        <v/>
      </c>
      <c r="R2392" t="str">
        <f>IF(ISBLANK(A2392),"",SUMIF($A$3:$A2392,R$2,$B$3:$B2392))</f>
        <v/>
      </c>
      <c r="T2392" s="2" t="str">
        <f t="shared" si="299"/>
        <v/>
      </c>
      <c r="U2392" s="2" t="str">
        <f t="shared" si="300"/>
        <v/>
      </c>
      <c r="V2392" s="2" t="str">
        <f t="shared" si="301"/>
        <v/>
      </c>
      <c r="W2392" s="2" t="str">
        <f t="shared" si="302"/>
        <v/>
      </c>
    </row>
    <row r="2393" spans="8:23" x14ac:dyDescent="0.3">
      <c r="H2393" s="12">
        <f t="shared" si="303"/>
        <v>0</v>
      </c>
      <c r="I2393" s="2" t="str">
        <f t="shared" si="296"/>
        <v/>
      </c>
      <c r="J2393" s="2" t="str">
        <f>IF(ISBLANK(A2393),"",-SUM(I$3:I2393))</f>
        <v/>
      </c>
      <c r="K2393" s="2" t="str">
        <f t="shared" si="297"/>
        <v/>
      </c>
      <c r="L2393" s="7" t="str">
        <f t="shared" si="298"/>
        <v/>
      </c>
      <c r="M2393" s="7" t="str">
        <f>IF(ISBLANK(A2393),"",K2393/($M$1+SUM(K$3:K2392)))</f>
        <v/>
      </c>
      <c r="N2393" t="str">
        <f>IF(ISBLANK(A2393),"",IF(H2394=0,NETWORKDAYS($H$3,H2393,holiday!$B$2:$B$10),IF(DAY(H2393)&lt;DAY(H2394),NETWORKDAYS($H$3,H2393,holiday!$B$2:$B$10),0)))</f>
        <v/>
      </c>
      <c r="O2393" t="str">
        <f>IF(ISBLANK(A2393),"",SUMIF($A$3:$A2393,O$2,$B$3:$B2393))</f>
        <v/>
      </c>
      <c r="P2393" t="str">
        <f>IF(ISBLANK(A2393),"",SUMIF($A$3:$A2393,P$2,$B$3:$B2393))</f>
        <v/>
      </c>
      <c r="Q2393" t="str">
        <f>IF(ISBLANK(A2393),"",SUMIF($A$3:$A2393,Q$2,$B$3:$B2393))</f>
        <v/>
      </c>
      <c r="R2393" t="str">
        <f>IF(ISBLANK(A2393),"",SUMIF($A$3:$A2393,R$2,$B$3:$B2393))</f>
        <v/>
      </c>
      <c r="T2393" s="2" t="str">
        <f t="shared" si="299"/>
        <v/>
      </c>
      <c r="U2393" s="2" t="str">
        <f t="shared" si="300"/>
        <v/>
      </c>
      <c r="V2393" s="2" t="str">
        <f t="shared" si="301"/>
        <v/>
      </c>
      <c r="W2393" s="2" t="str">
        <f t="shared" si="302"/>
        <v/>
      </c>
    </row>
    <row r="2394" spans="8:23" x14ac:dyDescent="0.3">
      <c r="H2394" s="12">
        <f t="shared" si="303"/>
        <v>0</v>
      </c>
      <c r="I2394" s="2" t="str">
        <f t="shared" si="296"/>
        <v/>
      </c>
      <c r="J2394" s="2" t="str">
        <f>IF(ISBLANK(A2394),"",-SUM(I$3:I2394))</f>
        <v/>
      </c>
      <c r="K2394" s="2" t="str">
        <f t="shared" si="297"/>
        <v/>
      </c>
      <c r="L2394" s="7" t="str">
        <f t="shared" si="298"/>
        <v/>
      </c>
      <c r="M2394" s="7" t="str">
        <f>IF(ISBLANK(A2394),"",K2394/($M$1+SUM(K$3:K2393)))</f>
        <v/>
      </c>
      <c r="N2394" t="str">
        <f>IF(ISBLANK(A2394),"",IF(H2395=0,NETWORKDAYS($H$3,H2394,holiday!$B$2:$B$10),IF(DAY(H2394)&lt;DAY(H2395),NETWORKDAYS($H$3,H2394,holiday!$B$2:$B$10),0)))</f>
        <v/>
      </c>
      <c r="O2394" t="str">
        <f>IF(ISBLANK(A2394),"",SUMIF($A$3:$A2394,O$2,$B$3:$B2394))</f>
        <v/>
      </c>
      <c r="P2394" t="str">
        <f>IF(ISBLANK(A2394),"",SUMIF($A$3:$A2394,P$2,$B$3:$B2394))</f>
        <v/>
      </c>
      <c r="Q2394" t="str">
        <f>IF(ISBLANK(A2394),"",SUMIF($A$3:$A2394,Q$2,$B$3:$B2394))</f>
        <v/>
      </c>
      <c r="R2394" t="str">
        <f>IF(ISBLANK(A2394),"",SUMIF($A$3:$A2394,R$2,$B$3:$B2394))</f>
        <v/>
      </c>
      <c r="T2394" s="2" t="str">
        <f t="shared" si="299"/>
        <v/>
      </c>
      <c r="U2394" s="2" t="str">
        <f t="shared" si="300"/>
        <v/>
      </c>
      <c r="V2394" s="2" t="str">
        <f t="shared" si="301"/>
        <v/>
      </c>
      <c r="W2394" s="2" t="str">
        <f t="shared" si="302"/>
        <v/>
      </c>
    </row>
    <row r="2395" spans="8:23" x14ac:dyDescent="0.3">
      <c r="H2395" s="12">
        <f t="shared" si="303"/>
        <v>0</v>
      </c>
      <c r="I2395" s="2" t="str">
        <f t="shared" si="296"/>
        <v/>
      </c>
      <c r="J2395" s="2" t="str">
        <f>IF(ISBLANK(A2395),"",-SUM(I$3:I2395))</f>
        <v/>
      </c>
      <c r="K2395" s="2" t="str">
        <f t="shared" si="297"/>
        <v/>
      </c>
      <c r="L2395" s="7" t="str">
        <f t="shared" si="298"/>
        <v/>
      </c>
      <c r="M2395" s="7" t="str">
        <f>IF(ISBLANK(A2395),"",K2395/($M$1+SUM(K$3:K2394)))</f>
        <v/>
      </c>
      <c r="N2395" t="str">
        <f>IF(ISBLANK(A2395),"",IF(H2396=0,NETWORKDAYS($H$3,H2395,holiday!$B$2:$B$10),IF(DAY(H2395)&lt;DAY(H2396),NETWORKDAYS($H$3,H2395,holiday!$B$2:$B$10),0)))</f>
        <v/>
      </c>
      <c r="O2395" t="str">
        <f>IF(ISBLANK(A2395),"",SUMIF($A$3:$A2395,O$2,$B$3:$B2395))</f>
        <v/>
      </c>
      <c r="P2395" t="str">
        <f>IF(ISBLANK(A2395),"",SUMIF($A$3:$A2395,P$2,$B$3:$B2395))</f>
        <v/>
      </c>
      <c r="Q2395" t="str">
        <f>IF(ISBLANK(A2395),"",SUMIF($A$3:$A2395,Q$2,$B$3:$B2395))</f>
        <v/>
      </c>
      <c r="R2395" t="str">
        <f>IF(ISBLANK(A2395),"",SUMIF($A$3:$A2395,R$2,$B$3:$B2395))</f>
        <v/>
      </c>
      <c r="T2395" s="2" t="str">
        <f t="shared" si="299"/>
        <v/>
      </c>
      <c r="U2395" s="2" t="str">
        <f t="shared" si="300"/>
        <v/>
      </c>
      <c r="V2395" s="2" t="str">
        <f t="shared" si="301"/>
        <v/>
      </c>
      <c r="W2395" s="2" t="str">
        <f t="shared" si="302"/>
        <v/>
      </c>
    </row>
    <row r="2396" spans="8:23" x14ac:dyDescent="0.3">
      <c r="H2396" s="12">
        <f t="shared" si="303"/>
        <v>0</v>
      </c>
      <c r="I2396" s="2" t="str">
        <f t="shared" si="296"/>
        <v/>
      </c>
      <c r="J2396" s="2" t="str">
        <f>IF(ISBLANK(A2396),"",-SUM(I$3:I2396))</f>
        <v/>
      </c>
      <c r="K2396" s="2" t="str">
        <f t="shared" si="297"/>
        <v/>
      </c>
      <c r="L2396" s="7" t="str">
        <f t="shared" si="298"/>
        <v/>
      </c>
      <c r="M2396" s="7" t="str">
        <f>IF(ISBLANK(A2396),"",K2396/($M$1+SUM(K$3:K2395)))</f>
        <v/>
      </c>
      <c r="N2396" t="str">
        <f>IF(ISBLANK(A2396),"",IF(H2397=0,NETWORKDAYS($H$3,H2396,holiday!$B$2:$B$10),IF(DAY(H2396)&lt;DAY(H2397),NETWORKDAYS($H$3,H2396,holiday!$B$2:$B$10),0)))</f>
        <v/>
      </c>
      <c r="O2396" t="str">
        <f>IF(ISBLANK(A2396),"",SUMIF($A$3:$A2396,O$2,$B$3:$B2396))</f>
        <v/>
      </c>
      <c r="P2396" t="str">
        <f>IF(ISBLANK(A2396),"",SUMIF($A$3:$A2396,P$2,$B$3:$B2396))</f>
        <v/>
      </c>
      <c r="Q2396" t="str">
        <f>IF(ISBLANK(A2396),"",SUMIF($A$3:$A2396,Q$2,$B$3:$B2396))</f>
        <v/>
      </c>
      <c r="R2396" t="str">
        <f>IF(ISBLANK(A2396),"",SUMIF($A$3:$A2396,R$2,$B$3:$B2396))</f>
        <v/>
      </c>
      <c r="T2396" s="2" t="str">
        <f t="shared" si="299"/>
        <v/>
      </c>
      <c r="U2396" s="2" t="str">
        <f t="shared" si="300"/>
        <v/>
      </c>
      <c r="V2396" s="2" t="str">
        <f t="shared" si="301"/>
        <v/>
      </c>
      <c r="W2396" s="2" t="str">
        <f t="shared" si="302"/>
        <v/>
      </c>
    </row>
    <row r="2397" spans="8:23" x14ac:dyDescent="0.3">
      <c r="H2397" s="12">
        <f t="shared" si="303"/>
        <v>0</v>
      </c>
      <c r="I2397" s="2" t="str">
        <f t="shared" si="296"/>
        <v/>
      </c>
      <c r="J2397" s="2" t="str">
        <f>IF(ISBLANK(A2397),"",-SUM(I$3:I2397))</f>
        <v/>
      </c>
      <c r="K2397" s="2" t="str">
        <f t="shared" si="297"/>
        <v/>
      </c>
      <c r="L2397" s="7" t="str">
        <f t="shared" si="298"/>
        <v/>
      </c>
      <c r="M2397" s="7" t="str">
        <f>IF(ISBLANK(A2397),"",K2397/($M$1+SUM(K$3:K2396)))</f>
        <v/>
      </c>
      <c r="N2397" t="str">
        <f>IF(ISBLANK(A2397),"",IF(H2398=0,NETWORKDAYS($H$3,H2397,holiday!$B$2:$B$10),IF(DAY(H2397)&lt;DAY(H2398),NETWORKDAYS($H$3,H2397,holiday!$B$2:$B$10),0)))</f>
        <v/>
      </c>
      <c r="O2397" t="str">
        <f>IF(ISBLANK(A2397),"",SUMIF($A$3:$A2397,O$2,$B$3:$B2397))</f>
        <v/>
      </c>
      <c r="P2397" t="str">
        <f>IF(ISBLANK(A2397),"",SUMIF($A$3:$A2397,P$2,$B$3:$B2397))</f>
        <v/>
      </c>
      <c r="Q2397" t="str">
        <f>IF(ISBLANK(A2397),"",SUMIF($A$3:$A2397,Q$2,$B$3:$B2397))</f>
        <v/>
      </c>
      <c r="R2397" t="str">
        <f>IF(ISBLANK(A2397),"",SUMIF($A$3:$A2397,R$2,$B$3:$B2397))</f>
        <v/>
      </c>
      <c r="T2397" s="2" t="str">
        <f t="shared" si="299"/>
        <v/>
      </c>
      <c r="U2397" s="2" t="str">
        <f t="shared" si="300"/>
        <v/>
      </c>
      <c r="V2397" s="2" t="str">
        <f t="shared" si="301"/>
        <v/>
      </c>
      <c r="W2397" s="2" t="str">
        <f t="shared" si="302"/>
        <v/>
      </c>
    </row>
    <row r="2398" spans="8:23" x14ac:dyDescent="0.3">
      <c r="H2398" s="12">
        <f t="shared" si="303"/>
        <v>0</v>
      </c>
      <c r="I2398" s="2" t="str">
        <f t="shared" si="296"/>
        <v/>
      </c>
      <c r="J2398" s="2" t="str">
        <f>IF(ISBLANK(A2398),"",-SUM(I$3:I2398))</f>
        <v/>
      </c>
      <c r="K2398" s="2" t="str">
        <f t="shared" si="297"/>
        <v/>
      </c>
      <c r="L2398" s="7" t="str">
        <f t="shared" si="298"/>
        <v/>
      </c>
      <c r="M2398" s="7" t="str">
        <f>IF(ISBLANK(A2398),"",K2398/($M$1+SUM(K$3:K2397)))</f>
        <v/>
      </c>
      <c r="N2398" t="str">
        <f>IF(ISBLANK(A2398),"",IF(H2399=0,NETWORKDAYS($H$3,H2398,holiday!$B$2:$B$10),IF(DAY(H2398)&lt;DAY(H2399),NETWORKDAYS($H$3,H2398,holiday!$B$2:$B$10),0)))</f>
        <v/>
      </c>
      <c r="O2398" t="str">
        <f>IF(ISBLANK(A2398),"",SUMIF($A$3:$A2398,O$2,$B$3:$B2398))</f>
        <v/>
      </c>
      <c r="P2398" t="str">
        <f>IF(ISBLANK(A2398),"",SUMIF($A$3:$A2398,P$2,$B$3:$B2398))</f>
        <v/>
      </c>
      <c r="Q2398" t="str">
        <f>IF(ISBLANK(A2398),"",SUMIF($A$3:$A2398,Q$2,$B$3:$B2398))</f>
        <v/>
      </c>
      <c r="R2398" t="str">
        <f>IF(ISBLANK(A2398),"",SUMIF($A$3:$A2398,R$2,$B$3:$B2398))</f>
        <v/>
      </c>
      <c r="T2398" s="2" t="str">
        <f t="shared" si="299"/>
        <v/>
      </c>
      <c r="U2398" s="2" t="str">
        <f t="shared" si="300"/>
        <v/>
      </c>
      <c r="V2398" s="2" t="str">
        <f t="shared" si="301"/>
        <v/>
      </c>
      <c r="W2398" s="2" t="str">
        <f t="shared" si="302"/>
        <v/>
      </c>
    </row>
    <row r="2399" spans="8:23" x14ac:dyDescent="0.3">
      <c r="H2399" s="12">
        <f t="shared" si="303"/>
        <v>0</v>
      </c>
      <c r="I2399" s="2" t="str">
        <f t="shared" si="296"/>
        <v/>
      </c>
      <c r="J2399" s="2" t="str">
        <f>IF(ISBLANK(A2399),"",-SUM(I$3:I2399))</f>
        <v/>
      </c>
      <c r="K2399" s="2" t="str">
        <f t="shared" si="297"/>
        <v/>
      </c>
      <c r="L2399" s="7" t="str">
        <f t="shared" si="298"/>
        <v/>
      </c>
      <c r="M2399" s="7" t="str">
        <f>IF(ISBLANK(A2399),"",K2399/($M$1+SUM(K$3:K2398)))</f>
        <v/>
      </c>
      <c r="N2399" t="str">
        <f>IF(ISBLANK(A2399),"",IF(H2400=0,NETWORKDAYS($H$3,H2399,holiday!$B$2:$B$10),IF(DAY(H2399)&lt;DAY(H2400),NETWORKDAYS($H$3,H2399,holiday!$B$2:$B$10),0)))</f>
        <v/>
      </c>
      <c r="O2399" t="str">
        <f>IF(ISBLANK(A2399),"",SUMIF($A$3:$A2399,O$2,$B$3:$B2399))</f>
        <v/>
      </c>
      <c r="P2399" t="str">
        <f>IF(ISBLANK(A2399),"",SUMIF($A$3:$A2399,P$2,$B$3:$B2399))</f>
        <v/>
      </c>
      <c r="Q2399" t="str">
        <f>IF(ISBLANK(A2399),"",SUMIF($A$3:$A2399,Q$2,$B$3:$B2399))</f>
        <v/>
      </c>
      <c r="R2399" t="str">
        <f>IF(ISBLANK(A2399),"",SUMIF($A$3:$A2399,R$2,$B$3:$B2399))</f>
        <v/>
      </c>
      <c r="T2399" s="2" t="str">
        <f t="shared" si="299"/>
        <v/>
      </c>
      <c r="U2399" s="2" t="str">
        <f t="shared" si="300"/>
        <v/>
      </c>
      <c r="V2399" s="2" t="str">
        <f t="shared" si="301"/>
        <v/>
      </c>
      <c r="W2399" s="2" t="str">
        <f t="shared" si="302"/>
        <v/>
      </c>
    </row>
    <row r="2400" spans="8:23" x14ac:dyDescent="0.3">
      <c r="H2400" s="12">
        <f t="shared" si="303"/>
        <v>0</v>
      </c>
      <c r="I2400" s="2" t="str">
        <f t="shared" si="296"/>
        <v/>
      </c>
      <c r="J2400" s="2" t="str">
        <f>IF(ISBLANK(A2400),"",-SUM(I$3:I2400))</f>
        <v/>
      </c>
      <c r="K2400" s="2" t="str">
        <f t="shared" si="297"/>
        <v/>
      </c>
      <c r="L2400" s="7" t="str">
        <f t="shared" si="298"/>
        <v/>
      </c>
      <c r="M2400" s="7" t="str">
        <f>IF(ISBLANK(A2400),"",K2400/($M$1+SUM(K$3:K2399)))</f>
        <v/>
      </c>
      <c r="N2400" t="str">
        <f>IF(ISBLANK(A2400),"",IF(H2401=0,NETWORKDAYS($H$3,H2400,holiday!$B$2:$B$10),IF(DAY(H2400)&lt;DAY(H2401),NETWORKDAYS($H$3,H2400,holiday!$B$2:$B$10),0)))</f>
        <v/>
      </c>
      <c r="O2400" t="str">
        <f>IF(ISBLANK(A2400),"",SUMIF($A$3:$A2400,O$2,$B$3:$B2400))</f>
        <v/>
      </c>
      <c r="P2400" t="str">
        <f>IF(ISBLANK(A2400),"",SUMIF($A$3:$A2400,P$2,$B$3:$B2400))</f>
        <v/>
      </c>
      <c r="Q2400" t="str">
        <f>IF(ISBLANK(A2400),"",SUMIF($A$3:$A2400,Q$2,$B$3:$B2400))</f>
        <v/>
      </c>
      <c r="R2400" t="str">
        <f>IF(ISBLANK(A2400),"",SUMIF($A$3:$A2400,R$2,$B$3:$B2400))</f>
        <v/>
      </c>
      <c r="T2400" s="2" t="str">
        <f t="shared" si="299"/>
        <v/>
      </c>
      <c r="U2400" s="2" t="str">
        <f t="shared" si="300"/>
        <v/>
      </c>
      <c r="V2400" s="2" t="str">
        <f t="shared" si="301"/>
        <v/>
      </c>
      <c r="W2400" s="2" t="str">
        <f t="shared" si="302"/>
        <v/>
      </c>
    </row>
    <row r="2401" spans="8:23" x14ac:dyDescent="0.3">
      <c r="H2401" s="12">
        <f t="shared" si="303"/>
        <v>0</v>
      </c>
      <c r="I2401" s="2" t="str">
        <f t="shared" si="296"/>
        <v/>
      </c>
      <c r="J2401" s="2" t="str">
        <f>IF(ISBLANK(A2401),"",-SUM(I$3:I2401))</f>
        <v/>
      </c>
      <c r="K2401" s="2" t="str">
        <f t="shared" si="297"/>
        <v/>
      </c>
      <c r="L2401" s="7" t="str">
        <f t="shared" si="298"/>
        <v/>
      </c>
      <c r="M2401" s="7" t="str">
        <f>IF(ISBLANK(A2401),"",K2401/($M$1+SUM(K$3:K2400)))</f>
        <v/>
      </c>
      <c r="N2401" t="str">
        <f>IF(ISBLANK(A2401),"",IF(H2402=0,NETWORKDAYS($H$3,H2401,holiday!$B$2:$B$10),IF(DAY(H2401)&lt;DAY(H2402),NETWORKDAYS($H$3,H2401,holiday!$B$2:$B$10),0)))</f>
        <v/>
      </c>
      <c r="O2401" t="str">
        <f>IF(ISBLANK(A2401),"",SUMIF($A$3:$A2401,O$2,$B$3:$B2401))</f>
        <v/>
      </c>
      <c r="P2401" t="str">
        <f>IF(ISBLANK(A2401),"",SUMIF($A$3:$A2401,P$2,$B$3:$B2401))</f>
        <v/>
      </c>
      <c r="Q2401" t="str">
        <f>IF(ISBLANK(A2401),"",SUMIF($A$3:$A2401,Q$2,$B$3:$B2401))</f>
        <v/>
      </c>
      <c r="R2401" t="str">
        <f>IF(ISBLANK(A2401),"",SUMIF($A$3:$A2401,R$2,$B$3:$B2401))</f>
        <v/>
      </c>
      <c r="T2401" s="2" t="str">
        <f t="shared" si="299"/>
        <v/>
      </c>
      <c r="U2401" s="2" t="str">
        <f t="shared" si="300"/>
        <v/>
      </c>
      <c r="V2401" s="2" t="str">
        <f t="shared" si="301"/>
        <v/>
      </c>
      <c r="W2401" s="2" t="str">
        <f t="shared" si="302"/>
        <v/>
      </c>
    </row>
    <row r="2402" spans="8:23" x14ac:dyDescent="0.3">
      <c r="H2402" s="12">
        <f t="shared" si="303"/>
        <v>0</v>
      </c>
      <c r="I2402" s="2" t="str">
        <f t="shared" si="296"/>
        <v/>
      </c>
      <c r="J2402" s="2" t="str">
        <f>IF(ISBLANK(A2402),"",-SUM(I$3:I2402))</f>
        <v/>
      </c>
      <c r="K2402" s="2" t="str">
        <f t="shared" si="297"/>
        <v/>
      </c>
      <c r="L2402" s="7" t="str">
        <f t="shared" si="298"/>
        <v/>
      </c>
      <c r="M2402" s="7" t="str">
        <f>IF(ISBLANK(A2402),"",K2402/($M$1+SUM(K$3:K2401)))</f>
        <v/>
      </c>
      <c r="N2402" t="str">
        <f>IF(ISBLANK(A2402),"",IF(H2403=0,NETWORKDAYS($H$3,H2402,holiday!$B$2:$B$10),IF(DAY(H2402)&lt;DAY(H2403),NETWORKDAYS($H$3,H2402,holiday!$B$2:$B$10),0)))</f>
        <v/>
      </c>
      <c r="O2402" t="str">
        <f>IF(ISBLANK(A2402),"",SUMIF($A$3:$A2402,O$2,$B$3:$B2402))</f>
        <v/>
      </c>
      <c r="P2402" t="str">
        <f>IF(ISBLANK(A2402),"",SUMIF($A$3:$A2402,P$2,$B$3:$B2402))</f>
        <v/>
      </c>
      <c r="Q2402" t="str">
        <f>IF(ISBLANK(A2402),"",SUMIF($A$3:$A2402,Q$2,$B$3:$B2402))</f>
        <v/>
      </c>
      <c r="R2402" t="str">
        <f>IF(ISBLANK(A2402),"",SUMIF($A$3:$A2402,R$2,$B$3:$B2402))</f>
        <v/>
      </c>
      <c r="T2402" s="2" t="str">
        <f t="shared" si="299"/>
        <v/>
      </c>
      <c r="U2402" s="2" t="str">
        <f t="shared" si="300"/>
        <v/>
      </c>
      <c r="V2402" s="2" t="str">
        <f t="shared" si="301"/>
        <v/>
      </c>
      <c r="W2402" s="2" t="str">
        <f t="shared" si="302"/>
        <v/>
      </c>
    </row>
    <row r="2403" spans="8:23" x14ac:dyDescent="0.3">
      <c r="H2403" s="12">
        <f t="shared" si="303"/>
        <v>0</v>
      </c>
      <c r="I2403" s="2" t="str">
        <f t="shared" si="296"/>
        <v/>
      </c>
      <c r="J2403" s="2" t="str">
        <f>IF(ISBLANK(A2403),"",-SUM(I$3:I2403))</f>
        <v/>
      </c>
      <c r="K2403" s="2" t="str">
        <f t="shared" si="297"/>
        <v/>
      </c>
      <c r="L2403" s="7" t="str">
        <f t="shared" si="298"/>
        <v/>
      </c>
      <c r="M2403" s="7" t="str">
        <f>IF(ISBLANK(A2403),"",K2403/($M$1+SUM(K$3:K2402)))</f>
        <v/>
      </c>
      <c r="N2403" t="str">
        <f>IF(ISBLANK(A2403),"",IF(H2404=0,NETWORKDAYS($H$3,H2403,holiday!$B$2:$B$10),IF(DAY(H2403)&lt;DAY(H2404),NETWORKDAYS($H$3,H2403,holiday!$B$2:$B$10),0)))</f>
        <v/>
      </c>
      <c r="O2403" t="str">
        <f>IF(ISBLANK(A2403),"",SUMIF($A$3:$A2403,O$2,$B$3:$B2403))</f>
        <v/>
      </c>
      <c r="P2403" t="str">
        <f>IF(ISBLANK(A2403),"",SUMIF($A$3:$A2403,P$2,$B$3:$B2403))</f>
        <v/>
      </c>
      <c r="Q2403" t="str">
        <f>IF(ISBLANK(A2403),"",SUMIF($A$3:$A2403,Q$2,$B$3:$B2403))</f>
        <v/>
      </c>
      <c r="R2403" t="str">
        <f>IF(ISBLANK(A2403),"",SUMIF($A$3:$A2403,R$2,$B$3:$B2403))</f>
        <v/>
      </c>
      <c r="T2403" s="2" t="str">
        <f t="shared" si="299"/>
        <v/>
      </c>
      <c r="U2403" s="2" t="str">
        <f t="shared" si="300"/>
        <v/>
      </c>
      <c r="V2403" s="2" t="str">
        <f t="shared" si="301"/>
        <v/>
      </c>
      <c r="W2403" s="2" t="str">
        <f t="shared" si="302"/>
        <v/>
      </c>
    </row>
    <row r="2404" spans="8:23" x14ac:dyDescent="0.3">
      <c r="H2404" s="12">
        <f t="shared" si="303"/>
        <v>0</v>
      </c>
      <c r="I2404" s="2" t="str">
        <f t="shared" si="296"/>
        <v/>
      </c>
      <c r="J2404" s="2" t="str">
        <f>IF(ISBLANK(A2404),"",-SUM(I$3:I2404))</f>
        <v/>
      </c>
      <c r="K2404" s="2" t="str">
        <f t="shared" si="297"/>
        <v/>
      </c>
      <c r="L2404" s="7" t="str">
        <f t="shared" si="298"/>
        <v/>
      </c>
      <c r="M2404" s="7" t="str">
        <f>IF(ISBLANK(A2404),"",K2404/($M$1+SUM(K$3:K2403)))</f>
        <v/>
      </c>
      <c r="N2404" t="str">
        <f>IF(ISBLANK(A2404),"",IF(H2405=0,NETWORKDAYS($H$3,H2404,holiday!$B$2:$B$10),IF(DAY(H2404)&lt;DAY(H2405),NETWORKDAYS($H$3,H2404,holiday!$B$2:$B$10),0)))</f>
        <v/>
      </c>
      <c r="O2404" t="str">
        <f>IF(ISBLANK(A2404),"",SUMIF($A$3:$A2404,O$2,$B$3:$B2404))</f>
        <v/>
      </c>
      <c r="P2404" t="str">
        <f>IF(ISBLANK(A2404),"",SUMIF($A$3:$A2404,P$2,$B$3:$B2404))</f>
        <v/>
      </c>
      <c r="Q2404" t="str">
        <f>IF(ISBLANK(A2404),"",SUMIF($A$3:$A2404,Q$2,$B$3:$B2404))</f>
        <v/>
      </c>
      <c r="R2404" t="str">
        <f>IF(ISBLANK(A2404),"",SUMIF($A$3:$A2404,R$2,$B$3:$B2404))</f>
        <v/>
      </c>
      <c r="T2404" s="2" t="str">
        <f t="shared" si="299"/>
        <v/>
      </c>
      <c r="U2404" s="2" t="str">
        <f t="shared" si="300"/>
        <v/>
      </c>
      <c r="V2404" s="2" t="str">
        <f t="shared" si="301"/>
        <v/>
      </c>
      <c r="W2404" s="2" t="str">
        <f t="shared" si="302"/>
        <v/>
      </c>
    </row>
    <row r="2405" spans="8:23" x14ac:dyDescent="0.3">
      <c r="H2405" s="12">
        <f t="shared" si="303"/>
        <v>0</v>
      </c>
      <c r="I2405" s="2" t="str">
        <f t="shared" si="296"/>
        <v/>
      </c>
      <c r="J2405" s="2" t="str">
        <f>IF(ISBLANK(A2405),"",-SUM(I$3:I2405))</f>
        <v/>
      </c>
      <c r="K2405" s="2" t="str">
        <f t="shared" si="297"/>
        <v/>
      </c>
      <c r="L2405" s="7" t="str">
        <f t="shared" si="298"/>
        <v/>
      </c>
      <c r="M2405" s="7" t="str">
        <f>IF(ISBLANK(A2405),"",K2405/($M$1+SUM(K$3:K2404)))</f>
        <v/>
      </c>
      <c r="N2405" t="str">
        <f>IF(ISBLANK(A2405),"",IF(H2406=0,NETWORKDAYS($H$3,H2405,holiday!$B$2:$B$10),IF(DAY(H2405)&lt;DAY(H2406),NETWORKDAYS($H$3,H2405,holiday!$B$2:$B$10),0)))</f>
        <v/>
      </c>
      <c r="O2405" t="str">
        <f>IF(ISBLANK(A2405),"",SUMIF($A$3:$A2405,O$2,$B$3:$B2405))</f>
        <v/>
      </c>
      <c r="P2405" t="str">
        <f>IF(ISBLANK(A2405),"",SUMIF($A$3:$A2405,P$2,$B$3:$B2405))</f>
        <v/>
      </c>
      <c r="Q2405" t="str">
        <f>IF(ISBLANK(A2405),"",SUMIF($A$3:$A2405,Q$2,$B$3:$B2405))</f>
        <v/>
      </c>
      <c r="R2405" t="str">
        <f>IF(ISBLANK(A2405),"",SUMIF($A$3:$A2405,R$2,$B$3:$B2405))</f>
        <v/>
      </c>
      <c r="T2405" s="2" t="str">
        <f t="shared" si="299"/>
        <v/>
      </c>
      <c r="U2405" s="2" t="str">
        <f t="shared" si="300"/>
        <v/>
      </c>
      <c r="V2405" s="2" t="str">
        <f t="shared" si="301"/>
        <v/>
      </c>
      <c r="W2405" s="2" t="str">
        <f t="shared" si="302"/>
        <v/>
      </c>
    </row>
    <row r="2406" spans="8:23" x14ac:dyDescent="0.3">
      <c r="H2406" s="12">
        <f t="shared" si="303"/>
        <v>0</v>
      </c>
      <c r="I2406" s="2" t="str">
        <f t="shared" si="296"/>
        <v/>
      </c>
      <c r="J2406" s="2" t="str">
        <f>IF(ISBLANK(A2406),"",-SUM(I$3:I2406))</f>
        <v/>
      </c>
      <c r="K2406" s="2" t="str">
        <f t="shared" si="297"/>
        <v/>
      </c>
      <c r="L2406" s="7" t="str">
        <f t="shared" si="298"/>
        <v/>
      </c>
      <c r="M2406" s="7" t="str">
        <f>IF(ISBLANK(A2406),"",K2406/($M$1+SUM(K$3:K2405)))</f>
        <v/>
      </c>
      <c r="N2406" t="str">
        <f>IF(ISBLANK(A2406),"",IF(H2407=0,NETWORKDAYS($H$3,H2406,holiday!$B$2:$B$10),IF(DAY(H2406)&lt;DAY(H2407),NETWORKDAYS($H$3,H2406,holiday!$B$2:$B$10),0)))</f>
        <v/>
      </c>
      <c r="O2406" t="str">
        <f>IF(ISBLANK(A2406),"",SUMIF($A$3:$A2406,O$2,$B$3:$B2406))</f>
        <v/>
      </c>
      <c r="P2406" t="str">
        <f>IF(ISBLANK(A2406),"",SUMIF($A$3:$A2406,P$2,$B$3:$B2406))</f>
        <v/>
      </c>
      <c r="Q2406" t="str">
        <f>IF(ISBLANK(A2406),"",SUMIF($A$3:$A2406,Q$2,$B$3:$B2406))</f>
        <v/>
      </c>
      <c r="R2406" t="str">
        <f>IF(ISBLANK(A2406),"",SUMIF($A$3:$A2406,R$2,$B$3:$B2406))</f>
        <v/>
      </c>
      <c r="T2406" s="2" t="str">
        <f t="shared" si="299"/>
        <v/>
      </c>
      <c r="U2406" s="2" t="str">
        <f t="shared" si="300"/>
        <v/>
      </c>
      <c r="V2406" s="2" t="str">
        <f t="shared" si="301"/>
        <v/>
      </c>
      <c r="W2406" s="2" t="str">
        <f t="shared" si="302"/>
        <v/>
      </c>
    </row>
    <row r="2407" spans="8:23" x14ac:dyDescent="0.3">
      <c r="H2407" s="12">
        <f t="shared" si="303"/>
        <v>0</v>
      </c>
      <c r="I2407" s="2" t="str">
        <f t="shared" si="296"/>
        <v/>
      </c>
      <c r="J2407" s="2" t="str">
        <f>IF(ISBLANK(A2407),"",-SUM(I$3:I2407))</f>
        <v/>
      </c>
      <c r="K2407" s="2" t="str">
        <f t="shared" si="297"/>
        <v/>
      </c>
      <c r="L2407" s="7" t="str">
        <f t="shared" si="298"/>
        <v/>
      </c>
      <c r="M2407" s="7" t="str">
        <f>IF(ISBLANK(A2407),"",K2407/($M$1+SUM(K$3:K2406)))</f>
        <v/>
      </c>
      <c r="N2407" t="str">
        <f>IF(ISBLANK(A2407),"",IF(H2408=0,NETWORKDAYS($H$3,H2407,holiday!$B$2:$B$10),IF(DAY(H2407)&lt;DAY(H2408),NETWORKDAYS($H$3,H2407,holiday!$B$2:$B$10),0)))</f>
        <v/>
      </c>
      <c r="O2407" t="str">
        <f>IF(ISBLANK(A2407),"",SUMIF($A$3:$A2407,O$2,$B$3:$B2407))</f>
        <v/>
      </c>
      <c r="P2407" t="str">
        <f>IF(ISBLANK(A2407),"",SUMIF($A$3:$A2407,P$2,$B$3:$B2407))</f>
        <v/>
      </c>
      <c r="Q2407" t="str">
        <f>IF(ISBLANK(A2407),"",SUMIF($A$3:$A2407,Q$2,$B$3:$B2407))</f>
        <v/>
      </c>
      <c r="R2407" t="str">
        <f>IF(ISBLANK(A2407),"",SUMIF($A$3:$A2407,R$2,$B$3:$B2407))</f>
        <v/>
      </c>
      <c r="T2407" s="2" t="str">
        <f t="shared" si="299"/>
        <v/>
      </c>
      <c r="U2407" s="2" t="str">
        <f t="shared" si="300"/>
        <v/>
      </c>
      <c r="V2407" s="2" t="str">
        <f t="shared" si="301"/>
        <v/>
      </c>
      <c r="W2407" s="2" t="str">
        <f t="shared" si="302"/>
        <v/>
      </c>
    </row>
    <row r="2408" spans="8:23" x14ac:dyDescent="0.3">
      <c r="H2408" s="12">
        <f t="shared" si="303"/>
        <v>0</v>
      </c>
      <c r="I2408" s="2" t="str">
        <f t="shared" ref="I2408:I2471" si="304">IF(ISBLANK(A2408),"",-B2408*C2408)</f>
        <v/>
      </c>
      <c r="J2408" s="2" t="str">
        <f>IF(ISBLANK(A2408),"",-SUM(I$3:I2408))</f>
        <v/>
      </c>
      <c r="K2408" s="2" t="str">
        <f t="shared" ref="K2408:K2471" si="305">IF(ISBLANK(A2408),"",SUMPRODUCT(O2408:R2408,T2408:W2408)-J2408)</f>
        <v/>
      </c>
      <c r="L2408" s="7" t="str">
        <f t="shared" ref="L2408:L2471" si="306">IF(ISBLANK(A2408),"",K2408/$M$1)</f>
        <v/>
      </c>
      <c r="M2408" s="7" t="str">
        <f>IF(ISBLANK(A2408),"",K2408/($M$1+SUM(K$3:K2407)))</f>
        <v/>
      </c>
      <c r="N2408" t="str">
        <f>IF(ISBLANK(A2408),"",IF(H2409=0,NETWORKDAYS($H$3,H2408,holiday!$B$2:$B$10),IF(DAY(H2408)&lt;DAY(H2409),NETWORKDAYS($H$3,H2408,holiday!$B$2:$B$10),0)))</f>
        <v/>
      </c>
      <c r="O2408" t="str">
        <f>IF(ISBLANK(A2408),"",SUMIF($A$3:$A2408,O$2,$B$3:$B2408))</f>
        <v/>
      </c>
      <c r="P2408" t="str">
        <f>IF(ISBLANK(A2408),"",SUMIF($A$3:$A2408,P$2,$B$3:$B2408))</f>
        <v/>
      </c>
      <c r="Q2408" t="str">
        <f>IF(ISBLANK(A2408),"",SUMIF($A$3:$A2408,Q$2,$B$3:$B2408))</f>
        <v/>
      </c>
      <c r="R2408" t="str">
        <f>IF(ISBLANK(A2408),"",SUMIF($A$3:$A2408,R$2,$B$3:$B2408))</f>
        <v/>
      </c>
      <c r="T2408" s="2" t="str">
        <f t="shared" ref="T2408:T2471" si="307">IF(ISBLANK(A2408),"",IF($A2408=T$2,$C2408,T2407))</f>
        <v/>
      </c>
      <c r="U2408" s="2" t="str">
        <f t="shared" ref="U2408:U2471" si="308">IF(ISBLANK(A2408),"",IF($A2408=U$2,$C2408,U2407))</f>
        <v/>
      </c>
      <c r="V2408" s="2" t="str">
        <f t="shared" ref="V2408:V2471" si="309">IF(ISBLANK(A2408),"",IF($A2408=V$2,$C2408,V2407))</f>
        <v/>
      </c>
      <c r="W2408" s="2" t="str">
        <f t="shared" ref="W2408:W2471" si="310">IF(ISBLANK(A2408),"",IF($A2408=W$2,$C2408,W2407))</f>
        <v/>
      </c>
    </row>
    <row r="2409" spans="8:23" x14ac:dyDescent="0.3">
      <c r="H2409" s="12">
        <f t="shared" si="303"/>
        <v>0</v>
      </c>
      <c r="I2409" s="2" t="str">
        <f t="shared" si="304"/>
        <v/>
      </c>
      <c r="J2409" s="2" t="str">
        <f>IF(ISBLANK(A2409),"",-SUM(I$3:I2409))</f>
        <v/>
      </c>
      <c r="K2409" s="2" t="str">
        <f t="shared" si="305"/>
        <v/>
      </c>
      <c r="L2409" s="7" t="str">
        <f t="shared" si="306"/>
        <v/>
      </c>
      <c r="M2409" s="7" t="str">
        <f>IF(ISBLANK(A2409),"",K2409/($M$1+SUM(K$3:K2408)))</f>
        <v/>
      </c>
      <c r="N2409" t="str">
        <f>IF(ISBLANK(A2409),"",IF(H2410=0,NETWORKDAYS($H$3,H2409,holiday!$B$2:$B$10),IF(DAY(H2409)&lt;DAY(H2410),NETWORKDAYS($H$3,H2409,holiday!$B$2:$B$10),0)))</f>
        <v/>
      </c>
      <c r="O2409" t="str">
        <f>IF(ISBLANK(A2409),"",SUMIF($A$3:$A2409,O$2,$B$3:$B2409))</f>
        <v/>
      </c>
      <c r="P2409" t="str">
        <f>IF(ISBLANK(A2409),"",SUMIF($A$3:$A2409,P$2,$B$3:$B2409))</f>
        <v/>
      </c>
      <c r="Q2409" t="str">
        <f>IF(ISBLANK(A2409),"",SUMIF($A$3:$A2409,Q$2,$B$3:$B2409))</f>
        <v/>
      </c>
      <c r="R2409" t="str">
        <f>IF(ISBLANK(A2409),"",SUMIF($A$3:$A2409,R$2,$B$3:$B2409))</f>
        <v/>
      </c>
      <c r="T2409" s="2" t="str">
        <f t="shared" si="307"/>
        <v/>
      </c>
      <c r="U2409" s="2" t="str">
        <f t="shared" si="308"/>
        <v/>
      </c>
      <c r="V2409" s="2" t="str">
        <f t="shared" si="309"/>
        <v/>
      </c>
      <c r="W2409" s="2" t="str">
        <f t="shared" si="310"/>
        <v/>
      </c>
    </row>
    <row r="2410" spans="8:23" x14ac:dyDescent="0.3">
      <c r="H2410" s="12">
        <f t="shared" si="303"/>
        <v>0</v>
      </c>
      <c r="I2410" s="2" t="str">
        <f t="shared" si="304"/>
        <v/>
      </c>
      <c r="J2410" s="2" t="str">
        <f>IF(ISBLANK(A2410),"",-SUM(I$3:I2410))</f>
        <v/>
      </c>
      <c r="K2410" s="2" t="str">
        <f t="shared" si="305"/>
        <v/>
      </c>
      <c r="L2410" s="7" t="str">
        <f t="shared" si="306"/>
        <v/>
      </c>
      <c r="M2410" s="7" t="str">
        <f>IF(ISBLANK(A2410),"",K2410/($M$1+SUM(K$3:K2409)))</f>
        <v/>
      </c>
      <c r="N2410" t="str">
        <f>IF(ISBLANK(A2410),"",IF(H2411=0,NETWORKDAYS($H$3,H2410,holiday!$B$2:$B$10),IF(DAY(H2410)&lt;DAY(H2411),NETWORKDAYS($H$3,H2410,holiday!$B$2:$B$10),0)))</f>
        <v/>
      </c>
      <c r="O2410" t="str">
        <f>IF(ISBLANK(A2410),"",SUMIF($A$3:$A2410,O$2,$B$3:$B2410))</f>
        <v/>
      </c>
      <c r="P2410" t="str">
        <f>IF(ISBLANK(A2410),"",SUMIF($A$3:$A2410,P$2,$B$3:$B2410))</f>
        <v/>
      </c>
      <c r="Q2410" t="str">
        <f>IF(ISBLANK(A2410),"",SUMIF($A$3:$A2410,Q$2,$B$3:$B2410))</f>
        <v/>
      </c>
      <c r="R2410" t="str">
        <f>IF(ISBLANK(A2410),"",SUMIF($A$3:$A2410,R$2,$B$3:$B2410))</f>
        <v/>
      </c>
      <c r="T2410" s="2" t="str">
        <f t="shared" si="307"/>
        <v/>
      </c>
      <c r="U2410" s="2" t="str">
        <f t="shared" si="308"/>
        <v/>
      </c>
      <c r="V2410" s="2" t="str">
        <f t="shared" si="309"/>
        <v/>
      </c>
      <c r="W2410" s="2" t="str">
        <f t="shared" si="310"/>
        <v/>
      </c>
    </row>
    <row r="2411" spans="8:23" x14ac:dyDescent="0.3">
      <c r="H2411" s="12">
        <f t="shared" si="303"/>
        <v>0</v>
      </c>
      <c r="I2411" s="2" t="str">
        <f t="shared" si="304"/>
        <v/>
      </c>
      <c r="J2411" s="2" t="str">
        <f>IF(ISBLANK(A2411),"",-SUM(I$3:I2411))</f>
        <v/>
      </c>
      <c r="K2411" s="2" t="str">
        <f t="shared" si="305"/>
        <v/>
      </c>
      <c r="L2411" s="7" t="str">
        <f t="shared" si="306"/>
        <v/>
      </c>
      <c r="M2411" s="7" t="str">
        <f>IF(ISBLANK(A2411),"",K2411/($M$1+SUM(K$3:K2410)))</f>
        <v/>
      </c>
      <c r="N2411" t="str">
        <f>IF(ISBLANK(A2411),"",IF(H2412=0,NETWORKDAYS($H$3,H2411,holiday!$B$2:$B$10),IF(DAY(H2411)&lt;DAY(H2412),NETWORKDAYS($H$3,H2411,holiday!$B$2:$B$10),0)))</f>
        <v/>
      </c>
      <c r="O2411" t="str">
        <f>IF(ISBLANK(A2411),"",SUMIF($A$3:$A2411,O$2,$B$3:$B2411))</f>
        <v/>
      </c>
      <c r="P2411" t="str">
        <f>IF(ISBLANK(A2411),"",SUMIF($A$3:$A2411,P$2,$B$3:$B2411))</f>
        <v/>
      </c>
      <c r="Q2411" t="str">
        <f>IF(ISBLANK(A2411),"",SUMIF($A$3:$A2411,Q$2,$B$3:$B2411))</f>
        <v/>
      </c>
      <c r="R2411" t="str">
        <f>IF(ISBLANK(A2411),"",SUMIF($A$3:$A2411,R$2,$B$3:$B2411))</f>
        <v/>
      </c>
      <c r="T2411" s="2" t="str">
        <f t="shared" si="307"/>
        <v/>
      </c>
      <c r="U2411" s="2" t="str">
        <f t="shared" si="308"/>
        <v/>
      </c>
      <c r="V2411" s="2" t="str">
        <f t="shared" si="309"/>
        <v/>
      </c>
      <c r="W2411" s="2" t="str">
        <f t="shared" si="310"/>
        <v/>
      </c>
    </row>
    <row r="2412" spans="8:23" x14ac:dyDescent="0.3">
      <c r="H2412" s="12">
        <f t="shared" si="303"/>
        <v>0</v>
      </c>
      <c r="I2412" s="2" t="str">
        <f t="shared" si="304"/>
        <v/>
      </c>
      <c r="J2412" s="2" t="str">
        <f>IF(ISBLANK(A2412),"",-SUM(I$3:I2412))</f>
        <v/>
      </c>
      <c r="K2412" s="2" t="str">
        <f t="shared" si="305"/>
        <v/>
      </c>
      <c r="L2412" s="7" t="str">
        <f t="shared" si="306"/>
        <v/>
      </c>
      <c r="M2412" s="7" t="str">
        <f>IF(ISBLANK(A2412),"",K2412/($M$1+SUM(K$3:K2411)))</f>
        <v/>
      </c>
      <c r="N2412" t="str">
        <f>IF(ISBLANK(A2412),"",IF(H2413=0,NETWORKDAYS($H$3,H2412,holiday!$B$2:$B$10),IF(DAY(H2412)&lt;DAY(H2413),NETWORKDAYS($H$3,H2412,holiday!$B$2:$B$10),0)))</f>
        <v/>
      </c>
      <c r="O2412" t="str">
        <f>IF(ISBLANK(A2412),"",SUMIF($A$3:$A2412,O$2,$B$3:$B2412))</f>
        <v/>
      </c>
      <c r="P2412" t="str">
        <f>IF(ISBLANK(A2412),"",SUMIF($A$3:$A2412,P$2,$B$3:$B2412))</f>
        <v/>
      </c>
      <c r="Q2412" t="str">
        <f>IF(ISBLANK(A2412),"",SUMIF($A$3:$A2412,Q$2,$B$3:$B2412))</f>
        <v/>
      </c>
      <c r="R2412" t="str">
        <f>IF(ISBLANK(A2412),"",SUMIF($A$3:$A2412,R$2,$B$3:$B2412))</f>
        <v/>
      </c>
      <c r="T2412" s="2" t="str">
        <f t="shared" si="307"/>
        <v/>
      </c>
      <c r="U2412" s="2" t="str">
        <f t="shared" si="308"/>
        <v/>
      </c>
      <c r="V2412" s="2" t="str">
        <f t="shared" si="309"/>
        <v/>
      </c>
      <c r="W2412" s="2" t="str">
        <f t="shared" si="310"/>
        <v/>
      </c>
    </row>
    <row r="2413" spans="8:23" x14ac:dyDescent="0.3">
      <c r="H2413" s="12">
        <f t="shared" si="303"/>
        <v>0</v>
      </c>
      <c r="I2413" s="2" t="str">
        <f t="shared" si="304"/>
        <v/>
      </c>
      <c r="J2413" s="2" t="str">
        <f>IF(ISBLANK(A2413),"",-SUM(I$3:I2413))</f>
        <v/>
      </c>
      <c r="K2413" s="2" t="str">
        <f t="shared" si="305"/>
        <v/>
      </c>
      <c r="L2413" s="7" t="str">
        <f t="shared" si="306"/>
        <v/>
      </c>
      <c r="M2413" s="7" t="str">
        <f>IF(ISBLANK(A2413),"",K2413/($M$1+SUM(K$3:K2412)))</f>
        <v/>
      </c>
      <c r="N2413" t="str">
        <f>IF(ISBLANK(A2413),"",IF(H2414=0,NETWORKDAYS($H$3,H2413,holiday!$B$2:$B$10),IF(DAY(H2413)&lt;DAY(H2414),NETWORKDAYS($H$3,H2413,holiday!$B$2:$B$10),0)))</f>
        <v/>
      </c>
      <c r="O2413" t="str">
        <f>IF(ISBLANK(A2413),"",SUMIF($A$3:$A2413,O$2,$B$3:$B2413))</f>
        <v/>
      </c>
      <c r="P2413" t="str">
        <f>IF(ISBLANK(A2413),"",SUMIF($A$3:$A2413,P$2,$B$3:$B2413))</f>
        <v/>
      </c>
      <c r="Q2413" t="str">
        <f>IF(ISBLANK(A2413),"",SUMIF($A$3:$A2413,Q$2,$B$3:$B2413))</f>
        <v/>
      </c>
      <c r="R2413" t="str">
        <f>IF(ISBLANK(A2413),"",SUMIF($A$3:$A2413,R$2,$B$3:$B2413))</f>
        <v/>
      </c>
      <c r="T2413" s="2" t="str">
        <f t="shared" si="307"/>
        <v/>
      </c>
      <c r="U2413" s="2" t="str">
        <f t="shared" si="308"/>
        <v/>
      </c>
      <c r="V2413" s="2" t="str">
        <f t="shared" si="309"/>
        <v/>
      </c>
      <c r="W2413" s="2" t="str">
        <f t="shared" si="310"/>
        <v/>
      </c>
    </row>
    <row r="2414" spans="8:23" x14ac:dyDescent="0.3">
      <c r="H2414" s="12">
        <f t="shared" si="303"/>
        <v>0</v>
      </c>
      <c r="I2414" s="2" t="str">
        <f t="shared" si="304"/>
        <v/>
      </c>
      <c r="J2414" s="2" t="str">
        <f>IF(ISBLANK(A2414),"",-SUM(I$3:I2414))</f>
        <v/>
      </c>
      <c r="K2414" s="2" t="str">
        <f t="shared" si="305"/>
        <v/>
      </c>
      <c r="L2414" s="7" t="str">
        <f t="shared" si="306"/>
        <v/>
      </c>
      <c r="M2414" s="7" t="str">
        <f>IF(ISBLANK(A2414),"",K2414/($M$1+SUM(K$3:K2413)))</f>
        <v/>
      </c>
      <c r="N2414" t="str">
        <f>IF(ISBLANK(A2414),"",IF(H2415=0,NETWORKDAYS($H$3,H2414,holiday!$B$2:$B$10),IF(DAY(H2414)&lt;DAY(H2415),NETWORKDAYS($H$3,H2414,holiday!$B$2:$B$10),0)))</f>
        <v/>
      </c>
      <c r="O2414" t="str">
        <f>IF(ISBLANK(A2414),"",SUMIF($A$3:$A2414,O$2,$B$3:$B2414))</f>
        <v/>
      </c>
      <c r="P2414" t="str">
        <f>IF(ISBLANK(A2414),"",SUMIF($A$3:$A2414,P$2,$B$3:$B2414))</f>
        <v/>
      </c>
      <c r="Q2414" t="str">
        <f>IF(ISBLANK(A2414),"",SUMIF($A$3:$A2414,Q$2,$B$3:$B2414))</f>
        <v/>
      </c>
      <c r="R2414" t="str">
        <f>IF(ISBLANK(A2414),"",SUMIF($A$3:$A2414,R$2,$B$3:$B2414))</f>
        <v/>
      </c>
      <c r="T2414" s="2" t="str">
        <f t="shared" si="307"/>
        <v/>
      </c>
      <c r="U2414" s="2" t="str">
        <f t="shared" si="308"/>
        <v/>
      </c>
      <c r="V2414" s="2" t="str">
        <f t="shared" si="309"/>
        <v/>
      </c>
      <c r="W2414" s="2" t="str">
        <f t="shared" si="310"/>
        <v/>
      </c>
    </row>
    <row r="2415" spans="8:23" x14ac:dyDescent="0.3">
      <c r="H2415" s="12">
        <f t="shared" si="303"/>
        <v>0</v>
      </c>
      <c r="I2415" s="2" t="str">
        <f t="shared" si="304"/>
        <v/>
      </c>
      <c r="J2415" s="2" t="str">
        <f>IF(ISBLANK(A2415),"",-SUM(I$3:I2415))</f>
        <v/>
      </c>
      <c r="K2415" s="2" t="str">
        <f t="shared" si="305"/>
        <v/>
      </c>
      <c r="L2415" s="7" t="str">
        <f t="shared" si="306"/>
        <v/>
      </c>
      <c r="M2415" s="7" t="str">
        <f>IF(ISBLANK(A2415),"",K2415/($M$1+SUM(K$3:K2414)))</f>
        <v/>
      </c>
      <c r="N2415" t="str">
        <f>IF(ISBLANK(A2415),"",IF(H2416=0,NETWORKDAYS($H$3,H2415,holiday!$B$2:$B$10),IF(DAY(H2415)&lt;DAY(H2416),NETWORKDAYS($H$3,H2415,holiday!$B$2:$B$10),0)))</f>
        <v/>
      </c>
      <c r="O2415" t="str">
        <f>IF(ISBLANK(A2415),"",SUMIF($A$3:$A2415,O$2,$B$3:$B2415))</f>
        <v/>
      </c>
      <c r="P2415" t="str">
        <f>IF(ISBLANK(A2415),"",SUMIF($A$3:$A2415,P$2,$B$3:$B2415))</f>
        <v/>
      </c>
      <c r="Q2415" t="str">
        <f>IF(ISBLANK(A2415),"",SUMIF($A$3:$A2415,Q$2,$B$3:$B2415))</f>
        <v/>
      </c>
      <c r="R2415" t="str">
        <f>IF(ISBLANK(A2415),"",SUMIF($A$3:$A2415,R$2,$B$3:$B2415))</f>
        <v/>
      </c>
      <c r="T2415" s="2" t="str">
        <f t="shared" si="307"/>
        <v/>
      </c>
      <c r="U2415" s="2" t="str">
        <f t="shared" si="308"/>
        <v/>
      </c>
      <c r="V2415" s="2" t="str">
        <f t="shared" si="309"/>
        <v/>
      </c>
      <c r="W2415" s="2" t="str">
        <f t="shared" si="310"/>
        <v/>
      </c>
    </row>
    <row r="2416" spans="8:23" x14ac:dyDescent="0.3">
      <c r="H2416" s="12">
        <f t="shared" si="303"/>
        <v>0</v>
      </c>
      <c r="I2416" s="2" t="str">
        <f t="shared" si="304"/>
        <v/>
      </c>
      <c r="J2416" s="2" t="str">
        <f>IF(ISBLANK(A2416),"",-SUM(I$3:I2416))</f>
        <v/>
      </c>
      <c r="K2416" s="2" t="str">
        <f t="shared" si="305"/>
        <v/>
      </c>
      <c r="L2416" s="7" t="str">
        <f t="shared" si="306"/>
        <v/>
      </c>
      <c r="M2416" s="7" t="str">
        <f>IF(ISBLANK(A2416),"",K2416/($M$1+SUM(K$3:K2415)))</f>
        <v/>
      </c>
      <c r="N2416" t="str">
        <f>IF(ISBLANK(A2416),"",IF(H2417=0,NETWORKDAYS($H$3,H2416,holiday!$B$2:$B$10),IF(DAY(H2416)&lt;DAY(H2417),NETWORKDAYS($H$3,H2416,holiday!$B$2:$B$10),0)))</f>
        <v/>
      </c>
      <c r="O2416" t="str">
        <f>IF(ISBLANK(A2416),"",SUMIF($A$3:$A2416,O$2,$B$3:$B2416))</f>
        <v/>
      </c>
      <c r="P2416" t="str">
        <f>IF(ISBLANK(A2416),"",SUMIF($A$3:$A2416,P$2,$B$3:$B2416))</f>
        <v/>
      </c>
      <c r="Q2416" t="str">
        <f>IF(ISBLANK(A2416),"",SUMIF($A$3:$A2416,Q$2,$B$3:$B2416))</f>
        <v/>
      </c>
      <c r="R2416" t="str">
        <f>IF(ISBLANK(A2416),"",SUMIF($A$3:$A2416,R$2,$B$3:$B2416))</f>
        <v/>
      </c>
      <c r="T2416" s="2" t="str">
        <f t="shared" si="307"/>
        <v/>
      </c>
      <c r="U2416" s="2" t="str">
        <f t="shared" si="308"/>
        <v/>
      </c>
      <c r="V2416" s="2" t="str">
        <f t="shared" si="309"/>
        <v/>
      </c>
      <c r="W2416" s="2" t="str">
        <f t="shared" si="310"/>
        <v/>
      </c>
    </row>
    <row r="2417" spans="8:23" x14ac:dyDescent="0.3">
      <c r="H2417" s="12">
        <f t="shared" si="303"/>
        <v>0</v>
      </c>
      <c r="I2417" s="2" t="str">
        <f t="shared" si="304"/>
        <v/>
      </c>
      <c r="J2417" s="2" t="str">
        <f>IF(ISBLANK(A2417),"",-SUM(I$3:I2417))</f>
        <v/>
      </c>
      <c r="K2417" s="2" t="str">
        <f t="shared" si="305"/>
        <v/>
      </c>
      <c r="L2417" s="7" t="str">
        <f t="shared" si="306"/>
        <v/>
      </c>
      <c r="M2417" s="7" t="str">
        <f>IF(ISBLANK(A2417),"",K2417/($M$1+SUM(K$3:K2416)))</f>
        <v/>
      </c>
      <c r="N2417" t="str">
        <f>IF(ISBLANK(A2417),"",IF(H2418=0,NETWORKDAYS($H$3,H2417,holiday!$B$2:$B$10),IF(DAY(H2417)&lt;DAY(H2418),NETWORKDAYS($H$3,H2417,holiday!$B$2:$B$10),0)))</f>
        <v/>
      </c>
      <c r="O2417" t="str">
        <f>IF(ISBLANK(A2417),"",SUMIF($A$3:$A2417,O$2,$B$3:$B2417))</f>
        <v/>
      </c>
      <c r="P2417" t="str">
        <f>IF(ISBLANK(A2417),"",SUMIF($A$3:$A2417,P$2,$B$3:$B2417))</f>
        <v/>
      </c>
      <c r="Q2417" t="str">
        <f>IF(ISBLANK(A2417),"",SUMIF($A$3:$A2417,Q$2,$B$3:$B2417))</f>
        <v/>
      </c>
      <c r="R2417" t="str">
        <f>IF(ISBLANK(A2417),"",SUMIF($A$3:$A2417,R$2,$B$3:$B2417))</f>
        <v/>
      </c>
      <c r="T2417" s="2" t="str">
        <f t="shared" si="307"/>
        <v/>
      </c>
      <c r="U2417" s="2" t="str">
        <f t="shared" si="308"/>
        <v/>
      </c>
      <c r="V2417" s="2" t="str">
        <f t="shared" si="309"/>
        <v/>
      </c>
      <c r="W2417" s="2" t="str">
        <f t="shared" si="310"/>
        <v/>
      </c>
    </row>
    <row r="2418" spans="8:23" x14ac:dyDescent="0.3">
      <c r="H2418" s="12">
        <f t="shared" si="303"/>
        <v>0</v>
      </c>
      <c r="I2418" s="2" t="str">
        <f t="shared" si="304"/>
        <v/>
      </c>
      <c r="J2418" s="2" t="str">
        <f>IF(ISBLANK(A2418),"",-SUM(I$3:I2418))</f>
        <v/>
      </c>
      <c r="K2418" s="2" t="str">
        <f t="shared" si="305"/>
        <v/>
      </c>
      <c r="L2418" s="7" t="str">
        <f t="shared" si="306"/>
        <v/>
      </c>
      <c r="M2418" s="7" t="str">
        <f>IF(ISBLANK(A2418),"",K2418/($M$1+SUM(K$3:K2417)))</f>
        <v/>
      </c>
      <c r="N2418" t="str">
        <f>IF(ISBLANK(A2418),"",IF(H2419=0,NETWORKDAYS($H$3,H2418,holiday!$B$2:$B$10),IF(DAY(H2418)&lt;DAY(H2419),NETWORKDAYS($H$3,H2418,holiday!$B$2:$B$10),0)))</f>
        <v/>
      </c>
      <c r="O2418" t="str">
        <f>IF(ISBLANK(A2418),"",SUMIF($A$3:$A2418,O$2,$B$3:$B2418))</f>
        <v/>
      </c>
      <c r="P2418" t="str">
        <f>IF(ISBLANK(A2418),"",SUMIF($A$3:$A2418,P$2,$B$3:$B2418))</f>
        <v/>
      </c>
      <c r="Q2418" t="str">
        <f>IF(ISBLANK(A2418),"",SUMIF($A$3:$A2418,Q$2,$B$3:$B2418))</f>
        <v/>
      </c>
      <c r="R2418" t="str">
        <f>IF(ISBLANK(A2418),"",SUMIF($A$3:$A2418,R$2,$B$3:$B2418))</f>
        <v/>
      </c>
      <c r="T2418" s="2" t="str">
        <f t="shared" si="307"/>
        <v/>
      </c>
      <c r="U2418" s="2" t="str">
        <f t="shared" si="308"/>
        <v/>
      </c>
      <c r="V2418" s="2" t="str">
        <f t="shared" si="309"/>
        <v/>
      </c>
      <c r="W2418" s="2" t="str">
        <f t="shared" si="310"/>
        <v/>
      </c>
    </row>
    <row r="2419" spans="8:23" x14ac:dyDescent="0.3">
      <c r="H2419" s="12">
        <f t="shared" si="303"/>
        <v>0</v>
      </c>
      <c r="I2419" s="2" t="str">
        <f t="shared" si="304"/>
        <v/>
      </c>
      <c r="J2419" s="2" t="str">
        <f>IF(ISBLANK(A2419),"",-SUM(I$3:I2419))</f>
        <v/>
      </c>
      <c r="K2419" s="2" t="str">
        <f t="shared" si="305"/>
        <v/>
      </c>
      <c r="L2419" s="7" t="str">
        <f t="shared" si="306"/>
        <v/>
      </c>
      <c r="M2419" s="7" t="str">
        <f>IF(ISBLANK(A2419),"",K2419/($M$1+SUM(K$3:K2418)))</f>
        <v/>
      </c>
      <c r="N2419" t="str">
        <f>IF(ISBLANK(A2419),"",IF(H2420=0,NETWORKDAYS($H$3,H2419,holiday!$B$2:$B$10),IF(DAY(H2419)&lt;DAY(H2420),NETWORKDAYS($H$3,H2419,holiday!$B$2:$B$10),0)))</f>
        <v/>
      </c>
      <c r="O2419" t="str">
        <f>IF(ISBLANK(A2419),"",SUMIF($A$3:$A2419,O$2,$B$3:$B2419))</f>
        <v/>
      </c>
      <c r="P2419" t="str">
        <f>IF(ISBLANK(A2419),"",SUMIF($A$3:$A2419,P$2,$B$3:$B2419))</f>
        <v/>
      </c>
      <c r="Q2419" t="str">
        <f>IF(ISBLANK(A2419),"",SUMIF($A$3:$A2419,Q$2,$B$3:$B2419))</f>
        <v/>
      </c>
      <c r="R2419" t="str">
        <f>IF(ISBLANK(A2419),"",SUMIF($A$3:$A2419,R$2,$B$3:$B2419))</f>
        <v/>
      </c>
      <c r="T2419" s="2" t="str">
        <f t="shared" si="307"/>
        <v/>
      </c>
      <c r="U2419" s="2" t="str">
        <f t="shared" si="308"/>
        <v/>
      </c>
      <c r="V2419" s="2" t="str">
        <f t="shared" si="309"/>
        <v/>
      </c>
      <c r="W2419" s="2" t="str">
        <f t="shared" si="310"/>
        <v/>
      </c>
    </row>
    <row r="2420" spans="8:23" x14ac:dyDescent="0.3">
      <c r="H2420" s="12">
        <f t="shared" si="303"/>
        <v>0</v>
      </c>
      <c r="I2420" s="2" t="str">
        <f t="shared" si="304"/>
        <v/>
      </c>
      <c r="J2420" s="2" t="str">
        <f>IF(ISBLANK(A2420),"",-SUM(I$3:I2420))</f>
        <v/>
      </c>
      <c r="K2420" s="2" t="str">
        <f t="shared" si="305"/>
        <v/>
      </c>
      <c r="L2420" s="7" t="str">
        <f t="shared" si="306"/>
        <v/>
      </c>
      <c r="M2420" s="7" t="str">
        <f>IF(ISBLANK(A2420),"",K2420/($M$1+SUM(K$3:K2419)))</f>
        <v/>
      </c>
      <c r="N2420" t="str">
        <f>IF(ISBLANK(A2420),"",IF(H2421=0,NETWORKDAYS($H$3,H2420,holiday!$B$2:$B$10),IF(DAY(H2420)&lt;DAY(H2421),NETWORKDAYS($H$3,H2420,holiday!$B$2:$B$10),0)))</f>
        <v/>
      </c>
      <c r="O2420" t="str">
        <f>IF(ISBLANK(A2420),"",SUMIF($A$3:$A2420,O$2,$B$3:$B2420))</f>
        <v/>
      </c>
      <c r="P2420" t="str">
        <f>IF(ISBLANK(A2420),"",SUMIF($A$3:$A2420,P$2,$B$3:$B2420))</f>
        <v/>
      </c>
      <c r="Q2420" t="str">
        <f>IF(ISBLANK(A2420),"",SUMIF($A$3:$A2420,Q$2,$B$3:$B2420))</f>
        <v/>
      </c>
      <c r="R2420" t="str">
        <f>IF(ISBLANK(A2420),"",SUMIF($A$3:$A2420,R$2,$B$3:$B2420))</f>
        <v/>
      </c>
      <c r="T2420" s="2" t="str">
        <f t="shared" si="307"/>
        <v/>
      </c>
      <c r="U2420" s="2" t="str">
        <f t="shared" si="308"/>
        <v/>
      </c>
      <c r="V2420" s="2" t="str">
        <f t="shared" si="309"/>
        <v/>
      </c>
      <c r="W2420" s="2" t="str">
        <f t="shared" si="310"/>
        <v/>
      </c>
    </row>
    <row r="2421" spans="8:23" x14ac:dyDescent="0.3">
      <c r="H2421" s="12">
        <f t="shared" si="303"/>
        <v>0</v>
      </c>
      <c r="I2421" s="2" t="str">
        <f t="shared" si="304"/>
        <v/>
      </c>
      <c r="J2421" s="2" t="str">
        <f>IF(ISBLANK(A2421),"",-SUM(I$3:I2421))</f>
        <v/>
      </c>
      <c r="K2421" s="2" t="str">
        <f t="shared" si="305"/>
        <v/>
      </c>
      <c r="L2421" s="7" t="str">
        <f t="shared" si="306"/>
        <v/>
      </c>
      <c r="M2421" s="7" t="str">
        <f>IF(ISBLANK(A2421),"",K2421/($M$1+SUM(K$3:K2420)))</f>
        <v/>
      </c>
      <c r="N2421" t="str">
        <f>IF(ISBLANK(A2421),"",IF(H2422=0,NETWORKDAYS($H$3,H2421,holiday!$B$2:$B$10),IF(DAY(H2421)&lt;DAY(H2422),NETWORKDAYS($H$3,H2421,holiday!$B$2:$B$10),0)))</f>
        <v/>
      </c>
      <c r="O2421" t="str">
        <f>IF(ISBLANK(A2421),"",SUMIF($A$3:$A2421,O$2,$B$3:$B2421))</f>
        <v/>
      </c>
      <c r="P2421" t="str">
        <f>IF(ISBLANK(A2421),"",SUMIF($A$3:$A2421,P$2,$B$3:$B2421))</f>
        <v/>
      </c>
      <c r="Q2421" t="str">
        <f>IF(ISBLANK(A2421),"",SUMIF($A$3:$A2421,Q$2,$B$3:$B2421))</f>
        <v/>
      </c>
      <c r="R2421" t="str">
        <f>IF(ISBLANK(A2421),"",SUMIF($A$3:$A2421,R$2,$B$3:$B2421))</f>
        <v/>
      </c>
      <c r="T2421" s="2" t="str">
        <f t="shared" si="307"/>
        <v/>
      </c>
      <c r="U2421" s="2" t="str">
        <f t="shared" si="308"/>
        <v/>
      </c>
      <c r="V2421" s="2" t="str">
        <f t="shared" si="309"/>
        <v/>
      </c>
      <c r="W2421" s="2" t="str">
        <f t="shared" si="310"/>
        <v/>
      </c>
    </row>
    <row r="2422" spans="8:23" x14ac:dyDescent="0.3">
      <c r="H2422" s="12">
        <f t="shared" si="303"/>
        <v>0</v>
      </c>
      <c r="I2422" s="2" t="str">
        <f t="shared" si="304"/>
        <v/>
      </c>
      <c r="J2422" s="2" t="str">
        <f>IF(ISBLANK(A2422),"",-SUM(I$3:I2422))</f>
        <v/>
      </c>
      <c r="K2422" s="2" t="str">
        <f t="shared" si="305"/>
        <v/>
      </c>
      <c r="L2422" s="7" t="str">
        <f t="shared" si="306"/>
        <v/>
      </c>
      <c r="M2422" s="7" t="str">
        <f>IF(ISBLANK(A2422),"",K2422/($M$1+SUM(K$3:K2421)))</f>
        <v/>
      </c>
      <c r="N2422" t="str">
        <f>IF(ISBLANK(A2422),"",IF(H2423=0,NETWORKDAYS($H$3,H2422,holiday!$B$2:$B$10),IF(DAY(H2422)&lt;DAY(H2423),NETWORKDAYS($H$3,H2422,holiday!$B$2:$B$10),0)))</f>
        <v/>
      </c>
      <c r="O2422" t="str">
        <f>IF(ISBLANK(A2422),"",SUMIF($A$3:$A2422,O$2,$B$3:$B2422))</f>
        <v/>
      </c>
      <c r="P2422" t="str">
        <f>IF(ISBLANK(A2422),"",SUMIF($A$3:$A2422,P$2,$B$3:$B2422))</f>
        <v/>
      </c>
      <c r="Q2422" t="str">
        <f>IF(ISBLANK(A2422),"",SUMIF($A$3:$A2422,Q$2,$B$3:$B2422))</f>
        <v/>
      </c>
      <c r="R2422" t="str">
        <f>IF(ISBLANK(A2422),"",SUMIF($A$3:$A2422,R$2,$B$3:$B2422))</f>
        <v/>
      </c>
      <c r="T2422" s="2" t="str">
        <f t="shared" si="307"/>
        <v/>
      </c>
      <c r="U2422" s="2" t="str">
        <f t="shared" si="308"/>
        <v/>
      </c>
      <c r="V2422" s="2" t="str">
        <f t="shared" si="309"/>
        <v/>
      </c>
      <c r="W2422" s="2" t="str">
        <f t="shared" si="310"/>
        <v/>
      </c>
    </row>
    <row r="2423" spans="8:23" x14ac:dyDescent="0.3">
      <c r="H2423" s="12">
        <f t="shared" si="303"/>
        <v>0</v>
      </c>
      <c r="I2423" s="2" t="str">
        <f t="shared" si="304"/>
        <v/>
      </c>
      <c r="J2423" s="2" t="str">
        <f>IF(ISBLANK(A2423),"",-SUM(I$3:I2423))</f>
        <v/>
      </c>
      <c r="K2423" s="2" t="str">
        <f t="shared" si="305"/>
        <v/>
      </c>
      <c r="L2423" s="7" t="str">
        <f t="shared" si="306"/>
        <v/>
      </c>
      <c r="M2423" s="7" t="str">
        <f>IF(ISBLANK(A2423),"",K2423/($M$1+SUM(K$3:K2422)))</f>
        <v/>
      </c>
      <c r="N2423" t="str">
        <f>IF(ISBLANK(A2423),"",IF(H2424=0,NETWORKDAYS($H$3,H2423,holiday!$B$2:$B$10),IF(DAY(H2423)&lt;DAY(H2424),NETWORKDAYS($H$3,H2423,holiday!$B$2:$B$10),0)))</f>
        <v/>
      </c>
      <c r="O2423" t="str">
        <f>IF(ISBLANK(A2423),"",SUMIF($A$3:$A2423,O$2,$B$3:$B2423))</f>
        <v/>
      </c>
      <c r="P2423" t="str">
        <f>IF(ISBLANK(A2423),"",SUMIF($A$3:$A2423,P$2,$B$3:$B2423))</f>
        <v/>
      </c>
      <c r="Q2423" t="str">
        <f>IF(ISBLANK(A2423),"",SUMIF($A$3:$A2423,Q$2,$B$3:$B2423))</f>
        <v/>
      </c>
      <c r="R2423" t="str">
        <f>IF(ISBLANK(A2423),"",SUMIF($A$3:$A2423,R$2,$B$3:$B2423))</f>
        <v/>
      </c>
      <c r="T2423" s="2" t="str">
        <f t="shared" si="307"/>
        <v/>
      </c>
      <c r="U2423" s="2" t="str">
        <f t="shared" si="308"/>
        <v/>
      </c>
      <c r="V2423" s="2" t="str">
        <f t="shared" si="309"/>
        <v/>
      </c>
      <c r="W2423" s="2" t="str">
        <f t="shared" si="310"/>
        <v/>
      </c>
    </row>
    <row r="2424" spans="8:23" x14ac:dyDescent="0.3">
      <c r="H2424" s="12">
        <f t="shared" si="303"/>
        <v>0</v>
      </c>
      <c r="I2424" s="2" t="str">
        <f t="shared" si="304"/>
        <v/>
      </c>
      <c r="J2424" s="2" t="str">
        <f>IF(ISBLANK(A2424),"",-SUM(I$3:I2424))</f>
        <v/>
      </c>
      <c r="K2424" s="2" t="str">
        <f t="shared" si="305"/>
        <v/>
      </c>
      <c r="L2424" s="7" t="str">
        <f t="shared" si="306"/>
        <v/>
      </c>
      <c r="M2424" s="7" t="str">
        <f>IF(ISBLANK(A2424),"",K2424/($M$1+SUM(K$3:K2423)))</f>
        <v/>
      </c>
      <c r="N2424" t="str">
        <f>IF(ISBLANK(A2424),"",IF(H2425=0,NETWORKDAYS($H$3,H2424,holiday!$B$2:$B$10),IF(DAY(H2424)&lt;DAY(H2425),NETWORKDAYS($H$3,H2424,holiday!$B$2:$B$10),0)))</f>
        <v/>
      </c>
      <c r="O2424" t="str">
        <f>IF(ISBLANK(A2424),"",SUMIF($A$3:$A2424,O$2,$B$3:$B2424))</f>
        <v/>
      </c>
      <c r="P2424" t="str">
        <f>IF(ISBLANK(A2424),"",SUMIF($A$3:$A2424,P$2,$B$3:$B2424))</f>
        <v/>
      </c>
      <c r="Q2424" t="str">
        <f>IF(ISBLANK(A2424),"",SUMIF($A$3:$A2424,Q$2,$B$3:$B2424))</f>
        <v/>
      </c>
      <c r="R2424" t="str">
        <f>IF(ISBLANK(A2424),"",SUMIF($A$3:$A2424,R$2,$B$3:$B2424))</f>
        <v/>
      </c>
      <c r="T2424" s="2" t="str">
        <f t="shared" si="307"/>
        <v/>
      </c>
      <c r="U2424" s="2" t="str">
        <f t="shared" si="308"/>
        <v/>
      </c>
      <c r="V2424" s="2" t="str">
        <f t="shared" si="309"/>
        <v/>
      </c>
      <c r="W2424" s="2" t="str">
        <f t="shared" si="310"/>
        <v/>
      </c>
    </row>
    <row r="2425" spans="8:23" x14ac:dyDescent="0.3">
      <c r="H2425" s="12">
        <f t="shared" si="303"/>
        <v>0</v>
      </c>
      <c r="I2425" s="2" t="str">
        <f t="shared" si="304"/>
        <v/>
      </c>
      <c r="J2425" s="2" t="str">
        <f>IF(ISBLANK(A2425),"",-SUM(I$3:I2425))</f>
        <v/>
      </c>
      <c r="K2425" s="2" t="str">
        <f t="shared" si="305"/>
        <v/>
      </c>
      <c r="L2425" s="7" t="str">
        <f t="shared" si="306"/>
        <v/>
      </c>
      <c r="M2425" s="7" t="str">
        <f>IF(ISBLANK(A2425),"",K2425/($M$1+SUM(K$3:K2424)))</f>
        <v/>
      </c>
      <c r="N2425" t="str">
        <f>IF(ISBLANK(A2425),"",IF(H2426=0,NETWORKDAYS($H$3,H2425,holiday!$B$2:$B$10),IF(DAY(H2425)&lt;DAY(H2426),NETWORKDAYS($H$3,H2425,holiday!$B$2:$B$10),0)))</f>
        <v/>
      </c>
      <c r="O2425" t="str">
        <f>IF(ISBLANK(A2425),"",SUMIF($A$3:$A2425,O$2,$B$3:$B2425))</f>
        <v/>
      </c>
      <c r="P2425" t="str">
        <f>IF(ISBLANK(A2425),"",SUMIF($A$3:$A2425,P$2,$B$3:$B2425))</f>
        <v/>
      </c>
      <c r="Q2425" t="str">
        <f>IF(ISBLANK(A2425),"",SUMIF($A$3:$A2425,Q$2,$B$3:$B2425))</f>
        <v/>
      </c>
      <c r="R2425" t="str">
        <f>IF(ISBLANK(A2425),"",SUMIF($A$3:$A2425,R$2,$B$3:$B2425))</f>
        <v/>
      </c>
      <c r="T2425" s="2" t="str">
        <f t="shared" si="307"/>
        <v/>
      </c>
      <c r="U2425" s="2" t="str">
        <f t="shared" si="308"/>
        <v/>
      </c>
      <c r="V2425" s="2" t="str">
        <f t="shared" si="309"/>
        <v/>
      </c>
      <c r="W2425" s="2" t="str">
        <f t="shared" si="310"/>
        <v/>
      </c>
    </row>
    <row r="2426" spans="8:23" x14ac:dyDescent="0.3">
      <c r="H2426" s="12">
        <f t="shared" si="303"/>
        <v>0</v>
      </c>
      <c r="I2426" s="2" t="str">
        <f t="shared" si="304"/>
        <v/>
      </c>
      <c r="J2426" s="2" t="str">
        <f>IF(ISBLANK(A2426),"",-SUM(I$3:I2426))</f>
        <v/>
      </c>
      <c r="K2426" s="2" t="str">
        <f t="shared" si="305"/>
        <v/>
      </c>
      <c r="L2426" s="7" t="str">
        <f t="shared" si="306"/>
        <v/>
      </c>
      <c r="M2426" s="7" t="str">
        <f>IF(ISBLANK(A2426),"",K2426/($M$1+SUM(K$3:K2425)))</f>
        <v/>
      </c>
      <c r="N2426" t="str">
        <f>IF(ISBLANK(A2426),"",IF(H2427=0,NETWORKDAYS($H$3,H2426,holiday!$B$2:$B$10),IF(DAY(H2426)&lt;DAY(H2427),NETWORKDAYS($H$3,H2426,holiday!$B$2:$B$10),0)))</f>
        <v/>
      </c>
      <c r="O2426" t="str">
        <f>IF(ISBLANK(A2426),"",SUMIF($A$3:$A2426,O$2,$B$3:$B2426))</f>
        <v/>
      </c>
      <c r="P2426" t="str">
        <f>IF(ISBLANK(A2426),"",SUMIF($A$3:$A2426,P$2,$B$3:$B2426))</f>
        <v/>
      </c>
      <c r="Q2426" t="str">
        <f>IF(ISBLANK(A2426),"",SUMIF($A$3:$A2426,Q$2,$B$3:$B2426))</f>
        <v/>
      </c>
      <c r="R2426" t="str">
        <f>IF(ISBLANK(A2426),"",SUMIF($A$3:$A2426,R$2,$B$3:$B2426))</f>
        <v/>
      </c>
      <c r="T2426" s="2" t="str">
        <f t="shared" si="307"/>
        <v/>
      </c>
      <c r="U2426" s="2" t="str">
        <f t="shared" si="308"/>
        <v/>
      </c>
      <c r="V2426" s="2" t="str">
        <f t="shared" si="309"/>
        <v/>
      </c>
      <c r="W2426" s="2" t="str">
        <f t="shared" si="310"/>
        <v/>
      </c>
    </row>
    <row r="2427" spans="8:23" x14ac:dyDescent="0.3">
      <c r="H2427" s="12">
        <f t="shared" si="303"/>
        <v>0</v>
      </c>
      <c r="I2427" s="2" t="str">
        <f t="shared" si="304"/>
        <v/>
      </c>
      <c r="J2427" s="2" t="str">
        <f>IF(ISBLANK(A2427),"",-SUM(I$3:I2427))</f>
        <v/>
      </c>
      <c r="K2427" s="2" t="str">
        <f t="shared" si="305"/>
        <v/>
      </c>
      <c r="L2427" s="7" t="str">
        <f t="shared" si="306"/>
        <v/>
      </c>
      <c r="M2427" s="7" t="str">
        <f>IF(ISBLANK(A2427),"",K2427/($M$1+SUM(K$3:K2426)))</f>
        <v/>
      </c>
      <c r="N2427" t="str">
        <f>IF(ISBLANK(A2427),"",IF(H2428=0,NETWORKDAYS($H$3,H2427,holiday!$B$2:$B$10),IF(DAY(H2427)&lt;DAY(H2428),NETWORKDAYS($H$3,H2427,holiday!$B$2:$B$10),0)))</f>
        <v/>
      </c>
      <c r="O2427" t="str">
        <f>IF(ISBLANK(A2427),"",SUMIF($A$3:$A2427,O$2,$B$3:$B2427))</f>
        <v/>
      </c>
      <c r="P2427" t="str">
        <f>IF(ISBLANK(A2427),"",SUMIF($A$3:$A2427,P$2,$B$3:$B2427))</f>
        <v/>
      </c>
      <c r="Q2427" t="str">
        <f>IF(ISBLANK(A2427),"",SUMIF($A$3:$A2427,Q$2,$B$3:$B2427))</f>
        <v/>
      </c>
      <c r="R2427" t="str">
        <f>IF(ISBLANK(A2427),"",SUMIF($A$3:$A2427,R$2,$B$3:$B2427))</f>
        <v/>
      </c>
      <c r="T2427" s="2" t="str">
        <f t="shared" si="307"/>
        <v/>
      </c>
      <c r="U2427" s="2" t="str">
        <f t="shared" si="308"/>
        <v/>
      </c>
      <c r="V2427" s="2" t="str">
        <f t="shared" si="309"/>
        <v/>
      </c>
      <c r="W2427" s="2" t="str">
        <f t="shared" si="310"/>
        <v/>
      </c>
    </row>
    <row r="2428" spans="8:23" x14ac:dyDescent="0.3">
      <c r="H2428" s="12">
        <f t="shared" si="303"/>
        <v>0</v>
      </c>
      <c r="I2428" s="2" t="str">
        <f t="shared" si="304"/>
        <v/>
      </c>
      <c r="J2428" s="2" t="str">
        <f>IF(ISBLANK(A2428),"",-SUM(I$3:I2428))</f>
        <v/>
      </c>
      <c r="K2428" s="2" t="str">
        <f t="shared" si="305"/>
        <v/>
      </c>
      <c r="L2428" s="7" t="str">
        <f t="shared" si="306"/>
        <v/>
      </c>
      <c r="M2428" s="7" t="str">
        <f>IF(ISBLANK(A2428),"",K2428/($M$1+SUM(K$3:K2427)))</f>
        <v/>
      </c>
      <c r="N2428" t="str">
        <f>IF(ISBLANK(A2428),"",IF(H2429=0,NETWORKDAYS($H$3,H2428,holiday!$B$2:$B$10),IF(DAY(H2428)&lt;DAY(H2429),NETWORKDAYS($H$3,H2428,holiday!$B$2:$B$10),0)))</f>
        <v/>
      </c>
      <c r="O2428" t="str">
        <f>IF(ISBLANK(A2428),"",SUMIF($A$3:$A2428,O$2,$B$3:$B2428))</f>
        <v/>
      </c>
      <c r="P2428" t="str">
        <f>IF(ISBLANK(A2428),"",SUMIF($A$3:$A2428,P$2,$B$3:$B2428))</f>
        <v/>
      </c>
      <c r="Q2428" t="str">
        <f>IF(ISBLANK(A2428),"",SUMIF($A$3:$A2428,Q$2,$B$3:$B2428))</f>
        <v/>
      </c>
      <c r="R2428" t="str">
        <f>IF(ISBLANK(A2428),"",SUMIF($A$3:$A2428,R$2,$B$3:$B2428))</f>
        <v/>
      </c>
      <c r="T2428" s="2" t="str">
        <f t="shared" si="307"/>
        <v/>
      </c>
      <c r="U2428" s="2" t="str">
        <f t="shared" si="308"/>
        <v/>
      </c>
      <c r="V2428" s="2" t="str">
        <f t="shared" si="309"/>
        <v/>
      </c>
      <c r="W2428" s="2" t="str">
        <f t="shared" si="310"/>
        <v/>
      </c>
    </row>
    <row r="2429" spans="8:23" x14ac:dyDescent="0.3">
      <c r="H2429" s="12">
        <f t="shared" si="303"/>
        <v>0</v>
      </c>
      <c r="I2429" s="2" t="str">
        <f t="shared" si="304"/>
        <v/>
      </c>
      <c r="J2429" s="2" t="str">
        <f>IF(ISBLANK(A2429),"",-SUM(I$3:I2429))</f>
        <v/>
      </c>
      <c r="K2429" s="2" t="str">
        <f t="shared" si="305"/>
        <v/>
      </c>
      <c r="L2429" s="7" t="str">
        <f t="shared" si="306"/>
        <v/>
      </c>
      <c r="M2429" s="7" t="str">
        <f>IF(ISBLANK(A2429),"",K2429/($M$1+SUM(K$3:K2428)))</f>
        <v/>
      </c>
      <c r="N2429" t="str">
        <f>IF(ISBLANK(A2429),"",IF(H2430=0,NETWORKDAYS($H$3,H2429,holiday!$B$2:$B$10),IF(DAY(H2429)&lt;DAY(H2430),NETWORKDAYS($H$3,H2429,holiday!$B$2:$B$10),0)))</f>
        <v/>
      </c>
      <c r="O2429" t="str">
        <f>IF(ISBLANK(A2429),"",SUMIF($A$3:$A2429,O$2,$B$3:$B2429))</f>
        <v/>
      </c>
      <c r="P2429" t="str">
        <f>IF(ISBLANK(A2429),"",SUMIF($A$3:$A2429,P$2,$B$3:$B2429))</f>
        <v/>
      </c>
      <c r="Q2429" t="str">
        <f>IF(ISBLANK(A2429),"",SUMIF($A$3:$A2429,Q$2,$B$3:$B2429))</f>
        <v/>
      </c>
      <c r="R2429" t="str">
        <f>IF(ISBLANK(A2429),"",SUMIF($A$3:$A2429,R$2,$B$3:$B2429))</f>
        <v/>
      </c>
      <c r="T2429" s="2" t="str">
        <f t="shared" si="307"/>
        <v/>
      </c>
      <c r="U2429" s="2" t="str">
        <f t="shared" si="308"/>
        <v/>
      </c>
      <c r="V2429" s="2" t="str">
        <f t="shared" si="309"/>
        <v/>
      </c>
      <c r="W2429" s="2" t="str">
        <f t="shared" si="310"/>
        <v/>
      </c>
    </row>
    <row r="2430" spans="8:23" x14ac:dyDescent="0.3">
      <c r="H2430" s="12">
        <f t="shared" si="303"/>
        <v>0</v>
      </c>
      <c r="I2430" s="2" t="str">
        <f t="shared" si="304"/>
        <v/>
      </c>
      <c r="J2430" s="2" t="str">
        <f>IF(ISBLANK(A2430),"",-SUM(I$3:I2430))</f>
        <v/>
      </c>
      <c r="K2430" s="2" t="str">
        <f t="shared" si="305"/>
        <v/>
      </c>
      <c r="L2430" s="7" t="str">
        <f t="shared" si="306"/>
        <v/>
      </c>
      <c r="M2430" s="7" t="str">
        <f>IF(ISBLANK(A2430),"",K2430/($M$1+SUM(K$3:K2429)))</f>
        <v/>
      </c>
      <c r="N2430" t="str">
        <f>IF(ISBLANK(A2430),"",IF(H2431=0,NETWORKDAYS($H$3,H2430,holiday!$B$2:$B$10),IF(DAY(H2430)&lt;DAY(H2431),NETWORKDAYS($H$3,H2430,holiday!$B$2:$B$10),0)))</f>
        <v/>
      </c>
      <c r="O2430" t="str">
        <f>IF(ISBLANK(A2430),"",SUMIF($A$3:$A2430,O$2,$B$3:$B2430))</f>
        <v/>
      </c>
      <c r="P2430" t="str">
        <f>IF(ISBLANK(A2430),"",SUMIF($A$3:$A2430,P$2,$B$3:$B2430))</f>
        <v/>
      </c>
      <c r="Q2430" t="str">
        <f>IF(ISBLANK(A2430),"",SUMIF($A$3:$A2430,Q$2,$B$3:$B2430))</f>
        <v/>
      </c>
      <c r="R2430" t="str">
        <f>IF(ISBLANK(A2430),"",SUMIF($A$3:$A2430,R$2,$B$3:$B2430))</f>
        <v/>
      </c>
      <c r="T2430" s="2" t="str">
        <f t="shared" si="307"/>
        <v/>
      </c>
      <c r="U2430" s="2" t="str">
        <f t="shared" si="308"/>
        <v/>
      </c>
      <c r="V2430" s="2" t="str">
        <f t="shared" si="309"/>
        <v/>
      </c>
      <c r="W2430" s="2" t="str">
        <f t="shared" si="310"/>
        <v/>
      </c>
    </row>
    <row r="2431" spans="8:23" x14ac:dyDescent="0.3">
      <c r="H2431" s="12">
        <f t="shared" si="303"/>
        <v>0</v>
      </c>
      <c r="I2431" s="2" t="str">
        <f t="shared" si="304"/>
        <v/>
      </c>
      <c r="J2431" s="2" t="str">
        <f>IF(ISBLANK(A2431),"",-SUM(I$3:I2431))</f>
        <v/>
      </c>
      <c r="K2431" s="2" t="str">
        <f t="shared" si="305"/>
        <v/>
      </c>
      <c r="L2431" s="7" t="str">
        <f t="shared" si="306"/>
        <v/>
      </c>
      <c r="M2431" s="7" t="str">
        <f>IF(ISBLANK(A2431),"",K2431/($M$1+SUM(K$3:K2430)))</f>
        <v/>
      </c>
      <c r="N2431" t="str">
        <f>IF(ISBLANK(A2431),"",IF(H2432=0,NETWORKDAYS($H$3,H2431,holiday!$B$2:$B$10),IF(DAY(H2431)&lt;DAY(H2432),NETWORKDAYS($H$3,H2431,holiday!$B$2:$B$10),0)))</f>
        <v/>
      </c>
      <c r="O2431" t="str">
        <f>IF(ISBLANK(A2431),"",SUMIF($A$3:$A2431,O$2,$B$3:$B2431))</f>
        <v/>
      </c>
      <c r="P2431" t="str">
        <f>IF(ISBLANK(A2431),"",SUMIF($A$3:$A2431,P$2,$B$3:$B2431))</f>
        <v/>
      </c>
      <c r="Q2431" t="str">
        <f>IF(ISBLANK(A2431),"",SUMIF($A$3:$A2431,Q$2,$B$3:$B2431))</f>
        <v/>
      </c>
      <c r="R2431" t="str">
        <f>IF(ISBLANK(A2431),"",SUMIF($A$3:$A2431,R$2,$B$3:$B2431))</f>
        <v/>
      </c>
      <c r="T2431" s="2" t="str">
        <f t="shared" si="307"/>
        <v/>
      </c>
      <c r="U2431" s="2" t="str">
        <f t="shared" si="308"/>
        <v/>
      </c>
      <c r="V2431" s="2" t="str">
        <f t="shared" si="309"/>
        <v/>
      </c>
      <c r="W2431" s="2" t="str">
        <f t="shared" si="310"/>
        <v/>
      </c>
    </row>
    <row r="2432" spans="8:23" x14ac:dyDescent="0.3">
      <c r="H2432" s="12">
        <f t="shared" si="303"/>
        <v>0</v>
      </c>
      <c r="I2432" s="2" t="str">
        <f t="shared" si="304"/>
        <v/>
      </c>
      <c r="J2432" s="2" t="str">
        <f>IF(ISBLANK(A2432),"",-SUM(I$3:I2432))</f>
        <v/>
      </c>
      <c r="K2432" s="2" t="str">
        <f t="shared" si="305"/>
        <v/>
      </c>
      <c r="L2432" s="7" t="str">
        <f t="shared" si="306"/>
        <v/>
      </c>
      <c r="M2432" s="7" t="str">
        <f>IF(ISBLANK(A2432),"",K2432/($M$1+SUM(K$3:K2431)))</f>
        <v/>
      </c>
      <c r="N2432" t="str">
        <f>IF(ISBLANK(A2432),"",IF(H2433=0,NETWORKDAYS($H$3,H2432,holiday!$B$2:$B$10),IF(DAY(H2432)&lt;DAY(H2433),NETWORKDAYS($H$3,H2432,holiday!$B$2:$B$10),0)))</f>
        <v/>
      </c>
      <c r="O2432" t="str">
        <f>IF(ISBLANK(A2432),"",SUMIF($A$3:$A2432,O$2,$B$3:$B2432))</f>
        <v/>
      </c>
      <c r="P2432" t="str">
        <f>IF(ISBLANK(A2432),"",SUMIF($A$3:$A2432,P$2,$B$3:$B2432))</f>
        <v/>
      </c>
      <c r="Q2432" t="str">
        <f>IF(ISBLANK(A2432),"",SUMIF($A$3:$A2432,Q$2,$B$3:$B2432))</f>
        <v/>
      </c>
      <c r="R2432" t="str">
        <f>IF(ISBLANK(A2432),"",SUMIF($A$3:$A2432,R$2,$B$3:$B2432))</f>
        <v/>
      </c>
      <c r="T2432" s="2" t="str">
        <f t="shared" si="307"/>
        <v/>
      </c>
      <c r="U2432" s="2" t="str">
        <f t="shared" si="308"/>
        <v/>
      </c>
      <c r="V2432" s="2" t="str">
        <f t="shared" si="309"/>
        <v/>
      </c>
      <c r="W2432" s="2" t="str">
        <f t="shared" si="310"/>
        <v/>
      </c>
    </row>
    <row r="2433" spans="8:23" x14ac:dyDescent="0.3">
      <c r="H2433" s="12">
        <f t="shared" si="303"/>
        <v>0</v>
      </c>
      <c r="I2433" s="2" t="str">
        <f t="shared" si="304"/>
        <v/>
      </c>
      <c r="J2433" s="2" t="str">
        <f>IF(ISBLANK(A2433),"",-SUM(I$3:I2433))</f>
        <v/>
      </c>
      <c r="K2433" s="2" t="str">
        <f t="shared" si="305"/>
        <v/>
      </c>
      <c r="L2433" s="7" t="str">
        <f t="shared" si="306"/>
        <v/>
      </c>
      <c r="M2433" s="7" t="str">
        <f>IF(ISBLANK(A2433),"",K2433/($M$1+SUM(K$3:K2432)))</f>
        <v/>
      </c>
      <c r="N2433" t="str">
        <f>IF(ISBLANK(A2433),"",IF(H2434=0,NETWORKDAYS($H$3,H2433,holiday!$B$2:$B$10),IF(DAY(H2433)&lt;DAY(H2434),NETWORKDAYS($H$3,H2433,holiday!$B$2:$B$10),0)))</f>
        <v/>
      </c>
      <c r="O2433" t="str">
        <f>IF(ISBLANK(A2433),"",SUMIF($A$3:$A2433,O$2,$B$3:$B2433))</f>
        <v/>
      </c>
      <c r="P2433" t="str">
        <f>IF(ISBLANK(A2433),"",SUMIF($A$3:$A2433,P$2,$B$3:$B2433))</f>
        <v/>
      </c>
      <c r="Q2433" t="str">
        <f>IF(ISBLANK(A2433),"",SUMIF($A$3:$A2433,Q$2,$B$3:$B2433))</f>
        <v/>
      </c>
      <c r="R2433" t="str">
        <f>IF(ISBLANK(A2433),"",SUMIF($A$3:$A2433,R$2,$B$3:$B2433))</f>
        <v/>
      </c>
      <c r="T2433" s="2" t="str">
        <f t="shared" si="307"/>
        <v/>
      </c>
      <c r="U2433" s="2" t="str">
        <f t="shared" si="308"/>
        <v/>
      </c>
      <c r="V2433" s="2" t="str">
        <f t="shared" si="309"/>
        <v/>
      </c>
      <c r="W2433" s="2" t="str">
        <f t="shared" si="310"/>
        <v/>
      </c>
    </row>
    <row r="2434" spans="8:23" x14ac:dyDescent="0.3">
      <c r="H2434" s="12">
        <f t="shared" si="303"/>
        <v>0</v>
      </c>
      <c r="I2434" s="2" t="str">
        <f t="shared" si="304"/>
        <v/>
      </c>
      <c r="J2434" s="2" t="str">
        <f>IF(ISBLANK(A2434),"",-SUM(I$3:I2434))</f>
        <v/>
      </c>
      <c r="K2434" s="2" t="str">
        <f t="shared" si="305"/>
        <v/>
      </c>
      <c r="L2434" s="7" t="str">
        <f t="shared" si="306"/>
        <v/>
      </c>
      <c r="M2434" s="7" t="str">
        <f>IF(ISBLANK(A2434),"",K2434/($M$1+SUM(K$3:K2433)))</f>
        <v/>
      </c>
      <c r="N2434" t="str">
        <f>IF(ISBLANK(A2434),"",IF(H2435=0,NETWORKDAYS($H$3,H2434,holiday!$B$2:$B$10),IF(DAY(H2434)&lt;DAY(H2435),NETWORKDAYS($H$3,H2434,holiday!$B$2:$B$10),0)))</f>
        <v/>
      </c>
      <c r="O2434" t="str">
        <f>IF(ISBLANK(A2434),"",SUMIF($A$3:$A2434,O$2,$B$3:$B2434))</f>
        <v/>
      </c>
      <c r="P2434" t="str">
        <f>IF(ISBLANK(A2434),"",SUMIF($A$3:$A2434,P$2,$B$3:$B2434))</f>
        <v/>
      </c>
      <c r="Q2434" t="str">
        <f>IF(ISBLANK(A2434),"",SUMIF($A$3:$A2434,Q$2,$B$3:$B2434))</f>
        <v/>
      </c>
      <c r="R2434" t="str">
        <f>IF(ISBLANK(A2434),"",SUMIF($A$3:$A2434,R$2,$B$3:$B2434))</f>
        <v/>
      </c>
      <c r="T2434" s="2" t="str">
        <f t="shared" si="307"/>
        <v/>
      </c>
      <c r="U2434" s="2" t="str">
        <f t="shared" si="308"/>
        <v/>
      </c>
      <c r="V2434" s="2" t="str">
        <f t="shared" si="309"/>
        <v/>
      </c>
      <c r="W2434" s="2" t="str">
        <f t="shared" si="310"/>
        <v/>
      </c>
    </row>
    <row r="2435" spans="8:23" x14ac:dyDescent="0.3">
      <c r="H2435" s="12">
        <f t="shared" si="303"/>
        <v>0</v>
      </c>
      <c r="I2435" s="2" t="str">
        <f t="shared" si="304"/>
        <v/>
      </c>
      <c r="J2435" s="2" t="str">
        <f>IF(ISBLANK(A2435),"",-SUM(I$3:I2435))</f>
        <v/>
      </c>
      <c r="K2435" s="2" t="str">
        <f t="shared" si="305"/>
        <v/>
      </c>
      <c r="L2435" s="7" t="str">
        <f t="shared" si="306"/>
        <v/>
      </c>
      <c r="M2435" s="7" t="str">
        <f>IF(ISBLANK(A2435),"",K2435/($M$1+SUM(K$3:K2434)))</f>
        <v/>
      </c>
      <c r="N2435" t="str">
        <f>IF(ISBLANK(A2435),"",IF(H2436=0,NETWORKDAYS($H$3,H2435,holiday!$B$2:$B$10),IF(DAY(H2435)&lt;DAY(H2436),NETWORKDAYS($H$3,H2435,holiday!$B$2:$B$10),0)))</f>
        <v/>
      </c>
      <c r="O2435" t="str">
        <f>IF(ISBLANK(A2435),"",SUMIF($A$3:$A2435,O$2,$B$3:$B2435))</f>
        <v/>
      </c>
      <c r="P2435" t="str">
        <f>IF(ISBLANK(A2435),"",SUMIF($A$3:$A2435,P$2,$B$3:$B2435))</f>
        <v/>
      </c>
      <c r="Q2435" t="str">
        <f>IF(ISBLANK(A2435),"",SUMIF($A$3:$A2435,Q$2,$B$3:$B2435))</f>
        <v/>
      </c>
      <c r="R2435" t="str">
        <f>IF(ISBLANK(A2435),"",SUMIF($A$3:$A2435,R$2,$B$3:$B2435))</f>
        <v/>
      </c>
      <c r="T2435" s="2" t="str">
        <f t="shared" si="307"/>
        <v/>
      </c>
      <c r="U2435" s="2" t="str">
        <f t="shared" si="308"/>
        <v/>
      </c>
      <c r="V2435" s="2" t="str">
        <f t="shared" si="309"/>
        <v/>
      </c>
      <c r="W2435" s="2" t="str">
        <f t="shared" si="310"/>
        <v/>
      </c>
    </row>
    <row r="2436" spans="8:23" x14ac:dyDescent="0.3">
      <c r="H2436" s="12">
        <f t="shared" ref="H2436:H2499" si="311">IF(ISBLANK(D2436),,LEFT(D2436,LEN(D2436)-6)*1)</f>
        <v>0</v>
      </c>
      <c r="I2436" s="2" t="str">
        <f t="shared" si="304"/>
        <v/>
      </c>
      <c r="J2436" s="2" t="str">
        <f>IF(ISBLANK(A2436),"",-SUM(I$3:I2436))</f>
        <v/>
      </c>
      <c r="K2436" s="2" t="str">
        <f t="shared" si="305"/>
        <v/>
      </c>
      <c r="L2436" s="7" t="str">
        <f t="shared" si="306"/>
        <v/>
      </c>
      <c r="M2436" s="7" t="str">
        <f>IF(ISBLANK(A2436),"",K2436/($M$1+SUM(K$3:K2435)))</f>
        <v/>
      </c>
      <c r="N2436" t="str">
        <f>IF(ISBLANK(A2436),"",IF(H2437=0,NETWORKDAYS($H$3,H2436,holiday!$B$2:$B$10),IF(DAY(H2436)&lt;DAY(H2437),NETWORKDAYS($H$3,H2436,holiday!$B$2:$B$10),0)))</f>
        <v/>
      </c>
      <c r="O2436" t="str">
        <f>IF(ISBLANK(A2436),"",SUMIF($A$3:$A2436,O$2,$B$3:$B2436))</f>
        <v/>
      </c>
      <c r="P2436" t="str">
        <f>IF(ISBLANK(A2436),"",SUMIF($A$3:$A2436,P$2,$B$3:$B2436))</f>
        <v/>
      </c>
      <c r="Q2436" t="str">
        <f>IF(ISBLANK(A2436),"",SUMIF($A$3:$A2436,Q$2,$B$3:$B2436))</f>
        <v/>
      </c>
      <c r="R2436" t="str">
        <f>IF(ISBLANK(A2436),"",SUMIF($A$3:$A2436,R$2,$B$3:$B2436))</f>
        <v/>
      </c>
      <c r="T2436" s="2" t="str">
        <f t="shared" si="307"/>
        <v/>
      </c>
      <c r="U2436" s="2" t="str">
        <f t="shared" si="308"/>
        <v/>
      </c>
      <c r="V2436" s="2" t="str">
        <f t="shared" si="309"/>
        <v/>
      </c>
      <c r="W2436" s="2" t="str">
        <f t="shared" si="310"/>
        <v/>
      </c>
    </row>
    <row r="2437" spans="8:23" x14ac:dyDescent="0.3">
      <c r="H2437" s="12">
        <f t="shared" si="311"/>
        <v>0</v>
      </c>
      <c r="I2437" s="2" t="str">
        <f t="shared" si="304"/>
        <v/>
      </c>
      <c r="J2437" s="2" t="str">
        <f>IF(ISBLANK(A2437),"",-SUM(I$3:I2437))</f>
        <v/>
      </c>
      <c r="K2437" s="2" t="str">
        <f t="shared" si="305"/>
        <v/>
      </c>
      <c r="L2437" s="7" t="str">
        <f t="shared" si="306"/>
        <v/>
      </c>
      <c r="M2437" s="7" t="str">
        <f>IF(ISBLANK(A2437),"",K2437/($M$1+SUM(K$3:K2436)))</f>
        <v/>
      </c>
      <c r="N2437" t="str">
        <f>IF(ISBLANK(A2437),"",IF(H2438=0,NETWORKDAYS($H$3,H2437,holiday!$B$2:$B$10),IF(DAY(H2437)&lt;DAY(H2438),NETWORKDAYS($H$3,H2437,holiday!$B$2:$B$10),0)))</f>
        <v/>
      </c>
      <c r="O2437" t="str">
        <f>IF(ISBLANK(A2437),"",SUMIF($A$3:$A2437,O$2,$B$3:$B2437))</f>
        <v/>
      </c>
      <c r="P2437" t="str">
        <f>IF(ISBLANK(A2437),"",SUMIF($A$3:$A2437,P$2,$B$3:$B2437))</f>
        <v/>
      </c>
      <c r="Q2437" t="str">
        <f>IF(ISBLANK(A2437),"",SUMIF($A$3:$A2437,Q$2,$B$3:$B2437))</f>
        <v/>
      </c>
      <c r="R2437" t="str">
        <f>IF(ISBLANK(A2437),"",SUMIF($A$3:$A2437,R$2,$B$3:$B2437))</f>
        <v/>
      </c>
      <c r="T2437" s="2" t="str">
        <f t="shared" si="307"/>
        <v/>
      </c>
      <c r="U2437" s="2" t="str">
        <f t="shared" si="308"/>
        <v/>
      </c>
      <c r="V2437" s="2" t="str">
        <f t="shared" si="309"/>
        <v/>
      </c>
      <c r="W2437" s="2" t="str">
        <f t="shared" si="310"/>
        <v/>
      </c>
    </row>
    <row r="2438" spans="8:23" x14ac:dyDescent="0.3">
      <c r="H2438" s="12">
        <f t="shared" si="311"/>
        <v>0</v>
      </c>
      <c r="I2438" s="2" t="str">
        <f t="shared" si="304"/>
        <v/>
      </c>
      <c r="J2438" s="2" t="str">
        <f>IF(ISBLANK(A2438),"",-SUM(I$3:I2438))</f>
        <v/>
      </c>
      <c r="K2438" s="2" t="str">
        <f t="shared" si="305"/>
        <v/>
      </c>
      <c r="L2438" s="7" t="str">
        <f t="shared" si="306"/>
        <v/>
      </c>
      <c r="M2438" s="7" t="str">
        <f>IF(ISBLANK(A2438),"",K2438/($M$1+SUM(K$3:K2437)))</f>
        <v/>
      </c>
      <c r="N2438" t="str">
        <f>IF(ISBLANK(A2438),"",IF(H2439=0,NETWORKDAYS($H$3,H2438,holiday!$B$2:$B$10),IF(DAY(H2438)&lt;DAY(H2439),NETWORKDAYS($H$3,H2438,holiday!$B$2:$B$10),0)))</f>
        <v/>
      </c>
      <c r="O2438" t="str">
        <f>IF(ISBLANK(A2438),"",SUMIF($A$3:$A2438,O$2,$B$3:$B2438))</f>
        <v/>
      </c>
      <c r="P2438" t="str">
        <f>IF(ISBLANK(A2438),"",SUMIF($A$3:$A2438,P$2,$B$3:$B2438))</f>
        <v/>
      </c>
      <c r="Q2438" t="str">
        <f>IF(ISBLANK(A2438),"",SUMIF($A$3:$A2438,Q$2,$B$3:$B2438))</f>
        <v/>
      </c>
      <c r="R2438" t="str">
        <f>IF(ISBLANK(A2438),"",SUMIF($A$3:$A2438,R$2,$B$3:$B2438))</f>
        <v/>
      </c>
      <c r="T2438" s="2" t="str">
        <f t="shared" si="307"/>
        <v/>
      </c>
      <c r="U2438" s="2" t="str">
        <f t="shared" si="308"/>
        <v/>
      </c>
      <c r="V2438" s="2" t="str">
        <f t="shared" si="309"/>
        <v/>
      </c>
      <c r="W2438" s="2" t="str">
        <f t="shared" si="310"/>
        <v/>
      </c>
    </row>
    <row r="2439" spans="8:23" x14ac:dyDescent="0.3">
      <c r="H2439" s="12">
        <f t="shared" si="311"/>
        <v>0</v>
      </c>
      <c r="I2439" s="2" t="str">
        <f t="shared" si="304"/>
        <v/>
      </c>
      <c r="J2439" s="2" t="str">
        <f>IF(ISBLANK(A2439),"",-SUM(I$3:I2439))</f>
        <v/>
      </c>
      <c r="K2439" s="2" t="str">
        <f t="shared" si="305"/>
        <v/>
      </c>
      <c r="L2439" s="7" t="str">
        <f t="shared" si="306"/>
        <v/>
      </c>
      <c r="M2439" s="7" t="str">
        <f>IF(ISBLANK(A2439),"",K2439/($M$1+SUM(K$3:K2438)))</f>
        <v/>
      </c>
      <c r="N2439" t="str">
        <f>IF(ISBLANK(A2439),"",IF(H2440=0,NETWORKDAYS($H$3,H2439,holiday!$B$2:$B$10),IF(DAY(H2439)&lt;DAY(H2440),NETWORKDAYS($H$3,H2439,holiday!$B$2:$B$10),0)))</f>
        <v/>
      </c>
      <c r="O2439" t="str">
        <f>IF(ISBLANK(A2439),"",SUMIF($A$3:$A2439,O$2,$B$3:$B2439))</f>
        <v/>
      </c>
      <c r="P2439" t="str">
        <f>IF(ISBLANK(A2439),"",SUMIF($A$3:$A2439,P$2,$B$3:$B2439))</f>
        <v/>
      </c>
      <c r="Q2439" t="str">
        <f>IF(ISBLANK(A2439),"",SUMIF($A$3:$A2439,Q$2,$B$3:$B2439))</f>
        <v/>
      </c>
      <c r="R2439" t="str">
        <f>IF(ISBLANK(A2439),"",SUMIF($A$3:$A2439,R$2,$B$3:$B2439))</f>
        <v/>
      </c>
      <c r="T2439" s="2" t="str">
        <f t="shared" si="307"/>
        <v/>
      </c>
      <c r="U2439" s="2" t="str">
        <f t="shared" si="308"/>
        <v/>
      </c>
      <c r="V2439" s="2" t="str">
        <f t="shared" si="309"/>
        <v/>
      </c>
      <c r="W2439" s="2" t="str">
        <f t="shared" si="310"/>
        <v/>
      </c>
    </row>
    <row r="2440" spans="8:23" x14ac:dyDescent="0.3">
      <c r="H2440" s="12">
        <f t="shared" si="311"/>
        <v>0</v>
      </c>
      <c r="I2440" s="2" t="str">
        <f t="shared" si="304"/>
        <v/>
      </c>
      <c r="J2440" s="2" t="str">
        <f>IF(ISBLANK(A2440),"",-SUM(I$3:I2440))</f>
        <v/>
      </c>
      <c r="K2440" s="2" t="str">
        <f t="shared" si="305"/>
        <v/>
      </c>
      <c r="L2440" s="7" t="str">
        <f t="shared" si="306"/>
        <v/>
      </c>
      <c r="M2440" s="7" t="str">
        <f>IF(ISBLANK(A2440),"",K2440/($M$1+SUM(K$3:K2439)))</f>
        <v/>
      </c>
      <c r="N2440" t="str">
        <f>IF(ISBLANK(A2440),"",IF(H2441=0,NETWORKDAYS($H$3,H2440,holiday!$B$2:$B$10),IF(DAY(H2440)&lt;DAY(H2441),NETWORKDAYS($H$3,H2440,holiday!$B$2:$B$10),0)))</f>
        <v/>
      </c>
      <c r="O2440" t="str">
        <f>IF(ISBLANK(A2440),"",SUMIF($A$3:$A2440,O$2,$B$3:$B2440))</f>
        <v/>
      </c>
      <c r="P2440" t="str">
        <f>IF(ISBLANK(A2440),"",SUMIF($A$3:$A2440,P$2,$B$3:$B2440))</f>
        <v/>
      </c>
      <c r="Q2440" t="str">
        <f>IF(ISBLANK(A2440),"",SUMIF($A$3:$A2440,Q$2,$B$3:$B2440))</f>
        <v/>
      </c>
      <c r="R2440" t="str">
        <f>IF(ISBLANK(A2440),"",SUMIF($A$3:$A2440,R$2,$B$3:$B2440))</f>
        <v/>
      </c>
      <c r="T2440" s="2" t="str">
        <f t="shared" si="307"/>
        <v/>
      </c>
      <c r="U2440" s="2" t="str">
        <f t="shared" si="308"/>
        <v/>
      </c>
      <c r="V2440" s="2" t="str">
        <f t="shared" si="309"/>
        <v/>
      </c>
      <c r="W2440" s="2" t="str">
        <f t="shared" si="310"/>
        <v/>
      </c>
    </row>
    <row r="2441" spans="8:23" x14ac:dyDescent="0.3">
      <c r="H2441" s="12">
        <f t="shared" si="311"/>
        <v>0</v>
      </c>
      <c r="I2441" s="2" t="str">
        <f t="shared" si="304"/>
        <v/>
      </c>
      <c r="J2441" s="2" t="str">
        <f>IF(ISBLANK(A2441),"",-SUM(I$3:I2441))</f>
        <v/>
      </c>
      <c r="K2441" s="2" t="str">
        <f t="shared" si="305"/>
        <v/>
      </c>
      <c r="L2441" s="7" t="str">
        <f t="shared" si="306"/>
        <v/>
      </c>
      <c r="M2441" s="7" t="str">
        <f>IF(ISBLANK(A2441),"",K2441/($M$1+SUM(K$3:K2440)))</f>
        <v/>
      </c>
      <c r="N2441" t="str">
        <f>IF(ISBLANK(A2441),"",IF(H2442=0,NETWORKDAYS($H$3,H2441,holiday!$B$2:$B$10),IF(DAY(H2441)&lt;DAY(H2442),NETWORKDAYS($H$3,H2441,holiday!$B$2:$B$10),0)))</f>
        <v/>
      </c>
      <c r="O2441" t="str">
        <f>IF(ISBLANK(A2441),"",SUMIF($A$3:$A2441,O$2,$B$3:$B2441))</f>
        <v/>
      </c>
      <c r="P2441" t="str">
        <f>IF(ISBLANK(A2441),"",SUMIF($A$3:$A2441,P$2,$B$3:$B2441))</f>
        <v/>
      </c>
      <c r="Q2441" t="str">
        <f>IF(ISBLANK(A2441),"",SUMIF($A$3:$A2441,Q$2,$B$3:$B2441))</f>
        <v/>
      </c>
      <c r="R2441" t="str">
        <f>IF(ISBLANK(A2441),"",SUMIF($A$3:$A2441,R$2,$B$3:$B2441))</f>
        <v/>
      </c>
      <c r="T2441" s="2" t="str">
        <f t="shared" si="307"/>
        <v/>
      </c>
      <c r="U2441" s="2" t="str">
        <f t="shared" si="308"/>
        <v/>
      </c>
      <c r="V2441" s="2" t="str">
        <f t="shared" si="309"/>
        <v/>
      </c>
      <c r="W2441" s="2" t="str">
        <f t="shared" si="310"/>
        <v/>
      </c>
    </row>
    <row r="2442" spans="8:23" x14ac:dyDescent="0.3">
      <c r="H2442" s="12">
        <f t="shared" si="311"/>
        <v>0</v>
      </c>
      <c r="I2442" s="2" t="str">
        <f t="shared" si="304"/>
        <v/>
      </c>
      <c r="J2442" s="2" t="str">
        <f>IF(ISBLANK(A2442),"",-SUM(I$3:I2442))</f>
        <v/>
      </c>
      <c r="K2442" s="2" t="str">
        <f t="shared" si="305"/>
        <v/>
      </c>
      <c r="L2442" s="7" t="str">
        <f t="shared" si="306"/>
        <v/>
      </c>
      <c r="M2442" s="7" t="str">
        <f>IF(ISBLANK(A2442),"",K2442/($M$1+SUM(K$3:K2441)))</f>
        <v/>
      </c>
      <c r="N2442" t="str">
        <f>IF(ISBLANK(A2442),"",IF(H2443=0,NETWORKDAYS($H$3,H2442,holiday!$B$2:$B$10),IF(DAY(H2442)&lt;DAY(H2443),NETWORKDAYS($H$3,H2442,holiday!$B$2:$B$10),0)))</f>
        <v/>
      </c>
      <c r="O2442" t="str">
        <f>IF(ISBLANK(A2442),"",SUMIF($A$3:$A2442,O$2,$B$3:$B2442))</f>
        <v/>
      </c>
      <c r="P2442" t="str">
        <f>IF(ISBLANK(A2442),"",SUMIF($A$3:$A2442,P$2,$B$3:$B2442))</f>
        <v/>
      </c>
      <c r="Q2442" t="str">
        <f>IF(ISBLANK(A2442),"",SUMIF($A$3:$A2442,Q$2,$B$3:$B2442))</f>
        <v/>
      </c>
      <c r="R2442" t="str">
        <f>IF(ISBLANK(A2442),"",SUMIF($A$3:$A2442,R$2,$B$3:$B2442))</f>
        <v/>
      </c>
      <c r="T2442" s="2" t="str">
        <f t="shared" si="307"/>
        <v/>
      </c>
      <c r="U2442" s="2" t="str">
        <f t="shared" si="308"/>
        <v/>
      </c>
      <c r="V2442" s="2" t="str">
        <f t="shared" si="309"/>
        <v/>
      </c>
      <c r="W2442" s="2" t="str">
        <f t="shared" si="310"/>
        <v/>
      </c>
    </row>
    <row r="2443" spans="8:23" x14ac:dyDescent="0.3">
      <c r="H2443" s="12">
        <f t="shared" si="311"/>
        <v>0</v>
      </c>
      <c r="I2443" s="2" t="str">
        <f t="shared" si="304"/>
        <v/>
      </c>
      <c r="J2443" s="2" t="str">
        <f>IF(ISBLANK(A2443),"",-SUM(I$3:I2443))</f>
        <v/>
      </c>
      <c r="K2443" s="2" t="str">
        <f t="shared" si="305"/>
        <v/>
      </c>
      <c r="L2443" s="7" t="str">
        <f t="shared" si="306"/>
        <v/>
      </c>
      <c r="M2443" s="7" t="str">
        <f>IF(ISBLANK(A2443),"",K2443/($M$1+SUM(K$3:K2442)))</f>
        <v/>
      </c>
      <c r="N2443" t="str">
        <f>IF(ISBLANK(A2443),"",IF(H2444=0,NETWORKDAYS($H$3,H2443,holiday!$B$2:$B$10),IF(DAY(H2443)&lt;DAY(H2444),NETWORKDAYS($H$3,H2443,holiday!$B$2:$B$10),0)))</f>
        <v/>
      </c>
      <c r="O2443" t="str">
        <f>IF(ISBLANK(A2443),"",SUMIF($A$3:$A2443,O$2,$B$3:$B2443))</f>
        <v/>
      </c>
      <c r="P2443" t="str">
        <f>IF(ISBLANK(A2443),"",SUMIF($A$3:$A2443,P$2,$B$3:$B2443))</f>
        <v/>
      </c>
      <c r="Q2443" t="str">
        <f>IF(ISBLANK(A2443),"",SUMIF($A$3:$A2443,Q$2,$B$3:$B2443))</f>
        <v/>
      </c>
      <c r="R2443" t="str">
        <f>IF(ISBLANK(A2443),"",SUMIF($A$3:$A2443,R$2,$B$3:$B2443))</f>
        <v/>
      </c>
      <c r="T2443" s="2" t="str">
        <f t="shared" si="307"/>
        <v/>
      </c>
      <c r="U2443" s="2" t="str">
        <f t="shared" si="308"/>
        <v/>
      </c>
      <c r="V2443" s="2" t="str">
        <f t="shared" si="309"/>
        <v/>
      </c>
      <c r="W2443" s="2" t="str">
        <f t="shared" si="310"/>
        <v/>
      </c>
    </row>
    <row r="2444" spans="8:23" x14ac:dyDescent="0.3">
      <c r="H2444" s="12">
        <f t="shared" si="311"/>
        <v>0</v>
      </c>
      <c r="I2444" s="2" t="str">
        <f t="shared" si="304"/>
        <v/>
      </c>
      <c r="J2444" s="2" t="str">
        <f>IF(ISBLANK(A2444),"",-SUM(I$3:I2444))</f>
        <v/>
      </c>
      <c r="K2444" s="2" t="str">
        <f t="shared" si="305"/>
        <v/>
      </c>
      <c r="L2444" s="7" t="str">
        <f t="shared" si="306"/>
        <v/>
      </c>
      <c r="M2444" s="7" t="str">
        <f>IF(ISBLANK(A2444),"",K2444/($M$1+SUM(K$3:K2443)))</f>
        <v/>
      </c>
      <c r="N2444" t="str">
        <f>IF(ISBLANK(A2444),"",IF(H2445=0,NETWORKDAYS($H$3,H2444,holiday!$B$2:$B$10),IF(DAY(H2444)&lt;DAY(H2445),NETWORKDAYS($H$3,H2444,holiday!$B$2:$B$10),0)))</f>
        <v/>
      </c>
      <c r="O2444" t="str">
        <f>IF(ISBLANK(A2444),"",SUMIF($A$3:$A2444,O$2,$B$3:$B2444))</f>
        <v/>
      </c>
      <c r="P2444" t="str">
        <f>IF(ISBLANK(A2444),"",SUMIF($A$3:$A2444,P$2,$B$3:$B2444))</f>
        <v/>
      </c>
      <c r="Q2444" t="str">
        <f>IF(ISBLANK(A2444),"",SUMIF($A$3:$A2444,Q$2,$B$3:$B2444))</f>
        <v/>
      </c>
      <c r="R2444" t="str">
        <f>IF(ISBLANK(A2444),"",SUMIF($A$3:$A2444,R$2,$B$3:$B2444))</f>
        <v/>
      </c>
      <c r="T2444" s="2" t="str">
        <f t="shared" si="307"/>
        <v/>
      </c>
      <c r="U2444" s="2" t="str">
        <f t="shared" si="308"/>
        <v/>
      </c>
      <c r="V2444" s="2" t="str">
        <f t="shared" si="309"/>
        <v/>
      </c>
      <c r="W2444" s="2" t="str">
        <f t="shared" si="310"/>
        <v/>
      </c>
    </row>
    <row r="2445" spans="8:23" x14ac:dyDescent="0.3">
      <c r="H2445" s="12">
        <f t="shared" si="311"/>
        <v>0</v>
      </c>
      <c r="I2445" s="2" t="str">
        <f t="shared" si="304"/>
        <v/>
      </c>
      <c r="J2445" s="2" t="str">
        <f>IF(ISBLANK(A2445),"",-SUM(I$3:I2445))</f>
        <v/>
      </c>
      <c r="K2445" s="2" t="str">
        <f t="shared" si="305"/>
        <v/>
      </c>
      <c r="L2445" s="7" t="str">
        <f t="shared" si="306"/>
        <v/>
      </c>
      <c r="M2445" s="7" t="str">
        <f>IF(ISBLANK(A2445),"",K2445/($M$1+SUM(K$3:K2444)))</f>
        <v/>
      </c>
      <c r="N2445" t="str">
        <f>IF(ISBLANK(A2445),"",IF(H2446=0,NETWORKDAYS($H$3,H2445,holiday!$B$2:$B$10),IF(DAY(H2445)&lt;DAY(H2446),NETWORKDAYS($H$3,H2445,holiday!$B$2:$B$10),0)))</f>
        <v/>
      </c>
      <c r="O2445" t="str">
        <f>IF(ISBLANK(A2445),"",SUMIF($A$3:$A2445,O$2,$B$3:$B2445))</f>
        <v/>
      </c>
      <c r="P2445" t="str">
        <f>IF(ISBLANK(A2445),"",SUMIF($A$3:$A2445,P$2,$B$3:$B2445))</f>
        <v/>
      </c>
      <c r="Q2445" t="str">
        <f>IF(ISBLANK(A2445),"",SUMIF($A$3:$A2445,Q$2,$B$3:$B2445))</f>
        <v/>
      </c>
      <c r="R2445" t="str">
        <f>IF(ISBLANK(A2445),"",SUMIF($A$3:$A2445,R$2,$B$3:$B2445))</f>
        <v/>
      </c>
      <c r="T2445" s="2" t="str">
        <f t="shared" si="307"/>
        <v/>
      </c>
      <c r="U2445" s="2" t="str">
        <f t="shared" si="308"/>
        <v/>
      </c>
      <c r="V2445" s="2" t="str">
        <f t="shared" si="309"/>
        <v/>
      </c>
      <c r="W2445" s="2" t="str">
        <f t="shared" si="310"/>
        <v/>
      </c>
    </row>
    <row r="2446" spans="8:23" x14ac:dyDescent="0.3">
      <c r="H2446" s="12">
        <f t="shared" si="311"/>
        <v>0</v>
      </c>
      <c r="I2446" s="2" t="str">
        <f t="shared" si="304"/>
        <v/>
      </c>
      <c r="J2446" s="2" t="str">
        <f>IF(ISBLANK(A2446),"",-SUM(I$3:I2446))</f>
        <v/>
      </c>
      <c r="K2446" s="2" t="str">
        <f t="shared" si="305"/>
        <v/>
      </c>
      <c r="L2446" s="7" t="str">
        <f t="shared" si="306"/>
        <v/>
      </c>
      <c r="M2446" s="7" t="str">
        <f>IF(ISBLANK(A2446),"",K2446/($M$1+SUM(K$3:K2445)))</f>
        <v/>
      </c>
      <c r="N2446" t="str">
        <f>IF(ISBLANK(A2446),"",IF(H2447=0,NETWORKDAYS($H$3,H2446,holiday!$B$2:$B$10),IF(DAY(H2446)&lt;DAY(H2447),NETWORKDAYS($H$3,H2446,holiday!$B$2:$B$10),0)))</f>
        <v/>
      </c>
      <c r="O2446" t="str">
        <f>IF(ISBLANK(A2446),"",SUMIF($A$3:$A2446,O$2,$B$3:$B2446))</f>
        <v/>
      </c>
      <c r="P2446" t="str">
        <f>IF(ISBLANK(A2446),"",SUMIF($A$3:$A2446,P$2,$B$3:$B2446))</f>
        <v/>
      </c>
      <c r="Q2446" t="str">
        <f>IF(ISBLANK(A2446),"",SUMIF($A$3:$A2446,Q$2,$B$3:$B2446))</f>
        <v/>
      </c>
      <c r="R2446" t="str">
        <f>IF(ISBLANK(A2446),"",SUMIF($A$3:$A2446,R$2,$B$3:$B2446))</f>
        <v/>
      </c>
      <c r="T2446" s="2" t="str">
        <f t="shared" si="307"/>
        <v/>
      </c>
      <c r="U2446" s="2" t="str">
        <f t="shared" si="308"/>
        <v/>
      </c>
      <c r="V2446" s="2" t="str">
        <f t="shared" si="309"/>
        <v/>
      </c>
      <c r="W2446" s="2" t="str">
        <f t="shared" si="310"/>
        <v/>
      </c>
    </row>
    <row r="2447" spans="8:23" x14ac:dyDescent="0.3">
      <c r="H2447" s="12">
        <f t="shared" si="311"/>
        <v>0</v>
      </c>
      <c r="I2447" s="2" t="str">
        <f t="shared" si="304"/>
        <v/>
      </c>
      <c r="J2447" s="2" t="str">
        <f>IF(ISBLANK(A2447),"",-SUM(I$3:I2447))</f>
        <v/>
      </c>
      <c r="K2447" s="2" t="str">
        <f t="shared" si="305"/>
        <v/>
      </c>
      <c r="L2447" s="7" t="str">
        <f t="shared" si="306"/>
        <v/>
      </c>
      <c r="M2447" s="7" t="str">
        <f>IF(ISBLANK(A2447),"",K2447/($M$1+SUM(K$3:K2446)))</f>
        <v/>
      </c>
      <c r="N2447" t="str">
        <f>IF(ISBLANK(A2447),"",IF(H2448=0,NETWORKDAYS($H$3,H2447,holiday!$B$2:$B$10),IF(DAY(H2447)&lt;DAY(H2448),NETWORKDAYS($H$3,H2447,holiday!$B$2:$B$10),0)))</f>
        <v/>
      </c>
      <c r="O2447" t="str">
        <f>IF(ISBLANK(A2447),"",SUMIF($A$3:$A2447,O$2,$B$3:$B2447))</f>
        <v/>
      </c>
      <c r="P2447" t="str">
        <f>IF(ISBLANK(A2447),"",SUMIF($A$3:$A2447,P$2,$B$3:$B2447))</f>
        <v/>
      </c>
      <c r="Q2447" t="str">
        <f>IF(ISBLANK(A2447),"",SUMIF($A$3:$A2447,Q$2,$B$3:$B2447))</f>
        <v/>
      </c>
      <c r="R2447" t="str">
        <f>IF(ISBLANK(A2447),"",SUMIF($A$3:$A2447,R$2,$B$3:$B2447))</f>
        <v/>
      </c>
      <c r="T2447" s="2" t="str">
        <f t="shared" si="307"/>
        <v/>
      </c>
      <c r="U2447" s="2" t="str">
        <f t="shared" si="308"/>
        <v/>
      </c>
      <c r="V2447" s="2" t="str">
        <f t="shared" si="309"/>
        <v/>
      </c>
      <c r="W2447" s="2" t="str">
        <f t="shared" si="310"/>
        <v/>
      </c>
    </row>
    <row r="2448" spans="8:23" x14ac:dyDescent="0.3">
      <c r="H2448" s="12">
        <f t="shared" si="311"/>
        <v>0</v>
      </c>
      <c r="I2448" s="2" t="str">
        <f t="shared" si="304"/>
        <v/>
      </c>
      <c r="J2448" s="2" t="str">
        <f>IF(ISBLANK(A2448),"",-SUM(I$3:I2448))</f>
        <v/>
      </c>
      <c r="K2448" s="2" t="str">
        <f t="shared" si="305"/>
        <v/>
      </c>
      <c r="L2448" s="7" t="str">
        <f t="shared" si="306"/>
        <v/>
      </c>
      <c r="M2448" s="7" t="str">
        <f>IF(ISBLANK(A2448),"",K2448/($M$1+SUM(K$3:K2447)))</f>
        <v/>
      </c>
      <c r="N2448" t="str">
        <f>IF(ISBLANK(A2448),"",IF(H2449=0,NETWORKDAYS($H$3,H2448,holiday!$B$2:$B$10),IF(DAY(H2448)&lt;DAY(H2449),NETWORKDAYS($H$3,H2448,holiday!$B$2:$B$10),0)))</f>
        <v/>
      </c>
      <c r="O2448" t="str">
        <f>IF(ISBLANK(A2448),"",SUMIF($A$3:$A2448,O$2,$B$3:$B2448))</f>
        <v/>
      </c>
      <c r="P2448" t="str">
        <f>IF(ISBLANK(A2448),"",SUMIF($A$3:$A2448,P$2,$B$3:$B2448))</f>
        <v/>
      </c>
      <c r="Q2448" t="str">
        <f>IF(ISBLANK(A2448),"",SUMIF($A$3:$A2448,Q$2,$B$3:$B2448))</f>
        <v/>
      </c>
      <c r="R2448" t="str">
        <f>IF(ISBLANK(A2448),"",SUMIF($A$3:$A2448,R$2,$B$3:$B2448))</f>
        <v/>
      </c>
      <c r="T2448" s="2" t="str">
        <f t="shared" si="307"/>
        <v/>
      </c>
      <c r="U2448" s="2" t="str">
        <f t="shared" si="308"/>
        <v/>
      </c>
      <c r="V2448" s="2" t="str">
        <f t="shared" si="309"/>
        <v/>
      </c>
      <c r="W2448" s="2" t="str">
        <f t="shared" si="310"/>
        <v/>
      </c>
    </row>
    <row r="2449" spans="8:23" x14ac:dyDescent="0.3">
      <c r="H2449" s="12">
        <f t="shared" si="311"/>
        <v>0</v>
      </c>
      <c r="I2449" s="2" t="str">
        <f t="shared" si="304"/>
        <v/>
      </c>
      <c r="J2449" s="2" t="str">
        <f>IF(ISBLANK(A2449),"",-SUM(I$3:I2449))</f>
        <v/>
      </c>
      <c r="K2449" s="2" t="str">
        <f t="shared" si="305"/>
        <v/>
      </c>
      <c r="L2449" s="7" t="str">
        <f t="shared" si="306"/>
        <v/>
      </c>
      <c r="M2449" s="7" t="str">
        <f>IF(ISBLANK(A2449),"",K2449/($M$1+SUM(K$3:K2448)))</f>
        <v/>
      </c>
      <c r="N2449" t="str">
        <f>IF(ISBLANK(A2449),"",IF(H2450=0,NETWORKDAYS($H$3,H2449,holiday!$B$2:$B$10),IF(DAY(H2449)&lt;DAY(H2450),NETWORKDAYS($H$3,H2449,holiday!$B$2:$B$10),0)))</f>
        <v/>
      </c>
      <c r="O2449" t="str">
        <f>IF(ISBLANK(A2449),"",SUMIF($A$3:$A2449,O$2,$B$3:$B2449))</f>
        <v/>
      </c>
      <c r="P2449" t="str">
        <f>IF(ISBLANK(A2449),"",SUMIF($A$3:$A2449,P$2,$B$3:$B2449))</f>
        <v/>
      </c>
      <c r="Q2449" t="str">
        <f>IF(ISBLANK(A2449),"",SUMIF($A$3:$A2449,Q$2,$B$3:$B2449))</f>
        <v/>
      </c>
      <c r="R2449" t="str">
        <f>IF(ISBLANK(A2449),"",SUMIF($A$3:$A2449,R$2,$B$3:$B2449))</f>
        <v/>
      </c>
      <c r="T2449" s="2" t="str">
        <f t="shared" si="307"/>
        <v/>
      </c>
      <c r="U2449" s="2" t="str">
        <f t="shared" si="308"/>
        <v/>
      </c>
      <c r="V2449" s="2" t="str">
        <f t="shared" si="309"/>
        <v/>
      </c>
      <c r="W2449" s="2" t="str">
        <f t="shared" si="310"/>
        <v/>
      </c>
    </row>
    <row r="2450" spans="8:23" x14ac:dyDescent="0.3">
      <c r="H2450" s="12">
        <f t="shared" si="311"/>
        <v>0</v>
      </c>
      <c r="I2450" s="2" t="str">
        <f t="shared" si="304"/>
        <v/>
      </c>
      <c r="J2450" s="2" t="str">
        <f>IF(ISBLANK(A2450),"",-SUM(I$3:I2450))</f>
        <v/>
      </c>
      <c r="K2450" s="2" t="str">
        <f t="shared" si="305"/>
        <v/>
      </c>
      <c r="L2450" s="7" t="str">
        <f t="shared" si="306"/>
        <v/>
      </c>
      <c r="M2450" s="7" t="str">
        <f>IF(ISBLANK(A2450),"",K2450/($M$1+SUM(K$3:K2449)))</f>
        <v/>
      </c>
      <c r="N2450" t="str">
        <f>IF(ISBLANK(A2450),"",IF(H2451=0,NETWORKDAYS($H$3,H2450,holiday!$B$2:$B$10),IF(DAY(H2450)&lt;DAY(H2451),NETWORKDAYS($H$3,H2450,holiday!$B$2:$B$10),0)))</f>
        <v/>
      </c>
      <c r="O2450" t="str">
        <f>IF(ISBLANK(A2450),"",SUMIF($A$3:$A2450,O$2,$B$3:$B2450))</f>
        <v/>
      </c>
      <c r="P2450" t="str">
        <f>IF(ISBLANK(A2450),"",SUMIF($A$3:$A2450,P$2,$B$3:$B2450))</f>
        <v/>
      </c>
      <c r="Q2450" t="str">
        <f>IF(ISBLANK(A2450),"",SUMIF($A$3:$A2450,Q$2,$B$3:$B2450))</f>
        <v/>
      </c>
      <c r="R2450" t="str">
        <f>IF(ISBLANK(A2450),"",SUMIF($A$3:$A2450,R$2,$B$3:$B2450))</f>
        <v/>
      </c>
      <c r="T2450" s="2" t="str">
        <f t="shared" si="307"/>
        <v/>
      </c>
      <c r="U2450" s="2" t="str">
        <f t="shared" si="308"/>
        <v/>
      </c>
      <c r="V2450" s="2" t="str">
        <f t="shared" si="309"/>
        <v/>
      </c>
      <c r="W2450" s="2" t="str">
        <f t="shared" si="310"/>
        <v/>
      </c>
    </row>
    <row r="2451" spans="8:23" x14ac:dyDescent="0.3">
      <c r="H2451" s="12">
        <f t="shared" si="311"/>
        <v>0</v>
      </c>
      <c r="I2451" s="2" t="str">
        <f t="shared" si="304"/>
        <v/>
      </c>
      <c r="J2451" s="2" t="str">
        <f>IF(ISBLANK(A2451),"",-SUM(I$3:I2451))</f>
        <v/>
      </c>
      <c r="K2451" s="2" t="str">
        <f t="shared" si="305"/>
        <v/>
      </c>
      <c r="L2451" s="7" t="str">
        <f t="shared" si="306"/>
        <v/>
      </c>
      <c r="M2451" s="7" t="str">
        <f>IF(ISBLANK(A2451),"",K2451/($M$1+SUM(K$3:K2450)))</f>
        <v/>
      </c>
      <c r="N2451" t="str">
        <f>IF(ISBLANK(A2451),"",IF(H2452=0,NETWORKDAYS($H$3,H2451,holiday!$B$2:$B$10),IF(DAY(H2451)&lt;DAY(H2452),NETWORKDAYS($H$3,H2451,holiday!$B$2:$B$10),0)))</f>
        <v/>
      </c>
      <c r="O2451" t="str">
        <f>IF(ISBLANK(A2451),"",SUMIF($A$3:$A2451,O$2,$B$3:$B2451))</f>
        <v/>
      </c>
      <c r="P2451" t="str">
        <f>IF(ISBLANK(A2451),"",SUMIF($A$3:$A2451,P$2,$B$3:$B2451))</f>
        <v/>
      </c>
      <c r="Q2451" t="str">
        <f>IF(ISBLANK(A2451),"",SUMIF($A$3:$A2451,Q$2,$B$3:$B2451))</f>
        <v/>
      </c>
      <c r="R2451" t="str">
        <f>IF(ISBLANK(A2451),"",SUMIF($A$3:$A2451,R$2,$B$3:$B2451))</f>
        <v/>
      </c>
      <c r="T2451" s="2" t="str">
        <f t="shared" si="307"/>
        <v/>
      </c>
      <c r="U2451" s="2" t="str">
        <f t="shared" si="308"/>
        <v/>
      </c>
      <c r="V2451" s="2" t="str">
        <f t="shared" si="309"/>
        <v/>
      </c>
      <c r="W2451" s="2" t="str">
        <f t="shared" si="310"/>
        <v/>
      </c>
    </row>
    <row r="2452" spans="8:23" x14ac:dyDescent="0.3">
      <c r="H2452" s="12">
        <f t="shared" si="311"/>
        <v>0</v>
      </c>
      <c r="I2452" s="2" t="str">
        <f t="shared" si="304"/>
        <v/>
      </c>
      <c r="J2452" s="2" t="str">
        <f>IF(ISBLANK(A2452),"",-SUM(I$3:I2452))</f>
        <v/>
      </c>
      <c r="K2452" s="2" t="str">
        <f t="shared" si="305"/>
        <v/>
      </c>
      <c r="L2452" s="7" t="str">
        <f t="shared" si="306"/>
        <v/>
      </c>
      <c r="M2452" s="7" t="str">
        <f>IF(ISBLANK(A2452),"",K2452/($M$1+SUM(K$3:K2451)))</f>
        <v/>
      </c>
      <c r="N2452" t="str">
        <f>IF(ISBLANK(A2452),"",IF(H2453=0,NETWORKDAYS($H$3,H2452,holiday!$B$2:$B$10),IF(DAY(H2452)&lt;DAY(H2453),NETWORKDAYS($H$3,H2452,holiday!$B$2:$B$10),0)))</f>
        <v/>
      </c>
      <c r="O2452" t="str">
        <f>IF(ISBLANK(A2452),"",SUMIF($A$3:$A2452,O$2,$B$3:$B2452))</f>
        <v/>
      </c>
      <c r="P2452" t="str">
        <f>IF(ISBLANK(A2452),"",SUMIF($A$3:$A2452,P$2,$B$3:$B2452))</f>
        <v/>
      </c>
      <c r="Q2452" t="str">
        <f>IF(ISBLANK(A2452),"",SUMIF($A$3:$A2452,Q$2,$B$3:$B2452))</f>
        <v/>
      </c>
      <c r="R2452" t="str">
        <f>IF(ISBLANK(A2452),"",SUMIF($A$3:$A2452,R$2,$B$3:$B2452))</f>
        <v/>
      </c>
      <c r="T2452" s="2" t="str">
        <f t="shared" si="307"/>
        <v/>
      </c>
      <c r="U2452" s="2" t="str">
        <f t="shared" si="308"/>
        <v/>
      </c>
      <c r="V2452" s="2" t="str">
        <f t="shared" si="309"/>
        <v/>
      </c>
      <c r="W2452" s="2" t="str">
        <f t="shared" si="310"/>
        <v/>
      </c>
    </row>
    <row r="2453" spans="8:23" x14ac:dyDescent="0.3">
      <c r="H2453" s="12">
        <f t="shared" si="311"/>
        <v>0</v>
      </c>
      <c r="I2453" s="2" t="str">
        <f t="shared" si="304"/>
        <v/>
      </c>
      <c r="J2453" s="2" t="str">
        <f>IF(ISBLANK(A2453),"",-SUM(I$3:I2453))</f>
        <v/>
      </c>
      <c r="K2453" s="2" t="str">
        <f t="shared" si="305"/>
        <v/>
      </c>
      <c r="L2453" s="7" t="str">
        <f t="shared" si="306"/>
        <v/>
      </c>
      <c r="M2453" s="7" t="str">
        <f>IF(ISBLANK(A2453),"",K2453/($M$1+SUM(K$3:K2452)))</f>
        <v/>
      </c>
      <c r="N2453" t="str">
        <f>IF(ISBLANK(A2453),"",IF(H2454=0,NETWORKDAYS($H$3,H2453,holiday!$B$2:$B$10),IF(DAY(H2453)&lt;DAY(H2454),NETWORKDAYS($H$3,H2453,holiday!$B$2:$B$10),0)))</f>
        <v/>
      </c>
      <c r="O2453" t="str">
        <f>IF(ISBLANK(A2453),"",SUMIF($A$3:$A2453,O$2,$B$3:$B2453))</f>
        <v/>
      </c>
      <c r="P2453" t="str">
        <f>IF(ISBLANK(A2453),"",SUMIF($A$3:$A2453,P$2,$B$3:$B2453))</f>
        <v/>
      </c>
      <c r="Q2453" t="str">
        <f>IF(ISBLANK(A2453),"",SUMIF($A$3:$A2453,Q$2,$B$3:$B2453))</f>
        <v/>
      </c>
      <c r="R2453" t="str">
        <f>IF(ISBLANK(A2453),"",SUMIF($A$3:$A2453,R$2,$B$3:$B2453))</f>
        <v/>
      </c>
      <c r="T2453" s="2" t="str">
        <f t="shared" si="307"/>
        <v/>
      </c>
      <c r="U2453" s="2" t="str">
        <f t="shared" si="308"/>
        <v/>
      </c>
      <c r="V2453" s="2" t="str">
        <f t="shared" si="309"/>
        <v/>
      </c>
      <c r="W2453" s="2" t="str">
        <f t="shared" si="310"/>
        <v/>
      </c>
    </row>
    <row r="2454" spans="8:23" x14ac:dyDescent="0.3">
      <c r="H2454" s="12">
        <f t="shared" si="311"/>
        <v>0</v>
      </c>
      <c r="I2454" s="2" t="str">
        <f t="shared" si="304"/>
        <v/>
      </c>
      <c r="J2454" s="2" t="str">
        <f>IF(ISBLANK(A2454),"",-SUM(I$3:I2454))</f>
        <v/>
      </c>
      <c r="K2454" s="2" t="str">
        <f t="shared" si="305"/>
        <v/>
      </c>
      <c r="L2454" s="7" t="str">
        <f t="shared" si="306"/>
        <v/>
      </c>
      <c r="M2454" s="7" t="str">
        <f>IF(ISBLANK(A2454),"",K2454/($M$1+SUM(K$3:K2453)))</f>
        <v/>
      </c>
      <c r="N2454" t="str">
        <f>IF(ISBLANK(A2454),"",IF(H2455=0,NETWORKDAYS($H$3,H2454,holiday!$B$2:$B$10),IF(DAY(H2454)&lt;DAY(H2455),NETWORKDAYS($H$3,H2454,holiday!$B$2:$B$10),0)))</f>
        <v/>
      </c>
      <c r="O2454" t="str">
        <f>IF(ISBLANK(A2454),"",SUMIF($A$3:$A2454,O$2,$B$3:$B2454))</f>
        <v/>
      </c>
      <c r="P2454" t="str">
        <f>IF(ISBLANK(A2454),"",SUMIF($A$3:$A2454,P$2,$B$3:$B2454))</f>
        <v/>
      </c>
      <c r="Q2454" t="str">
        <f>IF(ISBLANK(A2454),"",SUMIF($A$3:$A2454,Q$2,$B$3:$B2454))</f>
        <v/>
      </c>
      <c r="R2454" t="str">
        <f>IF(ISBLANK(A2454),"",SUMIF($A$3:$A2454,R$2,$B$3:$B2454))</f>
        <v/>
      </c>
      <c r="T2454" s="2" t="str">
        <f t="shared" si="307"/>
        <v/>
      </c>
      <c r="U2454" s="2" t="str">
        <f t="shared" si="308"/>
        <v/>
      </c>
      <c r="V2454" s="2" t="str">
        <f t="shared" si="309"/>
        <v/>
      </c>
      <c r="W2454" s="2" t="str">
        <f t="shared" si="310"/>
        <v/>
      </c>
    </row>
    <row r="2455" spans="8:23" x14ac:dyDescent="0.3">
      <c r="H2455" s="12">
        <f t="shared" si="311"/>
        <v>0</v>
      </c>
      <c r="I2455" s="2" t="str">
        <f t="shared" si="304"/>
        <v/>
      </c>
      <c r="J2455" s="2" t="str">
        <f>IF(ISBLANK(A2455),"",-SUM(I$3:I2455))</f>
        <v/>
      </c>
      <c r="K2455" s="2" t="str">
        <f t="shared" si="305"/>
        <v/>
      </c>
      <c r="L2455" s="7" t="str">
        <f t="shared" si="306"/>
        <v/>
      </c>
      <c r="M2455" s="7" t="str">
        <f>IF(ISBLANK(A2455),"",K2455/($M$1+SUM(K$3:K2454)))</f>
        <v/>
      </c>
      <c r="N2455" t="str">
        <f>IF(ISBLANK(A2455),"",IF(H2456=0,NETWORKDAYS($H$3,H2455,holiday!$B$2:$B$10),IF(DAY(H2455)&lt;DAY(H2456),NETWORKDAYS($H$3,H2455,holiday!$B$2:$B$10),0)))</f>
        <v/>
      </c>
      <c r="O2455" t="str">
        <f>IF(ISBLANK(A2455),"",SUMIF($A$3:$A2455,O$2,$B$3:$B2455))</f>
        <v/>
      </c>
      <c r="P2455" t="str">
        <f>IF(ISBLANK(A2455),"",SUMIF($A$3:$A2455,P$2,$B$3:$B2455))</f>
        <v/>
      </c>
      <c r="Q2455" t="str">
        <f>IF(ISBLANK(A2455),"",SUMIF($A$3:$A2455,Q$2,$B$3:$B2455))</f>
        <v/>
      </c>
      <c r="R2455" t="str">
        <f>IF(ISBLANK(A2455),"",SUMIF($A$3:$A2455,R$2,$B$3:$B2455))</f>
        <v/>
      </c>
      <c r="T2455" s="2" t="str">
        <f t="shared" si="307"/>
        <v/>
      </c>
      <c r="U2455" s="2" t="str">
        <f t="shared" si="308"/>
        <v/>
      </c>
      <c r="V2455" s="2" t="str">
        <f t="shared" si="309"/>
        <v/>
      </c>
      <c r="W2455" s="2" t="str">
        <f t="shared" si="310"/>
        <v/>
      </c>
    </row>
    <row r="2456" spans="8:23" x14ac:dyDescent="0.3">
      <c r="H2456" s="12">
        <f t="shared" si="311"/>
        <v>0</v>
      </c>
      <c r="I2456" s="2" t="str">
        <f t="shared" si="304"/>
        <v/>
      </c>
      <c r="J2456" s="2" t="str">
        <f>IF(ISBLANK(A2456),"",-SUM(I$3:I2456))</f>
        <v/>
      </c>
      <c r="K2456" s="2" t="str">
        <f t="shared" si="305"/>
        <v/>
      </c>
      <c r="L2456" s="7" t="str">
        <f t="shared" si="306"/>
        <v/>
      </c>
      <c r="M2456" s="7" t="str">
        <f>IF(ISBLANK(A2456),"",K2456/($M$1+SUM(K$3:K2455)))</f>
        <v/>
      </c>
      <c r="N2456" t="str">
        <f>IF(ISBLANK(A2456),"",IF(H2457=0,NETWORKDAYS($H$3,H2456,holiday!$B$2:$B$10),IF(DAY(H2456)&lt;DAY(H2457),NETWORKDAYS($H$3,H2456,holiday!$B$2:$B$10),0)))</f>
        <v/>
      </c>
      <c r="O2456" t="str">
        <f>IF(ISBLANK(A2456),"",SUMIF($A$3:$A2456,O$2,$B$3:$B2456))</f>
        <v/>
      </c>
      <c r="P2456" t="str">
        <f>IF(ISBLANK(A2456),"",SUMIF($A$3:$A2456,P$2,$B$3:$B2456))</f>
        <v/>
      </c>
      <c r="Q2456" t="str">
        <f>IF(ISBLANK(A2456),"",SUMIF($A$3:$A2456,Q$2,$B$3:$B2456))</f>
        <v/>
      </c>
      <c r="R2456" t="str">
        <f>IF(ISBLANK(A2456),"",SUMIF($A$3:$A2456,R$2,$B$3:$B2456))</f>
        <v/>
      </c>
      <c r="T2456" s="2" t="str">
        <f t="shared" si="307"/>
        <v/>
      </c>
      <c r="U2456" s="2" t="str">
        <f t="shared" si="308"/>
        <v/>
      </c>
      <c r="V2456" s="2" t="str">
        <f t="shared" si="309"/>
        <v/>
      </c>
      <c r="W2456" s="2" t="str">
        <f t="shared" si="310"/>
        <v/>
      </c>
    </row>
    <row r="2457" spans="8:23" x14ac:dyDescent="0.3">
      <c r="H2457" s="12">
        <f t="shared" si="311"/>
        <v>0</v>
      </c>
      <c r="I2457" s="2" t="str">
        <f t="shared" si="304"/>
        <v/>
      </c>
      <c r="J2457" s="2" t="str">
        <f>IF(ISBLANK(A2457),"",-SUM(I$3:I2457))</f>
        <v/>
      </c>
      <c r="K2457" s="2" t="str">
        <f t="shared" si="305"/>
        <v/>
      </c>
      <c r="L2457" s="7" t="str">
        <f t="shared" si="306"/>
        <v/>
      </c>
      <c r="M2457" s="7" t="str">
        <f>IF(ISBLANK(A2457),"",K2457/($M$1+SUM(K$3:K2456)))</f>
        <v/>
      </c>
      <c r="N2457" t="str">
        <f>IF(ISBLANK(A2457),"",IF(H2458=0,NETWORKDAYS($H$3,H2457,holiday!$B$2:$B$10),IF(DAY(H2457)&lt;DAY(H2458),NETWORKDAYS($H$3,H2457,holiday!$B$2:$B$10),0)))</f>
        <v/>
      </c>
      <c r="O2457" t="str">
        <f>IF(ISBLANK(A2457),"",SUMIF($A$3:$A2457,O$2,$B$3:$B2457))</f>
        <v/>
      </c>
      <c r="P2457" t="str">
        <f>IF(ISBLANK(A2457),"",SUMIF($A$3:$A2457,P$2,$B$3:$B2457))</f>
        <v/>
      </c>
      <c r="Q2457" t="str">
        <f>IF(ISBLANK(A2457),"",SUMIF($A$3:$A2457,Q$2,$B$3:$B2457))</f>
        <v/>
      </c>
      <c r="R2457" t="str">
        <f>IF(ISBLANK(A2457),"",SUMIF($A$3:$A2457,R$2,$B$3:$B2457))</f>
        <v/>
      </c>
      <c r="T2457" s="2" t="str">
        <f t="shared" si="307"/>
        <v/>
      </c>
      <c r="U2457" s="2" t="str">
        <f t="shared" si="308"/>
        <v/>
      </c>
      <c r="V2457" s="2" t="str">
        <f t="shared" si="309"/>
        <v/>
      </c>
      <c r="W2457" s="2" t="str">
        <f t="shared" si="310"/>
        <v/>
      </c>
    </row>
    <row r="2458" spans="8:23" x14ac:dyDescent="0.3">
      <c r="H2458" s="12">
        <f t="shared" si="311"/>
        <v>0</v>
      </c>
      <c r="I2458" s="2" t="str">
        <f t="shared" si="304"/>
        <v/>
      </c>
      <c r="J2458" s="2" t="str">
        <f>IF(ISBLANK(A2458),"",-SUM(I$3:I2458))</f>
        <v/>
      </c>
      <c r="K2458" s="2" t="str">
        <f t="shared" si="305"/>
        <v/>
      </c>
      <c r="L2458" s="7" t="str">
        <f t="shared" si="306"/>
        <v/>
      </c>
      <c r="M2458" s="7" t="str">
        <f>IF(ISBLANK(A2458),"",K2458/($M$1+SUM(K$3:K2457)))</f>
        <v/>
      </c>
      <c r="N2458" t="str">
        <f>IF(ISBLANK(A2458),"",IF(H2459=0,NETWORKDAYS($H$3,H2458,holiday!$B$2:$B$10),IF(DAY(H2458)&lt;DAY(H2459),NETWORKDAYS($H$3,H2458,holiday!$B$2:$B$10),0)))</f>
        <v/>
      </c>
      <c r="O2458" t="str">
        <f>IF(ISBLANK(A2458),"",SUMIF($A$3:$A2458,O$2,$B$3:$B2458))</f>
        <v/>
      </c>
      <c r="P2458" t="str">
        <f>IF(ISBLANK(A2458),"",SUMIF($A$3:$A2458,P$2,$B$3:$B2458))</f>
        <v/>
      </c>
      <c r="Q2458" t="str">
        <f>IF(ISBLANK(A2458),"",SUMIF($A$3:$A2458,Q$2,$B$3:$B2458))</f>
        <v/>
      </c>
      <c r="R2458" t="str">
        <f>IF(ISBLANK(A2458),"",SUMIF($A$3:$A2458,R$2,$B$3:$B2458))</f>
        <v/>
      </c>
      <c r="T2458" s="2" t="str">
        <f t="shared" si="307"/>
        <v/>
      </c>
      <c r="U2458" s="2" t="str">
        <f t="shared" si="308"/>
        <v/>
      </c>
      <c r="V2458" s="2" t="str">
        <f t="shared" si="309"/>
        <v/>
      </c>
      <c r="W2458" s="2" t="str">
        <f t="shared" si="310"/>
        <v/>
      </c>
    </row>
    <row r="2459" spans="8:23" x14ac:dyDescent="0.3">
      <c r="H2459" s="12">
        <f t="shared" si="311"/>
        <v>0</v>
      </c>
      <c r="I2459" s="2" t="str">
        <f t="shared" si="304"/>
        <v/>
      </c>
      <c r="J2459" s="2" t="str">
        <f>IF(ISBLANK(A2459),"",-SUM(I$3:I2459))</f>
        <v/>
      </c>
      <c r="K2459" s="2" t="str">
        <f t="shared" si="305"/>
        <v/>
      </c>
      <c r="L2459" s="7" t="str">
        <f t="shared" si="306"/>
        <v/>
      </c>
      <c r="M2459" s="7" t="str">
        <f>IF(ISBLANK(A2459),"",K2459/($M$1+SUM(K$3:K2458)))</f>
        <v/>
      </c>
      <c r="N2459" t="str">
        <f>IF(ISBLANK(A2459),"",IF(H2460=0,NETWORKDAYS($H$3,H2459,holiday!$B$2:$B$10),IF(DAY(H2459)&lt;DAY(H2460),NETWORKDAYS($H$3,H2459,holiday!$B$2:$B$10),0)))</f>
        <v/>
      </c>
      <c r="O2459" t="str">
        <f>IF(ISBLANK(A2459),"",SUMIF($A$3:$A2459,O$2,$B$3:$B2459))</f>
        <v/>
      </c>
      <c r="P2459" t="str">
        <f>IF(ISBLANK(A2459),"",SUMIF($A$3:$A2459,P$2,$B$3:$B2459))</f>
        <v/>
      </c>
      <c r="Q2459" t="str">
        <f>IF(ISBLANK(A2459),"",SUMIF($A$3:$A2459,Q$2,$B$3:$B2459))</f>
        <v/>
      </c>
      <c r="R2459" t="str">
        <f>IF(ISBLANK(A2459),"",SUMIF($A$3:$A2459,R$2,$B$3:$B2459))</f>
        <v/>
      </c>
      <c r="T2459" s="2" t="str">
        <f t="shared" si="307"/>
        <v/>
      </c>
      <c r="U2459" s="2" t="str">
        <f t="shared" si="308"/>
        <v/>
      </c>
      <c r="V2459" s="2" t="str">
        <f t="shared" si="309"/>
        <v/>
      </c>
      <c r="W2459" s="2" t="str">
        <f t="shared" si="310"/>
        <v/>
      </c>
    </row>
    <row r="2460" spans="8:23" x14ac:dyDescent="0.3">
      <c r="H2460" s="12">
        <f t="shared" si="311"/>
        <v>0</v>
      </c>
      <c r="I2460" s="2" t="str">
        <f t="shared" si="304"/>
        <v/>
      </c>
      <c r="J2460" s="2" t="str">
        <f>IF(ISBLANK(A2460),"",-SUM(I$3:I2460))</f>
        <v/>
      </c>
      <c r="K2460" s="2" t="str">
        <f t="shared" si="305"/>
        <v/>
      </c>
      <c r="L2460" s="7" t="str">
        <f t="shared" si="306"/>
        <v/>
      </c>
      <c r="M2460" s="7" t="str">
        <f>IF(ISBLANK(A2460),"",K2460/($M$1+SUM(K$3:K2459)))</f>
        <v/>
      </c>
      <c r="N2460" t="str">
        <f>IF(ISBLANK(A2460),"",IF(H2461=0,NETWORKDAYS($H$3,H2460,holiday!$B$2:$B$10),IF(DAY(H2460)&lt;DAY(H2461),NETWORKDAYS($H$3,H2460,holiday!$B$2:$B$10),0)))</f>
        <v/>
      </c>
      <c r="O2460" t="str">
        <f>IF(ISBLANK(A2460),"",SUMIF($A$3:$A2460,O$2,$B$3:$B2460))</f>
        <v/>
      </c>
      <c r="P2460" t="str">
        <f>IF(ISBLANK(A2460),"",SUMIF($A$3:$A2460,P$2,$B$3:$B2460))</f>
        <v/>
      </c>
      <c r="Q2460" t="str">
        <f>IF(ISBLANK(A2460),"",SUMIF($A$3:$A2460,Q$2,$B$3:$B2460))</f>
        <v/>
      </c>
      <c r="R2460" t="str">
        <f>IF(ISBLANK(A2460),"",SUMIF($A$3:$A2460,R$2,$B$3:$B2460))</f>
        <v/>
      </c>
      <c r="T2460" s="2" t="str">
        <f t="shared" si="307"/>
        <v/>
      </c>
      <c r="U2460" s="2" t="str">
        <f t="shared" si="308"/>
        <v/>
      </c>
      <c r="V2460" s="2" t="str">
        <f t="shared" si="309"/>
        <v/>
      </c>
      <c r="W2460" s="2" t="str">
        <f t="shared" si="310"/>
        <v/>
      </c>
    </row>
    <row r="2461" spans="8:23" x14ac:dyDescent="0.3">
      <c r="H2461" s="12">
        <f t="shared" si="311"/>
        <v>0</v>
      </c>
      <c r="I2461" s="2" t="str">
        <f t="shared" si="304"/>
        <v/>
      </c>
      <c r="J2461" s="2" t="str">
        <f>IF(ISBLANK(A2461),"",-SUM(I$3:I2461))</f>
        <v/>
      </c>
      <c r="K2461" s="2" t="str">
        <f t="shared" si="305"/>
        <v/>
      </c>
      <c r="L2461" s="7" t="str">
        <f t="shared" si="306"/>
        <v/>
      </c>
      <c r="M2461" s="7" t="str">
        <f>IF(ISBLANK(A2461),"",K2461/($M$1+SUM(K$3:K2460)))</f>
        <v/>
      </c>
      <c r="N2461" t="str">
        <f>IF(ISBLANK(A2461),"",IF(H2462=0,NETWORKDAYS($H$3,H2461,holiday!$B$2:$B$10),IF(DAY(H2461)&lt;DAY(H2462),NETWORKDAYS($H$3,H2461,holiday!$B$2:$B$10),0)))</f>
        <v/>
      </c>
      <c r="O2461" t="str">
        <f>IF(ISBLANK(A2461),"",SUMIF($A$3:$A2461,O$2,$B$3:$B2461))</f>
        <v/>
      </c>
      <c r="P2461" t="str">
        <f>IF(ISBLANK(A2461),"",SUMIF($A$3:$A2461,P$2,$B$3:$B2461))</f>
        <v/>
      </c>
      <c r="Q2461" t="str">
        <f>IF(ISBLANK(A2461),"",SUMIF($A$3:$A2461,Q$2,$B$3:$B2461))</f>
        <v/>
      </c>
      <c r="R2461" t="str">
        <f>IF(ISBLANK(A2461),"",SUMIF($A$3:$A2461,R$2,$B$3:$B2461))</f>
        <v/>
      </c>
      <c r="T2461" s="2" t="str">
        <f t="shared" si="307"/>
        <v/>
      </c>
      <c r="U2461" s="2" t="str">
        <f t="shared" si="308"/>
        <v/>
      </c>
      <c r="V2461" s="2" t="str">
        <f t="shared" si="309"/>
        <v/>
      </c>
      <c r="W2461" s="2" t="str">
        <f t="shared" si="310"/>
        <v/>
      </c>
    </row>
    <row r="2462" spans="8:23" x14ac:dyDescent="0.3">
      <c r="H2462" s="12">
        <f t="shared" si="311"/>
        <v>0</v>
      </c>
      <c r="I2462" s="2" t="str">
        <f t="shared" si="304"/>
        <v/>
      </c>
      <c r="J2462" s="2" t="str">
        <f>IF(ISBLANK(A2462),"",-SUM(I$3:I2462))</f>
        <v/>
      </c>
      <c r="K2462" s="2" t="str">
        <f t="shared" si="305"/>
        <v/>
      </c>
      <c r="L2462" s="7" t="str">
        <f t="shared" si="306"/>
        <v/>
      </c>
      <c r="M2462" s="7" t="str">
        <f>IF(ISBLANK(A2462),"",K2462/($M$1+SUM(K$3:K2461)))</f>
        <v/>
      </c>
      <c r="N2462" t="str">
        <f>IF(ISBLANK(A2462),"",IF(H2463=0,NETWORKDAYS($H$3,H2462,holiday!$B$2:$B$10),IF(DAY(H2462)&lt;DAY(H2463),NETWORKDAYS($H$3,H2462,holiday!$B$2:$B$10),0)))</f>
        <v/>
      </c>
      <c r="O2462" t="str">
        <f>IF(ISBLANK(A2462),"",SUMIF($A$3:$A2462,O$2,$B$3:$B2462))</f>
        <v/>
      </c>
      <c r="P2462" t="str">
        <f>IF(ISBLANK(A2462),"",SUMIF($A$3:$A2462,P$2,$B$3:$B2462))</f>
        <v/>
      </c>
      <c r="Q2462" t="str">
        <f>IF(ISBLANK(A2462),"",SUMIF($A$3:$A2462,Q$2,$B$3:$B2462))</f>
        <v/>
      </c>
      <c r="R2462" t="str">
        <f>IF(ISBLANK(A2462),"",SUMIF($A$3:$A2462,R$2,$B$3:$B2462))</f>
        <v/>
      </c>
      <c r="T2462" s="2" t="str">
        <f t="shared" si="307"/>
        <v/>
      </c>
      <c r="U2462" s="2" t="str">
        <f t="shared" si="308"/>
        <v/>
      </c>
      <c r="V2462" s="2" t="str">
        <f t="shared" si="309"/>
        <v/>
      </c>
      <c r="W2462" s="2" t="str">
        <f t="shared" si="310"/>
        <v/>
      </c>
    </row>
    <row r="2463" spans="8:23" x14ac:dyDescent="0.3">
      <c r="H2463" s="12">
        <f t="shared" si="311"/>
        <v>0</v>
      </c>
      <c r="I2463" s="2" t="str">
        <f t="shared" si="304"/>
        <v/>
      </c>
      <c r="J2463" s="2" t="str">
        <f>IF(ISBLANK(A2463),"",-SUM(I$3:I2463))</f>
        <v/>
      </c>
      <c r="K2463" s="2" t="str">
        <f t="shared" si="305"/>
        <v/>
      </c>
      <c r="L2463" s="7" t="str">
        <f t="shared" si="306"/>
        <v/>
      </c>
      <c r="M2463" s="7" t="str">
        <f>IF(ISBLANK(A2463),"",K2463/($M$1+SUM(K$3:K2462)))</f>
        <v/>
      </c>
      <c r="N2463" t="str">
        <f>IF(ISBLANK(A2463),"",IF(H2464=0,NETWORKDAYS($H$3,H2463,holiday!$B$2:$B$10),IF(DAY(H2463)&lt;DAY(H2464),NETWORKDAYS($H$3,H2463,holiday!$B$2:$B$10),0)))</f>
        <v/>
      </c>
      <c r="O2463" t="str">
        <f>IF(ISBLANK(A2463),"",SUMIF($A$3:$A2463,O$2,$B$3:$B2463))</f>
        <v/>
      </c>
      <c r="P2463" t="str">
        <f>IF(ISBLANK(A2463),"",SUMIF($A$3:$A2463,P$2,$B$3:$B2463))</f>
        <v/>
      </c>
      <c r="Q2463" t="str">
        <f>IF(ISBLANK(A2463),"",SUMIF($A$3:$A2463,Q$2,$B$3:$B2463))</f>
        <v/>
      </c>
      <c r="R2463" t="str">
        <f>IF(ISBLANK(A2463),"",SUMIF($A$3:$A2463,R$2,$B$3:$B2463))</f>
        <v/>
      </c>
      <c r="T2463" s="2" t="str">
        <f t="shared" si="307"/>
        <v/>
      </c>
      <c r="U2463" s="2" t="str">
        <f t="shared" si="308"/>
        <v/>
      </c>
      <c r="V2463" s="2" t="str">
        <f t="shared" si="309"/>
        <v/>
      </c>
      <c r="W2463" s="2" t="str">
        <f t="shared" si="310"/>
        <v/>
      </c>
    </row>
    <row r="2464" spans="8:23" x14ac:dyDescent="0.3">
      <c r="H2464" s="12">
        <f t="shared" si="311"/>
        <v>0</v>
      </c>
      <c r="I2464" s="2" t="str">
        <f t="shared" si="304"/>
        <v/>
      </c>
      <c r="J2464" s="2" t="str">
        <f>IF(ISBLANK(A2464),"",-SUM(I$3:I2464))</f>
        <v/>
      </c>
      <c r="K2464" s="2" t="str">
        <f t="shared" si="305"/>
        <v/>
      </c>
      <c r="L2464" s="7" t="str">
        <f t="shared" si="306"/>
        <v/>
      </c>
      <c r="M2464" s="7" t="str">
        <f>IF(ISBLANK(A2464),"",K2464/($M$1+SUM(K$3:K2463)))</f>
        <v/>
      </c>
      <c r="N2464" t="str">
        <f>IF(ISBLANK(A2464),"",IF(H2465=0,NETWORKDAYS($H$3,H2464,holiday!$B$2:$B$10),IF(DAY(H2464)&lt;DAY(H2465),NETWORKDAYS($H$3,H2464,holiday!$B$2:$B$10),0)))</f>
        <v/>
      </c>
      <c r="O2464" t="str">
        <f>IF(ISBLANK(A2464),"",SUMIF($A$3:$A2464,O$2,$B$3:$B2464))</f>
        <v/>
      </c>
      <c r="P2464" t="str">
        <f>IF(ISBLANK(A2464),"",SUMIF($A$3:$A2464,P$2,$B$3:$B2464))</f>
        <v/>
      </c>
      <c r="Q2464" t="str">
        <f>IF(ISBLANK(A2464),"",SUMIF($A$3:$A2464,Q$2,$B$3:$B2464))</f>
        <v/>
      </c>
      <c r="R2464" t="str">
        <f>IF(ISBLANK(A2464),"",SUMIF($A$3:$A2464,R$2,$B$3:$B2464))</f>
        <v/>
      </c>
      <c r="T2464" s="2" t="str">
        <f t="shared" si="307"/>
        <v/>
      </c>
      <c r="U2464" s="2" t="str">
        <f t="shared" si="308"/>
        <v/>
      </c>
      <c r="V2464" s="2" t="str">
        <f t="shared" si="309"/>
        <v/>
      </c>
      <c r="W2464" s="2" t="str">
        <f t="shared" si="310"/>
        <v/>
      </c>
    </row>
    <row r="2465" spans="8:23" x14ac:dyDescent="0.3">
      <c r="H2465" s="12">
        <f t="shared" si="311"/>
        <v>0</v>
      </c>
      <c r="I2465" s="2" t="str">
        <f t="shared" si="304"/>
        <v/>
      </c>
      <c r="J2465" s="2" t="str">
        <f>IF(ISBLANK(A2465),"",-SUM(I$3:I2465))</f>
        <v/>
      </c>
      <c r="K2465" s="2" t="str">
        <f t="shared" si="305"/>
        <v/>
      </c>
      <c r="L2465" s="7" t="str">
        <f t="shared" si="306"/>
        <v/>
      </c>
      <c r="M2465" s="7" t="str">
        <f>IF(ISBLANK(A2465),"",K2465/($M$1+SUM(K$3:K2464)))</f>
        <v/>
      </c>
      <c r="N2465" t="str">
        <f>IF(ISBLANK(A2465),"",IF(H2466=0,NETWORKDAYS($H$3,H2465,holiday!$B$2:$B$10),IF(DAY(H2465)&lt;DAY(H2466),NETWORKDAYS($H$3,H2465,holiday!$B$2:$B$10),0)))</f>
        <v/>
      </c>
      <c r="O2465" t="str">
        <f>IF(ISBLANK(A2465),"",SUMIF($A$3:$A2465,O$2,$B$3:$B2465))</f>
        <v/>
      </c>
      <c r="P2465" t="str">
        <f>IF(ISBLANK(A2465),"",SUMIF($A$3:$A2465,P$2,$B$3:$B2465))</f>
        <v/>
      </c>
      <c r="Q2465" t="str">
        <f>IF(ISBLANK(A2465),"",SUMIF($A$3:$A2465,Q$2,$B$3:$B2465))</f>
        <v/>
      </c>
      <c r="R2465" t="str">
        <f>IF(ISBLANK(A2465),"",SUMIF($A$3:$A2465,R$2,$B$3:$B2465))</f>
        <v/>
      </c>
      <c r="T2465" s="2" t="str">
        <f t="shared" si="307"/>
        <v/>
      </c>
      <c r="U2465" s="2" t="str">
        <f t="shared" si="308"/>
        <v/>
      </c>
      <c r="V2465" s="2" t="str">
        <f t="shared" si="309"/>
        <v/>
      </c>
      <c r="W2465" s="2" t="str">
        <f t="shared" si="310"/>
        <v/>
      </c>
    </row>
    <row r="2466" spans="8:23" x14ac:dyDescent="0.3">
      <c r="H2466" s="12">
        <f t="shared" si="311"/>
        <v>0</v>
      </c>
      <c r="I2466" s="2" t="str">
        <f t="shared" si="304"/>
        <v/>
      </c>
      <c r="J2466" s="2" t="str">
        <f>IF(ISBLANK(A2466),"",-SUM(I$3:I2466))</f>
        <v/>
      </c>
      <c r="K2466" s="2" t="str">
        <f t="shared" si="305"/>
        <v/>
      </c>
      <c r="L2466" s="7" t="str">
        <f t="shared" si="306"/>
        <v/>
      </c>
      <c r="M2466" s="7" t="str">
        <f>IF(ISBLANK(A2466),"",K2466/($M$1+SUM(K$3:K2465)))</f>
        <v/>
      </c>
      <c r="N2466" t="str">
        <f>IF(ISBLANK(A2466),"",IF(H2467=0,NETWORKDAYS($H$3,H2466,holiday!$B$2:$B$10),IF(DAY(H2466)&lt;DAY(H2467),NETWORKDAYS($H$3,H2466,holiday!$B$2:$B$10),0)))</f>
        <v/>
      </c>
      <c r="O2466" t="str">
        <f>IF(ISBLANK(A2466),"",SUMIF($A$3:$A2466,O$2,$B$3:$B2466))</f>
        <v/>
      </c>
      <c r="P2466" t="str">
        <f>IF(ISBLANK(A2466),"",SUMIF($A$3:$A2466,P$2,$B$3:$B2466))</f>
        <v/>
      </c>
      <c r="Q2466" t="str">
        <f>IF(ISBLANK(A2466),"",SUMIF($A$3:$A2466,Q$2,$B$3:$B2466))</f>
        <v/>
      </c>
      <c r="R2466" t="str">
        <f>IF(ISBLANK(A2466),"",SUMIF($A$3:$A2466,R$2,$B$3:$B2466))</f>
        <v/>
      </c>
      <c r="T2466" s="2" t="str">
        <f t="shared" si="307"/>
        <v/>
      </c>
      <c r="U2466" s="2" t="str">
        <f t="shared" si="308"/>
        <v/>
      </c>
      <c r="V2466" s="2" t="str">
        <f t="shared" si="309"/>
        <v/>
      </c>
      <c r="W2466" s="2" t="str">
        <f t="shared" si="310"/>
        <v/>
      </c>
    </row>
    <row r="2467" spans="8:23" x14ac:dyDescent="0.3">
      <c r="H2467" s="12">
        <f t="shared" si="311"/>
        <v>0</v>
      </c>
      <c r="I2467" s="2" t="str">
        <f t="shared" si="304"/>
        <v/>
      </c>
      <c r="J2467" s="2" t="str">
        <f>IF(ISBLANK(A2467),"",-SUM(I$3:I2467))</f>
        <v/>
      </c>
      <c r="K2467" s="2" t="str">
        <f t="shared" si="305"/>
        <v/>
      </c>
      <c r="L2467" s="7" t="str">
        <f t="shared" si="306"/>
        <v/>
      </c>
      <c r="M2467" s="7" t="str">
        <f>IF(ISBLANK(A2467),"",K2467/($M$1+SUM(K$3:K2466)))</f>
        <v/>
      </c>
      <c r="N2467" t="str">
        <f>IF(ISBLANK(A2467),"",IF(H2468=0,NETWORKDAYS($H$3,H2467,holiday!$B$2:$B$10),IF(DAY(H2467)&lt;DAY(H2468),NETWORKDAYS($H$3,H2467,holiday!$B$2:$B$10),0)))</f>
        <v/>
      </c>
      <c r="O2467" t="str">
        <f>IF(ISBLANK(A2467),"",SUMIF($A$3:$A2467,O$2,$B$3:$B2467))</f>
        <v/>
      </c>
      <c r="P2467" t="str">
        <f>IF(ISBLANK(A2467),"",SUMIF($A$3:$A2467,P$2,$B$3:$B2467))</f>
        <v/>
      </c>
      <c r="Q2467" t="str">
        <f>IF(ISBLANK(A2467),"",SUMIF($A$3:$A2467,Q$2,$B$3:$B2467))</f>
        <v/>
      </c>
      <c r="R2467" t="str">
        <f>IF(ISBLANK(A2467),"",SUMIF($A$3:$A2467,R$2,$B$3:$B2467))</f>
        <v/>
      </c>
      <c r="T2467" s="2" t="str">
        <f t="shared" si="307"/>
        <v/>
      </c>
      <c r="U2467" s="2" t="str">
        <f t="shared" si="308"/>
        <v/>
      </c>
      <c r="V2467" s="2" t="str">
        <f t="shared" si="309"/>
        <v/>
      </c>
      <c r="W2467" s="2" t="str">
        <f t="shared" si="310"/>
        <v/>
      </c>
    </row>
    <row r="2468" spans="8:23" x14ac:dyDescent="0.3">
      <c r="H2468" s="12">
        <f t="shared" si="311"/>
        <v>0</v>
      </c>
      <c r="I2468" s="2" t="str">
        <f t="shared" si="304"/>
        <v/>
      </c>
      <c r="J2468" s="2" t="str">
        <f>IF(ISBLANK(A2468),"",-SUM(I$3:I2468))</f>
        <v/>
      </c>
      <c r="K2468" s="2" t="str">
        <f t="shared" si="305"/>
        <v/>
      </c>
      <c r="L2468" s="7" t="str">
        <f t="shared" si="306"/>
        <v/>
      </c>
      <c r="M2468" s="7" t="str">
        <f>IF(ISBLANK(A2468),"",K2468/($M$1+SUM(K$3:K2467)))</f>
        <v/>
      </c>
      <c r="N2468" t="str">
        <f>IF(ISBLANK(A2468),"",IF(H2469=0,NETWORKDAYS($H$3,H2468,holiday!$B$2:$B$10),IF(DAY(H2468)&lt;DAY(H2469),NETWORKDAYS($H$3,H2468,holiday!$B$2:$B$10),0)))</f>
        <v/>
      </c>
      <c r="O2468" t="str">
        <f>IF(ISBLANK(A2468),"",SUMIF($A$3:$A2468,O$2,$B$3:$B2468))</f>
        <v/>
      </c>
      <c r="P2468" t="str">
        <f>IF(ISBLANK(A2468),"",SUMIF($A$3:$A2468,P$2,$B$3:$B2468))</f>
        <v/>
      </c>
      <c r="Q2468" t="str">
        <f>IF(ISBLANK(A2468),"",SUMIF($A$3:$A2468,Q$2,$B$3:$B2468))</f>
        <v/>
      </c>
      <c r="R2468" t="str">
        <f>IF(ISBLANK(A2468),"",SUMIF($A$3:$A2468,R$2,$B$3:$B2468))</f>
        <v/>
      </c>
      <c r="T2468" s="2" t="str">
        <f t="shared" si="307"/>
        <v/>
      </c>
      <c r="U2468" s="2" t="str">
        <f t="shared" si="308"/>
        <v/>
      </c>
      <c r="V2468" s="2" t="str">
        <f t="shared" si="309"/>
        <v/>
      </c>
      <c r="W2468" s="2" t="str">
        <f t="shared" si="310"/>
        <v/>
      </c>
    </row>
    <row r="2469" spans="8:23" x14ac:dyDescent="0.3">
      <c r="H2469" s="12">
        <f t="shared" si="311"/>
        <v>0</v>
      </c>
      <c r="I2469" s="2" t="str">
        <f t="shared" si="304"/>
        <v/>
      </c>
      <c r="J2469" s="2" t="str">
        <f>IF(ISBLANK(A2469),"",-SUM(I$3:I2469))</f>
        <v/>
      </c>
      <c r="K2469" s="2" t="str">
        <f t="shared" si="305"/>
        <v/>
      </c>
      <c r="L2469" s="7" t="str">
        <f t="shared" si="306"/>
        <v/>
      </c>
      <c r="M2469" s="7" t="str">
        <f>IF(ISBLANK(A2469),"",K2469/($M$1+SUM(K$3:K2468)))</f>
        <v/>
      </c>
      <c r="N2469" t="str">
        <f>IF(ISBLANK(A2469),"",IF(H2470=0,NETWORKDAYS($H$3,H2469,holiday!$B$2:$B$10),IF(DAY(H2469)&lt;DAY(H2470),NETWORKDAYS($H$3,H2469,holiday!$B$2:$B$10),0)))</f>
        <v/>
      </c>
      <c r="O2469" t="str">
        <f>IF(ISBLANK(A2469),"",SUMIF($A$3:$A2469,O$2,$B$3:$B2469))</f>
        <v/>
      </c>
      <c r="P2469" t="str">
        <f>IF(ISBLANK(A2469),"",SUMIF($A$3:$A2469,P$2,$B$3:$B2469))</f>
        <v/>
      </c>
      <c r="Q2469" t="str">
        <f>IF(ISBLANK(A2469),"",SUMIF($A$3:$A2469,Q$2,$B$3:$B2469))</f>
        <v/>
      </c>
      <c r="R2469" t="str">
        <f>IF(ISBLANK(A2469),"",SUMIF($A$3:$A2469,R$2,$B$3:$B2469))</f>
        <v/>
      </c>
      <c r="T2469" s="2" t="str">
        <f t="shared" si="307"/>
        <v/>
      </c>
      <c r="U2469" s="2" t="str">
        <f t="shared" si="308"/>
        <v/>
      </c>
      <c r="V2469" s="2" t="str">
        <f t="shared" si="309"/>
        <v/>
      </c>
      <c r="W2469" s="2" t="str">
        <f t="shared" si="310"/>
        <v/>
      </c>
    </row>
    <row r="2470" spans="8:23" x14ac:dyDescent="0.3">
      <c r="H2470" s="12">
        <f t="shared" si="311"/>
        <v>0</v>
      </c>
      <c r="I2470" s="2" t="str">
        <f t="shared" si="304"/>
        <v/>
      </c>
      <c r="J2470" s="2" t="str">
        <f>IF(ISBLANK(A2470),"",-SUM(I$3:I2470))</f>
        <v/>
      </c>
      <c r="K2470" s="2" t="str">
        <f t="shared" si="305"/>
        <v/>
      </c>
      <c r="L2470" s="7" t="str">
        <f t="shared" si="306"/>
        <v/>
      </c>
      <c r="M2470" s="7" t="str">
        <f>IF(ISBLANK(A2470),"",K2470/($M$1+SUM(K$3:K2469)))</f>
        <v/>
      </c>
      <c r="N2470" t="str">
        <f>IF(ISBLANK(A2470),"",IF(H2471=0,NETWORKDAYS($H$3,H2470,holiday!$B$2:$B$10),IF(DAY(H2470)&lt;DAY(H2471),NETWORKDAYS($H$3,H2470,holiday!$B$2:$B$10),0)))</f>
        <v/>
      </c>
      <c r="O2470" t="str">
        <f>IF(ISBLANK(A2470),"",SUMIF($A$3:$A2470,O$2,$B$3:$B2470))</f>
        <v/>
      </c>
      <c r="P2470" t="str">
        <f>IF(ISBLANK(A2470),"",SUMIF($A$3:$A2470,P$2,$B$3:$B2470))</f>
        <v/>
      </c>
      <c r="Q2470" t="str">
        <f>IF(ISBLANK(A2470),"",SUMIF($A$3:$A2470,Q$2,$B$3:$B2470))</f>
        <v/>
      </c>
      <c r="R2470" t="str">
        <f>IF(ISBLANK(A2470),"",SUMIF($A$3:$A2470,R$2,$B$3:$B2470))</f>
        <v/>
      </c>
      <c r="T2470" s="2" t="str">
        <f t="shared" si="307"/>
        <v/>
      </c>
      <c r="U2470" s="2" t="str">
        <f t="shared" si="308"/>
        <v/>
      </c>
      <c r="V2470" s="2" t="str">
        <f t="shared" si="309"/>
        <v/>
      </c>
      <c r="W2470" s="2" t="str">
        <f t="shared" si="310"/>
        <v/>
      </c>
    </row>
    <row r="2471" spans="8:23" x14ac:dyDescent="0.3">
      <c r="H2471" s="12">
        <f t="shared" si="311"/>
        <v>0</v>
      </c>
      <c r="I2471" s="2" t="str">
        <f t="shared" si="304"/>
        <v/>
      </c>
      <c r="J2471" s="2" t="str">
        <f>IF(ISBLANK(A2471),"",-SUM(I$3:I2471))</f>
        <v/>
      </c>
      <c r="K2471" s="2" t="str">
        <f t="shared" si="305"/>
        <v/>
      </c>
      <c r="L2471" s="7" t="str">
        <f t="shared" si="306"/>
        <v/>
      </c>
      <c r="M2471" s="7" t="str">
        <f>IF(ISBLANK(A2471),"",K2471/($M$1+SUM(K$3:K2470)))</f>
        <v/>
      </c>
      <c r="N2471" t="str">
        <f>IF(ISBLANK(A2471),"",IF(H2472=0,NETWORKDAYS($H$3,H2471,holiday!$B$2:$B$10),IF(DAY(H2471)&lt;DAY(H2472),NETWORKDAYS($H$3,H2471,holiday!$B$2:$B$10),0)))</f>
        <v/>
      </c>
      <c r="O2471" t="str">
        <f>IF(ISBLANK(A2471),"",SUMIF($A$3:$A2471,O$2,$B$3:$B2471))</f>
        <v/>
      </c>
      <c r="P2471" t="str">
        <f>IF(ISBLANK(A2471),"",SUMIF($A$3:$A2471,P$2,$B$3:$B2471))</f>
        <v/>
      </c>
      <c r="Q2471" t="str">
        <f>IF(ISBLANK(A2471),"",SUMIF($A$3:$A2471,Q$2,$B$3:$B2471))</f>
        <v/>
      </c>
      <c r="R2471" t="str">
        <f>IF(ISBLANK(A2471),"",SUMIF($A$3:$A2471,R$2,$B$3:$B2471))</f>
        <v/>
      </c>
      <c r="T2471" s="2" t="str">
        <f t="shared" si="307"/>
        <v/>
      </c>
      <c r="U2471" s="2" t="str">
        <f t="shared" si="308"/>
        <v/>
      </c>
      <c r="V2471" s="2" t="str">
        <f t="shared" si="309"/>
        <v/>
      </c>
      <c r="W2471" s="2" t="str">
        <f t="shared" si="310"/>
        <v/>
      </c>
    </row>
    <row r="2472" spans="8:23" x14ac:dyDescent="0.3">
      <c r="H2472" s="12">
        <f t="shared" si="311"/>
        <v>0</v>
      </c>
      <c r="I2472" s="2" t="str">
        <f t="shared" ref="I2472:I2535" si="312">IF(ISBLANK(A2472),"",-B2472*C2472)</f>
        <v/>
      </c>
      <c r="J2472" s="2" t="str">
        <f>IF(ISBLANK(A2472),"",-SUM(I$3:I2472))</f>
        <v/>
      </c>
      <c r="K2472" s="2" t="str">
        <f t="shared" ref="K2472:K2535" si="313">IF(ISBLANK(A2472),"",SUMPRODUCT(O2472:R2472,T2472:W2472)-J2472)</f>
        <v/>
      </c>
      <c r="L2472" s="7" t="str">
        <f t="shared" ref="L2472:L2535" si="314">IF(ISBLANK(A2472),"",K2472/$M$1)</f>
        <v/>
      </c>
      <c r="M2472" s="7" t="str">
        <f>IF(ISBLANK(A2472),"",K2472/($M$1+SUM(K$3:K2471)))</f>
        <v/>
      </c>
      <c r="N2472" t="str">
        <f>IF(ISBLANK(A2472),"",IF(H2473=0,NETWORKDAYS($H$3,H2472,holiday!$B$2:$B$10),IF(DAY(H2472)&lt;DAY(H2473),NETWORKDAYS($H$3,H2472,holiday!$B$2:$B$10),0)))</f>
        <v/>
      </c>
      <c r="O2472" t="str">
        <f>IF(ISBLANK(A2472),"",SUMIF($A$3:$A2472,O$2,$B$3:$B2472))</f>
        <v/>
      </c>
      <c r="P2472" t="str">
        <f>IF(ISBLANK(A2472),"",SUMIF($A$3:$A2472,P$2,$B$3:$B2472))</f>
        <v/>
      </c>
      <c r="Q2472" t="str">
        <f>IF(ISBLANK(A2472),"",SUMIF($A$3:$A2472,Q$2,$B$3:$B2472))</f>
        <v/>
      </c>
      <c r="R2472" t="str">
        <f>IF(ISBLANK(A2472),"",SUMIF($A$3:$A2472,R$2,$B$3:$B2472))</f>
        <v/>
      </c>
      <c r="T2472" s="2" t="str">
        <f t="shared" ref="T2472:T2535" si="315">IF(ISBLANK(A2472),"",IF($A2472=T$2,$C2472,T2471))</f>
        <v/>
      </c>
      <c r="U2472" s="2" t="str">
        <f t="shared" ref="U2472:U2535" si="316">IF(ISBLANK(A2472),"",IF($A2472=U$2,$C2472,U2471))</f>
        <v/>
      </c>
      <c r="V2472" s="2" t="str">
        <f t="shared" ref="V2472:V2535" si="317">IF(ISBLANK(A2472),"",IF($A2472=V$2,$C2472,V2471))</f>
        <v/>
      </c>
      <c r="W2472" s="2" t="str">
        <f t="shared" ref="W2472:W2535" si="318">IF(ISBLANK(A2472),"",IF($A2472=W$2,$C2472,W2471))</f>
        <v/>
      </c>
    </row>
    <row r="2473" spans="8:23" x14ac:dyDescent="0.3">
      <c r="H2473" s="12">
        <f t="shared" si="311"/>
        <v>0</v>
      </c>
      <c r="I2473" s="2" t="str">
        <f t="shared" si="312"/>
        <v/>
      </c>
      <c r="J2473" s="2" t="str">
        <f>IF(ISBLANK(A2473),"",-SUM(I$3:I2473))</f>
        <v/>
      </c>
      <c r="K2473" s="2" t="str">
        <f t="shared" si="313"/>
        <v/>
      </c>
      <c r="L2473" s="7" t="str">
        <f t="shared" si="314"/>
        <v/>
      </c>
      <c r="M2473" s="7" t="str">
        <f>IF(ISBLANK(A2473),"",K2473/($M$1+SUM(K$3:K2472)))</f>
        <v/>
      </c>
      <c r="N2473" t="str">
        <f>IF(ISBLANK(A2473),"",IF(H2474=0,NETWORKDAYS($H$3,H2473,holiday!$B$2:$B$10),IF(DAY(H2473)&lt;DAY(H2474),NETWORKDAYS($H$3,H2473,holiday!$B$2:$B$10),0)))</f>
        <v/>
      </c>
      <c r="O2473" t="str">
        <f>IF(ISBLANK(A2473),"",SUMIF($A$3:$A2473,O$2,$B$3:$B2473))</f>
        <v/>
      </c>
      <c r="P2473" t="str">
        <f>IF(ISBLANK(A2473),"",SUMIF($A$3:$A2473,P$2,$B$3:$B2473))</f>
        <v/>
      </c>
      <c r="Q2473" t="str">
        <f>IF(ISBLANK(A2473),"",SUMIF($A$3:$A2473,Q$2,$B$3:$B2473))</f>
        <v/>
      </c>
      <c r="R2473" t="str">
        <f>IF(ISBLANK(A2473),"",SUMIF($A$3:$A2473,R$2,$B$3:$B2473))</f>
        <v/>
      </c>
      <c r="T2473" s="2" t="str">
        <f t="shared" si="315"/>
        <v/>
      </c>
      <c r="U2473" s="2" t="str">
        <f t="shared" si="316"/>
        <v/>
      </c>
      <c r="V2473" s="2" t="str">
        <f t="shared" si="317"/>
        <v/>
      </c>
      <c r="W2473" s="2" t="str">
        <f t="shared" si="318"/>
        <v/>
      </c>
    </row>
    <row r="2474" spans="8:23" x14ac:dyDescent="0.3">
      <c r="H2474" s="12">
        <f t="shared" si="311"/>
        <v>0</v>
      </c>
      <c r="I2474" s="2" t="str">
        <f t="shared" si="312"/>
        <v/>
      </c>
      <c r="J2474" s="2" t="str">
        <f>IF(ISBLANK(A2474),"",-SUM(I$3:I2474))</f>
        <v/>
      </c>
      <c r="K2474" s="2" t="str">
        <f t="shared" si="313"/>
        <v/>
      </c>
      <c r="L2474" s="7" t="str">
        <f t="shared" si="314"/>
        <v/>
      </c>
      <c r="M2474" s="7" t="str">
        <f>IF(ISBLANK(A2474),"",K2474/($M$1+SUM(K$3:K2473)))</f>
        <v/>
      </c>
      <c r="N2474" t="str">
        <f>IF(ISBLANK(A2474),"",IF(H2475=0,NETWORKDAYS($H$3,H2474,holiday!$B$2:$B$10),IF(DAY(H2474)&lt;DAY(H2475),NETWORKDAYS($H$3,H2474,holiday!$B$2:$B$10),0)))</f>
        <v/>
      </c>
      <c r="O2474" t="str">
        <f>IF(ISBLANK(A2474),"",SUMIF($A$3:$A2474,O$2,$B$3:$B2474))</f>
        <v/>
      </c>
      <c r="P2474" t="str">
        <f>IF(ISBLANK(A2474),"",SUMIF($A$3:$A2474,P$2,$B$3:$B2474))</f>
        <v/>
      </c>
      <c r="Q2474" t="str">
        <f>IF(ISBLANK(A2474),"",SUMIF($A$3:$A2474,Q$2,$B$3:$B2474))</f>
        <v/>
      </c>
      <c r="R2474" t="str">
        <f>IF(ISBLANK(A2474),"",SUMIF($A$3:$A2474,R$2,$B$3:$B2474))</f>
        <v/>
      </c>
      <c r="T2474" s="2" t="str">
        <f t="shared" si="315"/>
        <v/>
      </c>
      <c r="U2474" s="2" t="str">
        <f t="shared" si="316"/>
        <v/>
      </c>
      <c r="V2474" s="2" t="str">
        <f t="shared" si="317"/>
        <v/>
      </c>
      <c r="W2474" s="2" t="str">
        <f t="shared" si="318"/>
        <v/>
      </c>
    </row>
    <row r="2475" spans="8:23" x14ac:dyDescent="0.3">
      <c r="H2475" s="12">
        <f t="shared" si="311"/>
        <v>0</v>
      </c>
      <c r="I2475" s="2" t="str">
        <f t="shared" si="312"/>
        <v/>
      </c>
      <c r="J2475" s="2" t="str">
        <f>IF(ISBLANK(A2475),"",-SUM(I$3:I2475))</f>
        <v/>
      </c>
      <c r="K2475" s="2" t="str">
        <f t="shared" si="313"/>
        <v/>
      </c>
      <c r="L2475" s="7" t="str">
        <f t="shared" si="314"/>
        <v/>
      </c>
      <c r="M2475" s="7" t="str">
        <f>IF(ISBLANK(A2475),"",K2475/($M$1+SUM(K$3:K2474)))</f>
        <v/>
      </c>
      <c r="N2475" t="str">
        <f>IF(ISBLANK(A2475),"",IF(H2476=0,NETWORKDAYS($H$3,H2475,holiday!$B$2:$B$10),IF(DAY(H2475)&lt;DAY(H2476),NETWORKDAYS($H$3,H2475,holiday!$B$2:$B$10),0)))</f>
        <v/>
      </c>
      <c r="O2475" t="str">
        <f>IF(ISBLANK(A2475),"",SUMIF($A$3:$A2475,O$2,$B$3:$B2475))</f>
        <v/>
      </c>
      <c r="P2475" t="str">
        <f>IF(ISBLANK(A2475),"",SUMIF($A$3:$A2475,P$2,$B$3:$B2475))</f>
        <v/>
      </c>
      <c r="Q2475" t="str">
        <f>IF(ISBLANK(A2475),"",SUMIF($A$3:$A2475,Q$2,$B$3:$B2475))</f>
        <v/>
      </c>
      <c r="R2475" t="str">
        <f>IF(ISBLANK(A2475),"",SUMIF($A$3:$A2475,R$2,$B$3:$B2475))</f>
        <v/>
      </c>
      <c r="T2475" s="2" t="str">
        <f t="shared" si="315"/>
        <v/>
      </c>
      <c r="U2475" s="2" t="str">
        <f t="shared" si="316"/>
        <v/>
      </c>
      <c r="V2475" s="2" t="str">
        <f t="shared" si="317"/>
        <v/>
      </c>
      <c r="W2475" s="2" t="str">
        <f t="shared" si="318"/>
        <v/>
      </c>
    </row>
    <row r="2476" spans="8:23" x14ac:dyDescent="0.3">
      <c r="H2476" s="12">
        <f t="shared" si="311"/>
        <v>0</v>
      </c>
      <c r="I2476" s="2" t="str">
        <f t="shared" si="312"/>
        <v/>
      </c>
      <c r="J2476" s="2" t="str">
        <f>IF(ISBLANK(A2476),"",-SUM(I$3:I2476))</f>
        <v/>
      </c>
      <c r="K2476" s="2" t="str">
        <f t="shared" si="313"/>
        <v/>
      </c>
      <c r="L2476" s="7" t="str">
        <f t="shared" si="314"/>
        <v/>
      </c>
      <c r="M2476" s="7" t="str">
        <f>IF(ISBLANK(A2476),"",K2476/($M$1+SUM(K$3:K2475)))</f>
        <v/>
      </c>
      <c r="N2476" t="str">
        <f>IF(ISBLANK(A2476),"",IF(H2477=0,NETWORKDAYS($H$3,H2476,holiday!$B$2:$B$10),IF(DAY(H2476)&lt;DAY(H2477),NETWORKDAYS($H$3,H2476,holiday!$B$2:$B$10),0)))</f>
        <v/>
      </c>
      <c r="O2476" t="str">
        <f>IF(ISBLANK(A2476),"",SUMIF($A$3:$A2476,O$2,$B$3:$B2476))</f>
        <v/>
      </c>
      <c r="P2476" t="str">
        <f>IF(ISBLANK(A2476),"",SUMIF($A$3:$A2476,P$2,$B$3:$B2476))</f>
        <v/>
      </c>
      <c r="Q2476" t="str">
        <f>IF(ISBLANK(A2476),"",SUMIF($A$3:$A2476,Q$2,$B$3:$B2476))</f>
        <v/>
      </c>
      <c r="R2476" t="str">
        <f>IF(ISBLANK(A2476),"",SUMIF($A$3:$A2476,R$2,$B$3:$B2476))</f>
        <v/>
      </c>
      <c r="T2476" s="2" t="str">
        <f t="shared" si="315"/>
        <v/>
      </c>
      <c r="U2476" s="2" t="str">
        <f t="shared" si="316"/>
        <v/>
      </c>
      <c r="V2476" s="2" t="str">
        <f t="shared" si="317"/>
        <v/>
      </c>
      <c r="W2476" s="2" t="str">
        <f t="shared" si="318"/>
        <v/>
      </c>
    </row>
    <row r="2477" spans="8:23" x14ac:dyDescent="0.3">
      <c r="H2477" s="12">
        <f t="shared" si="311"/>
        <v>0</v>
      </c>
      <c r="I2477" s="2" t="str">
        <f t="shared" si="312"/>
        <v/>
      </c>
      <c r="J2477" s="2" t="str">
        <f>IF(ISBLANK(A2477),"",-SUM(I$3:I2477))</f>
        <v/>
      </c>
      <c r="K2477" s="2" t="str">
        <f t="shared" si="313"/>
        <v/>
      </c>
      <c r="L2477" s="7" t="str">
        <f t="shared" si="314"/>
        <v/>
      </c>
      <c r="M2477" s="7" t="str">
        <f>IF(ISBLANK(A2477),"",K2477/($M$1+SUM(K$3:K2476)))</f>
        <v/>
      </c>
      <c r="N2477" t="str">
        <f>IF(ISBLANK(A2477),"",IF(H2478=0,NETWORKDAYS($H$3,H2477,holiday!$B$2:$B$10),IF(DAY(H2477)&lt;DAY(H2478),NETWORKDAYS($H$3,H2477,holiday!$B$2:$B$10),0)))</f>
        <v/>
      </c>
      <c r="O2477" t="str">
        <f>IF(ISBLANK(A2477),"",SUMIF($A$3:$A2477,O$2,$B$3:$B2477))</f>
        <v/>
      </c>
      <c r="P2477" t="str">
        <f>IF(ISBLANK(A2477),"",SUMIF($A$3:$A2477,P$2,$B$3:$B2477))</f>
        <v/>
      </c>
      <c r="Q2477" t="str">
        <f>IF(ISBLANK(A2477),"",SUMIF($A$3:$A2477,Q$2,$B$3:$B2477))</f>
        <v/>
      </c>
      <c r="R2477" t="str">
        <f>IF(ISBLANK(A2477),"",SUMIF($A$3:$A2477,R$2,$B$3:$B2477))</f>
        <v/>
      </c>
      <c r="T2477" s="2" t="str">
        <f t="shared" si="315"/>
        <v/>
      </c>
      <c r="U2477" s="2" t="str">
        <f t="shared" si="316"/>
        <v/>
      </c>
      <c r="V2477" s="2" t="str">
        <f t="shared" si="317"/>
        <v/>
      </c>
      <c r="W2477" s="2" t="str">
        <f t="shared" si="318"/>
        <v/>
      </c>
    </row>
    <row r="2478" spans="8:23" x14ac:dyDescent="0.3">
      <c r="H2478" s="12">
        <f t="shared" si="311"/>
        <v>0</v>
      </c>
      <c r="I2478" s="2" t="str">
        <f t="shared" si="312"/>
        <v/>
      </c>
      <c r="J2478" s="2" t="str">
        <f>IF(ISBLANK(A2478),"",-SUM(I$3:I2478))</f>
        <v/>
      </c>
      <c r="K2478" s="2" t="str">
        <f t="shared" si="313"/>
        <v/>
      </c>
      <c r="L2478" s="7" t="str">
        <f t="shared" si="314"/>
        <v/>
      </c>
      <c r="M2478" s="7" t="str">
        <f>IF(ISBLANK(A2478),"",K2478/($M$1+SUM(K$3:K2477)))</f>
        <v/>
      </c>
      <c r="N2478" t="str">
        <f>IF(ISBLANK(A2478),"",IF(H2479=0,NETWORKDAYS($H$3,H2478,holiday!$B$2:$B$10),IF(DAY(H2478)&lt;DAY(H2479),NETWORKDAYS($H$3,H2478,holiday!$B$2:$B$10),0)))</f>
        <v/>
      </c>
      <c r="O2478" t="str">
        <f>IF(ISBLANK(A2478),"",SUMIF($A$3:$A2478,O$2,$B$3:$B2478))</f>
        <v/>
      </c>
      <c r="P2478" t="str">
        <f>IF(ISBLANK(A2478),"",SUMIF($A$3:$A2478,P$2,$B$3:$B2478))</f>
        <v/>
      </c>
      <c r="Q2478" t="str">
        <f>IF(ISBLANK(A2478),"",SUMIF($A$3:$A2478,Q$2,$B$3:$B2478))</f>
        <v/>
      </c>
      <c r="R2478" t="str">
        <f>IF(ISBLANK(A2478),"",SUMIF($A$3:$A2478,R$2,$B$3:$B2478))</f>
        <v/>
      </c>
      <c r="T2478" s="2" t="str">
        <f t="shared" si="315"/>
        <v/>
      </c>
      <c r="U2478" s="2" t="str">
        <f t="shared" si="316"/>
        <v/>
      </c>
      <c r="V2478" s="2" t="str">
        <f t="shared" si="317"/>
        <v/>
      </c>
      <c r="W2478" s="2" t="str">
        <f t="shared" si="318"/>
        <v/>
      </c>
    </row>
    <row r="2479" spans="8:23" x14ac:dyDescent="0.3">
      <c r="H2479" s="12">
        <f t="shared" si="311"/>
        <v>0</v>
      </c>
      <c r="I2479" s="2" t="str">
        <f t="shared" si="312"/>
        <v/>
      </c>
      <c r="J2479" s="2" t="str">
        <f>IF(ISBLANK(A2479),"",-SUM(I$3:I2479))</f>
        <v/>
      </c>
      <c r="K2479" s="2" t="str">
        <f t="shared" si="313"/>
        <v/>
      </c>
      <c r="L2479" s="7" t="str">
        <f t="shared" si="314"/>
        <v/>
      </c>
      <c r="M2479" s="7" t="str">
        <f>IF(ISBLANK(A2479),"",K2479/($M$1+SUM(K$3:K2478)))</f>
        <v/>
      </c>
      <c r="N2479" t="str">
        <f>IF(ISBLANK(A2479),"",IF(H2480=0,NETWORKDAYS($H$3,H2479,holiday!$B$2:$B$10),IF(DAY(H2479)&lt;DAY(H2480),NETWORKDAYS($H$3,H2479,holiday!$B$2:$B$10),0)))</f>
        <v/>
      </c>
      <c r="O2479" t="str">
        <f>IF(ISBLANK(A2479),"",SUMIF($A$3:$A2479,O$2,$B$3:$B2479))</f>
        <v/>
      </c>
      <c r="P2479" t="str">
        <f>IF(ISBLANK(A2479),"",SUMIF($A$3:$A2479,P$2,$B$3:$B2479))</f>
        <v/>
      </c>
      <c r="Q2479" t="str">
        <f>IF(ISBLANK(A2479),"",SUMIF($A$3:$A2479,Q$2,$B$3:$B2479))</f>
        <v/>
      </c>
      <c r="R2479" t="str">
        <f>IF(ISBLANK(A2479),"",SUMIF($A$3:$A2479,R$2,$B$3:$B2479))</f>
        <v/>
      </c>
      <c r="T2479" s="2" t="str">
        <f t="shared" si="315"/>
        <v/>
      </c>
      <c r="U2479" s="2" t="str">
        <f t="shared" si="316"/>
        <v/>
      </c>
      <c r="V2479" s="2" t="str">
        <f t="shared" si="317"/>
        <v/>
      </c>
      <c r="W2479" s="2" t="str">
        <f t="shared" si="318"/>
        <v/>
      </c>
    </row>
    <row r="2480" spans="8:23" x14ac:dyDescent="0.3">
      <c r="H2480" s="12">
        <f t="shared" si="311"/>
        <v>0</v>
      </c>
      <c r="I2480" s="2" t="str">
        <f t="shared" si="312"/>
        <v/>
      </c>
      <c r="J2480" s="2" t="str">
        <f>IF(ISBLANK(A2480),"",-SUM(I$3:I2480))</f>
        <v/>
      </c>
      <c r="K2480" s="2" t="str">
        <f t="shared" si="313"/>
        <v/>
      </c>
      <c r="L2480" s="7" t="str">
        <f t="shared" si="314"/>
        <v/>
      </c>
      <c r="M2480" s="7" t="str">
        <f>IF(ISBLANK(A2480),"",K2480/($M$1+SUM(K$3:K2479)))</f>
        <v/>
      </c>
      <c r="N2480" t="str">
        <f>IF(ISBLANK(A2480),"",IF(H2481=0,NETWORKDAYS($H$3,H2480,holiday!$B$2:$B$10),IF(DAY(H2480)&lt;DAY(H2481),NETWORKDAYS($H$3,H2480,holiday!$B$2:$B$10),0)))</f>
        <v/>
      </c>
      <c r="O2480" t="str">
        <f>IF(ISBLANK(A2480),"",SUMIF($A$3:$A2480,O$2,$B$3:$B2480))</f>
        <v/>
      </c>
      <c r="P2480" t="str">
        <f>IF(ISBLANK(A2480),"",SUMIF($A$3:$A2480,P$2,$B$3:$B2480))</f>
        <v/>
      </c>
      <c r="Q2480" t="str">
        <f>IF(ISBLANK(A2480),"",SUMIF($A$3:$A2480,Q$2,$B$3:$B2480))</f>
        <v/>
      </c>
      <c r="R2480" t="str">
        <f>IF(ISBLANK(A2480),"",SUMIF($A$3:$A2480,R$2,$B$3:$B2480))</f>
        <v/>
      </c>
      <c r="T2480" s="2" t="str">
        <f t="shared" si="315"/>
        <v/>
      </c>
      <c r="U2480" s="2" t="str">
        <f t="shared" si="316"/>
        <v/>
      </c>
      <c r="V2480" s="2" t="str">
        <f t="shared" si="317"/>
        <v/>
      </c>
      <c r="W2480" s="2" t="str">
        <f t="shared" si="318"/>
        <v/>
      </c>
    </row>
    <row r="2481" spans="8:23" x14ac:dyDescent="0.3">
      <c r="H2481" s="12">
        <f t="shared" si="311"/>
        <v>0</v>
      </c>
      <c r="I2481" s="2" t="str">
        <f t="shared" si="312"/>
        <v/>
      </c>
      <c r="J2481" s="2" t="str">
        <f>IF(ISBLANK(A2481),"",-SUM(I$3:I2481))</f>
        <v/>
      </c>
      <c r="K2481" s="2" t="str">
        <f t="shared" si="313"/>
        <v/>
      </c>
      <c r="L2481" s="7" t="str">
        <f t="shared" si="314"/>
        <v/>
      </c>
      <c r="M2481" s="7" t="str">
        <f>IF(ISBLANK(A2481),"",K2481/($M$1+SUM(K$3:K2480)))</f>
        <v/>
      </c>
      <c r="N2481" t="str">
        <f>IF(ISBLANK(A2481),"",IF(H2482=0,NETWORKDAYS($H$3,H2481,holiday!$B$2:$B$10),IF(DAY(H2481)&lt;DAY(H2482),NETWORKDAYS($H$3,H2481,holiday!$B$2:$B$10),0)))</f>
        <v/>
      </c>
      <c r="O2481" t="str">
        <f>IF(ISBLANK(A2481),"",SUMIF($A$3:$A2481,O$2,$B$3:$B2481))</f>
        <v/>
      </c>
      <c r="P2481" t="str">
        <f>IF(ISBLANK(A2481),"",SUMIF($A$3:$A2481,P$2,$B$3:$B2481))</f>
        <v/>
      </c>
      <c r="Q2481" t="str">
        <f>IF(ISBLANK(A2481),"",SUMIF($A$3:$A2481,Q$2,$B$3:$B2481))</f>
        <v/>
      </c>
      <c r="R2481" t="str">
        <f>IF(ISBLANK(A2481),"",SUMIF($A$3:$A2481,R$2,$B$3:$B2481))</f>
        <v/>
      </c>
      <c r="T2481" s="2" t="str">
        <f t="shared" si="315"/>
        <v/>
      </c>
      <c r="U2481" s="2" t="str">
        <f t="shared" si="316"/>
        <v/>
      </c>
      <c r="V2481" s="2" t="str">
        <f t="shared" si="317"/>
        <v/>
      </c>
      <c r="W2481" s="2" t="str">
        <f t="shared" si="318"/>
        <v/>
      </c>
    </row>
    <row r="2482" spans="8:23" x14ac:dyDescent="0.3">
      <c r="H2482" s="12">
        <f t="shared" si="311"/>
        <v>0</v>
      </c>
      <c r="I2482" s="2" t="str">
        <f t="shared" si="312"/>
        <v/>
      </c>
      <c r="J2482" s="2" t="str">
        <f>IF(ISBLANK(A2482),"",-SUM(I$3:I2482))</f>
        <v/>
      </c>
      <c r="K2482" s="2" t="str">
        <f t="shared" si="313"/>
        <v/>
      </c>
      <c r="L2482" s="7" t="str">
        <f t="shared" si="314"/>
        <v/>
      </c>
      <c r="M2482" s="7" t="str">
        <f>IF(ISBLANK(A2482),"",K2482/($M$1+SUM(K$3:K2481)))</f>
        <v/>
      </c>
      <c r="N2482" t="str">
        <f>IF(ISBLANK(A2482),"",IF(H2483=0,NETWORKDAYS($H$3,H2482,holiday!$B$2:$B$10),IF(DAY(H2482)&lt;DAY(H2483),NETWORKDAYS($H$3,H2482,holiday!$B$2:$B$10),0)))</f>
        <v/>
      </c>
      <c r="O2482" t="str">
        <f>IF(ISBLANK(A2482),"",SUMIF($A$3:$A2482,O$2,$B$3:$B2482))</f>
        <v/>
      </c>
      <c r="P2482" t="str">
        <f>IF(ISBLANK(A2482),"",SUMIF($A$3:$A2482,P$2,$B$3:$B2482))</f>
        <v/>
      </c>
      <c r="Q2482" t="str">
        <f>IF(ISBLANK(A2482),"",SUMIF($A$3:$A2482,Q$2,$B$3:$B2482))</f>
        <v/>
      </c>
      <c r="R2482" t="str">
        <f>IF(ISBLANK(A2482),"",SUMIF($A$3:$A2482,R$2,$B$3:$B2482))</f>
        <v/>
      </c>
      <c r="T2482" s="2" t="str">
        <f t="shared" si="315"/>
        <v/>
      </c>
      <c r="U2482" s="2" t="str">
        <f t="shared" si="316"/>
        <v/>
      </c>
      <c r="V2482" s="2" t="str">
        <f t="shared" si="317"/>
        <v/>
      </c>
      <c r="W2482" s="2" t="str">
        <f t="shared" si="318"/>
        <v/>
      </c>
    </row>
    <row r="2483" spans="8:23" x14ac:dyDescent="0.3">
      <c r="H2483" s="12">
        <f t="shared" si="311"/>
        <v>0</v>
      </c>
      <c r="I2483" s="2" t="str">
        <f t="shared" si="312"/>
        <v/>
      </c>
      <c r="J2483" s="2" t="str">
        <f>IF(ISBLANK(A2483),"",-SUM(I$3:I2483))</f>
        <v/>
      </c>
      <c r="K2483" s="2" t="str">
        <f t="shared" si="313"/>
        <v/>
      </c>
      <c r="L2483" s="7" t="str">
        <f t="shared" si="314"/>
        <v/>
      </c>
      <c r="M2483" s="7" t="str">
        <f>IF(ISBLANK(A2483),"",K2483/($M$1+SUM(K$3:K2482)))</f>
        <v/>
      </c>
      <c r="N2483" t="str">
        <f>IF(ISBLANK(A2483),"",IF(H2484=0,NETWORKDAYS($H$3,H2483,holiday!$B$2:$B$10),IF(DAY(H2483)&lt;DAY(H2484),NETWORKDAYS($H$3,H2483,holiday!$B$2:$B$10),0)))</f>
        <v/>
      </c>
      <c r="O2483" t="str">
        <f>IF(ISBLANK(A2483),"",SUMIF($A$3:$A2483,O$2,$B$3:$B2483))</f>
        <v/>
      </c>
      <c r="P2483" t="str">
        <f>IF(ISBLANK(A2483),"",SUMIF($A$3:$A2483,P$2,$B$3:$B2483))</f>
        <v/>
      </c>
      <c r="Q2483" t="str">
        <f>IF(ISBLANK(A2483),"",SUMIF($A$3:$A2483,Q$2,$B$3:$B2483))</f>
        <v/>
      </c>
      <c r="R2483" t="str">
        <f>IF(ISBLANK(A2483),"",SUMIF($A$3:$A2483,R$2,$B$3:$B2483))</f>
        <v/>
      </c>
      <c r="T2483" s="2" t="str">
        <f t="shared" si="315"/>
        <v/>
      </c>
      <c r="U2483" s="2" t="str">
        <f t="shared" si="316"/>
        <v/>
      </c>
      <c r="V2483" s="2" t="str">
        <f t="shared" si="317"/>
        <v/>
      </c>
      <c r="W2483" s="2" t="str">
        <f t="shared" si="318"/>
        <v/>
      </c>
    </row>
    <row r="2484" spans="8:23" x14ac:dyDescent="0.3">
      <c r="H2484" s="12">
        <f t="shared" si="311"/>
        <v>0</v>
      </c>
      <c r="I2484" s="2" t="str">
        <f t="shared" si="312"/>
        <v/>
      </c>
      <c r="J2484" s="2" t="str">
        <f>IF(ISBLANK(A2484),"",-SUM(I$3:I2484))</f>
        <v/>
      </c>
      <c r="K2484" s="2" t="str">
        <f t="shared" si="313"/>
        <v/>
      </c>
      <c r="L2484" s="7" t="str">
        <f t="shared" si="314"/>
        <v/>
      </c>
      <c r="M2484" s="7" t="str">
        <f>IF(ISBLANK(A2484),"",K2484/($M$1+SUM(K$3:K2483)))</f>
        <v/>
      </c>
      <c r="N2484" t="str">
        <f>IF(ISBLANK(A2484),"",IF(H2485=0,NETWORKDAYS($H$3,H2484,holiday!$B$2:$B$10),IF(DAY(H2484)&lt;DAY(H2485),NETWORKDAYS($H$3,H2484,holiday!$B$2:$B$10),0)))</f>
        <v/>
      </c>
      <c r="O2484" t="str">
        <f>IF(ISBLANK(A2484),"",SUMIF($A$3:$A2484,O$2,$B$3:$B2484))</f>
        <v/>
      </c>
      <c r="P2484" t="str">
        <f>IF(ISBLANK(A2484),"",SUMIF($A$3:$A2484,P$2,$B$3:$B2484))</f>
        <v/>
      </c>
      <c r="Q2484" t="str">
        <f>IF(ISBLANK(A2484),"",SUMIF($A$3:$A2484,Q$2,$B$3:$B2484))</f>
        <v/>
      </c>
      <c r="R2484" t="str">
        <f>IF(ISBLANK(A2484),"",SUMIF($A$3:$A2484,R$2,$B$3:$B2484))</f>
        <v/>
      </c>
      <c r="T2484" s="2" t="str">
        <f t="shared" si="315"/>
        <v/>
      </c>
      <c r="U2484" s="2" t="str">
        <f t="shared" si="316"/>
        <v/>
      </c>
      <c r="V2484" s="2" t="str">
        <f t="shared" si="317"/>
        <v/>
      </c>
      <c r="W2484" s="2" t="str">
        <f t="shared" si="318"/>
        <v/>
      </c>
    </row>
    <row r="2485" spans="8:23" x14ac:dyDescent="0.3">
      <c r="H2485" s="12">
        <f t="shared" si="311"/>
        <v>0</v>
      </c>
      <c r="I2485" s="2" t="str">
        <f t="shared" si="312"/>
        <v/>
      </c>
      <c r="J2485" s="2" t="str">
        <f>IF(ISBLANK(A2485),"",-SUM(I$3:I2485))</f>
        <v/>
      </c>
      <c r="K2485" s="2" t="str">
        <f t="shared" si="313"/>
        <v/>
      </c>
      <c r="L2485" s="7" t="str">
        <f t="shared" si="314"/>
        <v/>
      </c>
      <c r="M2485" s="7" t="str">
        <f>IF(ISBLANK(A2485),"",K2485/($M$1+SUM(K$3:K2484)))</f>
        <v/>
      </c>
      <c r="N2485" t="str">
        <f>IF(ISBLANK(A2485),"",IF(H2486=0,NETWORKDAYS($H$3,H2485,holiday!$B$2:$B$10),IF(DAY(H2485)&lt;DAY(H2486),NETWORKDAYS($H$3,H2485,holiday!$B$2:$B$10),0)))</f>
        <v/>
      </c>
      <c r="O2485" t="str">
        <f>IF(ISBLANK(A2485),"",SUMIF($A$3:$A2485,O$2,$B$3:$B2485))</f>
        <v/>
      </c>
      <c r="P2485" t="str">
        <f>IF(ISBLANK(A2485),"",SUMIF($A$3:$A2485,P$2,$B$3:$B2485))</f>
        <v/>
      </c>
      <c r="Q2485" t="str">
        <f>IF(ISBLANK(A2485),"",SUMIF($A$3:$A2485,Q$2,$B$3:$B2485))</f>
        <v/>
      </c>
      <c r="R2485" t="str">
        <f>IF(ISBLANK(A2485),"",SUMIF($A$3:$A2485,R$2,$B$3:$B2485))</f>
        <v/>
      </c>
      <c r="T2485" s="2" t="str">
        <f t="shared" si="315"/>
        <v/>
      </c>
      <c r="U2485" s="2" t="str">
        <f t="shared" si="316"/>
        <v/>
      </c>
      <c r="V2485" s="2" t="str">
        <f t="shared" si="317"/>
        <v/>
      </c>
      <c r="W2485" s="2" t="str">
        <f t="shared" si="318"/>
        <v/>
      </c>
    </row>
    <row r="2486" spans="8:23" x14ac:dyDescent="0.3">
      <c r="H2486" s="12">
        <f t="shared" si="311"/>
        <v>0</v>
      </c>
      <c r="I2486" s="2" t="str">
        <f t="shared" si="312"/>
        <v/>
      </c>
      <c r="J2486" s="2" t="str">
        <f>IF(ISBLANK(A2486),"",-SUM(I$3:I2486))</f>
        <v/>
      </c>
      <c r="K2486" s="2" t="str">
        <f t="shared" si="313"/>
        <v/>
      </c>
      <c r="L2486" s="7" t="str">
        <f t="shared" si="314"/>
        <v/>
      </c>
      <c r="M2486" s="7" t="str">
        <f>IF(ISBLANK(A2486),"",K2486/($M$1+SUM(K$3:K2485)))</f>
        <v/>
      </c>
      <c r="N2486" t="str">
        <f>IF(ISBLANK(A2486),"",IF(H2487=0,NETWORKDAYS($H$3,H2486,holiday!$B$2:$B$10),IF(DAY(H2486)&lt;DAY(H2487),NETWORKDAYS($H$3,H2486,holiday!$B$2:$B$10),0)))</f>
        <v/>
      </c>
      <c r="O2486" t="str">
        <f>IF(ISBLANK(A2486),"",SUMIF($A$3:$A2486,O$2,$B$3:$B2486))</f>
        <v/>
      </c>
      <c r="P2486" t="str">
        <f>IF(ISBLANK(A2486),"",SUMIF($A$3:$A2486,P$2,$B$3:$B2486))</f>
        <v/>
      </c>
      <c r="Q2486" t="str">
        <f>IF(ISBLANK(A2486),"",SUMIF($A$3:$A2486,Q$2,$B$3:$B2486))</f>
        <v/>
      </c>
      <c r="R2486" t="str">
        <f>IF(ISBLANK(A2486),"",SUMIF($A$3:$A2486,R$2,$B$3:$B2486))</f>
        <v/>
      </c>
      <c r="T2486" s="2" t="str">
        <f t="shared" si="315"/>
        <v/>
      </c>
      <c r="U2486" s="2" t="str">
        <f t="shared" si="316"/>
        <v/>
      </c>
      <c r="V2486" s="2" t="str">
        <f t="shared" si="317"/>
        <v/>
      </c>
      <c r="W2486" s="2" t="str">
        <f t="shared" si="318"/>
        <v/>
      </c>
    </row>
    <row r="2487" spans="8:23" x14ac:dyDescent="0.3">
      <c r="H2487" s="12">
        <f t="shared" si="311"/>
        <v>0</v>
      </c>
      <c r="I2487" s="2" t="str">
        <f t="shared" si="312"/>
        <v/>
      </c>
      <c r="J2487" s="2" t="str">
        <f>IF(ISBLANK(A2487),"",-SUM(I$3:I2487))</f>
        <v/>
      </c>
      <c r="K2487" s="2" t="str">
        <f t="shared" si="313"/>
        <v/>
      </c>
      <c r="L2487" s="7" t="str">
        <f t="shared" si="314"/>
        <v/>
      </c>
      <c r="M2487" s="7" t="str">
        <f>IF(ISBLANK(A2487),"",K2487/($M$1+SUM(K$3:K2486)))</f>
        <v/>
      </c>
      <c r="N2487" t="str">
        <f>IF(ISBLANK(A2487),"",IF(H2488=0,NETWORKDAYS($H$3,H2487,holiday!$B$2:$B$10),IF(DAY(H2487)&lt;DAY(H2488),NETWORKDAYS($H$3,H2487,holiday!$B$2:$B$10),0)))</f>
        <v/>
      </c>
      <c r="O2487" t="str">
        <f>IF(ISBLANK(A2487),"",SUMIF($A$3:$A2487,O$2,$B$3:$B2487))</f>
        <v/>
      </c>
      <c r="P2487" t="str">
        <f>IF(ISBLANK(A2487),"",SUMIF($A$3:$A2487,P$2,$B$3:$B2487))</f>
        <v/>
      </c>
      <c r="Q2487" t="str">
        <f>IF(ISBLANK(A2487),"",SUMIF($A$3:$A2487,Q$2,$B$3:$B2487))</f>
        <v/>
      </c>
      <c r="R2487" t="str">
        <f>IF(ISBLANK(A2487),"",SUMIF($A$3:$A2487,R$2,$B$3:$B2487))</f>
        <v/>
      </c>
      <c r="T2487" s="2" t="str">
        <f t="shared" si="315"/>
        <v/>
      </c>
      <c r="U2487" s="2" t="str">
        <f t="shared" si="316"/>
        <v/>
      </c>
      <c r="V2487" s="2" t="str">
        <f t="shared" si="317"/>
        <v/>
      </c>
      <c r="W2487" s="2" t="str">
        <f t="shared" si="318"/>
        <v/>
      </c>
    </row>
    <row r="2488" spans="8:23" x14ac:dyDescent="0.3">
      <c r="H2488" s="12">
        <f t="shared" si="311"/>
        <v>0</v>
      </c>
      <c r="I2488" s="2" t="str">
        <f t="shared" si="312"/>
        <v/>
      </c>
      <c r="J2488" s="2" t="str">
        <f>IF(ISBLANK(A2488),"",-SUM(I$3:I2488))</f>
        <v/>
      </c>
      <c r="K2488" s="2" t="str">
        <f t="shared" si="313"/>
        <v/>
      </c>
      <c r="L2488" s="7" t="str">
        <f t="shared" si="314"/>
        <v/>
      </c>
      <c r="M2488" s="7" t="str">
        <f>IF(ISBLANK(A2488),"",K2488/($M$1+SUM(K$3:K2487)))</f>
        <v/>
      </c>
      <c r="N2488" t="str">
        <f>IF(ISBLANK(A2488),"",IF(H2489=0,NETWORKDAYS($H$3,H2488,holiday!$B$2:$B$10),IF(DAY(H2488)&lt;DAY(H2489),NETWORKDAYS($H$3,H2488,holiday!$B$2:$B$10),0)))</f>
        <v/>
      </c>
      <c r="O2488" t="str">
        <f>IF(ISBLANK(A2488),"",SUMIF($A$3:$A2488,O$2,$B$3:$B2488))</f>
        <v/>
      </c>
      <c r="P2488" t="str">
        <f>IF(ISBLANK(A2488),"",SUMIF($A$3:$A2488,P$2,$B$3:$B2488))</f>
        <v/>
      </c>
      <c r="Q2488" t="str">
        <f>IF(ISBLANK(A2488),"",SUMIF($A$3:$A2488,Q$2,$B$3:$B2488))</f>
        <v/>
      </c>
      <c r="R2488" t="str">
        <f>IF(ISBLANK(A2488),"",SUMIF($A$3:$A2488,R$2,$B$3:$B2488))</f>
        <v/>
      </c>
      <c r="T2488" s="2" t="str">
        <f t="shared" si="315"/>
        <v/>
      </c>
      <c r="U2488" s="2" t="str">
        <f t="shared" si="316"/>
        <v/>
      </c>
      <c r="V2488" s="2" t="str">
        <f t="shared" si="317"/>
        <v/>
      </c>
      <c r="W2488" s="2" t="str">
        <f t="shared" si="318"/>
        <v/>
      </c>
    </row>
    <row r="2489" spans="8:23" x14ac:dyDescent="0.3">
      <c r="H2489" s="12">
        <f t="shared" si="311"/>
        <v>0</v>
      </c>
      <c r="I2489" s="2" t="str">
        <f t="shared" si="312"/>
        <v/>
      </c>
      <c r="J2489" s="2" t="str">
        <f>IF(ISBLANK(A2489),"",-SUM(I$3:I2489))</f>
        <v/>
      </c>
      <c r="K2489" s="2" t="str">
        <f t="shared" si="313"/>
        <v/>
      </c>
      <c r="L2489" s="7" t="str">
        <f t="shared" si="314"/>
        <v/>
      </c>
      <c r="M2489" s="7" t="str">
        <f>IF(ISBLANK(A2489),"",K2489/($M$1+SUM(K$3:K2488)))</f>
        <v/>
      </c>
      <c r="N2489" t="str">
        <f>IF(ISBLANK(A2489),"",IF(H2490=0,NETWORKDAYS($H$3,H2489,holiday!$B$2:$B$10),IF(DAY(H2489)&lt;DAY(H2490),NETWORKDAYS($H$3,H2489,holiday!$B$2:$B$10),0)))</f>
        <v/>
      </c>
      <c r="O2489" t="str">
        <f>IF(ISBLANK(A2489),"",SUMIF($A$3:$A2489,O$2,$B$3:$B2489))</f>
        <v/>
      </c>
      <c r="P2489" t="str">
        <f>IF(ISBLANK(A2489),"",SUMIF($A$3:$A2489,P$2,$B$3:$B2489))</f>
        <v/>
      </c>
      <c r="Q2489" t="str">
        <f>IF(ISBLANK(A2489),"",SUMIF($A$3:$A2489,Q$2,$B$3:$B2489))</f>
        <v/>
      </c>
      <c r="R2489" t="str">
        <f>IF(ISBLANK(A2489),"",SUMIF($A$3:$A2489,R$2,$B$3:$B2489))</f>
        <v/>
      </c>
      <c r="T2489" s="2" t="str">
        <f t="shared" si="315"/>
        <v/>
      </c>
      <c r="U2489" s="2" t="str">
        <f t="shared" si="316"/>
        <v/>
      </c>
      <c r="V2489" s="2" t="str">
        <f t="shared" si="317"/>
        <v/>
      </c>
      <c r="W2489" s="2" t="str">
        <f t="shared" si="318"/>
        <v/>
      </c>
    </row>
    <row r="2490" spans="8:23" x14ac:dyDescent="0.3">
      <c r="H2490" s="12">
        <f t="shared" si="311"/>
        <v>0</v>
      </c>
      <c r="I2490" s="2" t="str">
        <f t="shared" si="312"/>
        <v/>
      </c>
      <c r="J2490" s="2" t="str">
        <f>IF(ISBLANK(A2490),"",-SUM(I$3:I2490))</f>
        <v/>
      </c>
      <c r="K2490" s="2" t="str">
        <f t="shared" si="313"/>
        <v/>
      </c>
      <c r="L2490" s="7" t="str">
        <f t="shared" si="314"/>
        <v/>
      </c>
      <c r="M2490" s="7" t="str">
        <f>IF(ISBLANK(A2490),"",K2490/($M$1+SUM(K$3:K2489)))</f>
        <v/>
      </c>
      <c r="N2490" t="str">
        <f>IF(ISBLANK(A2490),"",IF(H2491=0,NETWORKDAYS($H$3,H2490,holiday!$B$2:$B$10),IF(DAY(H2490)&lt;DAY(H2491),NETWORKDAYS($H$3,H2490,holiday!$B$2:$B$10),0)))</f>
        <v/>
      </c>
      <c r="O2490" t="str">
        <f>IF(ISBLANK(A2490),"",SUMIF($A$3:$A2490,O$2,$B$3:$B2490))</f>
        <v/>
      </c>
      <c r="P2490" t="str">
        <f>IF(ISBLANK(A2490),"",SUMIF($A$3:$A2490,P$2,$B$3:$B2490))</f>
        <v/>
      </c>
      <c r="Q2490" t="str">
        <f>IF(ISBLANK(A2490),"",SUMIF($A$3:$A2490,Q$2,$B$3:$B2490))</f>
        <v/>
      </c>
      <c r="R2490" t="str">
        <f>IF(ISBLANK(A2490),"",SUMIF($A$3:$A2490,R$2,$B$3:$B2490))</f>
        <v/>
      </c>
      <c r="T2490" s="2" t="str">
        <f t="shared" si="315"/>
        <v/>
      </c>
      <c r="U2490" s="2" t="str">
        <f t="shared" si="316"/>
        <v/>
      </c>
      <c r="V2490" s="2" t="str">
        <f t="shared" si="317"/>
        <v/>
      </c>
      <c r="W2490" s="2" t="str">
        <f t="shared" si="318"/>
        <v/>
      </c>
    </row>
    <row r="2491" spans="8:23" x14ac:dyDescent="0.3">
      <c r="H2491" s="12">
        <f t="shared" si="311"/>
        <v>0</v>
      </c>
      <c r="I2491" s="2" t="str">
        <f t="shared" si="312"/>
        <v/>
      </c>
      <c r="J2491" s="2" t="str">
        <f>IF(ISBLANK(A2491),"",-SUM(I$3:I2491))</f>
        <v/>
      </c>
      <c r="K2491" s="2" t="str">
        <f t="shared" si="313"/>
        <v/>
      </c>
      <c r="L2491" s="7" t="str">
        <f t="shared" si="314"/>
        <v/>
      </c>
      <c r="M2491" s="7" t="str">
        <f>IF(ISBLANK(A2491),"",K2491/($M$1+SUM(K$3:K2490)))</f>
        <v/>
      </c>
      <c r="N2491" t="str">
        <f>IF(ISBLANK(A2491),"",IF(H2492=0,NETWORKDAYS($H$3,H2491,holiday!$B$2:$B$10),IF(DAY(H2491)&lt;DAY(H2492),NETWORKDAYS($H$3,H2491,holiday!$B$2:$B$10),0)))</f>
        <v/>
      </c>
      <c r="O2491" t="str">
        <f>IF(ISBLANK(A2491),"",SUMIF($A$3:$A2491,O$2,$B$3:$B2491))</f>
        <v/>
      </c>
      <c r="P2491" t="str">
        <f>IF(ISBLANK(A2491),"",SUMIF($A$3:$A2491,P$2,$B$3:$B2491))</f>
        <v/>
      </c>
      <c r="Q2491" t="str">
        <f>IF(ISBLANK(A2491),"",SUMIF($A$3:$A2491,Q$2,$B$3:$B2491))</f>
        <v/>
      </c>
      <c r="R2491" t="str">
        <f>IF(ISBLANK(A2491),"",SUMIF($A$3:$A2491,R$2,$B$3:$B2491))</f>
        <v/>
      </c>
      <c r="T2491" s="2" t="str">
        <f t="shared" si="315"/>
        <v/>
      </c>
      <c r="U2491" s="2" t="str">
        <f t="shared" si="316"/>
        <v/>
      </c>
      <c r="V2491" s="2" t="str">
        <f t="shared" si="317"/>
        <v/>
      </c>
      <c r="W2491" s="2" t="str">
        <f t="shared" si="318"/>
        <v/>
      </c>
    </row>
    <row r="2492" spans="8:23" x14ac:dyDescent="0.3">
      <c r="H2492" s="12">
        <f t="shared" si="311"/>
        <v>0</v>
      </c>
      <c r="I2492" s="2" t="str">
        <f t="shared" si="312"/>
        <v/>
      </c>
      <c r="J2492" s="2" t="str">
        <f>IF(ISBLANK(A2492),"",-SUM(I$3:I2492))</f>
        <v/>
      </c>
      <c r="K2492" s="2" t="str">
        <f t="shared" si="313"/>
        <v/>
      </c>
      <c r="L2492" s="7" t="str">
        <f t="shared" si="314"/>
        <v/>
      </c>
      <c r="M2492" s="7" t="str">
        <f>IF(ISBLANK(A2492),"",K2492/($M$1+SUM(K$3:K2491)))</f>
        <v/>
      </c>
      <c r="N2492" t="str">
        <f>IF(ISBLANK(A2492),"",IF(H2493=0,NETWORKDAYS($H$3,H2492,holiday!$B$2:$B$10),IF(DAY(H2492)&lt;DAY(H2493),NETWORKDAYS($H$3,H2492,holiday!$B$2:$B$10),0)))</f>
        <v/>
      </c>
      <c r="O2492" t="str">
        <f>IF(ISBLANK(A2492),"",SUMIF($A$3:$A2492,O$2,$B$3:$B2492))</f>
        <v/>
      </c>
      <c r="P2492" t="str">
        <f>IF(ISBLANK(A2492),"",SUMIF($A$3:$A2492,P$2,$B$3:$B2492))</f>
        <v/>
      </c>
      <c r="Q2492" t="str">
        <f>IF(ISBLANK(A2492),"",SUMIF($A$3:$A2492,Q$2,$B$3:$B2492))</f>
        <v/>
      </c>
      <c r="R2492" t="str">
        <f>IF(ISBLANK(A2492),"",SUMIF($A$3:$A2492,R$2,$B$3:$B2492))</f>
        <v/>
      </c>
      <c r="T2492" s="2" t="str">
        <f t="shared" si="315"/>
        <v/>
      </c>
      <c r="U2492" s="2" t="str">
        <f t="shared" si="316"/>
        <v/>
      </c>
      <c r="V2492" s="2" t="str">
        <f t="shared" si="317"/>
        <v/>
      </c>
      <c r="W2492" s="2" t="str">
        <f t="shared" si="318"/>
        <v/>
      </c>
    </row>
    <row r="2493" spans="8:23" x14ac:dyDescent="0.3">
      <c r="H2493" s="12">
        <f t="shared" si="311"/>
        <v>0</v>
      </c>
      <c r="I2493" s="2" t="str">
        <f t="shared" si="312"/>
        <v/>
      </c>
      <c r="J2493" s="2" t="str">
        <f>IF(ISBLANK(A2493),"",-SUM(I$3:I2493))</f>
        <v/>
      </c>
      <c r="K2493" s="2" t="str">
        <f t="shared" si="313"/>
        <v/>
      </c>
      <c r="L2493" s="7" t="str">
        <f t="shared" si="314"/>
        <v/>
      </c>
      <c r="M2493" s="7" t="str">
        <f>IF(ISBLANK(A2493),"",K2493/($M$1+SUM(K$3:K2492)))</f>
        <v/>
      </c>
      <c r="N2493" t="str">
        <f>IF(ISBLANK(A2493),"",IF(H2494=0,NETWORKDAYS($H$3,H2493,holiday!$B$2:$B$10),IF(DAY(H2493)&lt;DAY(H2494),NETWORKDAYS($H$3,H2493,holiday!$B$2:$B$10),0)))</f>
        <v/>
      </c>
      <c r="O2493" t="str">
        <f>IF(ISBLANK(A2493),"",SUMIF($A$3:$A2493,O$2,$B$3:$B2493))</f>
        <v/>
      </c>
      <c r="P2493" t="str">
        <f>IF(ISBLANK(A2493),"",SUMIF($A$3:$A2493,P$2,$B$3:$B2493))</f>
        <v/>
      </c>
      <c r="Q2493" t="str">
        <f>IF(ISBLANK(A2493),"",SUMIF($A$3:$A2493,Q$2,$B$3:$B2493))</f>
        <v/>
      </c>
      <c r="R2493" t="str">
        <f>IF(ISBLANK(A2493),"",SUMIF($A$3:$A2493,R$2,$B$3:$B2493))</f>
        <v/>
      </c>
      <c r="T2493" s="2" t="str">
        <f t="shared" si="315"/>
        <v/>
      </c>
      <c r="U2493" s="2" t="str">
        <f t="shared" si="316"/>
        <v/>
      </c>
      <c r="V2493" s="2" t="str">
        <f t="shared" si="317"/>
        <v/>
      </c>
      <c r="W2493" s="2" t="str">
        <f t="shared" si="318"/>
        <v/>
      </c>
    </row>
    <row r="2494" spans="8:23" x14ac:dyDescent="0.3">
      <c r="H2494" s="12">
        <f t="shared" si="311"/>
        <v>0</v>
      </c>
      <c r="I2494" s="2" t="str">
        <f t="shared" si="312"/>
        <v/>
      </c>
      <c r="J2494" s="2" t="str">
        <f>IF(ISBLANK(A2494),"",-SUM(I$3:I2494))</f>
        <v/>
      </c>
      <c r="K2494" s="2" t="str">
        <f t="shared" si="313"/>
        <v/>
      </c>
      <c r="L2494" s="7" t="str">
        <f t="shared" si="314"/>
        <v/>
      </c>
      <c r="M2494" s="7" t="str">
        <f>IF(ISBLANK(A2494),"",K2494/($M$1+SUM(K$3:K2493)))</f>
        <v/>
      </c>
      <c r="N2494" t="str">
        <f>IF(ISBLANK(A2494),"",IF(H2495=0,NETWORKDAYS($H$3,H2494,holiday!$B$2:$B$10),IF(DAY(H2494)&lt;DAY(H2495),NETWORKDAYS($H$3,H2494,holiday!$B$2:$B$10),0)))</f>
        <v/>
      </c>
      <c r="O2494" t="str">
        <f>IF(ISBLANK(A2494),"",SUMIF($A$3:$A2494,O$2,$B$3:$B2494))</f>
        <v/>
      </c>
      <c r="P2494" t="str">
        <f>IF(ISBLANK(A2494),"",SUMIF($A$3:$A2494,P$2,$B$3:$B2494))</f>
        <v/>
      </c>
      <c r="Q2494" t="str">
        <f>IF(ISBLANK(A2494),"",SUMIF($A$3:$A2494,Q$2,$B$3:$B2494))</f>
        <v/>
      </c>
      <c r="R2494" t="str">
        <f>IF(ISBLANK(A2494),"",SUMIF($A$3:$A2494,R$2,$B$3:$B2494))</f>
        <v/>
      </c>
      <c r="T2494" s="2" t="str">
        <f t="shared" si="315"/>
        <v/>
      </c>
      <c r="U2494" s="2" t="str">
        <f t="shared" si="316"/>
        <v/>
      </c>
      <c r="V2494" s="2" t="str">
        <f t="shared" si="317"/>
        <v/>
      </c>
      <c r="W2494" s="2" t="str">
        <f t="shared" si="318"/>
        <v/>
      </c>
    </row>
    <row r="2495" spans="8:23" x14ac:dyDescent="0.3">
      <c r="H2495" s="12">
        <f t="shared" si="311"/>
        <v>0</v>
      </c>
      <c r="I2495" s="2" t="str">
        <f t="shared" si="312"/>
        <v/>
      </c>
      <c r="J2495" s="2" t="str">
        <f>IF(ISBLANK(A2495),"",-SUM(I$3:I2495))</f>
        <v/>
      </c>
      <c r="K2495" s="2" t="str">
        <f t="shared" si="313"/>
        <v/>
      </c>
      <c r="L2495" s="7" t="str">
        <f t="shared" si="314"/>
        <v/>
      </c>
      <c r="M2495" s="7" t="str">
        <f>IF(ISBLANK(A2495),"",K2495/($M$1+SUM(K$3:K2494)))</f>
        <v/>
      </c>
      <c r="N2495" t="str">
        <f>IF(ISBLANK(A2495),"",IF(H2496=0,NETWORKDAYS($H$3,H2495,holiday!$B$2:$B$10),IF(DAY(H2495)&lt;DAY(H2496),NETWORKDAYS($H$3,H2495,holiday!$B$2:$B$10),0)))</f>
        <v/>
      </c>
      <c r="O2495" t="str">
        <f>IF(ISBLANK(A2495),"",SUMIF($A$3:$A2495,O$2,$B$3:$B2495))</f>
        <v/>
      </c>
      <c r="P2495" t="str">
        <f>IF(ISBLANK(A2495),"",SUMIF($A$3:$A2495,P$2,$B$3:$B2495))</f>
        <v/>
      </c>
      <c r="Q2495" t="str">
        <f>IF(ISBLANK(A2495),"",SUMIF($A$3:$A2495,Q$2,$B$3:$B2495))</f>
        <v/>
      </c>
      <c r="R2495" t="str">
        <f>IF(ISBLANK(A2495),"",SUMIF($A$3:$A2495,R$2,$B$3:$B2495))</f>
        <v/>
      </c>
      <c r="T2495" s="2" t="str">
        <f t="shared" si="315"/>
        <v/>
      </c>
      <c r="U2495" s="2" t="str">
        <f t="shared" si="316"/>
        <v/>
      </c>
      <c r="V2495" s="2" t="str">
        <f t="shared" si="317"/>
        <v/>
      </c>
      <c r="W2495" s="2" t="str">
        <f t="shared" si="318"/>
        <v/>
      </c>
    </row>
    <row r="2496" spans="8:23" x14ac:dyDescent="0.3">
      <c r="H2496" s="12">
        <f t="shared" si="311"/>
        <v>0</v>
      </c>
      <c r="I2496" s="2" t="str">
        <f t="shared" si="312"/>
        <v/>
      </c>
      <c r="J2496" s="2" t="str">
        <f>IF(ISBLANK(A2496),"",-SUM(I$3:I2496))</f>
        <v/>
      </c>
      <c r="K2496" s="2" t="str">
        <f t="shared" si="313"/>
        <v/>
      </c>
      <c r="L2496" s="7" t="str">
        <f t="shared" si="314"/>
        <v/>
      </c>
      <c r="M2496" s="7" t="str">
        <f>IF(ISBLANK(A2496),"",K2496/($M$1+SUM(K$3:K2495)))</f>
        <v/>
      </c>
      <c r="N2496" t="str">
        <f>IF(ISBLANK(A2496),"",IF(H2497=0,NETWORKDAYS($H$3,H2496,holiday!$B$2:$B$10),IF(DAY(H2496)&lt;DAY(H2497),NETWORKDAYS($H$3,H2496,holiday!$B$2:$B$10),0)))</f>
        <v/>
      </c>
      <c r="O2496" t="str">
        <f>IF(ISBLANK(A2496),"",SUMIF($A$3:$A2496,O$2,$B$3:$B2496))</f>
        <v/>
      </c>
      <c r="P2496" t="str">
        <f>IF(ISBLANK(A2496),"",SUMIF($A$3:$A2496,P$2,$B$3:$B2496))</f>
        <v/>
      </c>
      <c r="Q2496" t="str">
        <f>IF(ISBLANK(A2496),"",SUMIF($A$3:$A2496,Q$2,$B$3:$B2496))</f>
        <v/>
      </c>
      <c r="R2496" t="str">
        <f>IF(ISBLANK(A2496),"",SUMIF($A$3:$A2496,R$2,$B$3:$B2496))</f>
        <v/>
      </c>
      <c r="T2496" s="2" t="str">
        <f t="shared" si="315"/>
        <v/>
      </c>
      <c r="U2496" s="2" t="str">
        <f t="shared" si="316"/>
        <v/>
      </c>
      <c r="V2496" s="2" t="str">
        <f t="shared" si="317"/>
        <v/>
      </c>
      <c r="W2496" s="2" t="str">
        <f t="shared" si="318"/>
        <v/>
      </c>
    </row>
    <row r="2497" spans="8:23" x14ac:dyDescent="0.3">
      <c r="H2497" s="12">
        <f t="shared" si="311"/>
        <v>0</v>
      </c>
      <c r="I2497" s="2" t="str">
        <f t="shared" si="312"/>
        <v/>
      </c>
      <c r="J2497" s="2" t="str">
        <f>IF(ISBLANK(A2497),"",-SUM(I$3:I2497))</f>
        <v/>
      </c>
      <c r="K2497" s="2" t="str">
        <f t="shared" si="313"/>
        <v/>
      </c>
      <c r="L2497" s="7" t="str">
        <f t="shared" si="314"/>
        <v/>
      </c>
      <c r="M2497" s="7" t="str">
        <f>IF(ISBLANK(A2497),"",K2497/($M$1+SUM(K$3:K2496)))</f>
        <v/>
      </c>
      <c r="N2497" t="str">
        <f>IF(ISBLANK(A2497),"",IF(H2498=0,NETWORKDAYS($H$3,H2497,holiday!$B$2:$B$10),IF(DAY(H2497)&lt;DAY(H2498),NETWORKDAYS($H$3,H2497,holiday!$B$2:$B$10),0)))</f>
        <v/>
      </c>
      <c r="O2497" t="str">
        <f>IF(ISBLANK(A2497),"",SUMIF($A$3:$A2497,O$2,$B$3:$B2497))</f>
        <v/>
      </c>
      <c r="P2497" t="str">
        <f>IF(ISBLANK(A2497),"",SUMIF($A$3:$A2497,P$2,$B$3:$B2497))</f>
        <v/>
      </c>
      <c r="Q2497" t="str">
        <f>IF(ISBLANK(A2497),"",SUMIF($A$3:$A2497,Q$2,$B$3:$B2497))</f>
        <v/>
      </c>
      <c r="R2497" t="str">
        <f>IF(ISBLANK(A2497),"",SUMIF($A$3:$A2497,R$2,$B$3:$B2497))</f>
        <v/>
      </c>
      <c r="T2497" s="2" t="str">
        <f t="shared" si="315"/>
        <v/>
      </c>
      <c r="U2497" s="2" t="str">
        <f t="shared" si="316"/>
        <v/>
      </c>
      <c r="V2497" s="2" t="str">
        <f t="shared" si="317"/>
        <v/>
      </c>
      <c r="W2497" s="2" t="str">
        <f t="shared" si="318"/>
        <v/>
      </c>
    </row>
    <row r="2498" spans="8:23" x14ac:dyDescent="0.3">
      <c r="H2498" s="12">
        <f t="shared" si="311"/>
        <v>0</v>
      </c>
      <c r="I2498" s="2" t="str">
        <f t="shared" si="312"/>
        <v/>
      </c>
      <c r="J2498" s="2" t="str">
        <f>IF(ISBLANK(A2498),"",-SUM(I$3:I2498))</f>
        <v/>
      </c>
      <c r="K2498" s="2" t="str">
        <f t="shared" si="313"/>
        <v/>
      </c>
      <c r="L2498" s="7" t="str">
        <f t="shared" si="314"/>
        <v/>
      </c>
      <c r="M2498" s="7" t="str">
        <f>IF(ISBLANK(A2498),"",K2498/($M$1+SUM(K$3:K2497)))</f>
        <v/>
      </c>
      <c r="N2498" t="str">
        <f>IF(ISBLANK(A2498),"",IF(H2499=0,NETWORKDAYS($H$3,H2498,holiday!$B$2:$B$10),IF(DAY(H2498)&lt;DAY(H2499),NETWORKDAYS($H$3,H2498,holiday!$B$2:$B$10),0)))</f>
        <v/>
      </c>
      <c r="O2498" t="str">
        <f>IF(ISBLANK(A2498),"",SUMIF($A$3:$A2498,O$2,$B$3:$B2498))</f>
        <v/>
      </c>
      <c r="P2498" t="str">
        <f>IF(ISBLANK(A2498),"",SUMIF($A$3:$A2498,P$2,$B$3:$B2498))</f>
        <v/>
      </c>
      <c r="Q2498" t="str">
        <f>IF(ISBLANK(A2498),"",SUMIF($A$3:$A2498,Q$2,$B$3:$B2498))</f>
        <v/>
      </c>
      <c r="R2498" t="str">
        <f>IF(ISBLANK(A2498),"",SUMIF($A$3:$A2498,R$2,$B$3:$B2498))</f>
        <v/>
      </c>
      <c r="T2498" s="2" t="str">
        <f t="shared" si="315"/>
        <v/>
      </c>
      <c r="U2498" s="2" t="str">
        <f t="shared" si="316"/>
        <v/>
      </c>
      <c r="V2498" s="2" t="str">
        <f t="shared" si="317"/>
        <v/>
      </c>
      <c r="W2498" s="2" t="str">
        <f t="shared" si="318"/>
        <v/>
      </c>
    </row>
    <row r="2499" spans="8:23" x14ac:dyDescent="0.3">
      <c r="H2499" s="12">
        <f t="shared" si="311"/>
        <v>0</v>
      </c>
      <c r="I2499" s="2" t="str">
        <f t="shared" si="312"/>
        <v/>
      </c>
      <c r="J2499" s="2" t="str">
        <f>IF(ISBLANK(A2499),"",-SUM(I$3:I2499))</f>
        <v/>
      </c>
      <c r="K2499" s="2" t="str">
        <f t="shared" si="313"/>
        <v/>
      </c>
      <c r="L2499" s="7" t="str">
        <f t="shared" si="314"/>
        <v/>
      </c>
      <c r="M2499" s="7" t="str">
        <f>IF(ISBLANK(A2499),"",K2499/($M$1+SUM(K$3:K2498)))</f>
        <v/>
      </c>
      <c r="N2499" t="str">
        <f>IF(ISBLANK(A2499),"",IF(H2500=0,NETWORKDAYS($H$3,H2499,holiday!$B$2:$B$10),IF(DAY(H2499)&lt;DAY(H2500),NETWORKDAYS($H$3,H2499,holiday!$B$2:$B$10),0)))</f>
        <v/>
      </c>
      <c r="O2499" t="str">
        <f>IF(ISBLANK(A2499),"",SUMIF($A$3:$A2499,O$2,$B$3:$B2499))</f>
        <v/>
      </c>
      <c r="P2499" t="str">
        <f>IF(ISBLANK(A2499),"",SUMIF($A$3:$A2499,P$2,$B$3:$B2499))</f>
        <v/>
      </c>
      <c r="Q2499" t="str">
        <f>IF(ISBLANK(A2499),"",SUMIF($A$3:$A2499,Q$2,$B$3:$B2499))</f>
        <v/>
      </c>
      <c r="R2499" t="str">
        <f>IF(ISBLANK(A2499),"",SUMIF($A$3:$A2499,R$2,$B$3:$B2499))</f>
        <v/>
      </c>
      <c r="T2499" s="2" t="str">
        <f t="shared" si="315"/>
        <v/>
      </c>
      <c r="U2499" s="2" t="str">
        <f t="shared" si="316"/>
        <v/>
      </c>
      <c r="V2499" s="2" t="str">
        <f t="shared" si="317"/>
        <v/>
      </c>
      <c r="W2499" s="2" t="str">
        <f t="shared" si="318"/>
        <v/>
      </c>
    </row>
    <row r="2500" spans="8:23" x14ac:dyDescent="0.3">
      <c r="H2500" s="12">
        <f t="shared" ref="H2500:H2563" si="319">IF(ISBLANK(D2500),,LEFT(D2500,LEN(D2500)-6)*1)</f>
        <v>0</v>
      </c>
      <c r="I2500" s="2" t="str">
        <f t="shared" si="312"/>
        <v/>
      </c>
      <c r="J2500" s="2" t="str">
        <f>IF(ISBLANK(A2500),"",-SUM(I$3:I2500))</f>
        <v/>
      </c>
      <c r="K2500" s="2" t="str">
        <f t="shared" si="313"/>
        <v/>
      </c>
      <c r="L2500" s="7" t="str">
        <f t="shared" si="314"/>
        <v/>
      </c>
      <c r="M2500" s="7" t="str">
        <f>IF(ISBLANK(A2500),"",K2500/($M$1+SUM(K$3:K2499)))</f>
        <v/>
      </c>
      <c r="N2500" t="str">
        <f>IF(ISBLANK(A2500),"",IF(H2501=0,NETWORKDAYS($H$3,H2500,holiday!$B$2:$B$10),IF(DAY(H2500)&lt;DAY(H2501),NETWORKDAYS($H$3,H2500,holiday!$B$2:$B$10),0)))</f>
        <v/>
      </c>
      <c r="O2500" t="str">
        <f>IF(ISBLANK(A2500),"",SUMIF($A$3:$A2500,O$2,$B$3:$B2500))</f>
        <v/>
      </c>
      <c r="P2500" t="str">
        <f>IF(ISBLANK(A2500),"",SUMIF($A$3:$A2500,P$2,$B$3:$B2500))</f>
        <v/>
      </c>
      <c r="Q2500" t="str">
        <f>IF(ISBLANK(A2500),"",SUMIF($A$3:$A2500,Q$2,$B$3:$B2500))</f>
        <v/>
      </c>
      <c r="R2500" t="str">
        <f>IF(ISBLANK(A2500),"",SUMIF($A$3:$A2500,R$2,$B$3:$B2500))</f>
        <v/>
      </c>
      <c r="T2500" s="2" t="str">
        <f t="shared" si="315"/>
        <v/>
      </c>
      <c r="U2500" s="2" t="str">
        <f t="shared" si="316"/>
        <v/>
      </c>
      <c r="V2500" s="2" t="str">
        <f t="shared" si="317"/>
        <v/>
      </c>
      <c r="W2500" s="2" t="str">
        <f t="shared" si="318"/>
        <v/>
      </c>
    </row>
    <row r="2501" spans="8:23" x14ac:dyDescent="0.3">
      <c r="H2501" s="12">
        <f t="shared" si="319"/>
        <v>0</v>
      </c>
      <c r="I2501" s="2" t="str">
        <f t="shared" si="312"/>
        <v/>
      </c>
      <c r="J2501" s="2" t="str">
        <f>IF(ISBLANK(A2501),"",-SUM(I$3:I2501))</f>
        <v/>
      </c>
      <c r="K2501" s="2" t="str">
        <f t="shared" si="313"/>
        <v/>
      </c>
      <c r="L2501" s="7" t="str">
        <f t="shared" si="314"/>
        <v/>
      </c>
      <c r="M2501" s="7" t="str">
        <f>IF(ISBLANK(A2501),"",K2501/($M$1+SUM(K$3:K2500)))</f>
        <v/>
      </c>
      <c r="N2501" t="str">
        <f>IF(ISBLANK(A2501),"",IF(H2502=0,NETWORKDAYS($H$3,H2501,holiday!$B$2:$B$10),IF(DAY(H2501)&lt;DAY(H2502),NETWORKDAYS($H$3,H2501,holiday!$B$2:$B$10),0)))</f>
        <v/>
      </c>
      <c r="O2501" t="str">
        <f>IF(ISBLANK(A2501),"",SUMIF($A$3:$A2501,O$2,$B$3:$B2501))</f>
        <v/>
      </c>
      <c r="P2501" t="str">
        <f>IF(ISBLANK(A2501),"",SUMIF($A$3:$A2501,P$2,$B$3:$B2501))</f>
        <v/>
      </c>
      <c r="Q2501" t="str">
        <f>IF(ISBLANK(A2501),"",SUMIF($A$3:$A2501,Q$2,$B$3:$B2501))</f>
        <v/>
      </c>
      <c r="R2501" t="str">
        <f>IF(ISBLANK(A2501),"",SUMIF($A$3:$A2501,R$2,$B$3:$B2501))</f>
        <v/>
      </c>
      <c r="T2501" s="2" t="str">
        <f t="shared" si="315"/>
        <v/>
      </c>
      <c r="U2501" s="2" t="str">
        <f t="shared" si="316"/>
        <v/>
      </c>
      <c r="V2501" s="2" t="str">
        <f t="shared" si="317"/>
        <v/>
      </c>
      <c r="W2501" s="2" t="str">
        <f t="shared" si="318"/>
        <v/>
      </c>
    </row>
    <row r="2502" spans="8:23" x14ac:dyDescent="0.3">
      <c r="H2502" s="12">
        <f t="shared" si="319"/>
        <v>0</v>
      </c>
      <c r="I2502" s="2" t="str">
        <f t="shared" si="312"/>
        <v/>
      </c>
      <c r="J2502" s="2" t="str">
        <f>IF(ISBLANK(A2502),"",-SUM(I$3:I2502))</f>
        <v/>
      </c>
      <c r="K2502" s="2" t="str">
        <f t="shared" si="313"/>
        <v/>
      </c>
      <c r="L2502" s="7" t="str">
        <f t="shared" si="314"/>
        <v/>
      </c>
      <c r="M2502" s="7" t="str">
        <f>IF(ISBLANK(A2502),"",K2502/($M$1+SUM(K$3:K2501)))</f>
        <v/>
      </c>
      <c r="N2502" t="str">
        <f>IF(ISBLANK(A2502),"",IF(H2503=0,NETWORKDAYS($H$3,H2502,holiday!$B$2:$B$10),IF(DAY(H2502)&lt;DAY(H2503),NETWORKDAYS($H$3,H2502,holiday!$B$2:$B$10),0)))</f>
        <v/>
      </c>
      <c r="O2502" t="str">
        <f>IF(ISBLANK(A2502),"",SUMIF($A$3:$A2502,O$2,$B$3:$B2502))</f>
        <v/>
      </c>
      <c r="P2502" t="str">
        <f>IF(ISBLANK(A2502),"",SUMIF($A$3:$A2502,P$2,$B$3:$B2502))</f>
        <v/>
      </c>
      <c r="Q2502" t="str">
        <f>IF(ISBLANK(A2502),"",SUMIF($A$3:$A2502,Q$2,$B$3:$B2502))</f>
        <v/>
      </c>
      <c r="R2502" t="str">
        <f>IF(ISBLANK(A2502),"",SUMIF($A$3:$A2502,R$2,$B$3:$B2502))</f>
        <v/>
      </c>
      <c r="T2502" s="2" t="str">
        <f t="shared" si="315"/>
        <v/>
      </c>
      <c r="U2502" s="2" t="str">
        <f t="shared" si="316"/>
        <v/>
      </c>
      <c r="V2502" s="2" t="str">
        <f t="shared" si="317"/>
        <v/>
      </c>
      <c r="W2502" s="2" t="str">
        <f t="shared" si="318"/>
        <v/>
      </c>
    </row>
    <row r="2503" spans="8:23" x14ac:dyDescent="0.3">
      <c r="H2503" s="12">
        <f t="shared" si="319"/>
        <v>0</v>
      </c>
      <c r="I2503" s="2" t="str">
        <f t="shared" si="312"/>
        <v/>
      </c>
      <c r="J2503" s="2" t="str">
        <f>IF(ISBLANK(A2503),"",-SUM(I$3:I2503))</f>
        <v/>
      </c>
      <c r="K2503" s="2" t="str">
        <f t="shared" si="313"/>
        <v/>
      </c>
      <c r="L2503" s="7" t="str">
        <f t="shared" si="314"/>
        <v/>
      </c>
      <c r="M2503" s="7" t="str">
        <f>IF(ISBLANK(A2503),"",K2503/($M$1+SUM(K$3:K2502)))</f>
        <v/>
      </c>
      <c r="N2503" t="str">
        <f>IF(ISBLANK(A2503),"",IF(H2504=0,NETWORKDAYS($H$3,H2503,holiday!$B$2:$B$10),IF(DAY(H2503)&lt;DAY(H2504),NETWORKDAYS($H$3,H2503,holiday!$B$2:$B$10),0)))</f>
        <v/>
      </c>
      <c r="O2503" t="str">
        <f>IF(ISBLANK(A2503),"",SUMIF($A$3:$A2503,O$2,$B$3:$B2503))</f>
        <v/>
      </c>
      <c r="P2503" t="str">
        <f>IF(ISBLANK(A2503),"",SUMIF($A$3:$A2503,P$2,$B$3:$B2503))</f>
        <v/>
      </c>
      <c r="Q2503" t="str">
        <f>IF(ISBLANK(A2503),"",SUMIF($A$3:$A2503,Q$2,$B$3:$B2503))</f>
        <v/>
      </c>
      <c r="R2503" t="str">
        <f>IF(ISBLANK(A2503),"",SUMIF($A$3:$A2503,R$2,$B$3:$B2503))</f>
        <v/>
      </c>
      <c r="T2503" s="2" t="str">
        <f t="shared" si="315"/>
        <v/>
      </c>
      <c r="U2503" s="2" t="str">
        <f t="shared" si="316"/>
        <v/>
      </c>
      <c r="V2503" s="2" t="str">
        <f t="shared" si="317"/>
        <v/>
      </c>
      <c r="W2503" s="2" t="str">
        <f t="shared" si="318"/>
        <v/>
      </c>
    </row>
    <row r="2504" spans="8:23" x14ac:dyDescent="0.3">
      <c r="H2504" s="12">
        <f t="shared" si="319"/>
        <v>0</v>
      </c>
      <c r="I2504" s="2" t="str">
        <f t="shared" si="312"/>
        <v/>
      </c>
      <c r="J2504" s="2" t="str">
        <f>IF(ISBLANK(A2504),"",-SUM(I$3:I2504))</f>
        <v/>
      </c>
      <c r="K2504" s="2" t="str">
        <f t="shared" si="313"/>
        <v/>
      </c>
      <c r="L2504" s="7" t="str">
        <f t="shared" si="314"/>
        <v/>
      </c>
      <c r="M2504" s="7" t="str">
        <f>IF(ISBLANK(A2504),"",K2504/($M$1+SUM(K$3:K2503)))</f>
        <v/>
      </c>
      <c r="N2504" t="str">
        <f>IF(ISBLANK(A2504),"",IF(H2505=0,NETWORKDAYS($H$3,H2504,holiday!$B$2:$B$10),IF(DAY(H2504)&lt;DAY(H2505),NETWORKDAYS($H$3,H2504,holiday!$B$2:$B$10),0)))</f>
        <v/>
      </c>
      <c r="O2504" t="str">
        <f>IF(ISBLANK(A2504),"",SUMIF($A$3:$A2504,O$2,$B$3:$B2504))</f>
        <v/>
      </c>
      <c r="P2504" t="str">
        <f>IF(ISBLANK(A2504),"",SUMIF($A$3:$A2504,P$2,$B$3:$B2504))</f>
        <v/>
      </c>
      <c r="Q2504" t="str">
        <f>IF(ISBLANK(A2504),"",SUMIF($A$3:$A2504,Q$2,$B$3:$B2504))</f>
        <v/>
      </c>
      <c r="R2504" t="str">
        <f>IF(ISBLANK(A2504),"",SUMIF($A$3:$A2504,R$2,$B$3:$B2504))</f>
        <v/>
      </c>
      <c r="T2504" s="2" t="str">
        <f t="shared" si="315"/>
        <v/>
      </c>
      <c r="U2504" s="2" t="str">
        <f t="shared" si="316"/>
        <v/>
      </c>
      <c r="V2504" s="2" t="str">
        <f t="shared" si="317"/>
        <v/>
      </c>
      <c r="W2504" s="2" t="str">
        <f t="shared" si="318"/>
        <v/>
      </c>
    </row>
    <row r="2505" spans="8:23" x14ac:dyDescent="0.3">
      <c r="H2505" s="12">
        <f t="shared" si="319"/>
        <v>0</v>
      </c>
      <c r="I2505" s="2" t="str">
        <f t="shared" si="312"/>
        <v/>
      </c>
      <c r="J2505" s="2" t="str">
        <f>IF(ISBLANK(A2505),"",-SUM(I$3:I2505))</f>
        <v/>
      </c>
      <c r="K2505" s="2" t="str">
        <f t="shared" si="313"/>
        <v/>
      </c>
      <c r="L2505" s="7" t="str">
        <f t="shared" si="314"/>
        <v/>
      </c>
      <c r="M2505" s="7" t="str">
        <f>IF(ISBLANK(A2505),"",K2505/($M$1+SUM(K$3:K2504)))</f>
        <v/>
      </c>
      <c r="N2505" t="str">
        <f>IF(ISBLANK(A2505),"",IF(H2506=0,NETWORKDAYS($H$3,H2505,holiday!$B$2:$B$10),IF(DAY(H2505)&lt;DAY(H2506),NETWORKDAYS($H$3,H2505,holiday!$B$2:$B$10),0)))</f>
        <v/>
      </c>
      <c r="O2505" t="str">
        <f>IF(ISBLANK(A2505),"",SUMIF($A$3:$A2505,O$2,$B$3:$B2505))</f>
        <v/>
      </c>
      <c r="P2505" t="str">
        <f>IF(ISBLANK(A2505),"",SUMIF($A$3:$A2505,P$2,$B$3:$B2505))</f>
        <v/>
      </c>
      <c r="Q2505" t="str">
        <f>IF(ISBLANK(A2505),"",SUMIF($A$3:$A2505,Q$2,$B$3:$B2505))</f>
        <v/>
      </c>
      <c r="R2505" t="str">
        <f>IF(ISBLANK(A2505),"",SUMIF($A$3:$A2505,R$2,$B$3:$B2505))</f>
        <v/>
      </c>
      <c r="T2505" s="2" t="str">
        <f t="shared" si="315"/>
        <v/>
      </c>
      <c r="U2505" s="2" t="str">
        <f t="shared" si="316"/>
        <v/>
      </c>
      <c r="V2505" s="2" t="str">
        <f t="shared" si="317"/>
        <v/>
      </c>
      <c r="W2505" s="2" t="str">
        <f t="shared" si="318"/>
        <v/>
      </c>
    </row>
    <row r="2506" spans="8:23" x14ac:dyDescent="0.3">
      <c r="H2506" s="12">
        <f t="shared" si="319"/>
        <v>0</v>
      </c>
      <c r="I2506" s="2" t="str">
        <f t="shared" si="312"/>
        <v/>
      </c>
      <c r="J2506" s="2" t="str">
        <f>IF(ISBLANK(A2506),"",-SUM(I$3:I2506))</f>
        <v/>
      </c>
      <c r="K2506" s="2" t="str">
        <f t="shared" si="313"/>
        <v/>
      </c>
      <c r="L2506" s="7" t="str">
        <f t="shared" si="314"/>
        <v/>
      </c>
      <c r="M2506" s="7" t="str">
        <f>IF(ISBLANK(A2506),"",K2506/($M$1+SUM(K$3:K2505)))</f>
        <v/>
      </c>
      <c r="N2506" t="str">
        <f>IF(ISBLANK(A2506),"",IF(H2507=0,NETWORKDAYS($H$3,H2506,holiday!$B$2:$B$10),IF(DAY(H2506)&lt;DAY(H2507),NETWORKDAYS($H$3,H2506,holiday!$B$2:$B$10),0)))</f>
        <v/>
      </c>
      <c r="O2506" t="str">
        <f>IF(ISBLANK(A2506),"",SUMIF($A$3:$A2506,O$2,$B$3:$B2506))</f>
        <v/>
      </c>
      <c r="P2506" t="str">
        <f>IF(ISBLANK(A2506),"",SUMIF($A$3:$A2506,P$2,$B$3:$B2506))</f>
        <v/>
      </c>
      <c r="Q2506" t="str">
        <f>IF(ISBLANK(A2506),"",SUMIF($A$3:$A2506,Q$2,$B$3:$B2506))</f>
        <v/>
      </c>
      <c r="R2506" t="str">
        <f>IF(ISBLANK(A2506),"",SUMIF($A$3:$A2506,R$2,$B$3:$B2506))</f>
        <v/>
      </c>
      <c r="T2506" s="2" t="str">
        <f t="shared" si="315"/>
        <v/>
      </c>
      <c r="U2506" s="2" t="str">
        <f t="shared" si="316"/>
        <v/>
      </c>
      <c r="V2506" s="2" t="str">
        <f t="shared" si="317"/>
        <v/>
      </c>
      <c r="W2506" s="2" t="str">
        <f t="shared" si="318"/>
        <v/>
      </c>
    </row>
    <row r="2507" spans="8:23" x14ac:dyDescent="0.3">
      <c r="H2507" s="12">
        <f t="shared" si="319"/>
        <v>0</v>
      </c>
      <c r="I2507" s="2" t="str">
        <f t="shared" si="312"/>
        <v/>
      </c>
      <c r="J2507" s="2" t="str">
        <f>IF(ISBLANK(A2507),"",-SUM(I$3:I2507))</f>
        <v/>
      </c>
      <c r="K2507" s="2" t="str">
        <f t="shared" si="313"/>
        <v/>
      </c>
      <c r="L2507" s="7" t="str">
        <f t="shared" si="314"/>
        <v/>
      </c>
      <c r="M2507" s="7" t="str">
        <f>IF(ISBLANK(A2507),"",K2507/($M$1+SUM(K$3:K2506)))</f>
        <v/>
      </c>
      <c r="N2507" t="str">
        <f>IF(ISBLANK(A2507),"",IF(H2508=0,NETWORKDAYS($H$3,H2507,holiday!$B$2:$B$10),IF(DAY(H2507)&lt;DAY(H2508),NETWORKDAYS($H$3,H2507,holiday!$B$2:$B$10),0)))</f>
        <v/>
      </c>
      <c r="O2507" t="str">
        <f>IF(ISBLANK(A2507),"",SUMIF($A$3:$A2507,O$2,$B$3:$B2507))</f>
        <v/>
      </c>
      <c r="P2507" t="str">
        <f>IF(ISBLANK(A2507),"",SUMIF($A$3:$A2507,P$2,$B$3:$B2507))</f>
        <v/>
      </c>
      <c r="Q2507" t="str">
        <f>IF(ISBLANK(A2507),"",SUMIF($A$3:$A2507,Q$2,$B$3:$B2507))</f>
        <v/>
      </c>
      <c r="R2507" t="str">
        <f>IF(ISBLANK(A2507),"",SUMIF($A$3:$A2507,R$2,$B$3:$B2507))</f>
        <v/>
      </c>
      <c r="T2507" s="2" t="str">
        <f t="shared" si="315"/>
        <v/>
      </c>
      <c r="U2507" s="2" t="str">
        <f t="shared" si="316"/>
        <v/>
      </c>
      <c r="V2507" s="2" t="str">
        <f t="shared" si="317"/>
        <v/>
      </c>
      <c r="W2507" s="2" t="str">
        <f t="shared" si="318"/>
        <v/>
      </c>
    </row>
    <row r="2508" spans="8:23" x14ac:dyDescent="0.3">
      <c r="H2508" s="12">
        <f t="shared" si="319"/>
        <v>0</v>
      </c>
      <c r="I2508" s="2" t="str">
        <f t="shared" si="312"/>
        <v/>
      </c>
      <c r="J2508" s="2" t="str">
        <f>IF(ISBLANK(A2508),"",-SUM(I$3:I2508))</f>
        <v/>
      </c>
      <c r="K2508" s="2" t="str">
        <f t="shared" si="313"/>
        <v/>
      </c>
      <c r="L2508" s="7" t="str">
        <f t="shared" si="314"/>
        <v/>
      </c>
      <c r="M2508" s="7" t="str">
        <f>IF(ISBLANK(A2508),"",K2508/($M$1+SUM(K$3:K2507)))</f>
        <v/>
      </c>
      <c r="N2508" t="str">
        <f>IF(ISBLANK(A2508),"",IF(H2509=0,NETWORKDAYS($H$3,H2508,holiday!$B$2:$B$10),IF(DAY(H2508)&lt;DAY(H2509),NETWORKDAYS($H$3,H2508,holiday!$B$2:$B$10),0)))</f>
        <v/>
      </c>
      <c r="O2508" t="str">
        <f>IF(ISBLANK(A2508),"",SUMIF($A$3:$A2508,O$2,$B$3:$B2508))</f>
        <v/>
      </c>
      <c r="P2508" t="str">
        <f>IF(ISBLANK(A2508),"",SUMIF($A$3:$A2508,P$2,$B$3:$B2508))</f>
        <v/>
      </c>
      <c r="Q2508" t="str">
        <f>IF(ISBLANK(A2508),"",SUMIF($A$3:$A2508,Q$2,$B$3:$B2508))</f>
        <v/>
      </c>
      <c r="R2508" t="str">
        <f>IF(ISBLANK(A2508),"",SUMIF($A$3:$A2508,R$2,$B$3:$B2508))</f>
        <v/>
      </c>
      <c r="T2508" s="2" t="str">
        <f t="shared" si="315"/>
        <v/>
      </c>
      <c r="U2508" s="2" t="str">
        <f t="shared" si="316"/>
        <v/>
      </c>
      <c r="V2508" s="2" t="str">
        <f t="shared" si="317"/>
        <v/>
      </c>
      <c r="W2508" s="2" t="str">
        <f t="shared" si="318"/>
        <v/>
      </c>
    </row>
    <row r="2509" spans="8:23" x14ac:dyDescent="0.3">
      <c r="H2509" s="12">
        <f t="shared" si="319"/>
        <v>0</v>
      </c>
      <c r="I2509" s="2" t="str">
        <f t="shared" si="312"/>
        <v/>
      </c>
      <c r="J2509" s="2" t="str">
        <f>IF(ISBLANK(A2509),"",-SUM(I$3:I2509))</f>
        <v/>
      </c>
      <c r="K2509" s="2" t="str">
        <f t="shared" si="313"/>
        <v/>
      </c>
      <c r="L2509" s="7" t="str">
        <f t="shared" si="314"/>
        <v/>
      </c>
      <c r="M2509" s="7" t="str">
        <f>IF(ISBLANK(A2509),"",K2509/($M$1+SUM(K$3:K2508)))</f>
        <v/>
      </c>
      <c r="N2509" t="str">
        <f>IF(ISBLANK(A2509),"",IF(H2510=0,NETWORKDAYS($H$3,H2509,holiday!$B$2:$B$10),IF(DAY(H2509)&lt;DAY(H2510),NETWORKDAYS($H$3,H2509,holiday!$B$2:$B$10),0)))</f>
        <v/>
      </c>
      <c r="O2509" t="str">
        <f>IF(ISBLANK(A2509),"",SUMIF($A$3:$A2509,O$2,$B$3:$B2509))</f>
        <v/>
      </c>
      <c r="P2509" t="str">
        <f>IF(ISBLANK(A2509),"",SUMIF($A$3:$A2509,P$2,$B$3:$B2509))</f>
        <v/>
      </c>
      <c r="Q2509" t="str">
        <f>IF(ISBLANK(A2509),"",SUMIF($A$3:$A2509,Q$2,$B$3:$B2509))</f>
        <v/>
      </c>
      <c r="R2509" t="str">
        <f>IF(ISBLANK(A2509),"",SUMIF($A$3:$A2509,R$2,$B$3:$B2509))</f>
        <v/>
      </c>
      <c r="T2509" s="2" t="str">
        <f t="shared" si="315"/>
        <v/>
      </c>
      <c r="U2509" s="2" t="str">
        <f t="shared" si="316"/>
        <v/>
      </c>
      <c r="V2509" s="2" t="str">
        <f t="shared" si="317"/>
        <v/>
      </c>
      <c r="W2509" s="2" t="str">
        <f t="shared" si="318"/>
        <v/>
      </c>
    </row>
    <row r="2510" spans="8:23" x14ac:dyDescent="0.3">
      <c r="H2510" s="12">
        <f t="shared" si="319"/>
        <v>0</v>
      </c>
      <c r="I2510" s="2" t="str">
        <f t="shared" si="312"/>
        <v/>
      </c>
      <c r="J2510" s="2" t="str">
        <f>IF(ISBLANK(A2510),"",-SUM(I$3:I2510))</f>
        <v/>
      </c>
      <c r="K2510" s="2" t="str">
        <f t="shared" si="313"/>
        <v/>
      </c>
      <c r="L2510" s="7" t="str">
        <f t="shared" si="314"/>
        <v/>
      </c>
      <c r="M2510" s="7" t="str">
        <f>IF(ISBLANK(A2510),"",K2510/($M$1+SUM(K$3:K2509)))</f>
        <v/>
      </c>
      <c r="N2510" t="str">
        <f>IF(ISBLANK(A2510),"",IF(H2511=0,NETWORKDAYS($H$3,H2510,holiday!$B$2:$B$10),IF(DAY(H2510)&lt;DAY(H2511),NETWORKDAYS($H$3,H2510,holiday!$B$2:$B$10),0)))</f>
        <v/>
      </c>
      <c r="O2510" t="str">
        <f>IF(ISBLANK(A2510),"",SUMIF($A$3:$A2510,O$2,$B$3:$B2510))</f>
        <v/>
      </c>
      <c r="P2510" t="str">
        <f>IF(ISBLANK(A2510),"",SUMIF($A$3:$A2510,P$2,$B$3:$B2510))</f>
        <v/>
      </c>
      <c r="Q2510" t="str">
        <f>IF(ISBLANK(A2510),"",SUMIF($A$3:$A2510,Q$2,$B$3:$B2510))</f>
        <v/>
      </c>
      <c r="R2510" t="str">
        <f>IF(ISBLANK(A2510),"",SUMIF($A$3:$A2510,R$2,$B$3:$B2510))</f>
        <v/>
      </c>
      <c r="T2510" s="2" t="str">
        <f t="shared" si="315"/>
        <v/>
      </c>
      <c r="U2510" s="2" t="str">
        <f t="shared" si="316"/>
        <v/>
      </c>
      <c r="V2510" s="2" t="str">
        <f t="shared" si="317"/>
        <v/>
      </c>
      <c r="W2510" s="2" t="str">
        <f t="shared" si="318"/>
        <v/>
      </c>
    </row>
    <row r="2511" spans="8:23" x14ac:dyDescent="0.3">
      <c r="H2511" s="12">
        <f t="shared" si="319"/>
        <v>0</v>
      </c>
      <c r="I2511" s="2" t="str">
        <f t="shared" si="312"/>
        <v/>
      </c>
      <c r="J2511" s="2" t="str">
        <f>IF(ISBLANK(A2511),"",-SUM(I$3:I2511))</f>
        <v/>
      </c>
      <c r="K2511" s="2" t="str">
        <f t="shared" si="313"/>
        <v/>
      </c>
      <c r="L2511" s="7" t="str">
        <f t="shared" si="314"/>
        <v/>
      </c>
      <c r="M2511" s="7" t="str">
        <f>IF(ISBLANK(A2511),"",K2511/($M$1+SUM(K$3:K2510)))</f>
        <v/>
      </c>
      <c r="N2511" t="str">
        <f>IF(ISBLANK(A2511),"",IF(H2512=0,NETWORKDAYS($H$3,H2511,holiday!$B$2:$B$10),IF(DAY(H2511)&lt;DAY(H2512),NETWORKDAYS($H$3,H2511,holiday!$B$2:$B$10),0)))</f>
        <v/>
      </c>
      <c r="O2511" t="str">
        <f>IF(ISBLANK(A2511),"",SUMIF($A$3:$A2511,O$2,$B$3:$B2511))</f>
        <v/>
      </c>
      <c r="P2511" t="str">
        <f>IF(ISBLANK(A2511),"",SUMIF($A$3:$A2511,P$2,$B$3:$B2511))</f>
        <v/>
      </c>
      <c r="Q2511" t="str">
        <f>IF(ISBLANK(A2511),"",SUMIF($A$3:$A2511,Q$2,$B$3:$B2511))</f>
        <v/>
      </c>
      <c r="R2511" t="str">
        <f>IF(ISBLANK(A2511),"",SUMIF($A$3:$A2511,R$2,$B$3:$B2511))</f>
        <v/>
      </c>
      <c r="T2511" s="2" t="str">
        <f t="shared" si="315"/>
        <v/>
      </c>
      <c r="U2511" s="2" t="str">
        <f t="shared" si="316"/>
        <v/>
      </c>
      <c r="V2511" s="2" t="str">
        <f t="shared" si="317"/>
        <v/>
      </c>
      <c r="W2511" s="2" t="str">
        <f t="shared" si="318"/>
        <v/>
      </c>
    </row>
    <row r="2512" spans="8:23" x14ac:dyDescent="0.3">
      <c r="H2512" s="12">
        <f t="shared" si="319"/>
        <v>0</v>
      </c>
      <c r="I2512" s="2" t="str">
        <f t="shared" si="312"/>
        <v/>
      </c>
      <c r="J2512" s="2" t="str">
        <f>IF(ISBLANK(A2512),"",-SUM(I$3:I2512))</f>
        <v/>
      </c>
      <c r="K2512" s="2" t="str">
        <f t="shared" si="313"/>
        <v/>
      </c>
      <c r="L2512" s="7" t="str">
        <f t="shared" si="314"/>
        <v/>
      </c>
      <c r="M2512" s="7" t="str">
        <f>IF(ISBLANK(A2512),"",K2512/($M$1+SUM(K$3:K2511)))</f>
        <v/>
      </c>
      <c r="N2512" t="str">
        <f>IF(ISBLANK(A2512),"",IF(H2513=0,NETWORKDAYS($H$3,H2512,holiday!$B$2:$B$10),IF(DAY(H2512)&lt;DAY(H2513),NETWORKDAYS($H$3,H2512,holiday!$B$2:$B$10),0)))</f>
        <v/>
      </c>
      <c r="O2512" t="str">
        <f>IF(ISBLANK(A2512),"",SUMIF($A$3:$A2512,O$2,$B$3:$B2512))</f>
        <v/>
      </c>
      <c r="P2512" t="str">
        <f>IF(ISBLANK(A2512),"",SUMIF($A$3:$A2512,P$2,$B$3:$B2512))</f>
        <v/>
      </c>
      <c r="Q2512" t="str">
        <f>IF(ISBLANK(A2512),"",SUMIF($A$3:$A2512,Q$2,$B$3:$B2512))</f>
        <v/>
      </c>
      <c r="R2512" t="str">
        <f>IF(ISBLANK(A2512),"",SUMIF($A$3:$A2512,R$2,$B$3:$B2512))</f>
        <v/>
      </c>
      <c r="T2512" s="2" t="str">
        <f t="shared" si="315"/>
        <v/>
      </c>
      <c r="U2512" s="2" t="str">
        <f t="shared" si="316"/>
        <v/>
      </c>
      <c r="V2512" s="2" t="str">
        <f t="shared" si="317"/>
        <v/>
      </c>
      <c r="W2512" s="2" t="str">
        <f t="shared" si="318"/>
        <v/>
      </c>
    </row>
    <row r="2513" spans="8:23" x14ac:dyDescent="0.3">
      <c r="H2513" s="12">
        <f t="shared" si="319"/>
        <v>0</v>
      </c>
      <c r="I2513" s="2" t="str">
        <f t="shared" si="312"/>
        <v/>
      </c>
      <c r="J2513" s="2" t="str">
        <f>IF(ISBLANK(A2513),"",-SUM(I$3:I2513))</f>
        <v/>
      </c>
      <c r="K2513" s="2" t="str">
        <f t="shared" si="313"/>
        <v/>
      </c>
      <c r="L2513" s="7" t="str">
        <f t="shared" si="314"/>
        <v/>
      </c>
      <c r="M2513" s="7" t="str">
        <f>IF(ISBLANK(A2513),"",K2513/($M$1+SUM(K$3:K2512)))</f>
        <v/>
      </c>
      <c r="N2513" t="str">
        <f>IF(ISBLANK(A2513),"",IF(H2514=0,NETWORKDAYS($H$3,H2513,holiday!$B$2:$B$10),IF(DAY(H2513)&lt;DAY(H2514),NETWORKDAYS($H$3,H2513,holiday!$B$2:$B$10),0)))</f>
        <v/>
      </c>
      <c r="O2513" t="str">
        <f>IF(ISBLANK(A2513),"",SUMIF($A$3:$A2513,O$2,$B$3:$B2513))</f>
        <v/>
      </c>
      <c r="P2513" t="str">
        <f>IF(ISBLANK(A2513),"",SUMIF($A$3:$A2513,P$2,$B$3:$B2513))</f>
        <v/>
      </c>
      <c r="Q2513" t="str">
        <f>IF(ISBLANK(A2513),"",SUMIF($A$3:$A2513,Q$2,$B$3:$B2513))</f>
        <v/>
      </c>
      <c r="R2513" t="str">
        <f>IF(ISBLANK(A2513),"",SUMIF($A$3:$A2513,R$2,$B$3:$B2513))</f>
        <v/>
      </c>
      <c r="T2513" s="2" t="str">
        <f t="shared" si="315"/>
        <v/>
      </c>
      <c r="U2513" s="2" t="str">
        <f t="shared" si="316"/>
        <v/>
      </c>
      <c r="V2513" s="2" t="str">
        <f t="shared" si="317"/>
        <v/>
      </c>
      <c r="W2513" s="2" t="str">
        <f t="shared" si="318"/>
        <v/>
      </c>
    </row>
    <row r="2514" spans="8:23" x14ac:dyDescent="0.3">
      <c r="H2514" s="12">
        <f t="shared" si="319"/>
        <v>0</v>
      </c>
      <c r="I2514" s="2" t="str">
        <f t="shared" si="312"/>
        <v/>
      </c>
      <c r="J2514" s="2" t="str">
        <f>IF(ISBLANK(A2514),"",-SUM(I$3:I2514))</f>
        <v/>
      </c>
      <c r="K2514" s="2" t="str">
        <f t="shared" si="313"/>
        <v/>
      </c>
      <c r="L2514" s="7" t="str">
        <f t="shared" si="314"/>
        <v/>
      </c>
      <c r="M2514" s="7" t="str">
        <f>IF(ISBLANK(A2514),"",K2514/($M$1+SUM(K$3:K2513)))</f>
        <v/>
      </c>
      <c r="N2514" t="str">
        <f>IF(ISBLANK(A2514),"",IF(H2515=0,NETWORKDAYS($H$3,H2514,holiday!$B$2:$B$10),IF(DAY(H2514)&lt;DAY(H2515),NETWORKDAYS($H$3,H2514,holiday!$B$2:$B$10),0)))</f>
        <v/>
      </c>
      <c r="O2514" t="str">
        <f>IF(ISBLANK(A2514),"",SUMIF($A$3:$A2514,O$2,$B$3:$B2514))</f>
        <v/>
      </c>
      <c r="P2514" t="str">
        <f>IF(ISBLANK(A2514),"",SUMIF($A$3:$A2514,P$2,$B$3:$B2514))</f>
        <v/>
      </c>
      <c r="Q2514" t="str">
        <f>IF(ISBLANK(A2514),"",SUMIF($A$3:$A2514,Q$2,$B$3:$B2514))</f>
        <v/>
      </c>
      <c r="R2514" t="str">
        <f>IF(ISBLANK(A2514),"",SUMIF($A$3:$A2514,R$2,$B$3:$B2514))</f>
        <v/>
      </c>
      <c r="T2514" s="2" t="str">
        <f t="shared" si="315"/>
        <v/>
      </c>
      <c r="U2514" s="2" t="str">
        <f t="shared" si="316"/>
        <v/>
      </c>
      <c r="V2514" s="2" t="str">
        <f t="shared" si="317"/>
        <v/>
      </c>
      <c r="W2514" s="2" t="str">
        <f t="shared" si="318"/>
        <v/>
      </c>
    </row>
    <row r="2515" spans="8:23" x14ac:dyDescent="0.3">
      <c r="H2515" s="12">
        <f t="shared" si="319"/>
        <v>0</v>
      </c>
      <c r="I2515" s="2" t="str">
        <f t="shared" si="312"/>
        <v/>
      </c>
      <c r="J2515" s="2" t="str">
        <f>IF(ISBLANK(A2515),"",-SUM(I$3:I2515))</f>
        <v/>
      </c>
      <c r="K2515" s="2" t="str">
        <f t="shared" si="313"/>
        <v/>
      </c>
      <c r="L2515" s="7" t="str">
        <f t="shared" si="314"/>
        <v/>
      </c>
      <c r="M2515" s="7" t="str">
        <f>IF(ISBLANK(A2515),"",K2515/($M$1+SUM(K$3:K2514)))</f>
        <v/>
      </c>
      <c r="N2515" t="str">
        <f>IF(ISBLANK(A2515),"",IF(H2516=0,NETWORKDAYS($H$3,H2515,holiday!$B$2:$B$10),IF(DAY(H2515)&lt;DAY(H2516),NETWORKDAYS($H$3,H2515,holiday!$B$2:$B$10),0)))</f>
        <v/>
      </c>
      <c r="O2515" t="str">
        <f>IF(ISBLANK(A2515),"",SUMIF($A$3:$A2515,O$2,$B$3:$B2515))</f>
        <v/>
      </c>
      <c r="P2515" t="str">
        <f>IF(ISBLANK(A2515),"",SUMIF($A$3:$A2515,P$2,$B$3:$B2515))</f>
        <v/>
      </c>
      <c r="Q2515" t="str">
        <f>IF(ISBLANK(A2515),"",SUMIF($A$3:$A2515,Q$2,$B$3:$B2515))</f>
        <v/>
      </c>
      <c r="R2515" t="str">
        <f>IF(ISBLANK(A2515),"",SUMIF($A$3:$A2515,R$2,$B$3:$B2515))</f>
        <v/>
      </c>
      <c r="T2515" s="2" t="str">
        <f t="shared" si="315"/>
        <v/>
      </c>
      <c r="U2515" s="2" t="str">
        <f t="shared" si="316"/>
        <v/>
      </c>
      <c r="V2515" s="2" t="str">
        <f t="shared" si="317"/>
        <v/>
      </c>
      <c r="W2515" s="2" t="str">
        <f t="shared" si="318"/>
        <v/>
      </c>
    </row>
    <row r="2516" spans="8:23" x14ac:dyDescent="0.3">
      <c r="H2516" s="12">
        <f t="shared" si="319"/>
        <v>0</v>
      </c>
      <c r="I2516" s="2" t="str">
        <f t="shared" si="312"/>
        <v/>
      </c>
      <c r="J2516" s="2" t="str">
        <f>IF(ISBLANK(A2516),"",-SUM(I$3:I2516))</f>
        <v/>
      </c>
      <c r="K2516" s="2" t="str">
        <f t="shared" si="313"/>
        <v/>
      </c>
      <c r="L2516" s="7" t="str">
        <f t="shared" si="314"/>
        <v/>
      </c>
      <c r="M2516" s="7" t="str">
        <f>IF(ISBLANK(A2516),"",K2516/($M$1+SUM(K$3:K2515)))</f>
        <v/>
      </c>
      <c r="N2516" t="str">
        <f>IF(ISBLANK(A2516),"",IF(H2517=0,NETWORKDAYS($H$3,H2516,holiday!$B$2:$B$10),IF(DAY(H2516)&lt;DAY(H2517),NETWORKDAYS($H$3,H2516,holiday!$B$2:$B$10),0)))</f>
        <v/>
      </c>
      <c r="O2516" t="str">
        <f>IF(ISBLANK(A2516),"",SUMIF($A$3:$A2516,O$2,$B$3:$B2516))</f>
        <v/>
      </c>
      <c r="P2516" t="str">
        <f>IF(ISBLANK(A2516),"",SUMIF($A$3:$A2516,P$2,$B$3:$B2516))</f>
        <v/>
      </c>
      <c r="Q2516" t="str">
        <f>IF(ISBLANK(A2516),"",SUMIF($A$3:$A2516,Q$2,$B$3:$B2516))</f>
        <v/>
      </c>
      <c r="R2516" t="str">
        <f>IF(ISBLANK(A2516),"",SUMIF($A$3:$A2516,R$2,$B$3:$B2516))</f>
        <v/>
      </c>
      <c r="T2516" s="2" t="str">
        <f t="shared" si="315"/>
        <v/>
      </c>
      <c r="U2516" s="2" t="str">
        <f t="shared" si="316"/>
        <v/>
      </c>
      <c r="V2516" s="2" t="str">
        <f t="shared" si="317"/>
        <v/>
      </c>
      <c r="W2516" s="2" t="str">
        <f t="shared" si="318"/>
        <v/>
      </c>
    </row>
    <row r="2517" spans="8:23" x14ac:dyDescent="0.3">
      <c r="H2517" s="12">
        <f t="shared" si="319"/>
        <v>0</v>
      </c>
      <c r="I2517" s="2" t="str">
        <f t="shared" si="312"/>
        <v/>
      </c>
      <c r="J2517" s="2" t="str">
        <f>IF(ISBLANK(A2517),"",-SUM(I$3:I2517))</f>
        <v/>
      </c>
      <c r="K2517" s="2" t="str">
        <f t="shared" si="313"/>
        <v/>
      </c>
      <c r="L2517" s="7" t="str">
        <f t="shared" si="314"/>
        <v/>
      </c>
      <c r="M2517" s="7" t="str">
        <f>IF(ISBLANK(A2517),"",K2517/($M$1+SUM(K$3:K2516)))</f>
        <v/>
      </c>
      <c r="N2517" t="str">
        <f>IF(ISBLANK(A2517),"",IF(H2518=0,NETWORKDAYS($H$3,H2517,holiday!$B$2:$B$10),IF(DAY(H2517)&lt;DAY(H2518),NETWORKDAYS($H$3,H2517,holiday!$B$2:$B$10),0)))</f>
        <v/>
      </c>
      <c r="O2517" t="str">
        <f>IF(ISBLANK(A2517),"",SUMIF($A$3:$A2517,O$2,$B$3:$B2517))</f>
        <v/>
      </c>
      <c r="P2517" t="str">
        <f>IF(ISBLANK(A2517),"",SUMIF($A$3:$A2517,P$2,$B$3:$B2517))</f>
        <v/>
      </c>
      <c r="Q2517" t="str">
        <f>IF(ISBLANK(A2517),"",SUMIF($A$3:$A2517,Q$2,$B$3:$B2517))</f>
        <v/>
      </c>
      <c r="R2517" t="str">
        <f>IF(ISBLANK(A2517),"",SUMIF($A$3:$A2517,R$2,$B$3:$B2517))</f>
        <v/>
      </c>
      <c r="T2517" s="2" t="str">
        <f t="shared" si="315"/>
        <v/>
      </c>
      <c r="U2517" s="2" t="str">
        <f t="shared" si="316"/>
        <v/>
      </c>
      <c r="V2517" s="2" t="str">
        <f t="shared" si="317"/>
        <v/>
      </c>
      <c r="W2517" s="2" t="str">
        <f t="shared" si="318"/>
        <v/>
      </c>
    </row>
    <row r="2518" spans="8:23" x14ac:dyDescent="0.3">
      <c r="H2518" s="12">
        <f t="shared" si="319"/>
        <v>0</v>
      </c>
      <c r="I2518" s="2" t="str">
        <f t="shared" si="312"/>
        <v/>
      </c>
      <c r="J2518" s="2" t="str">
        <f>IF(ISBLANK(A2518),"",-SUM(I$3:I2518))</f>
        <v/>
      </c>
      <c r="K2518" s="2" t="str">
        <f t="shared" si="313"/>
        <v/>
      </c>
      <c r="L2518" s="7" t="str">
        <f t="shared" si="314"/>
        <v/>
      </c>
      <c r="M2518" s="7" t="str">
        <f>IF(ISBLANK(A2518),"",K2518/($M$1+SUM(K$3:K2517)))</f>
        <v/>
      </c>
      <c r="N2518" t="str">
        <f>IF(ISBLANK(A2518),"",IF(H2519=0,NETWORKDAYS($H$3,H2518,holiday!$B$2:$B$10),IF(DAY(H2518)&lt;DAY(H2519),NETWORKDAYS($H$3,H2518,holiday!$B$2:$B$10),0)))</f>
        <v/>
      </c>
      <c r="O2518" t="str">
        <f>IF(ISBLANK(A2518),"",SUMIF($A$3:$A2518,O$2,$B$3:$B2518))</f>
        <v/>
      </c>
      <c r="P2518" t="str">
        <f>IF(ISBLANK(A2518),"",SUMIF($A$3:$A2518,P$2,$B$3:$B2518))</f>
        <v/>
      </c>
      <c r="Q2518" t="str">
        <f>IF(ISBLANK(A2518),"",SUMIF($A$3:$A2518,Q$2,$B$3:$B2518))</f>
        <v/>
      </c>
      <c r="R2518" t="str">
        <f>IF(ISBLANK(A2518),"",SUMIF($A$3:$A2518,R$2,$B$3:$B2518))</f>
        <v/>
      </c>
      <c r="T2518" s="2" t="str">
        <f t="shared" si="315"/>
        <v/>
      </c>
      <c r="U2518" s="2" t="str">
        <f t="shared" si="316"/>
        <v/>
      </c>
      <c r="V2518" s="2" t="str">
        <f t="shared" si="317"/>
        <v/>
      </c>
      <c r="W2518" s="2" t="str">
        <f t="shared" si="318"/>
        <v/>
      </c>
    </row>
    <row r="2519" spans="8:23" x14ac:dyDescent="0.3">
      <c r="H2519" s="12">
        <f t="shared" si="319"/>
        <v>0</v>
      </c>
      <c r="I2519" s="2" t="str">
        <f t="shared" si="312"/>
        <v/>
      </c>
      <c r="J2519" s="2" t="str">
        <f>IF(ISBLANK(A2519),"",-SUM(I$3:I2519))</f>
        <v/>
      </c>
      <c r="K2519" s="2" t="str">
        <f t="shared" si="313"/>
        <v/>
      </c>
      <c r="L2519" s="7" t="str">
        <f t="shared" si="314"/>
        <v/>
      </c>
      <c r="M2519" s="7" t="str">
        <f>IF(ISBLANK(A2519),"",K2519/($M$1+SUM(K$3:K2518)))</f>
        <v/>
      </c>
      <c r="N2519" t="str">
        <f>IF(ISBLANK(A2519),"",IF(H2520=0,NETWORKDAYS($H$3,H2519,holiday!$B$2:$B$10),IF(DAY(H2519)&lt;DAY(H2520),NETWORKDAYS($H$3,H2519,holiday!$B$2:$B$10),0)))</f>
        <v/>
      </c>
      <c r="O2519" t="str">
        <f>IF(ISBLANK(A2519),"",SUMIF($A$3:$A2519,O$2,$B$3:$B2519))</f>
        <v/>
      </c>
      <c r="P2519" t="str">
        <f>IF(ISBLANK(A2519),"",SUMIF($A$3:$A2519,P$2,$B$3:$B2519))</f>
        <v/>
      </c>
      <c r="Q2519" t="str">
        <f>IF(ISBLANK(A2519),"",SUMIF($A$3:$A2519,Q$2,$B$3:$B2519))</f>
        <v/>
      </c>
      <c r="R2519" t="str">
        <f>IF(ISBLANK(A2519),"",SUMIF($A$3:$A2519,R$2,$B$3:$B2519))</f>
        <v/>
      </c>
      <c r="T2519" s="2" t="str">
        <f t="shared" si="315"/>
        <v/>
      </c>
      <c r="U2519" s="2" t="str">
        <f t="shared" si="316"/>
        <v/>
      </c>
      <c r="V2519" s="2" t="str">
        <f t="shared" si="317"/>
        <v/>
      </c>
      <c r="W2519" s="2" t="str">
        <f t="shared" si="318"/>
        <v/>
      </c>
    </row>
    <row r="2520" spans="8:23" x14ac:dyDescent="0.3">
      <c r="H2520" s="12">
        <f t="shared" si="319"/>
        <v>0</v>
      </c>
      <c r="I2520" s="2" t="str">
        <f t="shared" si="312"/>
        <v/>
      </c>
      <c r="J2520" s="2" t="str">
        <f>IF(ISBLANK(A2520),"",-SUM(I$3:I2520))</f>
        <v/>
      </c>
      <c r="K2520" s="2" t="str">
        <f t="shared" si="313"/>
        <v/>
      </c>
      <c r="L2520" s="7" t="str">
        <f t="shared" si="314"/>
        <v/>
      </c>
      <c r="M2520" s="7" t="str">
        <f>IF(ISBLANK(A2520),"",K2520/($M$1+SUM(K$3:K2519)))</f>
        <v/>
      </c>
      <c r="N2520" t="str">
        <f>IF(ISBLANK(A2520),"",IF(H2521=0,NETWORKDAYS($H$3,H2520,holiday!$B$2:$B$10),IF(DAY(H2520)&lt;DAY(H2521),NETWORKDAYS($H$3,H2520,holiday!$B$2:$B$10),0)))</f>
        <v/>
      </c>
      <c r="O2520" t="str">
        <f>IF(ISBLANK(A2520),"",SUMIF($A$3:$A2520,O$2,$B$3:$B2520))</f>
        <v/>
      </c>
      <c r="P2520" t="str">
        <f>IF(ISBLANK(A2520),"",SUMIF($A$3:$A2520,P$2,$B$3:$B2520))</f>
        <v/>
      </c>
      <c r="Q2520" t="str">
        <f>IF(ISBLANK(A2520),"",SUMIF($A$3:$A2520,Q$2,$B$3:$B2520))</f>
        <v/>
      </c>
      <c r="R2520" t="str">
        <f>IF(ISBLANK(A2520),"",SUMIF($A$3:$A2520,R$2,$B$3:$B2520))</f>
        <v/>
      </c>
      <c r="T2520" s="2" t="str">
        <f t="shared" si="315"/>
        <v/>
      </c>
      <c r="U2520" s="2" t="str">
        <f t="shared" si="316"/>
        <v/>
      </c>
      <c r="V2520" s="2" t="str">
        <f t="shared" si="317"/>
        <v/>
      </c>
      <c r="W2520" s="2" t="str">
        <f t="shared" si="318"/>
        <v/>
      </c>
    </row>
    <row r="2521" spans="8:23" x14ac:dyDescent="0.3">
      <c r="H2521" s="12">
        <f t="shared" si="319"/>
        <v>0</v>
      </c>
      <c r="I2521" s="2" t="str">
        <f t="shared" si="312"/>
        <v/>
      </c>
      <c r="J2521" s="2" t="str">
        <f>IF(ISBLANK(A2521),"",-SUM(I$3:I2521))</f>
        <v/>
      </c>
      <c r="K2521" s="2" t="str">
        <f t="shared" si="313"/>
        <v/>
      </c>
      <c r="L2521" s="7" t="str">
        <f t="shared" si="314"/>
        <v/>
      </c>
      <c r="M2521" s="7" t="str">
        <f>IF(ISBLANK(A2521),"",K2521/($M$1+SUM(K$3:K2520)))</f>
        <v/>
      </c>
      <c r="N2521" t="str">
        <f>IF(ISBLANK(A2521),"",IF(H2522=0,NETWORKDAYS($H$3,H2521,holiday!$B$2:$B$10),IF(DAY(H2521)&lt;DAY(H2522),NETWORKDAYS($H$3,H2521,holiday!$B$2:$B$10),0)))</f>
        <v/>
      </c>
      <c r="O2521" t="str">
        <f>IF(ISBLANK(A2521),"",SUMIF($A$3:$A2521,O$2,$B$3:$B2521))</f>
        <v/>
      </c>
      <c r="P2521" t="str">
        <f>IF(ISBLANK(A2521),"",SUMIF($A$3:$A2521,P$2,$B$3:$B2521))</f>
        <v/>
      </c>
      <c r="Q2521" t="str">
        <f>IF(ISBLANK(A2521),"",SUMIF($A$3:$A2521,Q$2,$B$3:$B2521))</f>
        <v/>
      </c>
      <c r="R2521" t="str">
        <f>IF(ISBLANK(A2521),"",SUMIF($A$3:$A2521,R$2,$B$3:$B2521))</f>
        <v/>
      </c>
      <c r="T2521" s="2" t="str">
        <f t="shared" si="315"/>
        <v/>
      </c>
      <c r="U2521" s="2" t="str">
        <f t="shared" si="316"/>
        <v/>
      </c>
      <c r="V2521" s="2" t="str">
        <f t="shared" si="317"/>
        <v/>
      </c>
      <c r="W2521" s="2" t="str">
        <f t="shared" si="318"/>
        <v/>
      </c>
    </row>
    <row r="2522" spans="8:23" x14ac:dyDescent="0.3">
      <c r="H2522" s="12">
        <f t="shared" si="319"/>
        <v>0</v>
      </c>
      <c r="I2522" s="2" t="str">
        <f t="shared" si="312"/>
        <v/>
      </c>
      <c r="J2522" s="2" t="str">
        <f>IF(ISBLANK(A2522),"",-SUM(I$3:I2522))</f>
        <v/>
      </c>
      <c r="K2522" s="2" t="str">
        <f t="shared" si="313"/>
        <v/>
      </c>
      <c r="L2522" s="7" t="str">
        <f t="shared" si="314"/>
        <v/>
      </c>
      <c r="M2522" s="7" t="str">
        <f>IF(ISBLANK(A2522),"",K2522/($M$1+SUM(K$3:K2521)))</f>
        <v/>
      </c>
      <c r="N2522" t="str">
        <f>IF(ISBLANK(A2522),"",IF(H2523=0,NETWORKDAYS($H$3,H2522,holiday!$B$2:$B$10),IF(DAY(H2522)&lt;DAY(H2523),NETWORKDAYS($H$3,H2522,holiday!$B$2:$B$10),0)))</f>
        <v/>
      </c>
      <c r="O2522" t="str">
        <f>IF(ISBLANK(A2522),"",SUMIF($A$3:$A2522,O$2,$B$3:$B2522))</f>
        <v/>
      </c>
      <c r="P2522" t="str">
        <f>IF(ISBLANK(A2522),"",SUMIF($A$3:$A2522,P$2,$B$3:$B2522))</f>
        <v/>
      </c>
      <c r="Q2522" t="str">
        <f>IF(ISBLANK(A2522),"",SUMIF($A$3:$A2522,Q$2,$B$3:$B2522))</f>
        <v/>
      </c>
      <c r="R2522" t="str">
        <f>IF(ISBLANK(A2522),"",SUMIF($A$3:$A2522,R$2,$B$3:$B2522))</f>
        <v/>
      </c>
      <c r="T2522" s="2" t="str">
        <f t="shared" si="315"/>
        <v/>
      </c>
      <c r="U2522" s="2" t="str">
        <f t="shared" si="316"/>
        <v/>
      </c>
      <c r="V2522" s="2" t="str">
        <f t="shared" si="317"/>
        <v/>
      </c>
      <c r="W2522" s="2" t="str">
        <f t="shared" si="318"/>
        <v/>
      </c>
    </row>
    <row r="2523" spans="8:23" x14ac:dyDescent="0.3">
      <c r="H2523" s="12">
        <f t="shared" si="319"/>
        <v>0</v>
      </c>
      <c r="I2523" s="2" t="str">
        <f t="shared" si="312"/>
        <v/>
      </c>
      <c r="J2523" s="2" t="str">
        <f>IF(ISBLANK(A2523),"",-SUM(I$3:I2523))</f>
        <v/>
      </c>
      <c r="K2523" s="2" t="str">
        <f t="shared" si="313"/>
        <v/>
      </c>
      <c r="L2523" s="7" t="str">
        <f t="shared" si="314"/>
        <v/>
      </c>
      <c r="M2523" s="7" t="str">
        <f>IF(ISBLANK(A2523),"",K2523/($M$1+SUM(K$3:K2522)))</f>
        <v/>
      </c>
      <c r="N2523" t="str">
        <f>IF(ISBLANK(A2523),"",IF(H2524=0,NETWORKDAYS($H$3,H2523,holiday!$B$2:$B$10),IF(DAY(H2523)&lt;DAY(H2524),NETWORKDAYS($H$3,H2523,holiday!$B$2:$B$10),0)))</f>
        <v/>
      </c>
      <c r="O2523" t="str">
        <f>IF(ISBLANK(A2523),"",SUMIF($A$3:$A2523,O$2,$B$3:$B2523))</f>
        <v/>
      </c>
      <c r="P2523" t="str">
        <f>IF(ISBLANK(A2523),"",SUMIF($A$3:$A2523,P$2,$B$3:$B2523))</f>
        <v/>
      </c>
      <c r="Q2523" t="str">
        <f>IF(ISBLANK(A2523),"",SUMIF($A$3:$A2523,Q$2,$B$3:$B2523))</f>
        <v/>
      </c>
      <c r="R2523" t="str">
        <f>IF(ISBLANK(A2523),"",SUMIF($A$3:$A2523,R$2,$B$3:$B2523))</f>
        <v/>
      </c>
      <c r="T2523" s="2" t="str">
        <f t="shared" si="315"/>
        <v/>
      </c>
      <c r="U2523" s="2" t="str">
        <f t="shared" si="316"/>
        <v/>
      </c>
      <c r="V2523" s="2" t="str">
        <f t="shared" si="317"/>
        <v/>
      </c>
      <c r="W2523" s="2" t="str">
        <f t="shared" si="318"/>
        <v/>
      </c>
    </row>
    <row r="2524" spans="8:23" x14ac:dyDescent="0.3">
      <c r="H2524" s="12">
        <f t="shared" si="319"/>
        <v>0</v>
      </c>
      <c r="I2524" s="2" t="str">
        <f t="shared" si="312"/>
        <v/>
      </c>
      <c r="J2524" s="2" t="str">
        <f>IF(ISBLANK(A2524),"",-SUM(I$3:I2524))</f>
        <v/>
      </c>
      <c r="K2524" s="2" t="str">
        <f t="shared" si="313"/>
        <v/>
      </c>
      <c r="L2524" s="7" t="str">
        <f t="shared" si="314"/>
        <v/>
      </c>
      <c r="M2524" s="7" t="str">
        <f>IF(ISBLANK(A2524),"",K2524/($M$1+SUM(K$3:K2523)))</f>
        <v/>
      </c>
      <c r="N2524" t="str">
        <f>IF(ISBLANK(A2524),"",IF(H2525=0,NETWORKDAYS($H$3,H2524,holiday!$B$2:$B$10),IF(DAY(H2524)&lt;DAY(H2525),NETWORKDAYS($H$3,H2524,holiday!$B$2:$B$10),0)))</f>
        <v/>
      </c>
      <c r="O2524" t="str">
        <f>IF(ISBLANK(A2524),"",SUMIF($A$3:$A2524,O$2,$B$3:$B2524))</f>
        <v/>
      </c>
      <c r="P2524" t="str">
        <f>IF(ISBLANK(A2524),"",SUMIF($A$3:$A2524,P$2,$B$3:$B2524))</f>
        <v/>
      </c>
      <c r="Q2524" t="str">
        <f>IF(ISBLANK(A2524),"",SUMIF($A$3:$A2524,Q$2,$B$3:$B2524))</f>
        <v/>
      </c>
      <c r="R2524" t="str">
        <f>IF(ISBLANK(A2524),"",SUMIF($A$3:$A2524,R$2,$B$3:$B2524))</f>
        <v/>
      </c>
      <c r="T2524" s="2" t="str">
        <f t="shared" si="315"/>
        <v/>
      </c>
      <c r="U2524" s="2" t="str">
        <f t="shared" si="316"/>
        <v/>
      </c>
      <c r="V2524" s="2" t="str">
        <f t="shared" si="317"/>
        <v/>
      </c>
      <c r="W2524" s="2" t="str">
        <f t="shared" si="318"/>
        <v/>
      </c>
    </row>
    <row r="2525" spans="8:23" x14ac:dyDescent="0.3">
      <c r="H2525" s="12">
        <f t="shared" si="319"/>
        <v>0</v>
      </c>
      <c r="I2525" s="2" t="str">
        <f t="shared" si="312"/>
        <v/>
      </c>
      <c r="J2525" s="2" t="str">
        <f>IF(ISBLANK(A2525),"",-SUM(I$3:I2525))</f>
        <v/>
      </c>
      <c r="K2525" s="2" t="str">
        <f t="shared" si="313"/>
        <v/>
      </c>
      <c r="L2525" s="7" t="str">
        <f t="shared" si="314"/>
        <v/>
      </c>
      <c r="M2525" s="7" t="str">
        <f>IF(ISBLANK(A2525),"",K2525/($M$1+SUM(K$3:K2524)))</f>
        <v/>
      </c>
      <c r="N2525" t="str">
        <f>IF(ISBLANK(A2525),"",IF(H2526=0,NETWORKDAYS($H$3,H2525,holiday!$B$2:$B$10),IF(DAY(H2525)&lt;DAY(H2526),NETWORKDAYS($H$3,H2525,holiday!$B$2:$B$10),0)))</f>
        <v/>
      </c>
      <c r="O2525" t="str">
        <f>IF(ISBLANK(A2525),"",SUMIF($A$3:$A2525,O$2,$B$3:$B2525))</f>
        <v/>
      </c>
      <c r="P2525" t="str">
        <f>IF(ISBLANK(A2525),"",SUMIF($A$3:$A2525,P$2,$B$3:$B2525))</f>
        <v/>
      </c>
      <c r="Q2525" t="str">
        <f>IF(ISBLANK(A2525),"",SUMIF($A$3:$A2525,Q$2,$B$3:$B2525))</f>
        <v/>
      </c>
      <c r="R2525" t="str">
        <f>IF(ISBLANK(A2525),"",SUMIF($A$3:$A2525,R$2,$B$3:$B2525))</f>
        <v/>
      </c>
      <c r="T2525" s="2" t="str">
        <f t="shared" si="315"/>
        <v/>
      </c>
      <c r="U2525" s="2" t="str">
        <f t="shared" si="316"/>
        <v/>
      </c>
      <c r="V2525" s="2" t="str">
        <f t="shared" si="317"/>
        <v/>
      </c>
      <c r="W2525" s="2" t="str">
        <f t="shared" si="318"/>
        <v/>
      </c>
    </row>
    <row r="2526" spans="8:23" x14ac:dyDescent="0.3">
      <c r="H2526" s="12">
        <f t="shared" si="319"/>
        <v>0</v>
      </c>
      <c r="I2526" s="2" t="str">
        <f t="shared" si="312"/>
        <v/>
      </c>
      <c r="J2526" s="2" t="str">
        <f>IF(ISBLANK(A2526),"",-SUM(I$3:I2526))</f>
        <v/>
      </c>
      <c r="K2526" s="2" t="str">
        <f t="shared" si="313"/>
        <v/>
      </c>
      <c r="L2526" s="7" t="str">
        <f t="shared" si="314"/>
        <v/>
      </c>
      <c r="M2526" s="7" t="str">
        <f>IF(ISBLANK(A2526),"",K2526/($M$1+SUM(K$3:K2525)))</f>
        <v/>
      </c>
      <c r="N2526" t="str">
        <f>IF(ISBLANK(A2526),"",IF(H2527=0,NETWORKDAYS($H$3,H2526,holiday!$B$2:$B$10),IF(DAY(H2526)&lt;DAY(H2527),NETWORKDAYS($H$3,H2526,holiday!$B$2:$B$10),0)))</f>
        <v/>
      </c>
      <c r="O2526" t="str">
        <f>IF(ISBLANK(A2526),"",SUMIF($A$3:$A2526,O$2,$B$3:$B2526))</f>
        <v/>
      </c>
      <c r="P2526" t="str">
        <f>IF(ISBLANK(A2526),"",SUMIF($A$3:$A2526,P$2,$B$3:$B2526))</f>
        <v/>
      </c>
      <c r="Q2526" t="str">
        <f>IF(ISBLANK(A2526),"",SUMIF($A$3:$A2526,Q$2,$B$3:$B2526))</f>
        <v/>
      </c>
      <c r="R2526" t="str">
        <f>IF(ISBLANK(A2526),"",SUMIF($A$3:$A2526,R$2,$B$3:$B2526))</f>
        <v/>
      </c>
      <c r="T2526" s="2" t="str">
        <f t="shared" si="315"/>
        <v/>
      </c>
      <c r="U2526" s="2" t="str">
        <f t="shared" si="316"/>
        <v/>
      </c>
      <c r="V2526" s="2" t="str">
        <f t="shared" si="317"/>
        <v/>
      </c>
      <c r="W2526" s="2" t="str">
        <f t="shared" si="318"/>
        <v/>
      </c>
    </row>
    <row r="2527" spans="8:23" x14ac:dyDescent="0.3">
      <c r="H2527" s="12">
        <f t="shared" si="319"/>
        <v>0</v>
      </c>
      <c r="I2527" s="2" t="str">
        <f t="shared" si="312"/>
        <v/>
      </c>
      <c r="J2527" s="2" t="str">
        <f>IF(ISBLANK(A2527),"",-SUM(I$3:I2527))</f>
        <v/>
      </c>
      <c r="K2527" s="2" t="str">
        <f t="shared" si="313"/>
        <v/>
      </c>
      <c r="L2527" s="7" t="str">
        <f t="shared" si="314"/>
        <v/>
      </c>
      <c r="M2527" s="7" t="str">
        <f>IF(ISBLANK(A2527),"",K2527/($M$1+SUM(K$3:K2526)))</f>
        <v/>
      </c>
      <c r="N2527" t="str">
        <f>IF(ISBLANK(A2527),"",IF(H2528=0,NETWORKDAYS($H$3,H2527,holiday!$B$2:$B$10),IF(DAY(H2527)&lt;DAY(H2528),NETWORKDAYS($H$3,H2527,holiday!$B$2:$B$10),0)))</f>
        <v/>
      </c>
      <c r="O2527" t="str">
        <f>IF(ISBLANK(A2527),"",SUMIF($A$3:$A2527,O$2,$B$3:$B2527))</f>
        <v/>
      </c>
      <c r="P2527" t="str">
        <f>IF(ISBLANK(A2527),"",SUMIF($A$3:$A2527,P$2,$B$3:$B2527))</f>
        <v/>
      </c>
      <c r="Q2527" t="str">
        <f>IF(ISBLANK(A2527),"",SUMIF($A$3:$A2527,Q$2,$B$3:$B2527))</f>
        <v/>
      </c>
      <c r="R2527" t="str">
        <f>IF(ISBLANK(A2527),"",SUMIF($A$3:$A2527,R$2,$B$3:$B2527))</f>
        <v/>
      </c>
      <c r="T2527" s="2" t="str">
        <f t="shared" si="315"/>
        <v/>
      </c>
      <c r="U2527" s="2" t="str">
        <f t="shared" si="316"/>
        <v/>
      </c>
      <c r="V2527" s="2" t="str">
        <f t="shared" si="317"/>
        <v/>
      </c>
      <c r="W2527" s="2" t="str">
        <f t="shared" si="318"/>
        <v/>
      </c>
    </row>
    <row r="2528" spans="8:23" x14ac:dyDescent="0.3">
      <c r="H2528" s="12">
        <f t="shared" si="319"/>
        <v>0</v>
      </c>
      <c r="I2528" s="2" t="str">
        <f t="shared" si="312"/>
        <v/>
      </c>
      <c r="J2528" s="2" t="str">
        <f>IF(ISBLANK(A2528),"",-SUM(I$3:I2528))</f>
        <v/>
      </c>
      <c r="K2528" s="2" t="str">
        <f t="shared" si="313"/>
        <v/>
      </c>
      <c r="L2528" s="7" t="str">
        <f t="shared" si="314"/>
        <v/>
      </c>
      <c r="M2528" s="7" t="str">
        <f>IF(ISBLANK(A2528),"",K2528/($M$1+SUM(K$3:K2527)))</f>
        <v/>
      </c>
      <c r="N2528" t="str">
        <f>IF(ISBLANK(A2528),"",IF(H2529=0,NETWORKDAYS($H$3,H2528,holiday!$B$2:$B$10),IF(DAY(H2528)&lt;DAY(H2529),NETWORKDAYS($H$3,H2528,holiday!$B$2:$B$10),0)))</f>
        <v/>
      </c>
      <c r="O2528" t="str">
        <f>IF(ISBLANK(A2528),"",SUMIF($A$3:$A2528,O$2,$B$3:$B2528))</f>
        <v/>
      </c>
      <c r="P2528" t="str">
        <f>IF(ISBLANK(A2528),"",SUMIF($A$3:$A2528,P$2,$B$3:$B2528))</f>
        <v/>
      </c>
      <c r="Q2528" t="str">
        <f>IF(ISBLANK(A2528),"",SUMIF($A$3:$A2528,Q$2,$B$3:$B2528))</f>
        <v/>
      </c>
      <c r="R2528" t="str">
        <f>IF(ISBLANK(A2528),"",SUMIF($A$3:$A2528,R$2,$B$3:$B2528))</f>
        <v/>
      </c>
      <c r="T2528" s="2" t="str">
        <f t="shared" si="315"/>
        <v/>
      </c>
      <c r="U2528" s="2" t="str">
        <f t="shared" si="316"/>
        <v/>
      </c>
      <c r="V2528" s="2" t="str">
        <f t="shared" si="317"/>
        <v/>
      </c>
      <c r="W2528" s="2" t="str">
        <f t="shared" si="318"/>
        <v/>
      </c>
    </row>
    <row r="2529" spans="8:23" x14ac:dyDescent="0.3">
      <c r="H2529" s="12">
        <f t="shared" si="319"/>
        <v>0</v>
      </c>
      <c r="I2529" s="2" t="str">
        <f t="shared" si="312"/>
        <v/>
      </c>
      <c r="J2529" s="2" t="str">
        <f>IF(ISBLANK(A2529),"",-SUM(I$3:I2529))</f>
        <v/>
      </c>
      <c r="K2529" s="2" t="str">
        <f t="shared" si="313"/>
        <v/>
      </c>
      <c r="L2529" s="7" t="str">
        <f t="shared" si="314"/>
        <v/>
      </c>
      <c r="M2529" s="7" t="str">
        <f>IF(ISBLANK(A2529),"",K2529/($M$1+SUM(K$3:K2528)))</f>
        <v/>
      </c>
      <c r="N2529" t="str">
        <f>IF(ISBLANK(A2529),"",IF(H2530=0,NETWORKDAYS($H$3,H2529,holiday!$B$2:$B$10),IF(DAY(H2529)&lt;DAY(H2530),NETWORKDAYS($H$3,H2529,holiday!$B$2:$B$10),0)))</f>
        <v/>
      </c>
      <c r="O2529" t="str">
        <f>IF(ISBLANK(A2529),"",SUMIF($A$3:$A2529,O$2,$B$3:$B2529))</f>
        <v/>
      </c>
      <c r="P2529" t="str">
        <f>IF(ISBLANK(A2529),"",SUMIF($A$3:$A2529,P$2,$B$3:$B2529))</f>
        <v/>
      </c>
      <c r="Q2529" t="str">
        <f>IF(ISBLANK(A2529),"",SUMIF($A$3:$A2529,Q$2,$B$3:$B2529))</f>
        <v/>
      </c>
      <c r="R2529" t="str">
        <f>IF(ISBLANK(A2529),"",SUMIF($A$3:$A2529,R$2,$B$3:$B2529))</f>
        <v/>
      </c>
      <c r="T2529" s="2" t="str">
        <f t="shared" si="315"/>
        <v/>
      </c>
      <c r="U2529" s="2" t="str">
        <f t="shared" si="316"/>
        <v/>
      </c>
      <c r="V2529" s="2" t="str">
        <f t="shared" si="317"/>
        <v/>
      </c>
      <c r="W2529" s="2" t="str">
        <f t="shared" si="318"/>
        <v/>
      </c>
    </row>
    <row r="2530" spans="8:23" x14ac:dyDescent="0.3">
      <c r="H2530" s="12">
        <f t="shared" si="319"/>
        <v>0</v>
      </c>
      <c r="I2530" s="2" t="str">
        <f t="shared" si="312"/>
        <v/>
      </c>
      <c r="J2530" s="2" t="str">
        <f>IF(ISBLANK(A2530),"",-SUM(I$3:I2530))</f>
        <v/>
      </c>
      <c r="K2530" s="2" t="str">
        <f t="shared" si="313"/>
        <v/>
      </c>
      <c r="L2530" s="7" t="str">
        <f t="shared" si="314"/>
        <v/>
      </c>
      <c r="M2530" s="7" t="str">
        <f>IF(ISBLANK(A2530),"",K2530/($M$1+SUM(K$3:K2529)))</f>
        <v/>
      </c>
      <c r="N2530" t="str">
        <f>IF(ISBLANK(A2530),"",IF(H2531=0,NETWORKDAYS($H$3,H2530,holiday!$B$2:$B$10),IF(DAY(H2530)&lt;DAY(H2531),NETWORKDAYS($H$3,H2530,holiday!$B$2:$B$10),0)))</f>
        <v/>
      </c>
      <c r="O2530" t="str">
        <f>IF(ISBLANK(A2530),"",SUMIF($A$3:$A2530,O$2,$B$3:$B2530))</f>
        <v/>
      </c>
      <c r="P2530" t="str">
        <f>IF(ISBLANK(A2530),"",SUMIF($A$3:$A2530,P$2,$B$3:$B2530))</f>
        <v/>
      </c>
      <c r="Q2530" t="str">
        <f>IF(ISBLANK(A2530),"",SUMIF($A$3:$A2530,Q$2,$B$3:$B2530))</f>
        <v/>
      </c>
      <c r="R2530" t="str">
        <f>IF(ISBLANK(A2530),"",SUMIF($A$3:$A2530,R$2,$B$3:$B2530))</f>
        <v/>
      </c>
      <c r="T2530" s="2" t="str">
        <f t="shared" si="315"/>
        <v/>
      </c>
      <c r="U2530" s="2" t="str">
        <f t="shared" si="316"/>
        <v/>
      </c>
      <c r="V2530" s="2" t="str">
        <f t="shared" si="317"/>
        <v/>
      </c>
      <c r="W2530" s="2" t="str">
        <f t="shared" si="318"/>
        <v/>
      </c>
    </row>
    <row r="2531" spans="8:23" x14ac:dyDescent="0.3">
      <c r="H2531" s="12">
        <f t="shared" si="319"/>
        <v>0</v>
      </c>
      <c r="I2531" s="2" t="str">
        <f t="shared" si="312"/>
        <v/>
      </c>
      <c r="J2531" s="2" t="str">
        <f>IF(ISBLANK(A2531),"",-SUM(I$3:I2531))</f>
        <v/>
      </c>
      <c r="K2531" s="2" t="str">
        <f t="shared" si="313"/>
        <v/>
      </c>
      <c r="L2531" s="7" t="str">
        <f t="shared" si="314"/>
        <v/>
      </c>
      <c r="M2531" s="7" t="str">
        <f>IF(ISBLANK(A2531),"",K2531/($M$1+SUM(K$3:K2530)))</f>
        <v/>
      </c>
      <c r="N2531" t="str">
        <f>IF(ISBLANK(A2531),"",IF(H2532=0,NETWORKDAYS($H$3,H2531,holiday!$B$2:$B$10),IF(DAY(H2531)&lt;DAY(H2532),NETWORKDAYS($H$3,H2531,holiday!$B$2:$B$10),0)))</f>
        <v/>
      </c>
      <c r="O2531" t="str">
        <f>IF(ISBLANK(A2531),"",SUMIF($A$3:$A2531,O$2,$B$3:$B2531))</f>
        <v/>
      </c>
      <c r="P2531" t="str">
        <f>IF(ISBLANK(A2531),"",SUMIF($A$3:$A2531,P$2,$B$3:$B2531))</f>
        <v/>
      </c>
      <c r="Q2531" t="str">
        <f>IF(ISBLANK(A2531),"",SUMIF($A$3:$A2531,Q$2,$B$3:$B2531))</f>
        <v/>
      </c>
      <c r="R2531" t="str">
        <f>IF(ISBLANK(A2531),"",SUMIF($A$3:$A2531,R$2,$B$3:$B2531))</f>
        <v/>
      </c>
      <c r="T2531" s="2" t="str">
        <f t="shared" si="315"/>
        <v/>
      </c>
      <c r="U2531" s="2" t="str">
        <f t="shared" si="316"/>
        <v/>
      </c>
      <c r="V2531" s="2" t="str">
        <f t="shared" si="317"/>
        <v/>
      </c>
      <c r="W2531" s="2" t="str">
        <f t="shared" si="318"/>
        <v/>
      </c>
    </row>
    <row r="2532" spans="8:23" x14ac:dyDescent="0.3">
      <c r="H2532" s="12">
        <f t="shared" si="319"/>
        <v>0</v>
      </c>
      <c r="I2532" s="2" t="str">
        <f t="shared" si="312"/>
        <v/>
      </c>
      <c r="J2532" s="2" t="str">
        <f>IF(ISBLANK(A2532),"",-SUM(I$3:I2532))</f>
        <v/>
      </c>
      <c r="K2532" s="2" t="str">
        <f t="shared" si="313"/>
        <v/>
      </c>
      <c r="L2532" s="7" t="str">
        <f t="shared" si="314"/>
        <v/>
      </c>
      <c r="M2532" s="7" t="str">
        <f>IF(ISBLANK(A2532),"",K2532/($M$1+SUM(K$3:K2531)))</f>
        <v/>
      </c>
      <c r="N2532" t="str">
        <f>IF(ISBLANK(A2532),"",IF(H2533=0,NETWORKDAYS($H$3,H2532,holiday!$B$2:$B$10),IF(DAY(H2532)&lt;DAY(H2533),NETWORKDAYS($H$3,H2532,holiday!$B$2:$B$10),0)))</f>
        <v/>
      </c>
      <c r="O2532" t="str">
        <f>IF(ISBLANK(A2532),"",SUMIF($A$3:$A2532,O$2,$B$3:$B2532))</f>
        <v/>
      </c>
      <c r="P2532" t="str">
        <f>IF(ISBLANK(A2532),"",SUMIF($A$3:$A2532,P$2,$B$3:$B2532))</f>
        <v/>
      </c>
      <c r="Q2532" t="str">
        <f>IF(ISBLANK(A2532),"",SUMIF($A$3:$A2532,Q$2,$B$3:$B2532))</f>
        <v/>
      </c>
      <c r="R2532" t="str">
        <f>IF(ISBLANK(A2532),"",SUMIF($A$3:$A2532,R$2,$B$3:$B2532))</f>
        <v/>
      </c>
      <c r="T2532" s="2" t="str">
        <f t="shared" si="315"/>
        <v/>
      </c>
      <c r="U2532" s="2" t="str">
        <f t="shared" si="316"/>
        <v/>
      </c>
      <c r="V2532" s="2" t="str">
        <f t="shared" si="317"/>
        <v/>
      </c>
      <c r="W2532" s="2" t="str">
        <f t="shared" si="318"/>
        <v/>
      </c>
    </row>
    <row r="2533" spans="8:23" x14ac:dyDescent="0.3">
      <c r="H2533" s="12">
        <f t="shared" si="319"/>
        <v>0</v>
      </c>
      <c r="I2533" s="2" t="str">
        <f t="shared" si="312"/>
        <v/>
      </c>
      <c r="J2533" s="2" t="str">
        <f>IF(ISBLANK(A2533),"",-SUM(I$3:I2533))</f>
        <v/>
      </c>
      <c r="K2533" s="2" t="str">
        <f t="shared" si="313"/>
        <v/>
      </c>
      <c r="L2533" s="7" t="str">
        <f t="shared" si="314"/>
        <v/>
      </c>
      <c r="M2533" s="7" t="str">
        <f>IF(ISBLANK(A2533),"",K2533/($M$1+SUM(K$3:K2532)))</f>
        <v/>
      </c>
      <c r="N2533" t="str">
        <f>IF(ISBLANK(A2533),"",IF(H2534=0,NETWORKDAYS($H$3,H2533,holiday!$B$2:$B$10),IF(DAY(H2533)&lt;DAY(H2534),NETWORKDAYS($H$3,H2533,holiday!$B$2:$B$10),0)))</f>
        <v/>
      </c>
      <c r="O2533" t="str">
        <f>IF(ISBLANK(A2533),"",SUMIF($A$3:$A2533,O$2,$B$3:$B2533))</f>
        <v/>
      </c>
      <c r="P2533" t="str">
        <f>IF(ISBLANK(A2533),"",SUMIF($A$3:$A2533,P$2,$B$3:$B2533))</f>
        <v/>
      </c>
      <c r="Q2533" t="str">
        <f>IF(ISBLANK(A2533),"",SUMIF($A$3:$A2533,Q$2,$B$3:$B2533))</f>
        <v/>
      </c>
      <c r="R2533" t="str">
        <f>IF(ISBLANK(A2533),"",SUMIF($A$3:$A2533,R$2,$B$3:$B2533))</f>
        <v/>
      </c>
      <c r="T2533" s="2" t="str">
        <f t="shared" si="315"/>
        <v/>
      </c>
      <c r="U2533" s="2" t="str">
        <f t="shared" si="316"/>
        <v/>
      </c>
      <c r="V2533" s="2" t="str">
        <f t="shared" si="317"/>
        <v/>
      </c>
      <c r="W2533" s="2" t="str">
        <f t="shared" si="318"/>
        <v/>
      </c>
    </row>
    <row r="2534" spans="8:23" x14ac:dyDescent="0.3">
      <c r="H2534" s="12">
        <f t="shared" si="319"/>
        <v>0</v>
      </c>
      <c r="I2534" s="2" t="str">
        <f t="shared" si="312"/>
        <v/>
      </c>
      <c r="J2534" s="2" t="str">
        <f>IF(ISBLANK(A2534),"",-SUM(I$3:I2534))</f>
        <v/>
      </c>
      <c r="K2534" s="2" t="str">
        <f t="shared" si="313"/>
        <v/>
      </c>
      <c r="L2534" s="7" t="str">
        <f t="shared" si="314"/>
        <v/>
      </c>
      <c r="M2534" s="7" t="str">
        <f>IF(ISBLANK(A2534),"",K2534/($M$1+SUM(K$3:K2533)))</f>
        <v/>
      </c>
      <c r="N2534" t="str">
        <f>IF(ISBLANK(A2534),"",IF(H2535=0,NETWORKDAYS($H$3,H2534,holiday!$B$2:$B$10),IF(DAY(H2534)&lt;DAY(H2535),NETWORKDAYS($H$3,H2534,holiday!$B$2:$B$10),0)))</f>
        <v/>
      </c>
      <c r="O2534" t="str">
        <f>IF(ISBLANK(A2534),"",SUMIF($A$3:$A2534,O$2,$B$3:$B2534))</f>
        <v/>
      </c>
      <c r="P2534" t="str">
        <f>IF(ISBLANK(A2534),"",SUMIF($A$3:$A2534,P$2,$B$3:$B2534))</f>
        <v/>
      </c>
      <c r="Q2534" t="str">
        <f>IF(ISBLANK(A2534),"",SUMIF($A$3:$A2534,Q$2,$B$3:$B2534))</f>
        <v/>
      </c>
      <c r="R2534" t="str">
        <f>IF(ISBLANK(A2534),"",SUMIF($A$3:$A2534,R$2,$B$3:$B2534))</f>
        <v/>
      </c>
      <c r="T2534" s="2" t="str">
        <f t="shared" si="315"/>
        <v/>
      </c>
      <c r="U2534" s="2" t="str">
        <f t="shared" si="316"/>
        <v/>
      </c>
      <c r="V2534" s="2" t="str">
        <f t="shared" si="317"/>
        <v/>
      </c>
      <c r="W2534" s="2" t="str">
        <f t="shared" si="318"/>
        <v/>
      </c>
    </row>
    <row r="2535" spans="8:23" x14ac:dyDescent="0.3">
      <c r="H2535" s="12">
        <f t="shared" si="319"/>
        <v>0</v>
      </c>
      <c r="I2535" s="2" t="str">
        <f t="shared" si="312"/>
        <v/>
      </c>
      <c r="J2535" s="2" t="str">
        <f>IF(ISBLANK(A2535),"",-SUM(I$3:I2535))</f>
        <v/>
      </c>
      <c r="K2535" s="2" t="str">
        <f t="shared" si="313"/>
        <v/>
      </c>
      <c r="L2535" s="7" t="str">
        <f t="shared" si="314"/>
        <v/>
      </c>
      <c r="M2535" s="7" t="str">
        <f>IF(ISBLANK(A2535),"",K2535/($M$1+SUM(K$3:K2534)))</f>
        <v/>
      </c>
      <c r="N2535" t="str">
        <f>IF(ISBLANK(A2535),"",IF(H2536=0,NETWORKDAYS($H$3,H2535,holiday!$B$2:$B$10),IF(DAY(H2535)&lt;DAY(H2536),NETWORKDAYS($H$3,H2535,holiday!$B$2:$B$10),0)))</f>
        <v/>
      </c>
      <c r="O2535" t="str">
        <f>IF(ISBLANK(A2535),"",SUMIF($A$3:$A2535,O$2,$B$3:$B2535))</f>
        <v/>
      </c>
      <c r="P2535" t="str">
        <f>IF(ISBLANK(A2535),"",SUMIF($A$3:$A2535,P$2,$B$3:$B2535))</f>
        <v/>
      </c>
      <c r="Q2535" t="str">
        <f>IF(ISBLANK(A2535),"",SUMIF($A$3:$A2535,Q$2,$B$3:$B2535))</f>
        <v/>
      </c>
      <c r="R2535" t="str">
        <f>IF(ISBLANK(A2535),"",SUMIF($A$3:$A2535,R$2,$B$3:$B2535))</f>
        <v/>
      </c>
      <c r="T2535" s="2" t="str">
        <f t="shared" si="315"/>
        <v/>
      </c>
      <c r="U2535" s="2" t="str">
        <f t="shared" si="316"/>
        <v/>
      </c>
      <c r="V2535" s="2" t="str">
        <f t="shared" si="317"/>
        <v/>
      </c>
      <c r="W2535" s="2" t="str">
        <f t="shared" si="318"/>
        <v/>
      </c>
    </row>
    <row r="2536" spans="8:23" x14ac:dyDescent="0.3">
      <c r="H2536" s="12">
        <f t="shared" si="319"/>
        <v>0</v>
      </c>
      <c r="I2536" s="2" t="str">
        <f t="shared" ref="I2536:I2599" si="320">IF(ISBLANK(A2536),"",-B2536*C2536)</f>
        <v/>
      </c>
      <c r="J2536" s="2" t="str">
        <f>IF(ISBLANK(A2536),"",-SUM(I$3:I2536))</f>
        <v/>
      </c>
      <c r="K2536" s="2" t="str">
        <f t="shared" ref="K2536:K2599" si="321">IF(ISBLANK(A2536),"",SUMPRODUCT(O2536:R2536,T2536:W2536)-J2536)</f>
        <v/>
      </c>
      <c r="L2536" s="7" t="str">
        <f t="shared" ref="L2536:L2599" si="322">IF(ISBLANK(A2536),"",K2536/$M$1)</f>
        <v/>
      </c>
      <c r="M2536" s="7" t="str">
        <f>IF(ISBLANK(A2536),"",K2536/($M$1+SUM(K$3:K2535)))</f>
        <v/>
      </c>
      <c r="N2536" t="str">
        <f>IF(ISBLANK(A2536),"",IF(H2537=0,NETWORKDAYS($H$3,H2536,holiday!$B$2:$B$10),IF(DAY(H2536)&lt;DAY(H2537),NETWORKDAYS($H$3,H2536,holiday!$B$2:$B$10),0)))</f>
        <v/>
      </c>
      <c r="O2536" t="str">
        <f>IF(ISBLANK(A2536),"",SUMIF($A$3:$A2536,O$2,$B$3:$B2536))</f>
        <v/>
      </c>
      <c r="P2536" t="str">
        <f>IF(ISBLANK(A2536),"",SUMIF($A$3:$A2536,P$2,$B$3:$B2536))</f>
        <v/>
      </c>
      <c r="Q2536" t="str">
        <f>IF(ISBLANK(A2536),"",SUMIF($A$3:$A2536,Q$2,$B$3:$B2536))</f>
        <v/>
      </c>
      <c r="R2536" t="str">
        <f>IF(ISBLANK(A2536),"",SUMIF($A$3:$A2536,R$2,$B$3:$B2536))</f>
        <v/>
      </c>
      <c r="T2536" s="2" t="str">
        <f t="shared" ref="T2536:T2599" si="323">IF(ISBLANK(A2536),"",IF($A2536=T$2,$C2536,T2535))</f>
        <v/>
      </c>
      <c r="U2536" s="2" t="str">
        <f t="shared" ref="U2536:U2599" si="324">IF(ISBLANK(A2536),"",IF($A2536=U$2,$C2536,U2535))</f>
        <v/>
      </c>
      <c r="V2536" s="2" t="str">
        <f t="shared" ref="V2536:V2599" si="325">IF(ISBLANK(A2536),"",IF($A2536=V$2,$C2536,V2535))</f>
        <v/>
      </c>
      <c r="W2536" s="2" t="str">
        <f t="shared" ref="W2536:W2599" si="326">IF(ISBLANK(A2536),"",IF($A2536=W$2,$C2536,W2535))</f>
        <v/>
      </c>
    </row>
    <row r="2537" spans="8:23" x14ac:dyDescent="0.3">
      <c r="H2537" s="12">
        <f t="shared" si="319"/>
        <v>0</v>
      </c>
      <c r="I2537" s="2" t="str">
        <f t="shared" si="320"/>
        <v/>
      </c>
      <c r="J2537" s="2" t="str">
        <f>IF(ISBLANK(A2537),"",-SUM(I$3:I2537))</f>
        <v/>
      </c>
      <c r="K2537" s="2" t="str">
        <f t="shared" si="321"/>
        <v/>
      </c>
      <c r="L2537" s="7" t="str">
        <f t="shared" si="322"/>
        <v/>
      </c>
      <c r="M2537" s="7" t="str">
        <f>IF(ISBLANK(A2537),"",K2537/($M$1+SUM(K$3:K2536)))</f>
        <v/>
      </c>
      <c r="N2537" t="str">
        <f>IF(ISBLANK(A2537),"",IF(H2538=0,NETWORKDAYS($H$3,H2537,holiday!$B$2:$B$10),IF(DAY(H2537)&lt;DAY(H2538),NETWORKDAYS($H$3,H2537,holiday!$B$2:$B$10),0)))</f>
        <v/>
      </c>
      <c r="O2537" t="str">
        <f>IF(ISBLANK(A2537),"",SUMIF($A$3:$A2537,O$2,$B$3:$B2537))</f>
        <v/>
      </c>
      <c r="P2537" t="str">
        <f>IF(ISBLANK(A2537),"",SUMIF($A$3:$A2537,P$2,$B$3:$B2537))</f>
        <v/>
      </c>
      <c r="Q2537" t="str">
        <f>IF(ISBLANK(A2537),"",SUMIF($A$3:$A2537,Q$2,$B$3:$B2537))</f>
        <v/>
      </c>
      <c r="R2537" t="str">
        <f>IF(ISBLANK(A2537),"",SUMIF($A$3:$A2537,R$2,$B$3:$B2537))</f>
        <v/>
      </c>
      <c r="T2537" s="2" t="str">
        <f t="shared" si="323"/>
        <v/>
      </c>
      <c r="U2537" s="2" t="str">
        <f t="shared" si="324"/>
        <v/>
      </c>
      <c r="V2537" s="2" t="str">
        <f t="shared" si="325"/>
        <v/>
      </c>
      <c r="W2537" s="2" t="str">
        <f t="shared" si="326"/>
        <v/>
      </c>
    </row>
    <row r="2538" spans="8:23" x14ac:dyDescent="0.3">
      <c r="H2538" s="12">
        <f t="shared" si="319"/>
        <v>0</v>
      </c>
      <c r="I2538" s="2" t="str">
        <f t="shared" si="320"/>
        <v/>
      </c>
      <c r="J2538" s="2" t="str">
        <f>IF(ISBLANK(A2538),"",-SUM(I$3:I2538))</f>
        <v/>
      </c>
      <c r="K2538" s="2" t="str">
        <f t="shared" si="321"/>
        <v/>
      </c>
      <c r="L2538" s="7" t="str">
        <f t="shared" si="322"/>
        <v/>
      </c>
      <c r="M2538" s="7" t="str">
        <f>IF(ISBLANK(A2538),"",K2538/($M$1+SUM(K$3:K2537)))</f>
        <v/>
      </c>
      <c r="N2538" t="str">
        <f>IF(ISBLANK(A2538),"",IF(H2539=0,NETWORKDAYS($H$3,H2538,holiday!$B$2:$B$10),IF(DAY(H2538)&lt;DAY(H2539),NETWORKDAYS($H$3,H2538,holiday!$B$2:$B$10),0)))</f>
        <v/>
      </c>
      <c r="O2538" t="str">
        <f>IF(ISBLANK(A2538),"",SUMIF($A$3:$A2538,O$2,$B$3:$B2538))</f>
        <v/>
      </c>
      <c r="P2538" t="str">
        <f>IF(ISBLANK(A2538),"",SUMIF($A$3:$A2538,P$2,$B$3:$B2538))</f>
        <v/>
      </c>
      <c r="Q2538" t="str">
        <f>IF(ISBLANK(A2538),"",SUMIF($A$3:$A2538,Q$2,$B$3:$B2538))</f>
        <v/>
      </c>
      <c r="R2538" t="str">
        <f>IF(ISBLANK(A2538),"",SUMIF($A$3:$A2538,R$2,$B$3:$B2538))</f>
        <v/>
      </c>
      <c r="T2538" s="2" t="str">
        <f t="shared" si="323"/>
        <v/>
      </c>
      <c r="U2538" s="2" t="str">
        <f t="shared" si="324"/>
        <v/>
      </c>
      <c r="V2538" s="2" t="str">
        <f t="shared" si="325"/>
        <v/>
      </c>
      <c r="W2538" s="2" t="str">
        <f t="shared" si="326"/>
        <v/>
      </c>
    </row>
    <row r="2539" spans="8:23" x14ac:dyDescent="0.3">
      <c r="H2539" s="12">
        <f t="shared" si="319"/>
        <v>0</v>
      </c>
      <c r="I2539" s="2" t="str">
        <f t="shared" si="320"/>
        <v/>
      </c>
      <c r="J2539" s="2" t="str">
        <f>IF(ISBLANK(A2539),"",-SUM(I$3:I2539))</f>
        <v/>
      </c>
      <c r="K2539" s="2" t="str">
        <f t="shared" si="321"/>
        <v/>
      </c>
      <c r="L2539" s="7" t="str">
        <f t="shared" si="322"/>
        <v/>
      </c>
      <c r="M2539" s="7" t="str">
        <f>IF(ISBLANK(A2539),"",K2539/($M$1+SUM(K$3:K2538)))</f>
        <v/>
      </c>
      <c r="N2539" t="str">
        <f>IF(ISBLANK(A2539),"",IF(H2540=0,NETWORKDAYS($H$3,H2539,holiday!$B$2:$B$10),IF(DAY(H2539)&lt;DAY(H2540),NETWORKDAYS($H$3,H2539,holiday!$B$2:$B$10),0)))</f>
        <v/>
      </c>
      <c r="O2539" t="str">
        <f>IF(ISBLANK(A2539),"",SUMIF($A$3:$A2539,O$2,$B$3:$B2539))</f>
        <v/>
      </c>
      <c r="P2539" t="str">
        <f>IF(ISBLANK(A2539),"",SUMIF($A$3:$A2539,P$2,$B$3:$B2539))</f>
        <v/>
      </c>
      <c r="Q2539" t="str">
        <f>IF(ISBLANK(A2539),"",SUMIF($A$3:$A2539,Q$2,$B$3:$B2539))</f>
        <v/>
      </c>
      <c r="R2539" t="str">
        <f>IF(ISBLANK(A2539),"",SUMIF($A$3:$A2539,R$2,$B$3:$B2539))</f>
        <v/>
      </c>
      <c r="T2539" s="2" t="str">
        <f t="shared" si="323"/>
        <v/>
      </c>
      <c r="U2539" s="2" t="str">
        <f t="shared" si="324"/>
        <v/>
      </c>
      <c r="V2539" s="2" t="str">
        <f t="shared" si="325"/>
        <v/>
      </c>
      <c r="W2539" s="2" t="str">
        <f t="shared" si="326"/>
        <v/>
      </c>
    </row>
    <row r="2540" spans="8:23" x14ac:dyDescent="0.3">
      <c r="H2540" s="12">
        <f t="shared" si="319"/>
        <v>0</v>
      </c>
      <c r="I2540" s="2" t="str">
        <f t="shared" si="320"/>
        <v/>
      </c>
      <c r="J2540" s="2" t="str">
        <f>IF(ISBLANK(A2540),"",-SUM(I$3:I2540))</f>
        <v/>
      </c>
      <c r="K2540" s="2" t="str">
        <f t="shared" si="321"/>
        <v/>
      </c>
      <c r="L2540" s="7" t="str">
        <f t="shared" si="322"/>
        <v/>
      </c>
      <c r="M2540" s="7" t="str">
        <f>IF(ISBLANK(A2540),"",K2540/($M$1+SUM(K$3:K2539)))</f>
        <v/>
      </c>
      <c r="N2540" t="str">
        <f>IF(ISBLANK(A2540),"",IF(H2541=0,NETWORKDAYS($H$3,H2540,holiday!$B$2:$B$10),IF(DAY(H2540)&lt;DAY(H2541),NETWORKDAYS($H$3,H2540,holiday!$B$2:$B$10),0)))</f>
        <v/>
      </c>
      <c r="O2540" t="str">
        <f>IF(ISBLANK(A2540),"",SUMIF($A$3:$A2540,O$2,$B$3:$B2540))</f>
        <v/>
      </c>
      <c r="P2540" t="str">
        <f>IF(ISBLANK(A2540),"",SUMIF($A$3:$A2540,P$2,$B$3:$B2540))</f>
        <v/>
      </c>
      <c r="Q2540" t="str">
        <f>IF(ISBLANK(A2540),"",SUMIF($A$3:$A2540,Q$2,$B$3:$B2540))</f>
        <v/>
      </c>
      <c r="R2540" t="str">
        <f>IF(ISBLANK(A2540),"",SUMIF($A$3:$A2540,R$2,$B$3:$B2540))</f>
        <v/>
      </c>
      <c r="T2540" s="2" t="str">
        <f t="shared" si="323"/>
        <v/>
      </c>
      <c r="U2540" s="2" t="str">
        <f t="shared" si="324"/>
        <v/>
      </c>
      <c r="V2540" s="2" t="str">
        <f t="shared" si="325"/>
        <v/>
      </c>
      <c r="W2540" s="2" t="str">
        <f t="shared" si="326"/>
        <v/>
      </c>
    </row>
    <row r="2541" spans="8:23" x14ac:dyDescent="0.3">
      <c r="H2541" s="12">
        <f t="shared" si="319"/>
        <v>0</v>
      </c>
      <c r="I2541" s="2" t="str">
        <f t="shared" si="320"/>
        <v/>
      </c>
      <c r="J2541" s="2" t="str">
        <f>IF(ISBLANK(A2541),"",-SUM(I$3:I2541))</f>
        <v/>
      </c>
      <c r="K2541" s="2" t="str">
        <f t="shared" si="321"/>
        <v/>
      </c>
      <c r="L2541" s="7" t="str">
        <f t="shared" si="322"/>
        <v/>
      </c>
      <c r="M2541" s="7" t="str">
        <f>IF(ISBLANK(A2541),"",K2541/($M$1+SUM(K$3:K2540)))</f>
        <v/>
      </c>
      <c r="N2541" t="str">
        <f>IF(ISBLANK(A2541),"",IF(H2542=0,NETWORKDAYS($H$3,H2541,holiday!$B$2:$B$10),IF(DAY(H2541)&lt;DAY(H2542),NETWORKDAYS($H$3,H2541,holiday!$B$2:$B$10),0)))</f>
        <v/>
      </c>
      <c r="O2541" t="str">
        <f>IF(ISBLANK(A2541),"",SUMIF($A$3:$A2541,O$2,$B$3:$B2541))</f>
        <v/>
      </c>
      <c r="P2541" t="str">
        <f>IF(ISBLANK(A2541),"",SUMIF($A$3:$A2541,P$2,$B$3:$B2541))</f>
        <v/>
      </c>
      <c r="Q2541" t="str">
        <f>IF(ISBLANK(A2541),"",SUMIF($A$3:$A2541,Q$2,$B$3:$B2541))</f>
        <v/>
      </c>
      <c r="R2541" t="str">
        <f>IF(ISBLANK(A2541),"",SUMIF($A$3:$A2541,R$2,$B$3:$B2541))</f>
        <v/>
      </c>
      <c r="T2541" s="2" t="str">
        <f t="shared" si="323"/>
        <v/>
      </c>
      <c r="U2541" s="2" t="str">
        <f t="shared" si="324"/>
        <v/>
      </c>
      <c r="V2541" s="2" t="str">
        <f t="shared" si="325"/>
        <v/>
      </c>
      <c r="W2541" s="2" t="str">
        <f t="shared" si="326"/>
        <v/>
      </c>
    </row>
    <row r="2542" spans="8:23" x14ac:dyDescent="0.3">
      <c r="H2542" s="12">
        <f t="shared" si="319"/>
        <v>0</v>
      </c>
      <c r="I2542" s="2" t="str">
        <f t="shared" si="320"/>
        <v/>
      </c>
      <c r="J2542" s="2" t="str">
        <f>IF(ISBLANK(A2542),"",-SUM(I$3:I2542))</f>
        <v/>
      </c>
      <c r="K2542" s="2" t="str">
        <f t="shared" si="321"/>
        <v/>
      </c>
      <c r="L2542" s="7" t="str">
        <f t="shared" si="322"/>
        <v/>
      </c>
      <c r="M2542" s="7" t="str">
        <f>IF(ISBLANK(A2542),"",K2542/($M$1+SUM(K$3:K2541)))</f>
        <v/>
      </c>
      <c r="N2542" t="str">
        <f>IF(ISBLANK(A2542),"",IF(H2543=0,NETWORKDAYS($H$3,H2542,holiday!$B$2:$B$10),IF(DAY(H2542)&lt;DAY(H2543),NETWORKDAYS($H$3,H2542,holiday!$B$2:$B$10),0)))</f>
        <v/>
      </c>
      <c r="O2542" t="str">
        <f>IF(ISBLANK(A2542),"",SUMIF($A$3:$A2542,O$2,$B$3:$B2542))</f>
        <v/>
      </c>
      <c r="P2542" t="str">
        <f>IF(ISBLANK(A2542),"",SUMIF($A$3:$A2542,P$2,$B$3:$B2542))</f>
        <v/>
      </c>
      <c r="Q2542" t="str">
        <f>IF(ISBLANK(A2542),"",SUMIF($A$3:$A2542,Q$2,$B$3:$B2542))</f>
        <v/>
      </c>
      <c r="R2542" t="str">
        <f>IF(ISBLANK(A2542),"",SUMIF($A$3:$A2542,R$2,$B$3:$B2542))</f>
        <v/>
      </c>
      <c r="T2542" s="2" t="str">
        <f t="shared" si="323"/>
        <v/>
      </c>
      <c r="U2542" s="2" t="str">
        <f t="shared" si="324"/>
        <v/>
      </c>
      <c r="V2542" s="2" t="str">
        <f t="shared" si="325"/>
        <v/>
      </c>
      <c r="W2542" s="2" t="str">
        <f t="shared" si="326"/>
        <v/>
      </c>
    </row>
    <row r="2543" spans="8:23" x14ac:dyDescent="0.3">
      <c r="H2543" s="12">
        <f t="shared" si="319"/>
        <v>0</v>
      </c>
      <c r="I2543" s="2" t="str">
        <f t="shared" si="320"/>
        <v/>
      </c>
      <c r="J2543" s="2" t="str">
        <f>IF(ISBLANK(A2543),"",-SUM(I$3:I2543))</f>
        <v/>
      </c>
      <c r="K2543" s="2" t="str">
        <f t="shared" si="321"/>
        <v/>
      </c>
      <c r="L2543" s="7" t="str">
        <f t="shared" si="322"/>
        <v/>
      </c>
      <c r="M2543" s="7" t="str">
        <f>IF(ISBLANK(A2543),"",K2543/($M$1+SUM(K$3:K2542)))</f>
        <v/>
      </c>
      <c r="N2543" t="str">
        <f>IF(ISBLANK(A2543),"",IF(H2544=0,NETWORKDAYS($H$3,H2543,holiday!$B$2:$B$10),IF(DAY(H2543)&lt;DAY(H2544),NETWORKDAYS($H$3,H2543,holiday!$B$2:$B$10),0)))</f>
        <v/>
      </c>
      <c r="O2543" t="str">
        <f>IF(ISBLANK(A2543),"",SUMIF($A$3:$A2543,O$2,$B$3:$B2543))</f>
        <v/>
      </c>
      <c r="P2543" t="str">
        <f>IF(ISBLANK(A2543),"",SUMIF($A$3:$A2543,P$2,$B$3:$B2543))</f>
        <v/>
      </c>
      <c r="Q2543" t="str">
        <f>IF(ISBLANK(A2543),"",SUMIF($A$3:$A2543,Q$2,$B$3:$B2543))</f>
        <v/>
      </c>
      <c r="R2543" t="str">
        <f>IF(ISBLANK(A2543),"",SUMIF($A$3:$A2543,R$2,$B$3:$B2543))</f>
        <v/>
      </c>
      <c r="T2543" s="2" t="str">
        <f t="shared" si="323"/>
        <v/>
      </c>
      <c r="U2543" s="2" t="str">
        <f t="shared" si="324"/>
        <v/>
      </c>
      <c r="V2543" s="2" t="str">
        <f t="shared" si="325"/>
        <v/>
      </c>
      <c r="W2543" s="2" t="str">
        <f t="shared" si="326"/>
        <v/>
      </c>
    </row>
    <row r="2544" spans="8:23" x14ac:dyDescent="0.3">
      <c r="H2544" s="12">
        <f t="shared" si="319"/>
        <v>0</v>
      </c>
      <c r="I2544" s="2" t="str">
        <f t="shared" si="320"/>
        <v/>
      </c>
      <c r="J2544" s="2" t="str">
        <f>IF(ISBLANK(A2544),"",-SUM(I$3:I2544))</f>
        <v/>
      </c>
      <c r="K2544" s="2" t="str">
        <f t="shared" si="321"/>
        <v/>
      </c>
      <c r="L2544" s="7" t="str">
        <f t="shared" si="322"/>
        <v/>
      </c>
      <c r="M2544" s="7" t="str">
        <f>IF(ISBLANK(A2544),"",K2544/($M$1+SUM(K$3:K2543)))</f>
        <v/>
      </c>
      <c r="N2544" t="str">
        <f>IF(ISBLANK(A2544),"",IF(H2545=0,NETWORKDAYS($H$3,H2544,holiday!$B$2:$B$10),IF(DAY(H2544)&lt;DAY(H2545),NETWORKDAYS($H$3,H2544,holiday!$B$2:$B$10),0)))</f>
        <v/>
      </c>
      <c r="O2544" t="str">
        <f>IF(ISBLANK(A2544),"",SUMIF($A$3:$A2544,O$2,$B$3:$B2544))</f>
        <v/>
      </c>
      <c r="P2544" t="str">
        <f>IF(ISBLANK(A2544),"",SUMIF($A$3:$A2544,P$2,$B$3:$B2544))</f>
        <v/>
      </c>
      <c r="Q2544" t="str">
        <f>IF(ISBLANK(A2544),"",SUMIF($A$3:$A2544,Q$2,$B$3:$B2544))</f>
        <v/>
      </c>
      <c r="R2544" t="str">
        <f>IF(ISBLANK(A2544),"",SUMIF($A$3:$A2544,R$2,$B$3:$B2544))</f>
        <v/>
      </c>
      <c r="T2544" s="2" t="str">
        <f t="shared" si="323"/>
        <v/>
      </c>
      <c r="U2544" s="2" t="str">
        <f t="shared" si="324"/>
        <v/>
      </c>
      <c r="V2544" s="2" t="str">
        <f t="shared" si="325"/>
        <v/>
      </c>
      <c r="W2544" s="2" t="str">
        <f t="shared" si="326"/>
        <v/>
      </c>
    </row>
    <row r="2545" spans="8:23" x14ac:dyDescent="0.3">
      <c r="H2545" s="12">
        <f t="shared" si="319"/>
        <v>0</v>
      </c>
      <c r="I2545" s="2" t="str">
        <f t="shared" si="320"/>
        <v/>
      </c>
      <c r="J2545" s="2" t="str">
        <f>IF(ISBLANK(A2545),"",-SUM(I$3:I2545))</f>
        <v/>
      </c>
      <c r="K2545" s="2" t="str">
        <f t="shared" si="321"/>
        <v/>
      </c>
      <c r="L2545" s="7" t="str">
        <f t="shared" si="322"/>
        <v/>
      </c>
      <c r="M2545" s="7" t="str">
        <f>IF(ISBLANK(A2545),"",K2545/($M$1+SUM(K$3:K2544)))</f>
        <v/>
      </c>
      <c r="N2545" t="str">
        <f>IF(ISBLANK(A2545),"",IF(H2546=0,NETWORKDAYS($H$3,H2545,holiday!$B$2:$B$10),IF(DAY(H2545)&lt;DAY(H2546),NETWORKDAYS($H$3,H2545,holiday!$B$2:$B$10),0)))</f>
        <v/>
      </c>
      <c r="O2545" t="str">
        <f>IF(ISBLANK(A2545),"",SUMIF($A$3:$A2545,O$2,$B$3:$B2545))</f>
        <v/>
      </c>
      <c r="P2545" t="str">
        <f>IF(ISBLANK(A2545),"",SUMIF($A$3:$A2545,P$2,$B$3:$B2545))</f>
        <v/>
      </c>
      <c r="Q2545" t="str">
        <f>IF(ISBLANK(A2545),"",SUMIF($A$3:$A2545,Q$2,$B$3:$B2545))</f>
        <v/>
      </c>
      <c r="R2545" t="str">
        <f>IF(ISBLANK(A2545),"",SUMIF($A$3:$A2545,R$2,$B$3:$B2545))</f>
        <v/>
      </c>
      <c r="T2545" s="2" t="str">
        <f t="shared" si="323"/>
        <v/>
      </c>
      <c r="U2545" s="2" t="str">
        <f t="shared" si="324"/>
        <v/>
      </c>
      <c r="V2545" s="2" t="str">
        <f t="shared" si="325"/>
        <v/>
      </c>
      <c r="W2545" s="2" t="str">
        <f t="shared" si="326"/>
        <v/>
      </c>
    </row>
    <row r="2546" spans="8:23" x14ac:dyDescent="0.3">
      <c r="H2546" s="12">
        <f t="shared" si="319"/>
        <v>0</v>
      </c>
      <c r="I2546" s="2" t="str">
        <f t="shared" si="320"/>
        <v/>
      </c>
      <c r="J2546" s="2" t="str">
        <f>IF(ISBLANK(A2546),"",-SUM(I$3:I2546))</f>
        <v/>
      </c>
      <c r="K2546" s="2" t="str">
        <f t="shared" si="321"/>
        <v/>
      </c>
      <c r="L2546" s="7" t="str">
        <f t="shared" si="322"/>
        <v/>
      </c>
      <c r="M2546" s="7" t="str">
        <f>IF(ISBLANK(A2546),"",K2546/($M$1+SUM(K$3:K2545)))</f>
        <v/>
      </c>
      <c r="N2546" t="str">
        <f>IF(ISBLANK(A2546),"",IF(H2547=0,NETWORKDAYS($H$3,H2546,holiday!$B$2:$B$10),IF(DAY(H2546)&lt;DAY(H2547),NETWORKDAYS($H$3,H2546,holiday!$B$2:$B$10),0)))</f>
        <v/>
      </c>
      <c r="O2546" t="str">
        <f>IF(ISBLANK(A2546),"",SUMIF($A$3:$A2546,O$2,$B$3:$B2546))</f>
        <v/>
      </c>
      <c r="P2546" t="str">
        <f>IF(ISBLANK(A2546),"",SUMIF($A$3:$A2546,P$2,$B$3:$B2546))</f>
        <v/>
      </c>
      <c r="Q2546" t="str">
        <f>IF(ISBLANK(A2546),"",SUMIF($A$3:$A2546,Q$2,$B$3:$B2546))</f>
        <v/>
      </c>
      <c r="R2546" t="str">
        <f>IF(ISBLANK(A2546),"",SUMIF($A$3:$A2546,R$2,$B$3:$B2546))</f>
        <v/>
      </c>
      <c r="T2546" s="2" t="str">
        <f t="shared" si="323"/>
        <v/>
      </c>
      <c r="U2546" s="2" t="str">
        <f t="shared" si="324"/>
        <v/>
      </c>
      <c r="V2546" s="2" t="str">
        <f t="shared" si="325"/>
        <v/>
      </c>
      <c r="W2546" s="2" t="str">
        <f t="shared" si="326"/>
        <v/>
      </c>
    </row>
    <row r="2547" spans="8:23" x14ac:dyDescent="0.3">
      <c r="H2547" s="12">
        <f t="shared" si="319"/>
        <v>0</v>
      </c>
      <c r="I2547" s="2" t="str">
        <f t="shared" si="320"/>
        <v/>
      </c>
      <c r="J2547" s="2" t="str">
        <f>IF(ISBLANK(A2547),"",-SUM(I$3:I2547))</f>
        <v/>
      </c>
      <c r="K2547" s="2" t="str">
        <f t="shared" si="321"/>
        <v/>
      </c>
      <c r="L2547" s="7" t="str">
        <f t="shared" si="322"/>
        <v/>
      </c>
      <c r="M2547" s="7" t="str">
        <f>IF(ISBLANK(A2547),"",K2547/($M$1+SUM(K$3:K2546)))</f>
        <v/>
      </c>
      <c r="N2547" t="str">
        <f>IF(ISBLANK(A2547),"",IF(H2548=0,NETWORKDAYS($H$3,H2547,holiday!$B$2:$B$10),IF(DAY(H2547)&lt;DAY(H2548),NETWORKDAYS($H$3,H2547,holiday!$B$2:$B$10),0)))</f>
        <v/>
      </c>
      <c r="O2547" t="str">
        <f>IF(ISBLANK(A2547),"",SUMIF($A$3:$A2547,O$2,$B$3:$B2547))</f>
        <v/>
      </c>
      <c r="P2547" t="str">
        <f>IF(ISBLANK(A2547),"",SUMIF($A$3:$A2547,P$2,$B$3:$B2547))</f>
        <v/>
      </c>
      <c r="Q2547" t="str">
        <f>IF(ISBLANK(A2547),"",SUMIF($A$3:$A2547,Q$2,$B$3:$B2547))</f>
        <v/>
      </c>
      <c r="R2547" t="str">
        <f>IF(ISBLANK(A2547),"",SUMIF($A$3:$A2547,R$2,$B$3:$B2547))</f>
        <v/>
      </c>
      <c r="T2547" s="2" t="str">
        <f t="shared" si="323"/>
        <v/>
      </c>
      <c r="U2547" s="2" t="str">
        <f t="shared" si="324"/>
        <v/>
      </c>
      <c r="V2547" s="2" t="str">
        <f t="shared" si="325"/>
        <v/>
      </c>
      <c r="W2547" s="2" t="str">
        <f t="shared" si="326"/>
        <v/>
      </c>
    </row>
    <row r="2548" spans="8:23" x14ac:dyDescent="0.3">
      <c r="H2548" s="12">
        <f t="shared" si="319"/>
        <v>0</v>
      </c>
      <c r="I2548" s="2" t="str">
        <f t="shared" si="320"/>
        <v/>
      </c>
      <c r="J2548" s="2" t="str">
        <f>IF(ISBLANK(A2548),"",-SUM(I$3:I2548))</f>
        <v/>
      </c>
      <c r="K2548" s="2" t="str">
        <f t="shared" si="321"/>
        <v/>
      </c>
      <c r="L2548" s="7" t="str">
        <f t="shared" si="322"/>
        <v/>
      </c>
      <c r="M2548" s="7" t="str">
        <f>IF(ISBLANK(A2548),"",K2548/($M$1+SUM(K$3:K2547)))</f>
        <v/>
      </c>
      <c r="N2548" t="str">
        <f>IF(ISBLANK(A2548),"",IF(H2549=0,NETWORKDAYS($H$3,H2548,holiday!$B$2:$B$10),IF(DAY(H2548)&lt;DAY(H2549),NETWORKDAYS($H$3,H2548,holiday!$B$2:$B$10),0)))</f>
        <v/>
      </c>
      <c r="O2548" t="str">
        <f>IF(ISBLANK(A2548),"",SUMIF($A$3:$A2548,O$2,$B$3:$B2548))</f>
        <v/>
      </c>
      <c r="P2548" t="str">
        <f>IF(ISBLANK(A2548),"",SUMIF($A$3:$A2548,P$2,$B$3:$B2548))</f>
        <v/>
      </c>
      <c r="Q2548" t="str">
        <f>IF(ISBLANK(A2548),"",SUMIF($A$3:$A2548,Q$2,$B$3:$B2548))</f>
        <v/>
      </c>
      <c r="R2548" t="str">
        <f>IF(ISBLANK(A2548),"",SUMIF($A$3:$A2548,R$2,$B$3:$B2548))</f>
        <v/>
      </c>
      <c r="T2548" s="2" t="str">
        <f t="shared" si="323"/>
        <v/>
      </c>
      <c r="U2548" s="2" t="str">
        <f t="shared" si="324"/>
        <v/>
      </c>
      <c r="V2548" s="2" t="str">
        <f t="shared" si="325"/>
        <v/>
      </c>
      <c r="W2548" s="2" t="str">
        <f t="shared" si="326"/>
        <v/>
      </c>
    </row>
    <row r="2549" spans="8:23" x14ac:dyDescent="0.3">
      <c r="H2549" s="12">
        <f t="shared" si="319"/>
        <v>0</v>
      </c>
      <c r="I2549" s="2" t="str">
        <f t="shared" si="320"/>
        <v/>
      </c>
      <c r="J2549" s="2" t="str">
        <f>IF(ISBLANK(A2549),"",-SUM(I$3:I2549))</f>
        <v/>
      </c>
      <c r="K2549" s="2" t="str">
        <f t="shared" si="321"/>
        <v/>
      </c>
      <c r="L2549" s="7" t="str">
        <f t="shared" si="322"/>
        <v/>
      </c>
      <c r="M2549" s="7" t="str">
        <f>IF(ISBLANK(A2549),"",K2549/($M$1+SUM(K$3:K2548)))</f>
        <v/>
      </c>
      <c r="N2549" t="str">
        <f>IF(ISBLANK(A2549),"",IF(H2550=0,NETWORKDAYS($H$3,H2549,holiday!$B$2:$B$10),IF(DAY(H2549)&lt;DAY(H2550),NETWORKDAYS($H$3,H2549,holiday!$B$2:$B$10),0)))</f>
        <v/>
      </c>
      <c r="O2549" t="str">
        <f>IF(ISBLANK(A2549),"",SUMIF($A$3:$A2549,O$2,$B$3:$B2549))</f>
        <v/>
      </c>
      <c r="P2549" t="str">
        <f>IF(ISBLANK(A2549),"",SUMIF($A$3:$A2549,P$2,$B$3:$B2549))</f>
        <v/>
      </c>
      <c r="Q2549" t="str">
        <f>IF(ISBLANK(A2549),"",SUMIF($A$3:$A2549,Q$2,$B$3:$B2549))</f>
        <v/>
      </c>
      <c r="R2549" t="str">
        <f>IF(ISBLANK(A2549),"",SUMIF($A$3:$A2549,R$2,$B$3:$B2549))</f>
        <v/>
      </c>
      <c r="T2549" s="2" t="str">
        <f t="shared" si="323"/>
        <v/>
      </c>
      <c r="U2549" s="2" t="str">
        <f t="shared" si="324"/>
        <v/>
      </c>
      <c r="V2549" s="2" t="str">
        <f t="shared" si="325"/>
        <v/>
      </c>
      <c r="W2549" s="2" t="str">
        <f t="shared" si="326"/>
        <v/>
      </c>
    </row>
    <row r="2550" spans="8:23" x14ac:dyDescent="0.3">
      <c r="H2550" s="12">
        <f t="shared" si="319"/>
        <v>0</v>
      </c>
      <c r="I2550" s="2" t="str">
        <f t="shared" si="320"/>
        <v/>
      </c>
      <c r="J2550" s="2" t="str">
        <f>IF(ISBLANK(A2550),"",-SUM(I$3:I2550))</f>
        <v/>
      </c>
      <c r="K2550" s="2" t="str">
        <f t="shared" si="321"/>
        <v/>
      </c>
      <c r="L2550" s="7" t="str">
        <f t="shared" si="322"/>
        <v/>
      </c>
      <c r="M2550" s="7" t="str">
        <f>IF(ISBLANK(A2550),"",K2550/($M$1+SUM(K$3:K2549)))</f>
        <v/>
      </c>
      <c r="N2550" t="str">
        <f>IF(ISBLANK(A2550),"",IF(H2551=0,NETWORKDAYS($H$3,H2550,holiday!$B$2:$B$10),IF(DAY(H2550)&lt;DAY(H2551),NETWORKDAYS($H$3,H2550,holiday!$B$2:$B$10),0)))</f>
        <v/>
      </c>
      <c r="O2550" t="str">
        <f>IF(ISBLANK(A2550),"",SUMIF($A$3:$A2550,O$2,$B$3:$B2550))</f>
        <v/>
      </c>
      <c r="P2550" t="str">
        <f>IF(ISBLANK(A2550),"",SUMIF($A$3:$A2550,P$2,$B$3:$B2550))</f>
        <v/>
      </c>
      <c r="Q2550" t="str">
        <f>IF(ISBLANK(A2550),"",SUMIF($A$3:$A2550,Q$2,$B$3:$B2550))</f>
        <v/>
      </c>
      <c r="R2550" t="str">
        <f>IF(ISBLANK(A2550),"",SUMIF($A$3:$A2550,R$2,$B$3:$B2550))</f>
        <v/>
      </c>
      <c r="T2550" s="2" t="str">
        <f t="shared" si="323"/>
        <v/>
      </c>
      <c r="U2550" s="2" t="str">
        <f t="shared" si="324"/>
        <v/>
      </c>
      <c r="V2550" s="2" t="str">
        <f t="shared" si="325"/>
        <v/>
      </c>
      <c r="W2550" s="2" t="str">
        <f t="shared" si="326"/>
        <v/>
      </c>
    </row>
    <row r="2551" spans="8:23" x14ac:dyDescent="0.3">
      <c r="H2551" s="12">
        <f t="shared" si="319"/>
        <v>0</v>
      </c>
      <c r="I2551" s="2" t="str">
        <f t="shared" si="320"/>
        <v/>
      </c>
      <c r="J2551" s="2" t="str">
        <f>IF(ISBLANK(A2551),"",-SUM(I$3:I2551))</f>
        <v/>
      </c>
      <c r="K2551" s="2" t="str">
        <f t="shared" si="321"/>
        <v/>
      </c>
      <c r="L2551" s="7" t="str">
        <f t="shared" si="322"/>
        <v/>
      </c>
      <c r="M2551" s="7" t="str">
        <f>IF(ISBLANK(A2551),"",K2551/($M$1+SUM(K$3:K2550)))</f>
        <v/>
      </c>
      <c r="N2551" t="str">
        <f>IF(ISBLANK(A2551),"",IF(H2552=0,NETWORKDAYS($H$3,H2551,holiday!$B$2:$B$10),IF(DAY(H2551)&lt;DAY(H2552),NETWORKDAYS($H$3,H2551,holiday!$B$2:$B$10),0)))</f>
        <v/>
      </c>
      <c r="O2551" t="str">
        <f>IF(ISBLANK(A2551),"",SUMIF($A$3:$A2551,O$2,$B$3:$B2551))</f>
        <v/>
      </c>
      <c r="P2551" t="str">
        <f>IF(ISBLANK(A2551),"",SUMIF($A$3:$A2551,P$2,$B$3:$B2551))</f>
        <v/>
      </c>
      <c r="Q2551" t="str">
        <f>IF(ISBLANK(A2551),"",SUMIF($A$3:$A2551,Q$2,$B$3:$B2551))</f>
        <v/>
      </c>
      <c r="R2551" t="str">
        <f>IF(ISBLANK(A2551),"",SUMIF($A$3:$A2551,R$2,$B$3:$B2551))</f>
        <v/>
      </c>
      <c r="T2551" s="2" t="str">
        <f t="shared" si="323"/>
        <v/>
      </c>
      <c r="U2551" s="2" t="str">
        <f t="shared" si="324"/>
        <v/>
      </c>
      <c r="V2551" s="2" t="str">
        <f t="shared" si="325"/>
        <v/>
      </c>
      <c r="W2551" s="2" t="str">
        <f t="shared" si="326"/>
        <v/>
      </c>
    </row>
    <row r="2552" spans="8:23" x14ac:dyDescent="0.3">
      <c r="H2552" s="12">
        <f t="shared" si="319"/>
        <v>0</v>
      </c>
      <c r="I2552" s="2" t="str">
        <f t="shared" si="320"/>
        <v/>
      </c>
      <c r="J2552" s="2" t="str">
        <f>IF(ISBLANK(A2552),"",-SUM(I$3:I2552))</f>
        <v/>
      </c>
      <c r="K2552" s="2" t="str">
        <f t="shared" si="321"/>
        <v/>
      </c>
      <c r="L2552" s="7" t="str">
        <f t="shared" si="322"/>
        <v/>
      </c>
      <c r="M2552" s="7" t="str">
        <f>IF(ISBLANK(A2552),"",K2552/($M$1+SUM(K$3:K2551)))</f>
        <v/>
      </c>
      <c r="N2552" t="str">
        <f>IF(ISBLANK(A2552),"",IF(H2553=0,NETWORKDAYS($H$3,H2552,holiday!$B$2:$B$10),IF(DAY(H2552)&lt;DAY(H2553),NETWORKDAYS($H$3,H2552,holiday!$B$2:$B$10),0)))</f>
        <v/>
      </c>
      <c r="O2552" t="str">
        <f>IF(ISBLANK(A2552),"",SUMIF($A$3:$A2552,O$2,$B$3:$B2552))</f>
        <v/>
      </c>
      <c r="P2552" t="str">
        <f>IF(ISBLANK(A2552),"",SUMIF($A$3:$A2552,P$2,$B$3:$B2552))</f>
        <v/>
      </c>
      <c r="Q2552" t="str">
        <f>IF(ISBLANK(A2552),"",SUMIF($A$3:$A2552,Q$2,$B$3:$B2552))</f>
        <v/>
      </c>
      <c r="R2552" t="str">
        <f>IF(ISBLANK(A2552),"",SUMIF($A$3:$A2552,R$2,$B$3:$B2552))</f>
        <v/>
      </c>
      <c r="T2552" s="2" t="str">
        <f t="shared" si="323"/>
        <v/>
      </c>
      <c r="U2552" s="2" t="str">
        <f t="shared" si="324"/>
        <v/>
      </c>
      <c r="V2552" s="2" t="str">
        <f t="shared" si="325"/>
        <v/>
      </c>
      <c r="W2552" s="2" t="str">
        <f t="shared" si="326"/>
        <v/>
      </c>
    </row>
    <row r="2553" spans="8:23" x14ac:dyDescent="0.3">
      <c r="H2553" s="12">
        <f t="shared" si="319"/>
        <v>0</v>
      </c>
      <c r="I2553" s="2" t="str">
        <f t="shared" si="320"/>
        <v/>
      </c>
      <c r="J2553" s="2" t="str">
        <f>IF(ISBLANK(A2553),"",-SUM(I$3:I2553))</f>
        <v/>
      </c>
      <c r="K2553" s="2" t="str">
        <f t="shared" si="321"/>
        <v/>
      </c>
      <c r="L2553" s="7" t="str">
        <f t="shared" si="322"/>
        <v/>
      </c>
      <c r="M2553" s="7" t="str">
        <f>IF(ISBLANK(A2553),"",K2553/($M$1+SUM(K$3:K2552)))</f>
        <v/>
      </c>
      <c r="N2553" t="str">
        <f>IF(ISBLANK(A2553),"",IF(H2554=0,NETWORKDAYS($H$3,H2553,holiday!$B$2:$B$10),IF(DAY(H2553)&lt;DAY(H2554),NETWORKDAYS($H$3,H2553,holiday!$B$2:$B$10),0)))</f>
        <v/>
      </c>
      <c r="O2553" t="str">
        <f>IF(ISBLANK(A2553),"",SUMIF($A$3:$A2553,O$2,$B$3:$B2553))</f>
        <v/>
      </c>
      <c r="P2553" t="str">
        <f>IF(ISBLANK(A2553),"",SUMIF($A$3:$A2553,P$2,$B$3:$B2553))</f>
        <v/>
      </c>
      <c r="Q2553" t="str">
        <f>IF(ISBLANK(A2553),"",SUMIF($A$3:$A2553,Q$2,$B$3:$B2553))</f>
        <v/>
      </c>
      <c r="R2553" t="str">
        <f>IF(ISBLANK(A2553),"",SUMIF($A$3:$A2553,R$2,$B$3:$B2553))</f>
        <v/>
      </c>
      <c r="T2553" s="2" t="str">
        <f t="shared" si="323"/>
        <v/>
      </c>
      <c r="U2553" s="2" t="str">
        <f t="shared" si="324"/>
        <v/>
      </c>
      <c r="V2553" s="2" t="str">
        <f t="shared" si="325"/>
        <v/>
      </c>
      <c r="W2553" s="2" t="str">
        <f t="shared" si="326"/>
        <v/>
      </c>
    </row>
    <row r="2554" spans="8:23" x14ac:dyDescent="0.3">
      <c r="H2554" s="12">
        <f t="shared" si="319"/>
        <v>0</v>
      </c>
      <c r="I2554" s="2" t="str">
        <f t="shared" si="320"/>
        <v/>
      </c>
      <c r="J2554" s="2" t="str">
        <f>IF(ISBLANK(A2554),"",-SUM(I$3:I2554))</f>
        <v/>
      </c>
      <c r="K2554" s="2" t="str">
        <f t="shared" si="321"/>
        <v/>
      </c>
      <c r="L2554" s="7" t="str">
        <f t="shared" si="322"/>
        <v/>
      </c>
      <c r="M2554" s="7" t="str">
        <f>IF(ISBLANK(A2554),"",K2554/($M$1+SUM(K$3:K2553)))</f>
        <v/>
      </c>
      <c r="N2554" t="str">
        <f>IF(ISBLANK(A2554),"",IF(H2555=0,NETWORKDAYS($H$3,H2554,holiday!$B$2:$B$10),IF(DAY(H2554)&lt;DAY(H2555),NETWORKDAYS($H$3,H2554,holiday!$B$2:$B$10),0)))</f>
        <v/>
      </c>
      <c r="O2554" t="str">
        <f>IF(ISBLANK(A2554),"",SUMIF($A$3:$A2554,O$2,$B$3:$B2554))</f>
        <v/>
      </c>
      <c r="P2554" t="str">
        <f>IF(ISBLANK(A2554),"",SUMIF($A$3:$A2554,P$2,$B$3:$B2554))</f>
        <v/>
      </c>
      <c r="Q2554" t="str">
        <f>IF(ISBLANK(A2554),"",SUMIF($A$3:$A2554,Q$2,$B$3:$B2554))</f>
        <v/>
      </c>
      <c r="R2554" t="str">
        <f>IF(ISBLANK(A2554),"",SUMIF($A$3:$A2554,R$2,$B$3:$B2554))</f>
        <v/>
      </c>
      <c r="T2554" s="2" t="str">
        <f t="shared" si="323"/>
        <v/>
      </c>
      <c r="U2554" s="2" t="str">
        <f t="shared" si="324"/>
        <v/>
      </c>
      <c r="V2554" s="2" t="str">
        <f t="shared" si="325"/>
        <v/>
      </c>
      <c r="W2554" s="2" t="str">
        <f t="shared" si="326"/>
        <v/>
      </c>
    </row>
    <row r="2555" spans="8:23" x14ac:dyDescent="0.3">
      <c r="H2555" s="12">
        <f t="shared" si="319"/>
        <v>0</v>
      </c>
      <c r="I2555" s="2" t="str">
        <f t="shared" si="320"/>
        <v/>
      </c>
      <c r="J2555" s="2" t="str">
        <f>IF(ISBLANK(A2555),"",-SUM(I$3:I2555))</f>
        <v/>
      </c>
      <c r="K2555" s="2" t="str">
        <f t="shared" si="321"/>
        <v/>
      </c>
      <c r="L2555" s="7" t="str">
        <f t="shared" si="322"/>
        <v/>
      </c>
      <c r="M2555" s="7" t="str">
        <f>IF(ISBLANK(A2555),"",K2555/($M$1+SUM(K$3:K2554)))</f>
        <v/>
      </c>
      <c r="N2555" t="str">
        <f>IF(ISBLANK(A2555),"",IF(H2556=0,NETWORKDAYS($H$3,H2555,holiday!$B$2:$B$10),IF(DAY(H2555)&lt;DAY(H2556),NETWORKDAYS($H$3,H2555,holiday!$B$2:$B$10),0)))</f>
        <v/>
      </c>
      <c r="O2555" t="str">
        <f>IF(ISBLANK(A2555),"",SUMIF($A$3:$A2555,O$2,$B$3:$B2555))</f>
        <v/>
      </c>
      <c r="P2555" t="str">
        <f>IF(ISBLANK(A2555),"",SUMIF($A$3:$A2555,P$2,$B$3:$B2555))</f>
        <v/>
      </c>
      <c r="Q2555" t="str">
        <f>IF(ISBLANK(A2555),"",SUMIF($A$3:$A2555,Q$2,$B$3:$B2555))</f>
        <v/>
      </c>
      <c r="R2555" t="str">
        <f>IF(ISBLANK(A2555),"",SUMIF($A$3:$A2555,R$2,$B$3:$B2555))</f>
        <v/>
      </c>
      <c r="T2555" s="2" t="str">
        <f t="shared" si="323"/>
        <v/>
      </c>
      <c r="U2555" s="2" t="str">
        <f t="shared" si="324"/>
        <v/>
      </c>
      <c r="V2555" s="2" t="str">
        <f t="shared" si="325"/>
        <v/>
      </c>
      <c r="W2555" s="2" t="str">
        <f t="shared" si="326"/>
        <v/>
      </c>
    </row>
    <row r="2556" spans="8:23" x14ac:dyDescent="0.3">
      <c r="H2556" s="12">
        <f t="shared" si="319"/>
        <v>0</v>
      </c>
      <c r="I2556" s="2" t="str">
        <f t="shared" si="320"/>
        <v/>
      </c>
      <c r="J2556" s="2" t="str">
        <f>IF(ISBLANK(A2556),"",-SUM(I$3:I2556))</f>
        <v/>
      </c>
      <c r="K2556" s="2" t="str">
        <f t="shared" si="321"/>
        <v/>
      </c>
      <c r="L2556" s="7" t="str">
        <f t="shared" si="322"/>
        <v/>
      </c>
      <c r="M2556" s="7" t="str">
        <f>IF(ISBLANK(A2556),"",K2556/($M$1+SUM(K$3:K2555)))</f>
        <v/>
      </c>
      <c r="N2556" t="str">
        <f>IF(ISBLANK(A2556),"",IF(H2557=0,NETWORKDAYS($H$3,H2556,holiday!$B$2:$B$10),IF(DAY(H2556)&lt;DAY(H2557),NETWORKDAYS($H$3,H2556,holiday!$B$2:$B$10),0)))</f>
        <v/>
      </c>
      <c r="O2556" t="str">
        <f>IF(ISBLANK(A2556),"",SUMIF($A$3:$A2556,O$2,$B$3:$B2556))</f>
        <v/>
      </c>
      <c r="P2556" t="str">
        <f>IF(ISBLANK(A2556),"",SUMIF($A$3:$A2556,P$2,$B$3:$B2556))</f>
        <v/>
      </c>
      <c r="Q2556" t="str">
        <f>IF(ISBLANK(A2556),"",SUMIF($A$3:$A2556,Q$2,$B$3:$B2556))</f>
        <v/>
      </c>
      <c r="R2556" t="str">
        <f>IF(ISBLANK(A2556),"",SUMIF($A$3:$A2556,R$2,$B$3:$B2556))</f>
        <v/>
      </c>
      <c r="T2556" s="2" t="str">
        <f t="shared" si="323"/>
        <v/>
      </c>
      <c r="U2556" s="2" t="str">
        <f t="shared" si="324"/>
        <v/>
      </c>
      <c r="V2556" s="2" t="str">
        <f t="shared" si="325"/>
        <v/>
      </c>
      <c r="W2556" s="2" t="str">
        <f t="shared" si="326"/>
        <v/>
      </c>
    </row>
    <row r="2557" spans="8:23" x14ac:dyDescent="0.3">
      <c r="H2557" s="12">
        <f t="shared" si="319"/>
        <v>0</v>
      </c>
      <c r="I2557" s="2" t="str">
        <f t="shared" si="320"/>
        <v/>
      </c>
      <c r="J2557" s="2" t="str">
        <f>IF(ISBLANK(A2557),"",-SUM(I$3:I2557))</f>
        <v/>
      </c>
      <c r="K2557" s="2" t="str">
        <f t="shared" si="321"/>
        <v/>
      </c>
      <c r="L2557" s="7" t="str">
        <f t="shared" si="322"/>
        <v/>
      </c>
      <c r="M2557" s="7" t="str">
        <f>IF(ISBLANK(A2557),"",K2557/($M$1+SUM(K$3:K2556)))</f>
        <v/>
      </c>
      <c r="N2557" t="str">
        <f>IF(ISBLANK(A2557),"",IF(H2558=0,NETWORKDAYS($H$3,H2557,holiday!$B$2:$B$10),IF(DAY(H2557)&lt;DAY(H2558),NETWORKDAYS($H$3,H2557,holiday!$B$2:$B$10),0)))</f>
        <v/>
      </c>
      <c r="O2557" t="str">
        <f>IF(ISBLANK(A2557),"",SUMIF($A$3:$A2557,O$2,$B$3:$B2557))</f>
        <v/>
      </c>
      <c r="P2557" t="str">
        <f>IF(ISBLANK(A2557),"",SUMIF($A$3:$A2557,P$2,$B$3:$B2557))</f>
        <v/>
      </c>
      <c r="Q2557" t="str">
        <f>IF(ISBLANK(A2557),"",SUMIF($A$3:$A2557,Q$2,$B$3:$B2557))</f>
        <v/>
      </c>
      <c r="R2557" t="str">
        <f>IF(ISBLANK(A2557),"",SUMIF($A$3:$A2557,R$2,$B$3:$B2557))</f>
        <v/>
      </c>
      <c r="T2557" s="2" t="str">
        <f t="shared" si="323"/>
        <v/>
      </c>
      <c r="U2557" s="2" t="str">
        <f t="shared" si="324"/>
        <v/>
      </c>
      <c r="V2557" s="2" t="str">
        <f t="shared" si="325"/>
        <v/>
      </c>
      <c r="W2557" s="2" t="str">
        <f t="shared" si="326"/>
        <v/>
      </c>
    </row>
    <row r="2558" spans="8:23" x14ac:dyDescent="0.3">
      <c r="H2558" s="12">
        <f t="shared" si="319"/>
        <v>0</v>
      </c>
      <c r="I2558" s="2" t="str">
        <f t="shared" si="320"/>
        <v/>
      </c>
      <c r="J2558" s="2" t="str">
        <f>IF(ISBLANK(A2558),"",-SUM(I$3:I2558))</f>
        <v/>
      </c>
      <c r="K2558" s="2" t="str">
        <f t="shared" si="321"/>
        <v/>
      </c>
      <c r="L2558" s="7" t="str">
        <f t="shared" si="322"/>
        <v/>
      </c>
      <c r="M2558" s="7" t="str">
        <f>IF(ISBLANK(A2558),"",K2558/($M$1+SUM(K$3:K2557)))</f>
        <v/>
      </c>
      <c r="N2558" t="str">
        <f>IF(ISBLANK(A2558),"",IF(H2559=0,NETWORKDAYS($H$3,H2558,holiday!$B$2:$B$10),IF(DAY(H2558)&lt;DAY(H2559),NETWORKDAYS($H$3,H2558,holiday!$B$2:$B$10),0)))</f>
        <v/>
      </c>
      <c r="O2558" t="str">
        <f>IF(ISBLANK(A2558),"",SUMIF($A$3:$A2558,O$2,$B$3:$B2558))</f>
        <v/>
      </c>
      <c r="P2558" t="str">
        <f>IF(ISBLANK(A2558),"",SUMIF($A$3:$A2558,P$2,$B$3:$B2558))</f>
        <v/>
      </c>
      <c r="Q2558" t="str">
        <f>IF(ISBLANK(A2558),"",SUMIF($A$3:$A2558,Q$2,$B$3:$B2558))</f>
        <v/>
      </c>
      <c r="R2558" t="str">
        <f>IF(ISBLANK(A2558),"",SUMIF($A$3:$A2558,R$2,$B$3:$B2558))</f>
        <v/>
      </c>
      <c r="T2558" s="2" t="str">
        <f t="shared" si="323"/>
        <v/>
      </c>
      <c r="U2558" s="2" t="str">
        <f t="shared" si="324"/>
        <v/>
      </c>
      <c r="V2558" s="2" t="str">
        <f t="shared" si="325"/>
        <v/>
      </c>
      <c r="W2558" s="2" t="str">
        <f t="shared" si="326"/>
        <v/>
      </c>
    </row>
    <row r="2559" spans="8:23" x14ac:dyDescent="0.3">
      <c r="H2559" s="12">
        <f t="shared" si="319"/>
        <v>0</v>
      </c>
      <c r="I2559" s="2" t="str">
        <f t="shared" si="320"/>
        <v/>
      </c>
      <c r="J2559" s="2" t="str">
        <f>IF(ISBLANK(A2559),"",-SUM(I$3:I2559))</f>
        <v/>
      </c>
      <c r="K2559" s="2" t="str">
        <f t="shared" si="321"/>
        <v/>
      </c>
      <c r="L2559" s="7" t="str">
        <f t="shared" si="322"/>
        <v/>
      </c>
      <c r="M2559" s="7" t="str">
        <f>IF(ISBLANK(A2559),"",K2559/($M$1+SUM(K$3:K2558)))</f>
        <v/>
      </c>
      <c r="N2559" t="str">
        <f>IF(ISBLANK(A2559),"",IF(H2560=0,NETWORKDAYS($H$3,H2559,holiday!$B$2:$B$10),IF(DAY(H2559)&lt;DAY(H2560),NETWORKDAYS($H$3,H2559,holiday!$B$2:$B$10),0)))</f>
        <v/>
      </c>
      <c r="O2559" t="str">
        <f>IF(ISBLANK(A2559),"",SUMIF($A$3:$A2559,O$2,$B$3:$B2559))</f>
        <v/>
      </c>
      <c r="P2559" t="str">
        <f>IF(ISBLANK(A2559),"",SUMIF($A$3:$A2559,P$2,$B$3:$B2559))</f>
        <v/>
      </c>
      <c r="Q2559" t="str">
        <f>IF(ISBLANK(A2559),"",SUMIF($A$3:$A2559,Q$2,$B$3:$B2559))</f>
        <v/>
      </c>
      <c r="R2559" t="str">
        <f>IF(ISBLANK(A2559),"",SUMIF($A$3:$A2559,R$2,$B$3:$B2559))</f>
        <v/>
      </c>
      <c r="T2559" s="2" t="str">
        <f t="shared" si="323"/>
        <v/>
      </c>
      <c r="U2559" s="2" t="str">
        <f t="shared" si="324"/>
        <v/>
      </c>
      <c r="V2559" s="2" t="str">
        <f t="shared" si="325"/>
        <v/>
      </c>
      <c r="W2559" s="2" t="str">
        <f t="shared" si="326"/>
        <v/>
      </c>
    </row>
    <row r="2560" spans="8:23" x14ac:dyDescent="0.3">
      <c r="H2560" s="12">
        <f t="shared" si="319"/>
        <v>0</v>
      </c>
      <c r="I2560" s="2" t="str">
        <f t="shared" si="320"/>
        <v/>
      </c>
      <c r="J2560" s="2" t="str">
        <f>IF(ISBLANK(A2560),"",-SUM(I$3:I2560))</f>
        <v/>
      </c>
      <c r="K2560" s="2" t="str">
        <f t="shared" si="321"/>
        <v/>
      </c>
      <c r="L2560" s="7" t="str">
        <f t="shared" si="322"/>
        <v/>
      </c>
      <c r="M2560" s="7" t="str">
        <f>IF(ISBLANK(A2560),"",K2560/($M$1+SUM(K$3:K2559)))</f>
        <v/>
      </c>
      <c r="N2560" t="str">
        <f>IF(ISBLANK(A2560),"",IF(H2561=0,NETWORKDAYS($H$3,H2560,holiday!$B$2:$B$10),IF(DAY(H2560)&lt;DAY(H2561),NETWORKDAYS($H$3,H2560,holiday!$B$2:$B$10),0)))</f>
        <v/>
      </c>
      <c r="O2560" t="str">
        <f>IF(ISBLANK(A2560),"",SUMIF($A$3:$A2560,O$2,$B$3:$B2560))</f>
        <v/>
      </c>
      <c r="P2560" t="str">
        <f>IF(ISBLANK(A2560),"",SUMIF($A$3:$A2560,P$2,$B$3:$B2560))</f>
        <v/>
      </c>
      <c r="Q2560" t="str">
        <f>IF(ISBLANK(A2560),"",SUMIF($A$3:$A2560,Q$2,$B$3:$B2560))</f>
        <v/>
      </c>
      <c r="R2560" t="str">
        <f>IF(ISBLANK(A2560),"",SUMIF($A$3:$A2560,R$2,$B$3:$B2560))</f>
        <v/>
      </c>
      <c r="T2560" s="2" t="str">
        <f t="shared" si="323"/>
        <v/>
      </c>
      <c r="U2560" s="2" t="str">
        <f t="shared" si="324"/>
        <v/>
      </c>
      <c r="V2560" s="2" t="str">
        <f t="shared" si="325"/>
        <v/>
      </c>
      <c r="W2560" s="2" t="str">
        <f t="shared" si="326"/>
        <v/>
      </c>
    </row>
    <row r="2561" spans="8:23" x14ac:dyDescent="0.3">
      <c r="H2561" s="12">
        <f t="shared" si="319"/>
        <v>0</v>
      </c>
      <c r="I2561" s="2" t="str">
        <f t="shared" si="320"/>
        <v/>
      </c>
      <c r="J2561" s="2" t="str">
        <f>IF(ISBLANK(A2561),"",-SUM(I$3:I2561))</f>
        <v/>
      </c>
      <c r="K2561" s="2" t="str">
        <f t="shared" si="321"/>
        <v/>
      </c>
      <c r="L2561" s="7" t="str">
        <f t="shared" si="322"/>
        <v/>
      </c>
      <c r="M2561" s="7" t="str">
        <f>IF(ISBLANK(A2561),"",K2561/($M$1+SUM(K$3:K2560)))</f>
        <v/>
      </c>
      <c r="N2561" t="str">
        <f>IF(ISBLANK(A2561),"",IF(H2562=0,NETWORKDAYS($H$3,H2561,holiday!$B$2:$B$10),IF(DAY(H2561)&lt;DAY(H2562),NETWORKDAYS($H$3,H2561,holiday!$B$2:$B$10),0)))</f>
        <v/>
      </c>
      <c r="O2561" t="str">
        <f>IF(ISBLANK(A2561),"",SUMIF($A$3:$A2561,O$2,$B$3:$B2561))</f>
        <v/>
      </c>
      <c r="P2561" t="str">
        <f>IF(ISBLANK(A2561),"",SUMIF($A$3:$A2561,P$2,$B$3:$B2561))</f>
        <v/>
      </c>
      <c r="Q2561" t="str">
        <f>IF(ISBLANK(A2561),"",SUMIF($A$3:$A2561,Q$2,$B$3:$B2561))</f>
        <v/>
      </c>
      <c r="R2561" t="str">
        <f>IF(ISBLANK(A2561),"",SUMIF($A$3:$A2561,R$2,$B$3:$B2561))</f>
        <v/>
      </c>
      <c r="T2561" s="2" t="str">
        <f t="shared" si="323"/>
        <v/>
      </c>
      <c r="U2561" s="2" t="str">
        <f t="shared" si="324"/>
        <v/>
      </c>
      <c r="V2561" s="2" t="str">
        <f t="shared" si="325"/>
        <v/>
      </c>
      <c r="W2561" s="2" t="str">
        <f t="shared" si="326"/>
        <v/>
      </c>
    </row>
    <row r="2562" spans="8:23" x14ac:dyDescent="0.3">
      <c r="H2562" s="12">
        <f t="shared" si="319"/>
        <v>0</v>
      </c>
      <c r="I2562" s="2" t="str">
        <f t="shared" si="320"/>
        <v/>
      </c>
      <c r="J2562" s="2" t="str">
        <f>IF(ISBLANK(A2562),"",-SUM(I$3:I2562))</f>
        <v/>
      </c>
      <c r="K2562" s="2" t="str">
        <f t="shared" si="321"/>
        <v/>
      </c>
      <c r="L2562" s="7" t="str">
        <f t="shared" si="322"/>
        <v/>
      </c>
      <c r="M2562" s="7" t="str">
        <f>IF(ISBLANK(A2562),"",K2562/($M$1+SUM(K$3:K2561)))</f>
        <v/>
      </c>
      <c r="N2562" t="str">
        <f>IF(ISBLANK(A2562),"",IF(H2563=0,NETWORKDAYS($H$3,H2562,holiday!$B$2:$B$10),IF(DAY(H2562)&lt;DAY(H2563),NETWORKDAYS($H$3,H2562,holiday!$B$2:$B$10),0)))</f>
        <v/>
      </c>
      <c r="O2562" t="str">
        <f>IF(ISBLANK(A2562),"",SUMIF($A$3:$A2562,O$2,$B$3:$B2562))</f>
        <v/>
      </c>
      <c r="P2562" t="str">
        <f>IF(ISBLANK(A2562),"",SUMIF($A$3:$A2562,P$2,$B$3:$B2562))</f>
        <v/>
      </c>
      <c r="Q2562" t="str">
        <f>IF(ISBLANK(A2562),"",SUMIF($A$3:$A2562,Q$2,$B$3:$B2562))</f>
        <v/>
      </c>
      <c r="R2562" t="str">
        <f>IF(ISBLANK(A2562),"",SUMIF($A$3:$A2562,R$2,$B$3:$B2562))</f>
        <v/>
      </c>
      <c r="T2562" s="2" t="str">
        <f t="shared" si="323"/>
        <v/>
      </c>
      <c r="U2562" s="2" t="str">
        <f t="shared" si="324"/>
        <v/>
      </c>
      <c r="V2562" s="2" t="str">
        <f t="shared" si="325"/>
        <v/>
      </c>
      <c r="W2562" s="2" t="str">
        <f t="shared" si="326"/>
        <v/>
      </c>
    </row>
    <row r="2563" spans="8:23" x14ac:dyDescent="0.3">
      <c r="H2563" s="12">
        <f t="shared" si="319"/>
        <v>0</v>
      </c>
      <c r="I2563" s="2" t="str">
        <f t="shared" si="320"/>
        <v/>
      </c>
      <c r="J2563" s="2" t="str">
        <f>IF(ISBLANK(A2563),"",-SUM(I$3:I2563))</f>
        <v/>
      </c>
      <c r="K2563" s="2" t="str">
        <f t="shared" si="321"/>
        <v/>
      </c>
      <c r="L2563" s="7" t="str">
        <f t="shared" si="322"/>
        <v/>
      </c>
      <c r="M2563" s="7" t="str">
        <f>IF(ISBLANK(A2563),"",K2563/($M$1+SUM(K$3:K2562)))</f>
        <v/>
      </c>
      <c r="N2563" t="str">
        <f>IF(ISBLANK(A2563),"",IF(H2564=0,NETWORKDAYS($H$3,H2563,holiday!$B$2:$B$10),IF(DAY(H2563)&lt;DAY(H2564),NETWORKDAYS($H$3,H2563,holiday!$B$2:$B$10),0)))</f>
        <v/>
      </c>
      <c r="O2563" t="str">
        <f>IF(ISBLANK(A2563),"",SUMIF($A$3:$A2563,O$2,$B$3:$B2563))</f>
        <v/>
      </c>
      <c r="P2563" t="str">
        <f>IF(ISBLANK(A2563),"",SUMIF($A$3:$A2563,P$2,$B$3:$B2563))</f>
        <v/>
      </c>
      <c r="Q2563" t="str">
        <f>IF(ISBLANK(A2563),"",SUMIF($A$3:$A2563,Q$2,$B$3:$B2563))</f>
        <v/>
      </c>
      <c r="R2563" t="str">
        <f>IF(ISBLANK(A2563),"",SUMIF($A$3:$A2563,R$2,$B$3:$B2563))</f>
        <v/>
      </c>
      <c r="T2563" s="2" t="str">
        <f t="shared" si="323"/>
        <v/>
      </c>
      <c r="U2563" s="2" t="str">
        <f t="shared" si="324"/>
        <v/>
      </c>
      <c r="V2563" s="2" t="str">
        <f t="shared" si="325"/>
        <v/>
      </c>
      <c r="W2563" s="2" t="str">
        <f t="shared" si="326"/>
        <v/>
      </c>
    </row>
    <row r="2564" spans="8:23" x14ac:dyDescent="0.3">
      <c r="H2564" s="12">
        <f t="shared" ref="H2564:H2627" si="327">IF(ISBLANK(D2564),,LEFT(D2564,LEN(D2564)-6)*1)</f>
        <v>0</v>
      </c>
      <c r="I2564" s="2" t="str">
        <f t="shared" si="320"/>
        <v/>
      </c>
      <c r="J2564" s="2" t="str">
        <f>IF(ISBLANK(A2564),"",-SUM(I$3:I2564))</f>
        <v/>
      </c>
      <c r="K2564" s="2" t="str">
        <f t="shared" si="321"/>
        <v/>
      </c>
      <c r="L2564" s="7" t="str">
        <f t="shared" si="322"/>
        <v/>
      </c>
      <c r="M2564" s="7" t="str">
        <f>IF(ISBLANK(A2564),"",K2564/($M$1+SUM(K$3:K2563)))</f>
        <v/>
      </c>
      <c r="N2564" t="str">
        <f>IF(ISBLANK(A2564),"",IF(H2565=0,NETWORKDAYS($H$3,H2564,holiday!$B$2:$B$10),IF(DAY(H2564)&lt;DAY(H2565),NETWORKDAYS($H$3,H2564,holiday!$B$2:$B$10),0)))</f>
        <v/>
      </c>
      <c r="O2564" t="str">
        <f>IF(ISBLANK(A2564),"",SUMIF($A$3:$A2564,O$2,$B$3:$B2564))</f>
        <v/>
      </c>
      <c r="P2564" t="str">
        <f>IF(ISBLANK(A2564),"",SUMIF($A$3:$A2564,P$2,$B$3:$B2564))</f>
        <v/>
      </c>
      <c r="Q2564" t="str">
        <f>IF(ISBLANK(A2564),"",SUMIF($A$3:$A2564,Q$2,$B$3:$B2564))</f>
        <v/>
      </c>
      <c r="R2564" t="str">
        <f>IF(ISBLANK(A2564),"",SUMIF($A$3:$A2564,R$2,$B$3:$B2564))</f>
        <v/>
      </c>
      <c r="T2564" s="2" t="str">
        <f t="shared" si="323"/>
        <v/>
      </c>
      <c r="U2564" s="2" t="str">
        <f t="shared" si="324"/>
        <v/>
      </c>
      <c r="V2564" s="2" t="str">
        <f t="shared" si="325"/>
        <v/>
      </c>
      <c r="W2564" s="2" t="str">
        <f t="shared" si="326"/>
        <v/>
      </c>
    </row>
    <row r="2565" spans="8:23" x14ac:dyDescent="0.3">
      <c r="H2565" s="12">
        <f t="shared" si="327"/>
        <v>0</v>
      </c>
      <c r="I2565" s="2" t="str">
        <f t="shared" si="320"/>
        <v/>
      </c>
      <c r="J2565" s="2" t="str">
        <f>IF(ISBLANK(A2565),"",-SUM(I$3:I2565))</f>
        <v/>
      </c>
      <c r="K2565" s="2" t="str">
        <f t="shared" si="321"/>
        <v/>
      </c>
      <c r="L2565" s="7" t="str">
        <f t="shared" si="322"/>
        <v/>
      </c>
      <c r="M2565" s="7" t="str">
        <f>IF(ISBLANK(A2565),"",K2565/($M$1+SUM(K$3:K2564)))</f>
        <v/>
      </c>
      <c r="N2565" t="str">
        <f>IF(ISBLANK(A2565),"",IF(H2566=0,NETWORKDAYS($H$3,H2565,holiday!$B$2:$B$10),IF(DAY(H2565)&lt;DAY(H2566),NETWORKDAYS($H$3,H2565,holiday!$B$2:$B$10),0)))</f>
        <v/>
      </c>
      <c r="O2565" t="str">
        <f>IF(ISBLANK(A2565),"",SUMIF($A$3:$A2565,O$2,$B$3:$B2565))</f>
        <v/>
      </c>
      <c r="P2565" t="str">
        <f>IF(ISBLANK(A2565),"",SUMIF($A$3:$A2565,P$2,$B$3:$B2565))</f>
        <v/>
      </c>
      <c r="Q2565" t="str">
        <f>IF(ISBLANK(A2565),"",SUMIF($A$3:$A2565,Q$2,$B$3:$B2565))</f>
        <v/>
      </c>
      <c r="R2565" t="str">
        <f>IF(ISBLANK(A2565),"",SUMIF($A$3:$A2565,R$2,$B$3:$B2565))</f>
        <v/>
      </c>
      <c r="T2565" s="2" t="str">
        <f t="shared" si="323"/>
        <v/>
      </c>
      <c r="U2565" s="2" t="str">
        <f t="shared" si="324"/>
        <v/>
      </c>
      <c r="V2565" s="2" t="str">
        <f t="shared" si="325"/>
        <v/>
      </c>
      <c r="W2565" s="2" t="str">
        <f t="shared" si="326"/>
        <v/>
      </c>
    </row>
    <row r="2566" spans="8:23" x14ac:dyDescent="0.3">
      <c r="H2566" s="12">
        <f t="shared" si="327"/>
        <v>0</v>
      </c>
      <c r="I2566" s="2" t="str">
        <f t="shared" si="320"/>
        <v/>
      </c>
      <c r="J2566" s="2" t="str">
        <f>IF(ISBLANK(A2566),"",-SUM(I$3:I2566))</f>
        <v/>
      </c>
      <c r="K2566" s="2" t="str">
        <f t="shared" si="321"/>
        <v/>
      </c>
      <c r="L2566" s="7" t="str">
        <f t="shared" si="322"/>
        <v/>
      </c>
      <c r="M2566" s="7" t="str">
        <f>IF(ISBLANK(A2566),"",K2566/($M$1+SUM(K$3:K2565)))</f>
        <v/>
      </c>
      <c r="N2566" t="str">
        <f>IF(ISBLANK(A2566),"",IF(H2567=0,NETWORKDAYS($H$3,H2566,holiday!$B$2:$B$10),IF(DAY(H2566)&lt;DAY(H2567),NETWORKDAYS($H$3,H2566,holiday!$B$2:$B$10),0)))</f>
        <v/>
      </c>
      <c r="O2566" t="str">
        <f>IF(ISBLANK(A2566),"",SUMIF($A$3:$A2566,O$2,$B$3:$B2566))</f>
        <v/>
      </c>
      <c r="P2566" t="str">
        <f>IF(ISBLANK(A2566),"",SUMIF($A$3:$A2566,P$2,$B$3:$B2566))</f>
        <v/>
      </c>
      <c r="Q2566" t="str">
        <f>IF(ISBLANK(A2566),"",SUMIF($A$3:$A2566,Q$2,$B$3:$B2566))</f>
        <v/>
      </c>
      <c r="R2566" t="str">
        <f>IF(ISBLANK(A2566),"",SUMIF($A$3:$A2566,R$2,$B$3:$B2566))</f>
        <v/>
      </c>
      <c r="T2566" s="2" t="str">
        <f t="shared" si="323"/>
        <v/>
      </c>
      <c r="U2566" s="2" t="str">
        <f t="shared" si="324"/>
        <v/>
      </c>
      <c r="V2566" s="2" t="str">
        <f t="shared" si="325"/>
        <v/>
      </c>
      <c r="W2566" s="2" t="str">
        <f t="shared" si="326"/>
        <v/>
      </c>
    </row>
    <row r="2567" spans="8:23" x14ac:dyDescent="0.3">
      <c r="H2567" s="12">
        <f t="shared" si="327"/>
        <v>0</v>
      </c>
      <c r="I2567" s="2" t="str">
        <f t="shared" si="320"/>
        <v/>
      </c>
      <c r="J2567" s="2" t="str">
        <f>IF(ISBLANK(A2567),"",-SUM(I$3:I2567))</f>
        <v/>
      </c>
      <c r="K2567" s="2" t="str">
        <f t="shared" si="321"/>
        <v/>
      </c>
      <c r="L2567" s="7" t="str">
        <f t="shared" si="322"/>
        <v/>
      </c>
      <c r="M2567" s="7" t="str">
        <f>IF(ISBLANK(A2567),"",K2567/($M$1+SUM(K$3:K2566)))</f>
        <v/>
      </c>
      <c r="N2567" t="str">
        <f>IF(ISBLANK(A2567),"",IF(H2568=0,NETWORKDAYS($H$3,H2567,holiday!$B$2:$B$10),IF(DAY(H2567)&lt;DAY(H2568),NETWORKDAYS($H$3,H2567,holiday!$B$2:$B$10),0)))</f>
        <v/>
      </c>
      <c r="O2567" t="str">
        <f>IF(ISBLANK(A2567),"",SUMIF($A$3:$A2567,O$2,$B$3:$B2567))</f>
        <v/>
      </c>
      <c r="P2567" t="str">
        <f>IF(ISBLANK(A2567),"",SUMIF($A$3:$A2567,P$2,$B$3:$B2567))</f>
        <v/>
      </c>
      <c r="Q2567" t="str">
        <f>IF(ISBLANK(A2567),"",SUMIF($A$3:$A2567,Q$2,$B$3:$B2567))</f>
        <v/>
      </c>
      <c r="R2567" t="str">
        <f>IF(ISBLANK(A2567),"",SUMIF($A$3:$A2567,R$2,$B$3:$B2567))</f>
        <v/>
      </c>
      <c r="T2567" s="2" t="str">
        <f t="shared" si="323"/>
        <v/>
      </c>
      <c r="U2567" s="2" t="str">
        <f t="shared" si="324"/>
        <v/>
      </c>
      <c r="V2567" s="2" t="str">
        <f t="shared" si="325"/>
        <v/>
      </c>
      <c r="W2567" s="2" t="str">
        <f t="shared" si="326"/>
        <v/>
      </c>
    </row>
    <row r="2568" spans="8:23" x14ac:dyDescent="0.3">
      <c r="H2568" s="12">
        <f t="shared" si="327"/>
        <v>0</v>
      </c>
      <c r="I2568" s="2" t="str">
        <f t="shared" si="320"/>
        <v/>
      </c>
      <c r="J2568" s="2" t="str">
        <f>IF(ISBLANK(A2568),"",-SUM(I$3:I2568))</f>
        <v/>
      </c>
      <c r="K2568" s="2" t="str">
        <f t="shared" si="321"/>
        <v/>
      </c>
      <c r="L2568" s="7" t="str">
        <f t="shared" si="322"/>
        <v/>
      </c>
      <c r="M2568" s="7" t="str">
        <f>IF(ISBLANK(A2568),"",K2568/($M$1+SUM(K$3:K2567)))</f>
        <v/>
      </c>
      <c r="N2568" t="str">
        <f>IF(ISBLANK(A2568),"",IF(H2569=0,NETWORKDAYS($H$3,H2568,holiday!$B$2:$B$10),IF(DAY(H2568)&lt;DAY(H2569),NETWORKDAYS($H$3,H2568,holiday!$B$2:$B$10),0)))</f>
        <v/>
      </c>
      <c r="O2568" t="str">
        <f>IF(ISBLANK(A2568),"",SUMIF($A$3:$A2568,O$2,$B$3:$B2568))</f>
        <v/>
      </c>
      <c r="P2568" t="str">
        <f>IF(ISBLANK(A2568),"",SUMIF($A$3:$A2568,P$2,$B$3:$B2568))</f>
        <v/>
      </c>
      <c r="Q2568" t="str">
        <f>IF(ISBLANK(A2568),"",SUMIF($A$3:$A2568,Q$2,$B$3:$B2568))</f>
        <v/>
      </c>
      <c r="R2568" t="str">
        <f>IF(ISBLANK(A2568),"",SUMIF($A$3:$A2568,R$2,$B$3:$B2568))</f>
        <v/>
      </c>
      <c r="T2568" s="2" t="str">
        <f t="shared" si="323"/>
        <v/>
      </c>
      <c r="U2568" s="2" t="str">
        <f t="shared" si="324"/>
        <v/>
      </c>
      <c r="V2568" s="2" t="str">
        <f t="shared" si="325"/>
        <v/>
      </c>
      <c r="W2568" s="2" t="str">
        <f t="shared" si="326"/>
        <v/>
      </c>
    </row>
    <row r="2569" spans="8:23" x14ac:dyDescent="0.3">
      <c r="H2569" s="12">
        <f t="shared" si="327"/>
        <v>0</v>
      </c>
      <c r="I2569" s="2" t="str">
        <f t="shared" si="320"/>
        <v/>
      </c>
      <c r="J2569" s="2" t="str">
        <f>IF(ISBLANK(A2569),"",-SUM(I$3:I2569))</f>
        <v/>
      </c>
      <c r="K2569" s="2" t="str">
        <f t="shared" si="321"/>
        <v/>
      </c>
      <c r="L2569" s="7" t="str">
        <f t="shared" si="322"/>
        <v/>
      </c>
      <c r="M2569" s="7" t="str">
        <f>IF(ISBLANK(A2569),"",K2569/($M$1+SUM(K$3:K2568)))</f>
        <v/>
      </c>
      <c r="N2569" t="str">
        <f>IF(ISBLANK(A2569),"",IF(H2570=0,NETWORKDAYS($H$3,H2569,holiday!$B$2:$B$10),IF(DAY(H2569)&lt;DAY(H2570),NETWORKDAYS($H$3,H2569,holiday!$B$2:$B$10),0)))</f>
        <v/>
      </c>
      <c r="O2569" t="str">
        <f>IF(ISBLANK(A2569),"",SUMIF($A$3:$A2569,O$2,$B$3:$B2569))</f>
        <v/>
      </c>
      <c r="P2569" t="str">
        <f>IF(ISBLANK(A2569),"",SUMIF($A$3:$A2569,P$2,$B$3:$B2569))</f>
        <v/>
      </c>
      <c r="Q2569" t="str">
        <f>IF(ISBLANK(A2569),"",SUMIF($A$3:$A2569,Q$2,$B$3:$B2569))</f>
        <v/>
      </c>
      <c r="R2569" t="str">
        <f>IF(ISBLANK(A2569),"",SUMIF($A$3:$A2569,R$2,$B$3:$B2569))</f>
        <v/>
      </c>
      <c r="T2569" s="2" t="str">
        <f t="shared" si="323"/>
        <v/>
      </c>
      <c r="U2569" s="2" t="str">
        <f t="shared" si="324"/>
        <v/>
      </c>
      <c r="V2569" s="2" t="str">
        <f t="shared" si="325"/>
        <v/>
      </c>
      <c r="W2569" s="2" t="str">
        <f t="shared" si="326"/>
        <v/>
      </c>
    </row>
    <row r="2570" spans="8:23" x14ac:dyDescent="0.3">
      <c r="H2570" s="12">
        <f t="shared" si="327"/>
        <v>0</v>
      </c>
      <c r="I2570" s="2" t="str">
        <f t="shared" si="320"/>
        <v/>
      </c>
      <c r="J2570" s="2" t="str">
        <f>IF(ISBLANK(A2570),"",-SUM(I$3:I2570))</f>
        <v/>
      </c>
      <c r="K2570" s="2" t="str">
        <f t="shared" si="321"/>
        <v/>
      </c>
      <c r="L2570" s="7" t="str">
        <f t="shared" si="322"/>
        <v/>
      </c>
      <c r="M2570" s="7" t="str">
        <f>IF(ISBLANK(A2570),"",K2570/($M$1+SUM(K$3:K2569)))</f>
        <v/>
      </c>
      <c r="N2570" t="str">
        <f>IF(ISBLANK(A2570),"",IF(H2571=0,NETWORKDAYS($H$3,H2570,holiday!$B$2:$B$10),IF(DAY(H2570)&lt;DAY(H2571),NETWORKDAYS($H$3,H2570,holiday!$B$2:$B$10),0)))</f>
        <v/>
      </c>
      <c r="O2570" t="str">
        <f>IF(ISBLANK(A2570),"",SUMIF($A$3:$A2570,O$2,$B$3:$B2570))</f>
        <v/>
      </c>
      <c r="P2570" t="str">
        <f>IF(ISBLANK(A2570),"",SUMIF($A$3:$A2570,P$2,$B$3:$B2570))</f>
        <v/>
      </c>
      <c r="Q2570" t="str">
        <f>IF(ISBLANK(A2570),"",SUMIF($A$3:$A2570,Q$2,$B$3:$B2570))</f>
        <v/>
      </c>
      <c r="R2570" t="str">
        <f>IF(ISBLANK(A2570),"",SUMIF($A$3:$A2570,R$2,$B$3:$B2570))</f>
        <v/>
      </c>
      <c r="T2570" s="2" t="str">
        <f t="shared" si="323"/>
        <v/>
      </c>
      <c r="U2570" s="2" t="str">
        <f t="shared" si="324"/>
        <v/>
      </c>
      <c r="V2570" s="2" t="str">
        <f t="shared" si="325"/>
        <v/>
      </c>
      <c r="W2570" s="2" t="str">
        <f t="shared" si="326"/>
        <v/>
      </c>
    </row>
    <row r="2571" spans="8:23" x14ac:dyDescent="0.3">
      <c r="H2571" s="12">
        <f t="shared" si="327"/>
        <v>0</v>
      </c>
      <c r="I2571" s="2" t="str">
        <f t="shared" si="320"/>
        <v/>
      </c>
      <c r="J2571" s="2" t="str">
        <f>IF(ISBLANK(A2571),"",-SUM(I$3:I2571))</f>
        <v/>
      </c>
      <c r="K2571" s="2" t="str">
        <f t="shared" si="321"/>
        <v/>
      </c>
      <c r="L2571" s="7" t="str">
        <f t="shared" si="322"/>
        <v/>
      </c>
      <c r="M2571" s="7" t="str">
        <f>IF(ISBLANK(A2571),"",K2571/($M$1+SUM(K$3:K2570)))</f>
        <v/>
      </c>
      <c r="N2571" t="str">
        <f>IF(ISBLANK(A2571),"",IF(H2572=0,NETWORKDAYS($H$3,H2571,holiday!$B$2:$B$10),IF(DAY(H2571)&lt;DAY(H2572),NETWORKDAYS($H$3,H2571,holiday!$B$2:$B$10),0)))</f>
        <v/>
      </c>
      <c r="O2571" t="str">
        <f>IF(ISBLANK(A2571),"",SUMIF($A$3:$A2571,O$2,$B$3:$B2571))</f>
        <v/>
      </c>
      <c r="P2571" t="str">
        <f>IF(ISBLANK(A2571),"",SUMIF($A$3:$A2571,P$2,$B$3:$B2571))</f>
        <v/>
      </c>
      <c r="Q2571" t="str">
        <f>IF(ISBLANK(A2571),"",SUMIF($A$3:$A2571,Q$2,$B$3:$B2571))</f>
        <v/>
      </c>
      <c r="R2571" t="str">
        <f>IF(ISBLANK(A2571),"",SUMIF($A$3:$A2571,R$2,$B$3:$B2571))</f>
        <v/>
      </c>
      <c r="T2571" s="2" t="str">
        <f t="shared" si="323"/>
        <v/>
      </c>
      <c r="U2571" s="2" t="str">
        <f t="shared" si="324"/>
        <v/>
      </c>
      <c r="V2571" s="2" t="str">
        <f t="shared" si="325"/>
        <v/>
      </c>
      <c r="W2571" s="2" t="str">
        <f t="shared" si="326"/>
        <v/>
      </c>
    </row>
    <row r="2572" spans="8:23" x14ac:dyDescent="0.3">
      <c r="H2572" s="12">
        <f t="shared" si="327"/>
        <v>0</v>
      </c>
      <c r="I2572" s="2" t="str">
        <f t="shared" si="320"/>
        <v/>
      </c>
      <c r="J2572" s="2" t="str">
        <f>IF(ISBLANK(A2572),"",-SUM(I$3:I2572))</f>
        <v/>
      </c>
      <c r="K2572" s="2" t="str">
        <f t="shared" si="321"/>
        <v/>
      </c>
      <c r="L2572" s="7" t="str">
        <f t="shared" si="322"/>
        <v/>
      </c>
      <c r="M2572" s="7" t="str">
        <f>IF(ISBLANK(A2572),"",K2572/($M$1+SUM(K$3:K2571)))</f>
        <v/>
      </c>
      <c r="N2572" t="str">
        <f>IF(ISBLANK(A2572),"",IF(H2573=0,NETWORKDAYS($H$3,H2572,holiday!$B$2:$B$10),IF(DAY(H2572)&lt;DAY(H2573),NETWORKDAYS($H$3,H2572,holiday!$B$2:$B$10),0)))</f>
        <v/>
      </c>
      <c r="O2572" t="str">
        <f>IF(ISBLANK(A2572),"",SUMIF($A$3:$A2572,O$2,$B$3:$B2572))</f>
        <v/>
      </c>
      <c r="P2572" t="str">
        <f>IF(ISBLANK(A2572),"",SUMIF($A$3:$A2572,P$2,$B$3:$B2572))</f>
        <v/>
      </c>
      <c r="Q2572" t="str">
        <f>IF(ISBLANK(A2572),"",SUMIF($A$3:$A2572,Q$2,$B$3:$B2572))</f>
        <v/>
      </c>
      <c r="R2572" t="str">
        <f>IF(ISBLANK(A2572),"",SUMIF($A$3:$A2572,R$2,$B$3:$B2572))</f>
        <v/>
      </c>
      <c r="T2572" s="2" t="str">
        <f t="shared" si="323"/>
        <v/>
      </c>
      <c r="U2572" s="2" t="str">
        <f t="shared" si="324"/>
        <v/>
      </c>
      <c r="V2572" s="2" t="str">
        <f t="shared" si="325"/>
        <v/>
      </c>
      <c r="W2572" s="2" t="str">
        <f t="shared" si="326"/>
        <v/>
      </c>
    </row>
    <row r="2573" spans="8:23" x14ac:dyDescent="0.3">
      <c r="H2573" s="12">
        <f t="shared" si="327"/>
        <v>0</v>
      </c>
      <c r="I2573" s="2" t="str">
        <f t="shared" si="320"/>
        <v/>
      </c>
      <c r="J2573" s="2" t="str">
        <f>IF(ISBLANK(A2573),"",-SUM(I$3:I2573))</f>
        <v/>
      </c>
      <c r="K2573" s="2" t="str">
        <f t="shared" si="321"/>
        <v/>
      </c>
      <c r="L2573" s="7" t="str">
        <f t="shared" si="322"/>
        <v/>
      </c>
      <c r="M2573" s="7" t="str">
        <f>IF(ISBLANK(A2573),"",K2573/($M$1+SUM(K$3:K2572)))</f>
        <v/>
      </c>
      <c r="N2573" t="str">
        <f>IF(ISBLANK(A2573),"",IF(H2574=0,NETWORKDAYS($H$3,H2573,holiday!$B$2:$B$10),IF(DAY(H2573)&lt;DAY(H2574),NETWORKDAYS($H$3,H2573,holiday!$B$2:$B$10),0)))</f>
        <v/>
      </c>
      <c r="O2573" t="str">
        <f>IF(ISBLANK(A2573),"",SUMIF($A$3:$A2573,O$2,$B$3:$B2573))</f>
        <v/>
      </c>
      <c r="P2573" t="str">
        <f>IF(ISBLANK(A2573),"",SUMIF($A$3:$A2573,P$2,$B$3:$B2573))</f>
        <v/>
      </c>
      <c r="Q2573" t="str">
        <f>IF(ISBLANK(A2573),"",SUMIF($A$3:$A2573,Q$2,$B$3:$B2573))</f>
        <v/>
      </c>
      <c r="R2573" t="str">
        <f>IF(ISBLANK(A2573),"",SUMIF($A$3:$A2573,R$2,$B$3:$B2573))</f>
        <v/>
      </c>
      <c r="T2573" s="2" t="str">
        <f t="shared" si="323"/>
        <v/>
      </c>
      <c r="U2573" s="2" t="str">
        <f t="shared" si="324"/>
        <v/>
      </c>
      <c r="V2573" s="2" t="str">
        <f t="shared" si="325"/>
        <v/>
      </c>
      <c r="W2573" s="2" t="str">
        <f t="shared" si="326"/>
        <v/>
      </c>
    </row>
    <row r="2574" spans="8:23" x14ac:dyDescent="0.3">
      <c r="H2574" s="12">
        <f t="shared" si="327"/>
        <v>0</v>
      </c>
      <c r="I2574" s="2" t="str">
        <f t="shared" si="320"/>
        <v/>
      </c>
      <c r="J2574" s="2" t="str">
        <f>IF(ISBLANK(A2574),"",-SUM(I$3:I2574))</f>
        <v/>
      </c>
      <c r="K2574" s="2" t="str">
        <f t="shared" si="321"/>
        <v/>
      </c>
      <c r="L2574" s="7" t="str">
        <f t="shared" si="322"/>
        <v/>
      </c>
      <c r="M2574" s="7" t="str">
        <f>IF(ISBLANK(A2574),"",K2574/($M$1+SUM(K$3:K2573)))</f>
        <v/>
      </c>
      <c r="N2574" t="str">
        <f>IF(ISBLANK(A2574),"",IF(H2575=0,NETWORKDAYS($H$3,H2574,holiday!$B$2:$B$10),IF(DAY(H2574)&lt;DAY(H2575),NETWORKDAYS($H$3,H2574,holiday!$B$2:$B$10),0)))</f>
        <v/>
      </c>
      <c r="O2574" t="str">
        <f>IF(ISBLANK(A2574),"",SUMIF($A$3:$A2574,O$2,$B$3:$B2574))</f>
        <v/>
      </c>
      <c r="P2574" t="str">
        <f>IF(ISBLANK(A2574),"",SUMIF($A$3:$A2574,P$2,$B$3:$B2574))</f>
        <v/>
      </c>
      <c r="Q2574" t="str">
        <f>IF(ISBLANK(A2574),"",SUMIF($A$3:$A2574,Q$2,$B$3:$B2574))</f>
        <v/>
      </c>
      <c r="R2574" t="str">
        <f>IF(ISBLANK(A2574),"",SUMIF($A$3:$A2574,R$2,$B$3:$B2574))</f>
        <v/>
      </c>
      <c r="T2574" s="2" t="str">
        <f t="shared" si="323"/>
        <v/>
      </c>
      <c r="U2574" s="2" t="str">
        <f t="shared" si="324"/>
        <v/>
      </c>
      <c r="V2574" s="2" t="str">
        <f t="shared" si="325"/>
        <v/>
      </c>
      <c r="W2574" s="2" t="str">
        <f t="shared" si="326"/>
        <v/>
      </c>
    </row>
    <row r="2575" spans="8:23" x14ac:dyDescent="0.3">
      <c r="H2575" s="12">
        <f t="shared" si="327"/>
        <v>0</v>
      </c>
      <c r="I2575" s="2" t="str">
        <f t="shared" si="320"/>
        <v/>
      </c>
      <c r="J2575" s="2" t="str">
        <f>IF(ISBLANK(A2575),"",-SUM(I$3:I2575))</f>
        <v/>
      </c>
      <c r="K2575" s="2" t="str">
        <f t="shared" si="321"/>
        <v/>
      </c>
      <c r="L2575" s="7" t="str">
        <f t="shared" si="322"/>
        <v/>
      </c>
      <c r="M2575" s="7" t="str">
        <f>IF(ISBLANK(A2575),"",K2575/($M$1+SUM(K$3:K2574)))</f>
        <v/>
      </c>
      <c r="N2575" t="str">
        <f>IF(ISBLANK(A2575),"",IF(H2576=0,NETWORKDAYS($H$3,H2575,holiday!$B$2:$B$10),IF(DAY(H2575)&lt;DAY(H2576),NETWORKDAYS($H$3,H2575,holiday!$B$2:$B$10),0)))</f>
        <v/>
      </c>
      <c r="O2575" t="str">
        <f>IF(ISBLANK(A2575),"",SUMIF($A$3:$A2575,O$2,$B$3:$B2575))</f>
        <v/>
      </c>
      <c r="P2575" t="str">
        <f>IF(ISBLANK(A2575),"",SUMIF($A$3:$A2575,P$2,$B$3:$B2575))</f>
        <v/>
      </c>
      <c r="Q2575" t="str">
        <f>IF(ISBLANK(A2575),"",SUMIF($A$3:$A2575,Q$2,$B$3:$B2575))</f>
        <v/>
      </c>
      <c r="R2575" t="str">
        <f>IF(ISBLANK(A2575),"",SUMIF($A$3:$A2575,R$2,$B$3:$B2575))</f>
        <v/>
      </c>
      <c r="T2575" s="2" t="str">
        <f t="shared" si="323"/>
        <v/>
      </c>
      <c r="U2575" s="2" t="str">
        <f t="shared" si="324"/>
        <v/>
      </c>
      <c r="V2575" s="2" t="str">
        <f t="shared" si="325"/>
        <v/>
      </c>
      <c r="W2575" s="2" t="str">
        <f t="shared" si="326"/>
        <v/>
      </c>
    </row>
    <row r="2576" spans="8:23" x14ac:dyDescent="0.3">
      <c r="H2576" s="12">
        <f t="shared" si="327"/>
        <v>0</v>
      </c>
      <c r="I2576" s="2" t="str">
        <f t="shared" si="320"/>
        <v/>
      </c>
      <c r="J2576" s="2" t="str">
        <f>IF(ISBLANK(A2576),"",-SUM(I$3:I2576))</f>
        <v/>
      </c>
      <c r="K2576" s="2" t="str">
        <f t="shared" si="321"/>
        <v/>
      </c>
      <c r="L2576" s="7" t="str">
        <f t="shared" si="322"/>
        <v/>
      </c>
      <c r="M2576" s="7" t="str">
        <f>IF(ISBLANK(A2576),"",K2576/($M$1+SUM(K$3:K2575)))</f>
        <v/>
      </c>
      <c r="N2576" t="str">
        <f>IF(ISBLANK(A2576),"",IF(H2577=0,NETWORKDAYS($H$3,H2576,holiday!$B$2:$B$10),IF(DAY(H2576)&lt;DAY(H2577),NETWORKDAYS($H$3,H2576,holiday!$B$2:$B$10),0)))</f>
        <v/>
      </c>
      <c r="O2576" t="str">
        <f>IF(ISBLANK(A2576),"",SUMIF($A$3:$A2576,O$2,$B$3:$B2576))</f>
        <v/>
      </c>
      <c r="P2576" t="str">
        <f>IF(ISBLANK(A2576),"",SUMIF($A$3:$A2576,P$2,$B$3:$B2576))</f>
        <v/>
      </c>
      <c r="Q2576" t="str">
        <f>IF(ISBLANK(A2576),"",SUMIF($A$3:$A2576,Q$2,$B$3:$B2576))</f>
        <v/>
      </c>
      <c r="R2576" t="str">
        <f>IF(ISBLANK(A2576),"",SUMIF($A$3:$A2576,R$2,$B$3:$B2576))</f>
        <v/>
      </c>
      <c r="T2576" s="2" t="str">
        <f t="shared" si="323"/>
        <v/>
      </c>
      <c r="U2576" s="2" t="str">
        <f t="shared" si="324"/>
        <v/>
      </c>
      <c r="V2576" s="2" t="str">
        <f t="shared" si="325"/>
        <v/>
      </c>
      <c r="W2576" s="2" t="str">
        <f t="shared" si="326"/>
        <v/>
      </c>
    </row>
    <row r="2577" spans="8:23" x14ac:dyDescent="0.3">
      <c r="H2577" s="12">
        <f t="shared" si="327"/>
        <v>0</v>
      </c>
      <c r="I2577" s="2" t="str">
        <f t="shared" si="320"/>
        <v/>
      </c>
      <c r="J2577" s="2" t="str">
        <f>IF(ISBLANK(A2577),"",-SUM(I$3:I2577))</f>
        <v/>
      </c>
      <c r="K2577" s="2" t="str">
        <f t="shared" si="321"/>
        <v/>
      </c>
      <c r="L2577" s="7" t="str">
        <f t="shared" si="322"/>
        <v/>
      </c>
      <c r="M2577" s="7" t="str">
        <f>IF(ISBLANK(A2577),"",K2577/($M$1+SUM(K$3:K2576)))</f>
        <v/>
      </c>
      <c r="N2577" t="str">
        <f>IF(ISBLANK(A2577),"",IF(H2578=0,NETWORKDAYS($H$3,H2577,holiday!$B$2:$B$10),IF(DAY(H2577)&lt;DAY(H2578),NETWORKDAYS($H$3,H2577,holiday!$B$2:$B$10),0)))</f>
        <v/>
      </c>
      <c r="O2577" t="str">
        <f>IF(ISBLANK(A2577),"",SUMIF($A$3:$A2577,O$2,$B$3:$B2577))</f>
        <v/>
      </c>
      <c r="P2577" t="str">
        <f>IF(ISBLANK(A2577),"",SUMIF($A$3:$A2577,P$2,$B$3:$B2577))</f>
        <v/>
      </c>
      <c r="Q2577" t="str">
        <f>IF(ISBLANK(A2577),"",SUMIF($A$3:$A2577,Q$2,$B$3:$B2577))</f>
        <v/>
      </c>
      <c r="R2577" t="str">
        <f>IF(ISBLANK(A2577),"",SUMIF($A$3:$A2577,R$2,$B$3:$B2577))</f>
        <v/>
      </c>
      <c r="T2577" s="2" t="str">
        <f t="shared" si="323"/>
        <v/>
      </c>
      <c r="U2577" s="2" t="str">
        <f t="shared" si="324"/>
        <v/>
      </c>
      <c r="V2577" s="2" t="str">
        <f t="shared" si="325"/>
        <v/>
      </c>
      <c r="W2577" s="2" t="str">
        <f t="shared" si="326"/>
        <v/>
      </c>
    </row>
    <row r="2578" spans="8:23" x14ac:dyDescent="0.3">
      <c r="H2578" s="12">
        <f t="shared" si="327"/>
        <v>0</v>
      </c>
      <c r="I2578" s="2" t="str">
        <f t="shared" si="320"/>
        <v/>
      </c>
      <c r="J2578" s="2" t="str">
        <f>IF(ISBLANK(A2578),"",-SUM(I$3:I2578))</f>
        <v/>
      </c>
      <c r="K2578" s="2" t="str">
        <f t="shared" si="321"/>
        <v/>
      </c>
      <c r="L2578" s="7" t="str">
        <f t="shared" si="322"/>
        <v/>
      </c>
      <c r="M2578" s="7" t="str">
        <f>IF(ISBLANK(A2578),"",K2578/($M$1+SUM(K$3:K2577)))</f>
        <v/>
      </c>
      <c r="N2578" t="str">
        <f>IF(ISBLANK(A2578),"",IF(H2579=0,NETWORKDAYS($H$3,H2578,holiday!$B$2:$B$10),IF(DAY(H2578)&lt;DAY(H2579),NETWORKDAYS($H$3,H2578,holiday!$B$2:$B$10),0)))</f>
        <v/>
      </c>
      <c r="O2578" t="str">
        <f>IF(ISBLANK(A2578),"",SUMIF($A$3:$A2578,O$2,$B$3:$B2578))</f>
        <v/>
      </c>
      <c r="P2578" t="str">
        <f>IF(ISBLANK(A2578),"",SUMIF($A$3:$A2578,P$2,$B$3:$B2578))</f>
        <v/>
      </c>
      <c r="Q2578" t="str">
        <f>IF(ISBLANK(A2578),"",SUMIF($A$3:$A2578,Q$2,$B$3:$B2578))</f>
        <v/>
      </c>
      <c r="R2578" t="str">
        <f>IF(ISBLANK(A2578),"",SUMIF($A$3:$A2578,R$2,$B$3:$B2578))</f>
        <v/>
      </c>
      <c r="T2578" s="2" t="str">
        <f t="shared" si="323"/>
        <v/>
      </c>
      <c r="U2578" s="2" t="str">
        <f t="shared" si="324"/>
        <v/>
      </c>
      <c r="V2578" s="2" t="str">
        <f t="shared" si="325"/>
        <v/>
      </c>
      <c r="W2578" s="2" t="str">
        <f t="shared" si="326"/>
        <v/>
      </c>
    </row>
    <row r="2579" spans="8:23" x14ac:dyDescent="0.3">
      <c r="H2579" s="12">
        <f t="shared" si="327"/>
        <v>0</v>
      </c>
      <c r="I2579" s="2" t="str">
        <f t="shared" si="320"/>
        <v/>
      </c>
      <c r="J2579" s="2" t="str">
        <f>IF(ISBLANK(A2579),"",-SUM(I$3:I2579))</f>
        <v/>
      </c>
      <c r="K2579" s="2" t="str">
        <f t="shared" si="321"/>
        <v/>
      </c>
      <c r="L2579" s="7" t="str">
        <f t="shared" si="322"/>
        <v/>
      </c>
      <c r="M2579" s="7" t="str">
        <f>IF(ISBLANK(A2579),"",K2579/($M$1+SUM(K$3:K2578)))</f>
        <v/>
      </c>
      <c r="N2579" t="str">
        <f>IF(ISBLANK(A2579),"",IF(H2580=0,NETWORKDAYS($H$3,H2579,holiday!$B$2:$B$10),IF(DAY(H2579)&lt;DAY(H2580),NETWORKDAYS($H$3,H2579,holiday!$B$2:$B$10),0)))</f>
        <v/>
      </c>
      <c r="O2579" t="str">
        <f>IF(ISBLANK(A2579),"",SUMIF($A$3:$A2579,O$2,$B$3:$B2579))</f>
        <v/>
      </c>
      <c r="P2579" t="str">
        <f>IF(ISBLANK(A2579),"",SUMIF($A$3:$A2579,P$2,$B$3:$B2579))</f>
        <v/>
      </c>
      <c r="Q2579" t="str">
        <f>IF(ISBLANK(A2579),"",SUMIF($A$3:$A2579,Q$2,$B$3:$B2579))</f>
        <v/>
      </c>
      <c r="R2579" t="str">
        <f>IF(ISBLANK(A2579),"",SUMIF($A$3:$A2579,R$2,$B$3:$B2579))</f>
        <v/>
      </c>
      <c r="T2579" s="2" t="str">
        <f t="shared" si="323"/>
        <v/>
      </c>
      <c r="U2579" s="2" t="str">
        <f t="shared" si="324"/>
        <v/>
      </c>
      <c r="V2579" s="2" t="str">
        <f t="shared" si="325"/>
        <v/>
      </c>
      <c r="W2579" s="2" t="str">
        <f t="shared" si="326"/>
        <v/>
      </c>
    </row>
    <row r="2580" spans="8:23" x14ac:dyDescent="0.3">
      <c r="H2580" s="12">
        <f t="shared" si="327"/>
        <v>0</v>
      </c>
      <c r="I2580" s="2" t="str">
        <f t="shared" si="320"/>
        <v/>
      </c>
      <c r="J2580" s="2" t="str">
        <f>IF(ISBLANK(A2580),"",-SUM(I$3:I2580))</f>
        <v/>
      </c>
      <c r="K2580" s="2" t="str">
        <f t="shared" si="321"/>
        <v/>
      </c>
      <c r="L2580" s="7" t="str">
        <f t="shared" si="322"/>
        <v/>
      </c>
      <c r="M2580" s="7" t="str">
        <f>IF(ISBLANK(A2580),"",K2580/($M$1+SUM(K$3:K2579)))</f>
        <v/>
      </c>
      <c r="N2580" t="str">
        <f>IF(ISBLANK(A2580),"",IF(H2581=0,NETWORKDAYS($H$3,H2580,holiday!$B$2:$B$10),IF(DAY(H2580)&lt;DAY(H2581),NETWORKDAYS($H$3,H2580,holiday!$B$2:$B$10),0)))</f>
        <v/>
      </c>
      <c r="O2580" t="str">
        <f>IF(ISBLANK(A2580),"",SUMIF($A$3:$A2580,O$2,$B$3:$B2580))</f>
        <v/>
      </c>
      <c r="P2580" t="str">
        <f>IF(ISBLANK(A2580),"",SUMIF($A$3:$A2580,P$2,$B$3:$B2580))</f>
        <v/>
      </c>
      <c r="Q2580" t="str">
        <f>IF(ISBLANK(A2580),"",SUMIF($A$3:$A2580,Q$2,$B$3:$B2580))</f>
        <v/>
      </c>
      <c r="R2580" t="str">
        <f>IF(ISBLANK(A2580),"",SUMIF($A$3:$A2580,R$2,$B$3:$B2580))</f>
        <v/>
      </c>
      <c r="T2580" s="2" t="str">
        <f t="shared" si="323"/>
        <v/>
      </c>
      <c r="U2580" s="2" t="str">
        <f t="shared" si="324"/>
        <v/>
      </c>
      <c r="V2580" s="2" t="str">
        <f t="shared" si="325"/>
        <v/>
      </c>
      <c r="W2580" s="2" t="str">
        <f t="shared" si="326"/>
        <v/>
      </c>
    </row>
    <row r="2581" spans="8:23" x14ac:dyDescent="0.3">
      <c r="H2581" s="12">
        <f t="shared" si="327"/>
        <v>0</v>
      </c>
      <c r="I2581" s="2" t="str">
        <f t="shared" si="320"/>
        <v/>
      </c>
      <c r="J2581" s="2" t="str">
        <f>IF(ISBLANK(A2581),"",-SUM(I$3:I2581))</f>
        <v/>
      </c>
      <c r="K2581" s="2" t="str">
        <f t="shared" si="321"/>
        <v/>
      </c>
      <c r="L2581" s="7" t="str">
        <f t="shared" si="322"/>
        <v/>
      </c>
      <c r="M2581" s="7" t="str">
        <f>IF(ISBLANK(A2581),"",K2581/($M$1+SUM(K$3:K2580)))</f>
        <v/>
      </c>
      <c r="N2581" t="str">
        <f>IF(ISBLANK(A2581),"",IF(H2582=0,NETWORKDAYS($H$3,H2581,holiday!$B$2:$B$10),IF(DAY(H2581)&lt;DAY(H2582),NETWORKDAYS($H$3,H2581,holiday!$B$2:$B$10),0)))</f>
        <v/>
      </c>
      <c r="O2581" t="str">
        <f>IF(ISBLANK(A2581),"",SUMIF($A$3:$A2581,O$2,$B$3:$B2581))</f>
        <v/>
      </c>
      <c r="P2581" t="str">
        <f>IF(ISBLANK(A2581),"",SUMIF($A$3:$A2581,P$2,$B$3:$B2581))</f>
        <v/>
      </c>
      <c r="Q2581" t="str">
        <f>IF(ISBLANK(A2581),"",SUMIF($A$3:$A2581,Q$2,$B$3:$B2581))</f>
        <v/>
      </c>
      <c r="R2581" t="str">
        <f>IF(ISBLANK(A2581),"",SUMIF($A$3:$A2581,R$2,$B$3:$B2581))</f>
        <v/>
      </c>
      <c r="T2581" s="2" t="str">
        <f t="shared" si="323"/>
        <v/>
      </c>
      <c r="U2581" s="2" t="str">
        <f t="shared" si="324"/>
        <v/>
      </c>
      <c r="V2581" s="2" t="str">
        <f t="shared" si="325"/>
        <v/>
      </c>
      <c r="W2581" s="2" t="str">
        <f t="shared" si="326"/>
        <v/>
      </c>
    </row>
    <row r="2582" spans="8:23" x14ac:dyDescent="0.3">
      <c r="H2582" s="12">
        <f t="shared" si="327"/>
        <v>0</v>
      </c>
      <c r="I2582" s="2" t="str">
        <f t="shared" si="320"/>
        <v/>
      </c>
      <c r="J2582" s="2" t="str">
        <f>IF(ISBLANK(A2582),"",-SUM(I$3:I2582))</f>
        <v/>
      </c>
      <c r="K2582" s="2" t="str">
        <f t="shared" si="321"/>
        <v/>
      </c>
      <c r="L2582" s="7" t="str">
        <f t="shared" si="322"/>
        <v/>
      </c>
      <c r="M2582" s="7" t="str">
        <f>IF(ISBLANK(A2582),"",K2582/($M$1+SUM(K$3:K2581)))</f>
        <v/>
      </c>
      <c r="N2582" t="str">
        <f>IF(ISBLANK(A2582),"",IF(H2583=0,NETWORKDAYS($H$3,H2582,holiday!$B$2:$B$10),IF(DAY(H2582)&lt;DAY(H2583),NETWORKDAYS($H$3,H2582,holiday!$B$2:$B$10),0)))</f>
        <v/>
      </c>
      <c r="O2582" t="str">
        <f>IF(ISBLANK(A2582),"",SUMIF($A$3:$A2582,O$2,$B$3:$B2582))</f>
        <v/>
      </c>
      <c r="P2582" t="str">
        <f>IF(ISBLANK(A2582),"",SUMIF($A$3:$A2582,P$2,$B$3:$B2582))</f>
        <v/>
      </c>
      <c r="Q2582" t="str">
        <f>IF(ISBLANK(A2582),"",SUMIF($A$3:$A2582,Q$2,$B$3:$B2582))</f>
        <v/>
      </c>
      <c r="R2582" t="str">
        <f>IF(ISBLANK(A2582),"",SUMIF($A$3:$A2582,R$2,$B$3:$B2582))</f>
        <v/>
      </c>
      <c r="T2582" s="2" t="str">
        <f t="shared" si="323"/>
        <v/>
      </c>
      <c r="U2582" s="2" t="str">
        <f t="shared" si="324"/>
        <v/>
      </c>
      <c r="V2582" s="2" t="str">
        <f t="shared" si="325"/>
        <v/>
      </c>
      <c r="W2582" s="2" t="str">
        <f t="shared" si="326"/>
        <v/>
      </c>
    </row>
    <row r="2583" spans="8:23" x14ac:dyDescent="0.3">
      <c r="H2583" s="12">
        <f t="shared" si="327"/>
        <v>0</v>
      </c>
      <c r="I2583" s="2" t="str">
        <f t="shared" si="320"/>
        <v/>
      </c>
      <c r="J2583" s="2" t="str">
        <f>IF(ISBLANK(A2583),"",-SUM(I$3:I2583))</f>
        <v/>
      </c>
      <c r="K2583" s="2" t="str">
        <f t="shared" si="321"/>
        <v/>
      </c>
      <c r="L2583" s="7" t="str">
        <f t="shared" si="322"/>
        <v/>
      </c>
      <c r="M2583" s="7" t="str">
        <f>IF(ISBLANK(A2583),"",K2583/($M$1+SUM(K$3:K2582)))</f>
        <v/>
      </c>
      <c r="N2583" t="str">
        <f>IF(ISBLANK(A2583),"",IF(H2584=0,NETWORKDAYS($H$3,H2583,holiday!$B$2:$B$10),IF(DAY(H2583)&lt;DAY(H2584),NETWORKDAYS($H$3,H2583,holiday!$B$2:$B$10),0)))</f>
        <v/>
      </c>
      <c r="O2583" t="str">
        <f>IF(ISBLANK(A2583),"",SUMIF($A$3:$A2583,O$2,$B$3:$B2583))</f>
        <v/>
      </c>
      <c r="P2583" t="str">
        <f>IF(ISBLANK(A2583),"",SUMIF($A$3:$A2583,P$2,$B$3:$B2583))</f>
        <v/>
      </c>
      <c r="Q2583" t="str">
        <f>IF(ISBLANK(A2583),"",SUMIF($A$3:$A2583,Q$2,$B$3:$B2583))</f>
        <v/>
      </c>
      <c r="R2583" t="str">
        <f>IF(ISBLANK(A2583),"",SUMIF($A$3:$A2583,R$2,$B$3:$B2583))</f>
        <v/>
      </c>
      <c r="T2583" s="2" t="str">
        <f t="shared" si="323"/>
        <v/>
      </c>
      <c r="U2583" s="2" t="str">
        <f t="shared" si="324"/>
        <v/>
      </c>
      <c r="V2583" s="2" t="str">
        <f t="shared" si="325"/>
        <v/>
      </c>
      <c r="W2583" s="2" t="str">
        <f t="shared" si="326"/>
        <v/>
      </c>
    </row>
    <row r="2584" spans="8:23" x14ac:dyDescent="0.3">
      <c r="H2584" s="12">
        <f t="shared" si="327"/>
        <v>0</v>
      </c>
      <c r="I2584" s="2" t="str">
        <f t="shared" si="320"/>
        <v/>
      </c>
      <c r="J2584" s="2" t="str">
        <f>IF(ISBLANK(A2584),"",-SUM(I$3:I2584))</f>
        <v/>
      </c>
      <c r="K2584" s="2" t="str">
        <f t="shared" si="321"/>
        <v/>
      </c>
      <c r="L2584" s="7" t="str">
        <f t="shared" si="322"/>
        <v/>
      </c>
      <c r="M2584" s="7" t="str">
        <f>IF(ISBLANK(A2584),"",K2584/($M$1+SUM(K$3:K2583)))</f>
        <v/>
      </c>
      <c r="N2584" t="str">
        <f>IF(ISBLANK(A2584),"",IF(H2585=0,NETWORKDAYS($H$3,H2584,holiday!$B$2:$B$10),IF(DAY(H2584)&lt;DAY(H2585),NETWORKDAYS($H$3,H2584,holiday!$B$2:$B$10),0)))</f>
        <v/>
      </c>
      <c r="O2584" t="str">
        <f>IF(ISBLANK(A2584),"",SUMIF($A$3:$A2584,O$2,$B$3:$B2584))</f>
        <v/>
      </c>
      <c r="P2584" t="str">
        <f>IF(ISBLANK(A2584),"",SUMIF($A$3:$A2584,P$2,$B$3:$B2584))</f>
        <v/>
      </c>
      <c r="Q2584" t="str">
        <f>IF(ISBLANK(A2584),"",SUMIF($A$3:$A2584,Q$2,$B$3:$B2584))</f>
        <v/>
      </c>
      <c r="R2584" t="str">
        <f>IF(ISBLANK(A2584),"",SUMIF($A$3:$A2584,R$2,$B$3:$B2584))</f>
        <v/>
      </c>
      <c r="T2584" s="2" t="str">
        <f t="shared" si="323"/>
        <v/>
      </c>
      <c r="U2584" s="2" t="str">
        <f t="shared" si="324"/>
        <v/>
      </c>
      <c r="V2584" s="2" t="str">
        <f t="shared" si="325"/>
        <v/>
      </c>
      <c r="W2584" s="2" t="str">
        <f t="shared" si="326"/>
        <v/>
      </c>
    </row>
    <row r="2585" spans="8:23" x14ac:dyDescent="0.3">
      <c r="H2585" s="12">
        <f t="shared" si="327"/>
        <v>0</v>
      </c>
      <c r="I2585" s="2" t="str">
        <f t="shared" si="320"/>
        <v/>
      </c>
      <c r="J2585" s="2" t="str">
        <f>IF(ISBLANK(A2585),"",-SUM(I$3:I2585))</f>
        <v/>
      </c>
      <c r="K2585" s="2" t="str">
        <f t="shared" si="321"/>
        <v/>
      </c>
      <c r="L2585" s="7" t="str">
        <f t="shared" si="322"/>
        <v/>
      </c>
      <c r="M2585" s="7" t="str">
        <f>IF(ISBLANK(A2585),"",K2585/($M$1+SUM(K$3:K2584)))</f>
        <v/>
      </c>
      <c r="N2585" t="str">
        <f>IF(ISBLANK(A2585),"",IF(H2586=0,NETWORKDAYS($H$3,H2585,holiday!$B$2:$B$10),IF(DAY(H2585)&lt;DAY(H2586),NETWORKDAYS($H$3,H2585,holiday!$B$2:$B$10),0)))</f>
        <v/>
      </c>
      <c r="O2585" t="str">
        <f>IF(ISBLANK(A2585),"",SUMIF($A$3:$A2585,O$2,$B$3:$B2585))</f>
        <v/>
      </c>
      <c r="P2585" t="str">
        <f>IF(ISBLANK(A2585),"",SUMIF($A$3:$A2585,P$2,$B$3:$B2585))</f>
        <v/>
      </c>
      <c r="Q2585" t="str">
        <f>IF(ISBLANK(A2585),"",SUMIF($A$3:$A2585,Q$2,$B$3:$B2585))</f>
        <v/>
      </c>
      <c r="R2585" t="str">
        <f>IF(ISBLANK(A2585),"",SUMIF($A$3:$A2585,R$2,$B$3:$B2585))</f>
        <v/>
      </c>
      <c r="T2585" s="2" t="str">
        <f t="shared" si="323"/>
        <v/>
      </c>
      <c r="U2585" s="2" t="str">
        <f t="shared" si="324"/>
        <v/>
      </c>
      <c r="V2585" s="2" t="str">
        <f t="shared" si="325"/>
        <v/>
      </c>
      <c r="W2585" s="2" t="str">
        <f t="shared" si="326"/>
        <v/>
      </c>
    </row>
    <row r="2586" spans="8:23" x14ac:dyDescent="0.3">
      <c r="H2586" s="12">
        <f t="shared" si="327"/>
        <v>0</v>
      </c>
      <c r="I2586" s="2" t="str">
        <f t="shared" si="320"/>
        <v/>
      </c>
      <c r="J2586" s="2" t="str">
        <f>IF(ISBLANK(A2586),"",-SUM(I$3:I2586))</f>
        <v/>
      </c>
      <c r="K2586" s="2" t="str">
        <f t="shared" si="321"/>
        <v/>
      </c>
      <c r="L2586" s="7" t="str">
        <f t="shared" si="322"/>
        <v/>
      </c>
      <c r="M2586" s="7" t="str">
        <f>IF(ISBLANK(A2586),"",K2586/($M$1+SUM(K$3:K2585)))</f>
        <v/>
      </c>
      <c r="N2586" t="str">
        <f>IF(ISBLANK(A2586),"",IF(H2587=0,NETWORKDAYS($H$3,H2586,holiday!$B$2:$B$10),IF(DAY(H2586)&lt;DAY(H2587),NETWORKDAYS($H$3,H2586,holiday!$B$2:$B$10),0)))</f>
        <v/>
      </c>
      <c r="O2586" t="str">
        <f>IF(ISBLANK(A2586),"",SUMIF($A$3:$A2586,O$2,$B$3:$B2586))</f>
        <v/>
      </c>
      <c r="P2586" t="str">
        <f>IF(ISBLANK(A2586),"",SUMIF($A$3:$A2586,P$2,$B$3:$B2586))</f>
        <v/>
      </c>
      <c r="Q2586" t="str">
        <f>IF(ISBLANK(A2586),"",SUMIF($A$3:$A2586,Q$2,$B$3:$B2586))</f>
        <v/>
      </c>
      <c r="R2586" t="str">
        <f>IF(ISBLANK(A2586),"",SUMIF($A$3:$A2586,R$2,$B$3:$B2586))</f>
        <v/>
      </c>
      <c r="T2586" s="2" t="str">
        <f t="shared" si="323"/>
        <v/>
      </c>
      <c r="U2586" s="2" t="str">
        <f t="shared" si="324"/>
        <v/>
      </c>
      <c r="V2586" s="2" t="str">
        <f t="shared" si="325"/>
        <v/>
      </c>
      <c r="W2586" s="2" t="str">
        <f t="shared" si="326"/>
        <v/>
      </c>
    </row>
    <row r="2587" spans="8:23" x14ac:dyDescent="0.3">
      <c r="H2587" s="12">
        <f t="shared" si="327"/>
        <v>0</v>
      </c>
      <c r="I2587" s="2" t="str">
        <f t="shared" si="320"/>
        <v/>
      </c>
      <c r="J2587" s="2" t="str">
        <f>IF(ISBLANK(A2587),"",-SUM(I$3:I2587))</f>
        <v/>
      </c>
      <c r="K2587" s="2" t="str">
        <f t="shared" si="321"/>
        <v/>
      </c>
      <c r="L2587" s="7" t="str">
        <f t="shared" si="322"/>
        <v/>
      </c>
      <c r="M2587" s="7" t="str">
        <f>IF(ISBLANK(A2587),"",K2587/($M$1+SUM(K$3:K2586)))</f>
        <v/>
      </c>
      <c r="N2587" t="str">
        <f>IF(ISBLANK(A2587),"",IF(H2588=0,NETWORKDAYS($H$3,H2587,holiday!$B$2:$B$10),IF(DAY(H2587)&lt;DAY(H2588),NETWORKDAYS($H$3,H2587,holiday!$B$2:$B$10),0)))</f>
        <v/>
      </c>
      <c r="O2587" t="str">
        <f>IF(ISBLANK(A2587),"",SUMIF($A$3:$A2587,O$2,$B$3:$B2587))</f>
        <v/>
      </c>
      <c r="P2587" t="str">
        <f>IF(ISBLANK(A2587),"",SUMIF($A$3:$A2587,P$2,$B$3:$B2587))</f>
        <v/>
      </c>
      <c r="Q2587" t="str">
        <f>IF(ISBLANK(A2587),"",SUMIF($A$3:$A2587,Q$2,$B$3:$B2587))</f>
        <v/>
      </c>
      <c r="R2587" t="str">
        <f>IF(ISBLANK(A2587),"",SUMIF($A$3:$A2587,R$2,$B$3:$B2587))</f>
        <v/>
      </c>
      <c r="T2587" s="2" t="str">
        <f t="shared" si="323"/>
        <v/>
      </c>
      <c r="U2587" s="2" t="str">
        <f t="shared" si="324"/>
        <v/>
      </c>
      <c r="V2587" s="2" t="str">
        <f t="shared" si="325"/>
        <v/>
      </c>
      <c r="W2587" s="2" t="str">
        <f t="shared" si="326"/>
        <v/>
      </c>
    </row>
    <row r="2588" spans="8:23" x14ac:dyDescent="0.3">
      <c r="H2588" s="12">
        <f t="shared" si="327"/>
        <v>0</v>
      </c>
      <c r="I2588" s="2" t="str">
        <f t="shared" si="320"/>
        <v/>
      </c>
      <c r="J2588" s="2" t="str">
        <f>IF(ISBLANK(A2588),"",-SUM(I$3:I2588))</f>
        <v/>
      </c>
      <c r="K2588" s="2" t="str">
        <f t="shared" si="321"/>
        <v/>
      </c>
      <c r="L2588" s="7" t="str">
        <f t="shared" si="322"/>
        <v/>
      </c>
      <c r="M2588" s="7" t="str">
        <f>IF(ISBLANK(A2588),"",K2588/($M$1+SUM(K$3:K2587)))</f>
        <v/>
      </c>
      <c r="N2588" t="str">
        <f>IF(ISBLANK(A2588),"",IF(H2589=0,NETWORKDAYS($H$3,H2588,holiday!$B$2:$B$10),IF(DAY(H2588)&lt;DAY(H2589),NETWORKDAYS($H$3,H2588,holiday!$B$2:$B$10),0)))</f>
        <v/>
      </c>
      <c r="O2588" t="str">
        <f>IF(ISBLANK(A2588),"",SUMIF($A$3:$A2588,O$2,$B$3:$B2588))</f>
        <v/>
      </c>
      <c r="P2588" t="str">
        <f>IF(ISBLANK(A2588),"",SUMIF($A$3:$A2588,P$2,$B$3:$B2588))</f>
        <v/>
      </c>
      <c r="Q2588" t="str">
        <f>IF(ISBLANK(A2588),"",SUMIF($A$3:$A2588,Q$2,$B$3:$B2588))</f>
        <v/>
      </c>
      <c r="R2588" t="str">
        <f>IF(ISBLANK(A2588),"",SUMIF($A$3:$A2588,R$2,$B$3:$B2588))</f>
        <v/>
      </c>
      <c r="T2588" s="2" t="str">
        <f t="shared" si="323"/>
        <v/>
      </c>
      <c r="U2588" s="2" t="str">
        <f t="shared" si="324"/>
        <v/>
      </c>
      <c r="V2588" s="2" t="str">
        <f t="shared" si="325"/>
        <v/>
      </c>
      <c r="W2588" s="2" t="str">
        <f t="shared" si="326"/>
        <v/>
      </c>
    </row>
    <row r="2589" spans="8:23" x14ac:dyDescent="0.3">
      <c r="H2589" s="12">
        <f t="shared" si="327"/>
        <v>0</v>
      </c>
      <c r="I2589" s="2" t="str">
        <f t="shared" si="320"/>
        <v/>
      </c>
      <c r="J2589" s="2" t="str">
        <f>IF(ISBLANK(A2589),"",-SUM(I$3:I2589))</f>
        <v/>
      </c>
      <c r="K2589" s="2" t="str">
        <f t="shared" si="321"/>
        <v/>
      </c>
      <c r="L2589" s="7" t="str">
        <f t="shared" si="322"/>
        <v/>
      </c>
      <c r="M2589" s="7" t="str">
        <f>IF(ISBLANK(A2589),"",K2589/($M$1+SUM(K$3:K2588)))</f>
        <v/>
      </c>
      <c r="N2589" t="str">
        <f>IF(ISBLANK(A2589),"",IF(H2590=0,NETWORKDAYS($H$3,H2589,holiday!$B$2:$B$10),IF(DAY(H2589)&lt;DAY(H2590),NETWORKDAYS($H$3,H2589,holiday!$B$2:$B$10),0)))</f>
        <v/>
      </c>
      <c r="O2589" t="str">
        <f>IF(ISBLANK(A2589),"",SUMIF($A$3:$A2589,O$2,$B$3:$B2589))</f>
        <v/>
      </c>
      <c r="P2589" t="str">
        <f>IF(ISBLANK(A2589),"",SUMIF($A$3:$A2589,P$2,$B$3:$B2589))</f>
        <v/>
      </c>
      <c r="Q2589" t="str">
        <f>IF(ISBLANK(A2589),"",SUMIF($A$3:$A2589,Q$2,$B$3:$B2589))</f>
        <v/>
      </c>
      <c r="R2589" t="str">
        <f>IF(ISBLANK(A2589),"",SUMIF($A$3:$A2589,R$2,$B$3:$B2589))</f>
        <v/>
      </c>
      <c r="T2589" s="2" t="str">
        <f t="shared" si="323"/>
        <v/>
      </c>
      <c r="U2589" s="2" t="str">
        <f t="shared" si="324"/>
        <v/>
      </c>
      <c r="V2589" s="2" t="str">
        <f t="shared" si="325"/>
        <v/>
      </c>
      <c r="W2589" s="2" t="str">
        <f t="shared" si="326"/>
        <v/>
      </c>
    </row>
    <row r="2590" spans="8:23" x14ac:dyDescent="0.3">
      <c r="H2590" s="12">
        <f t="shared" si="327"/>
        <v>0</v>
      </c>
      <c r="I2590" s="2" t="str">
        <f t="shared" si="320"/>
        <v/>
      </c>
      <c r="J2590" s="2" t="str">
        <f>IF(ISBLANK(A2590),"",-SUM(I$3:I2590))</f>
        <v/>
      </c>
      <c r="K2590" s="2" t="str">
        <f t="shared" si="321"/>
        <v/>
      </c>
      <c r="L2590" s="7" t="str">
        <f t="shared" si="322"/>
        <v/>
      </c>
      <c r="M2590" s="7" t="str">
        <f>IF(ISBLANK(A2590),"",K2590/($M$1+SUM(K$3:K2589)))</f>
        <v/>
      </c>
      <c r="N2590" t="str">
        <f>IF(ISBLANK(A2590),"",IF(H2591=0,NETWORKDAYS($H$3,H2590,holiday!$B$2:$B$10),IF(DAY(H2590)&lt;DAY(H2591),NETWORKDAYS($H$3,H2590,holiday!$B$2:$B$10),0)))</f>
        <v/>
      </c>
      <c r="O2590" t="str">
        <f>IF(ISBLANK(A2590),"",SUMIF($A$3:$A2590,O$2,$B$3:$B2590))</f>
        <v/>
      </c>
      <c r="P2590" t="str">
        <f>IF(ISBLANK(A2590),"",SUMIF($A$3:$A2590,P$2,$B$3:$B2590))</f>
        <v/>
      </c>
      <c r="Q2590" t="str">
        <f>IF(ISBLANK(A2590),"",SUMIF($A$3:$A2590,Q$2,$B$3:$B2590))</f>
        <v/>
      </c>
      <c r="R2590" t="str">
        <f>IF(ISBLANK(A2590),"",SUMIF($A$3:$A2590,R$2,$B$3:$B2590))</f>
        <v/>
      </c>
      <c r="T2590" s="2" t="str">
        <f t="shared" si="323"/>
        <v/>
      </c>
      <c r="U2590" s="2" t="str">
        <f t="shared" si="324"/>
        <v/>
      </c>
      <c r="V2590" s="2" t="str">
        <f t="shared" si="325"/>
        <v/>
      </c>
      <c r="W2590" s="2" t="str">
        <f t="shared" si="326"/>
        <v/>
      </c>
    </row>
    <row r="2591" spans="8:23" x14ac:dyDescent="0.3">
      <c r="H2591" s="12">
        <f t="shared" si="327"/>
        <v>0</v>
      </c>
      <c r="I2591" s="2" t="str">
        <f t="shared" si="320"/>
        <v/>
      </c>
      <c r="J2591" s="2" t="str">
        <f>IF(ISBLANK(A2591),"",-SUM(I$3:I2591))</f>
        <v/>
      </c>
      <c r="K2591" s="2" t="str">
        <f t="shared" si="321"/>
        <v/>
      </c>
      <c r="L2591" s="7" t="str">
        <f t="shared" si="322"/>
        <v/>
      </c>
      <c r="M2591" s="7" t="str">
        <f>IF(ISBLANK(A2591),"",K2591/($M$1+SUM(K$3:K2590)))</f>
        <v/>
      </c>
      <c r="N2591" t="str">
        <f>IF(ISBLANK(A2591),"",IF(H2592=0,NETWORKDAYS($H$3,H2591,holiday!$B$2:$B$10),IF(DAY(H2591)&lt;DAY(H2592),NETWORKDAYS($H$3,H2591,holiday!$B$2:$B$10),0)))</f>
        <v/>
      </c>
      <c r="O2591" t="str">
        <f>IF(ISBLANK(A2591),"",SUMIF($A$3:$A2591,O$2,$B$3:$B2591))</f>
        <v/>
      </c>
      <c r="P2591" t="str">
        <f>IF(ISBLANK(A2591),"",SUMIF($A$3:$A2591,P$2,$B$3:$B2591))</f>
        <v/>
      </c>
      <c r="Q2591" t="str">
        <f>IF(ISBLANK(A2591),"",SUMIF($A$3:$A2591,Q$2,$B$3:$B2591))</f>
        <v/>
      </c>
      <c r="R2591" t="str">
        <f>IF(ISBLANK(A2591),"",SUMIF($A$3:$A2591,R$2,$B$3:$B2591))</f>
        <v/>
      </c>
      <c r="T2591" s="2" t="str">
        <f t="shared" si="323"/>
        <v/>
      </c>
      <c r="U2591" s="2" t="str">
        <f t="shared" si="324"/>
        <v/>
      </c>
      <c r="V2591" s="2" t="str">
        <f t="shared" si="325"/>
        <v/>
      </c>
      <c r="W2591" s="2" t="str">
        <f t="shared" si="326"/>
        <v/>
      </c>
    </row>
    <row r="2592" spans="8:23" x14ac:dyDescent="0.3">
      <c r="H2592" s="12">
        <f t="shared" si="327"/>
        <v>0</v>
      </c>
      <c r="I2592" s="2" t="str">
        <f t="shared" si="320"/>
        <v/>
      </c>
      <c r="J2592" s="2" t="str">
        <f>IF(ISBLANK(A2592),"",-SUM(I$3:I2592))</f>
        <v/>
      </c>
      <c r="K2592" s="2" t="str">
        <f t="shared" si="321"/>
        <v/>
      </c>
      <c r="L2592" s="7" t="str">
        <f t="shared" si="322"/>
        <v/>
      </c>
      <c r="M2592" s="7" t="str">
        <f>IF(ISBLANK(A2592),"",K2592/($M$1+SUM(K$3:K2591)))</f>
        <v/>
      </c>
      <c r="N2592" t="str">
        <f>IF(ISBLANK(A2592),"",IF(H2593=0,NETWORKDAYS($H$3,H2592,holiday!$B$2:$B$10),IF(DAY(H2592)&lt;DAY(H2593),NETWORKDAYS($H$3,H2592,holiday!$B$2:$B$10),0)))</f>
        <v/>
      </c>
      <c r="O2592" t="str">
        <f>IF(ISBLANK(A2592),"",SUMIF($A$3:$A2592,O$2,$B$3:$B2592))</f>
        <v/>
      </c>
      <c r="P2592" t="str">
        <f>IF(ISBLANK(A2592),"",SUMIF($A$3:$A2592,P$2,$B$3:$B2592))</f>
        <v/>
      </c>
      <c r="Q2592" t="str">
        <f>IF(ISBLANK(A2592),"",SUMIF($A$3:$A2592,Q$2,$B$3:$B2592))</f>
        <v/>
      </c>
      <c r="R2592" t="str">
        <f>IF(ISBLANK(A2592),"",SUMIF($A$3:$A2592,R$2,$B$3:$B2592))</f>
        <v/>
      </c>
      <c r="T2592" s="2" t="str">
        <f t="shared" si="323"/>
        <v/>
      </c>
      <c r="U2592" s="2" t="str">
        <f t="shared" si="324"/>
        <v/>
      </c>
      <c r="V2592" s="2" t="str">
        <f t="shared" si="325"/>
        <v/>
      </c>
      <c r="W2592" s="2" t="str">
        <f t="shared" si="326"/>
        <v/>
      </c>
    </row>
    <row r="2593" spans="8:23" x14ac:dyDescent="0.3">
      <c r="H2593" s="12">
        <f t="shared" si="327"/>
        <v>0</v>
      </c>
      <c r="I2593" s="2" t="str">
        <f t="shared" si="320"/>
        <v/>
      </c>
      <c r="J2593" s="2" t="str">
        <f>IF(ISBLANK(A2593),"",-SUM(I$3:I2593))</f>
        <v/>
      </c>
      <c r="K2593" s="2" t="str">
        <f t="shared" si="321"/>
        <v/>
      </c>
      <c r="L2593" s="7" t="str">
        <f t="shared" si="322"/>
        <v/>
      </c>
      <c r="M2593" s="7" t="str">
        <f>IF(ISBLANK(A2593),"",K2593/($M$1+SUM(K$3:K2592)))</f>
        <v/>
      </c>
      <c r="N2593" t="str">
        <f>IF(ISBLANK(A2593),"",IF(H2594=0,NETWORKDAYS($H$3,H2593,holiday!$B$2:$B$10),IF(DAY(H2593)&lt;DAY(H2594),NETWORKDAYS($H$3,H2593,holiday!$B$2:$B$10),0)))</f>
        <v/>
      </c>
      <c r="O2593" t="str">
        <f>IF(ISBLANK(A2593),"",SUMIF($A$3:$A2593,O$2,$B$3:$B2593))</f>
        <v/>
      </c>
      <c r="P2593" t="str">
        <f>IF(ISBLANK(A2593),"",SUMIF($A$3:$A2593,P$2,$B$3:$B2593))</f>
        <v/>
      </c>
      <c r="Q2593" t="str">
        <f>IF(ISBLANK(A2593),"",SUMIF($A$3:$A2593,Q$2,$B$3:$B2593))</f>
        <v/>
      </c>
      <c r="R2593" t="str">
        <f>IF(ISBLANK(A2593),"",SUMIF($A$3:$A2593,R$2,$B$3:$B2593))</f>
        <v/>
      </c>
      <c r="T2593" s="2" t="str">
        <f t="shared" si="323"/>
        <v/>
      </c>
      <c r="U2593" s="2" t="str">
        <f t="shared" si="324"/>
        <v/>
      </c>
      <c r="V2593" s="2" t="str">
        <f t="shared" si="325"/>
        <v/>
      </c>
      <c r="W2593" s="2" t="str">
        <f t="shared" si="326"/>
        <v/>
      </c>
    </row>
    <row r="2594" spans="8:23" x14ac:dyDescent="0.3">
      <c r="H2594" s="12">
        <f t="shared" si="327"/>
        <v>0</v>
      </c>
      <c r="I2594" s="2" t="str">
        <f t="shared" si="320"/>
        <v/>
      </c>
      <c r="J2594" s="2" t="str">
        <f>IF(ISBLANK(A2594),"",-SUM(I$3:I2594))</f>
        <v/>
      </c>
      <c r="K2594" s="2" t="str">
        <f t="shared" si="321"/>
        <v/>
      </c>
      <c r="L2594" s="7" t="str">
        <f t="shared" si="322"/>
        <v/>
      </c>
      <c r="M2594" s="7" t="str">
        <f>IF(ISBLANK(A2594),"",K2594/($M$1+SUM(K$3:K2593)))</f>
        <v/>
      </c>
      <c r="N2594" t="str">
        <f>IF(ISBLANK(A2594),"",IF(H2595=0,NETWORKDAYS($H$3,H2594,holiday!$B$2:$B$10),IF(DAY(H2594)&lt;DAY(H2595),NETWORKDAYS($H$3,H2594,holiday!$B$2:$B$10),0)))</f>
        <v/>
      </c>
      <c r="O2594" t="str">
        <f>IF(ISBLANK(A2594),"",SUMIF($A$3:$A2594,O$2,$B$3:$B2594))</f>
        <v/>
      </c>
      <c r="P2594" t="str">
        <f>IF(ISBLANK(A2594),"",SUMIF($A$3:$A2594,P$2,$B$3:$B2594))</f>
        <v/>
      </c>
      <c r="Q2594" t="str">
        <f>IF(ISBLANK(A2594),"",SUMIF($A$3:$A2594,Q$2,$B$3:$B2594))</f>
        <v/>
      </c>
      <c r="R2594" t="str">
        <f>IF(ISBLANK(A2594),"",SUMIF($A$3:$A2594,R$2,$B$3:$B2594))</f>
        <v/>
      </c>
      <c r="T2594" s="2" t="str">
        <f t="shared" si="323"/>
        <v/>
      </c>
      <c r="U2594" s="2" t="str">
        <f t="shared" si="324"/>
        <v/>
      </c>
      <c r="V2594" s="2" t="str">
        <f t="shared" si="325"/>
        <v/>
      </c>
      <c r="W2594" s="2" t="str">
        <f t="shared" si="326"/>
        <v/>
      </c>
    </row>
    <row r="2595" spans="8:23" x14ac:dyDescent="0.3">
      <c r="H2595" s="12">
        <f t="shared" si="327"/>
        <v>0</v>
      </c>
      <c r="I2595" s="2" t="str">
        <f t="shared" si="320"/>
        <v/>
      </c>
      <c r="J2595" s="2" t="str">
        <f>IF(ISBLANK(A2595),"",-SUM(I$3:I2595))</f>
        <v/>
      </c>
      <c r="K2595" s="2" t="str">
        <f t="shared" si="321"/>
        <v/>
      </c>
      <c r="L2595" s="7" t="str">
        <f t="shared" si="322"/>
        <v/>
      </c>
      <c r="M2595" s="7" t="str">
        <f>IF(ISBLANK(A2595),"",K2595/($M$1+SUM(K$3:K2594)))</f>
        <v/>
      </c>
      <c r="N2595" t="str">
        <f>IF(ISBLANK(A2595),"",IF(H2596=0,NETWORKDAYS($H$3,H2595,holiday!$B$2:$B$10),IF(DAY(H2595)&lt;DAY(H2596),NETWORKDAYS($H$3,H2595,holiday!$B$2:$B$10),0)))</f>
        <v/>
      </c>
      <c r="O2595" t="str">
        <f>IF(ISBLANK(A2595),"",SUMIF($A$3:$A2595,O$2,$B$3:$B2595))</f>
        <v/>
      </c>
      <c r="P2595" t="str">
        <f>IF(ISBLANK(A2595),"",SUMIF($A$3:$A2595,P$2,$B$3:$B2595))</f>
        <v/>
      </c>
      <c r="Q2595" t="str">
        <f>IF(ISBLANK(A2595),"",SUMIF($A$3:$A2595,Q$2,$B$3:$B2595))</f>
        <v/>
      </c>
      <c r="R2595" t="str">
        <f>IF(ISBLANK(A2595),"",SUMIF($A$3:$A2595,R$2,$B$3:$B2595))</f>
        <v/>
      </c>
      <c r="T2595" s="2" t="str">
        <f t="shared" si="323"/>
        <v/>
      </c>
      <c r="U2595" s="2" t="str">
        <f t="shared" si="324"/>
        <v/>
      </c>
      <c r="V2595" s="2" t="str">
        <f t="shared" si="325"/>
        <v/>
      </c>
      <c r="W2595" s="2" t="str">
        <f t="shared" si="326"/>
        <v/>
      </c>
    </row>
    <row r="2596" spans="8:23" x14ac:dyDescent="0.3">
      <c r="H2596" s="12">
        <f t="shared" si="327"/>
        <v>0</v>
      </c>
      <c r="I2596" s="2" t="str">
        <f t="shared" si="320"/>
        <v/>
      </c>
      <c r="J2596" s="2" t="str">
        <f>IF(ISBLANK(A2596),"",-SUM(I$3:I2596))</f>
        <v/>
      </c>
      <c r="K2596" s="2" t="str">
        <f t="shared" si="321"/>
        <v/>
      </c>
      <c r="L2596" s="7" t="str">
        <f t="shared" si="322"/>
        <v/>
      </c>
      <c r="M2596" s="7" t="str">
        <f>IF(ISBLANK(A2596),"",K2596/($M$1+SUM(K$3:K2595)))</f>
        <v/>
      </c>
      <c r="N2596" t="str">
        <f>IF(ISBLANK(A2596),"",IF(H2597=0,NETWORKDAYS($H$3,H2596,holiday!$B$2:$B$10),IF(DAY(H2596)&lt;DAY(H2597),NETWORKDAYS($H$3,H2596,holiday!$B$2:$B$10),0)))</f>
        <v/>
      </c>
      <c r="O2596" t="str">
        <f>IF(ISBLANK(A2596),"",SUMIF($A$3:$A2596,O$2,$B$3:$B2596))</f>
        <v/>
      </c>
      <c r="P2596" t="str">
        <f>IF(ISBLANK(A2596),"",SUMIF($A$3:$A2596,P$2,$B$3:$B2596))</f>
        <v/>
      </c>
      <c r="Q2596" t="str">
        <f>IF(ISBLANK(A2596),"",SUMIF($A$3:$A2596,Q$2,$B$3:$B2596))</f>
        <v/>
      </c>
      <c r="R2596" t="str">
        <f>IF(ISBLANK(A2596),"",SUMIF($A$3:$A2596,R$2,$B$3:$B2596))</f>
        <v/>
      </c>
      <c r="T2596" s="2" t="str">
        <f t="shared" si="323"/>
        <v/>
      </c>
      <c r="U2596" s="2" t="str">
        <f t="shared" si="324"/>
        <v/>
      </c>
      <c r="V2596" s="2" t="str">
        <f t="shared" si="325"/>
        <v/>
      </c>
      <c r="W2596" s="2" t="str">
        <f t="shared" si="326"/>
        <v/>
      </c>
    </row>
    <row r="2597" spans="8:23" x14ac:dyDescent="0.3">
      <c r="H2597" s="12">
        <f t="shared" si="327"/>
        <v>0</v>
      </c>
      <c r="I2597" s="2" t="str">
        <f t="shared" si="320"/>
        <v/>
      </c>
      <c r="J2597" s="2" t="str">
        <f>IF(ISBLANK(A2597),"",-SUM(I$3:I2597))</f>
        <v/>
      </c>
      <c r="K2597" s="2" t="str">
        <f t="shared" si="321"/>
        <v/>
      </c>
      <c r="L2597" s="7" t="str">
        <f t="shared" si="322"/>
        <v/>
      </c>
      <c r="M2597" s="7" t="str">
        <f>IF(ISBLANK(A2597),"",K2597/($M$1+SUM(K$3:K2596)))</f>
        <v/>
      </c>
      <c r="N2597" t="str">
        <f>IF(ISBLANK(A2597),"",IF(H2598=0,NETWORKDAYS($H$3,H2597,holiday!$B$2:$B$10),IF(DAY(H2597)&lt;DAY(H2598),NETWORKDAYS($H$3,H2597,holiday!$B$2:$B$10),0)))</f>
        <v/>
      </c>
      <c r="O2597" t="str">
        <f>IF(ISBLANK(A2597),"",SUMIF($A$3:$A2597,O$2,$B$3:$B2597))</f>
        <v/>
      </c>
      <c r="P2597" t="str">
        <f>IF(ISBLANK(A2597),"",SUMIF($A$3:$A2597,P$2,$B$3:$B2597))</f>
        <v/>
      </c>
      <c r="Q2597" t="str">
        <f>IF(ISBLANK(A2597),"",SUMIF($A$3:$A2597,Q$2,$B$3:$B2597))</f>
        <v/>
      </c>
      <c r="R2597" t="str">
        <f>IF(ISBLANK(A2597),"",SUMIF($A$3:$A2597,R$2,$B$3:$B2597))</f>
        <v/>
      </c>
      <c r="T2597" s="2" t="str">
        <f t="shared" si="323"/>
        <v/>
      </c>
      <c r="U2597" s="2" t="str">
        <f t="shared" si="324"/>
        <v/>
      </c>
      <c r="V2597" s="2" t="str">
        <f t="shared" si="325"/>
        <v/>
      </c>
      <c r="W2597" s="2" t="str">
        <f t="shared" si="326"/>
        <v/>
      </c>
    </row>
    <row r="2598" spans="8:23" x14ac:dyDescent="0.3">
      <c r="H2598" s="12">
        <f t="shared" si="327"/>
        <v>0</v>
      </c>
      <c r="I2598" s="2" t="str">
        <f t="shared" si="320"/>
        <v/>
      </c>
      <c r="J2598" s="2" t="str">
        <f>IF(ISBLANK(A2598),"",-SUM(I$3:I2598))</f>
        <v/>
      </c>
      <c r="K2598" s="2" t="str">
        <f t="shared" si="321"/>
        <v/>
      </c>
      <c r="L2598" s="7" t="str">
        <f t="shared" si="322"/>
        <v/>
      </c>
      <c r="M2598" s="7" t="str">
        <f>IF(ISBLANK(A2598),"",K2598/($M$1+SUM(K$3:K2597)))</f>
        <v/>
      </c>
      <c r="N2598" t="str">
        <f>IF(ISBLANK(A2598),"",IF(H2599=0,NETWORKDAYS($H$3,H2598,holiday!$B$2:$B$10),IF(DAY(H2598)&lt;DAY(H2599),NETWORKDAYS($H$3,H2598,holiday!$B$2:$B$10),0)))</f>
        <v/>
      </c>
      <c r="O2598" t="str">
        <f>IF(ISBLANK(A2598),"",SUMIF($A$3:$A2598,O$2,$B$3:$B2598))</f>
        <v/>
      </c>
      <c r="P2598" t="str">
        <f>IF(ISBLANK(A2598),"",SUMIF($A$3:$A2598,P$2,$B$3:$B2598))</f>
        <v/>
      </c>
      <c r="Q2598" t="str">
        <f>IF(ISBLANK(A2598),"",SUMIF($A$3:$A2598,Q$2,$B$3:$B2598))</f>
        <v/>
      </c>
      <c r="R2598" t="str">
        <f>IF(ISBLANK(A2598),"",SUMIF($A$3:$A2598,R$2,$B$3:$B2598))</f>
        <v/>
      </c>
      <c r="T2598" s="2" t="str">
        <f t="shared" si="323"/>
        <v/>
      </c>
      <c r="U2598" s="2" t="str">
        <f t="shared" si="324"/>
        <v/>
      </c>
      <c r="V2598" s="2" t="str">
        <f t="shared" si="325"/>
        <v/>
      </c>
      <c r="W2598" s="2" t="str">
        <f t="shared" si="326"/>
        <v/>
      </c>
    </row>
    <row r="2599" spans="8:23" x14ac:dyDescent="0.3">
      <c r="H2599" s="12">
        <f t="shared" si="327"/>
        <v>0</v>
      </c>
      <c r="I2599" s="2" t="str">
        <f t="shared" si="320"/>
        <v/>
      </c>
      <c r="J2599" s="2" t="str">
        <f>IF(ISBLANK(A2599),"",-SUM(I$3:I2599))</f>
        <v/>
      </c>
      <c r="K2599" s="2" t="str">
        <f t="shared" si="321"/>
        <v/>
      </c>
      <c r="L2599" s="7" t="str">
        <f t="shared" si="322"/>
        <v/>
      </c>
      <c r="M2599" s="7" t="str">
        <f>IF(ISBLANK(A2599),"",K2599/($M$1+SUM(K$3:K2598)))</f>
        <v/>
      </c>
      <c r="N2599" t="str">
        <f>IF(ISBLANK(A2599),"",IF(H2600=0,NETWORKDAYS($H$3,H2599,holiday!$B$2:$B$10),IF(DAY(H2599)&lt;DAY(H2600),NETWORKDAYS($H$3,H2599,holiday!$B$2:$B$10),0)))</f>
        <v/>
      </c>
      <c r="O2599" t="str">
        <f>IF(ISBLANK(A2599),"",SUMIF($A$3:$A2599,O$2,$B$3:$B2599))</f>
        <v/>
      </c>
      <c r="P2599" t="str">
        <f>IF(ISBLANK(A2599),"",SUMIF($A$3:$A2599,P$2,$B$3:$B2599))</f>
        <v/>
      </c>
      <c r="Q2599" t="str">
        <f>IF(ISBLANK(A2599),"",SUMIF($A$3:$A2599,Q$2,$B$3:$B2599))</f>
        <v/>
      </c>
      <c r="R2599" t="str">
        <f>IF(ISBLANK(A2599),"",SUMIF($A$3:$A2599,R$2,$B$3:$B2599))</f>
        <v/>
      </c>
      <c r="T2599" s="2" t="str">
        <f t="shared" si="323"/>
        <v/>
      </c>
      <c r="U2599" s="2" t="str">
        <f t="shared" si="324"/>
        <v/>
      </c>
      <c r="V2599" s="2" t="str">
        <f t="shared" si="325"/>
        <v/>
      </c>
      <c r="W2599" s="2" t="str">
        <f t="shared" si="326"/>
        <v/>
      </c>
    </row>
    <row r="2600" spans="8:23" x14ac:dyDescent="0.3">
      <c r="H2600" s="12">
        <f t="shared" si="327"/>
        <v>0</v>
      </c>
      <c r="I2600" s="2" t="str">
        <f t="shared" ref="I2600:I2663" si="328">IF(ISBLANK(A2600),"",-B2600*C2600)</f>
        <v/>
      </c>
      <c r="J2600" s="2" t="str">
        <f>IF(ISBLANK(A2600),"",-SUM(I$3:I2600))</f>
        <v/>
      </c>
      <c r="K2600" s="2" t="str">
        <f t="shared" ref="K2600:K2663" si="329">IF(ISBLANK(A2600),"",SUMPRODUCT(O2600:R2600,T2600:W2600)-J2600)</f>
        <v/>
      </c>
      <c r="L2600" s="7" t="str">
        <f t="shared" ref="L2600:L2663" si="330">IF(ISBLANK(A2600),"",K2600/$M$1)</f>
        <v/>
      </c>
      <c r="M2600" s="7" t="str">
        <f>IF(ISBLANK(A2600),"",K2600/($M$1+SUM(K$3:K2599)))</f>
        <v/>
      </c>
      <c r="N2600" t="str">
        <f>IF(ISBLANK(A2600),"",IF(H2601=0,NETWORKDAYS($H$3,H2600,holiday!$B$2:$B$10),IF(DAY(H2600)&lt;DAY(H2601),NETWORKDAYS($H$3,H2600,holiday!$B$2:$B$10),0)))</f>
        <v/>
      </c>
      <c r="O2600" t="str">
        <f>IF(ISBLANK(A2600),"",SUMIF($A$3:$A2600,O$2,$B$3:$B2600))</f>
        <v/>
      </c>
      <c r="P2600" t="str">
        <f>IF(ISBLANK(A2600),"",SUMIF($A$3:$A2600,P$2,$B$3:$B2600))</f>
        <v/>
      </c>
      <c r="Q2600" t="str">
        <f>IF(ISBLANK(A2600),"",SUMIF($A$3:$A2600,Q$2,$B$3:$B2600))</f>
        <v/>
      </c>
      <c r="R2600" t="str">
        <f>IF(ISBLANK(A2600),"",SUMIF($A$3:$A2600,R$2,$B$3:$B2600))</f>
        <v/>
      </c>
      <c r="T2600" s="2" t="str">
        <f t="shared" ref="T2600:T2663" si="331">IF(ISBLANK(A2600),"",IF($A2600=T$2,$C2600,T2599))</f>
        <v/>
      </c>
      <c r="U2600" s="2" t="str">
        <f t="shared" ref="U2600:U2663" si="332">IF(ISBLANK(A2600),"",IF($A2600=U$2,$C2600,U2599))</f>
        <v/>
      </c>
      <c r="V2600" s="2" t="str">
        <f t="shared" ref="V2600:V2663" si="333">IF(ISBLANK(A2600),"",IF($A2600=V$2,$C2600,V2599))</f>
        <v/>
      </c>
      <c r="W2600" s="2" t="str">
        <f t="shared" ref="W2600:W2663" si="334">IF(ISBLANK(A2600),"",IF($A2600=W$2,$C2600,W2599))</f>
        <v/>
      </c>
    </row>
    <row r="2601" spans="8:23" x14ac:dyDescent="0.3">
      <c r="H2601" s="12">
        <f t="shared" si="327"/>
        <v>0</v>
      </c>
      <c r="I2601" s="2" t="str">
        <f t="shared" si="328"/>
        <v/>
      </c>
      <c r="J2601" s="2" t="str">
        <f>IF(ISBLANK(A2601),"",-SUM(I$3:I2601))</f>
        <v/>
      </c>
      <c r="K2601" s="2" t="str">
        <f t="shared" si="329"/>
        <v/>
      </c>
      <c r="L2601" s="7" t="str">
        <f t="shared" si="330"/>
        <v/>
      </c>
      <c r="M2601" s="7" t="str">
        <f>IF(ISBLANK(A2601),"",K2601/($M$1+SUM(K$3:K2600)))</f>
        <v/>
      </c>
      <c r="N2601" t="str">
        <f>IF(ISBLANK(A2601),"",IF(H2602=0,NETWORKDAYS($H$3,H2601,holiday!$B$2:$B$10),IF(DAY(H2601)&lt;DAY(H2602),NETWORKDAYS($H$3,H2601,holiday!$B$2:$B$10),0)))</f>
        <v/>
      </c>
      <c r="O2601" t="str">
        <f>IF(ISBLANK(A2601),"",SUMIF($A$3:$A2601,O$2,$B$3:$B2601))</f>
        <v/>
      </c>
      <c r="P2601" t="str">
        <f>IF(ISBLANK(A2601),"",SUMIF($A$3:$A2601,P$2,$B$3:$B2601))</f>
        <v/>
      </c>
      <c r="Q2601" t="str">
        <f>IF(ISBLANK(A2601),"",SUMIF($A$3:$A2601,Q$2,$B$3:$B2601))</f>
        <v/>
      </c>
      <c r="R2601" t="str">
        <f>IF(ISBLANK(A2601),"",SUMIF($A$3:$A2601,R$2,$B$3:$B2601))</f>
        <v/>
      </c>
      <c r="T2601" s="2" t="str">
        <f t="shared" si="331"/>
        <v/>
      </c>
      <c r="U2601" s="2" t="str">
        <f t="shared" si="332"/>
        <v/>
      </c>
      <c r="V2601" s="2" t="str">
        <f t="shared" si="333"/>
        <v/>
      </c>
      <c r="W2601" s="2" t="str">
        <f t="shared" si="334"/>
        <v/>
      </c>
    </row>
    <row r="2602" spans="8:23" x14ac:dyDescent="0.3">
      <c r="H2602" s="12">
        <f t="shared" si="327"/>
        <v>0</v>
      </c>
      <c r="I2602" s="2" t="str">
        <f t="shared" si="328"/>
        <v/>
      </c>
      <c r="J2602" s="2" t="str">
        <f>IF(ISBLANK(A2602),"",-SUM(I$3:I2602))</f>
        <v/>
      </c>
      <c r="K2602" s="2" t="str">
        <f t="shared" si="329"/>
        <v/>
      </c>
      <c r="L2602" s="7" t="str">
        <f t="shared" si="330"/>
        <v/>
      </c>
      <c r="M2602" s="7" t="str">
        <f>IF(ISBLANK(A2602),"",K2602/($M$1+SUM(K$3:K2601)))</f>
        <v/>
      </c>
      <c r="N2602" t="str">
        <f>IF(ISBLANK(A2602),"",IF(H2603=0,NETWORKDAYS($H$3,H2602,holiday!$B$2:$B$10),IF(DAY(H2602)&lt;DAY(H2603),NETWORKDAYS($H$3,H2602,holiday!$B$2:$B$10),0)))</f>
        <v/>
      </c>
      <c r="O2602" t="str">
        <f>IF(ISBLANK(A2602),"",SUMIF($A$3:$A2602,O$2,$B$3:$B2602))</f>
        <v/>
      </c>
      <c r="P2602" t="str">
        <f>IF(ISBLANK(A2602),"",SUMIF($A$3:$A2602,P$2,$B$3:$B2602))</f>
        <v/>
      </c>
      <c r="Q2602" t="str">
        <f>IF(ISBLANK(A2602),"",SUMIF($A$3:$A2602,Q$2,$B$3:$B2602))</f>
        <v/>
      </c>
      <c r="R2602" t="str">
        <f>IF(ISBLANK(A2602),"",SUMIF($A$3:$A2602,R$2,$B$3:$B2602))</f>
        <v/>
      </c>
      <c r="T2602" s="2" t="str">
        <f t="shared" si="331"/>
        <v/>
      </c>
      <c r="U2602" s="2" t="str">
        <f t="shared" si="332"/>
        <v/>
      </c>
      <c r="V2602" s="2" t="str">
        <f t="shared" si="333"/>
        <v/>
      </c>
      <c r="W2602" s="2" t="str">
        <f t="shared" si="334"/>
        <v/>
      </c>
    </row>
    <row r="2603" spans="8:23" x14ac:dyDescent="0.3">
      <c r="H2603" s="12">
        <f t="shared" si="327"/>
        <v>0</v>
      </c>
      <c r="I2603" s="2" t="str">
        <f t="shared" si="328"/>
        <v/>
      </c>
      <c r="J2603" s="2" t="str">
        <f>IF(ISBLANK(A2603),"",-SUM(I$3:I2603))</f>
        <v/>
      </c>
      <c r="K2603" s="2" t="str">
        <f t="shared" si="329"/>
        <v/>
      </c>
      <c r="L2603" s="7" t="str">
        <f t="shared" si="330"/>
        <v/>
      </c>
      <c r="M2603" s="7" t="str">
        <f>IF(ISBLANK(A2603),"",K2603/($M$1+SUM(K$3:K2602)))</f>
        <v/>
      </c>
      <c r="N2603" t="str">
        <f>IF(ISBLANK(A2603),"",IF(H2604=0,NETWORKDAYS($H$3,H2603,holiday!$B$2:$B$10),IF(DAY(H2603)&lt;DAY(H2604),NETWORKDAYS($H$3,H2603,holiday!$B$2:$B$10),0)))</f>
        <v/>
      </c>
      <c r="O2603" t="str">
        <f>IF(ISBLANK(A2603),"",SUMIF($A$3:$A2603,O$2,$B$3:$B2603))</f>
        <v/>
      </c>
      <c r="P2603" t="str">
        <f>IF(ISBLANK(A2603),"",SUMIF($A$3:$A2603,P$2,$B$3:$B2603))</f>
        <v/>
      </c>
      <c r="Q2603" t="str">
        <f>IF(ISBLANK(A2603),"",SUMIF($A$3:$A2603,Q$2,$B$3:$B2603))</f>
        <v/>
      </c>
      <c r="R2603" t="str">
        <f>IF(ISBLANK(A2603),"",SUMIF($A$3:$A2603,R$2,$B$3:$B2603))</f>
        <v/>
      </c>
      <c r="T2603" s="2" t="str">
        <f t="shared" si="331"/>
        <v/>
      </c>
      <c r="U2603" s="2" t="str">
        <f t="shared" si="332"/>
        <v/>
      </c>
      <c r="V2603" s="2" t="str">
        <f t="shared" si="333"/>
        <v/>
      </c>
      <c r="W2603" s="2" t="str">
        <f t="shared" si="334"/>
        <v/>
      </c>
    </row>
    <row r="2604" spans="8:23" x14ac:dyDescent="0.3">
      <c r="H2604" s="12">
        <f t="shared" si="327"/>
        <v>0</v>
      </c>
      <c r="I2604" s="2" t="str">
        <f t="shared" si="328"/>
        <v/>
      </c>
      <c r="J2604" s="2" t="str">
        <f>IF(ISBLANK(A2604),"",-SUM(I$3:I2604))</f>
        <v/>
      </c>
      <c r="K2604" s="2" t="str">
        <f t="shared" si="329"/>
        <v/>
      </c>
      <c r="L2604" s="7" t="str">
        <f t="shared" si="330"/>
        <v/>
      </c>
      <c r="M2604" s="7" t="str">
        <f>IF(ISBLANK(A2604),"",K2604/($M$1+SUM(K$3:K2603)))</f>
        <v/>
      </c>
      <c r="N2604" t="str">
        <f>IF(ISBLANK(A2604),"",IF(H2605=0,NETWORKDAYS($H$3,H2604,holiday!$B$2:$B$10),IF(DAY(H2604)&lt;DAY(H2605),NETWORKDAYS($H$3,H2604,holiday!$B$2:$B$10),0)))</f>
        <v/>
      </c>
      <c r="O2604" t="str">
        <f>IF(ISBLANK(A2604),"",SUMIF($A$3:$A2604,O$2,$B$3:$B2604))</f>
        <v/>
      </c>
      <c r="P2604" t="str">
        <f>IF(ISBLANK(A2604),"",SUMIF($A$3:$A2604,P$2,$B$3:$B2604))</f>
        <v/>
      </c>
      <c r="Q2604" t="str">
        <f>IF(ISBLANK(A2604),"",SUMIF($A$3:$A2604,Q$2,$B$3:$B2604))</f>
        <v/>
      </c>
      <c r="R2604" t="str">
        <f>IF(ISBLANK(A2604),"",SUMIF($A$3:$A2604,R$2,$B$3:$B2604))</f>
        <v/>
      </c>
      <c r="T2604" s="2" t="str">
        <f t="shared" si="331"/>
        <v/>
      </c>
      <c r="U2604" s="2" t="str">
        <f t="shared" si="332"/>
        <v/>
      </c>
      <c r="V2604" s="2" t="str">
        <f t="shared" si="333"/>
        <v/>
      </c>
      <c r="W2604" s="2" t="str">
        <f t="shared" si="334"/>
        <v/>
      </c>
    </row>
    <row r="2605" spans="8:23" x14ac:dyDescent="0.3">
      <c r="H2605" s="12">
        <f t="shared" si="327"/>
        <v>0</v>
      </c>
      <c r="I2605" s="2" t="str">
        <f t="shared" si="328"/>
        <v/>
      </c>
      <c r="J2605" s="2" t="str">
        <f>IF(ISBLANK(A2605),"",-SUM(I$3:I2605))</f>
        <v/>
      </c>
      <c r="K2605" s="2" t="str">
        <f t="shared" si="329"/>
        <v/>
      </c>
      <c r="L2605" s="7" t="str">
        <f t="shared" si="330"/>
        <v/>
      </c>
      <c r="M2605" s="7" t="str">
        <f>IF(ISBLANK(A2605),"",K2605/($M$1+SUM(K$3:K2604)))</f>
        <v/>
      </c>
      <c r="N2605" t="str">
        <f>IF(ISBLANK(A2605),"",IF(H2606=0,NETWORKDAYS($H$3,H2605,holiday!$B$2:$B$10),IF(DAY(H2605)&lt;DAY(H2606),NETWORKDAYS($H$3,H2605,holiday!$B$2:$B$10),0)))</f>
        <v/>
      </c>
      <c r="O2605" t="str">
        <f>IF(ISBLANK(A2605),"",SUMIF($A$3:$A2605,O$2,$B$3:$B2605))</f>
        <v/>
      </c>
      <c r="P2605" t="str">
        <f>IF(ISBLANK(A2605),"",SUMIF($A$3:$A2605,P$2,$B$3:$B2605))</f>
        <v/>
      </c>
      <c r="Q2605" t="str">
        <f>IF(ISBLANK(A2605),"",SUMIF($A$3:$A2605,Q$2,$B$3:$B2605))</f>
        <v/>
      </c>
      <c r="R2605" t="str">
        <f>IF(ISBLANK(A2605),"",SUMIF($A$3:$A2605,R$2,$B$3:$B2605))</f>
        <v/>
      </c>
      <c r="T2605" s="2" t="str">
        <f t="shared" si="331"/>
        <v/>
      </c>
      <c r="U2605" s="2" t="str">
        <f t="shared" si="332"/>
        <v/>
      </c>
      <c r="V2605" s="2" t="str">
        <f t="shared" si="333"/>
        <v/>
      </c>
      <c r="W2605" s="2" t="str">
        <f t="shared" si="334"/>
        <v/>
      </c>
    </row>
    <row r="2606" spans="8:23" x14ac:dyDescent="0.3">
      <c r="H2606" s="12">
        <f t="shared" si="327"/>
        <v>0</v>
      </c>
      <c r="I2606" s="2" t="str">
        <f t="shared" si="328"/>
        <v/>
      </c>
      <c r="J2606" s="2" t="str">
        <f>IF(ISBLANK(A2606),"",-SUM(I$3:I2606))</f>
        <v/>
      </c>
      <c r="K2606" s="2" t="str">
        <f t="shared" si="329"/>
        <v/>
      </c>
      <c r="L2606" s="7" t="str">
        <f t="shared" si="330"/>
        <v/>
      </c>
      <c r="M2606" s="7" t="str">
        <f>IF(ISBLANK(A2606),"",K2606/($M$1+SUM(K$3:K2605)))</f>
        <v/>
      </c>
      <c r="N2606" t="str">
        <f>IF(ISBLANK(A2606),"",IF(H2607=0,NETWORKDAYS($H$3,H2606,holiday!$B$2:$B$10),IF(DAY(H2606)&lt;DAY(H2607),NETWORKDAYS($H$3,H2606,holiday!$B$2:$B$10),0)))</f>
        <v/>
      </c>
      <c r="O2606" t="str">
        <f>IF(ISBLANK(A2606),"",SUMIF($A$3:$A2606,O$2,$B$3:$B2606))</f>
        <v/>
      </c>
      <c r="P2606" t="str">
        <f>IF(ISBLANK(A2606),"",SUMIF($A$3:$A2606,P$2,$B$3:$B2606))</f>
        <v/>
      </c>
      <c r="Q2606" t="str">
        <f>IF(ISBLANK(A2606),"",SUMIF($A$3:$A2606,Q$2,$B$3:$B2606))</f>
        <v/>
      </c>
      <c r="R2606" t="str">
        <f>IF(ISBLANK(A2606),"",SUMIF($A$3:$A2606,R$2,$B$3:$B2606))</f>
        <v/>
      </c>
      <c r="T2606" s="2" t="str">
        <f t="shared" si="331"/>
        <v/>
      </c>
      <c r="U2606" s="2" t="str">
        <f t="shared" si="332"/>
        <v/>
      </c>
      <c r="V2606" s="2" t="str">
        <f t="shared" si="333"/>
        <v/>
      </c>
      <c r="W2606" s="2" t="str">
        <f t="shared" si="334"/>
        <v/>
      </c>
    </row>
    <row r="2607" spans="8:23" x14ac:dyDescent="0.3">
      <c r="H2607" s="12">
        <f t="shared" si="327"/>
        <v>0</v>
      </c>
      <c r="I2607" s="2" t="str">
        <f t="shared" si="328"/>
        <v/>
      </c>
      <c r="J2607" s="2" t="str">
        <f>IF(ISBLANK(A2607),"",-SUM(I$3:I2607))</f>
        <v/>
      </c>
      <c r="K2607" s="2" t="str">
        <f t="shared" si="329"/>
        <v/>
      </c>
      <c r="L2607" s="7" t="str">
        <f t="shared" si="330"/>
        <v/>
      </c>
      <c r="M2607" s="7" t="str">
        <f>IF(ISBLANK(A2607),"",K2607/($M$1+SUM(K$3:K2606)))</f>
        <v/>
      </c>
      <c r="N2607" t="str">
        <f>IF(ISBLANK(A2607),"",IF(H2608=0,NETWORKDAYS($H$3,H2607,holiday!$B$2:$B$10),IF(DAY(H2607)&lt;DAY(H2608),NETWORKDAYS($H$3,H2607,holiday!$B$2:$B$10),0)))</f>
        <v/>
      </c>
      <c r="O2607" t="str">
        <f>IF(ISBLANK(A2607),"",SUMIF($A$3:$A2607,O$2,$B$3:$B2607))</f>
        <v/>
      </c>
      <c r="P2607" t="str">
        <f>IF(ISBLANK(A2607),"",SUMIF($A$3:$A2607,P$2,$B$3:$B2607))</f>
        <v/>
      </c>
      <c r="Q2607" t="str">
        <f>IF(ISBLANK(A2607),"",SUMIF($A$3:$A2607,Q$2,$B$3:$B2607))</f>
        <v/>
      </c>
      <c r="R2607" t="str">
        <f>IF(ISBLANK(A2607),"",SUMIF($A$3:$A2607,R$2,$B$3:$B2607))</f>
        <v/>
      </c>
      <c r="T2607" s="2" t="str">
        <f t="shared" si="331"/>
        <v/>
      </c>
      <c r="U2607" s="2" t="str">
        <f t="shared" si="332"/>
        <v/>
      </c>
      <c r="V2607" s="2" t="str">
        <f t="shared" si="333"/>
        <v/>
      </c>
      <c r="W2607" s="2" t="str">
        <f t="shared" si="334"/>
        <v/>
      </c>
    </row>
    <row r="2608" spans="8:23" x14ac:dyDescent="0.3">
      <c r="H2608" s="12">
        <f t="shared" si="327"/>
        <v>0</v>
      </c>
      <c r="I2608" s="2" t="str">
        <f t="shared" si="328"/>
        <v/>
      </c>
      <c r="J2608" s="2" t="str">
        <f>IF(ISBLANK(A2608),"",-SUM(I$3:I2608))</f>
        <v/>
      </c>
      <c r="K2608" s="2" t="str">
        <f t="shared" si="329"/>
        <v/>
      </c>
      <c r="L2608" s="7" t="str">
        <f t="shared" si="330"/>
        <v/>
      </c>
      <c r="M2608" s="7" t="str">
        <f>IF(ISBLANK(A2608),"",K2608/($M$1+SUM(K$3:K2607)))</f>
        <v/>
      </c>
      <c r="N2608" t="str">
        <f>IF(ISBLANK(A2608),"",IF(H2609=0,NETWORKDAYS($H$3,H2608,holiday!$B$2:$B$10),IF(DAY(H2608)&lt;DAY(H2609),NETWORKDAYS($H$3,H2608,holiday!$B$2:$B$10),0)))</f>
        <v/>
      </c>
      <c r="O2608" t="str">
        <f>IF(ISBLANK(A2608),"",SUMIF($A$3:$A2608,O$2,$B$3:$B2608))</f>
        <v/>
      </c>
      <c r="P2608" t="str">
        <f>IF(ISBLANK(A2608),"",SUMIF($A$3:$A2608,P$2,$B$3:$B2608))</f>
        <v/>
      </c>
      <c r="Q2608" t="str">
        <f>IF(ISBLANK(A2608),"",SUMIF($A$3:$A2608,Q$2,$B$3:$B2608))</f>
        <v/>
      </c>
      <c r="R2608" t="str">
        <f>IF(ISBLANK(A2608),"",SUMIF($A$3:$A2608,R$2,$B$3:$B2608))</f>
        <v/>
      </c>
      <c r="T2608" s="2" t="str">
        <f t="shared" si="331"/>
        <v/>
      </c>
      <c r="U2608" s="2" t="str">
        <f t="shared" si="332"/>
        <v/>
      </c>
      <c r="V2608" s="2" t="str">
        <f t="shared" si="333"/>
        <v/>
      </c>
      <c r="W2608" s="2" t="str">
        <f t="shared" si="334"/>
        <v/>
      </c>
    </row>
    <row r="2609" spans="8:23" x14ac:dyDescent="0.3">
      <c r="H2609" s="12">
        <f t="shared" si="327"/>
        <v>0</v>
      </c>
      <c r="I2609" s="2" t="str">
        <f t="shared" si="328"/>
        <v/>
      </c>
      <c r="J2609" s="2" t="str">
        <f>IF(ISBLANK(A2609),"",-SUM(I$3:I2609))</f>
        <v/>
      </c>
      <c r="K2609" s="2" t="str">
        <f t="shared" si="329"/>
        <v/>
      </c>
      <c r="L2609" s="7" t="str">
        <f t="shared" si="330"/>
        <v/>
      </c>
      <c r="M2609" s="7" t="str">
        <f>IF(ISBLANK(A2609),"",K2609/($M$1+SUM(K$3:K2608)))</f>
        <v/>
      </c>
      <c r="N2609" t="str">
        <f>IF(ISBLANK(A2609),"",IF(H2610=0,NETWORKDAYS($H$3,H2609,holiday!$B$2:$B$10),IF(DAY(H2609)&lt;DAY(H2610),NETWORKDAYS($H$3,H2609,holiday!$B$2:$B$10),0)))</f>
        <v/>
      </c>
      <c r="O2609" t="str">
        <f>IF(ISBLANK(A2609),"",SUMIF($A$3:$A2609,O$2,$B$3:$B2609))</f>
        <v/>
      </c>
      <c r="P2609" t="str">
        <f>IF(ISBLANK(A2609),"",SUMIF($A$3:$A2609,P$2,$B$3:$B2609))</f>
        <v/>
      </c>
      <c r="Q2609" t="str">
        <f>IF(ISBLANK(A2609),"",SUMIF($A$3:$A2609,Q$2,$B$3:$B2609))</f>
        <v/>
      </c>
      <c r="R2609" t="str">
        <f>IF(ISBLANK(A2609),"",SUMIF($A$3:$A2609,R$2,$B$3:$B2609))</f>
        <v/>
      </c>
      <c r="T2609" s="2" t="str">
        <f t="shared" si="331"/>
        <v/>
      </c>
      <c r="U2609" s="2" t="str">
        <f t="shared" si="332"/>
        <v/>
      </c>
      <c r="V2609" s="2" t="str">
        <f t="shared" si="333"/>
        <v/>
      </c>
      <c r="W2609" s="2" t="str">
        <f t="shared" si="334"/>
        <v/>
      </c>
    </row>
    <row r="2610" spans="8:23" x14ac:dyDescent="0.3">
      <c r="H2610" s="12">
        <f t="shared" si="327"/>
        <v>0</v>
      </c>
      <c r="I2610" s="2" t="str">
        <f t="shared" si="328"/>
        <v/>
      </c>
      <c r="J2610" s="2" t="str">
        <f>IF(ISBLANK(A2610),"",-SUM(I$3:I2610))</f>
        <v/>
      </c>
      <c r="K2610" s="2" t="str">
        <f t="shared" si="329"/>
        <v/>
      </c>
      <c r="L2610" s="7" t="str">
        <f t="shared" si="330"/>
        <v/>
      </c>
      <c r="M2610" s="7" t="str">
        <f>IF(ISBLANK(A2610),"",K2610/($M$1+SUM(K$3:K2609)))</f>
        <v/>
      </c>
      <c r="N2610" t="str">
        <f>IF(ISBLANK(A2610),"",IF(H2611=0,NETWORKDAYS($H$3,H2610,holiday!$B$2:$B$10),IF(DAY(H2610)&lt;DAY(H2611),NETWORKDAYS($H$3,H2610,holiday!$B$2:$B$10),0)))</f>
        <v/>
      </c>
      <c r="O2610" t="str">
        <f>IF(ISBLANK(A2610),"",SUMIF($A$3:$A2610,O$2,$B$3:$B2610))</f>
        <v/>
      </c>
      <c r="P2610" t="str">
        <f>IF(ISBLANK(A2610),"",SUMIF($A$3:$A2610,P$2,$B$3:$B2610))</f>
        <v/>
      </c>
      <c r="Q2610" t="str">
        <f>IF(ISBLANK(A2610),"",SUMIF($A$3:$A2610,Q$2,$B$3:$B2610))</f>
        <v/>
      </c>
      <c r="R2610" t="str">
        <f>IF(ISBLANK(A2610),"",SUMIF($A$3:$A2610,R$2,$B$3:$B2610))</f>
        <v/>
      </c>
      <c r="T2610" s="2" t="str">
        <f t="shared" si="331"/>
        <v/>
      </c>
      <c r="U2610" s="2" t="str">
        <f t="shared" si="332"/>
        <v/>
      </c>
      <c r="V2610" s="2" t="str">
        <f t="shared" si="333"/>
        <v/>
      </c>
      <c r="W2610" s="2" t="str">
        <f t="shared" si="334"/>
        <v/>
      </c>
    </row>
    <row r="2611" spans="8:23" x14ac:dyDescent="0.3">
      <c r="H2611" s="12">
        <f t="shared" si="327"/>
        <v>0</v>
      </c>
      <c r="I2611" s="2" t="str">
        <f t="shared" si="328"/>
        <v/>
      </c>
      <c r="J2611" s="2" t="str">
        <f>IF(ISBLANK(A2611),"",-SUM(I$3:I2611))</f>
        <v/>
      </c>
      <c r="K2611" s="2" t="str">
        <f t="shared" si="329"/>
        <v/>
      </c>
      <c r="L2611" s="7" t="str">
        <f t="shared" si="330"/>
        <v/>
      </c>
      <c r="M2611" s="7" t="str">
        <f>IF(ISBLANK(A2611),"",K2611/($M$1+SUM(K$3:K2610)))</f>
        <v/>
      </c>
      <c r="N2611" t="str">
        <f>IF(ISBLANK(A2611),"",IF(H2612=0,NETWORKDAYS($H$3,H2611,holiday!$B$2:$B$10),IF(DAY(H2611)&lt;DAY(H2612),NETWORKDAYS($H$3,H2611,holiday!$B$2:$B$10),0)))</f>
        <v/>
      </c>
      <c r="O2611" t="str">
        <f>IF(ISBLANK(A2611),"",SUMIF($A$3:$A2611,O$2,$B$3:$B2611))</f>
        <v/>
      </c>
      <c r="P2611" t="str">
        <f>IF(ISBLANK(A2611),"",SUMIF($A$3:$A2611,P$2,$B$3:$B2611))</f>
        <v/>
      </c>
      <c r="Q2611" t="str">
        <f>IF(ISBLANK(A2611),"",SUMIF($A$3:$A2611,Q$2,$B$3:$B2611))</f>
        <v/>
      </c>
      <c r="R2611" t="str">
        <f>IF(ISBLANK(A2611),"",SUMIF($A$3:$A2611,R$2,$B$3:$B2611))</f>
        <v/>
      </c>
      <c r="T2611" s="2" t="str">
        <f t="shared" si="331"/>
        <v/>
      </c>
      <c r="U2611" s="2" t="str">
        <f t="shared" si="332"/>
        <v/>
      </c>
      <c r="V2611" s="2" t="str">
        <f t="shared" si="333"/>
        <v/>
      </c>
      <c r="W2611" s="2" t="str">
        <f t="shared" si="334"/>
        <v/>
      </c>
    </row>
    <row r="2612" spans="8:23" x14ac:dyDescent="0.3">
      <c r="H2612" s="12">
        <f t="shared" si="327"/>
        <v>0</v>
      </c>
      <c r="I2612" s="2" t="str">
        <f t="shared" si="328"/>
        <v/>
      </c>
      <c r="J2612" s="2" t="str">
        <f>IF(ISBLANK(A2612),"",-SUM(I$3:I2612))</f>
        <v/>
      </c>
      <c r="K2612" s="2" t="str">
        <f t="shared" si="329"/>
        <v/>
      </c>
      <c r="L2612" s="7" t="str">
        <f t="shared" si="330"/>
        <v/>
      </c>
      <c r="M2612" s="7" t="str">
        <f>IF(ISBLANK(A2612),"",K2612/($M$1+SUM(K$3:K2611)))</f>
        <v/>
      </c>
      <c r="N2612" t="str">
        <f>IF(ISBLANK(A2612),"",IF(H2613=0,NETWORKDAYS($H$3,H2612,holiday!$B$2:$B$10),IF(DAY(H2612)&lt;DAY(H2613),NETWORKDAYS($H$3,H2612,holiday!$B$2:$B$10),0)))</f>
        <v/>
      </c>
      <c r="O2612" t="str">
        <f>IF(ISBLANK(A2612),"",SUMIF($A$3:$A2612,O$2,$B$3:$B2612))</f>
        <v/>
      </c>
      <c r="P2612" t="str">
        <f>IF(ISBLANK(A2612),"",SUMIF($A$3:$A2612,P$2,$B$3:$B2612))</f>
        <v/>
      </c>
      <c r="Q2612" t="str">
        <f>IF(ISBLANK(A2612),"",SUMIF($A$3:$A2612,Q$2,$B$3:$B2612))</f>
        <v/>
      </c>
      <c r="R2612" t="str">
        <f>IF(ISBLANK(A2612),"",SUMIF($A$3:$A2612,R$2,$B$3:$B2612))</f>
        <v/>
      </c>
      <c r="T2612" s="2" t="str">
        <f t="shared" si="331"/>
        <v/>
      </c>
      <c r="U2612" s="2" t="str">
        <f t="shared" si="332"/>
        <v/>
      </c>
      <c r="V2612" s="2" t="str">
        <f t="shared" si="333"/>
        <v/>
      </c>
      <c r="W2612" s="2" t="str">
        <f t="shared" si="334"/>
        <v/>
      </c>
    </row>
    <row r="2613" spans="8:23" x14ac:dyDescent="0.3">
      <c r="H2613" s="12">
        <f t="shared" si="327"/>
        <v>0</v>
      </c>
      <c r="I2613" s="2" t="str">
        <f t="shared" si="328"/>
        <v/>
      </c>
      <c r="J2613" s="2" t="str">
        <f>IF(ISBLANK(A2613),"",-SUM(I$3:I2613))</f>
        <v/>
      </c>
      <c r="K2613" s="2" t="str">
        <f t="shared" si="329"/>
        <v/>
      </c>
      <c r="L2613" s="7" t="str">
        <f t="shared" si="330"/>
        <v/>
      </c>
      <c r="M2613" s="7" t="str">
        <f>IF(ISBLANK(A2613),"",K2613/($M$1+SUM(K$3:K2612)))</f>
        <v/>
      </c>
      <c r="N2613" t="str">
        <f>IF(ISBLANK(A2613),"",IF(H2614=0,NETWORKDAYS($H$3,H2613,holiday!$B$2:$B$10),IF(DAY(H2613)&lt;DAY(H2614),NETWORKDAYS($H$3,H2613,holiday!$B$2:$B$10),0)))</f>
        <v/>
      </c>
      <c r="O2613" t="str">
        <f>IF(ISBLANK(A2613),"",SUMIF($A$3:$A2613,O$2,$B$3:$B2613))</f>
        <v/>
      </c>
      <c r="P2613" t="str">
        <f>IF(ISBLANK(A2613),"",SUMIF($A$3:$A2613,P$2,$B$3:$B2613))</f>
        <v/>
      </c>
      <c r="Q2613" t="str">
        <f>IF(ISBLANK(A2613),"",SUMIF($A$3:$A2613,Q$2,$B$3:$B2613))</f>
        <v/>
      </c>
      <c r="R2613" t="str">
        <f>IF(ISBLANK(A2613),"",SUMIF($A$3:$A2613,R$2,$B$3:$B2613))</f>
        <v/>
      </c>
      <c r="T2613" s="2" t="str">
        <f t="shared" si="331"/>
        <v/>
      </c>
      <c r="U2613" s="2" t="str">
        <f t="shared" si="332"/>
        <v/>
      </c>
      <c r="V2613" s="2" t="str">
        <f t="shared" si="333"/>
        <v/>
      </c>
      <c r="W2613" s="2" t="str">
        <f t="shared" si="334"/>
        <v/>
      </c>
    </row>
    <row r="2614" spans="8:23" x14ac:dyDescent="0.3">
      <c r="H2614" s="12">
        <f t="shared" si="327"/>
        <v>0</v>
      </c>
      <c r="I2614" s="2" t="str">
        <f t="shared" si="328"/>
        <v/>
      </c>
      <c r="J2614" s="2" t="str">
        <f>IF(ISBLANK(A2614),"",-SUM(I$3:I2614))</f>
        <v/>
      </c>
      <c r="K2614" s="2" t="str">
        <f t="shared" si="329"/>
        <v/>
      </c>
      <c r="L2614" s="7" t="str">
        <f t="shared" si="330"/>
        <v/>
      </c>
      <c r="M2614" s="7" t="str">
        <f>IF(ISBLANK(A2614),"",K2614/($M$1+SUM(K$3:K2613)))</f>
        <v/>
      </c>
      <c r="N2614" t="str">
        <f>IF(ISBLANK(A2614),"",IF(H2615=0,NETWORKDAYS($H$3,H2614,holiday!$B$2:$B$10),IF(DAY(H2614)&lt;DAY(H2615),NETWORKDAYS($H$3,H2614,holiday!$B$2:$B$10),0)))</f>
        <v/>
      </c>
      <c r="O2614" t="str">
        <f>IF(ISBLANK(A2614),"",SUMIF($A$3:$A2614,O$2,$B$3:$B2614))</f>
        <v/>
      </c>
      <c r="P2614" t="str">
        <f>IF(ISBLANK(A2614),"",SUMIF($A$3:$A2614,P$2,$B$3:$B2614))</f>
        <v/>
      </c>
      <c r="Q2614" t="str">
        <f>IF(ISBLANK(A2614),"",SUMIF($A$3:$A2614,Q$2,$B$3:$B2614))</f>
        <v/>
      </c>
      <c r="R2614" t="str">
        <f>IF(ISBLANK(A2614),"",SUMIF($A$3:$A2614,R$2,$B$3:$B2614))</f>
        <v/>
      </c>
      <c r="T2614" s="2" t="str">
        <f t="shared" si="331"/>
        <v/>
      </c>
      <c r="U2614" s="2" t="str">
        <f t="shared" si="332"/>
        <v/>
      </c>
      <c r="V2614" s="2" t="str">
        <f t="shared" si="333"/>
        <v/>
      </c>
      <c r="W2614" s="2" t="str">
        <f t="shared" si="334"/>
        <v/>
      </c>
    </row>
    <row r="2615" spans="8:23" x14ac:dyDescent="0.3">
      <c r="H2615" s="12">
        <f t="shared" si="327"/>
        <v>0</v>
      </c>
      <c r="I2615" s="2" t="str">
        <f t="shared" si="328"/>
        <v/>
      </c>
      <c r="J2615" s="2" t="str">
        <f>IF(ISBLANK(A2615),"",-SUM(I$3:I2615))</f>
        <v/>
      </c>
      <c r="K2615" s="2" t="str">
        <f t="shared" si="329"/>
        <v/>
      </c>
      <c r="L2615" s="7" t="str">
        <f t="shared" si="330"/>
        <v/>
      </c>
      <c r="M2615" s="7" t="str">
        <f>IF(ISBLANK(A2615),"",K2615/($M$1+SUM(K$3:K2614)))</f>
        <v/>
      </c>
      <c r="N2615" t="str">
        <f>IF(ISBLANK(A2615),"",IF(H2616=0,NETWORKDAYS($H$3,H2615,holiday!$B$2:$B$10),IF(DAY(H2615)&lt;DAY(H2616),NETWORKDAYS($H$3,H2615,holiday!$B$2:$B$10),0)))</f>
        <v/>
      </c>
      <c r="O2615" t="str">
        <f>IF(ISBLANK(A2615),"",SUMIF($A$3:$A2615,O$2,$B$3:$B2615))</f>
        <v/>
      </c>
      <c r="P2615" t="str">
        <f>IF(ISBLANK(A2615),"",SUMIF($A$3:$A2615,P$2,$B$3:$B2615))</f>
        <v/>
      </c>
      <c r="Q2615" t="str">
        <f>IF(ISBLANK(A2615),"",SUMIF($A$3:$A2615,Q$2,$B$3:$B2615))</f>
        <v/>
      </c>
      <c r="R2615" t="str">
        <f>IF(ISBLANK(A2615),"",SUMIF($A$3:$A2615,R$2,$B$3:$B2615))</f>
        <v/>
      </c>
      <c r="T2615" s="2" t="str">
        <f t="shared" si="331"/>
        <v/>
      </c>
      <c r="U2615" s="2" t="str">
        <f t="shared" si="332"/>
        <v/>
      </c>
      <c r="V2615" s="2" t="str">
        <f t="shared" si="333"/>
        <v/>
      </c>
      <c r="W2615" s="2" t="str">
        <f t="shared" si="334"/>
        <v/>
      </c>
    </row>
    <row r="2616" spans="8:23" x14ac:dyDescent="0.3">
      <c r="H2616" s="12">
        <f t="shared" si="327"/>
        <v>0</v>
      </c>
      <c r="I2616" s="2" t="str">
        <f t="shared" si="328"/>
        <v/>
      </c>
      <c r="J2616" s="2" t="str">
        <f>IF(ISBLANK(A2616),"",-SUM(I$3:I2616))</f>
        <v/>
      </c>
      <c r="K2616" s="2" t="str">
        <f t="shared" si="329"/>
        <v/>
      </c>
      <c r="L2616" s="7" t="str">
        <f t="shared" si="330"/>
        <v/>
      </c>
      <c r="M2616" s="7" t="str">
        <f>IF(ISBLANK(A2616),"",K2616/($M$1+SUM(K$3:K2615)))</f>
        <v/>
      </c>
      <c r="N2616" t="str">
        <f>IF(ISBLANK(A2616),"",IF(H2617=0,NETWORKDAYS($H$3,H2616,holiday!$B$2:$B$10),IF(DAY(H2616)&lt;DAY(H2617),NETWORKDAYS($H$3,H2616,holiday!$B$2:$B$10),0)))</f>
        <v/>
      </c>
      <c r="O2616" t="str">
        <f>IF(ISBLANK(A2616),"",SUMIF($A$3:$A2616,O$2,$B$3:$B2616))</f>
        <v/>
      </c>
      <c r="P2616" t="str">
        <f>IF(ISBLANK(A2616),"",SUMIF($A$3:$A2616,P$2,$B$3:$B2616))</f>
        <v/>
      </c>
      <c r="Q2616" t="str">
        <f>IF(ISBLANK(A2616),"",SUMIF($A$3:$A2616,Q$2,$B$3:$B2616))</f>
        <v/>
      </c>
      <c r="R2616" t="str">
        <f>IF(ISBLANK(A2616),"",SUMIF($A$3:$A2616,R$2,$B$3:$B2616))</f>
        <v/>
      </c>
      <c r="T2616" s="2" t="str">
        <f t="shared" si="331"/>
        <v/>
      </c>
      <c r="U2616" s="2" t="str">
        <f t="shared" si="332"/>
        <v/>
      </c>
      <c r="V2616" s="2" t="str">
        <f t="shared" si="333"/>
        <v/>
      </c>
      <c r="W2616" s="2" t="str">
        <f t="shared" si="334"/>
        <v/>
      </c>
    </row>
    <row r="2617" spans="8:23" x14ac:dyDescent="0.3">
      <c r="H2617" s="12">
        <f t="shared" si="327"/>
        <v>0</v>
      </c>
      <c r="I2617" s="2" t="str">
        <f t="shared" si="328"/>
        <v/>
      </c>
      <c r="J2617" s="2" t="str">
        <f>IF(ISBLANK(A2617),"",-SUM(I$3:I2617))</f>
        <v/>
      </c>
      <c r="K2617" s="2" t="str">
        <f t="shared" si="329"/>
        <v/>
      </c>
      <c r="L2617" s="7" t="str">
        <f t="shared" si="330"/>
        <v/>
      </c>
      <c r="M2617" s="7" t="str">
        <f>IF(ISBLANK(A2617),"",K2617/($M$1+SUM(K$3:K2616)))</f>
        <v/>
      </c>
      <c r="N2617" t="str">
        <f>IF(ISBLANK(A2617),"",IF(H2618=0,NETWORKDAYS($H$3,H2617,holiday!$B$2:$B$10),IF(DAY(H2617)&lt;DAY(H2618),NETWORKDAYS($H$3,H2617,holiday!$B$2:$B$10),0)))</f>
        <v/>
      </c>
      <c r="O2617" t="str">
        <f>IF(ISBLANK(A2617),"",SUMIF($A$3:$A2617,O$2,$B$3:$B2617))</f>
        <v/>
      </c>
      <c r="P2617" t="str">
        <f>IF(ISBLANK(A2617),"",SUMIF($A$3:$A2617,P$2,$B$3:$B2617))</f>
        <v/>
      </c>
      <c r="Q2617" t="str">
        <f>IF(ISBLANK(A2617),"",SUMIF($A$3:$A2617,Q$2,$B$3:$B2617))</f>
        <v/>
      </c>
      <c r="R2617" t="str">
        <f>IF(ISBLANK(A2617),"",SUMIF($A$3:$A2617,R$2,$B$3:$B2617))</f>
        <v/>
      </c>
      <c r="T2617" s="2" t="str">
        <f t="shared" si="331"/>
        <v/>
      </c>
      <c r="U2617" s="2" t="str">
        <f t="shared" si="332"/>
        <v/>
      </c>
      <c r="V2617" s="2" t="str">
        <f t="shared" si="333"/>
        <v/>
      </c>
      <c r="W2617" s="2" t="str">
        <f t="shared" si="334"/>
        <v/>
      </c>
    </row>
    <row r="2618" spans="8:23" x14ac:dyDescent="0.3">
      <c r="H2618" s="12">
        <f t="shared" si="327"/>
        <v>0</v>
      </c>
      <c r="I2618" s="2" t="str">
        <f t="shared" si="328"/>
        <v/>
      </c>
      <c r="J2618" s="2" t="str">
        <f>IF(ISBLANK(A2618),"",-SUM(I$3:I2618))</f>
        <v/>
      </c>
      <c r="K2618" s="2" t="str">
        <f t="shared" si="329"/>
        <v/>
      </c>
      <c r="L2618" s="7" t="str">
        <f t="shared" si="330"/>
        <v/>
      </c>
      <c r="M2618" s="7" t="str">
        <f>IF(ISBLANK(A2618),"",K2618/($M$1+SUM(K$3:K2617)))</f>
        <v/>
      </c>
      <c r="N2618" t="str">
        <f>IF(ISBLANK(A2618),"",IF(H2619=0,NETWORKDAYS($H$3,H2618,holiday!$B$2:$B$10),IF(DAY(H2618)&lt;DAY(H2619),NETWORKDAYS($H$3,H2618,holiday!$B$2:$B$10),0)))</f>
        <v/>
      </c>
      <c r="O2618" t="str">
        <f>IF(ISBLANK(A2618),"",SUMIF($A$3:$A2618,O$2,$B$3:$B2618))</f>
        <v/>
      </c>
      <c r="P2618" t="str">
        <f>IF(ISBLANK(A2618),"",SUMIF($A$3:$A2618,P$2,$B$3:$B2618))</f>
        <v/>
      </c>
      <c r="Q2618" t="str">
        <f>IF(ISBLANK(A2618),"",SUMIF($A$3:$A2618,Q$2,$B$3:$B2618))</f>
        <v/>
      </c>
      <c r="R2618" t="str">
        <f>IF(ISBLANK(A2618),"",SUMIF($A$3:$A2618,R$2,$B$3:$B2618))</f>
        <v/>
      </c>
      <c r="T2618" s="2" t="str">
        <f t="shared" si="331"/>
        <v/>
      </c>
      <c r="U2618" s="2" t="str">
        <f t="shared" si="332"/>
        <v/>
      </c>
      <c r="V2618" s="2" t="str">
        <f t="shared" si="333"/>
        <v/>
      </c>
      <c r="W2618" s="2" t="str">
        <f t="shared" si="334"/>
        <v/>
      </c>
    </row>
    <row r="2619" spans="8:23" x14ac:dyDescent="0.3">
      <c r="H2619" s="12">
        <f t="shared" si="327"/>
        <v>0</v>
      </c>
      <c r="I2619" s="2" t="str">
        <f t="shared" si="328"/>
        <v/>
      </c>
      <c r="J2619" s="2" t="str">
        <f>IF(ISBLANK(A2619),"",-SUM(I$3:I2619))</f>
        <v/>
      </c>
      <c r="K2619" s="2" t="str">
        <f t="shared" si="329"/>
        <v/>
      </c>
      <c r="L2619" s="7" t="str">
        <f t="shared" si="330"/>
        <v/>
      </c>
      <c r="M2619" s="7" t="str">
        <f>IF(ISBLANK(A2619),"",K2619/($M$1+SUM(K$3:K2618)))</f>
        <v/>
      </c>
      <c r="N2619" t="str">
        <f>IF(ISBLANK(A2619),"",IF(H2620=0,NETWORKDAYS($H$3,H2619,holiday!$B$2:$B$10),IF(DAY(H2619)&lt;DAY(H2620),NETWORKDAYS($H$3,H2619,holiday!$B$2:$B$10),0)))</f>
        <v/>
      </c>
      <c r="O2619" t="str">
        <f>IF(ISBLANK(A2619),"",SUMIF($A$3:$A2619,O$2,$B$3:$B2619))</f>
        <v/>
      </c>
      <c r="P2619" t="str">
        <f>IF(ISBLANK(A2619),"",SUMIF($A$3:$A2619,P$2,$B$3:$B2619))</f>
        <v/>
      </c>
      <c r="Q2619" t="str">
        <f>IF(ISBLANK(A2619),"",SUMIF($A$3:$A2619,Q$2,$B$3:$B2619))</f>
        <v/>
      </c>
      <c r="R2619" t="str">
        <f>IF(ISBLANK(A2619),"",SUMIF($A$3:$A2619,R$2,$B$3:$B2619))</f>
        <v/>
      </c>
      <c r="T2619" s="2" t="str">
        <f t="shared" si="331"/>
        <v/>
      </c>
      <c r="U2619" s="2" t="str">
        <f t="shared" si="332"/>
        <v/>
      </c>
      <c r="V2619" s="2" t="str">
        <f t="shared" si="333"/>
        <v/>
      </c>
      <c r="W2619" s="2" t="str">
        <f t="shared" si="334"/>
        <v/>
      </c>
    </row>
    <row r="2620" spans="8:23" x14ac:dyDescent="0.3">
      <c r="H2620" s="12">
        <f t="shared" si="327"/>
        <v>0</v>
      </c>
      <c r="I2620" s="2" t="str">
        <f t="shared" si="328"/>
        <v/>
      </c>
      <c r="J2620" s="2" t="str">
        <f>IF(ISBLANK(A2620),"",-SUM(I$3:I2620))</f>
        <v/>
      </c>
      <c r="K2620" s="2" t="str">
        <f t="shared" si="329"/>
        <v/>
      </c>
      <c r="L2620" s="7" t="str">
        <f t="shared" si="330"/>
        <v/>
      </c>
      <c r="M2620" s="7" t="str">
        <f>IF(ISBLANK(A2620),"",K2620/($M$1+SUM(K$3:K2619)))</f>
        <v/>
      </c>
      <c r="N2620" t="str">
        <f>IF(ISBLANK(A2620),"",IF(H2621=0,NETWORKDAYS($H$3,H2620,holiday!$B$2:$B$10),IF(DAY(H2620)&lt;DAY(H2621),NETWORKDAYS($H$3,H2620,holiday!$B$2:$B$10),0)))</f>
        <v/>
      </c>
      <c r="O2620" t="str">
        <f>IF(ISBLANK(A2620),"",SUMIF($A$3:$A2620,O$2,$B$3:$B2620))</f>
        <v/>
      </c>
      <c r="P2620" t="str">
        <f>IF(ISBLANK(A2620),"",SUMIF($A$3:$A2620,P$2,$B$3:$B2620))</f>
        <v/>
      </c>
      <c r="Q2620" t="str">
        <f>IF(ISBLANK(A2620),"",SUMIF($A$3:$A2620,Q$2,$B$3:$B2620))</f>
        <v/>
      </c>
      <c r="R2620" t="str">
        <f>IF(ISBLANK(A2620),"",SUMIF($A$3:$A2620,R$2,$B$3:$B2620))</f>
        <v/>
      </c>
      <c r="T2620" s="2" t="str">
        <f t="shared" si="331"/>
        <v/>
      </c>
      <c r="U2620" s="2" t="str">
        <f t="shared" si="332"/>
        <v/>
      </c>
      <c r="V2620" s="2" t="str">
        <f t="shared" si="333"/>
        <v/>
      </c>
      <c r="W2620" s="2" t="str">
        <f t="shared" si="334"/>
        <v/>
      </c>
    </row>
    <row r="2621" spans="8:23" x14ac:dyDescent="0.3">
      <c r="H2621" s="12">
        <f t="shared" si="327"/>
        <v>0</v>
      </c>
      <c r="I2621" s="2" t="str">
        <f t="shared" si="328"/>
        <v/>
      </c>
      <c r="J2621" s="2" t="str">
        <f>IF(ISBLANK(A2621),"",-SUM(I$3:I2621))</f>
        <v/>
      </c>
      <c r="K2621" s="2" t="str">
        <f t="shared" si="329"/>
        <v/>
      </c>
      <c r="L2621" s="7" t="str">
        <f t="shared" si="330"/>
        <v/>
      </c>
      <c r="M2621" s="7" t="str">
        <f>IF(ISBLANK(A2621),"",K2621/($M$1+SUM(K$3:K2620)))</f>
        <v/>
      </c>
      <c r="N2621" t="str">
        <f>IF(ISBLANK(A2621),"",IF(H2622=0,NETWORKDAYS($H$3,H2621,holiday!$B$2:$B$10),IF(DAY(H2621)&lt;DAY(H2622),NETWORKDAYS($H$3,H2621,holiday!$B$2:$B$10),0)))</f>
        <v/>
      </c>
      <c r="O2621" t="str">
        <f>IF(ISBLANK(A2621),"",SUMIF($A$3:$A2621,O$2,$B$3:$B2621))</f>
        <v/>
      </c>
      <c r="P2621" t="str">
        <f>IF(ISBLANK(A2621),"",SUMIF($A$3:$A2621,P$2,$B$3:$B2621))</f>
        <v/>
      </c>
      <c r="Q2621" t="str">
        <f>IF(ISBLANK(A2621),"",SUMIF($A$3:$A2621,Q$2,$B$3:$B2621))</f>
        <v/>
      </c>
      <c r="R2621" t="str">
        <f>IF(ISBLANK(A2621),"",SUMIF($A$3:$A2621,R$2,$B$3:$B2621))</f>
        <v/>
      </c>
      <c r="T2621" s="2" t="str">
        <f t="shared" si="331"/>
        <v/>
      </c>
      <c r="U2621" s="2" t="str">
        <f t="shared" si="332"/>
        <v/>
      </c>
      <c r="V2621" s="2" t="str">
        <f t="shared" si="333"/>
        <v/>
      </c>
      <c r="W2621" s="2" t="str">
        <f t="shared" si="334"/>
        <v/>
      </c>
    </row>
    <row r="2622" spans="8:23" x14ac:dyDescent="0.3">
      <c r="H2622" s="12">
        <f t="shared" si="327"/>
        <v>0</v>
      </c>
      <c r="I2622" s="2" t="str">
        <f t="shared" si="328"/>
        <v/>
      </c>
      <c r="J2622" s="2" t="str">
        <f>IF(ISBLANK(A2622),"",-SUM(I$3:I2622))</f>
        <v/>
      </c>
      <c r="K2622" s="2" t="str">
        <f t="shared" si="329"/>
        <v/>
      </c>
      <c r="L2622" s="7" t="str">
        <f t="shared" si="330"/>
        <v/>
      </c>
      <c r="M2622" s="7" t="str">
        <f>IF(ISBLANK(A2622),"",K2622/($M$1+SUM(K$3:K2621)))</f>
        <v/>
      </c>
      <c r="N2622" t="str">
        <f>IF(ISBLANK(A2622),"",IF(H2623=0,NETWORKDAYS($H$3,H2622,holiday!$B$2:$B$10),IF(DAY(H2622)&lt;DAY(H2623),NETWORKDAYS($H$3,H2622,holiday!$B$2:$B$10),0)))</f>
        <v/>
      </c>
      <c r="O2622" t="str">
        <f>IF(ISBLANK(A2622),"",SUMIF($A$3:$A2622,O$2,$B$3:$B2622))</f>
        <v/>
      </c>
      <c r="P2622" t="str">
        <f>IF(ISBLANK(A2622),"",SUMIF($A$3:$A2622,P$2,$B$3:$B2622))</f>
        <v/>
      </c>
      <c r="Q2622" t="str">
        <f>IF(ISBLANK(A2622),"",SUMIF($A$3:$A2622,Q$2,$B$3:$B2622))</f>
        <v/>
      </c>
      <c r="R2622" t="str">
        <f>IF(ISBLANK(A2622),"",SUMIF($A$3:$A2622,R$2,$B$3:$B2622))</f>
        <v/>
      </c>
      <c r="T2622" s="2" t="str">
        <f t="shared" si="331"/>
        <v/>
      </c>
      <c r="U2622" s="2" t="str">
        <f t="shared" si="332"/>
        <v/>
      </c>
      <c r="V2622" s="2" t="str">
        <f t="shared" si="333"/>
        <v/>
      </c>
      <c r="W2622" s="2" t="str">
        <f t="shared" si="334"/>
        <v/>
      </c>
    </row>
    <row r="2623" spans="8:23" x14ac:dyDescent="0.3">
      <c r="H2623" s="12">
        <f t="shared" si="327"/>
        <v>0</v>
      </c>
      <c r="I2623" s="2" t="str">
        <f t="shared" si="328"/>
        <v/>
      </c>
      <c r="J2623" s="2" t="str">
        <f>IF(ISBLANK(A2623),"",-SUM(I$3:I2623))</f>
        <v/>
      </c>
      <c r="K2623" s="2" t="str">
        <f t="shared" si="329"/>
        <v/>
      </c>
      <c r="L2623" s="7" t="str">
        <f t="shared" si="330"/>
        <v/>
      </c>
      <c r="M2623" s="7" t="str">
        <f>IF(ISBLANK(A2623),"",K2623/($M$1+SUM(K$3:K2622)))</f>
        <v/>
      </c>
      <c r="N2623" t="str">
        <f>IF(ISBLANK(A2623),"",IF(H2624=0,NETWORKDAYS($H$3,H2623,holiday!$B$2:$B$10),IF(DAY(H2623)&lt;DAY(H2624),NETWORKDAYS($H$3,H2623,holiday!$B$2:$B$10),0)))</f>
        <v/>
      </c>
      <c r="O2623" t="str">
        <f>IF(ISBLANK(A2623),"",SUMIF($A$3:$A2623,O$2,$B$3:$B2623))</f>
        <v/>
      </c>
      <c r="P2623" t="str">
        <f>IF(ISBLANK(A2623),"",SUMIF($A$3:$A2623,P$2,$B$3:$B2623))</f>
        <v/>
      </c>
      <c r="Q2623" t="str">
        <f>IF(ISBLANK(A2623),"",SUMIF($A$3:$A2623,Q$2,$B$3:$B2623))</f>
        <v/>
      </c>
      <c r="R2623" t="str">
        <f>IF(ISBLANK(A2623),"",SUMIF($A$3:$A2623,R$2,$B$3:$B2623))</f>
        <v/>
      </c>
      <c r="T2623" s="2" t="str">
        <f t="shared" si="331"/>
        <v/>
      </c>
      <c r="U2623" s="2" t="str">
        <f t="shared" si="332"/>
        <v/>
      </c>
      <c r="V2623" s="2" t="str">
        <f t="shared" si="333"/>
        <v/>
      </c>
      <c r="W2623" s="2" t="str">
        <f t="shared" si="334"/>
        <v/>
      </c>
    </row>
    <row r="2624" spans="8:23" x14ac:dyDescent="0.3">
      <c r="H2624" s="12">
        <f t="shared" si="327"/>
        <v>0</v>
      </c>
      <c r="I2624" s="2" t="str">
        <f t="shared" si="328"/>
        <v/>
      </c>
      <c r="J2624" s="2" t="str">
        <f>IF(ISBLANK(A2624),"",-SUM(I$3:I2624))</f>
        <v/>
      </c>
      <c r="K2624" s="2" t="str">
        <f t="shared" si="329"/>
        <v/>
      </c>
      <c r="L2624" s="7" t="str">
        <f t="shared" si="330"/>
        <v/>
      </c>
      <c r="M2624" s="7" t="str">
        <f>IF(ISBLANK(A2624),"",K2624/($M$1+SUM(K$3:K2623)))</f>
        <v/>
      </c>
      <c r="N2624" t="str">
        <f>IF(ISBLANK(A2624),"",IF(H2625=0,NETWORKDAYS($H$3,H2624,holiday!$B$2:$B$10),IF(DAY(H2624)&lt;DAY(H2625),NETWORKDAYS($H$3,H2624,holiday!$B$2:$B$10),0)))</f>
        <v/>
      </c>
      <c r="O2624" t="str">
        <f>IF(ISBLANK(A2624),"",SUMIF($A$3:$A2624,O$2,$B$3:$B2624))</f>
        <v/>
      </c>
      <c r="P2624" t="str">
        <f>IF(ISBLANK(A2624),"",SUMIF($A$3:$A2624,P$2,$B$3:$B2624))</f>
        <v/>
      </c>
      <c r="Q2624" t="str">
        <f>IF(ISBLANK(A2624),"",SUMIF($A$3:$A2624,Q$2,$B$3:$B2624))</f>
        <v/>
      </c>
      <c r="R2624" t="str">
        <f>IF(ISBLANK(A2624),"",SUMIF($A$3:$A2624,R$2,$B$3:$B2624))</f>
        <v/>
      </c>
      <c r="T2624" s="2" t="str">
        <f t="shared" si="331"/>
        <v/>
      </c>
      <c r="U2624" s="2" t="str">
        <f t="shared" si="332"/>
        <v/>
      </c>
      <c r="V2624" s="2" t="str">
        <f t="shared" si="333"/>
        <v/>
      </c>
      <c r="W2624" s="2" t="str">
        <f t="shared" si="334"/>
        <v/>
      </c>
    </row>
    <row r="2625" spans="8:23" x14ac:dyDescent="0.3">
      <c r="H2625" s="12">
        <f t="shared" si="327"/>
        <v>0</v>
      </c>
      <c r="I2625" s="2" t="str">
        <f t="shared" si="328"/>
        <v/>
      </c>
      <c r="J2625" s="2" t="str">
        <f>IF(ISBLANK(A2625),"",-SUM(I$3:I2625))</f>
        <v/>
      </c>
      <c r="K2625" s="2" t="str">
        <f t="shared" si="329"/>
        <v/>
      </c>
      <c r="L2625" s="7" t="str">
        <f t="shared" si="330"/>
        <v/>
      </c>
      <c r="M2625" s="7" t="str">
        <f>IF(ISBLANK(A2625),"",K2625/($M$1+SUM(K$3:K2624)))</f>
        <v/>
      </c>
      <c r="N2625" t="str">
        <f>IF(ISBLANK(A2625),"",IF(H2626=0,NETWORKDAYS($H$3,H2625,holiday!$B$2:$B$10),IF(DAY(H2625)&lt;DAY(H2626),NETWORKDAYS($H$3,H2625,holiday!$B$2:$B$10),0)))</f>
        <v/>
      </c>
      <c r="O2625" t="str">
        <f>IF(ISBLANK(A2625),"",SUMIF($A$3:$A2625,O$2,$B$3:$B2625))</f>
        <v/>
      </c>
      <c r="P2625" t="str">
        <f>IF(ISBLANK(A2625),"",SUMIF($A$3:$A2625,P$2,$B$3:$B2625))</f>
        <v/>
      </c>
      <c r="Q2625" t="str">
        <f>IF(ISBLANK(A2625),"",SUMIF($A$3:$A2625,Q$2,$B$3:$B2625))</f>
        <v/>
      </c>
      <c r="R2625" t="str">
        <f>IF(ISBLANK(A2625),"",SUMIF($A$3:$A2625,R$2,$B$3:$B2625))</f>
        <v/>
      </c>
      <c r="T2625" s="2" t="str">
        <f t="shared" si="331"/>
        <v/>
      </c>
      <c r="U2625" s="2" t="str">
        <f t="shared" si="332"/>
        <v/>
      </c>
      <c r="V2625" s="2" t="str">
        <f t="shared" si="333"/>
        <v/>
      </c>
      <c r="W2625" s="2" t="str">
        <f t="shared" si="334"/>
        <v/>
      </c>
    </row>
    <row r="2626" spans="8:23" x14ac:dyDescent="0.3">
      <c r="H2626" s="12">
        <f t="shared" si="327"/>
        <v>0</v>
      </c>
      <c r="I2626" s="2" t="str">
        <f t="shared" si="328"/>
        <v/>
      </c>
      <c r="J2626" s="2" t="str">
        <f>IF(ISBLANK(A2626),"",-SUM(I$3:I2626))</f>
        <v/>
      </c>
      <c r="K2626" s="2" t="str">
        <f t="shared" si="329"/>
        <v/>
      </c>
      <c r="L2626" s="7" t="str">
        <f t="shared" si="330"/>
        <v/>
      </c>
      <c r="M2626" s="7" t="str">
        <f>IF(ISBLANK(A2626),"",K2626/($M$1+SUM(K$3:K2625)))</f>
        <v/>
      </c>
      <c r="N2626" t="str">
        <f>IF(ISBLANK(A2626),"",IF(H2627=0,NETWORKDAYS($H$3,H2626,holiday!$B$2:$B$10),IF(DAY(H2626)&lt;DAY(H2627),NETWORKDAYS($H$3,H2626,holiday!$B$2:$B$10),0)))</f>
        <v/>
      </c>
      <c r="O2626" t="str">
        <f>IF(ISBLANK(A2626),"",SUMIF($A$3:$A2626,O$2,$B$3:$B2626))</f>
        <v/>
      </c>
      <c r="P2626" t="str">
        <f>IF(ISBLANK(A2626),"",SUMIF($A$3:$A2626,P$2,$B$3:$B2626))</f>
        <v/>
      </c>
      <c r="Q2626" t="str">
        <f>IF(ISBLANK(A2626),"",SUMIF($A$3:$A2626,Q$2,$B$3:$B2626))</f>
        <v/>
      </c>
      <c r="R2626" t="str">
        <f>IF(ISBLANK(A2626),"",SUMIF($A$3:$A2626,R$2,$B$3:$B2626))</f>
        <v/>
      </c>
      <c r="T2626" s="2" t="str">
        <f t="shared" si="331"/>
        <v/>
      </c>
      <c r="U2626" s="2" t="str">
        <f t="shared" si="332"/>
        <v/>
      </c>
      <c r="V2626" s="2" t="str">
        <f t="shared" si="333"/>
        <v/>
      </c>
      <c r="W2626" s="2" t="str">
        <f t="shared" si="334"/>
        <v/>
      </c>
    </row>
    <row r="2627" spans="8:23" x14ac:dyDescent="0.3">
      <c r="H2627" s="12">
        <f t="shared" si="327"/>
        <v>0</v>
      </c>
      <c r="I2627" s="2" t="str">
        <f t="shared" si="328"/>
        <v/>
      </c>
      <c r="J2627" s="2" t="str">
        <f>IF(ISBLANK(A2627),"",-SUM(I$3:I2627))</f>
        <v/>
      </c>
      <c r="K2627" s="2" t="str">
        <f t="shared" si="329"/>
        <v/>
      </c>
      <c r="L2627" s="7" t="str">
        <f t="shared" si="330"/>
        <v/>
      </c>
      <c r="M2627" s="7" t="str">
        <f>IF(ISBLANK(A2627),"",K2627/($M$1+SUM(K$3:K2626)))</f>
        <v/>
      </c>
      <c r="N2627" t="str">
        <f>IF(ISBLANK(A2627),"",IF(H2628=0,NETWORKDAYS($H$3,H2627,holiday!$B$2:$B$10),IF(DAY(H2627)&lt;DAY(H2628),NETWORKDAYS($H$3,H2627,holiday!$B$2:$B$10),0)))</f>
        <v/>
      </c>
      <c r="O2627" t="str">
        <f>IF(ISBLANK(A2627),"",SUMIF($A$3:$A2627,O$2,$B$3:$B2627))</f>
        <v/>
      </c>
      <c r="P2627" t="str">
        <f>IF(ISBLANK(A2627),"",SUMIF($A$3:$A2627,P$2,$B$3:$B2627))</f>
        <v/>
      </c>
      <c r="Q2627" t="str">
        <f>IF(ISBLANK(A2627),"",SUMIF($A$3:$A2627,Q$2,$B$3:$B2627))</f>
        <v/>
      </c>
      <c r="R2627" t="str">
        <f>IF(ISBLANK(A2627),"",SUMIF($A$3:$A2627,R$2,$B$3:$B2627))</f>
        <v/>
      </c>
      <c r="T2627" s="2" t="str">
        <f t="shared" si="331"/>
        <v/>
      </c>
      <c r="U2627" s="2" t="str">
        <f t="shared" si="332"/>
        <v/>
      </c>
      <c r="V2627" s="2" t="str">
        <f t="shared" si="333"/>
        <v/>
      </c>
      <c r="W2627" s="2" t="str">
        <f t="shared" si="334"/>
        <v/>
      </c>
    </row>
    <row r="2628" spans="8:23" x14ac:dyDescent="0.3">
      <c r="H2628" s="12">
        <f t="shared" ref="H2628:H2691" si="335">IF(ISBLANK(D2628),,LEFT(D2628,LEN(D2628)-6)*1)</f>
        <v>0</v>
      </c>
      <c r="I2628" s="2" t="str">
        <f t="shared" si="328"/>
        <v/>
      </c>
      <c r="J2628" s="2" t="str">
        <f>IF(ISBLANK(A2628),"",-SUM(I$3:I2628))</f>
        <v/>
      </c>
      <c r="K2628" s="2" t="str">
        <f t="shared" si="329"/>
        <v/>
      </c>
      <c r="L2628" s="7" t="str">
        <f t="shared" si="330"/>
        <v/>
      </c>
      <c r="M2628" s="7" t="str">
        <f>IF(ISBLANK(A2628),"",K2628/($M$1+SUM(K$3:K2627)))</f>
        <v/>
      </c>
      <c r="N2628" t="str">
        <f>IF(ISBLANK(A2628),"",IF(H2629=0,NETWORKDAYS($H$3,H2628,holiday!$B$2:$B$10),IF(DAY(H2628)&lt;DAY(H2629),NETWORKDAYS($H$3,H2628,holiday!$B$2:$B$10),0)))</f>
        <v/>
      </c>
      <c r="O2628" t="str">
        <f>IF(ISBLANK(A2628),"",SUMIF($A$3:$A2628,O$2,$B$3:$B2628))</f>
        <v/>
      </c>
      <c r="P2628" t="str">
        <f>IF(ISBLANK(A2628),"",SUMIF($A$3:$A2628,P$2,$B$3:$B2628))</f>
        <v/>
      </c>
      <c r="Q2628" t="str">
        <f>IF(ISBLANK(A2628),"",SUMIF($A$3:$A2628,Q$2,$B$3:$B2628))</f>
        <v/>
      </c>
      <c r="R2628" t="str">
        <f>IF(ISBLANK(A2628),"",SUMIF($A$3:$A2628,R$2,$B$3:$B2628))</f>
        <v/>
      </c>
      <c r="T2628" s="2" t="str">
        <f t="shared" si="331"/>
        <v/>
      </c>
      <c r="U2628" s="2" t="str">
        <f t="shared" si="332"/>
        <v/>
      </c>
      <c r="V2628" s="2" t="str">
        <f t="shared" si="333"/>
        <v/>
      </c>
      <c r="W2628" s="2" t="str">
        <f t="shared" si="334"/>
        <v/>
      </c>
    </row>
    <row r="2629" spans="8:23" x14ac:dyDescent="0.3">
      <c r="H2629" s="12">
        <f t="shared" si="335"/>
        <v>0</v>
      </c>
      <c r="I2629" s="2" t="str">
        <f t="shared" si="328"/>
        <v/>
      </c>
      <c r="J2629" s="2" t="str">
        <f>IF(ISBLANK(A2629),"",-SUM(I$3:I2629))</f>
        <v/>
      </c>
      <c r="K2629" s="2" t="str">
        <f t="shared" si="329"/>
        <v/>
      </c>
      <c r="L2629" s="7" t="str">
        <f t="shared" si="330"/>
        <v/>
      </c>
      <c r="M2629" s="7" t="str">
        <f>IF(ISBLANK(A2629),"",K2629/($M$1+SUM(K$3:K2628)))</f>
        <v/>
      </c>
      <c r="N2629" t="str">
        <f>IF(ISBLANK(A2629),"",IF(H2630=0,NETWORKDAYS($H$3,H2629,holiday!$B$2:$B$10),IF(DAY(H2629)&lt;DAY(H2630),NETWORKDAYS($H$3,H2629,holiday!$B$2:$B$10),0)))</f>
        <v/>
      </c>
      <c r="O2629" t="str">
        <f>IF(ISBLANK(A2629),"",SUMIF($A$3:$A2629,O$2,$B$3:$B2629))</f>
        <v/>
      </c>
      <c r="P2629" t="str">
        <f>IF(ISBLANK(A2629),"",SUMIF($A$3:$A2629,P$2,$B$3:$B2629))</f>
        <v/>
      </c>
      <c r="Q2629" t="str">
        <f>IF(ISBLANK(A2629),"",SUMIF($A$3:$A2629,Q$2,$B$3:$B2629))</f>
        <v/>
      </c>
      <c r="R2629" t="str">
        <f>IF(ISBLANK(A2629),"",SUMIF($A$3:$A2629,R$2,$B$3:$B2629))</f>
        <v/>
      </c>
      <c r="T2629" s="2" t="str">
        <f t="shared" si="331"/>
        <v/>
      </c>
      <c r="U2629" s="2" t="str">
        <f t="shared" si="332"/>
        <v/>
      </c>
      <c r="V2629" s="2" t="str">
        <f t="shared" si="333"/>
        <v/>
      </c>
      <c r="W2629" s="2" t="str">
        <f t="shared" si="334"/>
        <v/>
      </c>
    </row>
    <row r="2630" spans="8:23" x14ac:dyDescent="0.3">
      <c r="H2630" s="12">
        <f t="shared" si="335"/>
        <v>0</v>
      </c>
      <c r="I2630" s="2" t="str">
        <f t="shared" si="328"/>
        <v/>
      </c>
      <c r="J2630" s="2" t="str">
        <f>IF(ISBLANK(A2630),"",-SUM(I$3:I2630))</f>
        <v/>
      </c>
      <c r="K2630" s="2" t="str">
        <f t="shared" si="329"/>
        <v/>
      </c>
      <c r="L2630" s="7" t="str">
        <f t="shared" si="330"/>
        <v/>
      </c>
      <c r="M2630" s="7" t="str">
        <f>IF(ISBLANK(A2630),"",K2630/($M$1+SUM(K$3:K2629)))</f>
        <v/>
      </c>
      <c r="N2630" t="str">
        <f>IF(ISBLANK(A2630),"",IF(H2631=0,NETWORKDAYS($H$3,H2630,holiday!$B$2:$B$10),IF(DAY(H2630)&lt;DAY(H2631),NETWORKDAYS($H$3,H2630,holiday!$B$2:$B$10),0)))</f>
        <v/>
      </c>
      <c r="O2630" t="str">
        <f>IF(ISBLANK(A2630),"",SUMIF($A$3:$A2630,O$2,$B$3:$B2630))</f>
        <v/>
      </c>
      <c r="P2630" t="str">
        <f>IF(ISBLANK(A2630),"",SUMIF($A$3:$A2630,P$2,$B$3:$B2630))</f>
        <v/>
      </c>
      <c r="Q2630" t="str">
        <f>IF(ISBLANK(A2630),"",SUMIF($A$3:$A2630,Q$2,$B$3:$B2630))</f>
        <v/>
      </c>
      <c r="R2630" t="str">
        <f>IF(ISBLANK(A2630),"",SUMIF($A$3:$A2630,R$2,$B$3:$B2630))</f>
        <v/>
      </c>
      <c r="T2630" s="2" t="str">
        <f t="shared" si="331"/>
        <v/>
      </c>
      <c r="U2630" s="2" t="str">
        <f t="shared" si="332"/>
        <v/>
      </c>
      <c r="V2630" s="2" t="str">
        <f t="shared" si="333"/>
        <v/>
      </c>
      <c r="W2630" s="2" t="str">
        <f t="shared" si="334"/>
        <v/>
      </c>
    </row>
    <row r="2631" spans="8:23" x14ac:dyDescent="0.3">
      <c r="H2631" s="12">
        <f t="shared" si="335"/>
        <v>0</v>
      </c>
      <c r="I2631" s="2" t="str">
        <f t="shared" si="328"/>
        <v/>
      </c>
      <c r="J2631" s="2" t="str">
        <f>IF(ISBLANK(A2631),"",-SUM(I$3:I2631))</f>
        <v/>
      </c>
      <c r="K2631" s="2" t="str">
        <f t="shared" si="329"/>
        <v/>
      </c>
      <c r="L2631" s="7" t="str">
        <f t="shared" si="330"/>
        <v/>
      </c>
      <c r="M2631" s="7" t="str">
        <f>IF(ISBLANK(A2631),"",K2631/($M$1+SUM(K$3:K2630)))</f>
        <v/>
      </c>
      <c r="N2631" t="str">
        <f>IF(ISBLANK(A2631),"",IF(H2632=0,NETWORKDAYS($H$3,H2631,holiday!$B$2:$B$10),IF(DAY(H2631)&lt;DAY(H2632),NETWORKDAYS($H$3,H2631,holiday!$B$2:$B$10),0)))</f>
        <v/>
      </c>
      <c r="O2631" t="str">
        <f>IF(ISBLANK(A2631),"",SUMIF($A$3:$A2631,O$2,$B$3:$B2631))</f>
        <v/>
      </c>
      <c r="P2631" t="str">
        <f>IF(ISBLANK(A2631),"",SUMIF($A$3:$A2631,P$2,$B$3:$B2631))</f>
        <v/>
      </c>
      <c r="Q2631" t="str">
        <f>IF(ISBLANK(A2631),"",SUMIF($A$3:$A2631,Q$2,$B$3:$B2631))</f>
        <v/>
      </c>
      <c r="R2631" t="str">
        <f>IF(ISBLANK(A2631),"",SUMIF($A$3:$A2631,R$2,$B$3:$B2631))</f>
        <v/>
      </c>
      <c r="T2631" s="2" t="str">
        <f t="shared" si="331"/>
        <v/>
      </c>
      <c r="U2631" s="2" t="str">
        <f t="shared" si="332"/>
        <v/>
      </c>
      <c r="V2631" s="2" t="str">
        <f t="shared" si="333"/>
        <v/>
      </c>
      <c r="W2631" s="2" t="str">
        <f t="shared" si="334"/>
        <v/>
      </c>
    </row>
    <row r="2632" spans="8:23" x14ac:dyDescent="0.3">
      <c r="H2632" s="12">
        <f t="shared" si="335"/>
        <v>0</v>
      </c>
      <c r="I2632" s="2" t="str">
        <f t="shared" si="328"/>
        <v/>
      </c>
      <c r="J2632" s="2" t="str">
        <f>IF(ISBLANK(A2632),"",-SUM(I$3:I2632))</f>
        <v/>
      </c>
      <c r="K2632" s="2" t="str">
        <f t="shared" si="329"/>
        <v/>
      </c>
      <c r="L2632" s="7" t="str">
        <f t="shared" si="330"/>
        <v/>
      </c>
      <c r="M2632" s="7" t="str">
        <f>IF(ISBLANK(A2632),"",K2632/($M$1+SUM(K$3:K2631)))</f>
        <v/>
      </c>
      <c r="N2632" t="str">
        <f>IF(ISBLANK(A2632),"",IF(H2633=0,NETWORKDAYS($H$3,H2632,holiday!$B$2:$B$10),IF(DAY(H2632)&lt;DAY(H2633),NETWORKDAYS($H$3,H2632,holiday!$B$2:$B$10),0)))</f>
        <v/>
      </c>
      <c r="O2632" t="str">
        <f>IF(ISBLANK(A2632),"",SUMIF($A$3:$A2632,O$2,$B$3:$B2632))</f>
        <v/>
      </c>
      <c r="P2632" t="str">
        <f>IF(ISBLANK(A2632),"",SUMIF($A$3:$A2632,P$2,$B$3:$B2632))</f>
        <v/>
      </c>
      <c r="Q2632" t="str">
        <f>IF(ISBLANK(A2632),"",SUMIF($A$3:$A2632,Q$2,$B$3:$B2632))</f>
        <v/>
      </c>
      <c r="R2632" t="str">
        <f>IF(ISBLANK(A2632),"",SUMIF($A$3:$A2632,R$2,$B$3:$B2632))</f>
        <v/>
      </c>
      <c r="T2632" s="2" t="str">
        <f t="shared" si="331"/>
        <v/>
      </c>
      <c r="U2632" s="2" t="str">
        <f t="shared" si="332"/>
        <v/>
      </c>
      <c r="V2632" s="2" t="str">
        <f t="shared" si="333"/>
        <v/>
      </c>
      <c r="W2632" s="2" t="str">
        <f t="shared" si="334"/>
        <v/>
      </c>
    </row>
    <row r="2633" spans="8:23" x14ac:dyDescent="0.3">
      <c r="H2633" s="12">
        <f t="shared" si="335"/>
        <v>0</v>
      </c>
      <c r="I2633" s="2" t="str">
        <f t="shared" si="328"/>
        <v/>
      </c>
      <c r="J2633" s="2" t="str">
        <f>IF(ISBLANK(A2633),"",-SUM(I$3:I2633))</f>
        <v/>
      </c>
      <c r="K2633" s="2" t="str">
        <f t="shared" si="329"/>
        <v/>
      </c>
      <c r="L2633" s="7" t="str">
        <f t="shared" si="330"/>
        <v/>
      </c>
      <c r="M2633" s="7" t="str">
        <f>IF(ISBLANK(A2633),"",K2633/($M$1+SUM(K$3:K2632)))</f>
        <v/>
      </c>
      <c r="N2633" t="str">
        <f>IF(ISBLANK(A2633),"",IF(H2634=0,NETWORKDAYS($H$3,H2633,holiday!$B$2:$B$10),IF(DAY(H2633)&lt;DAY(H2634),NETWORKDAYS($H$3,H2633,holiday!$B$2:$B$10),0)))</f>
        <v/>
      </c>
      <c r="O2633" t="str">
        <f>IF(ISBLANK(A2633),"",SUMIF($A$3:$A2633,O$2,$B$3:$B2633))</f>
        <v/>
      </c>
      <c r="P2633" t="str">
        <f>IF(ISBLANK(A2633),"",SUMIF($A$3:$A2633,P$2,$B$3:$B2633))</f>
        <v/>
      </c>
      <c r="Q2633" t="str">
        <f>IF(ISBLANK(A2633),"",SUMIF($A$3:$A2633,Q$2,$B$3:$B2633))</f>
        <v/>
      </c>
      <c r="R2633" t="str">
        <f>IF(ISBLANK(A2633),"",SUMIF($A$3:$A2633,R$2,$B$3:$B2633))</f>
        <v/>
      </c>
      <c r="T2633" s="2" t="str">
        <f t="shared" si="331"/>
        <v/>
      </c>
      <c r="U2633" s="2" t="str">
        <f t="shared" si="332"/>
        <v/>
      </c>
      <c r="V2633" s="2" t="str">
        <f t="shared" si="333"/>
        <v/>
      </c>
      <c r="W2633" s="2" t="str">
        <f t="shared" si="334"/>
        <v/>
      </c>
    </row>
    <row r="2634" spans="8:23" x14ac:dyDescent="0.3">
      <c r="H2634" s="12">
        <f t="shared" si="335"/>
        <v>0</v>
      </c>
      <c r="I2634" s="2" t="str">
        <f t="shared" si="328"/>
        <v/>
      </c>
      <c r="J2634" s="2" t="str">
        <f>IF(ISBLANK(A2634),"",-SUM(I$3:I2634))</f>
        <v/>
      </c>
      <c r="K2634" s="2" t="str">
        <f t="shared" si="329"/>
        <v/>
      </c>
      <c r="L2634" s="7" t="str">
        <f t="shared" si="330"/>
        <v/>
      </c>
      <c r="M2634" s="7" t="str">
        <f>IF(ISBLANK(A2634),"",K2634/($M$1+SUM(K$3:K2633)))</f>
        <v/>
      </c>
      <c r="N2634" t="str">
        <f>IF(ISBLANK(A2634),"",IF(H2635=0,NETWORKDAYS($H$3,H2634,holiday!$B$2:$B$10),IF(DAY(H2634)&lt;DAY(H2635),NETWORKDAYS($H$3,H2634,holiday!$B$2:$B$10),0)))</f>
        <v/>
      </c>
      <c r="O2634" t="str">
        <f>IF(ISBLANK(A2634),"",SUMIF($A$3:$A2634,O$2,$B$3:$B2634))</f>
        <v/>
      </c>
      <c r="P2634" t="str">
        <f>IF(ISBLANK(A2634),"",SUMIF($A$3:$A2634,P$2,$B$3:$B2634))</f>
        <v/>
      </c>
      <c r="Q2634" t="str">
        <f>IF(ISBLANK(A2634),"",SUMIF($A$3:$A2634,Q$2,$B$3:$B2634))</f>
        <v/>
      </c>
      <c r="R2634" t="str">
        <f>IF(ISBLANK(A2634),"",SUMIF($A$3:$A2634,R$2,$B$3:$B2634))</f>
        <v/>
      </c>
      <c r="T2634" s="2" t="str">
        <f t="shared" si="331"/>
        <v/>
      </c>
      <c r="U2634" s="2" t="str">
        <f t="shared" si="332"/>
        <v/>
      </c>
      <c r="V2634" s="2" t="str">
        <f t="shared" si="333"/>
        <v/>
      </c>
      <c r="W2634" s="2" t="str">
        <f t="shared" si="334"/>
        <v/>
      </c>
    </row>
    <row r="2635" spans="8:23" x14ac:dyDescent="0.3">
      <c r="H2635" s="12">
        <f t="shared" si="335"/>
        <v>0</v>
      </c>
      <c r="I2635" s="2" t="str">
        <f t="shared" si="328"/>
        <v/>
      </c>
      <c r="J2635" s="2" t="str">
        <f>IF(ISBLANK(A2635),"",-SUM(I$3:I2635))</f>
        <v/>
      </c>
      <c r="K2635" s="2" t="str">
        <f t="shared" si="329"/>
        <v/>
      </c>
      <c r="L2635" s="7" t="str">
        <f t="shared" si="330"/>
        <v/>
      </c>
      <c r="M2635" s="7" t="str">
        <f>IF(ISBLANK(A2635),"",K2635/($M$1+SUM(K$3:K2634)))</f>
        <v/>
      </c>
      <c r="N2635" t="str">
        <f>IF(ISBLANK(A2635),"",IF(H2636=0,NETWORKDAYS($H$3,H2635,holiday!$B$2:$B$10),IF(DAY(H2635)&lt;DAY(H2636),NETWORKDAYS($H$3,H2635,holiday!$B$2:$B$10),0)))</f>
        <v/>
      </c>
      <c r="O2635" t="str">
        <f>IF(ISBLANK(A2635),"",SUMIF($A$3:$A2635,O$2,$B$3:$B2635))</f>
        <v/>
      </c>
      <c r="P2635" t="str">
        <f>IF(ISBLANK(A2635),"",SUMIF($A$3:$A2635,P$2,$B$3:$B2635))</f>
        <v/>
      </c>
      <c r="Q2635" t="str">
        <f>IF(ISBLANK(A2635),"",SUMIF($A$3:$A2635,Q$2,$B$3:$B2635))</f>
        <v/>
      </c>
      <c r="R2635" t="str">
        <f>IF(ISBLANK(A2635),"",SUMIF($A$3:$A2635,R$2,$B$3:$B2635))</f>
        <v/>
      </c>
      <c r="T2635" s="2" t="str">
        <f t="shared" si="331"/>
        <v/>
      </c>
      <c r="U2635" s="2" t="str">
        <f t="shared" si="332"/>
        <v/>
      </c>
      <c r="V2635" s="2" t="str">
        <f t="shared" si="333"/>
        <v/>
      </c>
      <c r="W2635" s="2" t="str">
        <f t="shared" si="334"/>
        <v/>
      </c>
    </row>
    <row r="2636" spans="8:23" x14ac:dyDescent="0.3">
      <c r="H2636" s="12">
        <f t="shared" si="335"/>
        <v>0</v>
      </c>
      <c r="I2636" s="2" t="str">
        <f t="shared" si="328"/>
        <v/>
      </c>
      <c r="J2636" s="2" t="str">
        <f>IF(ISBLANK(A2636),"",-SUM(I$3:I2636))</f>
        <v/>
      </c>
      <c r="K2636" s="2" t="str">
        <f t="shared" si="329"/>
        <v/>
      </c>
      <c r="L2636" s="7" t="str">
        <f t="shared" si="330"/>
        <v/>
      </c>
      <c r="M2636" s="7" t="str">
        <f>IF(ISBLANK(A2636),"",K2636/($M$1+SUM(K$3:K2635)))</f>
        <v/>
      </c>
      <c r="N2636" t="str">
        <f>IF(ISBLANK(A2636),"",IF(H2637=0,NETWORKDAYS($H$3,H2636,holiday!$B$2:$B$10),IF(DAY(H2636)&lt;DAY(H2637),NETWORKDAYS($H$3,H2636,holiday!$B$2:$B$10),0)))</f>
        <v/>
      </c>
      <c r="O2636" t="str">
        <f>IF(ISBLANK(A2636),"",SUMIF($A$3:$A2636,O$2,$B$3:$B2636))</f>
        <v/>
      </c>
      <c r="P2636" t="str">
        <f>IF(ISBLANK(A2636),"",SUMIF($A$3:$A2636,P$2,$B$3:$B2636))</f>
        <v/>
      </c>
      <c r="Q2636" t="str">
        <f>IF(ISBLANK(A2636),"",SUMIF($A$3:$A2636,Q$2,$B$3:$B2636))</f>
        <v/>
      </c>
      <c r="R2636" t="str">
        <f>IF(ISBLANK(A2636),"",SUMIF($A$3:$A2636,R$2,$B$3:$B2636))</f>
        <v/>
      </c>
      <c r="T2636" s="2" t="str">
        <f t="shared" si="331"/>
        <v/>
      </c>
      <c r="U2636" s="2" t="str">
        <f t="shared" si="332"/>
        <v/>
      </c>
      <c r="V2636" s="2" t="str">
        <f t="shared" si="333"/>
        <v/>
      </c>
      <c r="W2636" s="2" t="str">
        <f t="shared" si="334"/>
        <v/>
      </c>
    </row>
    <row r="2637" spans="8:23" x14ac:dyDescent="0.3">
      <c r="H2637" s="12">
        <f t="shared" si="335"/>
        <v>0</v>
      </c>
      <c r="I2637" s="2" t="str">
        <f t="shared" si="328"/>
        <v/>
      </c>
      <c r="J2637" s="2" t="str">
        <f>IF(ISBLANK(A2637),"",-SUM(I$3:I2637))</f>
        <v/>
      </c>
      <c r="K2637" s="2" t="str">
        <f t="shared" si="329"/>
        <v/>
      </c>
      <c r="L2637" s="7" t="str">
        <f t="shared" si="330"/>
        <v/>
      </c>
      <c r="M2637" s="7" t="str">
        <f>IF(ISBLANK(A2637),"",K2637/($M$1+SUM(K$3:K2636)))</f>
        <v/>
      </c>
      <c r="N2637" t="str">
        <f>IF(ISBLANK(A2637),"",IF(H2638=0,NETWORKDAYS($H$3,H2637,holiday!$B$2:$B$10),IF(DAY(H2637)&lt;DAY(H2638),NETWORKDAYS($H$3,H2637,holiday!$B$2:$B$10),0)))</f>
        <v/>
      </c>
      <c r="O2637" t="str">
        <f>IF(ISBLANK(A2637),"",SUMIF($A$3:$A2637,O$2,$B$3:$B2637))</f>
        <v/>
      </c>
      <c r="P2637" t="str">
        <f>IF(ISBLANK(A2637),"",SUMIF($A$3:$A2637,P$2,$B$3:$B2637))</f>
        <v/>
      </c>
      <c r="Q2637" t="str">
        <f>IF(ISBLANK(A2637),"",SUMIF($A$3:$A2637,Q$2,$B$3:$B2637))</f>
        <v/>
      </c>
      <c r="R2637" t="str">
        <f>IF(ISBLANK(A2637),"",SUMIF($A$3:$A2637,R$2,$B$3:$B2637))</f>
        <v/>
      </c>
      <c r="T2637" s="2" t="str">
        <f t="shared" si="331"/>
        <v/>
      </c>
      <c r="U2637" s="2" t="str">
        <f t="shared" si="332"/>
        <v/>
      </c>
      <c r="V2637" s="2" t="str">
        <f t="shared" si="333"/>
        <v/>
      </c>
      <c r="W2637" s="2" t="str">
        <f t="shared" si="334"/>
        <v/>
      </c>
    </row>
    <row r="2638" spans="8:23" x14ac:dyDescent="0.3">
      <c r="H2638" s="12">
        <f t="shared" si="335"/>
        <v>0</v>
      </c>
      <c r="I2638" s="2" t="str">
        <f t="shared" si="328"/>
        <v/>
      </c>
      <c r="J2638" s="2" t="str">
        <f>IF(ISBLANK(A2638),"",-SUM(I$3:I2638))</f>
        <v/>
      </c>
      <c r="K2638" s="2" t="str">
        <f t="shared" si="329"/>
        <v/>
      </c>
      <c r="L2638" s="7" t="str">
        <f t="shared" si="330"/>
        <v/>
      </c>
      <c r="M2638" s="7" t="str">
        <f>IF(ISBLANK(A2638),"",K2638/($M$1+SUM(K$3:K2637)))</f>
        <v/>
      </c>
      <c r="N2638" t="str">
        <f>IF(ISBLANK(A2638),"",IF(H2639=0,NETWORKDAYS($H$3,H2638,holiday!$B$2:$B$10),IF(DAY(H2638)&lt;DAY(H2639),NETWORKDAYS($H$3,H2638,holiday!$B$2:$B$10),0)))</f>
        <v/>
      </c>
      <c r="O2638" t="str">
        <f>IF(ISBLANK(A2638),"",SUMIF($A$3:$A2638,O$2,$B$3:$B2638))</f>
        <v/>
      </c>
      <c r="P2638" t="str">
        <f>IF(ISBLANK(A2638),"",SUMIF($A$3:$A2638,P$2,$B$3:$B2638))</f>
        <v/>
      </c>
      <c r="Q2638" t="str">
        <f>IF(ISBLANK(A2638),"",SUMIF($A$3:$A2638,Q$2,$B$3:$B2638))</f>
        <v/>
      </c>
      <c r="R2638" t="str">
        <f>IF(ISBLANK(A2638),"",SUMIF($A$3:$A2638,R$2,$B$3:$B2638))</f>
        <v/>
      </c>
      <c r="T2638" s="2" t="str">
        <f t="shared" si="331"/>
        <v/>
      </c>
      <c r="U2638" s="2" t="str">
        <f t="shared" si="332"/>
        <v/>
      </c>
      <c r="V2638" s="2" t="str">
        <f t="shared" si="333"/>
        <v/>
      </c>
      <c r="W2638" s="2" t="str">
        <f t="shared" si="334"/>
        <v/>
      </c>
    </row>
    <row r="2639" spans="8:23" x14ac:dyDescent="0.3">
      <c r="H2639" s="12">
        <f t="shared" si="335"/>
        <v>0</v>
      </c>
      <c r="I2639" s="2" t="str">
        <f t="shared" si="328"/>
        <v/>
      </c>
      <c r="J2639" s="2" t="str">
        <f>IF(ISBLANK(A2639),"",-SUM(I$3:I2639))</f>
        <v/>
      </c>
      <c r="K2639" s="2" t="str">
        <f t="shared" si="329"/>
        <v/>
      </c>
      <c r="L2639" s="7" t="str">
        <f t="shared" si="330"/>
        <v/>
      </c>
      <c r="M2639" s="7" t="str">
        <f>IF(ISBLANK(A2639),"",K2639/($M$1+SUM(K$3:K2638)))</f>
        <v/>
      </c>
      <c r="N2639" t="str">
        <f>IF(ISBLANK(A2639),"",IF(H2640=0,NETWORKDAYS($H$3,H2639,holiday!$B$2:$B$10),IF(DAY(H2639)&lt;DAY(H2640),NETWORKDAYS($H$3,H2639,holiday!$B$2:$B$10),0)))</f>
        <v/>
      </c>
      <c r="O2639" t="str">
        <f>IF(ISBLANK(A2639),"",SUMIF($A$3:$A2639,O$2,$B$3:$B2639))</f>
        <v/>
      </c>
      <c r="P2639" t="str">
        <f>IF(ISBLANK(A2639),"",SUMIF($A$3:$A2639,P$2,$B$3:$B2639))</f>
        <v/>
      </c>
      <c r="Q2639" t="str">
        <f>IF(ISBLANK(A2639),"",SUMIF($A$3:$A2639,Q$2,$B$3:$B2639))</f>
        <v/>
      </c>
      <c r="R2639" t="str">
        <f>IF(ISBLANK(A2639),"",SUMIF($A$3:$A2639,R$2,$B$3:$B2639))</f>
        <v/>
      </c>
      <c r="T2639" s="2" t="str">
        <f t="shared" si="331"/>
        <v/>
      </c>
      <c r="U2639" s="2" t="str">
        <f t="shared" si="332"/>
        <v/>
      </c>
      <c r="V2639" s="2" t="str">
        <f t="shared" si="333"/>
        <v/>
      </c>
      <c r="W2639" s="2" t="str">
        <f t="shared" si="334"/>
        <v/>
      </c>
    </row>
    <row r="2640" spans="8:23" x14ac:dyDescent="0.3">
      <c r="H2640" s="12">
        <f t="shared" si="335"/>
        <v>0</v>
      </c>
      <c r="I2640" s="2" t="str">
        <f t="shared" si="328"/>
        <v/>
      </c>
      <c r="J2640" s="2" t="str">
        <f>IF(ISBLANK(A2640),"",-SUM(I$3:I2640))</f>
        <v/>
      </c>
      <c r="K2640" s="2" t="str">
        <f t="shared" si="329"/>
        <v/>
      </c>
      <c r="L2640" s="7" t="str">
        <f t="shared" si="330"/>
        <v/>
      </c>
      <c r="M2640" s="7" t="str">
        <f>IF(ISBLANK(A2640),"",K2640/($M$1+SUM(K$3:K2639)))</f>
        <v/>
      </c>
      <c r="N2640" t="str">
        <f>IF(ISBLANK(A2640),"",IF(H2641=0,NETWORKDAYS($H$3,H2640,holiday!$B$2:$B$10),IF(DAY(H2640)&lt;DAY(H2641),NETWORKDAYS($H$3,H2640,holiday!$B$2:$B$10),0)))</f>
        <v/>
      </c>
      <c r="O2640" t="str">
        <f>IF(ISBLANK(A2640),"",SUMIF($A$3:$A2640,O$2,$B$3:$B2640))</f>
        <v/>
      </c>
      <c r="P2640" t="str">
        <f>IF(ISBLANK(A2640),"",SUMIF($A$3:$A2640,P$2,$B$3:$B2640))</f>
        <v/>
      </c>
      <c r="Q2640" t="str">
        <f>IF(ISBLANK(A2640),"",SUMIF($A$3:$A2640,Q$2,$B$3:$B2640))</f>
        <v/>
      </c>
      <c r="R2640" t="str">
        <f>IF(ISBLANK(A2640),"",SUMIF($A$3:$A2640,R$2,$B$3:$B2640))</f>
        <v/>
      </c>
      <c r="T2640" s="2" t="str">
        <f t="shared" si="331"/>
        <v/>
      </c>
      <c r="U2640" s="2" t="str">
        <f t="shared" si="332"/>
        <v/>
      </c>
      <c r="V2640" s="2" t="str">
        <f t="shared" si="333"/>
        <v/>
      </c>
      <c r="W2640" s="2" t="str">
        <f t="shared" si="334"/>
        <v/>
      </c>
    </row>
    <row r="2641" spans="8:23" x14ac:dyDescent="0.3">
      <c r="H2641" s="12">
        <f t="shared" si="335"/>
        <v>0</v>
      </c>
      <c r="I2641" s="2" t="str">
        <f t="shared" si="328"/>
        <v/>
      </c>
      <c r="J2641" s="2" t="str">
        <f>IF(ISBLANK(A2641),"",-SUM(I$3:I2641))</f>
        <v/>
      </c>
      <c r="K2641" s="2" t="str">
        <f t="shared" si="329"/>
        <v/>
      </c>
      <c r="L2641" s="7" t="str">
        <f t="shared" si="330"/>
        <v/>
      </c>
      <c r="M2641" s="7" t="str">
        <f>IF(ISBLANK(A2641),"",K2641/($M$1+SUM(K$3:K2640)))</f>
        <v/>
      </c>
      <c r="N2641" t="str">
        <f>IF(ISBLANK(A2641),"",IF(H2642=0,NETWORKDAYS($H$3,H2641,holiday!$B$2:$B$10),IF(DAY(H2641)&lt;DAY(H2642),NETWORKDAYS($H$3,H2641,holiday!$B$2:$B$10),0)))</f>
        <v/>
      </c>
      <c r="O2641" t="str">
        <f>IF(ISBLANK(A2641),"",SUMIF($A$3:$A2641,O$2,$B$3:$B2641))</f>
        <v/>
      </c>
      <c r="P2641" t="str">
        <f>IF(ISBLANK(A2641),"",SUMIF($A$3:$A2641,P$2,$B$3:$B2641))</f>
        <v/>
      </c>
      <c r="Q2641" t="str">
        <f>IF(ISBLANK(A2641),"",SUMIF($A$3:$A2641,Q$2,$B$3:$B2641))</f>
        <v/>
      </c>
      <c r="R2641" t="str">
        <f>IF(ISBLANK(A2641),"",SUMIF($A$3:$A2641,R$2,$B$3:$B2641))</f>
        <v/>
      </c>
      <c r="T2641" s="2" t="str">
        <f t="shared" si="331"/>
        <v/>
      </c>
      <c r="U2641" s="2" t="str">
        <f t="shared" si="332"/>
        <v/>
      </c>
      <c r="V2641" s="2" t="str">
        <f t="shared" si="333"/>
        <v/>
      </c>
      <c r="W2641" s="2" t="str">
        <f t="shared" si="334"/>
        <v/>
      </c>
    </row>
    <row r="2642" spans="8:23" x14ac:dyDescent="0.3">
      <c r="H2642" s="12">
        <f t="shared" si="335"/>
        <v>0</v>
      </c>
      <c r="I2642" s="2" t="str">
        <f t="shared" si="328"/>
        <v/>
      </c>
      <c r="J2642" s="2" t="str">
        <f>IF(ISBLANK(A2642),"",-SUM(I$3:I2642))</f>
        <v/>
      </c>
      <c r="K2642" s="2" t="str">
        <f t="shared" si="329"/>
        <v/>
      </c>
      <c r="L2642" s="7" t="str">
        <f t="shared" si="330"/>
        <v/>
      </c>
      <c r="M2642" s="7" t="str">
        <f>IF(ISBLANK(A2642),"",K2642/($M$1+SUM(K$3:K2641)))</f>
        <v/>
      </c>
      <c r="N2642" t="str">
        <f>IF(ISBLANK(A2642),"",IF(H2643=0,NETWORKDAYS($H$3,H2642,holiday!$B$2:$B$10),IF(DAY(H2642)&lt;DAY(H2643),NETWORKDAYS($H$3,H2642,holiday!$B$2:$B$10),0)))</f>
        <v/>
      </c>
      <c r="O2642" t="str">
        <f>IF(ISBLANK(A2642),"",SUMIF($A$3:$A2642,O$2,$B$3:$B2642))</f>
        <v/>
      </c>
      <c r="P2642" t="str">
        <f>IF(ISBLANK(A2642),"",SUMIF($A$3:$A2642,P$2,$B$3:$B2642))</f>
        <v/>
      </c>
      <c r="Q2642" t="str">
        <f>IF(ISBLANK(A2642),"",SUMIF($A$3:$A2642,Q$2,$B$3:$B2642))</f>
        <v/>
      </c>
      <c r="R2642" t="str">
        <f>IF(ISBLANK(A2642),"",SUMIF($A$3:$A2642,R$2,$B$3:$B2642))</f>
        <v/>
      </c>
      <c r="T2642" s="2" t="str">
        <f t="shared" si="331"/>
        <v/>
      </c>
      <c r="U2642" s="2" t="str">
        <f t="shared" si="332"/>
        <v/>
      </c>
      <c r="V2642" s="2" t="str">
        <f t="shared" si="333"/>
        <v/>
      </c>
      <c r="W2642" s="2" t="str">
        <f t="shared" si="334"/>
        <v/>
      </c>
    </row>
    <row r="2643" spans="8:23" x14ac:dyDescent="0.3">
      <c r="H2643" s="12">
        <f t="shared" si="335"/>
        <v>0</v>
      </c>
      <c r="I2643" s="2" t="str">
        <f t="shared" si="328"/>
        <v/>
      </c>
      <c r="J2643" s="2" t="str">
        <f>IF(ISBLANK(A2643),"",-SUM(I$3:I2643))</f>
        <v/>
      </c>
      <c r="K2643" s="2" t="str">
        <f t="shared" si="329"/>
        <v/>
      </c>
      <c r="L2643" s="7" t="str">
        <f t="shared" si="330"/>
        <v/>
      </c>
      <c r="M2643" s="7" t="str">
        <f>IF(ISBLANK(A2643),"",K2643/($M$1+SUM(K$3:K2642)))</f>
        <v/>
      </c>
      <c r="N2643" t="str">
        <f>IF(ISBLANK(A2643),"",IF(H2644=0,NETWORKDAYS($H$3,H2643,holiday!$B$2:$B$10),IF(DAY(H2643)&lt;DAY(H2644),NETWORKDAYS($H$3,H2643,holiday!$B$2:$B$10),0)))</f>
        <v/>
      </c>
      <c r="O2643" t="str">
        <f>IF(ISBLANK(A2643),"",SUMIF($A$3:$A2643,O$2,$B$3:$B2643))</f>
        <v/>
      </c>
      <c r="P2643" t="str">
        <f>IF(ISBLANK(A2643),"",SUMIF($A$3:$A2643,P$2,$B$3:$B2643))</f>
        <v/>
      </c>
      <c r="Q2643" t="str">
        <f>IF(ISBLANK(A2643),"",SUMIF($A$3:$A2643,Q$2,$B$3:$B2643))</f>
        <v/>
      </c>
      <c r="R2643" t="str">
        <f>IF(ISBLANK(A2643),"",SUMIF($A$3:$A2643,R$2,$B$3:$B2643))</f>
        <v/>
      </c>
      <c r="T2643" s="2" t="str">
        <f t="shared" si="331"/>
        <v/>
      </c>
      <c r="U2643" s="2" t="str">
        <f t="shared" si="332"/>
        <v/>
      </c>
      <c r="V2643" s="2" t="str">
        <f t="shared" si="333"/>
        <v/>
      </c>
      <c r="W2643" s="2" t="str">
        <f t="shared" si="334"/>
        <v/>
      </c>
    </row>
    <row r="2644" spans="8:23" x14ac:dyDescent="0.3">
      <c r="H2644" s="12">
        <f t="shared" si="335"/>
        <v>0</v>
      </c>
      <c r="I2644" s="2" t="str">
        <f t="shared" si="328"/>
        <v/>
      </c>
      <c r="J2644" s="2" t="str">
        <f>IF(ISBLANK(A2644),"",-SUM(I$3:I2644))</f>
        <v/>
      </c>
      <c r="K2644" s="2" t="str">
        <f t="shared" si="329"/>
        <v/>
      </c>
      <c r="L2644" s="7" t="str">
        <f t="shared" si="330"/>
        <v/>
      </c>
      <c r="M2644" s="7" t="str">
        <f>IF(ISBLANK(A2644),"",K2644/($M$1+SUM(K$3:K2643)))</f>
        <v/>
      </c>
      <c r="N2644" t="str">
        <f>IF(ISBLANK(A2644),"",IF(H2645=0,NETWORKDAYS($H$3,H2644,holiday!$B$2:$B$10),IF(DAY(H2644)&lt;DAY(H2645),NETWORKDAYS($H$3,H2644,holiday!$B$2:$B$10),0)))</f>
        <v/>
      </c>
      <c r="O2644" t="str">
        <f>IF(ISBLANK(A2644),"",SUMIF($A$3:$A2644,O$2,$B$3:$B2644))</f>
        <v/>
      </c>
      <c r="P2644" t="str">
        <f>IF(ISBLANK(A2644),"",SUMIF($A$3:$A2644,P$2,$B$3:$B2644))</f>
        <v/>
      </c>
      <c r="Q2644" t="str">
        <f>IF(ISBLANK(A2644),"",SUMIF($A$3:$A2644,Q$2,$B$3:$B2644))</f>
        <v/>
      </c>
      <c r="R2644" t="str">
        <f>IF(ISBLANK(A2644),"",SUMIF($A$3:$A2644,R$2,$B$3:$B2644))</f>
        <v/>
      </c>
      <c r="T2644" s="2" t="str">
        <f t="shared" si="331"/>
        <v/>
      </c>
      <c r="U2644" s="2" t="str">
        <f t="shared" si="332"/>
        <v/>
      </c>
      <c r="V2644" s="2" t="str">
        <f t="shared" si="333"/>
        <v/>
      </c>
      <c r="W2644" s="2" t="str">
        <f t="shared" si="334"/>
        <v/>
      </c>
    </row>
    <row r="2645" spans="8:23" x14ac:dyDescent="0.3">
      <c r="H2645" s="12">
        <f t="shared" si="335"/>
        <v>0</v>
      </c>
      <c r="I2645" s="2" t="str">
        <f t="shared" si="328"/>
        <v/>
      </c>
      <c r="J2645" s="2" t="str">
        <f>IF(ISBLANK(A2645),"",-SUM(I$3:I2645))</f>
        <v/>
      </c>
      <c r="K2645" s="2" t="str">
        <f t="shared" si="329"/>
        <v/>
      </c>
      <c r="L2645" s="7" t="str">
        <f t="shared" si="330"/>
        <v/>
      </c>
      <c r="M2645" s="7" t="str">
        <f>IF(ISBLANK(A2645),"",K2645/($M$1+SUM(K$3:K2644)))</f>
        <v/>
      </c>
      <c r="N2645" t="str">
        <f>IF(ISBLANK(A2645),"",IF(H2646=0,NETWORKDAYS($H$3,H2645,holiday!$B$2:$B$10),IF(DAY(H2645)&lt;DAY(H2646),NETWORKDAYS($H$3,H2645,holiday!$B$2:$B$10),0)))</f>
        <v/>
      </c>
      <c r="O2645" t="str">
        <f>IF(ISBLANK(A2645),"",SUMIF($A$3:$A2645,O$2,$B$3:$B2645))</f>
        <v/>
      </c>
      <c r="P2645" t="str">
        <f>IF(ISBLANK(A2645),"",SUMIF($A$3:$A2645,P$2,$B$3:$B2645))</f>
        <v/>
      </c>
      <c r="Q2645" t="str">
        <f>IF(ISBLANK(A2645),"",SUMIF($A$3:$A2645,Q$2,$B$3:$B2645))</f>
        <v/>
      </c>
      <c r="R2645" t="str">
        <f>IF(ISBLANK(A2645),"",SUMIF($A$3:$A2645,R$2,$B$3:$B2645))</f>
        <v/>
      </c>
      <c r="T2645" s="2" t="str">
        <f t="shared" si="331"/>
        <v/>
      </c>
      <c r="U2645" s="2" t="str">
        <f t="shared" si="332"/>
        <v/>
      </c>
      <c r="V2645" s="2" t="str">
        <f t="shared" si="333"/>
        <v/>
      </c>
      <c r="W2645" s="2" t="str">
        <f t="shared" si="334"/>
        <v/>
      </c>
    </row>
    <row r="2646" spans="8:23" x14ac:dyDescent="0.3">
      <c r="H2646" s="12">
        <f t="shared" si="335"/>
        <v>0</v>
      </c>
      <c r="I2646" s="2" t="str">
        <f t="shared" si="328"/>
        <v/>
      </c>
      <c r="J2646" s="2" t="str">
        <f>IF(ISBLANK(A2646),"",-SUM(I$3:I2646))</f>
        <v/>
      </c>
      <c r="K2646" s="2" t="str">
        <f t="shared" si="329"/>
        <v/>
      </c>
      <c r="L2646" s="7" t="str">
        <f t="shared" si="330"/>
        <v/>
      </c>
      <c r="M2646" s="7" t="str">
        <f>IF(ISBLANK(A2646),"",K2646/($M$1+SUM(K$3:K2645)))</f>
        <v/>
      </c>
      <c r="N2646" t="str">
        <f>IF(ISBLANK(A2646),"",IF(H2647=0,NETWORKDAYS($H$3,H2646,holiday!$B$2:$B$10),IF(DAY(H2646)&lt;DAY(H2647),NETWORKDAYS($H$3,H2646,holiday!$B$2:$B$10),0)))</f>
        <v/>
      </c>
      <c r="O2646" t="str">
        <f>IF(ISBLANK(A2646),"",SUMIF($A$3:$A2646,O$2,$B$3:$B2646))</f>
        <v/>
      </c>
      <c r="P2646" t="str">
        <f>IF(ISBLANK(A2646),"",SUMIF($A$3:$A2646,P$2,$B$3:$B2646))</f>
        <v/>
      </c>
      <c r="Q2646" t="str">
        <f>IF(ISBLANK(A2646),"",SUMIF($A$3:$A2646,Q$2,$B$3:$B2646))</f>
        <v/>
      </c>
      <c r="R2646" t="str">
        <f>IF(ISBLANK(A2646),"",SUMIF($A$3:$A2646,R$2,$B$3:$B2646))</f>
        <v/>
      </c>
      <c r="T2646" s="2" t="str">
        <f t="shared" si="331"/>
        <v/>
      </c>
      <c r="U2646" s="2" t="str">
        <f t="shared" si="332"/>
        <v/>
      </c>
      <c r="V2646" s="2" t="str">
        <f t="shared" si="333"/>
        <v/>
      </c>
      <c r="W2646" s="2" t="str">
        <f t="shared" si="334"/>
        <v/>
      </c>
    </row>
    <row r="2647" spans="8:23" x14ac:dyDescent="0.3">
      <c r="H2647" s="12">
        <f t="shared" si="335"/>
        <v>0</v>
      </c>
      <c r="I2647" s="2" t="str">
        <f t="shared" si="328"/>
        <v/>
      </c>
      <c r="J2647" s="2" t="str">
        <f>IF(ISBLANK(A2647),"",-SUM(I$3:I2647))</f>
        <v/>
      </c>
      <c r="K2647" s="2" t="str">
        <f t="shared" si="329"/>
        <v/>
      </c>
      <c r="L2647" s="7" t="str">
        <f t="shared" si="330"/>
        <v/>
      </c>
      <c r="M2647" s="7" t="str">
        <f>IF(ISBLANK(A2647),"",K2647/($M$1+SUM(K$3:K2646)))</f>
        <v/>
      </c>
      <c r="N2647" t="str">
        <f>IF(ISBLANK(A2647),"",IF(H2648=0,NETWORKDAYS($H$3,H2647,holiday!$B$2:$B$10),IF(DAY(H2647)&lt;DAY(H2648),NETWORKDAYS($H$3,H2647,holiday!$B$2:$B$10),0)))</f>
        <v/>
      </c>
      <c r="O2647" t="str">
        <f>IF(ISBLANK(A2647),"",SUMIF($A$3:$A2647,O$2,$B$3:$B2647))</f>
        <v/>
      </c>
      <c r="P2647" t="str">
        <f>IF(ISBLANK(A2647),"",SUMIF($A$3:$A2647,P$2,$B$3:$B2647))</f>
        <v/>
      </c>
      <c r="Q2647" t="str">
        <f>IF(ISBLANK(A2647),"",SUMIF($A$3:$A2647,Q$2,$B$3:$B2647))</f>
        <v/>
      </c>
      <c r="R2647" t="str">
        <f>IF(ISBLANK(A2647),"",SUMIF($A$3:$A2647,R$2,$B$3:$B2647))</f>
        <v/>
      </c>
      <c r="T2647" s="2" t="str">
        <f t="shared" si="331"/>
        <v/>
      </c>
      <c r="U2647" s="2" t="str">
        <f t="shared" si="332"/>
        <v/>
      </c>
      <c r="V2647" s="2" t="str">
        <f t="shared" si="333"/>
        <v/>
      </c>
      <c r="W2647" s="2" t="str">
        <f t="shared" si="334"/>
        <v/>
      </c>
    </row>
    <row r="2648" spans="8:23" x14ac:dyDescent="0.3">
      <c r="H2648" s="12">
        <f t="shared" si="335"/>
        <v>0</v>
      </c>
      <c r="I2648" s="2" t="str">
        <f t="shared" si="328"/>
        <v/>
      </c>
      <c r="J2648" s="2" t="str">
        <f>IF(ISBLANK(A2648),"",-SUM(I$3:I2648))</f>
        <v/>
      </c>
      <c r="K2648" s="2" t="str">
        <f t="shared" si="329"/>
        <v/>
      </c>
      <c r="L2648" s="7" t="str">
        <f t="shared" si="330"/>
        <v/>
      </c>
      <c r="M2648" s="7" t="str">
        <f>IF(ISBLANK(A2648),"",K2648/($M$1+SUM(K$3:K2647)))</f>
        <v/>
      </c>
      <c r="N2648" t="str">
        <f>IF(ISBLANK(A2648),"",IF(H2649=0,NETWORKDAYS($H$3,H2648,holiday!$B$2:$B$10),IF(DAY(H2648)&lt;DAY(H2649),NETWORKDAYS($H$3,H2648,holiday!$B$2:$B$10),0)))</f>
        <v/>
      </c>
      <c r="O2648" t="str">
        <f>IF(ISBLANK(A2648),"",SUMIF($A$3:$A2648,O$2,$B$3:$B2648))</f>
        <v/>
      </c>
      <c r="P2648" t="str">
        <f>IF(ISBLANK(A2648),"",SUMIF($A$3:$A2648,P$2,$B$3:$B2648))</f>
        <v/>
      </c>
      <c r="Q2648" t="str">
        <f>IF(ISBLANK(A2648),"",SUMIF($A$3:$A2648,Q$2,$B$3:$B2648))</f>
        <v/>
      </c>
      <c r="R2648" t="str">
        <f>IF(ISBLANK(A2648),"",SUMIF($A$3:$A2648,R$2,$B$3:$B2648))</f>
        <v/>
      </c>
      <c r="T2648" s="2" t="str">
        <f t="shared" si="331"/>
        <v/>
      </c>
      <c r="U2648" s="2" t="str">
        <f t="shared" si="332"/>
        <v/>
      </c>
      <c r="V2648" s="2" t="str">
        <f t="shared" si="333"/>
        <v/>
      </c>
      <c r="W2648" s="2" t="str">
        <f t="shared" si="334"/>
        <v/>
      </c>
    </row>
    <row r="2649" spans="8:23" x14ac:dyDescent="0.3">
      <c r="H2649" s="12">
        <f t="shared" si="335"/>
        <v>0</v>
      </c>
      <c r="I2649" s="2" t="str">
        <f t="shared" si="328"/>
        <v/>
      </c>
      <c r="J2649" s="2" t="str">
        <f>IF(ISBLANK(A2649),"",-SUM(I$3:I2649))</f>
        <v/>
      </c>
      <c r="K2649" s="2" t="str">
        <f t="shared" si="329"/>
        <v/>
      </c>
      <c r="L2649" s="7" t="str">
        <f t="shared" si="330"/>
        <v/>
      </c>
      <c r="M2649" s="7" t="str">
        <f>IF(ISBLANK(A2649),"",K2649/($M$1+SUM(K$3:K2648)))</f>
        <v/>
      </c>
      <c r="N2649" t="str">
        <f>IF(ISBLANK(A2649),"",IF(H2650=0,NETWORKDAYS($H$3,H2649,holiday!$B$2:$B$10),IF(DAY(H2649)&lt;DAY(H2650),NETWORKDAYS($H$3,H2649,holiday!$B$2:$B$10),0)))</f>
        <v/>
      </c>
      <c r="O2649" t="str">
        <f>IF(ISBLANK(A2649),"",SUMIF($A$3:$A2649,O$2,$B$3:$B2649))</f>
        <v/>
      </c>
      <c r="P2649" t="str">
        <f>IF(ISBLANK(A2649),"",SUMIF($A$3:$A2649,P$2,$B$3:$B2649))</f>
        <v/>
      </c>
      <c r="Q2649" t="str">
        <f>IF(ISBLANK(A2649),"",SUMIF($A$3:$A2649,Q$2,$B$3:$B2649))</f>
        <v/>
      </c>
      <c r="R2649" t="str">
        <f>IF(ISBLANK(A2649),"",SUMIF($A$3:$A2649,R$2,$B$3:$B2649))</f>
        <v/>
      </c>
      <c r="T2649" s="2" t="str">
        <f t="shared" si="331"/>
        <v/>
      </c>
      <c r="U2649" s="2" t="str">
        <f t="shared" si="332"/>
        <v/>
      </c>
      <c r="V2649" s="2" t="str">
        <f t="shared" si="333"/>
        <v/>
      </c>
      <c r="W2649" s="2" t="str">
        <f t="shared" si="334"/>
        <v/>
      </c>
    </row>
    <row r="2650" spans="8:23" x14ac:dyDescent="0.3">
      <c r="H2650" s="12">
        <f t="shared" si="335"/>
        <v>0</v>
      </c>
      <c r="I2650" s="2" t="str">
        <f t="shared" si="328"/>
        <v/>
      </c>
      <c r="J2650" s="2" t="str">
        <f>IF(ISBLANK(A2650),"",-SUM(I$3:I2650))</f>
        <v/>
      </c>
      <c r="K2650" s="2" t="str">
        <f t="shared" si="329"/>
        <v/>
      </c>
      <c r="L2650" s="7" t="str">
        <f t="shared" si="330"/>
        <v/>
      </c>
      <c r="M2650" s="7" t="str">
        <f>IF(ISBLANK(A2650),"",K2650/($M$1+SUM(K$3:K2649)))</f>
        <v/>
      </c>
      <c r="N2650" t="str">
        <f>IF(ISBLANK(A2650),"",IF(H2651=0,NETWORKDAYS($H$3,H2650,holiday!$B$2:$B$10),IF(DAY(H2650)&lt;DAY(H2651),NETWORKDAYS($H$3,H2650,holiday!$B$2:$B$10),0)))</f>
        <v/>
      </c>
      <c r="O2650" t="str">
        <f>IF(ISBLANK(A2650),"",SUMIF($A$3:$A2650,O$2,$B$3:$B2650))</f>
        <v/>
      </c>
      <c r="P2650" t="str">
        <f>IF(ISBLANK(A2650),"",SUMIF($A$3:$A2650,P$2,$B$3:$B2650))</f>
        <v/>
      </c>
      <c r="Q2650" t="str">
        <f>IF(ISBLANK(A2650),"",SUMIF($A$3:$A2650,Q$2,$B$3:$B2650))</f>
        <v/>
      </c>
      <c r="R2650" t="str">
        <f>IF(ISBLANK(A2650),"",SUMIF($A$3:$A2650,R$2,$B$3:$B2650))</f>
        <v/>
      </c>
      <c r="T2650" s="2" t="str">
        <f t="shared" si="331"/>
        <v/>
      </c>
      <c r="U2650" s="2" t="str">
        <f t="shared" si="332"/>
        <v/>
      </c>
      <c r="V2650" s="2" t="str">
        <f t="shared" si="333"/>
        <v/>
      </c>
      <c r="W2650" s="2" t="str">
        <f t="shared" si="334"/>
        <v/>
      </c>
    </row>
    <row r="2651" spans="8:23" x14ac:dyDescent="0.3">
      <c r="H2651" s="12">
        <f t="shared" si="335"/>
        <v>0</v>
      </c>
      <c r="I2651" s="2" t="str">
        <f t="shared" si="328"/>
        <v/>
      </c>
      <c r="J2651" s="2" t="str">
        <f>IF(ISBLANK(A2651),"",-SUM(I$3:I2651))</f>
        <v/>
      </c>
      <c r="K2651" s="2" t="str">
        <f t="shared" si="329"/>
        <v/>
      </c>
      <c r="L2651" s="7" t="str">
        <f t="shared" si="330"/>
        <v/>
      </c>
      <c r="M2651" s="7" t="str">
        <f>IF(ISBLANK(A2651),"",K2651/($M$1+SUM(K$3:K2650)))</f>
        <v/>
      </c>
      <c r="N2651" t="str">
        <f>IF(ISBLANK(A2651),"",IF(H2652=0,NETWORKDAYS($H$3,H2651,holiday!$B$2:$B$10),IF(DAY(H2651)&lt;DAY(H2652),NETWORKDAYS($H$3,H2651,holiday!$B$2:$B$10),0)))</f>
        <v/>
      </c>
      <c r="O2651" t="str">
        <f>IF(ISBLANK(A2651),"",SUMIF($A$3:$A2651,O$2,$B$3:$B2651))</f>
        <v/>
      </c>
      <c r="P2651" t="str">
        <f>IF(ISBLANK(A2651),"",SUMIF($A$3:$A2651,P$2,$B$3:$B2651))</f>
        <v/>
      </c>
      <c r="Q2651" t="str">
        <f>IF(ISBLANK(A2651),"",SUMIF($A$3:$A2651,Q$2,$B$3:$B2651))</f>
        <v/>
      </c>
      <c r="R2651" t="str">
        <f>IF(ISBLANK(A2651),"",SUMIF($A$3:$A2651,R$2,$B$3:$B2651))</f>
        <v/>
      </c>
      <c r="T2651" s="2" t="str">
        <f t="shared" si="331"/>
        <v/>
      </c>
      <c r="U2651" s="2" t="str">
        <f t="shared" si="332"/>
        <v/>
      </c>
      <c r="V2651" s="2" t="str">
        <f t="shared" si="333"/>
        <v/>
      </c>
      <c r="W2651" s="2" t="str">
        <f t="shared" si="334"/>
        <v/>
      </c>
    </row>
    <row r="2652" spans="8:23" x14ac:dyDescent="0.3">
      <c r="H2652" s="12">
        <f t="shared" si="335"/>
        <v>0</v>
      </c>
      <c r="I2652" s="2" t="str">
        <f t="shared" si="328"/>
        <v/>
      </c>
      <c r="J2652" s="2" t="str">
        <f>IF(ISBLANK(A2652),"",-SUM(I$3:I2652))</f>
        <v/>
      </c>
      <c r="K2652" s="2" t="str">
        <f t="shared" si="329"/>
        <v/>
      </c>
      <c r="L2652" s="7" t="str">
        <f t="shared" si="330"/>
        <v/>
      </c>
      <c r="M2652" s="7" t="str">
        <f>IF(ISBLANK(A2652),"",K2652/($M$1+SUM(K$3:K2651)))</f>
        <v/>
      </c>
      <c r="N2652" t="str">
        <f>IF(ISBLANK(A2652),"",IF(H2653=0,NETWORKDAYS($H$3,H2652,holiday!$B$2:$B$10),IF(DAY(H2652)&lt;DAY(H2653),NETWORKDAYS($H$3,H2652,holiday!$B$2:$B$10),0)))</f>
        <v/>
      </c>
      <c r="O2652" t="str">
        <f>IF(ISBLANK(A2652),"",SUMIF($A$3:$A2652,O$2,$B$3:$B2652))</f>
        <v/>
      </c>
      <c r="P2652" t="str">
        <f>IF(ISBLANK(A2652),"",SUMIF($A$3:$A2652,P$2,$B$3:$B2652))</f>
        <v/>
      </c>
      <c r="Q2652" t="str">
        <f>IF(ISBLANK(A2652),"",SUMIF($A$3:$A2652,Q$2,$B$3:$B2652))</f>
        <v/>
      </c>
      <c r="R2652" t="str">
        <f>IF(ISBLANK(A2652),"",SUMIF($A$3:$A2652,R$2,$B$3:$B2652))</f>
        <v/>
      </c>
      <c r="T2652" s="2" t="str">
        <f t="shared" si="331"/>
        <v/>
      </c>
      <c r="U2652" s="2" t="str">
        <f t="shared" si="332"/>
        <v/>
      </c>
      <c r="V2652" s="2" t="str">
        <f t="shared" si="333"/>
        <v/>
      </c>
      <c r="W2652" s="2" t="str">
        <f t="shared" si="334"/>
        <v/>
      </c>
    </row>
    <row r="2653" spans="8:23" x14ac:dyDescent="0.3">
      <c r="H2653" s="12">
        <f t="shared" si="335"/>
        <v>0</v>
      </c>
      <c r="I2653" s="2" t="str">
        <f t="shared" si="328"/>
        <v/>
      </c>
      <c r="J2653" s="2" t="str">
        <f>IF(ISBLANK(A2653),"",-SUM(I$3:I2653))</f>
        <v/>
      </c>
      <c r="K2653" s="2" t="str">
        <f t="shared" si="329"/>
        <v/>
      </c>
      <c r="L2653" s="7" t="str">
        <f t="shared" si="330"/>
        <v/>
      </c>
      <c r="M2653" s="7" t="str">
        <f>IF(ISBLANK(A2653),"",K2653/($M$1+SUM(K$3:K2652)))</f>
        <v/>
      </c>
      <c r="N2653" t="str">
        <f>IF(ISBLANK(A2653),"",IF(H2654=0,NETWORKDAYS($H$3,H2653,holiday!$B$2:$B$10),IF(DAY(H2653)&lt;DAY(H2654),NETWORKDAYS($H$3,H2653,holiday!$B$2:$B$10),0)))</f>
        <v/>
      </c>
      <c r="O2653" t="str">
        <f>IF(ISBLANK(A2653),"",SUMIF($A$3:$A2653,O$2,$B$3:$B2653))</f>
        <v/>
      </c>
      <c r="P2653" t="str">
        <f>IF(ISBLANK(A2653),"",SUMIF($A$3:$A2653,P$2,$B$3:$B2653))</f>
        <v/>
      </c>
      <c r="Q2653" t="str">
        <f>IF(ISBLANK(A2653),"",SUMIF($A$3:$A2653,Q$2,$B$3:$B2653))</f>
        <v/>
      </c>
      <c r="R2653" t="str">
        <f>IF(ISBLANK(A2653),"",SUMIF($A$3:$A2653,R$2,$B$3:$B2653))</f>
        <v/>
      </c>
      <c r="T2653" s="2" t="str">
        <f t="shared" si="331"/>
        <v/>
      </c>
      <c r="U2653" s="2" t="str">
        <f t="shared" si="332"/>
        <v/>
      </c>
      <c r="V2653" s="2" t="str">
        <f t="shared" si="333"/>
        <v/>
      </c>
      <c r="W2653" s="2" t="str">
        <f t="shared" si="334"/>
        <v/>
      </c>
    </row>
    <row r="2654" spans="8:23" x14ac:dyDescent="0.3">
      <c r="H2654" s="12">
        <f t="shared" si="335"/>
        <v>0</v>
      </c>
      <c r="I2654" s="2" t="str">
        <f t="shared" si="328"/>
        <v/>
      </c>
      <c r="J2654" s="2" t="str">
        <f>IF(ISBLANK(A2654),"",-SUM(I$3:I2654))</f>
        <v/>
      </c>
      <c r="K2654" s="2" t="str">
        <f t="shared" si="329"/>
        <v/>
      </c>
      <c r="L2654" s="7" t="str">
        <f t="shared" si="330"/>
        <v/>
      </c>
      <c r="M2654" s="7" t="str">
        <f>IF(ISBLANK(A2654),"",K2654/($M$1+SUM(K$3:K2653)))</f>
        <v/>
      </c>
      <c r="N2654" t="str">
        <f>IF(ISBLANK(A2654),"",IF(H2655=0,NETWORKDAYS($H$3,H2654,holiday!$B$2:$B$10),IF(DAY(H2654)&lt;DAY(H2655),NETWORKDAYS($H$3,H2654,holiday!$B$2:$B$10),0)))</f>
        <v/>
      </c>
      <c r="O2654" t="str">
        <f>IF(ISBLANK(A2654),"",SUMIF($A$3:$A2654,O$2,$B$3:$B2654))</f>
        <v/>
      </c>
      <c r="P2654" t="str">
        <f>IF(ISBLANK(A2654),"",SUMIF($A$3:$A2654,P$2,$B$3:$B2654))</f>
        <v/>
      </c>
      <c r="Q2654" t="str">
        <f>IF(ISBLANK(A2654),"",SUMIF($A$3:$A2654,Q$2,$B$3:$B2654))</f>
        <v/>
      </c>
      <c r="R2654" t="str">
        <f>IF(ISBLANK(A2654),"",SUMIF($A$3:$A2654,R$2,$B$3:$B2654))</f>
        <v/>
      </c>
      <c r="T2654" s="2" t="str">
        <f t="shared" si="331"/>
        <v/>
      </c>
      <c r="U2654" s="2" t="str">
        <f t="shared" si="332"/>
        <v/>
      </c>
      <c r="V2654" s="2" t="str">
        <f t="shared" si="333"/>
        <v/>
      </c>
      <c r="W2654" s="2" t="str">
        <f t="shared" si="334"/>
        <v/>
      </c>
    </row>
    <row r="2655" spans="8:23" x14ac:dyDescent="0.3">
      <c r="H2655" s="12">
        <f t="shared" si="335"/>
        <v>0</v>
      </c>
      <c r="I2655" s="2" t="str">
        <f t="shared" si="328"/>
        <v/>
      </c>
      <c r="J2655" s="2" t="str">
        <f>IF(ISBLANK(A2655),"",-SUM(I$3:I2655))</f>
        <v/>
      </c>
      <c r="K2655" s="2" t="str">
        <f t="shared" si="329"/>
        <v/>
      </c>
      <c r="L2655" s="7" t="str">
        <f t="shared" si="330"/>
        <v/>
      </c>
      <c r="M2655" s="7" t="str">
        <f>IF(ISBLANK(A2655),"",K2655/($M$1+SUM(K$3:K2654)))</f>
        <v/>
      </c>
      <c r="N2655" t="str">
        <f>IF(ISBLANK(A2655),"",IF(H2656=0,NETWORKDAYS($H$3,H2655,holiday!$B$2:$B$10),IF(DAY(H2655)&lt;DAY(H2656),NETWORKDAYS($H$3,H2655,holiday!$B$2:$B$10),0)))</f>
        <v/>
      </c>
      <c r="O2655" t="str">
        <f>IF(ISBLANK(A2655),"",SUMIF($A$3:$A2655,O$2,$B$3:$B2655))</f>
        <v/>
      </c>
      <c r="P2655" t="str">
        <f>IF(ISBLANK(A2655),"",SUMIF($A$3:$A2655,P$2,$B$3:$B2655))</f>
        <v/>
      </c>
      <c r="Q2655" t="str">
        <f>IF(ISBLANK(A2655),"",SUMIF($A$3:$A2655,Q$2,$B$3:$B2655))</f>
        <v/>
      </c>
      <c r="R2655" t="str">
        <f>IF(ISBLANK(A2655),"",SUMIF($A$3:$A2655,R$2,$B$3:$B2655))</f>
        <v/>
      </c>
      <c r="T2655" s="2" t="str">
        <f t="shared" si="331"/>
        <v/>
      </c>
      <c r="U2655" s="2" t="str">
        <f t="shared" si="332"/>
        <v/>
      </c>
      <c r="V2655" s="2" t="str">
        <f t="shared" si="333"/>
        <v/>
      </c>
      <c r="W2655" s="2" t="str">
        <f t="shared" si="334"/>
        <v/>
      </c>
    </row>
    <row r="2656" spans="8:23" x14ac:dyDescent="0.3">
      <c r="H2656" s="12">
        <f t="shared" si="335"/>
        <v>0</v>
      </c>
      <c r="I2656" s="2" t="str">
        <f t="shared" si="328"/>
        <v/>
      </c>
      <c r="J2656" s="2" t="str">
        <f>IF(ISBLANK(A2656),"",-SUM(I$3:I2656))</f>
        <v/>
      </c>
      <c r="K2656" s="2" t="str">
        <f t="shared" si="329"/>
        <v/>
      </c>
      <c r="L2656" s="7" t="str">
        <f t="shared" si="330"/>
        <v/>
      </c>
      <c r="M2656" s="7" t="str">
        <f>IF(ISBLANK(A2656),"",K2656/($M$1+SUM(K$3:K2655)))</f>
        <v/>
      </c>
      <c r="N2656" t="str">
        <f>IF(ISBLANK(A2656),"",IF(H2657=0,NETWORKDAYS($H$3,H2656,holiday!$B$2:$B$10),IF(DAY(H2656)&lt;DAY(H2657),NETWORKDAYS($H$3,H2656,holiday!$B$2:$B$10),0)))</f>
        <v/>
      </c>
      <c r="O2656" t="str">
        <f>IF(ISBLANK(A2656),"",SUMIF($A$3:$A2656,O$2,$B$3:$B2656))</f>
        <v/>
      </c>
      <c r="P2656" t="str">
        <f>IF(ISBLANK(A2656),"",SUMIF($A$3:$A2656,P$2,$B$3:$B2656))</f>
        <v/>
      </c>
      <c r="Q2656" t="str">
        <f>IF(ISBLANK(A2656),"",SUMIF($A$3:$A2656,Q$2,$B$3:$B2656))</f>
        <v/>
      </c>
      <c r="R2656" t="str">
        <f>IF(ISBLANK(A2656),"",SUMIF($A$3:$A2656,R$2,$B$3:$B2656))</f>
        <v/>
      </c>
      <c r="T2656" s="2" t="str">
        <f t="shared" si="331"/>
        <v/>
      </c>
      <c r="U2656" s="2" t="str">
        <f t="shared" si="332"/>
        <v/>
      </c>
      <c r="V2656" s="2" t="str">
        <f t="shared" si="333"/>
        <v/>
      </c>
      <c r="W2656" s="2" t="str">
        <f t="shared" si="334"/>
        <v/>
      </c>
    </row>
    <row r="2657" spans="8:23" x14ac:dyDescent="0.3">
      <c r="H2657" s="12">
        <f t="shared" si="335"/>
        <v>0</v>
      </c>
      <c r="I2657" s="2" t="str">
        <f t="shared" si="328"/>
        <v/>
      </c>
      <c r="J2657" s="2" t="str">
        <f>IF(ISBLANK(A2657),"",-SUM(I$3:I2657))</f>
        <v/>
      </c>
      <c r="K2657" s="2" t="str">
        <f t="shared" si="329"/>
        <v/>
      </c>
      <c r="L2657" s="7" t="str">
        <f t="shared" si="330"/>
        <v/>
      </c>
      <c r="M2657" s="7" t="str">
        <f>IF(ISBLANK(A2657),"",K2657/($M$1+SUM(K$3:K2656)))</f>
        <v/>
      </c>
      <c r="N2657" t="str">
        <f>IF(ISBLANK(A2657),"",IF(H2658=0,NETWORKDAYS($H$3,H2657,holiday!$B$2:$B$10),IF(DAY(H2657)&lt;DAY(H2658),NETWORKDAYS($H$3,H2657,holiday!$B$2:$B$10),0)))</f>
        <v/>
      </c>
      <c r="O2657" t="str">
        <f>IF(ISBLANK(A2657),"",SUMIF($A$3:$A2657,O$2,$B$3:$B2657))</f>
        <v/>
      </c>
      <c r="P2657" t="str">
        <f>IF(ISBLANK(A2657),"",SUMIF($A$3:$A2657,P$2,$B$3:$B2657))</f>
        <v/>
      </c>
      <c r="Q2657" t="str">
        <f>IF(ISBLANK(A2657),"",SUMIF($A$3:$A2657,Q$2,$B$3:$B2657))</f>
        <v/>
      </c>
      <c r="R2657" t="str">
        <f>IF(ISBLANK(A2657),"",SUMIF($A$3:$A2657,R$2,$B$3:$B2657))</f>
        <v/>
      </c>
      <c r="T2657" s="2" t="str">
        <f t="shared" si="331"/>
        <v/>
      </c>
      <c r="U2657" s="2" t="str">
        <f t="shared" si="332"/>
        <v/>
      </c>
      <c r="V2657" s="2" t="str">
        <f t="shared" si="333"/>
        <v/>
      </c>
      <c r="W2657" s="2" t="str">
        <f t="shared" si="334"/>
        <v/>
      </c>
    </row>
    <row r="2658" spans="8:23" x14ac:dyDescent="0.3">
      <c r="H2658" s="12">
        <f t="shared" si="335"/>
        <v>0</v>
      </c>
      <c r="I2658" s="2" t="str">
        <f t="shared" si="328"/>
        <v/>
      </c>
      <c r="J2658" s="2" t="str">
        <f>IF(ISBLANK(A2658),"",-SUM(I$3:I2658))</f>
        <v/>
      </c>
      <c r="K2658" s="2" t="str">
        <f t="shared" si="329"/>
        <v/>
      </c>
      <c r="L2658" s="7" t="str">
        <f t="shared" si="330"/>
        <v/>
      </c>
      <c r="M2658" s="7" t="str">
        <f>IF(ISBLANK(A2658),"",K2658/($M$1+SUM(K$3:K2657)))</f>
        <v/>
      </c>
      <c r="N2658" t="str">
        <f>IF(ISBLANK(A2658),"",IF(H2659=0,NETWORKDAYS($H$3,H2658,holiday!$B$2:$B$10),IF(DAY(H2658)&lt;DAY(H2659),NETWORKDAYS($H$3,H2658,holiday!$B$2:$B$10),0)))</f>
        <v/>
      </c>
      <c r="O2658" t="str">
        <f>IF(ISBLANK(A2658),"",SUMIF($A$3:$A2658,O$2,$B$3:$B2658))</f>
        <v/>
      </c>
      <c r="P2658" t="str">
        <f>IF(ISBLANK(A2658),"",SUMIF($A$3:$A2658,P$2,$B$3:$B2658))</f>
        <v/>
      </c>
      <c r="Q2658" t="str">
        <f>IF(ISBLANK(A2658),"",SUMIF($A$3:$A2658,Q$2,$B$3:$B2658))</f>
        <v/>
      </c>
      <c r="R2658" t="str">
        <f>IF(ISBLANK(A2658),"",SUMIF($A$3:$A2658,R$2,$B$3:$B2658))</f>
        <v/>
      </c>
      <c r="T2658" s="2" t="str">
        <f t="shared" si="331"/>
        <v/>
      </c>
      <c r="U2658" s="2" t="str">
        <f t="shared" si="332"/>
        <v/>
      </c>
      <c r="V2658" s="2" t="str">
        <f t="shared" si="333"/>
        <v/>
      </c>
      <c r="W2658" s="2" t="str">
        <f t="shared" si="334"/>
        <v/>
      </c>
    </row>
    <row r="2659" spans="8:23" x14ac:dyDescent="0.3">
      <c r="H2659" s="12">
        <f t="shared" si="335"/>
        <v>0</v>
      </c>
      <c r="I2659" s="2" t="str">
        <f t="shared" si="328"/>
        <v/>
      </c>
      <c r="J2659" s="2" t="str">
        <f>IF(ISBLANK(A2659),"",-SUM(I$3:I2659))</f>
        <v/>
      </c>
      <c r="K2659" s="2" t="str">
        <f t="shared" si="329"/>
        <v/>
      </c>
      <c r="L2659" s="7" t="str">
        <f t="shared" si="330"/>
        <v/>
      </c>
      <c r="M2659" s="7" t="str">
        <f>IF(ISBLANK(A2659),"",K2659/($M$1+SUM(K$3:K2658)))</f>
        <v/>
      </c>
      <c r="N2659" t="str">
        <f>IF(ISBLANK(A2659),"",IF(H2660=0,NETWORKDAYS($H$3,H2659,holiday!$B$2:$B$10),IF(DAY(H2659)&lt;DAY(H2660),NETWORKDAYS($H$3,H2659,holiday!$B$2:$B$10),0)))</f>
        <v/>
      </c>
      <c r="O2659" t="str">
        <f>IF(ISBLANK(A2659),"",SUMIF($A$3:$A2659,O$2,$B$3:$B2659))</f>
        <v/>
      </c>
      <c r="P2659" t="str">
        <f>IF(ISBLANK(A2659),"",SUMIF($A$3:$A2659,P$2,$B$3:$B2659))</f>
        <v/>
      </c>
      <c r="Q2659" t="str">
        <f>IF(ISBLANK(A2659),"",SUMIF($A$3:$A2659,Q$2,$B$3:$B2659))</f>
        <v/>
      </c>
      <c r="R2659" t="str">
        <f>IF(ISBLANK(A2659),"",SUMIF($A$3:$A2659,R$2,$B$3:$B2659))</f>
        <v/>
      </c>
      <c r="T2659" s="2" t="str">
        <f t="shared" si="331"/>
        <v/>
      </c>
      <c r="U2659" s="2" t="str">
        <f t="shared" si="332"/>
        <v/>
      </c>
      <c r="V2659" s="2" t="str">
        <f t="shared" si="333"/>
        <v/>
      </c>
      <c r="W2659" s="2" t="str">
        <f t="shared" si="334"/>
        <v/>
      </c>
    </row>
    <row r="2660" spans="8:23" x14ac:dyDescent="0.3">
      <c r="H2660" s="12">
        <f t="shared" si="335"/>
        <v>0</v>
      </c>
      <c r="I2660" s="2" t="str">
        <f t="shared" si="328"/>
        <v/>
      </c>
      <c r="J2660" s="2" t="str">
        <f>IF(ISBLANK(A2660),"",-SUM(I$3:I2660))</f>
        <v/>
      </c>
      <c r="K2660" s="2" t="str">
        <f t="shared" si="329"/>
        <v/>
      </c>
      <c r="L2660" s="7" t="str">
        <f t="shared" si="330"/>
        <v/>
      </c>
      <c r="M2660" s="7" t="str">
        <f>IF(ISBLANK(A2660),"",K2660/($M$1+SUM(K$3:K2659)))</f>
        <v/>
      </c>
      <c r="N2660" t="str">
        <f>IF(ISBLANK(A2660),"",IF(H2661=0,NETWORKDAYS($H$3,H2660,holiday!$B$2:$B$10),IF(DAY(H2660)&lt;DAY(H2661),NETWORKDAYS($H$3,H2660,holiday!$B$2:$B$10),0)))</f>
        <v/>
      </c>
      <c r="O2660" t="str">
        <f>IF(ISBLANK(A2660),"",SUMIF($A$3:$A2660,O$2,$B$3:$B2660))</f>
        <v/>
      </c>
      <c r="P2660" t="str">
        <f>IF(ISBLANK(A2660),"",SUMIF($A$3:$A2660,P$2,$B$3:$B2660))</f>
        <v/>
      </c>
      <c r="Q2660" t="str">
        <f>IF(ISBLANK(A2660),"",SUMIF($A$3:$A2660,Q$2,$B$3:$B2660))</f>
        <v/>
      </c>
      <c r="R2660" t="str">
        <f>IF(ISBLANK(A2660),"",SUMIF($A$3:$A2660,R$2,$B$3:$B2660))</f>
        <v/>
      </c>
      <c r="T2660" s="2" t="str">
        <f t="shared" si="331"/>
        <v/>
      </c>
      <c r="U2660" s="2" t="str">
        <f t="shared" si="332"/>
        <v/>
      </c>
      <c r="V2660" s="2" t="str">
        <f t="shared" si="333"/>
        <v/>
      </c>
      <c r="W2660" s="2" t="str">
        <f t="shared" si="334"/>
        <v/>
      </c>
    </row>
    <row r="2661" spans="8:23" x14ac:dyDescent="0.3">
      <c r="H2661" s="12">
        <f t="shared" si="335"/>
        <v>0</v>
      </c>
      <c r="I2661" s="2" t="str">
        <f t="shared" si="328"/>
        <v/>
      </c>
      <c r="J2661" s="2" t="str">
        <f>IF(ISBLANK(A2661),"",-SUM(I$3:I2661))</f>
        <v/>
      </c>
      <c r="K2661" s="2" t="str">
        <f t="shared" si="329"/>
        <v/>
      </c>
      <c r="L2661" s="7" t="str">
        <f t="shared" si="330"/>
        <v/>
      </c>
      <c r="M2661" s="7" t="str">
        <f>IF(ISBLANK(A2661),"",K2661/($M$1+SUM(K$3:K2660)))</f>
        <v/>
      </c>
      <c r="N2661" t="str">
        <f>IF(ISBLANK(A2661),"",IF(H2662=0,NETWORKDAYS($H$3,H2661,holiday!$B$2:$B$10),IF(DAY(H2661)&lt;DAY(H2662),NETWORKDAYS($H$3,H2661,holiday!$B$2:$B$10),0)))</f>
        <v/>
      </c>
      <c r="O2661" t="str">
        <f>IF(ISBLANK(A2661),"",SUMIF($A$3:$A2661,O$2,$B$3:$B2661))</f>
        <v/>
      </c>
      <c r="P2661" t="str">
        <f>IF(ISBLANK(A2661),"",SUMIF($A$3:$A2661,P$2,$B$3:$B2661))</f>
        <v/>
      </c>
      <c r="Q2661" t="str">
        <f>IF(ISBLANK(A2661),"",SUMIF($A$3:$A2661,Q$2,$B$3:$B2661))</f>
        <v/>
      </c>
      <c r="R2661" t="str">
        <f>IF(ISBLANK(A2661),"",SUMIF($A$3:$A2661,R$2,$B$3:$B2661))</f>
        <v/>
      </c>
      <c r="T2661" s="2" t="str">
        <f t="shared" si="331"/>
        <v/>
      </c>
      <c r="U2661" s="2" t="str">
        <f t="shared" si="332"/>
        <v/>
      </c>
      <c r="V2661" s="2" t="str">
        <f t="shared" si="333"/>
        <v/>
      </c>
      <c r="W2661" s="2" t="str">
        <f t="shared" si="334"/>
        <v/>
      </c>
    </row>
    <row r="2662" spans="8:23" x14ac:dyDescent="0.3">
      <c r="H2662" s="12">
        <f t="shared" si="335"/>
        <v>0</v>
      </c>
      <c r="I2662" s="2" t="str">
        <f t="shared" si="328"/>
        <v/>
      </c>
      <c r="J2662" s="2" t="str">
        <f>IF(ISBLANK(A2662),"",-SUM(I$3:I2662))</f>
        <v/>
      </c>
      <c r="K2662" s="2" t="str">
        <f t="shared" si="329"/>
        <v/>
      </c>
      <c r="L2662" s="7" t="str">
        <f t="shared" si="330"/>
        <v/>
      </c>
      <c r="M2662" s="7" t="str">
        <f>IF(ISBLANK(A2662),"",K2662/($M$1+SUM(K$3:K2661)))</f>
        <v/>
      </c>
      <c r="N2662" t="str">
        <f>IF(ISBLANK(A2662),"",IF(H2663=0,NETWORKDAYS($H$3,H2662,holiday!$B$2:$B$10),IF(DAY(H2662)&lt;DAY(H2663),NETWORKDAYS($H$3,H2662,holiday!$B$2:$B$10),0)))</f>
        <v/>
      </c>
      <c r="O2662" t="str">
        <f>IF(ISBLANK(A2662),"",SUMIF($A$3:$A2662,O$2,$B$3:$B2662))</f>
        <v/>
      </c>
      <c r="P2662" t="str">
        <f>IF(ISBLANK(A2662),"",SUMIF($A$3:$A2662,P$2,$B$3:$B2662))</f>
        <v/>
      </c>
      <c r="Q2662" t="str">
        <f>IF(ISBLANK(A2662),"",SUMIF($A$3:$A2662,Q$2,$B$3:$B2662))</f>
        <v/>
      </c>
      <c r="R2662" t="str">
        <f>IF(ISBLANK(A2662),"",SUMIF($A$3:$A2662,R$2,$B$3:$B2662))</f>
        <v/>
      </c>
      <c r="T2662" s="2" t="str">
        <f t="shared" si="331"/>
        <v/>
      </c>
      <c r="U2662" s="2" t="str">
        <f t="shared" si="332"/>
        <v/>
      </c>
      <c r="V2662" s="2" t="str">
        <f t="shared" si="333"/>
        <v/>
      </c>
      <c r="W2662" s="2" t="str">
        <f t="shared" si="334"/>
        <v/>
      </c>
    </row>
    <row r="2663" spans="8:23" x14ac:dyDescent="0.3">
      <c r="H2663" s="12">
        <f t="shared" si="335"/>
        <v>0</v>
      </c>
      <c r="I2663" s="2" t="str">
        <f t="shared" si="328"/>
        <v/>
      </c>
      <c r="J2663" s="2" t="str">
        <f>IF(ISBLANK(A2663),"",-SUM(I$3:I2663))</f>
        <v/>
      </c>
      <c r="K2663" s="2" t="str">
        <f t="shared" si="329"/>
        <v/>
      </c>
      <c r="L2663" s="7" t="str">
        <f t="shared" si="330"/>
        <v/>
      </c>
      <c r="M2663" s="7" t="str">
        <f>IF(ISBLANK(A2663),"",K2663/($M$1+SUM(K$3:K2662)))</f>
        <v/>
      </c>
      <c r="N2663" t="str">
        <f>IF(ISBLANK(A2663),"",IF(H2664=0,NETWORKDAYS($H$3,H2663,holiday!$B$2:$B$10),IF(DAY(H2663)&lt;DAY(H2664),NETWORKDAYS($H$3,H2663,holiday!$B$2:$B$10),0)))</f>
        <v/>
      </c>
      <c r="O2663" t="str">
        <f>IF(ISBLANK(A2663),"",SUMIF($A$3:$A2663,O$2,$B$3:$B2663))</f>
        <v/>
      </c>
      <c r="P2663" t="str">
        <f>IF(ISBLANK(A2663),"",SUMIF($A$3:$A2663,P$2,$B$3:$B2663))</f>
        <v/>
      </c>
      <c r="Q2663" t="str">
        <f>IF(ISBLANK(A2663),"",SUMIF($A$3:$A2663,Q$2,$B$3:$B2663))</f>
        <v/>
      </c>
      <c r="R2663" t="str">
        <f>IF(ISBLANK(A2663),"",SUMIF($A$3:$A2663,R$2,$B$3:$B2663))</f>
        <v/>
      </c>
      <c r="T2663" s="2" t="str">
        <f t="shared" si="331"/>
        <v/>
      </c>
      <c r="U2663" s="2" t="str">
        <f t="shared" si="332"/>
        <v/>
      </c>
      <c r="V2663" s="2" t="str">
        <f t="shared" si="333"/>
        <v/>
      </c>
      <c r="W2663" s="2" t="str">
        <f t="shared" si="334"/>
        <v/>
      </c>
    </row>
    <row r="2664" spans="8:23" x14ac:dyDescent="0.3">
      <c r="H2664" s="12">
        <f t="shared" si="335"/>
        <v>0</v>
      </c>
      <c r="I2664" s="2" t="str">
        <f t="shared" ref="I2664:I2727" si="336">IF(ISBLANK(A2664),"",-B2664*C2664)</f>
        <v/>
      </c>
      <c r="J2664" s="2" t="str">
        <f>IF(ISBLANK(A2664),"",-SUM(I$3:I2664))</f>
        <v/>
      </c>
      <c r="K2664" s="2" t="str">
        <f t="shared" ref="K2664:K2727" si="337">IF(ISBLANK(A2664),"",SUMPRODUCT(O2664:R2664,T2664:W2664)-J2664)</f>
        <v/>
      </c>
      <c r="L2664" s="7" t="str">
        <f t="shared" ref="L2664:L2727" si="338">IF(ISBLANK(A2664),"",K2664/$M$1)</f>
        <v/>
      </c>
      <c r="M2664" s="7" t="str">
        <f>IF(ISBLANK(A2664),"",K2664/($M$1+SUM(K$3:K2663)))</f>
        <v/>
      </c>
      <c r="N2664" t="str">
        <f>IF(ISBLANK(A2664),"",IF(H2665=0,NETWORKDAYS($H$3,H2664,holiday!$B$2:$B$10),IF(DAY(H2664)&lt;DAY(H2665),NETWORKDAYS($H$3,H2664,holiday!$B$2:$B$10),0)))</f>
        <v/>
      </c>
      <c r="O2664" t="str">
        <f>IF(ISBLANK(A2664),"",SUMIF($A$3:$A2664,O$2,$B$3:$B2664))</f>
        <v/>
      </c>
      <c r="P2664" t="str">
        <f>IF(ISBLANK(A2664),"",SUMIF($A$3:$A2664,P$2,$B$3:$B2664))</f>
        <v/>
      </c>
      <c r="Q2664" t="str">
        <f>IF(ISBLANK(A2664),"",SUMIF($A$3:$A2664,Q$2,$B$3:$B2664))</f>
        <v/>
      </c>
      <c r="R2664" t="str">
        <f>IF(ISBLANK(A2664),"",SUMIF($A$3:$A2664,R$2,$B$3:$B2664))</f>
        <v/>
      </c>
      <c r="T2664" s="2" t="str">
        <f t="shared" ref="T2664:T2727" si="339">IF(ISBLANK(A2664),"",IF($A2664=T$2,$C2664,T2663))</f>
        <v/>
      </c>
      <c r="U2664" s="2" t="str">
        <f t="shared" ref="U2664:U2727" si="340">IF(ISBLANK(A2664),"",IF($A2664=U$2,$C2664,U2663))</f>
        <v/>
      </c>
      <c r="V2664" s="2" t="str">
        <f t="shared" ref="V2664:V2727" si="341">IF(ISBLANK(A2664),"",IF($A2664=V$2,$C2664,V2663))</f>
        <v/>
      </c>
      <c r="W2664" s="2" t="str">
        <f t="shared" ref="W2664:W2727" si="342">IF(ISBLANK(A2664),"",IF($A2664=W$2,$C2664,W2663))</f>
        <v/>
      </c>
    </row>
    <row r="2665" spans="8:23" x14ac:dyDescent="0.3">
      <c r="H2665" s="12">
        <f t="shared" si="335"/>
        <v>0</v>
      </c>
      <c r="I2665" s="2" t="str">
        <f t="shared" si="336"/>
        <v/>
      </c>
      <c r="J2665" s="2" t="str">
        <f>IF(ISBLANK(A2665),"",-SUM(I$3:I2665))</f>
        <v/>
      </c>
      <c r="K2665" s="2" t="str">
        <f t="shared" si="337"/>
        <v/>
      </c>
      <c r="L2665" s="7" t="str">
        <f t="shared" si="338"/>
        <v/>
      </c>
      <c r="M2665" s="7" t="str">
        <f>IF(ISBLANK(A2665),"",K2665/($M$1+SUM(K$3:K2664)))</f>
        <v/>
      </c>
      <c r="N2665" t="str">
        <f>IF(ISBLANK(A2665),"",IF(H2666=0,NETWORKDAYS($H$3,H2665,holiday!$B$2:$B$10),IF(DAY(H2665)&lt;DAY(H2666),NETWORKDAYS($H$3,H2665,holiday!$B$2:$B$10),0)))</f>
        <v/>
      </c>
      <c r="O2665" t="str">
        <f>IF(ISBLANK(A2665),"",SUMIF($A$3:$A2665,O$2,$B$3:$B2665))</f>
        <v/>
      </c>
      <c r="P2665" t="str">
        <f>IF(ISBLANK(A2665),"",SUMIF($A$3:$A2665,P$2,$B$3:$B2665))</f>
        <v/>
      </c>
      <c r="Q2665" t="str">
        <f>IF(ISBLANK(A2665),"",SUMIF($A$3:$A2665,Q$2,$B$3:$B2665))</f>
        <v/>
      </c>
      <c r="R2665" t="str">
        <f>IF(ISBLANK(A2665),"",SUMIF($A$3:$A2665,R$2,$B$3:$B2665))</f>
        <v/>
      </c>
      <c r="T2665" s="2" t="str">
        <f t="shared" si="339"/>
        <v/>
      </c>
      <c r="U2665" s="2" t="str">
        <f t="shared" si="340"/>
        <v/>
      </c>
      <c r="V2665" s="2" t="str">
        <f t="shared" si="341"/>
        <v/>
      </c>
      <c r="W2665" s="2" t="str">
        <f t="shared" si="342"/>
        <v/>
      </c>
    </row>
    <row r="2666" spans="8:23" x14ac:dyDescent="0.3">
      <c r="H2666" s="12">
        <f t="shared" si="335"/>
        <v>0</v>
      </c>
      <c r="I2666" s="2" t="str">
        <f t="shared" si="336"/>
        <v/>
      </c>
      <c r="J2666" s="2" t="str">
        <f>IF(ISBLANK(A2666),"",-SUM(I$3:I2666))</f>
        <v/>
      </c>
      <c r="K2666" s="2" t="str">
        <f t="shared" si="337"/>
        <v/>
      </c>
      <c r="L2666" s="7" t="str">
        <f t="shared" si="338"/>
        <v/>
      </c>
      <c r="M2666" s="7" t="str">
        <f>IF(ISBLANK(A2666),"",K2666/($M$1+SUM(K$3:K2665)))</f>
        <v/>
      </c>
      <c r="N2666" t="str">
        <f>IF(ISBLANK(A2666),"",IF(H2667=0,NETWORKDAYS($H$3,H2666,holiday!$B$2:$B$10),IF(DAY(H2666)&lt;DAY(H2667),NETWORKDAYS($H$3,H2666,holiday!$B$2:$B$10),0)))</f>
        <v/>
      </c>
      <c r="O2666" t="str">
        <f>IF(ISBLANK(A2666),"",SUMIF($A$3:$A2666,O$2,$B$3:$B2666))</f>
        <v/>
      </c>
      <c r="P2666" t="str">
        <f>IF(ISBLANK(A2666),"",SUMIF($A$3:$A2666,P$2,$B$3:$B2666))</f>
        <v/>
      </c>
      <c r="Q2666" t="str">
        <f>IF(ISBLANK(A2666),"",SUMIF($A$3:$A2666,Q$2,$B$3:$B2666))</f>
        <v/>
      </c>
      <c r="R2666" t="str">
        <f>IF(ISBLANK(A2666),"",SUMIF($A$3:$A2666,R$2,$B$3:$B2666))</f>
        <v/>
      </c>
      <c r="T2666" s="2" t="str">
        <f t="shared" si="339"/>
        <v/>
      </c>
      <c r="U2666" s="2" t="str">
        <f t="shared" si="340"/>
        <v/>
      </c>
      <c r="V2666" s="2" t="str">
        <f t="shared" si="341"/>
        <v/>
      </c>
      <c r="W2666" s="2" t="str">
        <f t="shared" si="342"/>
        <v/>
      </c>
    </row>
    <row r="2667" spans="8:23" x14ac:dyDescent="0.3">
      <c r="H2667" s="12">
        <f t="shared" si="335"/>
        <v>0</v>
      </c>
      <c r="I2667" s="2" t="str">
        <f t="shared" si="336"/>
        <v/>
      </c>
      <c r="J2667" s="2" t="str">
        <f>IF(ISBLANK(A2667),"",-SUM(I$3:I2667))</f>
        <v/>
      </c>
      <c r="K2667" s="2" t="str">
        <f t="shared" si="337"/>
        <v/>
      </c>
      <c r="L2667" s="7" t="str">
        <f t="shared" si="338"/>
        <v/>
      </c>
      <c r="M2667" s="7" t="str">
        <f>IF(ISBLANK(A2667),"",K2667/($M$1+SUM(K$3:K2666)))</f>
        <v/>
      </c>
      <c r="N2667" t="str">
        <f>IF(ISBLANK(A2667),"",IF(H2668=0,NETWORKDAYS($H$3,H2667,holiday!$B$2:$B$10),IF(DAY(H2667)&lt;DAY(H2668),NETWORKDAYS($H$3,H2667,holiday!$B$2:$B$10),0)))</f>
        <v/>
      </c>
      <c r="O2667" t="str">
        <f>IF(ISBLANK(A2667),"",SUMIF($A$3:$A2667,O$2,$B$3:$B2667))</f>
        <v/>
      </c>
      <c r="P2667" t="str">
        <f>IF(ISBLANK(A2667),"",SUMIF($A$3:$A2667,P$2,$B$3:$B2667))</f>
        <v/>
      </c>
      <c r="Q2667" t="str">
        <f>IF(ISBLANK(A2667),"",SUMIF($A$3:$A2667,Q$2,$B$3:$B2667))</f>
        <v/>
      </c>
      <c r="R2667" t="str">
        <f>IF(ISBLANK(A2667),"",SUMIF($A$3:$A2667,R$2,$B$3:$B2667))</f>
        <v/>
      </c>
      <c r="T2667" s="2" t="str">
        <f t="shared" si="339"/>
        <v/>
      </c>
      <c r="U2667" s="2" t="str">
        <f t="shared" si="340"/>
        <v/>
      </c>
      <c r="V2667" s="2" t="str">
        <f t="shared" si="341"/>
        <v/>
      </c>
      <c r="W2667" s="2" t="str">
        <f t="shared" si="342"/>
        <v/>
      </c>
    </row>
    <row r="2668" spans="8:23" x14ac:dyDescent="0.3">
      <c r="H2668" s="12">
        <f t="shared" si="335"/>
        <v>0</v>
      </c>
      <c r="I2668" s="2" t="str">
        <f t="shared" si="336"/>
        <v/>
      </c>
      <c r="J2668" s="2" t="str">
        <f>IF(ISBLANK(A2668),"",-SUM(I$3:I2668))</f>
        <v/>
      </c>
      <c r="K2668" s="2" t="str">
        <f t="shared" si="337"/>
        <v/>
      </c>
      <c r="L2668" s="7" t="str">
        <f t="shared" si="338"/>
        <v/>
      </c>
      <c r="M2668" s="7" t="str">
        <f>IF(ISBLANK(A2668),"",K2668/($M$1+SUM(K$3:K2667)))</f>
        <v/>
      </c>
      <c r="N2668" t="str">
        <f>IF(ISBLANK(A2668),"",IF(H2669=0,NETWORKDAYS($H$3,H2668,holiday!$B$2:$B$10),IF(DAY(H2668)&lt;DAY(H2669),NETWORKDAYS($H$3,H2668,holiday!$B$2:$B$10),0)))</f>
        <v/>
      </c>
      <c r="O2668" t="str">
        <f>IF(ISBLANK(A2668),"",SUMIF($A$3:$A2668,O$2,$B$3:$B2668))</f>
        <v/>
      </c>
      <c r="P2668" t="str">
        <f>IF(ISBLANK(A2668),"",SUMIF($A$3:$A2668,P$2,$B$3:$B2668))</f>
        <v/>
      </c>
      <c r="Q2668" t="str">
        <f>IF(ISBLANK(A2668),"",SUMIF($A$3:$A2668,Q$2,$B$3:$B2668))</f>
        <v/>
      </c>
      <c r="R2668" t="str">
        <f>IF(ISBLANK(A2668),"",SUMIF($A$3:$A2668,R$2,$B$3:$B2668))</f>
        <v/>
      </c>
      <c r="T2668" s="2" t="str">
        <f t="shared" si="339"/>
        <v/>
      </c>
      <c r="U2668" s="2" t="str">
        <f t="shared" si="340"/>
        <v/>
      </c>
      <c r="V2668" s="2" t="str">
        <f t="shared" si="341"/>
        <v/>
      </c>
      <c r="W2668" s="2" t="str">
        <f t="shared" si="342"/>
        <v/>
      </c>
    </row>
    <row r="2669" spans="8:23" x14ac:dyDescent="0.3">
      <c r="H2669" s="12">
        <f t="shared" si="335"/>
        <v>0</v>
      </c>
      <c r="I2669" s="2" t="str">
        <f t="shared" si="336"/>
        <v/>
      </c>
      <c r="J2669" s="2" t="str">
        <f>IF(ISBLANK(A2669),"",-SUM(I$3:I2669))</f>
        <v/>
      </c>
      <c r="K2669" s="2" t="str">
        <f t="shared" si="337"/>
        <v/>
      </c>
      <c r="L2669" s="7" t="str">
        <f t="shared" si="338"/>
        <v/>
      </c>
      <c r="M2669" s="7" t="str">
        <f>IF(ISBLANK(A2669),"",K2669/($M$1+SUM(K$3:K2668)))</f>
        <v/>
      </c>
      <c r="N2669" t="str">
        <f>IF(ISBLANK(A2669),"",IF(H2670=0,NETWORKDAYS($H$3,H2669,holiday!$B$2:$B$10),IF(DAY(H2669)&lt;DAY(H2670),NETWORKDAYS($H$3,H2669,holiday!$B$2:$B$10),0)))</f>
        <v/>
      </c>
      <c r="O2669" t="str">
        <f>IF(ISBLANK(A2669),"",SUMIF($A$3:$A2669,O$2,$B$3:$B2669))</f>
        <v/>
      </c>
      <c r="P2669" t="str">
        <f>IF(ISBLANK(A2669),"",SUMIF($A$3:$A2669,P$2,$B$3:$B2669))</f>
        <v/>
      </c>
      <c r="Q2669" t="str">
        <f>IF(ISBLANK(A2669),"",SUMIF($A$3:$A2669,Q$2,$B$3:$B2669))</f>
        <v/>
      </c>
      <c r="R2669" t="str">
        <f>IF(ISBLANK(A2669),"",SUMIF($A$3:$A2669,R$2,$B$3:$B2669))</f>
        <v/>
      </c>
      <c r="T2669" s="2" t="str">
        <f t="shared" si="339"/>
        <v/>
      </c>
      <c r="U2669" s="2" t="str">
        <f t="shared" si="340"/>
        <v/>
      </c>
      <c r="V2669" s="2" t="str">
        <f t="shared" si="341"/>
        <v/>
      </c>
      <c r="W2669" s="2" t="str">
        <f t="shared" si="342"/>
        <v/>
      </c>
    </row>
    <row r="2670" spans="8:23" x14ac:dyDescent="0.3">
      <c r="H2670" s="12">
        <f t="shared" si="335"/>
        <v>0</v>
      </c>
      <c r="I2670" s="2" t="str">
        <f t="shared" si="336"/>
        <v/>
      </c>
      <c r="J2670" s="2" t="str">
        <f>IF(ISBLANK(A2670),"",-SUM(I$3:I2670))</f>
        <v/>
      </c>
      <c r="K2670" s="2" t="str">
        <f t="shared" si="337"/>
        <v/>
      </c>
      <c r="L2670" s="7" t="str">
        <f t="shared" si="338"/>
        <v/>
      </c>
      <c r="M2670" s="7" t="str">
        <f>IF(ISBLANK(A2670),"",K2670/($M$1+SUM(K$3:K2669)))</f>
        <v/>
      </c>
      <c r="N2670" t="str">
        <f>IF(ISBLANK(A2670),"",IF(H2671=0,NETWORKDAYS($H$3,H2670,holiday!$B$2:$B$10),IF(DAY(H2670)&lt;DAY(H2671),NETWORKDAYS($H$3,H2670,holiday!$B$2:$B$10),0)))</f>
        <v/>
      </c>
      <c r="O2670" t="str">
        <f>IF(ISBLANK(A2670),"",SUMIF($A$3:$A2670,O$2,$B$3:$B2670))</f>
        <v/>
      </c>
      <c r="P2670" t="str">
        <f>IF(ISBLANK(A2670),"",SUMIF($A$3:$A2670,P$2,$B$3:$B2670))</f>
        <v/>
      </c>
      <c r="Q2670" t="str">
        <f>IF(ISBLANK(A2670),"",SUMIF($A$3:$A2670,Q$2,$B$3:$B2670))</f>
        <v/>
      </c>
      <c r="R2670" t="str">
        <f>IF(ISBLANK(A2670),"",SUMIF($A$3:$A2670,R$2,$B$3:$B2670))</f>
        <v/>
      </c>
      <c r="T2670" s="2" t="str">
        <f t="shared" si="339"/>
        <v/>
      </c>
      <c r="U2670" s="2" t="str">
        <f t="shared" si="340"/>
        <v/>
      </c>
      <c r="V2670" s="2" t="str">
        <f t="shared" si="341"/>
        <v/>
      </c>
      <c r="W2670" s="2" t="str">
        <f t="shared" si="342"/>
        <v/>
      </c>
    </row>
    <row r="2671" spans="8:23" x14ac:dyDescent="0.3">
      <c r="H2671" s="12">
        <f t="shared" si="335"/>
        <v>0</v>
      </c>
      <c r="I2671" s="2" t="str">
        <f t="shared" si="336"/>
        <v/>
      </c>
      <c r="J2671" s="2" t="str">
        <f>IF(ISBLANK(A2671),"",-SUM(I$3:I2671))</f>
        <v/>
      </c>
      <c r="K2671" s="2" t="str">
        <f t="shared" si="337"/>
        <v/>
      </c>
      <c r="L2671" s="7" t="str">
        <f t="shared" si="338"/>
        <v/>
      </c>
      <c r="M2671" s="7" t="str">
        <f>IF(ISBLANK(A2671),"",K2671/($M$1+SUM(K$3:K2670)))</f>
        <v/>
      </c>
      <c r="N2671" t="str">
        <f>IF(ISBLANK(A2671),"",IF(H2672=0,NETWORKDAYS($H$3,H2671,holiday!$B$2:$B$10),IF(DAY(H2671)&lt;DAY(H2672),NETWORKDAYS($H$3,H2671,holiday!$B$2:$B$10),0)))</f>
        <v/>
      </c>
      <c r="O2671" t="str">
        <f>IF(ISBLANK(A2671),"",SUMIF($A$3:$A2671,O$2,$B$3:$B2671))</f>
        <v/>
      </c>
      <c r="P2671" t="str">
        <f>IF(ISBLANK(A2671),"",SUMIF($A$3:$A2671,P$2,$B$3:$B2671))</f>
        <v/>
      </c>
      <c r="Q2671" t="str">
        <f>IF(ISBLANK(A2671),"",SUMIF($A$3:$A2671,Q$2,$B$3:$B2671))</f>
        <v/>
      </c>
      <c r="R2671" t="str">
        <f>IF(ISBLANK(A2671),"",SUMIF($A$3:$A2671,R$2,$B$3:$B2671))</f>
        <v/>
      </c>
      <c r="T2671" s="2" t="str">
        <f t="shared" si="339"/>
        <v/>
      </c>
      <c r="U2671" s="2" t="str">
        <f t="shared" si="340"/>
        <v/>
      </c>
      <c r="V2671" s="2" t="str">
        <f t="shared" si="341"/>
        <v/>
      </c>
      <c r="W2671" s="2" t="str">
        <f t="shared" si="342"/>
        <v/>
      </c>
    </row>
    <row r="2672" spans="8:23" x14ac:dyDescent="0.3">
      <c r="H2672" s="12">
        <f t="shared" si="335"/>
        <v>0</v>
      </c>
      <c r="I2672" s="2" t="str">
        <f t="shared" si="336"/>
        <v/>
      </c>
      <c r="J2672" s="2" t="str">
        <f>IF(ISBLANK(A2672),"",-SUM(I$3:I2672))</f>
        <v/>
      </c>
      <c r="K2672" s="2" t="str">
        <f t="shared" si="337"/>
        <v/>
      </c>
      <c r="L2672" s="7" t="str">
        <f t="shared" si="338"/>
        <v/>
      </c>
      <c r="M2672" s="7" t="str">
        <f>IF(ISBLANK(A2672),"",K2672/($M$1+SUM(K$3:K2671)))</f>
        <v/>
      </c>
      <c r="N2672" t="str">
        <f>IF(ISBLANK(A2672),"",IF(H2673=0,NETWORKDAYS($H$3,H2672,holiday!$B$2:$B$10),IF(DAY(H2672)&lt;DAY(H2673),NETWORKDAYS($H$3,H2672,holiday!$B$2:$B$10),0)))</f>
        <v/>
      </c>
      <c r="O2672" t="str">
        <f>IF(ISBLANK(A2672),"",SUMIF($A$3:$A2672,O$2,$B$3:$B2672))</f>
        <v/>
      </c>
      <c r="P2672" t="str">
        <f>IF(ISBLANK(A2672),"",SUMIF($A$3:$A2672,P$2,$B$3:$B2672))</f>
        <v/>
      </c>
      <c r="Q2672" t="str">
        <f>IF(ISBLANK(A2672),"",SUMIF($A$3:$A2672,Q$2,$B$3:$B2672))</f>
        <v/>
      </c>
      <c r="R2672" t="str">
        <f>IF(ISBLANK(A2672),"",SUMIF($A$3:$A2672,R$2,$B$3:$B2672))</f>
        <v/>
      </c>
      <c r="T2672" s="2" t="str">
        <f t="shared" si="339"/>
        <v/>
      </c>
      <c r="U2672" s="2" t="str">
        <f t="shared" si="340"/>
        <v/>
      </c>
      <c r="V2672" s="2" t="str">
        <f t="shared" si="341"/>
        <v/>
      </c>
      <c r="W2672" s="2" t="str">
        <f t="shared" si="342"/>
        <v/>
      </c>
    </row>
    <row r="2673" spans="8:23" x14ac:dyDescent="0.3">
      <c r="H2673" s="12">
        <f t="shared" si="335"/>
        <v>0</v>
      </c>
      <c r="I2673" s="2" t="str">
        <f t="shared" si="336"/>
        <v/>
      </c>
      <c r="J2673" s="2" t="str">
        <f>IF(ISBLANK(A2673),"",-SUM(I$3:I2673))</f>
        <v/>
      </c>
      <c r="K2673" s="2" t="str">
        <f t="shared" si="337"/>
        <v/>
      </c>
      <c r="L2673" s="7" t="str">
        <f t="shared" si="338"/>
        <v/>
      </c>
      <c r="M2673" s="7" t="str">
        <f>IF(ISBLANK(A2673),"",K2673/($M$1+SUM(K$3:K2672)))</f>
        <v/>
      </c>
      <c r="N2673" t="str">
        <f>IF(ISBLANK(A2673),"",IF(H2674=0,NETWORKDAYS($H$3,H2673,holiday!$B$2:$B$10),IF(DAY(H2673)&lt;DAY(H2674),NETWORKDAYS($H$3,H2673,holiday!$B$2:$B$10),0)))</f>
        <v/>
      </c>
      <c r="O2673" t="str">
        <f>IF(ISBLANK(A2673),"",SUMIF($A$3:$A2673,O$2,$B$3:$B2673))</f>
        <v/>
      </c>
      <c r="P2673" t="str">
        <f>IF(ISBLANK(A2673),"",SUMIF($A$3:$A2673,P$2,$B$3:$B2673))</f>
        <v/>
      </c>
      <c r="Q2673" t="str">
        <f>IF(ISBLANK(A2673),"",SUMIF($A$3:$A2673,Q$2,$B$3:$B2673))</f>
        <v/>
      </c>
      <c r="R2673" t="str">
        <f>IF(ISBLANK(A2673),"",SUMIF($A$3:$A2673,R$2,$B$3:$B2673))</f>
        <v/>
      </c>
      <c r="T2673" s="2" t="str">
        <f t="shared" si="339"/>
        <v/>
      </c>
      <c r="U2673" s="2" t="str">
        <f t="shared" si="340"/>
        <v/>
      </c>
      <c r="V2673" s="2" t="str">
        <f t="shared" si="341"/>
        <v/>
      </c>
      <c r="W2673" s="2" t="str">
        <f t="shared" si="342"/>
        <v/>
      </c>
    </row>
    <row r="2674" spans="8:23" x14ac:dyDescent="0.3">
      <c r="H2674" s="12">
        <f t="shared" si="335"/>
        <v>0</v>
      </c>
      <c r="I2674" s="2" t="str">
        <f t="shared" si="336"/>
        <v/>
      </c>
      <c r="J2674" s="2" t="str">
        <f>IF(ISBLANK(A2674),"",-SUM(I$3:I2674))</f>
        <v/>
      </c>
      <c r="K2674" s="2" t="str">
        <f t="shared" si="337"/>
        <v/>
      </c>
      <c r="L2674" s="7" t="str">
        <f t="shared" si="338"/>
        <v/>
      </c>
      <c r="M2674" s="7" t="str">
        <f>IF(ISBLANK(A2674),"",K2674/($M$1+SUM(K$3:K2673)))</f>
        <v/>
      </c>
      <c r="N2674" t="str">
        <f>IF(ISBLANK(A2674),"",IF(H2675=0,NETWORKDAYS($H$3,H2674,holiday!$B$2:$B$10),IF(DAY(H2674)&lt;DAY(H2675),NETWORKDAYS($H$3,H2674,holiday!$B$2:$B$10),0)))</f>
        <v/>
      </c>
      <c r="O2674" t="str">
        <f>IF(ISBLANK(A2674),"",SUMIF($A$3:$A2674,O$2,$B$3:$B2674))</f>
        <v/>
      </c>
      <c r="P2674" t="str">
        <f>IF(ISBLANK(A2674),"",SUMIF($A$3:$A2674,P$2,$B$3:$B2674))</f>
        <v/>
      </c>
      <c r="Q2674" t="str">
        <f>IF(ISBLANK(A2674),"",SUMIF($A$3:$A2674,Q$2,$B$3:$B2674))</f>
        <v/>
      </c>
      <c r="R2674" t="str">
        <f>IF(ISBLANK(A2674),"",SUMIF($A$3:$A2674,R$2,$B$3:$B2674))</f>
        <v/>
      </c>
      <c r="T2674" s="2" t="str">
        <f t="shared" si="339"/>
        <v/>
      </c>
      <c r="U2674" s="2" t="str">
        <f t="shared" si="340"/>
        <v/>
      </c>
      <c r="V2674" s="2" t="str">
        <f t="shared" si="341"/>
        <v/>
      </c>
      <c r="W2674" s="2" t="str">
        <f t="shared" si="342"/>
        <v/>
      </c>
    </row>
    <row r="2675" spans="8:23" x14ac:dyDescent="0.3">
      <c r="H2675" s="12">
        <f t="shared" si="335"/>
        <v>0</v>
      </c>
      <c r="I2675" s="2" t="str">
        <f t="shared" si="336"/>
        <v/>
      </c>
      <c r="J2675" s="2" t="str">
        <f>IF(ISBLANK(A2675),"",-SUM(I$3:I2675))</f>
        <v/>
      </c>
      <c r="K2675" s="2" t="str">
        <f t="shared" si="337"/>
        <v/>
      </c>
      <c r="L2675" s="7" t="str">
        <f t="shared" si="338"/>
        <v/>
      </c>
      <c r="M2675" s="7" t="str">
        <f>IF(ISBLANK(A2675),"",K2675/($M$1+SUM(K$3:K2674)))</f>
        <v/>
      </c>
      <c r="N2675" t="str">
        <f>IF(ISBLANK(A2675),"",IF(H2676=0,NETWORKDAYS($H$3,H2675,holiday!$B$2:$B$10),IF(DAY(H2675)&lt;DAY(H2676),NETWORKDAYS($H$3,H2675,holiday!$B$2:$B$10),0)))</f>
        <v/>
      </c>
      <c r="O2675" t="str">
        <f>IF(ISBLANK(A2675),"",SUMIF($A$3:$A2675,O$2,$B$3:$B2675))</f>
        <v/>
      </c>
      <c r="P2675" t="str">
        <f>IF(ISBLANK(A2675),"",SUMIF($A$3:$A2675,P$2,$B$3:$B2675))</f>
        <v/>
      </c>
      <c r="Q2675" t="str">
        <f>IF(ISBLANK(A2675),"",SUMIF($A$3:$A2675,Q$2,$B$3:$B2675))</f>
        <v/>
      </c>
      <c r="R2675" t="str">
        <f>IF(ISBLANK(A2675),"",SUMIF($A$3:$A2675,R$2,$B$3:$B2675))</f>
        <v/>
      </c>
      <c r="T2675" s="2" t="str">
        <f t="shared" si="339"/>
        <v/>
      </c>
      <c r="U2675" s="2" t="str">
        <f t="shared" si="340"/>
        <v/>
      </c>
      <c r="V2675" s="2" t="str">
        <f t="shared" si="341"/>
        <v/>
      </c>
      <c r="W2675" s="2" t="str">
        <f t="shared" si="342"/>
        <v/>
      </c>
    </row>
    <row r="2676" spans="8:23" x14ac:dyDescent="0.3">
      <c r="H2676" s="12">
        <f t="shared" si="335"/>
        <v>0</v>
      </c>
      <c r="I2676" s="2" t="str">
        <f t="shared" si="336"/>
        <v/>
      </c>
      <c r="J2676" s="2" t="str">
        <f>IF(ISBLANK(A2676),"",-SUM(I$3:I2676))</f>
        <v/>
      </c>
      <c r="K2676" s="2" t="str">
        <f t="shared" si="337"/>
        <v/>
      </c>
      <c r="L2676" s="7" t="str">
        <f t="shared" si="338"/>
        <v/>
      </c>
      <c r="M2676" s="7" t="str">
        <f>IF(ISBLANK(A2676),"",K2676/($M$1+SUM(K$3:K2675)))</f>
        <v/>
      </c>
      <c r="N2676" t="str">
        <f>IF(ISBLANK(A2676),"",IF(H2677=0,NETWORKDAYS($H$3,H2676,holiday!$B$2:$B$10),IF(DAY(H2676)&lt;DAY(H2677),NETWORKDAYS($H$3,H2676,holiday!$B$2:$B$10),0)))</f>
        <v/>
      </c>
      <c r="O2676" t="str">
        <f>IF(ISBLANK(A2676),"",SUMIF($A$3:$A2676,O$2,$B$3:$B2676))</f>
        <v/>
      </c>
      <c r="P2676" t="str">
        <f>IF(ISBLANK(A2676),"",SUMIF($A$3:$A2676,P$2,$B$3:$B2676))</f>
        <v/>
      </c>
      <c r="Q2676" t="str">
        <f>IF(ISBLANK(A2676),"",SUMIF($A$3:$A2676,Q$2,$B$3:$B2676))</f>
        <v/>
      </c>
      <c r="R2676" t="str">
        <f>IF(ISBLANK(A2676),"",SUMIF($A$3:$A2676,R$2,$B$3:$B2676))</f>
        <v/>
      </c>
      <c r="T2676" s="2" t="str">
        <f t="shared" si="339"/>
        <v/>
      </c>
      <c r="U2676" s="2" t="str">
        <f t="shared" si="340"/>
        <v/>
      </c>
      <c r="V2676" s="2" t="str">
        <f t="shared" si="341"/>
        <v/>
      </c>
      <c r="W2676" s="2" t="str">
        <f t="shared" si="342"/>
        <v/>
      </c>
    </row>
    <row r="2677" spans="8:23" x14ac:dyDescent="0.3">
      <c r="H2677" s="12">
        <f t="shared" si="335"/>
        <v>0</v>
      </c>
      <c r="I2677" s="2" t="str">
        <f t="shared" si="336"/>
        <v/>
      </c>
      <c r="J2677" s="2" t="str">
        <f>IF(ISBLANK(A2677),"",-SUM(I$3:I2677))</f>
        <v/>
      </c>
      <c r="K2677" s="2" t="str">
        <f t="shared" si="337"/>
        <v/>
      </c>
      <c r="L2677" s="7" t="str">
        <f t="shared" si="338"/>
        <v/>
      </c>
      <c r="M2677" s="7" t="str">
        <f>IF(ISBLANK(A2677),"",K2677/($M$1+SUM(K$3:K2676)))</f>
        <v/>
      </c>
      <c r="N2677" t="str">
        <f>IF(ISBLANK(A2677),"",IF(H2678=0,NETWORKDAYS($H$3,H2677,holiday!$B$2:$B$10),IF(DAY(H2677)&lt;DAY(H2678),NETWORKDAYS($H$3,H2677,holiday!$B$2:$B$10),0)))</f>
        <v/>
      </c>
      <c r="O2677" t="str">
        <f>IF(ISBLANK(A2677),"",SUMIF($A$3:$A2677,O$2,$B$3:$B2677))</f>
        <v/>
      </c>
      <c r="P2677" t="str">
        <f>IF(ISBLANK(A2677),"",SUMIF($A$3:$A2677,P$2,$B$3:$B2677))</f>
        <v/>
      </c>
      <c r="Q2677" t="str">
        <f>IF(ISBLANK(A2677),"",SUMIF($A$3:$A2677,Q$2,$B$3:$B2677))</f>
        <v/>
      </c>
      <c r="R2677" t="str">
        <f>IF(ISBLANK(A2677),"",SUMIF($A$3:$A2677,R$2,$B$3:$B2677))</f>
        <v/>
      </c>
      <c r="T2677" s="2" t="str">
        <f t="shared" si="339"/>
        <v/>
      </c>
      <c r="U2677" s="2" t="str">
        <f t="shared" si="340"/>
        <v/>
      </c>
      <c r="V2677" s="2" t="str">
        <f t="shared" si="341"/>
        <v/>
      </c>
      <c r="W2677" s="2" t="str">
        <f t="shared" si="342"/>
        <v/>
      </c>
    </row>
    <row r="2678" spans="8:23" x14ac:dyDescent="0.3">
      <c r="H2678" s="12">
        <f t="shared" si="335"/>
        <v>0</v>
      </c>
      <c r="I2678" s="2" t="str">
        <f t="shared" si="336"/>
        <v/>
      </c>
      <c r="J2678" s="2" t="str">
        <f>IF(ISBLANK(A2678),"",-SUM(I$3:I2678))</f>
        <v/>
      </c>
      <c r="K2678" s="2" t="str">
        <f t="shared" si="337"/>
        <v/>
      </c>
      <c r="L2678" s="7" t="str">
        <f t="shared" si="338"/>
        <v/>
      </c>
      <c r="M2678" s="7" t="str">
        <f>IF(ISBLANK(A2678),"",K2678/($M$1+SUM(K$3:K2677)))</f>
        <v/>
      </c>
      <c r="N2678" t="str">
        <f>IF(ISBLANK(A2678),"",IF(H2679=0,NETWORKDAYS($H$3,H2678,holiday!$B$2:$B$10),IF(DAY(H2678)&lt;DAY(H2679),NETWORKDAYS($H$3,H2678,holiday!$B$2:$B$10),0)))</f>
        <v/>
      </c>
      <c r="O2678" t="str">
        <f>IF(ISBLANK(A2678),"",SUMIF($A$3:$A2678,O$2,$B$3:$B2678))</f>
        <v/>
      </c>
      <c r="P2678" t="str">
        <f>IF(ISBLANK(A2678),"",SUMIF($A$3:$A2678,P$2,$B$3:$B2678))</f>
        <v/>
      </c>
      <c r="Q2678" t="str">
        <f>IF(ISBLANK(A2678),"",SUMIF($A$3:$A2678,Q$2,$B$3:$B2678))</f>
        <v/>
      </c>
      <c r="R2678" t="str">
        <f>IF(ISBLANK(A2678),"",SUMIF($A$3:$A2678,R$2,$B$3:$B2678))</f>
        <v/>
      </c>
      <c r="T2678" s="2" t="str">
        <f t="shared" si="339"/>
        <v/>
      </c>
      <c r="U2678" s="2" t="str">
        <f t="shared" si="340"/>
        <v/>
      </c>
      <c r="V2678" s="2" t="str">
        <f t="shared" si="341"/>
        <v/>
      </c>
      <c r="W2678" s="2" t="str">
        <f t="shared" si="342"/>
        <v/>
      </c>
    </row>
    <row r="2679" spans="8:23" x14ac:dyDescent="0.3">
      <c r="H2679" s="12">
        <f t="shared" si="335"/>
        <v>0</v>
      </c>
      <c r="I2679" s="2" t="str">
        <f t="shared" si="336"/>
        <v/>
      </c>
      <c r="J2679" s="2" t="str">
        <f>IF(ISBLANK(A2679),"",-SUM(I$3:I2679))</f>
        <v/>
      </c>
      <c r="K2679" s="2" t="str">
        <f t="shared" si="337"/>
        <v/>
      </c>
      <c r="L2679" s="7" t="str">
        <f t="shared" si="338"/>
        <v/>
      </c>
      <c r="M2679" s="7" t="str">
        <f>IF(ISBLANK(A2679),"",K2679/($M$1+SUM(K$3:K2678)))</f>
        <v/>
      </c>
      <c r="N2679" t="str">
        <f>IF(ISBLANK(A2679),"",IF(H2680=0,NETWORKDAYS($H$3,H2679,holiday!$B$2:$B$10),IF(DAY(H2679)&lt;DAY(H2680),NETWORKDAYS($H$3,H2679,holiday!$B$2:$B$10),0)))</f>
        <v/>
      </c>
      <c r="O2679" t="str">
        <f>IF(ISBLANK(A2679),"",SUMIF($A$3:$A2679,O$2,$B$3:$B2679))</f>
        <v/>
      </c>
      <c r="P2679" t="str">
        <f>IF(ISBLANK(A2679),"",SUMIF($A$3:$A2679,P$2,$B$3:$B2679))</f>
        <v/>
      </c>
      <c r="Q2679" t="str">
        <f>IF(ISBLANK(A2679),"",SUMIF($A$3:$A2679,Q$2,$B$3:$B2679))</f>
        <v/>
      </c>
      <c r="R2679" t="str">
        <f>IF(ISBLANK(A2679),"",SUMIF($A$3:$A2679,R$2,$B$3:$B2679))</f>
        <v/>
      </c>
      <c r="T2679" s="2" t="str">
        <f t="shared" si="339"/>
        <v/>
      </c>
      <c r="U2679" s="2" t="str">
        <f t="shared" si="340"/>
        <v/>
      </c>
      <c r="V2679" s="2" t="str">
        <f t="shared" si="341"/>
        <v/>
      </c>
      <c r="W2679" s="2" t="str">
        <f t="shared" si="342"/>
        <v/>
      </c>
    </row>
    <row r="2680" spans="8:23" x14ac:dyDescent="0.3">
      <c r="H2680" s="12">
        <f t="shared" si="335"/>
        <v>0</v>
      </c>
      <c r="I2680" s="2" t="str">
        <f t="shared" si="336"/>
        <v/>
      </c>
      <c r="J2680" s="2" t="str">
        <f>IF(ISBLANK(A2680),"",-SUM(I$3:I2680))</f>
        <v/>
      </c>
      <c r="K2680" s="2" t="str">
        <f t="shared" si="337"/>
        <v/>
      </c>
      <c r="L2680" s="7" t="str">
        <f t="shared" si="338"/>
        <v/>
      </c>
      <c r="M2680" s="7" t="str">
        <f>IF(ISBLANK(A2680),"",K2680/($M$1+SUM(K$3:K2679)))</f>
        <v/>
      </c>
      <c r="N2680" t="str">
        <f>IF(ISBLANK(A2680),"",IF(H2681=0,NETWORKDAYS($H$3,H2680,holiday!$B$2:$B$10),IF(DAY(H2680)&lt;DAY(H2681),NETWORKDAYS($H$3,H2680,holiday!$B$2:$B$10),0)))</f>
        <v/>
      </c>
      <c r="O2680" t="str">
        <f>IF(ISBLANK(A2680),"",SUMIF($A$3:$A2680,O$2,$B$3:$B2680))</f>
        <v/>
      </c>
      <c r="P2680" t="str">
        <f>IF(ISBLANK(A2680),"",SUMIF($A$3:$A2680,P$2,$B$3:$B2680))</f>
        <v/>
      </c>
      <c r="Q2680" t="str">
        <f>IF(ISBLANK(A2680),"",SUMIF($A$3:$A2680,Q$2,$B$3:$B2680))</f>
        <v/>
      </c>
      <c r="R2680" t="str">
        <f>IF(ISBLANK(A2680),"",SUMIF($A$3:$A2680,R$2,$B$3:$B2680))</f>
        <v/>
      </c>
      <c r="T2680" s="2" t="str">
        <f t="shared" si="339"/>
        <v/>
      </c>
      <c r="U2680" s="2" t="str">
        <f t="shared" si="340"/>
        <v/>
      </c>
      <c r="V2680" s="2" t="str">
        <f t="shared" si="341"/>
        <v/>
      </c>
      <c r="W2680" s="2" t="str">
        <f t="shared" si="342"/>
        <v/>
      </c>
    </row>
    <row r="2681" spans="8:23" x14ac:dyDescent="0.3">
      <c r="H2681" s="12">
        <f t="shared" si="335"/>
        <v>0</v>
      </c>
      <c r="I2681" s="2" t="str">
        <f t="shared" si="336"/>
        <v/>
      </c>
      <c r="J2681" s="2" t="str">
        <f>IF(ISBLANK(A2681),"",-SUM(I$3:I2681))</f>
        <v/>
      </c>
      <c r="K2681" s="2" t="str">
        <f t="shared" si="337"/>
        <v/>
      </c>
      <c r="L2681" s="7" t="str">
        <f t="shared" si="338"/>
        <v/>
      </c>
      <c r="M2681" s="7" t="str">
        <f>IF(ISBLANK(A2681),"",K2681/($M$1+SUM(K$3:K2680)))</f>
        <v/>
      </c>
      <c r="N2681" t="str">
        <f>IF(ISBLANK(A2681),"",IF(H2682=0,NETWORKDAYS($H$3,H2681,holiday!$B$2:$B$10),IF(DAY(H2681)&lt;DAY(H2682),NETWORKDAYS($H$3,H2681,holiday!$B$2:$B$10),0)))</f>
        <v/>
      </c>
      <c r="O2681" t="str">
        <f>IF(ISBLANK(A2681),"",SUMIF($A$3:$A2681,O$2,$B$3:$B2681))</f>
        <v/>
      </c>
      <c r="P2681" t="str">
        <f>IF(ISBLANK(A2681),"",SUMIF($A$3:$A2681,P$2,$B$3:$B2681))</f>
        <v/>
      </c>
      <c r="Q2681" t="str">
        <f>IF(ISBLANK(A2681),"",SUMIF($A$3:$A2681,Q$2,$B$3:$B2681))</f>
        <v/>
      </c>
      <c r="R2681" t="str">
        <f>IF(ISBLANK(A2681),"",SUMIF($A$3:$A2681,R$2,$B$3:$B2681))</f>
        <v/>
      </c>
      <c r="T2681" s="2" t="str">
        <f t="shared" si="339"/>
        <v/>
      </c>
      <c r="U2681" s="2" t="str">
        <f t="shared" si="340"/>
        <v/>
      </c>
      <c r="V2681" s="2" t="str">
        <f t="shared" si="341"/>
        <v/>
      </c>
      <c r="W2681" s="2" t="str">
        <f t="shared" si="342"/>
        <v/>
      </c>
    </row>
    <row r="2682" spans="8:23" x14ac:dyDescent="0.3">
      <c r="H2682" s="12">
        <f t="shared" si="335"/>
        <v>0</v>
      </c>
      <c r="I2682" s="2" t="str">
        <f t="shared" si="336"/>
        <v/>
      </c>
      <c r="J2682" s="2" t="str">
        <f>IF(ISBLANK(A2682),"",-SUM(I$3:I2682))</f>
        <v/>
      </c>
      <c r="K2682" s="2" t="str">
        <f t="shared" si="337"/>
        <v/>
      </c>
      <c r="L2682" s="7" t="str">
        <f t="shared" si="338"/>
        <v/>
      </c>
      <c r="M2682" s="7" t="str">
        <f>IF(ISBLANK(A2682),"",K2682/($M$1+SUM(K$3:K2681)))</f>
        <v/>
      </c>
      <c r="N2682" t="str">
        <f>IF(ISBLANK(A2682),"",IF(H2683=0,NETWORKDAYS($H$3,H2682,holiday!$B$2:$B$10),IF(DAY(H2682)&lt;DAY(H2683),NETWORKDAYS($H$3,H2682,holiday!$B$2:$B$10),0)))</f>
        <v/>
      </c>
      <c r="O2682" t="str">
        <f>IF(ISBLANK(A2682),"",SUMIF($A$3:$A2682,O$2,$B$3:$B2682))</f>
        <v/>
      </c>
      <c r="P2682" t="str">
        <f>IF(ISBLANK(A2682),"",SUMIF($A$3:$A2682,P$2,$B$3:$B2682))</f>
        <v/>
      </c>
      <c r="Q2682" t="str">
        <f>IF(ISBLANK(A2682),"",SUMIF($A$3:$A2682,Q$2,$B$3:$B2682))</f>
        <v/>
      </c>
      <c r="R2682" t="str">
        <f>IF(ISBLANK(A2682),"",SUMIF($A$3:$A2682,R$2,$B$3:$B2682))</f>
        <v/>
      </c>
      <c r="T2682" s="2" t="str">
        <f t="shared" si="339"/>
        <v/>
      </c>
      <c r="U2682" s="2" t="str">
        <f t="shared" si="340"/>
        <v/>
      </c>
      <c r="V2682" s="2" t="str">
        <f t="shared" si="341"/>
        <v/>
      </c>
      <c r="W2682" s="2" t="str">
        <f t="shared" si="342"/>
        <v/>
      </c>
    </row>
    <row r="2683" spans="8:23" x14ac:dyDescent="0.3">
      <c r="H2683" s="12">
        <f t="shared" si="335"/>
        <v>0</v>
      </c>
      <c r="I2683" s="2" t="str">
        <f t="shared" si="336"/>
        <v/>
      </c>
      <c r="J2683" s="2" t="str">
        <f>IF(ISBLANK(A2683),"",-SUM(I$3:I2683))</f>
        <v/>
      </c>
      <c r="K2683" s="2" t="str">
        <f t="shared" si="337"/>
        <v/>
      </c>
      <c r="L2683" s="7" t="str">
        <f t="shared" si="338"/>
        <v/>
      </c>
      <c r="M2683" s="7" t="str">
        <f>IF(ISBLANK(A2683),"",K2683/($M$1+SUM(K$3:K2682)))</f>
        <v/>
      </c>
      <c r="N2683" t="str">
        <f>IF(ISBLANK(A2683),"",IF(H2684=0,NETWORKDAYS($H$3,H2683,holiday!$B$2:$B$10),IF(DAY(H2683)&lt;DAY(H2684),NETWORKDAYS($H$3,H2683,holiday!$B$2:$B$10),0)))</f>
        <v/>
      </c>
      <c r="O2683" t="str">
        <f>IF(ISBLANK(A2683),"",SUMIF($A$3:$A2683,O$2,$B$3:$B2683))</f>
        <v/>
      </c>
      <c r="P2683" t="str">
        <f>IF(ISBLANK(A2683),"",SUMIF($A$3:$A2683,P$2,$B$3:$B2683))</f>
        <v/>
      </c>
      <c r="Q2683" t="str">
        <f>IF(ISBLANK(A2683),"",SUMIF($A$3:$A2683,Q$2,$B$3:$B2683))</f>
        <v/>
      </c>
      <c r="R2683" t="str">
        <f>IF(ISBLANK(A2683),"",SUMIF($A$3:$A2683,R$2,$B$3:$B2683))</f>
        <v/>
      </c>
      <c r="T2683" s="2" t="str">
        <f t="shared" si="339"/>
        <v/>
      </c>
      <c r="U2683" s="2" t="str">
        <f t="shared" si="340"/>
        <v/>
      </c>
      <c r="V2683" s="2" t="str">
        <f t="shared" si="341"/>
        <v/>
      </c>
      <c r="W2683" s="2" t="str">
        <f t="shared" si="342"/>
        <v/>
      </c>
    </row>
    <row r="2684" spans="8:23" x14ac:dyDescent="0.3">
      <c r="H2684" s="12">
        <f t="shared" si="335"/>
        <v>0</v>
      </c>
      <c r="I2684" s="2" t="str">
        <f t="shared" si="336"/>
        <v/>
      </c>
      <c r="J2684" s="2" t="str">
        <f>IF(ISBLANK(A2684),"",-SUM(I$3:I2684))</f>
        <v/>
      </c>
      <c r="K2684" s="2" t="str">
        <f t="shared" si="337"/>
        <v/>
      </c>
      <c r="L2684" s="7" t="str">
        <f t="shared" si="338"/>
        <v/>
      </c>
      <c r="M2684" s="7" t="str">
        <f>IF(ISBLANK(A2684),"",K2684/($M$1+SUM(K$3:K2683)))</f>
        <v/>
      </c>
      <c r="N2684" t="str">
        <f>IF(ISBLANK(A2684),"",IF(H2685=0,NETWORKDAYS($H$3,H2684,holiday!$B$2:$B$10),IF(DAY(H2684)&lt;DAY(H2685),NETWORKDAYS($H$3,H2684,holiday!$B$2:$B$10),0)))</f>
        <v/>
      </c>
      <c r="O2684" t="str">
        <f>IF(ISBLANK(A2684),"",SUMIF($A$3:$A2684,O$2,$B$3:$B2684))</f>
        <v/>
      </c>
      <c r="P2684" t="str">
        <f>IF(ISBLANK(A2684),"",SUMIF($A$3:$A2684,P$2,$B$3:$B2684))</f>
        <v/>
      </c>
      <c r="Q2684" t="str">
        <f>IF(ISBLANK(A2684),"",SUMIF($A$3:$A2684,Q$2,$B$3:$B2684))</f>
        <v/>
      </c>
      <c r="R2684" t="str">
        <f>IF(ISBLANK(A2684),"",SUMIF($A$3:$A2684,R$2,$B$3:$B2684))</f>
        <v/>
      </c>
      <c r="T2684" s="2" t="str">
        <f t="shared" si="339"/>
        <v/>
      </c>
      <c r="U2684" s="2" t="str">
        <f t="shared" si="340"/>
        <v/>
      </c>
      <c r="V2684" s="2" t="str">
        <f t="shared" si="341"/>
        <v/>
      </c>
      <c r="W2684" s="2" t="str">
        <f t="shared" si="342"/>
        <v/>
      </c>
    </row>
    <row r="2685" spans="8:23" x14ac:dyDescent="0.3">
      <c r="H2685" s="12">
        <f t="shared" si="335"/>
        <v>0</v>
      </c>
      <c r="I2685" s="2" t="str">
        <f t="shared" si="336"/>
        <v/>
      </c>
      <c r="J2685" s="2" t="str">
        <f>IF(ISBLANK(A2685),"",-SUM(I$3:I2685))</f>
        <v/>
      </c>
      <c r="K2685" s="2" t="str">
        <f t="shared" si="337"/>
        <v/>
      </c>
      <c r="L2685" s="7" t="str">
        <f t="shared" si="338"/>
        <v/>
      </c>
      <c r="M2685" s="7" t="str">
        <f>IF(ISBLANK(A2685),"",K2685/($M$1+SUM(K$3:K2684)))</f>
        <v/>
      </c>
      <c r="N2685" t="str">
        <f>IF(ISBLANK(A2685),"",IF(H2686=0,NETWORKDAYS($H$3,H2685,holiday!$B$2:$B$10),IF(DAY(H2685)&lt;DAY(H2686),NETWORKDAYS($H$3,H2685,holiday!$B$2:$B$10),0)))</f>
        <v/>
      </c>
      <c r="O2685" t="str">
        <f>IF(ISBLANK(A2685),"",SUMIF($A$3:$A2685,O$2,$B$3:$B2685))</f>
        <v/>
      </c>
      <c r="P2685" t="str">
        <f>IF(ISBLANK(A2685),"",SUMIF($A$3:$A2685,P$2,$B$3:$B2685))</f>
        <v/>
      </c>
      <c r="Q2685" t="str">
        <f>IF(ISBLANK(A2685),"",SUMIF($A$3:$A2685,Q$2,$B$3:$B2685))</f>
        <v/>
      </c>
      <c r="R2685" t="str">
        <f>IF(ISBLANK(A2685),"",SUMIF($A$3:$A2685,R$2,$B$3:$B2685))</f>
        <v/>
      </c>
      <c r="T2685" s="2" t="str">
        <f t="shared" si="339"/>
        <v/>
      </c>
      <c r="U2685" s="2" t="str">
        <f t="shared" si="340"/>
        <v/>
      </c>
      <c r="V2685" s="2" t="str">
        <f t="shared" si="341"/>
        <v/>
      </c>
      <c r="W2685" s="2" t="str">
        <f t="shared" si="342"/>
        <v/>
      </c>
    </row>
    <row r="2686" spans="8:23" x14ac:dyDescent="0.3">
      <c r="H2686" s="12">
        <f t="shared" si="335"/>
        <v>0</v>
      </c>
      <c r="I2686" s="2" t="str">
        <f t="shared" si="336"/>
        <v/>
      </c>
      <c r="J2686" s="2" t="str">
        <f>IF(ISBLANK(A2686),"",-SUM(I$3:I2686))</f>
        <v/>
      </c>
      <c r="K2686" s="2" t="str">
        <f t="shared" si="337"/>
        <v/>
      </c>
      <c r="L2686" s="7" t="str">
        <f t="shared" si="338"/>
        <v/>
      </c>
      <c r="M2686" s="7" t="str">
        <f>IF(ISBLANK(A2686),"",K2686/($M$1+SUM(K$3:K2685)))</f>
        <v/>
      </c>
      <c r="N2686" t="str">
        <f>IF(ISBLANK(A2686),"",IF(H2687=0,NETWORKDAYS($H$3,H2686,holiday!$B$2:$B$10),IF(DAY(H2686)&lt;DAY(H2687),NETWORKDAYS($H$3,H2686,holiday!$B$2:$B$10),0)))</f>
        <v/>
      </c>
      <c r="O2686" t="str">
        <f>IF(ISBLANK(A2686),"",SUMIF($A$3:$A2686,O$2,$B$3:$B2686))</f>
        <v/>
      </c>
      <c r="P2686" t="str">
        <f>IF(ISBLANK(A2686),"",SUMIF($A$3:$A2686,P$2,$B$3:$B2686))</f>
        <v/>
      </c>
      <c r="Q2686" t="str">
        <f>IF(ISBLANK(A2686),"",SUMIF($A$3:$A2686,Q$2,$B$3:$B2686))</f>
        <v/>
      </c>
      <c r="R2686" t="str">
        <f>IF(ISBLANK(A2686),"",SUMIF($A$3:$A2686,R$2,$B$3:$B2686))</f>
        <v/>
      </c>
      <c r="T2686" s="2" t="str">
        <f t="shared" si="339"/>
        <v/>
      </c>
      <c r="U2686" s="2" t="str">
        <f t="shared" si="340"/>
        <v/>
      </c>
      <c r="V2686" s="2" t="str">
        <f t="shared" si="341"/>
        <v/>
      </c>
      <c r="W2686" s="2" t="str">
        <f t="shared" si="342"/>
        <v/>
      </c>
    </row>
    <row r="2687" spans="8:23" x14ac:dyDescent="0.3">
      <c r="H2687" s="12">
        <f t="shared" si="335"/>
        <v>0</v>
      </c>
      <c r="I2687" s="2" t="str">
        <f t="shared" si="336"/>
        <v/>
      </c>
      <c r="J2687" s="2" t="str">
        <f>IF(ISBLANK(A2687),"",-SUM(I$3:I2687))</f>
        <v/>
      </c>
      <c r="K2687" s="2" t="str">
        <f t="shared" si="337"/>
        <v/>
      </c>
      <c r="L2687" s="7" t="str">
        <f t="shared" si="338"/>
        <v/>
      </c>
      <c r="M2687" s="7" t="str">
        <f>IF(ISBLANK(A2687),"",K2687/($M$1+SUM(K$3:K2686)))</f>
        <v/>
      </c>
      <c r="N2687" t="str">
        <f>IF(ISBLANK(A2687),"",IF(H2688=0,NETWORKDAYS($H$3,H2687,holiday!$B$2:$B$10),IF(DAY(H2687)&lt;DAY(H2688),NETWORKDAYS($H$3,H2687,holiday!$B$2:$B$10),0)))</f>
        <v/>
      </c>
      <c r="O2687" t="str">
        <f>IF(ISBLANK(A2687),"",SUMIF($A$3:$A2687,O$2,$B$3:$B2687))</f>
        <v/>
      </c>
      <c r="P2687" t="str">
        <f>IF(ISBLANK(A2687),"",SUMIF($A$3:$A2687,P$2,$B$3:$B2687))</f>
        <v/>
      </c>
      <c r="Q2687" t="str">
        <f>IF(ISBLANK(A2687),"",SUMIF($A$3:$A2687,Q$2,$B$3:$B2687))</f>
        <v/>
      </c>
      <c r="R2687" t="str">
        <f>IF(ISBLANK(A2687),"",SUMIF($A$3:$A2687,R$2,$B$3:$B2687))</f>
        <v/>
      </c>
      <c r="T2687" s="2" t="str">
        <f t="shared" si="339"/>
        <v/>
      </c>
      <c r="U2687" s="2" t="str">
        <f t="shared" si="340"/>
        <v/>
      </c>
      <c r="V2687" s="2" t="str">
        <f t="shared" si="341"/>
        <v/>
      </c>
      <c r="W2687" s="2" t="str">
        <f t="shared" si="342"/>
        <v/>
      </c>
    </row>
    <row r="2688" spans="8:23" x14ac:dyDescent="0.3">
      <c r="H2688" s="12">
        <f t="shared" si="335"/>
        <v>0</v>
      </c>
      <c r="I2688" s="2" t="str">
        <f t="shared" si="336"/>
        <v/>
      </c>
      <c r="J2688" s="2" t="str">
        <f>IF(ISBLANK(A2688),"",-SUM(I$3:I2688))</f>
        <v/>
      </c>
      <c r="K2688" s="2" t="str">
        <f t="shared" si="337"/>
        <v/>
      </c>
      <c r="L2688" s="7" t="str">
        <f t="shared" si="338"/>
        <v/>
      </c>
      <c r="M2688" s="7" t="str">
        <f>IF(ISBLANK(A2688),"",K2688/($M$1+SUM(K$3:K2687)))</f>
        <v/>
      </c>
      <c r="N2688" t="str">
        <f>IF(ISBLANK(A2688),"",IF(H2689=0,NETWORKDAYS($H$3,H2688,holiday!$B$2:$B$10),IF(DAY(H2688)&lt;DAY(H2689),NETWORKDAYS($H$3,H2688,holiday!$B$2:$B$10),0)))</f>
        <v/>
      </c>
      <c r="O2688" t="str">
        <f>IF(ISBLANK(A2688),"",SUMIF($A$3:$A2688,O$2,$B$3:$B2688))</f>
        <v/>
      </c>
      <c r="P2688" t="str">
        <f>IF(ISBLANK(A2688),"",SUMIF($A$3:$A2688,P$2,$B$3:$B2688))</f>
        <v/>
      </c>
      <c r="Q2688" t="str">
        <f>IF(ISBLANK(A2688),"",SUMIF($A$3:$A2688,Q$2,$B$3:$B2688))</f>
        <v/>
      </c>
      <c r="R2688" t="str">
        <f>IF(ISBLANK(A2688),"",SUMIF($A$3:$A2688,R$2,$B$3:$B2688))</f>
        <v/>
      </c>
      <c r="T2688" s="2" t="str">
        <f t="shared" si="339"/>
        <v/>
      </c>
      <c r="U2688" s="2" t="str">
        <f t="shared" si="340"/>
        <v/>
      </c>
      <c r="V2688" s="2" t="str">
        <f t="shared" si="341"/>
        <v/>
      </c>
      <c r="W2688" s="2" t="str">
        <f t="shared" si="342"/>
        <v/>
      </c>
    </row>
    <row r="2689" spans="8:23" x14ac:dyDescent="0.3">
      <c r="H2689" s="12">
        <f t="shared" si="335"/>
        <v>0</v>
      </c>
      <c r="I2689" s="2" t="str">
        <f t="shared" si="336"/>
        <v/>
      </c>
      <c r="J2689" s="2" t="str">
        <f>IF(ISBLANK(A2689),"",-SUM(I$3:I2689))</f>
        <v/>
      </c>
      <c r="K2689" s="2" t="str">
        <f t="shared" si="337"/>
        <v/>
      </c>
      <c r="L2689" s="7" t="str">
        <f t="shared" si="338"/>
        <v/>
      </c>
      <c r="M2689" s="7" t="str">
        <f>IF(ISBLANK(A2689),"",K2689/($M$1+SUM(K$3:K2688)))</f>
        <v/>
      </c>
      <c r="N2689" t="str">
        <f>IF(ISBLANK(A2689),"",IF(H2690=0,NETWORKDAYS($H$3,H2689,holiday!$B$2:$B$10),IF(DAY(H2689)&lt;DAY(H2690),NETWORKDAYS($H$3,H2689,holiday!$B$2:$B$10),0)))</f>
        <v/>
      </c>
      <c r="O2689" t="str">
        <f>IF(ISBLANK(A2689),"",SUMIF($A$3:$A2689,O$2,$B$3:$B2689))</f>
        <v/>
      </c>
      <c r="P2689" t="str">
        <f>IF(ISBLANK(A2689),"",SUMIF($A$3:$A2689,P$2,$B$3:$B2689))</f>
        <v/>
      </c>
      <c r="Q2689" t="str">
        <f>IF(ISBLANK(A2689),"",SUMIF($A$3:$A2689,Q$2,$B$3:$B2689))</f>
        <v/>
      </c>
      <c r="R2689" t="str">
        <f>IF(ISBLANK(A2689),"",SUMIF($A$3:$A2689,R$2,$B$3:$B2689))</f>
        <v/>
      </c>
      <c r="T2689" s="2" t="str">
        <f t="shared" si="339"/>
        <v/>
      </c>
      <c r="U2689" s="2" t="str">
        <f t="shared" si="340"/>
        <v/>
      </c>
      <c r="V2689" s="2" t="str">
        <f t="shared" si="341"/>
        <v/>
      </c>
      <c r="W2689" s="2" t="str">
        <f t="shared" si="342"/>
        <v/>
      </c>
    </row>
    <row r="2690" spans="8:23" x14ac:dyDescent="0.3">
      <c r="H2690" s="12">
        <f t="shared" si="335"/>
        <v>0</v>
      </c>
      <c r="I2690" s="2" t="str">
        <f t="shared" si="336"/>
        <v/>
      </c>
      <c r="J2690" s="2" t="str">
        <f>IF(ISBLANK(A2690),"",-SUM(I$3:I2690))</f>
        <v/>
      </c>
      <c r="K2690" s="2" t="str">
        <f t="shared" si="337"/>
        <v/>
      </c>
      <c r="L2690" s="7" t="str">
        <f t="shared" si="338"/>
        <v/>
      </c>
      <c r="M2690" s="7" t="str">
        <f>IF(ISBLANK(A2690),"",K2690/($M$1+SUM(K$3:K2689)))</f>
        <v/>
      </c>
      <c r="N2690" t="str">
        <f>IF(ISBLANK(A2690),"",IF(H2691=0,NETWORKDAYS($H$3,H2690,holiday!$B$2:$B$10),IF(DAY(H2690)&lt;DAY(H2691),NETWORKDAYS($H$3,H2690,holiday!$B$2:$B$10),0)))</f>
        <v/>
      </c>
      <c r="O2690" t="str">
        <f>IF(ISBLANK(A2690),"",SUMIF($A$3:$A2690,O$2,$B$3:$B2690))</f>
        <v/>
      </c>
      <c r="P2690" t="str">
        <f>IF(ISBLANK(A2690),"",SUMIF($A$3:$A2690,P$2,$B$3:$B2690))</f>
        <v/>
      </c>
      <c r="Q2690" t="str">
        <f>IF(ISBLANK(A2690),"",SUMIF($A$3:$A2690,Q$2,$B$3:$B2690))</f>
        <v/>
      </c>
      <c r="R2690" t="str">
        <f>IF(ISBLANK(A2690),"",SUMIF($A$3:$A2690,R$2,$B$3:$B2690))</f>
        <v/>
      </c>
      <c r="T2690" s="2" t="str">
        <f t="shared" si="339"/>
        <v/>
      </c>
      <c r="U2690" s="2" t="str">
        <f t="shared" si="340"/>
        <v/>
      </c>
      <c r="V2690" s="2" t="str">
        <f t="shared" si="341"/>
        <v/>
      </c>
      <c r="W2690" s="2" t="str">
        <f t="shared" si="342"/>
        <v/>
      </c>
    </row>
    <row r="2691" spans="8:23" x14ac:dyDescent="0.3">
      <c r="H2691" s="12">
        <f t="shared" si="335"/>
        <v>0</v>
      </c>
      <c r="I2691" s="2" t="str">
        <f t="shared" si="336"/>
        <v/>
      </c>
      <c r="J2691" s="2" t="str">
        <f>IF(ISBLANK(A2691),"",-SUM(I$3:I2691))</f>
        <v/>
      </c>
      <c r="K2691" s="2" t="str">
        <f t="shared" si="337"/>
        <v/>
      </c>
      <c r="L2691" s="7" t="str">
        <f t="shared" si="338"/>
        <v/>
      </c>
      <c r="M2691" s="7" t="str">
        <f>IF(ISBLANK(A2691),"",K2691/($M$1+SUM(K$3:K2690)))</f>
        <v/>
      </c>
      <c r="N2691" t="str">
        <f>IF(ISBLANK(A2691),"",IF(H2692=0,NETWORKDAYS($H$3,H2691,holiday!$B$2:$B$10),IF(DAY(H2691)&lt;DAY(H2692),NETWORKDAYS($H$3,H2691,holiday!$B$2:$B$10),0)))</f>
        <v/>
      </c>
      <c r="O2691" t="str">
        <f>IF(ISBLANK(A2691),"",SUMIF($A$3:$A2691,O$2,$B$3:$B2691))</f>
        <v/>
      </c>
      <c r="P2691" t="str">
        <f>IF(ISBLANK(A2691),"",SUMIF($A$3:$A2691,P$2,$B$3:$B2691))</f>
        <v/>
      </c>
      <c r="Q2691" t="str">
        <f>IF(ISBLANK(A2691),"",SUMIF($A$3:$A2691,Q$2,$B$3:$B2691))</f>
        <v/>
      </c>
      <c r="R2691" t="str">
        <f>IF(ISBLANK(A2691),"",SUMIF($A$3:$A2691,R$2,$B$3:$B2691))</f>
        <v/>
      </c>
      <c r="T2691" s="2" t="str">
        <f t="shared" si="339"/>
        <v/>
      </c>
      <c r="U2691" s="2" t="str">
        <f t="shared" si="340"/>
        <v/>
      </c>
      <c r="V2691" s="2" t="str">
        <f t="shared" si="341"/>
        <v/>
      </c>
      <c r="W2691" s="2" t="str">
        <f t="shared" si="342"/>
        <v/>
      </c>
    </row>
    <row r="2692" spans="8:23" x14ac:dyDescent="0.3">
      <c r="H2692" s="12">
        <f t="shared" ref="H2692:H2755" si="343">IF(ISBLANK(D2692),,LEFT(D2692,LEN(D2692)-6)*1)</f>
        <v>0</v>
      </c>
      <c r="I2692" s="2" t="str">
        <f t="shared" si="336"/>
        <v/>
      </c>
      <c r="J2692" s="2" t="str">
        <f>IF(ISBLANK(A2692),"",-SUM(I$3:I2692))</f>
        <v/>
      </c>
      <c r="K2692" s="2" t="str">
        <f t="shared" si="337"/>
        <v/>
      </c>
      <c r="L2692" s="7" t="str">
        <f t="shared" si="338"/>
        <v/>
      </c>
      <c r="M2692" s="7" t="str">
        <f>IF(ISBLANK(A2692),"",K2692/($M$1+SUM(K$3:K2691)))</f>
        <v/>
      </c>
      <c r="N2692" t="str">
        <f>IF(ISBLANK(A2692),"",IF(H2693=0,NETWORKDAYS($H$3,H2692,holiday!$B$2:$B$10),IF(DAY(H2692)&lt;DAY(H2693),NETWORKDAYS($H$3,H2692,holiday!$B$2:$B$10),0)))</f>
        <v/>
      </c>
      <c r="O2692" t="str">
        <f>IF(ISBLANK(A2692),"",SUMIF($A$3:$A2692,O$2,$B$3:$B2692))</f>
        <v/>
      </c>
      <c r="P2692" t="str">
        <f>IF(ISBLANK(A2692),"",SUMIF($A$3:$A2692,P$2,$B$3:$B2692))</f>
        <v/>
      </c>
      <c r="Q2692" t="str">
        <f>IF(ISBLANK(A2692),"",SUMIF($A$3:$A2692,Q$2,$B$3:$B2692))</f>
        <v/>
      </c>
      <c r="R2692" t="str">
        <f>IF(ISBLANK(A2692),"",SUMIF($A$3:$A2692,R$2,$B$3:$B2692))</f>
        <v/>
      </c>
      <c r="T2692" s="2" t="str">
        <f t="shared" si="339"/>
        <v/>
      </c>
      <c r="U2692" s="2" t="str">
        <f t="shared" si="340"/>
        <v/>
      </c>
      <c r="V2692" s="2" t="str">
        <f t="shared" si="341"/>
        <v/>
      </c>
      <c r="W2692" s="2" t="str">
        <f t="shared" si="342"/>
        <v/>
      </c>
    </row>
    <row r="2693" spans="8:23" x14ac:dyDescent="0.3">
      <c r="H2693" s="12">
        <f t="shared" si="343"/>
        <v>0</v>
      </c>
      <c r="I2693" s="2" t="str">
        <f t="shared" si="336"/>
        <v/>
      </c>
      <c r="J2693" s="2" t="str">
        <f>IF(ISBLANK(A2693),"",-SUM(I$3:I2693))</f>
        <v/>
      </c>
      <c r="K2693" s="2" t="str">
        <f t="shared" si="337"/>
        <v/>
      </c>
      <c r="L2693" s="7" t="str">
        <f t="shared" si="338"/>
        <v/>
      </c>
      <c r="M2693" s="7" t="str">
        <f>IF(ISBLANK(A2693),"",K2693/($M$1+SUM(K$3:K2692)))</f>
        <v/>
      </c>
      <c r="N2693" t="str">
        <f>IF(ISBLANK(A2693),"",IF(H2694=0,NETWORKDAYS($H$3,H2693,holiday!$B$2:$B$10),IF(DAY(H2693)&lt;DAY(H2694),NETWORKDAYS($H$3,H2693,holiday!$B$2:$B$10),0)))</f>
        <v/>
      </c>
      <c r="O2693" t="str">
        <f>IF(ISBLANK(A2693),"",SUMIF($A$3:$A2693,O$2,$B$3:$B2693))</f>
        <v/>
      </c>
      <c r="P2693" t="str">
        <f>IF(ISBLANK(A2693),"",SUMIF($A$3:$A2693,P$2,$B$3:$B2693))</f>
        <v/>
      </c>
      <c r="Q2693" t="str">
        <f>IF(ISBLANK(A2693),"",SUMIF($A$3:$A2693,Q$2,$B$3:$B2693))</f>
        <v/>
      </c>
      <c r="R2693" t="str">
        <f>IF(ISBLANK(A2693),"",SUMIF($A$3:$A2693,R$2,$B$3:$B2693))</f>
        <v/>
      </c>
      <c r="T2693" s="2" t="str">
        <f t="shared" si="339"/>
        <v/>
      </c>
      <c r="U2693" s="2" t="str">
        <f t="shared" si="340"/>
        <v/>
      </c>
      <c r="V2693" s="2" t="str">
        <f t="shared" si="341"/>
        <v/>
      </c>
      <c r="W2693" s="2" t="str">
        <f t="shared" si="342"/>
        <v/>
      </c>
    </row>
    <row r="2694" spans="8:23" x14ac:dyDescent="0.3">
      <c r="H2694" s="12">
        <f t="shared" si="343"/>
        <v>0</v>
      </c>
      <c r="I2694" s="2" t="str">
        <f t="shared" si="336"/>
        <v/>
      </c>
      <c r="J2694" s="2" t="str">
        <f>IF(ISBLANK(A2694),"",-SUM(I$3:I2694))</f>
        <v/>
      </c>
      <c r="K2694" s="2" t="str">
        <f t="shared" si="337"/>
        <v/>
      </c>
      <c r="L2694" s="7" t="str">
        <f t="shared" si="338"/>
        <v/>
      </c>
      <c r="M2694" s="7" t="str">
        <f>IF(ISBLANK(A2694),"",K2694/($M$1+SUM(K$3:K2693)))</f>
        <v/>
      </c>
      <c r="N2694" t="str">
        <f>IF(ISBLANK(A2694),"",IF(H2695=0,NETWORKDAYS($H$3,H2694,holiday!$B$2:$B$10),IF(DAY(H2694)&lt;DAY(H2695),NETWORKDAYS($H$3,H2694,holiday!$B$2:$B$10),0)))</f>
        <v/>
      </c>
      <c r="O2694" t="str">
        <f>IF(ISBLANK(A2694),"",SUMIF($A$3:$A2694,O$2,$B$3:$B2694))</f>
        <v/>
      </c>
      <c r="P2694" t="str">
        <f>IF(ISBLANK(A2694),"",SUMIF($A$3:$A2694,P$2,$B$3:$B2694))</f>
        <v/>
      </c>
      <c r="Q2694" t="str">
        <f>IF(ISBLANK(A2694),"",SUMIF($A$3:$A2694,Q$2,$B$3:$B2694))</f>
        <v/>
      </c>
      <c r="R2694" t="str">
        <f>IF(ISBLANK(A2694),"",SUMIF($A$3:$A2694,R$2,$B$3:$B2694))</f>
        <v/>
      </c>
      <c r="T2694" s="2" t="str">
        <f t="shared" si="339"/>
        <v/>
      </c>
      <c r="U2694" s="2" t="str">
        <f t="shared" si="340"/>
        <v/>
      </c>
      <c r="V2694" s="2" t="str">
        <f t="shared" si="341"/>
        <v/>
      </c>
      <c r="W2694" s="2" t="str">
        <f t="shared" si="342"/>
        <v/>
      </c>
    </row>
    <row r="2695" spans="8:23" x14ac:dyDescent="0.3">
      <c r="H2695" s="12">
        <f t="shared" si="343"/>
        <v>0</v>
      </c>
      <c r="I2695" s="2" t="str">
        <f t="shared" si="336"/>
        <v/>
      </c>
      <c r="J2695" s="2" t="str">
        <f>IF(ISBLANK(A2695),"",-SUM(I$3:I2695))</f>
        <v/>
      </c>
      <c r="K2695" s="2" t="str">
        <f t="shared" si="337"/>
        <v/>
      </c>
      <c r="L2695" s="7" t="str">
        <f t="shared" si="338"/>
        <v/>
      </c>
      <c r="M2695" s="7" t="str">
        <f>IF(ISBLANK(A2695),"",K2695/($M$1+SUM(K$3:K2694)))</f>
        <v/>
      </c>
      <c r="N2695" t="str">
        <f>IF(ISBLANK(A2695),"",IF(H2696=0,NETWORKDAYS($H$3,H2695,holiday!$B$2:$B$10),IF(DAY(H2695)&lt;DAY(H2696),NETWORKDAYS($H$3,H2695,holiday!$B$2:$B$10),0)))</f>
        <v/>
      </c>
      <c r="O2695" t="str">
        <f>IF(ISBLANK(A2695),"",SUMIF($A$3:$A2695,O$2,$B$3:$B2695))</f>
        <v/>
      </c>
      <c r="P2695" t="str">
        <f>IF(ISBLANK(A2695),"",SUMIF($A$3:$A2695,P$2,$B$3:$B2695))</f>
        <v/>
      </c>
      <c r="Q2695" t="str">
        <f>IF(ISBLANK(A2695),"",SUMIF($A$3:$A2695,Q$2,$B$3:$B2695))</f>
        <v/>
      </c>
      <c r="R2695" t="str">
        <f>IF(ISBLANK(A2695),"",SUMIF($A$3:$A2695,R$2,$B$3:$B2695))</f>
        <v/>
      </c>
      <c r="T2695" s="2" t="str">
        <f t="shared" si="339"/>
        <v/>
      </c>
      <c r="U2695" s="2" t="str">
        <f t="shared" si="340"/>
        <v/>
      </c>
      <c r="V2695" s="2" t="str">
        <f t="shared" si="341"/>
        <v/>
      </c>
      <c r="W2695" s="2" t="str">
        <f t="shared" si="342"/>
        <v/>
      </c>
    </row>
    <row r="2696" spans="8:23" x14ac:dyDescent="0.3">
      <c r="H2696" s="12">
        <f t="shared" si="343"/>
        <v>0</v>
      </c>
      <c r="I2696" s="2" t="str">
        <f t="shared" si="336"/>
        <v/>
      </c>
      <c r="J2696" s="2" t="str">
        <f>IF(ISBLANK(A2696),"",-SUM(I$3:I2696))</f>
        <v/>
      </c>
      <c r="K2696" s="2" t="str">
        <f t="shared" si="337"/>
        <v/>
      </c>
      <c r="L2696" s="7" t="str">
        <f t="shared" si="338"/>
        <v/>
      </c>
      <c r="M2696" s="7" t="str">
        <f>IF(ISBLANK(A2696),"",K2696/($M$1+SUM(K$3:K2695)))</f>
        <v/>
      </c>
      <c r="N2696" t="str">
        <f>IF(ISBLANK(A2696),"",IF(H2697=0,NETWORKDAYS($H$3,H2696,holiday!$B$2:$B$10),IF(DAY(H2696)&lt;DAY(H2697),NETWORKDAYS($H$3,H2696,holiday!$B$2:$B$10),0)))</f>
        <v/>
      </c>
      <c r="O2696" t="str">
        <f>IF(ISBLANK(A2696),"",SUMIF($A$3:$A2696,O$2,$B$3:$B2696))</f>
        <v/>
      </c>
      <c r="P2696" t="str">
        <f>IF(ISBLANK(A2696),"",SUMIF($A$3:$A2696,P$2,$B$3:$B2696))</f>
        <v/>
      </c>
      <c r="Q2696" t="str">
        <f>IF(ISBLANK(A2696),"",SUMIF($A$3:$A2696,Q$2,$B$3:$B2696))</f>
        <v/>
      </c>
      <c r="R2696" t="str">
        <f>IF(ISBLANK(A2696),"",SUMIF($A$3:$A2696,R$2,$B$3:$B2696))</f>
        <v/>
      </c>
      <c r="T2696" s="2" t="str">
        <f t="shared" si="339"/>
        <v/>
      </c>
      <c r="U2696" s="2" t="str">
        <f t="shared" si="340"/>
        <v/>
      </c>
      <c r="V2696" s="2" t="str">
        <f t="shared" si="341"/>
        <v/>
      </c>
      <c r="W2696" s="2" t="str">
        <f t="shared" si="342"/>
        <v/>
      </c>
    </row>
    <row r="2697" spans="8:23" x14ac:dyDescent="0.3">
      <c r="H2697" s="12">
        <f t="shared" si="343"/>
        <v>0</v>
      </c>
      <c r="I2697" s="2" t="str">
        <f t="shared" si="336"/>
        <v/>
      </c>
      <c r="J2697" s="2" t="str">
        <f>IF(ISBLANK(A2697),"",-SUM(I$3:I2697))</f>
        <v/>
      </c>
      <c r="K2697" s="2" t="str">
        <f t="shared" si="337"/>
        <v/>
      </c>
      <c r="L2697" s="7" t="str">
        <f t="shared" si="338"/>
        <v/>
      </c>
      <c r="M2697" s="7" t="str">
        <f>IF(ISBLANK(A2697),"",K2697/($M$1+SUM(K$3:K2696)))</f>
        <v/>
      </c>
      <c r="N2697" t="str">
        <f>IF(ISBLANK(A2697),"",IF(H2698=0,NETWORKDAYS($H$3,H2697,holiday!$B$2:$B$10),IF(DAY(H2697)&lt;DAY(H2698),NETWORKDAYS($H$3,H2697,holiday!$B$2:$B$10),0)))</f>
        <v/>
      </c>
      <c r="O2697" t="str">
        <f>IF(ISBLANK(A2697),"",SUMIF($A$3:$A2697,O$2,$B$3:$B2697))</f>
        <v/>
      </c>
      <c r="P2697" t="str">
        <f>IF(ISBLANK(A2697),"",SUMIF($A$3:$A2697,P$2,$B$3:$B2697))</f>
        <v/>
      </c>
      <c r="Q2697" t="str">
        <f>IF(ISBLANK(A2697),"",SUMIF($A$3:$A2697,Q$2,$B$3:$B2697))</f>
        <v/>
      </c>
      <c r="R2697" t="str">
        <f>IF(ISBLANK(A2697),"",SUMIF($A$3:$A2697,R$2,$B$3:$B2697))</f>
        <v/>
      </c>
      <c r="T2697" s="2" t="str">
        <f t="shared" si="339"/>
        <v/>
      </c>
      <c r="U2697" s="2" t="str">
        <f t="shared" si="340"/>
        <v/>
      </c>
      <c r="V2697" s="2" t="str">
        <f t="shared" si="341"/>
        <v/>
      </c>
      <c r="W2697" s="2" t="str">
        <f t="shared" si="342"/>
        <v/>
      </c>
    </row>
    <row r="2698" spans="8:23" x14ac:dyDescent="0.3">
      <c r="H2698" s="12">
        <f t="shared" si="343"/>
        <v>0</v>
      </c>
      <c r="I2698" s="2" t="str">
        <f t="shared" si="336"/>
        <v/>
      </c>
      <c r="J2698" s="2" t="str">
        <f>IF(ISBLANK(A2698),"",-SUM(I$3:I2698))</f>
        <v/>
      </c>
      <c r="K2698" s="2" t="str">
        <f t="shared" si="337"/>
        <v/>
      </c>
      <c r="L2698" s="7" t="str">
        <f t="shared" si="338"/>
        <v/>
      </c>
      <c r="M2698" s="7" t="str">
        <f>IF(ISBLANK(A2698),"",K2698/($M$1+SUM(K$3:K2697)))</f>
        <v/>
      </c>
      <c r="N2698" t="str">
        <f>IF(ISBLANK(A2698),"",IF(H2699=0,NETWORKDAYS($H$3,H2698,holiday!$B$2:$B$10),IF(DAY(H2698)&lt;DAY(H2699),NETWORKDAYS($H$3,H2698,holiday!$B$2:$B$10),0)))</f>
        <v/>
      </c>
      <c r="O2698" t="str">
        <f>IF(ISBLANK(A2698),"",SUMIF($A$3:$A2698,O$2,$B$3:$B2698))</f>
        <v/>
      </c>
      <c r="P2698" t="str">
        <f>IF(ISBLANK(A2698),"",SUMIF($A$3:$A2698,P$2,$B$3:$B2698))</f>
        <v/>
      </c>
      <c r="Q2698" t="str">
        <f>IF(ISBLANK(A2698),"",SUMIF($A$3:$A2698,Q$2,$B$3:$B2698))</f>
        <v/>
      </c>
      <c r="R2698" t="str">
        <f>IF(ISBLANK(A2698),"",SUMIF($A$3:$A2698,R$2,$B$3:$B2698))</f>
        <v/>
      </c>
      <c r="T2698" s="2" t="str">
        <f t="shared" si="339"/>
        <v/>
      </c>
      <c r="U2698" s="2" t="str">
        <f t="shared" si="340"/>
        <v/>
      </c>
      <c r="V2698" s="2" t="str">
        <f t="shared" si="341"/>
        <v/>
      </c>
      <c r="W2698" s="2" t="str">
        <f t="shared" si="342"/>
        <v/>
      </c>
    </row>
    <row r="2699" spans="8:23" x14ac:dyDescent="0.3">
      <c r="H2699" s="12">
        <f t="shared" si="343"/>
        <v>0</v>
      </c>
      <c r="I2699" s="2" t="str">
        <f t="shared" si="336"/>
        <v/>
      </c>
      <c r="J2699" s="2" t="str">
        <f>IF(ISBLANK(A2699),"",-SUM(I$3:I2699))</f>
        <v/>
      </c>
      <c r="K2699" s="2" t="str">
        <f t="shared" si="337"/>
        <v/>
      </c>
      <c r="L2699" s="7" t="str">
        <f t="shared" si="338"/>
        <v/>
      </c>
      <c r="M2699" s="7" t="str">
        <f>IF(ISBLANK(A2699),"",K2699/($M$1+SUM(K$3:K2698)))</f>
        <v/>
      </c>
      <c r="N2699" t="str">
        <f>IF(ISBLANK(A2699),"",IF(H2700=0,NETWORKDAYS($H$3,H2699,holiday!$B$2:$B$10),IF(DAY(H2699)&lt;DAY(H2700),NETWORKDAYS($H$3,H2699,holiday!$B$2:$B$10),0)))</f>
        <v/>
      </c>
      <c r="O2699" t="str">
        <f>IF(ISBLANK(A2699),"",SUMIF($A$3:$A2699,O$2,$B$3:$B2699))</f>
        <v/>
      </c>
      <c r="P2699" t="str">
        <f>IF(ISBLANK(A2699),"",SUMIF($A$3:$A2699,P$2,$B$3:$B2699))</f>
        <v/>
      </c>
      <c r="Q2699" t="str">
        <f>IF(ISBLANK(A2699),"",SUMIF($A$3:$A2699,Q$2,$B$3:$B2699))</f>
        <v/>
      </c>
      <c r="R2699" t="str">
        <f>IF(ISBLANK(A2699),"",SUMIF($A$3:$A2699,R$2,$B$3:$B2699))</f>
        <v/>
      </c>
      <c r="T2699" s="2" t="str">
        <f t="shared" si="339"/>
        <v/>
      </c>
      <c r="U2699" s="2" t="str">
        <f t="shared" si="340"/>
        <v/>
      </c>
      <c r="V2699" s="2" t="str">
        <f t="shared" si="341"/>
        <v/>
      </c>
      <c r="W2699" s="2" t="str">
        <f t="shared" si="342"/>
        <v/>
      </c>
    </row>
    <row r="2700" spans="8:23" x14ac:dyDescent="0.3">
      <c r="H2700" s="12">
        <f t="shared" si="343"/>
        <v>0</v>
      </c>
      <c r="I2700" s="2" t="str">
        <f t="shared" si="336"/>
        <v/>
      </c>
      <c r="J2700" s="2" t="str">
        <f>IF(ISBLANK(A2700),"",-SUM(I$3:I2700))</f>
        <v/>
      </c>
      <c r="K2700" s="2" t="str">
        <f t="shared" si="337"/>
        <v/>
      </c>
      <c r="L2700" s="7" t="str">
        <f t="shared" si="338"/>
        <v/>
      </c>
      <c r="M2700" s="7" t="str">
        <f>IF(ISBLANK(A2700),"",K2700/($M$1+SUM(K$3:K2699)))</f>
        <v/>
      </c>
      <c r="N2700" t="str">
        <f>IF(ISBLANK(A2700),"",IF(H2701=0,NETWORKDAYS($H$3,H2700,holiday!$B$2:$B$10),IF(DAY(H2700)&lt;DAY(H2701),NETWORKDAYS($H$3,H2700,holiday!$B$2:$B$10),0)))</f>
        <v/>
      </c>
      <c r="O2700" t="str">
        <f>IF(ISBLANK(A2700),"",SUMIF($A$3:$A2700,O$2,$B$3:$B2700))</f>
        <v/>
      </c>
      <c r="P2700" t="str">
        <f>IF(ISBLANK(A2700),"",SUMIF($A$3:$A2700,P$2,$B$3:$B2700))</f>
        <v/>
      </c>
      <c r="Q2700" t="str">
        <f>IF(ISBLANK(A2700),"",SUMIF($A$3:$A2700,Q$2,$B$3:$B2700))</f>
        <v/>
      </c>
      <c r="R2700" t="str">
        <f>IF(ISBLANK(A2700),"",SUMIF($A$3:$A2700,R$2,$B$3:$B2700))</f>
        <v/>
      </c>
      <c r="T2700" s="2" t="str">
        <f t="shared" si="339"/>
        <v/>
      </c>
      <c r="U2700" s="2" t="str">
        <f t="shared" si="340"/>
        <v/>
      </c>
      <c r="V2700" s="2" t="str">
        <f t="shared" si="341"/>
        <v/>
      </c>
      <c r="W2700" s="2" t="str">
        <f t="shared" si="342"/>
        <v/>
      </c>
    </row>
    <row r="2701" spans="8:23" x14ac:dyDescent="0.3">
      <c r="H2701" s="12">
        <f t="shared" si="343"/>
        <v>0</v>
      </c>
      <c r="I2701" s="2" t="str">
        <f t="shared" si="336"/>
        <v/>
      </c>
      <c r="J2701" s="2" t="str">
        <f>IF(ISBLANK(A2701),"",-SUM(I$3:I2701))</f>
        <v/>
      </c>
      <c r="K2701" s="2" t="str">
        <f t="shared" si="337"/>
        <v/>
      </c>
      <c r="L2701" s="7" t="str">
        <f t="shared" si="338"/>
        <v/>
      </c>
      <c r="M2701" s="7" t="str">
        <f>IF(ISBLANK(A2701),"",K2701/($M$1+SUM(K$3:K2700)))</f>
        <v/>
      </c>
      <c r="N2701" t="str">
        <f>IF(ISBLANK(A2701),"",IF(H2702=0,NETWORKDAYS($H$3,H2701,holiday!$B$2:$B$10),IF(DAY(H2701)&lt;DAY(H2702),NETWORKDAYS($H$3,H2701,holiday!$B$2:$B$10),0)))</f>
        <v/>
      </c>
      <c r="O2701" t="str">
        <f>IF(ISBLANK(A2701),"",SUMIF($A$3:$A2701,O$2,$B$3:$B2701))</f>
        <v/>
      </c>
      <c r="P2701" t="str">
        <f>IF(ISBLANK(A2701),"",SUMIF($A$3:$A2701,P$2,$B$3:$B2701))</f>
        <v/>
      </c>
      <c r="Q2701" t="str">
        <f>IF(ISBLANK(A2701),"",SUMIF($A$3:$A2701,Q$2,$B$3:$B2701))</f>
        <v/>
      </c>
      <c r="R2701" t="str">
        <f>IF(ISBLANK(A2701),"",SUMIF($A$3:$A2701,R$2,$B$3:$B2701))</f>
        <v/>
      </c>
      <c r="T2701" s="2" t="str">
        <f t="shared" si="339"/>
        <v/>
      </c>
      <c r="U2701" s="2" t="str">
        <f t="shared" si="340"/>
        <v/>
      </c>
      <c r="V2701" s="2" t="str">
        <f t="shared" si="341"/>
        <v/>
      </c>
      <c r="W2701" s="2" t="str">
        <f t="shared" si="342"/>
        <v/>
      </c>
    </row>
    <row r="2702" spans="8:23" x14ac:dyDescent="0.3">
      <c r="H2702" s="12">
        <f t="shared" si="343"/>
        <v>0</v>
      </c>
      <c r="I2702" s="2" t="str">
        <f t="shared" si="336"/>
        <v/>
      </c>
      <c r="J2702" s="2" t="str">
        <f>IF(ISBLANK(A2702),"",-SUM(I$3:I2702))</f>
        <v/>
      </c>
      <c r="K2702" s="2" t="str">
        <f t="shared" si="337"/>
        <v/>
      </c>
      <c r="L2702" s="7" t="str">
        <f t="shared" si="338"/>
        <v/>
      </c>
      <c r="M2702" s="7" t="str">
        <f>IF(ISBLANK(A2702),"",K2702/($M$1+SUM(K$3:K2701)))</f>
        <v/>
      </c>
      <c r="N2702" t="str">
        <f>IF(ISBLANK(A2702),"",IF(H2703=0,NETWORKDAYS($H$3,H2702,holiday!$B$2:$B$10),IF(DAY(H2702)&lt;DAY(H2703),NETWORKDAYS($H$3,H2702,holiday!$B$2:$B$10),0)))</f>
        <v/>
      </c>
      <c r="O2702" t="str">
        <f>IF(ISBLANK(A2702),"",SUMIF($A$3:$A2702,O$2,$B$3:$B2702))</f>
        <v/>
      </c>
      <c r="P2702" t="str">
        <f>IF(ISBLANK(A2702),"",SUMIF($A$3:$A2702,P$2,$B$3:$B2702))</f>
        <v/>
      </c>
      <c r="Q2702" t="str">
        <f>IF(ISBLANK(A2702),"",SUMIF($A$3:$A2702,Q$2,$B$3:$B2702))</f>
        <v/>
      </c>
      <c r="R2702" t="str">
        <f>IF(ISBLANK(A2702),"",SUMIF($A$3:$A2702,R$2,$B$3:$B2702))</f>
        <v/>
      </c>
      <c r="T2702" s="2" t="str">
        <f t="shared" si="339"/>
        <v/>
      </c>
      <c r="U2702" s="2" t="str">
        <f t="shared" si="340"/>
        <v/>
      </c>
      <c r="V2702" s="2" t="str">
        <f t="shared" si="341"/>
        <v/>
      </c>
      <c r="W2702" s="2" t="str">
        <f t="shared" si="342"/>
        <v/>
      </c>
    </row>
    <row r="2703" spans="8:23" x14ac:dyDescent="0.3">
      <c r="H2703" s="12">
        <f t="shared" si="343"/>
        <v>0</v>
      </c>
      <c r="I2703" s="2" t="str">
        <f t="shared" si="336"/>
        <v/>
      </c>
      <c r="J2703" s="2" t="str">
        <f>IF(ISBLANK(A2703),"",-SUM(I$3:I2703))</f>
        <v/>
      </c>
      <c r="K2703" s="2" t="str">
        <f t="shared" si="337"/>
        <v/>
      </c>
      <c r="L2703" s="7" t="str">
        <f t="shared" si="338"/>
        <v/>
      </c>
      <c r="M2703" s="7" t="str">
        <f>IF(ISBLANK(A2703),"",K2703/($M$1+SUM(K$3:K2702)))</f>
        <v/>
      </c>
      <c r="N2703" t="str">
        <f>IF(ISBLANK(A2703),"",IF(H2704=0,NETWORKDAYS($H$3,H2703,holiday!$B$2:$B$10),IF(DAY(H2703)&lt;DAY(H2704),NETWORKDAYS($H$3,H2703,holiday!$B$2:$B$10),0)))</f>
        <v/>
      </c>
      <c r="O2703" t="str">
        <f>IF(ISBLANK(A2703),"",SUMIF($A$3:$A2703,O$2,$B$3:$B2703))</f>
        <v/>
      </c>
      <c r="P2703" t="str">
        <f>IF(ISBLANK(A2703),"",SUMIF($A$3:$A2703,P$2,$B$3:$B2703))</f>
        <v/>
      </c>
      <c r="Q2703" t="str">
        <f>IF(ISBLANK(A2703),"",SUMIF($A$3:$A2703,Q$2,$B$3:$B2703))</f>
        <v/>
      </c>
      <c r="R2703" t="str">
        <f>IF(ISBLANK(A2703),"",SUMIF($A$3:$A2703,R$2,$B$3:$B2703))</f>
        <v/>
      </c>
      <c r="T2703" s="2" t="str">
        <f t="shared" si="339"/>
        <v/>
      </c>
      <c r="U2703" s="2" t="str">
        <f t="shared" si="340"/>
        <v/>
      </c>
      <c r="V2703" s="2" t="str">
        <f t="shared" si="341"/>
        <v/>
      </c>
      <c r="W2703" s="2" t="str">
        <f t="shared" si="342"/>
        <v/>
      </c>
    </row>
    <row r="2704" spans="8:23" x14ac:dyDescent="0.3">
      <c r="H2704" s="12">
        <f t="shared" si="343"/>
        <v>0</v>
      </c>
      <c r="I2704" s="2" t="str">
        <f t="shared" si="336"/>
        <v/>
      </c>
      <c r="J2704" s="2" t="str">
        <f>IF(ISBLANK(A2704),"",-SUM(I$3:I2704))</f>
        <v/>
      </c>
      <c r="K2704" s="2" t="str">
        <f t="shared" si="337"/>
        <v/>
      </c>
      <c r="L2704" s="7" t="str">
        <f t="shared" si="338"/>
        <v/>
      </c>
      <c r="M2704" s="7" t="str">
        <f>IF(ISBLANK(A2704),"",K2704/($M$1+SUM(K$3:K2703)))</f>
        <v/>
      </c>
      <c r="N2704" t="str">
        <f>IF(ISBLANK(A2704),"",IF(H2705=0,NETWORKDAYS($H$3,H2704,holiday!$B$2:$B$10),IF(DAY(H2704)&lt;DAY(H2705),NETWORKDAYS($H$3,H2704,holiday!$B$2:$B$10),0)))</f>
        <v/>
      </c>
      <c r="O2704" t="str">
        <f>IF(ISBLANK(A2704),"",SUMIF($A$3:$A2704,O$2,$B$3:$B2704))</f>
        <v/>
      </c>
      <c r="P2704" t="str">
        <f>IF(ISBLANK(A2704),"",SUMIF($A$3:$A2704,P$2,$B$3:$B2704))</f>
        <v/>
      </c>
      <c r="Q2704" t="str">
        <f>IF(ISBLANK(A2704),"",SUMIF($A$3:$A2704,Q$2,$B$3:$B2704))</f>
        <v/>
      </c>
      <c r="R2704" t="str">
        <f>IF(ISBLANK(A2704),"",SUMIF($A$3:$A2704,R$2,$B$3:$B2704))</f>
        <v/>
      </c>
      <c r="T2704" s="2" t="str">
        <f t="shared" si="339"/>
        <v/>
      </c>
      <c r="U2704" s="2" t="str">
        <f t="shared" si="340"/>
        <v/>
      </c>
      <c r="V2704" s="2" t="str">
        <f t="shared" si="341"/>
        <v/>
      </c>
      <c r="W2704" s="2" t="str">
        <f t="shared" si="342"/>
        <v/>
      </c>
    </row>
    <row r="2705" spans="8:23" x14ac:dyDescent="0.3">
      <c r="H2705" s="12">
        <f t="shared" si="343"/>
        <v>0</v>
      </c>
      <c r="I2705" s="2" t="str">
        <f t="shared" si="336"/>
        <v/>
      </c>
      <c r="J2705" s="2" t="str">
        <f>IF(ISBLANK(A2705),"",-SUM(I$3:I2705))</f>
        <v/>
      </c>
      <c r="K2705" s="2" t="str">
        <f t="shared" si="337"/>
        <v/>
      </c>
      <c r="L2705" s="7" t="str">
        <f t="shared" si="338"/>
        <v/>
      </c>
      <c r="M2705" s="7" t="str">
        <f>IF(ISBLANK(A2705),"",K2705/($M$1+SUM(K$3:K2704)))</f>
        <v/>
      </c>
      <c r="N2705" t="str">
        <f>IF(ISBLANK(A2705),"",IF(H2706=0,NETWORKDAYS($H$3,H2705,holiday!$B$2:$B$10),IF(DAY(H2705)&lt;DAY(H2706),NETWORKDAYS($H$3,H2705,holiday!$B$2:$B$10),0)))</f>
        <v/>
      </c>
      <c r="O2705" t="str">
        <f>IF(ISBLANK(A2705),"",SUMIF($A$3:$A2705,O$2,$B$3:$B2705))</f>
        <v/>
      </c>
      <c r="P2705" t="str">
        <f>IF(ISBLANK(A2705),"",SUMIF($A$3:$A2705,P$2,$B$3:$B2705))</f>
        <v/>
      </c>
      <c r="Q2705" t="str">
        <f>IF(ISBLANK(A2705),"",SUMIF($A$3:$A2705,Q$2,$B$3:$B2705))</f>
        <v/>
      </c>
      <c r="R2705" t="str">
        <f>IF(ISBLANK(A2705),"",SUMIF($A$3:$A2705,R$2,$B$3:$B2705))</f>
        <v/>
      </c>
      <c r="T2705" s="2" t="str">
        <f t="shared" si="339"/>
        <v/>
      </c>
      <c r="U2705" s="2" t="str">
        <f t="shared" si="340"/>
        <v/>
      </c>
      <c r="V2705" s="2" t="str">
        <f t="shared" si="341"/>
        <v/>
      </c>
      <c r="W2705" s="2" t="str">
        <f t="shared" si="342"/>
        <v/>
      </c>
    </row>
    <row r="2706" spans="8:23" x14ac:dyDescent="0.3">
      <c r="H2706" s="12">
        <f t="shared" si="343"/>
        <v>0</v>
      </c>
      <c r="I2706" s="2" t="str">
        <f t="shared" si="336"/>
        <v/>
      </c>
      <c r="J2706" s="2" t="str">
        <f>IF(ISBLANK(A2706),"",-SUM(I$3:I2706))</f>
        <v/>
      </c>
      <c r="K2706" s="2" t="str">
        <f t="shared" si="337"/>
        <v/>
      </c>
      <c r="L2706" s="7" t="str">
        <f t="shared" si="338"/>
        <v/>
      </c>
      <c r="M2706" s="7" t="str">
        <f>IF(ISBLANK(A2706),"",K2706/($M$1+SUM(K$3:K2705)))</f>
        <v/>
      </c>
      <c r="N2706" t="str">
        <f>IF(ISBLANK(A2706),"",IF(H2707=0,NETWORKDAYS($H$3,H2706,holiday!$B$2:$B$10),IF(DAY(H2706)&lt;DAY(H2707),NETWORKDAYS($H$3,H2706,holiday!$B$2:$B$10),0)))</f>
        <v/>
      </c>
      <c r="O2706" t="str">
        <f>IF(ISBLANK(A2706),"",SUMIF($A$3:$A2706,O$2,$B$3:$B2706))</f>
        <v/>
      </c>
      <c r="P2706" t="str">
        <f>IF(ISBLANK(A2706),"",SUMIF($A$3:$A2706,P$2,$B$3:$B2706))</f>
        <v/>
      </c>
      <c r="Q2706" t="str">
        <f>IF(ISBLANK(A2706),"",SUMIF($A$3:$A2706,Q$2,$B$3:$B2706))</f>
        <v/>
      </c>
      <c r="R2706" t="str">
        <f>IF(ISBLANK(A2706),"",SUMIF($A$3:$A2706,R$2,$B$3:$B2706))</f>
        <v/>
      </c>
      <c r="T2706" s="2" t="str">
        <f t="shared" si="339"/>
        <v/>
      </c>
      <c r="U2706" s="2" t="str">
        <f t="shared" si="340"/>
        <v/>
      </c>
      <c r="V2706" s="2" t="str">
        <f t="shared" si="341"/>
        <v/>
      </c>
      <c r="W2706" s="2" t="str">
        <f t="shared" si="342"/>
        <v/>
      </c>
    </row>
    <row r="2707" spans="8:23" x14ac:dyDescent="0.3">
      <c r="H2707" s="12">
        <f t="shared" si="343"/>
        <v>0</v>
      </c>
      <c r="I2707" s="2" t="str">
        <f t="shared" si="336"/>
        <v/>
      </c>
      <c r="J2707" s="2" t="str">
        <f>IF(ISBLANK(A2707),"",-SUM(I$3:I2707))</f>
        <v/>
      </c>
      <c r="K2707" s="2" t="str">
        <f t="shared" si="337"/>
        <v/>
      </c>
      <c r="L2707" s="7" t="str">
        <f t="shared" si="338"/>
        <v/>
      </c>
      <c r="M2707" s="7" t="str">
        <f>IF(ISBLANK(A2707),"",K2707/($M$1+SUM(K$3:K2706)))</f>
        <v/>
      </c>
      <c r="N2707" t="str">
        <f>IF(ISBLANK(A2707),"",IF(H2708=0,NETWORKDAYS($H$3,H2707,holiday!$B$2:$B$10),IF(DAY(H2707)&lt;DAY(H2708),NETWORKDAYS($H$3,H2707,holiday!$B$2:$B$10),0)))</f>
        <v/>
      </c>
      <c r="O2707" t="str">
        <f>IF(ISBLANK(A2707),"",SUMIF($A$3:$A2707,O$2,$B$3:$B2707))</f>
        <v/>
      </c>
      <c r="P2707" t="str">
        <f>IF(ISBLANK(A2707),"",SUMIF($A$3:$A2707,P$2,$B$3:$B2707))</f>
        <v/>
      </c>
      <c r="Q2707" t="str">
        <f>IF(ISBLANK(A2707),"",SUMIF($A$3:$A2707,Q$2,$B$3:$B2707))</f>
        <v/>
      </c>
      <c r="R2707" t="str">
        <f>IF(ISBLANK(A2707),"",SUMIF($A$3:$A2707,R$2,$B$3:$B2707))</f>
        <v/>
      </c>
      <c r="T2707" s="2" t="str">
        <f t="shared" si="339"/>
        <v/>
      </c>
      <c r="U2707" s="2" t="str">
        <f t="shared" si="340"/>
        <v/>
      </c>
      <c r="V2707" s="2" t="str">
        <f t="shared" si="341"/>
        <v/>
      </c>
      <c r="W2707" s="2" t="str">
        <f t="shared" si="342"/>
        <v/>
      </c>
    </row>
    <row r="2708" spans="8:23" x14ac:dyDescent="0.3">
      <c r="H2708" s="12">
        <f t="shared" si="343"/>
        <v>0</v>
      </c>
      <c r="I2708" s="2" t="str">
        <f t="shared" si="336"/>
        <v/>
      </c>
      <c r="J2708" s="2" t="str">
        <f>IF(ISBLANK(A2708),"",-SUM(I$3:I2708))</f>
        <v/>
      </c>
      <c r="K2708" s="2" t="str">
        <f t="shared" si="337"/>
        <v/>
      </c>
      <c r="L2708" s="7" t="str">
        <f t="shared" si="338"/>
        <v/>
      </c>
      <c r="M2708" s="7" t="str">
        <f>IF(ISBLANK(A2708),"",K2708/($M$1+SUM(K$3:K2707)))</f>
        <v/>
      </c>
      <c r="N2708" t="str">
        <f>IF(ISBLANK(A2708),"",IF(H2709=0,NETWORKDAYS($H$3,H2708,holiday!$B$2:$B$10),IF(DAY(H2708)&lt;DAY(H2709),NETWORKDAYS($H$3,H2708,holiday!$B$2:$B$10),0)))</f>
        <v/>
      </c>
      <c r="O2708" t="str">
        <f>IF(ISBLANK(A2708),"",SUMIF($A$3:$A2708,O$2,$B$3:$B2708))</f>
        <v/>
      </c>
      <c r="P2708" t="str">
        <f>IF(ISBLANK(A2708),"",SUMIF($A$3:$A2708,P$2,$B$3:$B2708))</f>
        <v/>
      </c>
      <c r="Q2708" t="str">
        <f>IF(ISBLANK(A2708),"",SUMIF($A$3:$A2708,Q$2,$B$3:$B2708))</f>
        <v/>
      </c>
      <c r="R2708" t="str">
        <f>IF(ISBLANK(A2708),"",SUMIF($A$3:$A2708,R$2,$B$3:$B2708))</f>
        <v/>
      </c>
      <c r="T2708" s="2" t="str">
        <f t="shared" si="339"/>
        <v/>
      </c>
      <c r="U2708" s="2" t="str">
        <f t="shared" si="340"/>
        <v/>
      </c>
      <c r="V2708" s="2" t="str">
        <f t="shared" si="341"/>
        <v/>
      </c>
      <c r="W2708" s="2" t="str">
        <f t="shared" si="342"/>
        <v/>
      </c>
    </row>
    <row r="2709" spans="8:23" x14ac:dyDescent="0.3">
      <c r="H2709" s="12">
        <f t="shared" si="343"/>
        <v>0</v>
      </c>
      <c r="I2709" s="2" t="str">
        <f t="shared" si="336"/>
        <v/>
      </c>
      <c r="J2709" s="2" t="str">
        <f>IF(ISBLANK(A2709),"",-SUM(I$3:I2709))</f>
        <v/>
      </c>
      <c r="K2709" s="2" t="str">
        <f t="shared" si="337"/>
        <v/>
      </c>
      <c r="L2709" s="7" t="str">
        <f t="shared" si="338"/>
        <v/>
      </c>
      <c r="M2709" s="7" t="str">
        <f>IF(ISBLANK(A2709),"",K2709/($M$1+SUM(K$3:K2708)))</f>
        <v/>
      </c>
      <c r="N2709" t="str">
        <f>IF(ISBLANK(A2709),"",IF(H2710=0,NETWORKDAYS($H$3,H2709,holiday!$B$2:$B$10),IF(DAY(H2709)&lt;DAY(H2710),NETWORKDAYS($H$3,H2709,holiday!$B$2:$B$10),0)))</f>
        <v/>
      </c>
      <c r="O2709" t="str">
        <f>IF(ISBLANK(A2709),"",SUMIF($A$3:$A2709,O$2,$B$3:$B2709))</f>
        <v/>
      </c>
      <c r="P2709" t="str">
        <f>IF(ISBLANK(A2709),"",SUMIF($A$3:$A2709,P$2,$B$3:$B2709))</f>
        <v/>
      </c>
      <c r="Q2709" t="str">
        <f>IF(ISBLANK(A2709),"",SUMIF($A$3:$A2709,Q$2,$B$3:$B2709))</f>
        <v/>
      </c>
      <c r="R2709" t="str">
        <f>IF(ISBLANK(A2709),"",SUMIF($A$3:$A2709,R$2,$B$3:$B2709))</f>
        <v/>
      </c>
      <c r="T2709" s="2" t="str">
        <f t="shared" si="339"/>
        <v/>
      </c>
      <c r="U2709" s="2" t="str">
        <f t="shared" si="340"/>
        <v/>
      </c>
      <c r="V2709" s="2" t="str">
        <f t="shared" si="341"/>
        <v/>
      </c>
      <c r="W2709" s="2" t="str">
        <f t="shared" si="342"/>
        <v/>
      </c>
    </row>
    <row r="2710" spans="8:23" x14ac:dyDescent="0.3">
      <c r="H2710" s="12">
        <f t="shared" si="343"/>
        <v>0</v>
      </c>
      <c r="I2710" s="2" t="str">
        <f t="shared" si="336"/>
        <v/>
      </c>
      <c r="J2710" s="2" t="str">
        <f>IF(ISBLANK(A2710),"",-SUM(I$3:I2710))</f>
        <v/>
      </c>
      <c r="K2710" s="2" t="str">
        <f t="shared" si="337"/>
        <v/>
      </c>
      <c r="L2710" s="7" t="str">
        <f t="shared" si="338"/>
        <v/>
      </c>
      <c r="M2710" s="7" t="str">
        <f>IF(ISBLANK(A2710),"",K2710/($M$1+SUM(K$3:K2709)))</f>
        <v/>
      </c>
      <c r="N2710" t="str">
        <f>IF(ISBLANK(A2710),"",IF(H2711=0,NETWORKDAYS($H$3,H2710,holiday!$B$2:$B$10),IF(DAY(H2710)&lt;DAY(H2711),NETWORKDAYS($H$3,H2710,holiday!$B$2:$B$10),0)))</f>
        <v/>
      </c>
      <c r="O2710" t="str">
        <f>IF(ISBLANK(A2710),"",SUMIF($A$3:$A2710,O$2,$B$3:$B2710))</f>
        <v/>
      </c>
      <c r="P2710" t="str">
        <f>IF(ISBLANK(A2710),"",SUMIF($A$3:$A2710,P$2,$B$3:$B2710))</f>
        <v/>
      </c>
      <c r="Q2710" t="str">
        <f>IF(ISBLANK(A2710),"",SUMIF($A$3:$A2710,Q$2,$B$3:$B2710))</f>
        <v/>
      </c>
      <c r="R2710" t="str">
        <f>IF(ISBLANK(A2710),"",SUMIF($A$3:$A2710,R$2,$B$3:$B2710))</f>
        <v/>
      </c>
      <c r="T2710" s="2" t="str">
        <f t="shared" si="339"/>
        <v/>
      </c>
      <c r="U2710" s="2" t="str">
        <f t="shared" si="340"/>
        <v/>
      </c>
      <c r="V2710" s="2" t="str">
        <f t="shared" si="341"/>
        <v/>
      </c>
      <c r="W2710" s="2" t="str">
        <f t="shared" si="342"/>
        <v/>
      </c>
    </row>
    <row r="2711" spans="8:23" x14ac:dyDescent="0.3">
      <c r="H2711" s="12">
        <f t="shared" si="343"/>
        <v>0</v>
      </c>
      <c r="I2711" s="2" t="str">
        <f t="shared" si="336"/>
        <v/>
      </c>
      <c r="J2711" s="2" t="str">
        <f>IF(ISBLANK(A2711),"",-SUM(I$3:I2711))</f>
        <v/>
      </c>
      <c r="K2711" s="2" t="str">
        <f t="shared" si="337"/>
        <v/>
      </c>
      <c r="L2711" s="7" t="str">
        <f t="shared" si="338"/>
        <v/>
      </c>
      <c r="M2711" s="7" t="str">
        <f>IF(ISBLANK(A2711),"",K2711/($M$1+SUM(K$3:K2710)))</f>
        <v/>
      </c>
      <c r="N2711" t="str">
        <f>IF(ISBLANK(A2711),"",IF(H2712=0,NETWORKDAYS($H$3,H2711,holiday!$B$2:$B$10),IF(DAY(H2711)&lt;DAY(H2712),NETWORKDAYS($H$3,H2711,holiday!$B$2:$B$10),0)))</f>
        <v/>
      </c>
      <c r="O2711" t="str">
        <f>IF(ISBLANK(A2711),"",SUMIF($A$3:$A2711,O$2,$B$3:$B2711))</f>
        <v/>
      </c>
      <c r="P2711" t="str">
        <f>IF(ISBLANK(A2711),"",SUMIF($A$3:$A2711,P$2,$B$3:$B2711))</f>
        <v/>
      </c>
      <c r="Q2711" t="str">
        <f>IF(ISBLANK(A2711),"",SUMIF($A$3:$A2711,Q$2,$B$3:$B2711))</f>
        <v/>
      </c>
      <c r="R2711" t="str">
        <f>IF(ISBLANK(A2711),"",SUMIF($A$3:$A2711,R$2,$B$3:$B2711))</f>
        <v/>
      </c>
      <c r="T2711" s="2" t="str">
        <f t="shared" si="339"/>
        <v/>
      </c>
      <c r="U2711" s="2" t="str">
        <f t="shared" si="340"/>
        <v/>
      </c>
      <c r="V2711" s="2" t="str">
        <f t="shared" si="341"/>
        <v/>
      </c>
      <c r="W2711" s="2" t="str">
        <f t="shared" si="342"/>
        <v/>
      </c>
    </row>
    <row r="2712" spans="8:23" x14ac:dyDescent="0.3">
      <c r="H2712" s="12">
        <f t="shared" si="343"/>
        <v>0</v>
      </c>
      <c r="I2712" s="2" t="str">
        <f t="shared" si="336"/>
        <v/>
      </c>
      <c r="J2712" s="2" t="str">
        <f>IF(ISBLANK(A2712),"",-SUM(I$3:I2712))</f>
        <v/>
      </c>
      <c r="K2712" s="2" t="str">
        <f t="shared" si="337"/>
        <v/>
      </c>
      <c r="L2712" s="7" t="str">
        <f t="shared" si="338"/>
        <v/>
      </c>
      <c r="M2712" s="7" t="str">
        <f>IF(ISBLANK(A2712),"",K2712/($M$1+SUM(K$3:K2711)))</f>
        <v/>
      </c>
      <c r="N2712" t="str">
        <f>IF(ISBLANK(A2712),"",IF(H2713=0,NETWORKDAYS($H$3,H2712,holiday!$B$2:$B$10),IF(DAY(H2712)&lt;DAY(H2713),NETWORKDAYS($H$3,H2712,holiday!$B$2:$B$10),0)))</f>
        <v/>
      </c>
      <c r="O2712" t="str">
        <f>IF(ISBLANK(A2712),"",SUMIF($A$3:$A2712,O$2,$B$3:$B2712))</f>
        <v/>
      </c>
      <c r="P2712" t="str">
        <f>IF(ISBLANK(A2712),"",SUMIF($A$3:$A2712,P$2,$B$3:$B2712))</f>
        <v/>
      </c>
      <c r="Q2712" t="str">
        <f>IF(ISBLANK(A2712),"",SUMIF($A$3:$A2712,Q$2,$B$3:$B2712))</f>
        <v/>
      </c>
      <c r="R2712" t="str">
        <f>IF(ISBLANK(A2712),"",SUMIF($A$3:$A2712,R$2,$B$3:$B2712))</f>
        <v/>
      </c>
      <c r="T2712" s="2" t="str">
        <f t="shared" si="339"/>
        <v/>
      </c>
      <c r="U2712" s="2" t="str">
        <f t="shared" si="340"/>
        <v/>
      </c>
      <c r="V2712" s="2" t="str">
        <f t="shared" si="341"/>
        <v/>
      </c>
      <c r="W2712" s="2" t="str">
        <f t="shared" si="342"/>
        <v/>
      </c>
    </row>
    <row r="2713" spans="8:23" x14ac:dyDescent="0.3">
      <c r="H2713" s="12">
        <f t="shared" si="343"/>
        <v>0</v>
      </c>
      <c r="I2713" s="2" t="str">
        <f t="shared" si="336"/>
        <v/>
      </c>
      <c r="J2713" s="2" t="str">
        <f>IF(ISBLANK(A2713),"",-SUM(I$3:I2713))</f>
        <v/>
      </c>
      <c r="K2713" s="2" t="str">
        <f t="shared" si="337"/>
        <v/>
      </c>
      <c r="L2713" s="7" t="str">
        <f t="shared" si="338"/>
        <v/>
      </c>
      <c r="M2713" s="7" t="str">
        <f>IF(ISBLANK(A2713),"",K2713/($M$1+SUM(K$3:K2712)))</f>
        <v/>
      </c>
      <c r="N2713" t="str">
        <f>IF(ISBLANK(A2713),"",IF(H2714=0,NETWORKDAYS($H$3,H2713,holiday!$B$2:$B$10),IF(DAY(H2713)&lt;DAY(H2714),NETWORKDAYS($H$3,H2713,holiday!$B$2:$B$10),0)))</f>
        <v/>
      </c>
      <c r="O2713" t="str">
        <f>IF(ISBLANK(A2713),"",SUMIF($A$3:$A2713,O$2,$B$3:$B2713))</f>
        <v/>
      </c>
      <c r="P2713" t="str">
        <f>IF(ISBLANK(A2713),"",SUMIF($A$3:$A2713,P$2,$B$3:$B2713))</f>
        <v/>
      </c>
      <c r="Q2713" t="str">
        <f>IF(ISBLANK(A2713),"",SUMIF($A$3:$A2713,Q$2,$B$3:$B2713))</f>
        <v/>
      </c>
      <c r="R2713" t="str">
        <f>IF(ISBLANK(A2713),"",SUMIF($A$3:$A2713,R$2,$B$3:$B2713))</f>
        <v/>
      </c>
      <c r="T2713" s="2" t="str">
        <f t="shared" si="339"/>
        <v/>
      </c>
      <c r="U2713" s="2" t="str">
        <f t="shared" si="340"/>
        <v/>
      </c>
      <c r="V2713" s="2" t="str">
        <f t="shared" si="341"/>
        <v/>
      </c>
      <c r="W2713" s="2" t="str">
        <f t="shared" si="342"/>
        <v/>
      </c>
    </row>
    <row r="2714" spans="8:23" x14ac:dyDescent="0.3">
      <c r="H2714" s="12">
        <f t="shared" si="343"/>
        <v>0</v>
      </c>
      <c r="I2714" s="2" t="str">
        <f t="shared" si="336"/>
        <v/>
      </c>
      <c r="J2714" s="2" t="str">
        <f>IF(ISBLANK(A2714),"",-SUM(I$3:I2714))</f>
        <v/>
      </c>
      <c r="K2714" s="2" t="str">
        <f t="shared" si="337"/>
        <v/>
      </c>
      <c r="L2714" s="7" t="str">
        <f t="shared" si="338"/>
        <v/>
      </c>
      <c r="M2714" s="7" t="str">
        <f>IF(ISBLANK(A2714),"",K2714/($M$1+SUM(K$3:K2713)))</f>
        <v/>
      </c>
      <c r="N2714" t="str">
        <f>IF(ISBLANK(A2714),"",IF(H2715=0,NETWORKDAYS($H$3,H2714,holiday!$B$2:$B$10),IF(DAY(H2714)&lt;DAY(H2715),NETWORKDAYS($H$3,H2714,holiday!$B$2:$B$10),0)))</f>
        <v/>
      </c>
      <c r="O2714" t="str">
        <f>IF(ISBLANK(A2714),"",SUMIF($A$3:$A2714,O$2,$B$3:$B2714))</f>
        <v/>
      </c>
      <c r="P2714" t="str">
        <f>IF(ISBLANK(A2714),"",SUMIF($A$3:$A2714,P$2,$B$3:$B2714))</f>
        <v/>
      </c>
      <c r="Q2714" t="str">
        <f>IF(ISBLANK(A2714),"",SUMIF($A$3:$A2714,Q$2,$B$3:$B2714))</f>
        <v/>
      </c>
      <c r="R2714" t="str">
        <f>IF(ISBLANK(A2714),"",SUMIF($A$3:$A2714,R$2,$B$3:$B2714))</f>
        <v/>
      </c>
      <c r="T2714" s="2" t="str">
        <f t="shared" si="339"/>
        <v/>
      </c>
      <c r="U2714" s="2" t="str">
        <f t="shared" si="340"/>
        <v/>
      </c>
      <c r="V2714" s="2" t="str">
        <f t="shared" si="341"/>
        <v/>
      </c>
      <c r="W2714" s="2" t="str">
        <f t="shared" si="342"/>
        <v/>
      </c>
    </row>
    <row r="2715" spans="8:23" x14ac:dyDescent="0.3">
      <c r="H2715" s="12">
        <f t="shared" si="343"/>
        <v>0</v>
      </c>
      <c r="I2715" s="2" t="str">
        <f t="shared" si="336"/>
        <v/>
      </c>
      <c r="J2715" s="2" t="str">
        <f>IF(ISBLANK(A2715),"",-SUM(I$3:I2715))</f>
        <v/>
      </c>
      <c r="K2715" s="2" t="str">
        <f t="shared" si="337"/>
        <v/>
      </c>
      <c r="L2715" s="7" t="str">
        <f t="shared" si="338"/>
        <v/>
      </c>
      <c r="M2715" s="7" t="str">
        <f>IF(ISBLANK(A2715),"",K2715/($M$1+SUM(K$3:K2714)))</f>
        <v/>
      </c>
      <c r="N2715" t="str">
        <f>IF(ISBLANK(A2715),"",IF(H2716=0,NETWORKDAYS($H$3,H2715,holiday!$B$2:$B$10),IF(DAY(H2715)&lt;DAY(H2716),NETWORKDAYS($H$3,H2715,holiday!$B$2:$B$10),0)))</f>
        <v/>
      </c>
      <c r="O2715" t="str">
        <f>IF(ISBLANK(A2715),"",SUMIF($A$3:$A2715,O$2,$B$3:$B2715))</f>
        <v/>
      </c>
      <c r="P2715" t="str">
        <f>IF(ISBLANK(A2715),"",SUMIF($A$3:$A2715,P$2,$B$3:$B2715))</f>
        <v/>
      </c>
      <c r="Q2715" t="str">
        <f>IF(ISBLANK(A2715),"",SUMIF($A$3:$A2715,Q$2,$B$3:$B2715))</f>
        <v/>
      </c>
      <c r="R2715" t="str">
        <f>IF(ISBLANK(A2715),"",SUMIF($A$3:$A2715,R$2,$B$3:$B2715))</f>
        <v/>
      </c>
      <c r="T2715" s="2" t="str">
        <f t="shared" si="339"/>
        <v/>
      </c>
      <c r="U2715" s="2" t="str">
        <f t="shared" si="340"/>
        <v/>
      </c>
      <c r="V2715" s="2" t="str">
        <f t="shared" si="341"/>
        <v/>
      </c>
      <c r="W2715" s="2" t="str">
        <f t="shared" si="342"/>
        <v/>
      </c>
    </row>
    <row r="2716" spans="8:23" x14ac:dyDescent="0.3">
      <c r="H2716" s="12">
        <f t="shared" si="343"/>
        <v>0</v>
      </c>
      <c r="I2716" s="2" t="str">
        <f t="shared" si="336"/>
        <v/>
      </c>
      <c r="J2716" s="2" t="str">
        <f>IF(ISBLANK(A2716),"",-SUM(I$3:I2716))</f>
        <v/>
      </c>
      <c r="K2716" s="2" t="str">
        <f t="shared" si="337"/>
        <v/>
      </c>
      <c r="L2716" s="7" t="str">
        <f t="shared" si="338"/>
        <v/>
      </c>
      <c r="M2716" s="7" t="str">
        <f>IF(ISBLANK(A2716),"",K2716/($M$1+SUM(K$3:K2715)))</f>
        <v/>
      </c>
      <c r="N2716" t="str">
        <f>IF(ISBLANK(A2716),"",IF(H2717=0,NETWORKDAYS($H$3,H2716,holiday!$B$2:$B$10),IF(DAY(H2716)&lt;DAY(H2717),NETWORKDAYS($H$3,H2716,holiday!$B$2:$B$10),0)))</f>
        <v/>
      </c>
      <c r="O2716" t="str">
        <f>IF(ISBLANK(A2716),"",SUMIF($A$3:$A2716,O$2,$B$3:$B2716))</f>
        <v/>
      </c>
      <c r="P2716" t="str">
        <f>IF(ISBLANK(A2716),"",SUMIF($A$3:$A2716,P$2,$B$3:$B2716))</f>
        <v/>
      </c>
      <c r="Q2716" t="str">
        <f>IF(ISBLANK(A2716),"",SUMIF($A$3:$A2716,Q$2,$B$3:$B2716))</f>
        <v/>
      </c>
      <c r="R2716" t="str">
        <f>IF(ISBLANK(A2716),"",SUMIF($A$3:$A2716,R$2,$B$3:$B2716))</f>
        <v/>
      </c>
      <c r="T2716" s="2" t="str">
        <f t="shared" si="339"/>
        <v/>
      </c>
      <c r="U2716" s="2" t="str">
        <f t="shared" si="340"/>
        <v/>
      </c>
      <c r="V2716" s="2" t="str">
        <f t="shared" si="341"/>
        <v/>
      </c>
      <c r="W2716" s="2" t="str">
        <f t="shared" si="342"/>
        <v/>
      </c>
    </row>
    <row r="2717" spans="8:23" x14ac:dyDescent="0.3">
      <c r="H2717" s="12">
        <f t="shared" si="343"/>
        <v>0</v>
      </c>
      <c r="I2717" s="2" t="str">
        <f t="shared" si="336"/>
        <v/>
      </c>
      <c r="J2717" s="2" t="str">
        <f>IF(ISBLANK(A2717),"",-SUM(I$3:I2717))</f>
        <v/>
      </c>
      <c r="K2717" s="2" t="str">
        <f t="shared" si="337"/>
        <v/>
      </c>
      <c r="L2717" s="7" t="str">
        <f t="shared" si="338"/>
        <v/>
      </c>
      <c r="M2717" s="7" t="str">
        <f>IF(ISBLANK(A2717),"",K2717/($M$1+SUM(K$3:K2716)))</f>
        <v/>
      </c>
      <c r="N2717" t="str">
        <f>IF(ISBLANK(A2717),"",IF(H2718=0,NETWORKDAYS($H$3,H2717,holiday!$B$2:$B$10),IF(DAY(H2717)&lt;DAY(H2718),NETWORKDAYS($H$3,H2717,holiday!$B$2:$B$10),0)))</f>
        <v/>
      </c>
      <c r="O2717" t="str">
        <f>IF(ISBLANK(A2717),"",SUMIF($A$3:$A2717,O$2,$B$3:$B2717))</f>
        <v/>
      </c>
      <c r="P2717" t="str">
        <f>IF(ISBLANK(A2717),"",SUMIF($A$3:$A2717,P$2,$B$3:$B2717))</f>
        <v/>
      </c>
      <c r="Q2717" t="str">
        <f>IF(ISBLANK(A2717),"",SUMIF($A$3:$A2717,Q$2,$B$3:$B2717))</f>
        <v/>
      </c>
      <c r="R2717" t="str">
        <f>IF(ISBLANK(A2717),"",SUMIF($A$3:$A2717,R$2,$B$3:$B2717))</f>
        <v/>
      </c>
      <c r="T2717" s="2" t="str">
        <f t="shared" si="339"/>
        <v/>
      </c>
      <c r="U2717" s="2" t="str">
        <f t="shared" si="340"/>
        <v/>
      </c>
      <c r="V2717" s="2" t="str">
        <f t="shared" si="341"/>
        <v/>
      </c>
      <c r="W2717" s="2" t="str">
        <f t="shared" si="342"/>
        <v/>
      </c>
    </row>
    <row r="2718" spans="8:23" x14ac:dyDescent="0.3">
      <c r="H2718" s="12">
        <f t="shared" si="343"/>
        <v>0</v>
      </c>
      <c r="I2718" s="2" t="str">
        <f t="shared" si="336"/>
        <v/>
      </c>
      <c r="J2718" s="2" t="str">
        <f>IF(ISBLANK(A2718),"",-SUM(I$3:I2718))</f>
        <v/>
      </c>
      <c r="K2718" s="2" t="str">
        <f t="shared" si="337"/>
        <v/>
      </c>
      <c r="L2718" s="7" t="str">
        <f t="shared" si="338"/>
        <v/>
      </c>
      <c r="M2718" s="7" t="str">
        <f>IF(ISBLANK(A2718),"",K2718/($M$1+SUM(K$3:K2717)))</f>
        <v/>
      </c>
      <c r="N2718" t="str">
        <f>IF(ISBLANK(A2718),"",IF(H2719=0,NETWORKDAYS($H$3,H2718,holiday!$B$2:$B$10),IF(DAY(H2718)&lt;DAY(H2719),NETWORKDAYS($H$3,H2718,holiday!$B$2:$B$10),0)))</f>
        <v/>
      </c>
      <c r="O2718" t="str">
        <f>IF(ISBLANK(A2718),"",SUMIF($A$3:$A2718,O$2,$B$3:$B2718))</f>
        <v/>
      </c>
      <c r="P2718" t="str">
        <f>IF(ISBLANK(A2718),"",SUMIF($A$3:$A2718,P$2,$B$3:$B2718))</f>
        <v/>
      </c>
      <c r="Q2718" t="str">
        <f>IF(ISBLANK(A2718),"",SUMIF($A$3:$A2718,Q$2,$B$3:$B2718))</f>
        <v/>
      </c>
      <c r="R2718" t="str">
        <f>IF(ISBLANK(A2718),"",SUMIF($A$3:$A2718,R$2,$B$3:$B2718))</f>
        <v/>
      </c>
      <c r="T2718" s="2" t="str">
        <f t="shared" si="339"/>
        <v/>
      </c>
      <c r="U2718" s="2" t="str">
        <f t="shared" si="340"/>
        <v/>
      </c>
      <c r="V2718" s="2" t="str">
        <f t="shared" si="341"/>
        <v/>
      </c>
      <c r="W2718" s="2" t="str">
        <f t="shared" si="342"/>
        <v/>
      </c>
    </row>
    <row r="2719" spans="8:23" x14ac:dyDescent="0.3">
      <c r="H2719" s="12">
        <f t="shared" si="343"/>
        <v>0</v>
      </c>
      <c r="I2719" s="2" t="str">
        <f t="shared" si="336"/>
        <v/>
      </c>
      <c r="J2719" s="2" t="str">
        <f>IF(ISBLANK(A2719),"",-SUM(I$3:I2719))</f>
        <v/>
      </c>
      <c r="K2719" s="2" t="str">
        <f t="shared" si="337"/>
        <v/>
      </c>
      <c r="L2719" s="7" t="str">
        <f t="shared" si="338"/>
        <v/>
      </c>
      <c r="M2719" s="7" t="str">
        <f>IF(ISBLANK(A2719),"",K2719/($M$1+SUM(K$3:K2718)))</f>
        <v/>
      </c>
      <c r="N2719" t="str">
        <f>IF(ISBLANK(A2719),"",IF(H2720=0,NETWORKDAYS($H$3,H2719,holiday!$B$2:$B$10),IF(DAY(H2719)&lt;DAY(H2720),NETWORKDAYS($H$3,H2719,holiday!$B$2:$B$10),0)))</f>
        <v/>
      </c>
      <c r="O2719" t="str">
        <f>IF(ISBLANK(A2719),"",SUMIF($A$3:$A2719,O$2,$B$3:$B2719))</f>
        <v/>
      </c>
      <c r="P2719" t="str">
        <f>IF(ISBLANK(A2719),"",SUMIF($A$3:$A2719,P$2,$B$3:$B2719))</f>
        <v/>
      </c>
      <c r="Q2719" t="str">
        <f>IF(ISBLANK(A2719),"",SUMIF($A$3:$A2719,Q$2,$B$3:$B2719))</f>
        <v/>
      </c>
      <c r="R2719" t="str">
        <f>IF(ISBLANK(A2719),"",SUMIF($A$3:$A2719,R$2,$B$3:$B2719))</f>
        <v/>
      </c>
      <c r="T2719" s="2" t="str">
        <f t="shared" si="339"/>
        <v/>
      </c>
      <c r="U2719" s="2" t="str">
        <f t="shared" si="340"/>
        <v/>
      </c>
      <c r="V2719" s="2" t="str">
        <f t="shared" si="341"/>
        <v/>
      </c>
      <c r="W2719" s="2" t="str">
        <f t="shared" si="342"/>
        <v/>
      </c>
    </row>
    <row r="2720" spans="8:23" x14ac:dyDescent="0.3">
      <c r="H2720" s="12">
        <f t="shared" si="343"/>
        <v>0</v>
      </c>
      <c r="I2720" s="2" t="str">
        <f t="shared" si="336"/>
        <v/>
      </c>
      <c r="J2720" s="2" t="str">
        <f>IF(ISBLANK(A2720),"",-SUM(I$3:I2720))</f>
        <v/>
      </c>
      <c r="K2720" s="2" t="str">
        <f t="shared" si="337"/>
        <v/>
      </c>
      <c r="L2720" s="7" t="str">
        <f t="shared" si="338"/>
        <v/>
      </c>
      <c r="M2720" s="7" t="str">
        <f>IF(ISBLANK(A2720),"",K2720/($M$1+SUM(K$3:K2719)))</f>
        <v/>
      </c>
      <c r="N2720" t="str">
        <f>IF(ISBLANK(A2720),"",IF(H2721=0,NETWORKDAYS($H$3,H2720,holiday!$B$2:$B$10),IF(DAY(H2720)&lt;DAY(H2721),NETWORKDAYS($H$3,H2720,holiday!$B$2:$B$10),0)))</f>
        <v/>
      </c>
      <c r="O2720" t="str">
        <f>IF(ISBLANK(A2720),"",SUMIF($A$3:$A2720,O$2,$B$3:$B2720))</f>
        <v/>
      </c>
      <c r="P2720" t="str">
        <f>IF(ISBLANK(A2720),"",SUMIF($A$3:$A2720,P$2,$B$3:$B2720))</f>
        <v/>
      </c>
      <c r="Q2720" t="str">
        <f>IF(ISBLANK(A2720),"",SUMIF($A$3:$A2720,Q$2,$B$3:$B2720))</f>
        <v/>
      </c>
      <c r="R2720" t="str">
        <f>IF(ISBLANK(A2720),"",SUMIF($A$3:$A2720,R$2,$B$3:$B2720))</f>
        <v/>
      </c>
      <c r="T2720" s="2" t="str">
        <f t="shared" si="339"/>
        <v/>
      </c>
      <c r="U2720" s="2" t="str">
        <f t="shared" si="340"/>
        <v/>
      </c>
      <c r="V2720" s="2" t="str">
        <f t="shared" si="341"/>
        <v/>
      </c>
      <c r="W2720" s="2" t="str">
        <f t="shared" si="342"/>
        <v/>
      </c>
    </row>
    <row r="2721" spans="8:23" x14ac:dyDescent="0.3">
      <c r="H2721" s="12">
        <f t="shared" si="343"/>
        <v>0</v>
      </c>
      <c r="I2721" s="2" t="str">
        <f t="shared" si="336"/>
        <v/>
      </c>
      <c r="J2721" s="2" t="str">
        <f>IF(ISBLANK(A2721),"",-SUM(I$3:I2721))</f>
        <v/>
      </c>
      <c r="K2721" s="2" t="str">
        <f t="shared" si="337"/>
        <v/>
      </c>
      <c r="L2721" s="7" t="str">
        <f t="shared" si="338"/>
        <v/>
      </c>
      <c r="M2721" s="7" t="str">
        <f>IF(ISBLANK(A2721),"",K2721/($M$1+SUM(K$3:K2720)))</f>
        <v/>
      </c>
      <c r="N2721" t="str">
        <f>IF(ISBLANK(A2721),"",IF(H2722=0,NETWORKDAYS($H$3,H2721,holiday!$B$2:$B$10),IF(DAY(H2721)&lt;DAY(H2722),NETWORKDAYS($H$3,H2721,holiday!$B$2:$B$10),0)))</f>
        <v/>
      </c>
      <c r="O2721" t="str">
        <f>IF(ISBLANK(A2721),"",SUMIF($A$3:$A2721,O$2,$B$3:$B2721))</f>
        <v/>
      </c>
      <c r="P2721" t="str">
        <f>IF(ISBLANK(A2721),"",SUMIF($A$3:$A2721,P$2,$B$3:$B2721))</f>
        <v/>
      </c>
      <c r="Q2721" t="str">
        <f>IF(ISBLANK(A2721),"",SUMIF($A$3:$A2721,Q$2,$B$3:$B2721))</f>
        <v/>
      </c>
      <c r="R2721" t="str">
        <f>IF(ISBLANK(A2721),"",SUMIF($A$3:$A2721,R$2,$B$3:$B2721))</f>
        <v/>
      </c>
      <c r="T2721" s="2" t="str">
        <f t="shared" si="339"/>
        <v/>
      </c>
      <c r="U2721" s="2" t="str">
        <f t="shared" si="340"/>
        <v/>
      </c>
      <c r="V2721" s="2" t="str">
        <f t="shared" si="341"/>
        <v/>
      </c>
      <c r="W2721" s="2" t="str">
        <f t="shared" si="342"/>
        <v/>
      </c>
    </row>
    <row r="2722" spans="8:23" x14ac:dyDescent="0.3">
      <c r="H2722" s="12">
        <f t="shared" si="343"/>
        <v>0</v>
      </c>
      <c r="I2722" s="2" t="str">
        <f t="shared" si="336"/>
        <v/>
      </c>
      <c r="J2722" s="2" t="str">
        <f>IF(ISBLANK(A2722),"",-SUM(I$3:I2722))</f>
        <v/>
      </c>
      <c r="K2722" s="2" t="str">
        <f t="shared" si="337"/>
        <v/>
      </c>
      <c r="L2722" s="7" t="str">
        <f t="shared" si="338"/>
        <v/>
      </c>
      <c r="M2722" s="7" t="str">
        <f>IF(ISBLANK(A2722),"",K2722/($M$1+SUM(K$3:K2721)))</f>
        <v/>
      </c>
      <c r="N2722" t="str">
        <f>IF(ISBLANK(A2722),"",IF(H2723=0,NETWORKDAYS($H$3,H2722,holiday!$B$2:$B$10),IF(DAY(H2722)&lt;DAY(H2723),NETWORKDAYS($H$3,H2722,holiday!$B$2:$B$10),0)))</f>
        <v/>
      </c>
      <c r="O2722" t="str">
        <f>IF(ISBLANK(A2722),"",SUMIF($A$3:$A2722,O$2,$B$3:$B2722))</f>
        <v/>
      </c>
      <c r="P2722" t="str">
        <f>IF(ISBLANK(A2722),"",SUMIF($A$3:$A2722,P$2,$B$3:$B2722))</f>
        <v/>
      </c>
      <c r="Q2722" t="str">
        <f>IF(ISBLANK(A2722),"",SUMIF($A$3:$A2722,Q$2,$B$3:$B2722))</f>
        <v/>
      </c>
      <c r="R2722" t="str">
        <f>IF(ISBLANK(A2722),"",SUMIF($A$3:$A2722,R$2,$B$3:$B2722))</f>
        <v/>
      </c>
      <c r="T2722" s="2" t="str">
        <f t="shared" si="339"/>
        <v/>
      </c>
      <c r="U2722" s="2" t="str">
        <f t="shared" si="340"/>
        <v/>
      </c>
      <c r="V2722" s="2" t="str">
        <f t="shared" si="341"/>
        <v/>
      </c>
      <c r="W2722" s="2" t="str">
        <f t="shared" si="342"/>
        <v/>
      </c>
    </row>
    <row r="2723" spans="8:23" x14ac:dyDescent="0.3">
      <c r="H2723" s="12">
        <f t="shared" si="343"/>
        <v>0</v>
      </c>
      <c r="I2723" s="2" t="str">
        <f t="shared" si="336"/>
        <v/>
      </c>
      <c r="J2723" s="2" t="str">
        <f>IF(ISBLANK(A2723),"",-SUM(I$3:I2723))</f>
        <v/>
      </c>
      <c r="K2723" s="2" t="str">
        <f t="shared" si="337"/>
        <v/>
      </c>
      <c r="L2723" s="7" t="str">
        <f t="shared" si="338"/>
        <v/>
      </c>
      <c r="M2723" s="7" t="str">
        <f>IF(ISBLANK(A2723),"",K2723/($M$1+SUM(K$3:K2722)))</f>
        <v/>
      </c>
      <c r="N2723" t="str">
        <f>IF(ISBLANK(A2723),"",IF(H2724=0,NETWORKDAYS($H$3,H2723,holiday!$B$2:$B$10),IF(DAY(H2723)&lt;DAY(H2724),NETWORKDAYS($H$3,H2723,holiday!$B$2:$B$10),0)))</f>
        <v/>
      </c>
      <c r="O2723" t="str">
        <f>IF(ISBLANK(A2723),"",SUMIF($A$3:$A2723,O$2,$B$3:$B2723))</f>
        <v/>
      </c>
      <c r="P2723" t="str">
        <f>IF(ISBLANK(A2723),"",SUMIF($A$3:$A2723,P$2,$B$3:$B2723))</f>
        <v/>
      </c>
      <c r="Q2723" t="str">
        <f>IF(ISBLANK(A2723),"",SUMIF($A$3:$A2723,Q$2,$B$3:$B2723))</f>
        <v/>
      </c>
      <c r="R2723" t="str">
        <f>IF(ISBLANK(A2723),"",SUMIF($A$3:$A2723,R$2,$B$3:$B2723))</f>
        <v/>
      </c>
      <c r="T2723" s="2" t="str">
        <f t="shared" si="339"/>
        <v/>
      </c>
      <c r="U2723" s="2" t="str">
        <f t="shared" si="340"/>
        <v/>
      </c>
      <c r="V2723" s="2" t="str">
        <f t="shared" si="341"/>
        <v/>
      </c>
      <c r="W2723" s="2" t="str">
        <f t="shared" si="342"/>
        <v/>
      </c>
    </row>
    <row r="2724" spans="8:23" x14ac:dyDescent="0.3">
      <c r="H2724" s="12">
        <f t="shared" si="343"/>
        <v>0</v>
      </c>
      <c r="I2724" s="2" t="str">
        <f t="shared" si="336"/>
        <v/>
      </c>
      <c r="J2724" s="2" t="str">
        <f>IF(ISBLANK(A2724),"",-SUM(I$3:I2724))</f>
        <v/>
      </c>
      <c r="K2724" s="2" t="str">
        <f t="shared" si="337"/>
        <v/>
      </c>
      <c r="L2724" s="7" t="str">
        <f t="shared" si="338"/>
        <v/>
      </c>
      <c r="M2724" s="7" t="str">
        <f>IF(ISBLANK(A2724),"",K2724/($M$1+SUM(K$3:K2723)))</f>
        <v/>
      </c>
      <c r="N2724" t="str">
        <f>IF(ISBLANK(A2724),"",IF(H2725=0,NETWORKDAYS($H$3,H2724,holiday!$B$2:$B$10),IF(DAY(H2724)&lt;DAY(H2725),NETWORKDAYS($H$3,H2724,holiday!$B$2:$B$10),0)))</f>
        <v/>
      </c>
      <c r="O2724" t="str">
        <f>IF(ISBLANK(A2724),"",SUMIF($A$3:$A2724,O$2,$B$3:$B2724))</f>
        <v/>
      </c>
      <c r="P2724" t="str">
        <f>IF(ISBLANK(A2724),"",SUMIF($A$3:$A2724,P$2,$B$3:$B2724))</f>
        <v/>
      </c>
      <c r="Q2724" t="str">
        <f>IF(ISBLANK(A2724),"",SUMIF($A$3:$A2724,Q$2,$B$3:$B2724))</f>
        <v/>
      </c>
      <c r="R2724" t="str">
        <f>IF(ISBLANK(A2724),"",SUMIF($A$3:$A2724,R$2,$B$3:$B2724))</f>
        <v/>
      </c>
      <c r="T2724" s="2" t="str">
        <f t="shared" si="339"/>
        <v/>
      </c>
      <c r="U2724" s="2" t="str">
        <f t="shared" si="340"/>
        <v/>
      </c>
      <c r="V2724" s="2" t="str">
        <f t="shared" si="341"/>
        <v/>
      </c>
      <c r="W2724" s="2" t="str">
        <f t="shared" si="342"/>
        <v/>
      </c>
    </row>
    <row r="2725" spans="8:23" x14ac:dyDescent="0.3">
      <c r="H2725" s="12">
        <f t="shared" si="343"/>
        <v>0</v>
      </c>
      <c r="I2725" s="2" t="str">
        <f t="shared" si="336"/>
        <v/>
      </c>
      <c r="J2725" s="2" t="str">
        <f>IF(ISBLANK(A2725),"",-SUM(I$3:I2725))</f>
        <v/>
      </c>
      <c r="K2725" s="2" t="str">
        <f t="shared" si="337"/>
        <v/>
      </c>
      <c r="L2725" s="7" t="str">
        <f t="shared" si="338"/>
        <v/>
      </c>
      <c r="M2725" s="7" t="str">
        <f>IF(ISBLANK(A2725),"",K2725/($M$1+SUM(K$3:K2724)))</f>
        <v/>
      </c>
      <c r="N2725" t="str">
        <f>IF(ISBLANK(A2725),"",IF(H2726=0,NETWORKDAYS($H$3,H2725,holiday!$B$2:$B$10),IF(DAY(H2725)&lt;DAY(H2726),NETWORKDAYS($H$3,H2725,holiday!$B$2:$B$10),0)))</f>
        <v/>
      </c>
      <c r="O2725" t="str">
        <f>IF(ISBLANK(A2725),"",SUMIF($A$3:$A2725,O$2,$B$3:$B2725))</f>
        <v/>
      </c>
      <c r="P2725" t="str">
        <f>IF(ISBLANK(A2725),"",SUMIF($A$3:$A2725,P$2,$B$3:$B2725))</f>
        <v/>
      </c>
      <c r="Q2725" t="str">
        <f>IF(ISBLANK(A2725),"",SUMIF($A$3:$A2725,Q$2,$B$3:$B2725))</f>
        <v/>
      </c>
      <c r="R2725" t="str">
        <f>IF(ISBLANK(A2725),"",SUMIF($A$3:$A2725,R$2,$B$3:$B2725))</f>
        <v/>
      </c>
      <c r="T2725" s="2" t="str">
        <f t="shared" si="339"/>
        <v/>
      </c>
      <c r="U2725" s="2" t="str">
        <f t="shared" si="340"/>
        <v/>
      </c>
      <c r="V2725" s="2" t="str">
        <f t="shared" si="341"/>
        <v/>
      </c>
      <c r="W2725" s="2" t="str">
        <f t="shared" si="342"/>
        <v/>
      </c>
    </row>
    <row r="2726" spans="8:23" x14ac:dyDescent="0.3">
      <c r="H2726" s="12">
        <f t="shared" si="343"/>
        <v>0</v>
      </c>
      <c r="I2726" s="2" t="str">
        <f t="shared" si="336"/>
        <v/>
      </c>
      <c r="J2726" s="2" t="str">
        <f>IF(ISBLANK(A2726),"",-SUM(I$3:I2726))</f>
        <v/>
      </c>
      <c r="K2726" s="2" t="str">
        <f t="shared" si="337"/>
        <v/>
      </c>
      <c r="L2726" s="7" t="str">
        <f t="shared" si="338"/>
        <v/>
      </c>
      <c r="M2726" s="7" t="str">
        <f>IF(ISBLANK(A2726),"",K2726/($M$1+SUM(K$3:K2725)))</f>
        <v/>
      </c>
      <c r="N2726" t="str">
        <f>IF(ISBLANK(A2726),"",IF(H2727=0,NETWORKDAYS($H$3,H2726,holiday!$B$2:$B$10),IF(DAY(H2726)&lt;DAY(H2727),NETWORKDAYS($H$3,H2726,holiday!$B$2:$B$10),0)))</f>
        <v/>
      </c>
      <c r="O2726" t="str">
        <f>IF(ISBLANK(A2726),"",SUMIF($A$3:$A2726,O$2,$B$3:$B2726))</f>
        <v/>
      </c>
      <c r="P2726" t="str">
        <f>IF(ISBLANK(A2726),"",SUMIF($A$3:$A2726,P$2,$B$3:$B2726))</f>
        <v/>
      </c>
      <c r="Q2726" t="str">
        <f>IF(ISBLANK(A2726),"",SUMIF($A$3:$A2726,Q$2,$B$3:$B2726))</f>
        <v/>
      </c>
      <c r="R2726" t="str">
        <f>IF(ISBLANK(A2726),"",SUMIF($A$3:$A2726,R$2,$B$3:$B2726))</f>
        <v/>
      </c>
      <c r="T2726" s="2" t="str">
        <f t="shared" si="339"/>
        <v/>
      </c>
      <c r="U2726" s="2" t="str">
        <f t="shared" si="340"/>
        <v/>
      </c>
      <c r="V2726" s="2" t="str">
        <f t="shared" si="341"/>
        <v/>
      </c>
      <c r="W2726" s="2" t="str">
        <f t="shared" si="342"/>
        <v/>
      </c>
    </row>
    <row r="2727" spans="8:23" x14ac:dyDescent="0.3">
      <c r="H2727" s="12">
        <f t="shared" si="343"/>
        <v>0</v>
      </c>
      <c r="I2727" s="2" t="str">
        <f t="shared" si="336"/>
        <v/>
      </c>
      <c r="J2727" s="2" t="str">
        <f>IF(ISBLANK(A2727),"",-SUM(I$3:I2727))</f>
        <v/>
      </c>
      <c r="K2727" s="2" t="str">
        <f t="shared" si="337"/>
        <v/>
      </c>
      <c r="L2727" s="7" t="str">
        <f t="shared" si="338"/>
        <v/>
      </c>
      <c r="M2727" s="7" t="str">
        <f>IF(ISBLANK(A2727),"",K2727/($M$1+SUM(K$3:K2726)))</f>
        <v/>
      </c>
      <c r="N2727" t="str">
        <f>IF(ISBLANK(A2727),"",IF(H2728=0,NETWORKDAYS($H$3,H2727,holiday!$B$2:$B$10),IF(DAY(H2727)&lt;DAY(H2728),NETWORKDAYS($H$3,H2727,holiday!$B$2:$B$10),0)))</f>
        <v/>
      </c>
      <c r="O2727" t="str">
        <f>IF(ISBLANK(A2727),"",SUMIF($A$3:$A2727,O$2,$B$3:$B2727))</f>
        <v/>
      </c>
      <c r="P2727" t="str">
        <f>IF(ISBLANK(A2727),"",SUMIF($A$3:$A2727,P$2,$B$3:$B2727))</f>
        <v/>
      </c>
      <c r="Q2727" t="str">
        <f>IF(ISBLANK(A2727),"",SUMIF($A$3:$A2727,Q$2,$B$3:$B2727))</f>
        <v/>
      </c>
      <c r="R2727" t="str">
        <f>IF(ISBLANK(A2727),"",SUMIF($A$3:$A2727,R$2,$B$3:$B2727))</f>
        <v/>
      </c>
      <c r="T2727" s="2" t="str">
        <f t="shared" si="339"/>
        <v/>
      </c>
      <c r="U2727" s="2" t="str">
        <f t="shared" si="340"/>
        <v/>
      </c>
      <c r="V2727" s="2" t="str">
        <f t="shared" si="341"/>
        <v/>
      </c>
      <c r="W2727" s="2" t="str">
        <f t="shared" si="342"/>
        <v/>
      </c>
    </row>
    <row r="2728" spans="8:23" x14ac:dyDescent="0.3">
      <c r="H2728" s="12">
        <f t="shared" si="343"/>
        <v>0</v>
      </c>
      <c r="I2728" s="2" t="str">
        <f t="shared" ref="I2728:I2791" si="344">IF(ISBLANK(A2728),"",-B2728*C2728)</f>
        <v/>
      </c>
      <c r="J2728" s="2" t="str">
        <f>IF(ISBLANK(A2728),"",-SUM(I$3:I2728))</f>
        <v/>
      </c>
      <c r="K2728" s="2" t="str">
        <f t="shared" ref="K2728:K2791" si="345">IF(ISBLANK(A2728),"",SUMPRODUCT(O2728:R2728,T2728:W2728)-J2728)</f>
        <v/>
      </c>
      <c r="L2728" s="7" t="str">
        <f t="shared" ref="L2728:L2791" si="346">IF(ISBLANK(A2728),"",K2728/$M$1)</f>
        <v/>
      </c>
      <c r="M2728" s="7" t="str">
        <f>IF(ISBLANK(A2728),"",K2728/($M$1+SUM(K$3:K2727)))</f>
        <v/>
      </c>
      <c r="N2728" t="str">
        <f>IF(ISBLANK(A2728),"",IF(H2729=0,NETWORKDAYS($H$3,H2728,holiday!$B$2:$B$10),IF(DAY(H2728)&lt;DAY(H2729),NETWORKDAYS($H$3,H2728,holiday!$B$2:$B$10),0)))</f>
        <v/>
      </c>
      <c r="O2728" t="str">
        <f>IF(ISBLANK(A2728),"",SUMIF($A$3:$A2728,O$2,$B$3:$B2728))</f>
        <v/>
      </c>
      <c r="P2728" t="str">
        <f>IF(ISBLANK(A2728),"",SUMIF($A$3:$A2728,P$2,$B$3:$B2728))</f>
        <v/>
      </c>
      <c r="Q2728" t="str">
        <f>IF(ISBLANK(A2728),"",SUMIF($A$3:$A2728,Q$2,$B$3:$B2728))</f>
        <v/>
      </c>
      <c r="R2728" t="str">
        <f>IF(ISBLANK(A2728),"",SUMIF($A$3:$A2728,R$2,$B$3:$B2728))</f>
        <v/>
      </c>
      <c r="T2728" s="2" t="str">
        <f t="shared" ref="T2728:T2791" si="347">IF(ISBLANK(A2728),"",IF($A2728=T$2,$C2728,T2727))</f>
        <v/>
      </c>
      <c r="U2728" s="2" t="str">
        <f t="shared" ref="U2728:U2791" si="348">IF(ISBLANK(A2728),"",IF($A2728=U$2,$C2728,U2727))</f>
        <v/>
      </c>
      <c r="V2728" s="2" t="str">
        <f t="shared" ref="V2728:V2791" si="349">IF(ISBLANK(A2728),"",IF($A2728=V$2,$C2728,V2727))</f>
        <v/>
      </c>
      <c r="W2728" s="2" t="str">
        <f t="shared" ref="W2728:W2791" si="350">IF(ISBLANK(A2728),"",IF($A2728=W$2,$C2728,W2727))</f>
        <v/>
      </c>
    </row>
    <row r="2729" spans="8:23" x14ac:dyDescent="0.3">
      <c r="H2729" s="12">
        <f t="shared" si="343"/>
        <v>0</v>
      </c>
      <c r="I2729" s="2" t="str">
        <f t="shared" si="344"/>
        <v/>
      </c>
      <c r="J2729" s="2" t="str">
        <f>IF(ISBLANK(A2729),"",-SUM(I$3:I2729))</f>
        <v/>
      </c>
      <c r="K2729" s="2" t="str">
        <f t="shared" si="345"/>
        <v/>
      </c>
      <c r="L2729" s="7" t="str">
        <f t="shared" si="346"/>
        <v/>
      </c>
      <c r="M2729" s="7" t="str">
        <f>IF(ISBLANK(A2729),"",K2729/($M$1+SUM(K$3:K2728)))</f>
        <v/>
      </c>
      <c r="N2729" t="str">
        <f>IF(ISBLANK(A2729),"",IF(H2730=0,NETWORKDAYS($H$3,H2729,holiday!$B$2:$B$10),IF(DAY(H2729)&lt;DAY(H2730),NETWORKDAYS($H$3,H2729,holiday!$B$2:$B$10),0)))</f>
        <v/>
      </c>
      <c r="O2729" t="str">
        <f>IF(ISBLANK(A2729),"",SUMIF($A$3:$A2729,O$2,$B$3:$B2729))</f>
        <v/>
      </c>
      <c r="P2729" t="str">
        <f>IF(ISBLANK(A2729),"",SUMIF($A$3:$A2729,P$2,$B$3:$B2729))</f>
        <v/>
      </c>
      <c r="Q2729" t="str">
        <f>IF(ISBLANK(A2729),"",SUMIF($A$3:$A2729,Q$2,$B$3:$B2729))</f>
        <v/>
      </c>
      <c r="R2729" t="str">
        <f>IF(ISBLANK(A2729),"",SUMIF($A$3:$A2729,R$2,$B$3:$B2729))</f>
        <v/>
      </c>
      <c r="T2729" s="2" t="str">
        <f t="shared" si="347"/>
        <v/>
      </c>
      <c r="U2729" s="2" t="str">
        <f t="shared" si="348"/>
        <v/>
      </c>
      <c r="V2729" s="2" t="str">
        <f t="shared" si="349"/>
        <v/>
      </c>
      <c r="W2729" s="2" t="str">
        <f t="shared" si="350"/>
        <v/>
      </c>
    </row>
    <row r="2730" spans="8:23" x14ac:dyDescent="0.3">
      <c r="H2730" s="12">
        <f t="shared" si="343"/>
        <v>0</v>
      </c>
      <c r="I2730" s="2" t="str">
        <f t="shared" si="344"/>
        <v/>
      </c>
      <c r="J2730" s="2" t="str">
        <f>IF(ISBLANK(A2730),"",-SUM(I$3:I2730))</f>
        <v/>
      </c>
      <c r="K2730" s="2" t="str">
        <f t="shared" si="345"/>
        <v/>
      </c>
      <c r="L2730" s="7" t="str">
        <f t="shared" si="346"/>
        <v/>
      </c>
      <c r="M2730" s="7" t="str">
        <f>IF(ISBLANK(A2730),"",K2730/($M$1+SUM(K$3:K2729)))</f>
        <v/>
      </c>
      <c r="N2730" t="str">
        <f>IF(ISBLANK(A2730),"",IF(H2731=0,NETWORKDAYS($H$3,H2730,holiday!$B$2:$B$10),IF(DAY(H2730)&lt;DAY(H2731),NETWORKDAYS($H$3,H2730,holiday!$B$2:$B$10),0)))</f>
        <v/>
      </c>
      <c r="O2730" t="str">
        <f>IF(ISBLANK(A2730),"",SUMIF($A$3:$A2730,O$2,$B$3:$B2730))</f>
        <v/>
      </c>
      <c r="P2730" t="str">
        <f>IF(ISBLANK(A2730),"",SUMIF($A$3:$A2730,P$2,$B$3:$B2730))</f>
        <v/>
      </c>
      <c r="Q2730" t="str">
        <f>IF(ISBLANK(A2730),"",SUMIF($A$3:$A2730,Q$2,$B$3:$B2730))</f>
        <v/>
      </c>
      <c r="R2730" t="str">
        <f>IF(ISBLANK(A2730),"",SUMIF($A$3:$A2730,R$2,$B$3:$B2730))</f>
        <v/>
      </c>
      <c r="T2730" s="2" t="str">
        <f t="shared" si="347"/>
        <v/>
      </c>
      <c r="U2730" s="2" t="str">
        <f t="shared" si="348"/>
        <v/>
      </c>
      <c r="V2730" s="2" t="str">
        <f t="shared" si="349"/>
        <v/>
      </c>
      <c r="W2730" s="2" t="str">
        <f t="shared" si="350"/>
        <v/>
      </c>
    </row>
    <row r="2731" spans="8:23" x14ac:dyDescent="0.3">
      <c r="H2731" s="12">
        <f t="shared" si="343"/>
        <v>0</v>
      </c>
      <c r="I2731" s="2" t="str">
        <f t="shared" si="344"/>
        <v/>
      </c>
      <c r="J2731" s="2" t="str">
        <f>IF(ISBLANK(A2731),"",-SUM(I$3:I2731))</f>
        <v/>
      </c>
      <c r="K2731" s="2" t="str">
        <f t="shared" si="345"/>
        <v/>
      </c>
      <c r="L2731" s="7" t="str">
        <f t="shared" si="346"/>
        <v/>
      </c>
      <c r="M2731" s="7" t="str">
        <f>IF(ISBLANK(A2731),"",K2731/($M$1+SUM(K$3:K2730)))</f>
        <v/>
      </c>
      <c r="N2731" t="str">
        <f>IF(ISBLANK(A2731),"",IF(H2732=0,NETWORKDAYS($H$3,H2731,holiday!$B$2:$B$10),IF(DAY(H2731)&lt;DAY(H2732),NETWORKDAYS($H$3,H2731,holiday!$B$2:$B$10),0)))</f>
        <v/>
      </c>
      <c r="O2731" t="str">
        <f>IF(ISBLANK(A2731),"",SUMIF($A$3:$A2731,O$2,$B$3:$B2731))</f>
        <v/>
      </c>
      <c r="P2731" t="str">
        <f>IF(ISBLANK(A2731),"",SUMIF($A$3:$A2731,P$2,$B$3:$B2731))</f>
        <v/>
      </c>
      <c r="Q2731" t="str">
        <f>IF(ISBLANK(A2731),"",SUMIF($A$3:$A2731,Q$2,$B$3:$B2731))</f>
        <v/>
      </c>
      <c r="R2731" t="str">
        <f>IF(ISBLANK(A2731),"",SUMIF($A$3:$A2731,R$2,$B$3:$B2731))</f>
        <v/>
      </c>
      <c r="T2731" s="2" t="str">
        <f t="shared" si="347"/>
        <v/>
      </c>
      <c r="U2731" s="2" t="str">
        <f t="shared" si="348"/>
        <v/>
      </c>
      <c r="V2731" s="2" t="str">
        <f t="shared" si="349"/>
        <v/>
      </c>
      <c r="W2731" s="2" t="str">
        <f t="shared" si="350"/>
        <v/>
      </c>
    </row>
    <row r="2732" spans="8:23" x14ac:dyDescent="0.3">
      <c r="H2732" s="12">
        <f t="shared" si="343"/>
        <v>0</v>
      </c>
      <c r="I2732" s="2" t="str">
        <f t="shared" si="344"/>
        <v/>
      </c>
      <c r="J2732" s="2" t="str">
        <f>IF(ISBLANK(A2732),"",-SUM(I$3:I2732))</f>
        <v/>
      </c>
      <c r="K2732" s="2" t="str">
        <f t="shared" si="345"/>
        <v/>
      </c>
      <c r="L2732" s="7" t="str">
        <f t="shared" si="346"/>
        <v/>
      </c>
      <c r="M2732" s="7" t="str">
        <f>IF(ISBLANK(A2732),"",K2732/($M$1+SUM(K$3:K2731)))</f>
        <v/>
      </c>
      <c r="N2732" t="str">
        <f>IF(ISBLANK(A2732),"",IF(H2733=0,NETWORKDAYS($H$3,H2732,holiday!$B$2:$B$10),IF(DAY(H2732)&lt;DAY(H2733),NETWORKDAYS($H$3,H2732,holiday!$B$2:$B$10),0)))</f>
        <v/>
      </c>
      <c r="O2732" t="str">
        <f>IF(ISBLANK(A2732),"",SUMIF($A$3:$A2732,O$2,$B$3:$B2732))</f>
        <v/>
      </c>
      <c r="P2732" t="str">
        <f>IF(ISBLANK(A2732),"",SUMIF($A$3:$A2732,P$2,$B$3:$B2732))</f>
        <v/>
      </c>
      <c r="Q2732" t="str">
        <f>IF(ISBLANK(A2732),"",SUMIF($A$3:$A2732,Q$2,$B$3:$B2732))</f>
        <v/>
      </c>
      <c r="R2732" t="str">
        <f>IF(ISBLANK(A2732),"",SUMIF($A$3:$A2732,R$2,$B$3:$B2732))</f>
        <v/>
      </c>
      <c r="T2732" s="2" t="str">
        <f t="shared" si="347"/>
        <v/>
      </c>
      <c r="U2732" s="2" t="str">
        <f t="shared" si="348"/>
        <v/>
      </c>
      <c r="V2732" s="2" t="str">
        <f t="shared" si="349"/>
        <v/>
      </c>
      <c r="W2732" s="2" t="str">
        <f t="shared" si="350"/>
        <v/>
      </c>
    </row>
    <row r="2733" spans="8:23" x14ac:dyDescent="0.3">
      <c r="H2733" s="12">
        <f t="shared" si="343"/>
        <v>0</v>
      </c>
      <c r="I2733" s="2" t="str">
        <f t="shared" si="344"/>
        <v/>
      </c>
      <c r="J2733" s="2" t="str">
        <f>IF(ISBLANK(A2733),"",-SUM(I$3:I2733))</f>
        <v/>
      </c>
      <c r="K2733" s="2" t="str">
        <f t="shared" si="345"/>
        <v/>
      </c>
      <c r="L2733" s="7" t="str">
        <f t="shared" si="346"/>
        <v/>
      </c>
      <c r="M2733" s="7" t="str">
        <f>IF(ISBLANK(A2733),"",K2733/($M$1+SUM(K$3:K2732)))</f>
        <v/>
      </c>
      <c r="N2733" t="str">
        <f>IF(ISBLANK(A2733),"",IF(H2734=0,NETWORKDAYS($H$3,H2733,holiday!$B$2:$B$10),IF(DAY(H2733)&lt;DAY(H2734),NETWORKDAYS($H$3,H2733,holiday!$B$2:$B$10),0)))</f>
        <v/>
      </c>
      <c r="O2733" t="str">
        <f>IF(ISBLANK(A2733),"",SUMIF($A$3:$A2733,O$2,$B$3:$B2733))</f>
        <v/>
      </c>
      <c r="P2733" t="str">
        <f>IF(ISBLANK(A2733),"",SUMIF($A$3:$A2733,P$2,$B$3:$B2733))</f>
        <v/>
      </c>
      <c r="Q2733" t="str">
        <f>IF(ISBLANK(A2733),"",SUMIF($A$3:$A2733,Q$2,$B$3:$B2733))</f>
        <v/>
      </c>
      <c r="R2733" t="str">
        <f>IF(ISBLANK(A2733),"",SUMIF($A$3:$A2733,R$2,$B$3:$B2733))</f>
        <v/>
      </c>
      <c r="T2733" s="2" t="str">
        <f t="shared" si="347"/>
        <v/>
      </c>
      <c r="U2733" s="2" t="str">
        <f t="shared" si="348"/>
        <v/>
      </c>
      <c r="V2733" s="2" t="str">
        <f t="shared" si="349"/>
        <v/>
      </c>
      <c r="W2733" s="2" t="str">
        <f t="shared" si="350"/>
        <v/>
      </c>
    </row>
    <row r="2734" spans="8:23" x14ac:dyDescent="0.3">
      <c r="H2734" s="12">
        <f t="shared" si="343"/>
        <v>0</v>
      </c>
      <c r="I2734" s="2" t="str">
        <f t="shared" si="344"/>
        <v/>
      </c>
      <c r="J2734" s="2" t="str">
        <f>IF(ISBLANK(A2734),"",-SUM(I$3:I2734))</f>
        <v/>
      </c>
      <c r="K2734" s="2" t="str">
        <f t="shared" si="345"/>
        <v/>
      </c>
      <c r="L2734" s="7" t="str">
        <f t="shared" si="346"/>
        <v/>
      </c>
      <c r="M2734" s="7" t="str">
        <f>IF(ISBLANK(A2734),"",K2734/($M$1+SUM(K$3:K2733)))</f>
        <v/>
      </c>
      <c r="N2734" t="str">
        <f>IF(ISBLANK(A2734),"",IF(H2735=0,NETWORKDAYS($H$3,H2734,holiday!$B$2:$B$10),IF(DAY(H2734)&lt;DAY(H2735),NETWORKDAYS($H$3,H2734,holiday!$B$2:$B$10),0)))</f>
        <v/>
      </c>
      <c r="O2734" t="str">
        <f>IF(ISBLANK(A2734),"",SUMIF($A$3:$A2734,O$2,$B$3:$B2734))</f>
        <v/>
      </c>
      <c r="P2734" t="str">
        <f>IF(ISBLANK(A2734),"",SUMIF($A$3:$A2734,P$2,$B$3:$B2734))</f>
        <v/>
      </c>
      <c r="Q2734" t="str">
        <f>IF(ISBLANK(A2734),"",SUMIF($A$3:$A2734,Q$2,$B$3:$B2734))</f>
        <v/>
      </c>
      <c r="R2734" t="str">
        <f>IF(ISBLANK(A2734),"",SUMIF($A$3:$A2734,R$2,$B$3:$B2734))</f>
        <v/>
      </c>
      <c r="T2734" s="2" t="str">
        <f t="shared" si="347"/>
        <v/>
      </c>
      <c r="U2734" s="2" t="str">
        <f t="shared" si="348"/>
        <v/>
      </c>
      <c r="V2734" s="2" t="str">
        <f t="shared" si="349"/>
        <v/>
      </c>
      <c r="W2734" s="2" t="str">
        <f t="shared" si="350"/>
        <v/>
      </c>
    </row>
    <row r="2735" spans="8:23" x14ac:dyDescent="0.3">
      <c r="H2735" s="12">
        <f t="shared" si="343"/>
        <v>0</v>
      </c>
      <c r="I2735" s="2" t="str">
        <f t="shared" si="344"/>
        <v/>
      </c>
      <c r="J2735" s="2" t="str">
        <f>IF(ISBLANK(A2735),"",-SUM(I$3:I2735))</f>
        <v/>
      </c>
      <c r="K2735" s="2" t="str">
        <f t="shared" si="345"/>
        <v/>
      </c>
      <c r="L2735" s="7" t="str">
        <f t="shared" si="346"/>
        <v/>
      </c>
      <c r="M2735" s="7" t="str">
        <f>IF(ISBLANK(A2735),"",K2735/($M$1+SUM(K$3:K2734)))</f>
        <v/>
      </c>
      <c r="N2735" t="str">
        <f>IF(ISBLANK(A2735),"",IF(H2736=0,NETWORKDAYS($H$3,H2735,holiday!$B$2:$B$10),IF(DAY(H2735)&lt;DAY(H2736),NETWORKDAYS($H$3,H2735,holiday!$B$2:$B$10),0)))</f>
        <v/>
      </c>
      <c r="O2735" t="str">
        <f>IF(ISBLANK(A2735),"",SUMIF($A$3:$A2735,O$2,$B$3:$B2735))</f>
        <v/>
      </c>
      <c r="P2735" t="str">
        <f>IF(ISBLANK(A2735),"",SUMIF($A$3:$A2735,P$2,$B$3:$B2735))</f>
        <v/>
      </c>
      <c r="Q2735" t="str">
        <f>IF(ISBLANK(A2735),"",SUMIF($A$3:$A2735,Q$2,$B$3:$B2735))</f>
        <v/>
      </c>
      <c r="R2735" t="str">
        <f>IF(ISBLANK(A2735),"",SUMIF($A$3:$A2735,R$2,$B$3:$B2735))</f>
        <v/>
      </c>
      <c r="T2735" s="2" t="str">
        <f t="shared" si="347"/>
        <v/>
      </c>
      <c r="U2735" s="2" t="str">
        <f t="shared" si="348"/>
        <v/>
      </c>
      <c r="V2735" s="2" t="str">
        <f t="shared" si="349"/>
        <v/>
      </c>
      <c r="W2735" s="2" t="str">
        <f t="shared" si="350"/>
        <v/>
      </c>
    </row>
    <row r="2736" spans="8:23" x14ac:dyDescent="0.3">
      <c r="H2736" s="12">
        <f t="shared" si="343"/>
        <v>0</v>
      </c>
      <c r="I2736" s="2" t="str">
        <f t="shared" si="344"/>
        <v/>
      </c>
      <c r="J2736" s="2" t="str">
        <f>IF(ISBLANK(A2736),"",-SUM(I$3:I2736))</f>
        <v/>
      </c>
      <c r="K2736" s="2" t="str">
        <f t="shared" si="345"/>
        <v/>
      </c>
      <c r="L2736" s="7" t="str">
        <f t="shared" si="346"/>
        <v/>
      </c>
      <c r="M2736" s="7" t="str">
        <f>IF(ISBLANK(A2736),"",K2736/($M$1+SUM(K$3:K2735)))</f>
        <v/>
      </c>
      <c r="N2736" t="str">
        <f>IF(ISBLANK(A2736),"",IF(H2737=0,NETWORKDAYS($H$3,H2736,holiday!$B$2:$B$10),IF(DAY(H2736)&lt;DAY(H2737),NETWORKDAYS($H$3,H2736,holiday!$B$2:$B$10),0)))</f>
        <v/>
      </c>
      <c r="O2736" t="str">
        <f>IF(ISBLANK(A2736),"",SUMIF($A$3:$A2736,O$2,$B$3:$B2736))</f>
        <v/>
      </c>
      <c r="P2736" t="str">
        <f>IF(ISBLANK(A2736),"",SUMIF($A$3:$A2736,P$2,$B$3:$B2736))</f>
        <v/>
      </c>
      <c r="Q2736" t="str">
        <f>IF(ISBLANK(A2736),"",SUMIF($A$3:$A2736,Q$2,$B$3:$B2736))</f>
        <v/>
      </c>
      <c r="R2736" t="str">
        <f>IF(ISBLANK(A2736),"",SUMIF($A$3:$A2736,R$2,$B$3:$B2736))</f>
        <v/>
      </c>
      <c r="T2736" s="2" t="str">
        <f t="shared" si="347"/>
        <v/>
      </c>
      <c r="U2736" s="2" t="str">
        <f t="shared" si="348"/>
        <v/>
      </c>
      <c r="V2736" s="2" t="str">
        <f t="shared" si="349"/>
        <v/>
      </c>
      <c r="W2736" s="2" t="str">
        <f t="shared" si="350"/>
        <v/>
      </c>
    </row>
    <row r="2737" spans="8:23" x14ac:dyDescent="0.3">
      <c r="H2737" s="12">
        <f t="shared" si="343"/>
        <v>0</v>
      </c>
      <c r="I2737" s="2" t="str">
        <f t="shared" si="344"/>
        <v/>
      </c>
      <c r="J2737" s="2" t="str">
        <f>IF(ISBLANK(A2737),"",-SUM(I$3:I2737))</f>
        <v/>
      </c>
      <c r="K2737" s="2" t="str">
        <f t="shared" si="345"/>
        <v/>
      </c>
      <c r="L2737" s="7" t="str">
        <f t="shared" si="346"/>
        <v/>
      </c>
      <c r="M2737" s="7" t="str">
        <f>IF(ISBLANK(A2737),"",K2737/($M$1+SUM(K$3:K2736)))</f>
        <v/>
      </c>
      <c r="N2737" t="str">
        <f>IF(ISBLANK(A2737),"",IF(H2738=0,NETWORKDAYS($H$3,H2737,holiday!$B$2:$B$10),IF(DAY(H2737)&lt;DAY(H2738),NETWORKDAYS($H$3,H2737,holiday!$B$2:$B$10),0)))</f>
        <v/>
      </c>
      <c r="O2737" t="str">
        <f>IF(ISBLANK(A2737),"",SUMIF($A$3:$A2737,O$2,$B$3:$B2737))</f>
        <v/>
      </c>
      <c r="P2737" t="str">
        <f>IF(ISBLANK(A2737),"",SUMIF($A$3:$A2737,P$2,$B$3:$B2737))</f>
        <v/>
      </c>
      <c r="Q2737" t="str">
        <f>IF(ISBLANK(A2737),"",SUMIF($A$3:$A2737,Q$2,$B$3:$B2737))</f>
        <v/>
      </c>
      <c r="R2737" t="str">
        <f>IF(ISBLANK(A2737),"",SUMIF($A$3:$A2737,R$2,$B$3:$B2737))</f>
        <v/>
      </c>
      <c r="T2737" s="2" t="str">
        <f t="shared" si="347"/>
        <v/>
      </c>
      <c r="U2737" s="2" t="str">
        <f t="shared" si="348"/>
        <v/>
      </c>
      <c r="V2737" s="2" t="str">
        <f t="shared" si="349"/>
        <v/>
      </c>
      <c r="W2737" s="2" t="str">
        <f t="shared" si="350"/>
        <v/>
      </c>
    </row>
    <row r="2738" spans="8:23" x14ac:dyDescent="0.3">
      <c r="H2738" s="12">
        <f t="shared" si="343"/>
        <v>0</v>
      </c>
      <c r="I2738" s="2" t="str">
        <f t="shared" si="344"/>
        <v/>
      </c>
      <c r="J2738" s="2" t="str">
        <f>IF(ISBLANK(A2738),"",-SUM(I$3:I2738))</f>
        <v/>
      </c>
      <c r="K2738" s="2" t="str">
        <f t="shared" si="345"/>
        <v/>
      </c>
      <c r="L2738" s="7" t="str">
        <f t="shared" si="346"/>
        <v/>
      </c>
      <c r="M2738" s="7" t="str">
        <f>IF(ISBLANK(A2738),"",K2738/($M$1+SUM(K$3:K2737)))</f>
        <v/>
      </c>
      <c r="N2738" t="str">
        <f>IF(ISBLANK(A2738),"",IF(H2739=0,NETWORKDAYS($H$3,H2738,holiday!$B$2:$B$10),IF(DAY(H2738)&lt;DAY(H2739),NETWORKDAYS($H$3,H2738,holiday!$B$2:$B$10),0)))</f>
        <v/>
      </c>
      <c r="O2738" t="str">
        <f>IF(ISBLANK(A2738),"",SUMIF($A$3:$A2738,O$2,$B$3:$B2738))</f>
        <v/>
      </c>
      <c r="P2738" t="str">
        <f>IF(ISBLANK(A2738),"",SUMIF($A$3:$A2738,P$2,$B$3:$B2738))</f>
        <v/>
      </c>
      <c r="Q2738" t="str">
        <f>IF(ISBLANK(A2738),"",SUMIF($A$3:$A2738,Q$2,$B$3:$B2738))</f>
        <v/>
      </c>
      <c r="R2738" t="str">
        <f>IF(ISBLANK(A2738),"",SUMIF($A$3:$A2738,R$2,$B$3:$B2738))</f>
        <v/>
      </c>
      <c r="T2738" s="2" t="str">
        <f t="shared" si="347"/>
        <v/>
      </c>
      <c r="U2738" s="2" t="str">
        <f t="shared" si="348"/>
        <v/>
      </c>
      <c r="V2738" s="2" t="str">
        <f t="shared" si="349"/>
        <v/>
      </c>
      <c r="W2738" s="2" t="str">
        <f t="shared" si="350"/>
        <v/>
      </c>
    </row>
    <row r="2739" spans="8:23" x14ac:dyDescent="0.3">
      <c r="H2739" s="12">
        <f t="shared" si="343"/>
        <v>0</v>
      </c>
      <c r="I2739" s="2" t="str">
        <f t="shared" si="344"/>
        <v/>
      </c>
      <c r="J2739" s="2" t="str">
        <f>IF(ISBLANK(A2739),"",-SUM(I$3:I2739))</f>
        <v/>
      </c>
      <c r="K2739" s="2" t="str">
        <f t="shared" si="345"/>
        <v/>
      </c>
      <c r="L2739" s="7" t="str">
        <f t="shared" si="346"/>
        <v/>
      </c>
      <c r="M2739" s="7" t="str">
        <f>IF(ISBLANK(A2739),"",K2739/($M$1+SUM(K$3:K2738)))</f>
        <v/>
      </c>
      <c r="N2739" t="str">
        <f>IF(ISBLANK(A2739),"",IF(H2740=0,NETWORKDAYS($H$3,H2739,holiday!$B$2:$B$10),IF(DAY(H2739)&lt;DAY(H2740),NETWORKDAYS($H$3,H2739,holiday!$B$2:$B$10),0)))</f>
        <v/>
      </c>
      <c r="O2739" t="str">
        <f>IF(ISBLANK(A2739),"",SUMIF($A$3:$A2739,O$2,$B$3:$B2739))</f>
        <v/>
      </c>
      <c r="P2739" t="str">
        <f>IF(ISBLANK(A2739),"",SUMIF($A$3:$A2739,P$2,$B$3:$B2739))</f>
        <v/>
      </c>
      <c r="Q2739" t="str">
        <f>IF(ISBLANK(A2739),"",SUMIF($A$3:$A2739,Q$2,$B$3:$B2739))</f>
        <v/>
      </c>
      <c r="R2739" t="str">
        <f>IF(ISBLANK(A2739),"",SUMIF($A$3:$A2739,R$2,$B$3:$B2739))</f>
        <v/>
      </c>
      <c r="T2739" s="2" t="str">
        <f t="shared" si="347"/>
        <v/>
      </c>
      <c r="U2739" s="2" t="str">
        <f t="shared" si="348"/>
        <v/>
      </c>
      <c r="V2739" s="2" t="str">
        <f t="shared" si="349"/>
        <v/>
      </c>
      <c r="W2739" s="2" t="str">
        <f t="shared" si="350"/>
        <v/>
      </c>
    </row>
    <row r="2740" spans="8:23" x14ac:dyDescent="0.3">
      <c r="H2740" s="12">
        <f t="shared" si="343"/>
        <v>0</v>
      </c>
      <c r="I2740" s="2" t="str">
        <f t="shared" si="344"/>
        <v/>
      </c>
      <c r="J2740" s="2" t="str">
        <f>IF(ISBLANK(A2740),"",-SUM(I$3:I2740))</f>
        <v/>
      </c>
      <c r="K2740" s="2" t="str">
        <f t="shared" si="345"/>
        <v/>
      </c>
      <c r="L2740" s="7" t="str">
        <f t="shared" si="346"/>
        <v/>
      </c>
      <c r="M2740" s="7" t="str">
        <f>IF(ISBLANK(A2740),"",K2740/($M$1+SUM(K$3:K2739)))</f>
        <v/>
      </c>
      <c r="N2740" t="str">
        <f>IF(ISBLANK(A2740),"",IF(H2741=0,NETWORKDAYS($H$3,H2740,holiday!$B$2:$B$10),IF(DAY(H2740)&lt;DAY(H2741),NETWORKDAYS($H$3,H2740,holiday!$B$2:$B$10),0)))</f>
        <v/>
      </c>
      <c r="O2740" t="str">
        <f>IF(ISBLANK(A2740),"",SUMIF($A$3:$A2740,O$2,$B$3:$B2740))</f>
        <v/>
      </c>
      <c r="P2740" t="str">
        <f>IF(ISBLANK(A2740),"",SUMIF($A$3:$A2740,P$2,$B$3:$B2740))</f>
        <v/>
      </c>
      <c r="Q2740" t="str">
        <f>IF(ISBLANK(A2740),"",SUMIF($A$3:$A2740,Q$2,$B$3:$B2740))</f>
        <v/>
      </c>
      <c r="R2740" t="str">
        <f>IF(ISBLANK(A2740),"",SUMIF($A$3:$A2740,R$2,$B$3:$B2740))</f>
        <v/>
      </c>
      <c r="T2740" s="2" t="str">
        <f t="shared" si="347"/>
        <v/>
      </c>
      <c r="U2740" s="2" t="str">
        <f t="shared" si="348"/>
        <v/>
      </c>
      <c r="V2740" s="2" t="str">
        <f t="shared" si="349"/>
        <v/>
      </c>
      <c r="W2740" s="2" t="str">
        <f t="shared" si="350"/>
        <v/>
      </c>
    </row>
    <row r="2741" spans="8:23" x14ac:dyDescent="0.3">
      <c r="H2741" s="12">
        <f t="shared" si="343"/>
        <v>0</v>
      </c>
      <c r="I2741" s="2" t="str">
        <f t="shared" si="344"/>
        <v/>
      </c>
      <c r="J2741" s="2" t="str">
        <f>IF(ISBLANK(A2741),"",-SUM(I$3:I2741))</f>
        <v/>
      </c>
      <c r="K2741" s="2" t="str">
        <f t="shared" si="345"/>
        <v/>
      </c>
      <c r="L2741" s="7" t="str">
        <f t="shared" si="346"/>
        <v/>
      </c>
      <c r="M2741" s="7" t="str">
        <f>IF(ISBLANK(A2741),"",K2741/($M$1+SUM(K$3:K2740)))</f>
        <v/>
      </c>
      <c r="N2741" t="str">
        <f>IF(ISBLANK(A2741),"",IF(H2742=0,NETWORKDAYS($H$3,H2741,holiday!$B$2:$B$10),IF(DAY(H2741)&lt;DAY(H2742),NETWORKDAYS($H$3,H2741,holiday!$B$2:$B$10),0)))</f>
        <v/>
      </c>
      <c r="O2741" t="str">
        <f>IF(ISBLANK(A2741),"",SUMIF($A$3:$A2741,O$2,$B$3:$B2741))</f>
        <v/>
      </c>
      <c r="P2741" t="str">
        <f>IF(ISBLANK(A2741),"",SUMIF($A$3:$A2741,P$2,$B$3:$B2741))</f>
        <v/>
      </c>
      <c r="Q2741" t="str">
        <f>IF(ISBLANK(A2741),"",SUMIF($A$3:$A2741,Q$2,$B$3:$B2741))</f>
        <v/>
      </c>
      <c r="R2741" t="str">
        <f>IF(ISBLANK(A2741),"",SUMIF($A$3:$A2741,R$2,$B$3:$B2741))</f>
        <v/>
      </c>
      <c r="T2741" s="2" t="str">
        <f t="shared" si="347"/>
        <v/>
      </c>
      <c r="U2741" s="2" t="str">
        <f t="shared" si="348"/>
        <v/>
      </c>
      <c r="V2741" s="2" t="str">
        <f t="shared" si="349"/>
        <v/>
      </c>
      <c r="W2741" s="2" t="str">
        <f t="shared" si="350"/>
        <v/>
      </c>
    </row>
    <row r="2742" spans="8:23" x14ac:dyDescent="0.3">
      <c r="H2742" s="12">
        <f t="shared" si="343"/>
        <v>0</v>
      </c>
      <c r="I2742" s="2" t="str">
        <f t="shared" si="344"/>
        <v/>
      </c>
      <c r="J2742" s="2" t="str">
        <f>IF(ISBLANK(A2742),"",-SUM(I$3:I2742))</f>
        <v/>
      </c>
      <c r="K2742" s="2" t="str">
        <f t="shared" si="345"/>
        <v/>
      </c>
      <c r="L2742" s="7" t="str">
        <f t="shared" si="346"/>
        <v/>
      </c>
      <c r="M2742" s="7" t="str">
        <f>IF(ISBLANK(A2742),"",K2742/($M$1+SUM(K$3:K2741)))</f>
        <v/>
      </c>
      <c r="N2742" t="str">
        <f>IF(ISBLANK(A2742),"",IF(H2743=0,NETWORKDAYS($H$3,H2742,holiday!$B$2:$B$10),IF(DAY(H2742)&lt;DAY(H2743),NETWORKDAYS($H$3,H2742,holiday!$B$2:$B$10),0)))</f>
        <v/>
      </c>
      <c r="O2742" t="str">
        <f>IF(ISBLANK(A2742),"",SUMIF($A$3:$A2742,O$2,$B$3:$B2742))</f>
        <v/>
      </c>
      <c r="P2742" t="str">
        <f>IF(ISBLANK(A2742),"",SUMIF($A$3:$A2742,P$2,$B$3:$B2742))</f>
        <v/>
      </c>
      <c r="Q2742" t="str">
        <f>IF(ISBLANK(A2742),"",SUMIF($A$3:$A2742,Q$2,$B$3:$B2742))</f>
        <v/>
      </c>
      <c r="R2742" t="str">
        <f>IF(ISBLANK(A2742),"",SUMIF($A$3:$A2742,R$2,$B$3:$B2742))</f>
        <v/>
      </c>
      <c r="T2742" s="2" t="str">
        <f t="shared" si="347"/>
        <v/>
      </c>
      <c r="U2742" s="2" t="str">
        <f t="shared" si="348"/>
        <v/>
      </c>
      <c r="V2742" s="2" t="str">
        <f t="shared" si="349"/>
        <v/>
      </c>
      <c r="W2742" s="2" t="str">
        <f t="shared" si="350"/>
        <v/>
      </c>
    </row>
    <row r="2743" spans="8:23" x14ac:dyDescent="0.3">
      <c r="H2743" s="12">
        <f t="shared" si="343"/>
        <v>0</v>
      </c>
      <c r="I2743" s="2" t="str">
        <f t="shared" si="344"/>
        <v/>
      </c>
      <c r="J2743" s="2" t="str">
        <f>IF(ISBLANK(A2743),"",-SUM(I$3:I2743))</f>
        <v/>
      </c>
      <c r="K2743" s="2" t="str">
        <f t="shared" si="345"/>
        <v/>
      </c>
      <c r="L2743" s="7" t="str">
        <f t="shared" si="346"/>
        <v/>
      </c>
      <c r="M2743" s="7" t="str">
        <f>IF(ISBLANK(A2743),"",K2743/($M$1+SUM(K$3:K2742)))</f>
        <v/>
      </c>
      <c r="N2743" t="str">
        <f>IF(ISBLANK(A2743),"",IF(H2744=0,NETWORKDAYS($H$3,H2743,holiday!$B$2:$B$10),IF(DAY(H2743)&lt;DAY(H2744),NETWORKDAYS($H$3,H2743,holiday!$B$2:$B$10),0)))</f>
        <v/>
      </c>
      <c r="O2743" t="str">
        <f>IF(ISBLANK(A2743),"",SUMIF($A$3:$A2743,O$2,$B$3:$B2743))</f>
        <v/>
      </c>
      <c r="P2743" t="str">
        <f>IF(ISBLANK(A2743),"",SUMIF($A$3:$A2743,P$2,$B$3:$B2743))</f>
        <v/>
      </c>
      <c r="Q2743" t="str">
        <f>IF(ISBLANK(A2743),"",SUMIF($A$3:$A2743,Q$2,$B$3:$B2743))</f>
        <v/>
      </c>
      <c r="R2743" t="str">
        <f>IF(ISBLANK(A2743),"",SUMIF($A$3:$A2743,R$2,$B$3:$B2743))</f>
        <v/>
      </c>
      <c r="T2743" s="2" t="str">
        <f t="shared" si="347"/>
        <v/>
      </c>
      <c r="U2743" s="2" t="str">
        <f t="shared" si="348"/>
        <v/>
      </c>
      <c r="V2743" s="2" t="str">
        <f t="shared" si="349"/>
        <v/>
      </c>
      <c r="W2743" s="2" t="str">
        <f t="shared" si="350"/>
        <v/>
      </c>
    </row>
    <row r="2744" spans="8:23" x14ac:dyDescent="0.3">
      <c r="H2744" s="12">
        <f t="shared" si="343"/>
        <v>0</v>
      </c>
      <c r="I2744" s="2" t="str">
        <f t="shared" si="344"/>
        <v/>
      </c>
      <c r="J2744" s="2" t="str">
        <f>IF(ISBLANK(A2744),"",-SUM(I$3:I2744))</f>
        <v/>
      </c>
      <c r="K2744" s="2" t="str">
        <f t="shared" si="345"/>
        <v/>
      </c>
      <c r="L2744" s="7" t="str">
        <f t="shared" si="346"/>
        <v/>
      </c>
      <c r="M2744" s="7" t="str">
        <f>IF(ISBLANK(A2744),"",K2744/($M$1+SUM(K$3:K2743)))</f>
        <v/>
      </c>
      <c r="N2744" t="str">
        <f>IF(ISBLANK(A2744),"",IF(H2745=0,NETWORKDAYS($H$3,H2744,holiday!$B$2:$B$10),IF(DAY(H2744)&lt;DAY(H2745),NETWORKDAYS($H$3,H2744,holiday!$B$2:$B$10),0)))</f>
        <v/>
      </c>
      <c r="O2744" t="str">
        <f>IF(ISBLANK(A2744),"",SUMIF($A$3:$A2744,O$2,$B$3:$B2744))</f>
        <v/>
      </c>
      <c r="P2744" t="str">
        <f>IF(ISBLANK(A2744),"",SUMIF($A$3:$A2744,P$2,$B$3:$B2744))</f>
        <v/>
      </c>
      <c r="Q2744" t="str">
        <f>IF(ISBLANK(A2744),"",SUMIF($A$3:$A2744,Q$2,$B$3:$B2744))</f>
        <v/>
      </c>
      <c r="R2744" t="str">
        <f>IF(ISBLANK(A2744),"",SUMIF($A$3:$A2744,R$2,$B$3:$B2744))</f>
        <v/>
      </c>
      <c r="T2744" s="2" t="str">
        <f t="shared" si="347"/>
        <v/>
      </c>
      <c r="U2744" s="2" t="str">
        <f t="shared" si="348"/>
        <v/>
      </c>
      <c r="V2744" s="2" t="str">
        <f t="shared" si="349"/>
        <v/>
      </c>
      <c r="W2744" s="2" t="str">
        <f t="shared" si="350"/>
        <v/>
      </c>
    </row>
    <row r="2745" spans="8:23" x14ac:dyDescent="0.3">
      <c r="H2745" s="12">
        <f t="shared" si="343"/>
        <v>0</v>
      </c>
      <c r="I2745" s="2" t="str">
        <f t="shared" si="344"/>
        <v/>
      </c>
      <c r="J2745" s="2" t="str">
        <f>IF(ISBLANK(A2745),"",-SUM(I$3:I2745))</f>
        <v/>
      </c>
      <c r="K2745" s="2" t="str">
        <f t="shared" si="345"/>
        <v/>
      </c>
      <c r="L2745" s="7" t="str">
        <f t="shared" si="346"/>
        <v/>
      </c>
      <c r="M2745" s="7" t="str">
        <f>IF(ISBLANK(A2745),"",K2745/($M$1+SUM(K$3:K2744)))</f>
        <v/>
      </c>
      <c r="N2745" t="str">
        <f>IF(ISBLANK(A2745),"",IF(H2746=0,NETWORKDAYS($H$3,H2745,holiday!$B$2:$B$10),IF(DAY(H2745)&lt;DAY(H2746),NETWORKDAYS($H$3,H2745,holiday!$B$2:$B$10),0)))</f>
        <v/>
      </c>
      <c r="O2745" t="str">
        <f>IF(ISBLANK(A2745),"",SUMIF($A$3:$A2745,O$2,$B$3:$B2745))</f>
        <v/>
      </c>
      <c r="P2745" t="str">
        <f>IF(ISBLANK(A2745),"",SUMIF($A$3:$A2745,P$2,$B$3:$B2745))</f>
        <v/>
      </c>
      <c r="Q2745" t="str">
        <f>IF(ISBLANK(A2745),"",SUMIF($A$3:$A2745,Q$2,$B$3:$B2745))</f>
        <v/>
      </c>
      <c r="R2745" t="str">
        <f>IF(ISBLANK(A2745),"",SUMIF($A$3:$A2745,R$2,$B$3:$B2745))</f>
        <v/>
      </c>
      <c r="T2745" s="2" t="str">
        <f t="shared" si="347"/>
        <v/>
      </c>
      <c r="U2745" s="2" t="str">
        <f t="shared" si="348"/>
        <v/>
      </c>
      <c r="V2745" s="2" t="str">
        <f t="shared" si="349"/>
        <v/>
      </c>
      <c r="W2745" s="2" t="str">
        <f t="shared" si="350"/>
        <v/>
      </c>
    </row>
    <row r="2746" spans="8:23" x14ac:dyDescent="0.3">
      <c r="H2746" s="12">
        <f t="shared" si="343"/>
        <v>0</v>
      </c>
      <c r="I2746" s="2" t="str">
        <f t="shared" si="344"/>
        <v/>
      </c>
      <c r="J2746" s="2" t="str">
        <f>IF(ISBLANK(A2746),"",-SUM(I$3:I2746))</f>
        <v/>
      </c>
      <c r="K2746" s="2" t="str">
        <f t="shared" si="345"/>
        <v/>
      </c>
      <c r="L2746" s="7" t="str">
        <f t="shared" si="346"/>
        <v/>
      </c>
      <c r="M2746" s="7" t="str">
        <f>IF(ISBLANK(A2746),"",K2746/($M$1+SUM(K$3:K2745)))</f>
        <v/>
      </c>
      <c r="N2746" t="str">
        <f>IF(ISBLANK(A2746),"",IF(H2747=0,NETWORKDAYS($H$3,H2746,holiday!$B$2:$B$10),IF(DAY(H2746)&lt;DAY(H2747),NETWORKDAYS($H$3,H2746,holiday!$B$2:$B$10),0)))</f>
        <v/>
      </c>
      <c r="O2746" t="str">
        <f>IF(ISBLANK(A2746),"",SUMIF($A$3:$A2746,O$2,$B$3:$B2746))</f>
        <v/>
      </c>
      <c r="P2746" t="str">
        <f>IF(ISBLANK(A2746),"",SUMIF($A$3:$A2746,P$2,$B$3:$B2746))</f>
        <v/>
      </c>
      <c r="Q2746" t="str">
        <f>IF(ISBLANK(A2746),"",SUMIF($A$3:$A2746,Q$2,$B$3:$B2746))</f>
        <v/>
      </c>
      <c r="R2746" t="str">
        <f>IF(ISBLANK(A2746),"",SUMIF($A$3:$A2746,R$2,$B$3:$B2746))</f>
        <v/>
      </c>
      <c r="T2746" s="2" t="str">
        <f t="shared" si="347"/>
        <v/>
      </c>
      <c r="U2746" s="2" t="str">
        <f t="shared" si="348"/>
        <v/>
      </c>
      <c r="V2746" s="2" t="str">
        <f t="shared" si="349"/>
        <v/>
      </c>
      <c r="W2746" s="2" t="str">
        <f t="shared" si="350"/>
        <v/>
      </c>
    </row>
    <row r="2747" spans="8:23" x14ac:dyDescent="0.3">
      <c r="H2747" s="12">
        <f t="shared" si="343"/>
        <v>0</v>
      </c>
      <c r="I2747" s="2" t="str">
        <f t="shared" si="344"/>
        <v/>
      </c>
      <c r="J2747" s="2" t="str">
        <f>IF(ISBLANK(A2747),"",-SUM(I$3:I2747))</f>
        <v/>
      </c>
      <c r="K2747" s="2" t="str">
        <f t="shared" si="345"/>
        <v/>
      </c>
      <c r="L2747" s="7" t="str">
        <f t="shared" si="346"/>
        <v/>
      </c>
      <c r="M2747" s="7" t="str">
        <f>IF(ISBLANK(A2747),"",K2747/($M$1+SUM(K$3:K2746)))</f>
        <v/>
      </c>
      <c r="N2747" t="str">
        <f>IF(ISBLANK(A2747),"",IF(H2748=0,NETWORKDAYS($H$3,H2747,holiday!$B$2:$B$10),IF(DAY(H2747)&lt;DAY(H2748),NETWORKDAYS($H$3,H2747,holiday!$B$2:$B$10),0)))</f>
        <v/>
      </c>
      <c r="O2747" t="str">
        <f>IF(ISBLANK(A2747),"",SUMIF($A$3:$A2747,O$2,$B$3:$B2747))</f>
        <v/>
      </c>
      <c r="P2747" t="str">
        <f>IF(ISBLANK(A2747),"",SUMIF($A$3:$A2747,P$2,$B$3:$B2747))</f>
        <v/>
      </c>
      <c r="Q2747" t="str">
        <f>IF(ISBLANK(A2747),"",SUMIF($A$3:$A2747,Q$2,$B$3:$B2747))</f>
        <v/>
      </c>
      <c r="R2747" t="str">
        <f>IF(ISBLANK(A2747),"",SUMIF($A$3:$A2747,R$2,$B$3:$B2747))</f>
        <v/>
      </c>
      <c r="T2747" s="2" t="str">
        <f t="shared" si="347"/>
        <v/>
      </c>
      <c r="U2747" s="2" t="str">
        <f t="shared" si="348"/>
        <v/>
      </c>
      <c r="V2747" s="2" t="str">
        <f t="shared" si="349"/>
        <v/>
      </c>
      <c r="W2747" s="2" t="str">
        <f t="shared" si="350"/>
        <v/>
      </c>
    </row>
    <row r="2748" spans="8:23" x14ac:dyDescent="0.3">
      <c r="H2748" s="12">
        <f t="shared" si="343"/>
        <v>0</v>
      </c>
      <c r="I2748" s="2" t="str">
        <f t="shared" si="344"/>
        <v/>
      </c>
      <c r="J2748" s="2" t="str">
        <f>IF(ISBLANK(A2748),"",-SUM(I$3:I2748))</f>
        <v/>
      </c>
      <c r="K2748" s="2" t="str">
        <f t="shared" si="345"/>
        <v/>
      </c>
      <c r="L2748" s="7" t="str">
        <f t="shared" si="346"/>
        <v/>
      </c>
      <c r="M2748" s="7" t="str">
        <f>IF(ISBLANK(A2748),"",K2748/($M$1+SUM(K$3:K2747)))</f>
        <v/>
      </c>
      <c r="N2748" t="str">
        <f>IF(ISBLANK(A2748),"",IF(H2749=0,NETWORKDAYS($H$3,H2748,holiday!$B$2:$B$10),IF(DAY(H2748)&lt;DAY(H2749),NETWORKDAYS($H$3,H2748,holiday!$B$2:$B$10),0)))</f>
        <v/>
      </c>
      <c r="O2748" t="str">
        <f>IF(ISBLANK(A2748),"",SUMIF($A$3:$A2748,O$2,$B$3:$B2748))</f>
        <v/>
      </c>
      <c r="P2748" t="str">
        <f>IF(ISBLANK(A2748),"",SUMIF($A$3:$A2748,P$2,$B$3:$B2748))</f>
        <v/>
      </c>
      <c r="Q2748" t="str">
        <f>IF(ISBLANK(A2748),"",SUMIF($A$3:$A2748,Q$2,$B$3:$B2748))</f>
        <v/>
      </c>
      <c r="R2748" t="str">
        <f>IF(ISBLANK(A2748),"",SUMIF($A$3:$A2748,R$2,$B$3:$B2748))</f>
        <v/>
      </c>
      <c r="T2748" s="2" t="str">
        <f t="shared" si="347"/>
        <v/>
      </c>
      <c r="U2748" s="2" t="str">
        <f t="shared" si="348"/>
        <v/>
      </c>
      <c r="V2748" s="2" t="str">
        <f t="shared" si="349"/>
        <v/>
      </c>
      <c r="W2748" s="2" t="str">
        <f t="shared" si="350"/>
        <v/>
      </c>
    </row>
    <row r="2749" spans="8:23" x14ac:dyDescent="0.3">
      <c r="H2749" s="12">
        <f t="shared" si="343"/>
        <v>0</v>
      </c>
      <c r="I2749" s="2" t="str">
        <f t="shared" si="344"/>
        <v/>
      </c>
      <c r="J2749" s="2" t="str">
        <f>IF(ISBLANK(A2749),"",-SUM(I$3:I2749))</f>
        <v/>
      </c>
      <c r="K2749" s="2" t="str">
        <f t="shared" si="345"/>
        <v/>
      </c>
      <c r="L2749" s="7" t="str">
        <f t="shared" si="346"/>
        <v/>
      </c>
      <c r="M2749" s="7" t="str">
        <f>IF(ISBLANK(A2749),"",K2749/($M$1+SUM(K$3:K2748)))</f>
        <v/>
      </c>
      <c r="N2749" t="str">
        <f>IF(ISBLANK(A2749),"",IF(H2750=0,NETWORKDAYS($H$3,H2749,holiday!$B$2:$B$10),IF(DAY(H2749)&lt;DAY(H2750),NETWORKDAYS($H$3,H2749,holiday!$B$2:$B$10),0)))</f>
        <v/>
      </c>
      <c r="O2749" t="str">
        <f>IF(ISBLANK(A2749),"",SUMIF($A$3:$A2749,O$2,$B$3:$B2749))</f>
        <v/>
      </c>
      <c r="P2749" t="str">
        <f>IF(ISBLANK(A2749),"",SUMIF($A$3:$A2749,P$2,$B$3:$B2749))</f>
        <v/>
      </c>
      <c r="Q2749" t="str">
        <f>IF(ISBLANK(A2749),"",SUMIF($A$3:$A2749,Q$2,$B$3:$B2749))</f>
        <v/>
      </c>
      <c r="R2749" t="str">
        <f>IF(ISBLANK(A2749),"",SUMIF($A$3:$A2749,R$2,$B$3:$B2749))</f>
        <v/>
      </c>
      <c r="T2749" s="2" t="str">
        <f t="shared" si="347"/>
        <v/>
      </c>
      <c r="U2749" s="2" t="str">
        <f t="shared" si="348"/>
        <v/>
      </c>
      <c r="V2749" s="2" t="str">
        <f t="shared" si="349"/>
        <v/>
      </c>
      <c r="W2749" s="2" t="str">
        <f t="shared" si="350"/>
        <v/>
      </c>
    </row>
    <row r="2750" spans="8:23" x14ac:dyDescent="0.3">
      <c r="H2750" s="12">
        <f t="shared" si="343"/>
        <v>0</v>
      </c>
      <c r="I2750" s="2" t="str">
        <f t="shared" si="344"/>
        <v/>
      </c>
      <c r="J2750" s="2" t="str">
        <f>IF(ISBLANK(A2750),"",-SUM(I$3:I2750))</f>
        <v/>
      </c>
      <c r="K2750" s="2" t="str">
        <f t="shared" si="345"/>
        <v/>
      </c>
      <c r="L2750" s="7" t="str">
        <f t="shared" si="346"/>
        <v/>
      </c>
      <c r="M2750" s="7" t="str">
        <f>IF(ISBLANK(A2750),"",K2750/($M$1+SUM(K$3:K2749)))</f>
        <v/>
      </c>
      <c r="N2750" t="str">
        <f>IF(ISBLANK(A2750),"",IF(H2751=0,NETWORKDAYS($H$3,H2750,holiday!$B$2:$B$10),IF(DAY(H2750)&lt;DAY(H2751),NETWORKDAYS($H$3,H2750,holiday!$B$2:$B$10),0)))</f>
        <v/>
      </c>
      <c r="O2750" t="str">
        <f>IF(ISBLANK(A2750),"",SUMIF($A$3:$A2750,O$2,$B$3:$B2750))</f>
        <v/>
      </c>
      <c r="P2750" t="str">
        <f>IF(ISBLANK(A2750),"",SUMIF($A$3:$A2750,P$2,$B$3:$B2750))</f>
        <v/>
      </c>
      <c r="Q2750" t="str">
        <f>IF(ISBLANK(A2750),"",SUMIF($A$3:$A2750,Q$2,$B$3:$B2750))</f>
        <v/>
      </c>
      <c r="R2750" t="str">
        <f>IF(ISBLANK(A2750),"",SUMIF($A$3:$A2750,R$2,$B$3:$B2750))</f>
        <v/>
      </c>
      <c r="T2750" s="2" t="str">
        <f t="shared" si="347"/>
        <v/>
      </c>
      <c r="U2750" s="2" t="str">
        <f t="shared" si="348"/>
        <v/>
      </c>
      <c r="V2750" s="2" t="str">
        <f t="shared" si="349"/>
        <v/>
      </c>
      <c r="W2750" s="2" t="str">
        <f t="shared" si="350"/>
        <v/>
      </c>
    </row>
    <row r="2751" spans="8:23" x14ac:dyDescent="0.3">
      <c r="H2751" s="12">
        <f t="shared" si="343"/>
        <v>0</v>
      </c>
      <c r="I2751" s="2" t="str">
        <f t="shared" si="344"/>
        <v/>
      </c>
      <c r="J2751" s="2" t="str">
        <f>IF(ISBLANK(A2751),"",-SUM(I$3:I2751))</f>
        <v/>
      </c>
      <c r="K2751" s="2" t="str">
        <f t="shared" si="345"/>
        <v/>
      </c>
      <c r="L2751" s="7" t="str">
        <f t="shared" si="346"/>
        <v/>
      </c>
      <c r="M2751" s="7" t="str">
        <f>IF(ISBLANK(A2751),"",K2751/($M$1+SUM(K$3:K2750)))</f>
        <v/>
      </c>
      <c r="N2751" t="str">
        <f>IF(ISBLANK(A2751),"",IF(H2752=0,NETWORKDAYS($H$3,H2751,holiday!$B$2:$B$10),IF(DAY(H2751)&lt;DAY(H2752),NETWORKDAYS($H$3,H2751,holiday!$B$2:$B$10),0)))</f>
        <v/>
      </c>
      <c r="O2751" t="str">
        <f>IF(ISBLANK(A2751),"",SUMIF($A$3:$A2751,O$2,$B$3:$B2751))</f>
        <v/>
      </c>
      <c r="P2751" t="str">
        <f>IF(ISBLANK(A2751),"",SUMIF($A$3:$A2751,P$2,$B$3:$B2751))</f>
        <v/>
      </c>
      <c r="Q2751" t="str">
        <f>IF(ISBLANK(A2751),"",SUMIF($A$3:$A2751,Q$2,$B$3:$B2751))</f>
        <v/>
      </c>
      <c r="R2751" t="str">
        <f>IF(ISBLANK(A2751),"",SUMIF($A$3:$A2751,R$2,$B$3:$B2751))</f>
        <v/>
      </c>
      <c r="T2751" s="2" t="str">
        <f t="shared" si="347"/>
        <v/>
      </c>
      <c r="U2751" s="2" t="str">
        <f t="shared" si="348"/>
        <v/>
      </c>
      <c r="V2751" s="2" t="str">
        <f t="shared" si="349"/>
        <v/>
      </c>
      <c r="W2751" s="2" t="str">
        <f t="shared" si="350"/>
        <v/>
      </c>
    </row>
    <row r="2752" spans="8:23" x14ac:dyDescent="0.3">
      <c r="H2752" s="12">
        <f t="shared" si="343"/>
        <v>0</v>
      </c>
      <c r="I2752" s="2" t="str">
        <f t="shared" si="344"/>
        <v/>
      </c>
      <c r="J2752" s="2" t="str">
        <f>IF(ISBLANK(A2752),"",-SUM(I$3:I2752))</f>
        <v/>
      </c>
      <c r="K2752" s="2" t="str">
        <f t="shared" si="345"/>
        <v/>
      </c>
      <c r="L2752" s="7" t="str">
        <f t="shared" si="346"/>
        <v/>
      </c>
      <c r="M2752" s="7" t="str">
        <f>IF(ISBLANK(A2752),"",K2752/($M$1+SUM(K$3:K2751)))</f>
        <v/>
      </c>
      <c r="N2752" t="str">
        <f>IF(ISBLANK(A2752),"",IF(H2753=0,NETWORKDAYS($H$3,H2752,holiday!$B$2:$B$10),IF(DAY(H2752)&lt;DAY(H2753),NETWORKDAYS($H$3,H2752,holiday!$B$2:$B$10),0)))</f>
        <v/>
      </c>
      <c r="O2752" t="str">
        <f>IF(ISBLANK(A2752),"",SUMIF($A$3:$A2752,O$2,$B$3:$B2752))</f>
        <v/>
      </c>
      <c r="P2752" t="str">
        <f>IF(ISBLANK(A2752),"",SUMIF($A$3:$A2752,P$2,$B$3:$B2752))</f>
        <v/>
      </c>
      <c r="Q2752" t="str">
        <f>IF(ISBLANK(A2752),"",SUMIF($A$3:$A2752,Q$2,$B$3:$B2752))</f>
        <v/>
      </c>
      <c r="R2752" t="str">
        <f>IF(ISBLANK(A2752),"",SUMIF($A$3:$A2752,R$2,$B$3:$B2752))</f>
        <v/>
      </c>
      <c r="T2752" s="2" t="str">
        <f t="shared" si="347"/>
        <v/>
      </c>
      <c r="U2752" s="2" t="str">
        <f t="shared" si="348"/>
        <v/>
      </c>
      <c r="V2752" s="2" t="str">
        <f t="shared" si="349"/>
        <v/>
      </c>
      <c r="W2752" s="2" t="str">
        <f t="shared" si="350"/>
        <v/>
      </c>
    </row>
    <row r="2753" spans="8:23" x14ac:dyDescent="0.3">
      <c r="H2753" s="12">
        <f t="shared" si="343"/>
        <v>0</v>
      </c>
      <c r="I2753" s="2" t="str">
        <f t="shared" si="344"/>
        <v/>
      </c>
      <c r="J2753" s="2" t="str">
        <f>IF(ISBLANK(A2753),"",-SUM(I$3:I2753))</f>
        <v/>
      </c>
      <c r="K2753" s="2" t="str">
        <f t="shared" si="345"/>
        <v/>
      </c>
      <c r="L2753" s="7" t="str">
        <f t="shared" si="346"/>
        <v/>
      </c>
      <c r="M2753" s="7" t="str">
        <f>IF(ISBLANK(A2753),"",K2753/($M$1+SUM(K$3:K2752)))</f>
        <v/>
      </c>
      <c r="N2753" t="str">
        <f>IF(ISBLANK(A2753),"",IF(H2754=0,NETWORKDAYS($H$3,H2753,holiday!$B$2:$B$10),IF(DAY(H2753)&lt;DAY(H2754),NETWORKDAYS($H$3,H2753,holiday!$B$2:$B$10),0)))</f>
        <v/>
      </c>
      <c r="O2753" t="str">
        <f>IF(ISBLANK(A2753),"",SUMIF($A$3:$A2753,O$2,$B$3:$B2753))</f>
        <v/>
      </c>
      <c r="P2753" t="str">
        <f>IF(ISBLANK(A2753),"",SUMIF($A$3:$A2753,P$2,$B$3:$B2753))</f>
        <v/>
      </c>
      <c r="Q2753" t="str">
        <f>IF(ISBLANK(A2753),"",SUMIF($A$3:$A2753,Q$2,$B$3:$B2753))</f>
        <v/>
      </c>
      <c r="R2753" t="str">
        <f>IF(ISBLANK(A2753),"",SUMIF($A$3:$A2753,R$2,$B$3:$B2753))</f>
        <v/>
      </c>
      <c r="T2753" s="2" t="str">
        <f t="shared" si="347"/>
        <v/>
      </c>
      <c r="U2753" s="2" t="str">
        <f t="shared" si="348"/>
        <v/>
      </c>
      <c r="V2753" s="2" t="str">
        <f t="shared" si="349"/>
        <v/>
      </c>
      <c r="W2753" s="2" t="str">
        <f t="shared" si="350"/>
        <v/>
      </c>
    </row>
    <row r="2754" spans="8:23" x14ac:dyDescent="0.3">
      <c r="H2754" s="12">
        <f t="shared" si="343"/>
        <v>0</v>
      </c>
      <c r="I2754" s="2" t="str">
        <f t="shared" si="344"/>
        <v/>
      </c>
      <c r="J2754" s="2" t="str">
        <f>IF(ISBLANK(A2754),"",-SUM(I$3:I2754))</f>
        <v/>
      </c>
      <c r="K2754" s="2" t="str">
        <f t="shared" si="345"/>
        <v/>
      </c>
      <c r="L2754" s="7" t="str">
        <f t="shared" si="346"/>
        <v/>
      </c>
      <c r="M2754" s="7" t="str">
        <f>IF(ISBLANK(A2754),"",K2754/($M$1+SUM(K$3:K2753)))</f>
        <v/>
      </c>
      <c r="N2754" t="str">
        <f>IF(ISBLANK(A2754),"",IF(H2755=0,NETWORKDAYS($H$3,H2754,holiday!$B$2:$B$10),IF(DAY(H2754)&lt;DAY(H2755),NETWORKDAYS($H$3,H2754,holiday!$B$2:$B$10),0)))</f>
        <v/>
      </c>
      <c r="O2754" t="str">
        <f>IF(ISBLANK(A2754),"",SUMIF($A$3:$A2754,O$2,$B$3:$B2754))</f>
        <v/>
      </c>
      <c r="P2754" t="str">
        <f>IF(ISBLANK(A2754),"",SUMIF($A$3:$A2754,P$2,$B$3:$B2754))</f>
        <v/>
      </c>
      <c r="Q2754" t="str">
        <f>IF(ISBLANK(A2754),"",SUMIF($A$3:$A2754,Q$2,$B$3:$B2754))</f>
        <v/>
      </c>
      <c r="R2754" t="str">
        <f>IF(ISBLANK(A2754),"",SUMIF($A$3:$A2754,R$2,$B$3:$B2754))</f>
        <v/>
      </c>
      <c r="T2754" s="2" t="str">
        <f t="shared" si="347"/>
        <v/>
      </c>
      <c r="U2754" s="2" t="str">
        <f t="shared" si="348"/>
        <v/>
      </c>
      <c r="V2754" s="2" t="str">
        <f t="shared" si="349"/>
        <v/>
      </c>
      <c r="W2754" s="2" t="str">
        <f t="shared" si="350"/>
        <v/>
      </c>
    </row>
    <row r="2755" spans="8:23" x14ac:dyDescent="0.3">
      <c r="H2755" s="12">
        <f t="shared" si="343"/>
        <v>0</v>
      </c>
      <c r="I2755" s="2" t="str">
        <f t="shared" si="344"/>
        <v/>
      </c>
      <c r="J2755" s="2" t="str">
        <f>IF(ISBLANK(A2755),"",-SUM(I$3:I2755))</f>
        <v/>
      </c>
      <c r="K2755" s="2" t="str">
        <f t="shared" si="345"/>
        <v/>
      </c>
      <c r="L2755" s="7" t="str">
        <f t="shared" si="346"/>
        <v/>
      </c>
      <c r="M2755" s="7" t="str">
        <f>IF(ISBLANK(A2755),"",K2755/($M$1+SUM(K$3:K2754)))</f>
        <v/>
      </c>
      <c r="N2755" t="str">
        <f>IF(ISBLANK(A2755),"",IF(H2756=0,NETWORKDAYS($H$3,H2755,holiday!$B$2:$B$10),IF(DAY(H2755)&lt;DAY(H2756),NETWORKDAYS($H$3,H2755,holiday!$B$2:$B$10),0)))</f>
        <v/>
      </c>
      <c r="O2755" t="str">
        <f>IF(ISBLANK(A2755),"",SUMIF($A$3:$A2755,O$2,$B$3:$B2755))</f>
        <v/>
      </c>
      <c r="P2755" t="str">
        <f>IF(ISBLANK(A2755),"",SUMIF($A$3:$A2755,P$2,$B$3:$B2755))</f>
        <v/>
      </c>
      <c r="Q2755" t="str">
        <f>IF(ISBLANK(A2755),"",SUMIF($A$3:$A2755,Q$2,$B$3:$B2755))</f>
        <v/>
      </c>
      <c r="R2755" t="str">
        <f>IF(ISBLANK(A2755),"",SUMIF($A$3:$A2755,R$2,$B$3:$B2755))</f>
        <v/>
      </c>
      <c r="T2755" s="2" t="str">
        <f t="shared" si="347"/>
        <v/>
      </c>
      <c r="U2755" s="2" t="str">
        <f t="shared" si="348"/>
        <v/>
      </c>
      <c r="V2755" s="2" t="str">
        <f t="shared" si="349"/>
        <v/>
      </c>
      <c r="W2755" s="2" t="str">
        <f t="shared" si="350"/>
        <v/>
      </c>
    </row>
    <row r="2756" spans="8:23" x14ac:dyDescent="0.3">
      <c r="H2756" s="12">
        <f t="shared" ref="H2756:H2819" si="351">IF(ISBLANK(D2756),,LEFT(D2756,LEN(D2756)-6)*1)</f>
        <v>0</v>
      </c>
      <c r="I2756" s="2" t="str">
        <f t="shared" si="344"/>
        <v/>
      </c>
      <c r="J2756" s="2" t="str">
        <f>IF(ISBLANK(A2756),"",-SUM(I$3:I2756))</f>
        <v/>
      </c>
      <c r="K2756" s="2" t="str">
        <f t="shared" si="345"/>
        <v/>
      </c>
      <c r="L2756" s="7" t="str">
        <f t="shared" si="346"/>
        <v/>
      </c>
      <c r="M2756" s="7" t="str">
        <f>IF(ISBLANK(A2756),"",K2756/($M$1+SUM(K$3:K2755)))</f>
        <v/>
      </c>
      <c r="N2756" t="str">
        <f>IF(ISBLANK(A2756),"",IF(H2757=0,NETWORKDAYS($H$3,H2756,holiday!$B$2:$B$10),IF(DAY(H2756)&lt;DAY(H2757),NETWORKDAYS($H$3,H2756,holiday!$B$2:$B$10),0)))</f>
        <v/>
      </c>
      <c r="O2756" t="str">
        <f>IF(ISBLANK(A2756),"",SUMIF($A$3:$A2756,O$2,$B$3:$B2756))</f>
        <v/>
      </c>
      <c r="P2756" t="str">
        <f>IF(ISBLANK(A2756),"",SUMIF($A$3:$A2756,P$2,$B$3:$B2756))</f>
        <v/>
      </c>
      <c r="Q2756" t="str">
        <f>IF(ISBLANK(A2756),"",SUMIF($A$3:$A2756,Q$2,$B$3:$B2756))</f>
        <v/>
      </c>
      <c r="R2756" t="str">
        <f>IF(ISBLANK(A2756),"",SUMIF($A$3:$A2756,R$2,$B$3:$B2756))</f>
        <v/>
      </c>
      <c r="T2756" s="2" t="str">
        <f t="shared" si="347"/>
        <v/>
      </c>
      <c r="U2756" s="2" t="str">
        <f t="shared" si="348"/>
        <v/>
      </c>
      <c r="V2756" s="2" t="str">
        <f t="shared" si="349"/>
        <v/>
      </c>
      <c r="W2756" s="2" t="str">
        <f t="shared" si="350"/>
        <v/>
      </c>
    </row>
    <row r="2757" spans="8:23" x14ac:dyDescent="0.3">
      <c r="H2757" s="12">
        <f t="shared" si="351"/>
        <v>0</v>
      </c>
      <c r="I2757" s="2" t="str">
        <f t="shared" si="344"/>
        <v/>
      </c>
      <c r="J2757" s="2" t="str">
        <f>IF(ISBLANK(A2757),"",-SUM(I$3:I2757))</f>
        <v/>
      </c>
      <c r="K2757" s="2" t="str">
        <f t="shared" si="345"/>
        <v/>
      </c>
      <c r="L2757" s="7" t="str">
        <f t="shared" si="346"/>
        <v/>
      </c>
      <c r="M2757" s="7" t="str">
        <f>IF(ISBLANK(A2757),"",K2757/($M$1+SUM(K$3:K2756)))</f>
        <v/>
      </c>
      <c r="N2757" t="str">
        <f>IF(ISBLANK(A2757),"",IF(H2758=0,NETWORKDAYS($H$3,H2757,holiday!$B$2:$B$10),IF(DAY(H2757)&lt;DAY(H2758),NETWORKDAYS($H$3,H2757,holiday!$B$2:$B$10),0)))</f>
        <v/>
      </c>
      <c r="O2757" t="str">
        <f>IF(ISBLANK(A2757),"",SUMIF($A$3:$A2757,O$2,$B$3:$B2757))</f>
        <v/>
      </c>
      <c r="P2757" t="str">
        <f>IF(ISBLANK(A2757),"",SUMIF($A$3:$A2757,P$2,$B$3:$B2757))</f>
        <v/>
      </c>
      <c r="Q2757" t="str">
        <f>IF(ISBLANK(A2757),"",SUMIF($A$3:$A2757,Q$2,$B$3:$B2757))</f>
        <v/>
      </c>
      <c r="R2757" t="str">
        <f>IF(ISBLANK(A2757),"",SUMIF($A$3:$A2757,R$2,$B$3:$B2757))</f>
        <v/>
      </c>
      <c r="T2757" s="2" t="str">
        <f t="shared" si="347"/>
        <v/>
      </c>
      <c r="U2757" s="2" t="str">
        <f t="shared" si="348"/>
        <v/>
      </c>
      <c r="V2757" s="2" t="str">
        <f t="shared" si="349"/>
        <v/>
      </c>
      <c r="W2757" s="2" t="str">
        <f t="shared" si="350"/>
        <v/>
      </c>
    </row>
    <row r="2758" spans="8:23" x14ac:dyDescent="0.3">
      <c r="H2758" s="12">
        <f t="shared" si="351"/>
        <v>0</v>
      </c>
      <c r="I2758" s="2" t="str">
        <f t="shared" si="344"/>
        <v/>
      </c>
      <c r="J2758" s="2" t="str">
        <f>IF(ISBLANK(A2758),"",-SUM(I$3:I2758))</f>
        <v/>
      </c>
      <c r="K2758" s="2" t="str">
        <f t="shared" si="345"/>
        <v/>
      </c>
      <c r="L2758" s="7" t="str">
        <f t="shared" si="346"/>
        <v/>
      </c>
      <c r="M2758" s="7" t="str">
        <f>IF(ISBLANK(A2758),"",K2758/($M$1+SUM(K$3:K2757)))</f>
        <v/>
      </c>
      <c r="N2758" t="str">
        <f>IF(ISBLANK(A2758),"",IF(H2759=0,NETWORKDAYS($H$3,H2758,holiday!$B$2:$B$10),IF(DAY(H2758)&lt;DAY(H2759),NETWORKDAYS($H$3,H2758,holiday!$B$2:$B$10),0)))</f>
        <v/>
      </c>
      <c r="O2758" t="str">
        <f>IF(ISBLANK(A2758),"",SUMIF($A$3:$A2758,O$2,$B$3:$B2758))</f>
        <v/>
      </c>
      <c r="P2758" t="str">
        <f>IF(ISBLANK(A2758),"",SUMIF($A$3:$A2758,P$2,$B$3:$B2758))</f>
        <v/>
      </c>
      <c r="Q2758" t="str">
        <f>IF(ISBLANK(A2758),"",SUMIF($A$3:$A2758,Q$2,$B$3:$B2758))</f>
        <v/>
      </c>
      <c r="R2758" t="str">
        <f>IF(ISBLANK(A2758),"",SUMIF($A$3:$A2758,R$2,$B$3:$B2758))</f>
        <v/>
      </c>
      <c r="T2758" s="2" t="str">
        <f t="shared" si="347"/>
        <v/>
      </c>
      <c r="U2758" s="2" t="str">
        <f t="shared" si="348"/>
        <v/>
      </c>
      <c r="V2758" s="2" t="str">
        <f t="shared" si="349"/>
        <v/>
      </c>
      <c r="W2758" s="2" t="str">
        <f t="shared" si="350"/>
        <v/>
      </c>
    </row>
    <row r="2759" spans="8:23" x14ac:dyDescent="0.3">
      <c r="H2759" s="12">
        <f t="shared" si="351"/>
        <v>0</v>
      </c>
      <c r="I2759" s="2" t="str">
        <f t="shared" si="344"/>
        <v/>
      </c>
      <c r="J2759" s="2" t="str">
        <f>IF(ISBLANK(A2759),"",-SUM(I$3:I2759))</f>
        <v/>
      </c>
      <c r="K2759" s="2" t="str">
        <f t="shared" si="345"/>
        <v/>
      </c>
      <c r="L2759" s="7" t="str">
        <f t="shared" si="346"/>
        <v/>
      </c>
      <c r="M2759" s="7" t="str">
        <f>IF(ISBLANK(A2759),"",K2759/($M$1+SUM(K$3:K2758)))</f>
        <v/>
      </c>
      <c r="N2759" t="str">
        <f>IF(ISBLANK(A2759),"",IF(H2760=0,NETWORKDAYS($H$3,H2759,holiday!$B$2:$B$10),IF(DAY(H2759)&lt;DAY(H2760),NETWORKDAYS($H$3,H2759,holiday!$B$2:$B$10),0)))</f>
        <v/>
      </c>
      <c r="O2759" t="str">
        <f>IF(ISBLANK(A2759),"",SUMIF($A$3:$A2759,O$2,$B$3:$B2759))</f>
        <v/>
      </c>
      <c r="P2759" t="str">
        <f>IF(ISBLANK(A2759),"",SUMIF($A$3:$A2759,P$2,$B$3:$B2759))</f>
        <v/>
      </c>
      <c r="Q2759" t="str">
        <f>IF(ISBLANK(A2759),"",SUMIF($A$3:$A2759,Q$2,$B$3:$B2759))</f>
        <v/>
      </c>
      <c r="R2759" t="str">
        <f>IF(ISBLANK(A2759),"",SUMIF($A$3:$A2759,R$2,$B$3:$B2759))</f>
        <v/>
      </c>
      <c r="T2759" s="2" t="str">
        <f t="shared" si="347"/>
        <v/>
      </c>
      <c r="U2759" s="2" t="str">
        <f t="shared" si="348"/>
        <v/>
      </c>
      <c r="V2759" s="2" t="str">
        <f t="shared" si="349"/>
        <v/>
      </c>
      <c r="W2759" s="2" t="str">
        <f t="shared" si="350"/>
        <v/>
      </c>
    </row>
    <row r="2760" spans="8:23" x14ac:dyDescent="0.3">
      <c r="H2760" s="12">
        <f t="shared" si="351"/>
        <v>0</v>
      </c>
      <c r="I2760" s="2" t="str">
        <f t="shared" si="344"/>
        <v/>
      </c>
      <c r="J2760" s="2" t="str">
        <f>IF(ISBLANK(A2760),"",-SUM(I$3:I2760))</f>
        <v/>
      </c>
      <c r="K2760" s="2" t="str">
        <f t="shared" si="345"/>
        <v/>
      </c>
      <c r="L2760" s="7" t="str">
        <f t="shared" si="346"/>
        <v/>
      </c>
      <c r="M2760" s="7" t="str">
        <f>IF(ISBLANK(A2760),"",K2760/($M$1+SUM(K$3:K2759)))</f>
        <v/>
      </c>
      <c r="N2760" t="str">
        <f>IF(ISBLANK(A2760),"",IF(H2761=0,NETWORKDAYS($H$3,H2760,holiday!$B$2:$B$10),IF(DAY(H2760)&lt;DAY(H2761),NETWORKDAYS($H$3,H2760,holiday!$B$2:$B$10),0)))</f>
        <v/>
      </c>
      <c r="O2760" t="str">
        <f>IF(ISBLANK(A2760),"",SUMIF($A$3:$A2760,O$2,$B$3:$B2760))</f>
        <v/>
      </c>
      <c r="P2760" t="str">
        <f>IF(ISBLANK(A2760),"",SUMIF($A$3:$A2760,P$2,$B$3:$B2760))</f>
        <v/>
      </c>
      <c r="Q2760" t="str">
        <f>IF(ISBLANK(A2760),"",SUMIF($A$3:$A2760,Q$2,$B$3:$B2760))</f>
        <v/>
      </c>
      <c r="R2760" t="str">
        <f>IF(ISBLANK(A2760),"",SUMIF($A$3:$A2760,R$2,$B$3:$B2760))</f>
        <v/>
      </c>
      <c r="T2760" s="2" t="str">
        <f t="shared" si="347"/>
        <v/>
      </c>
      <c r="U2760" s="2" t="str">
        <f t="shared" si="348"/>
        <v/>
      </c>
      <c r="V2760" s="2" t="str">
        <f t="shared" si="349"/>
        <v/>
      </c>
      <c r="W2760" s="2" t="str">
        <f t="shared" si="350"/>
        <v/>
      </c>
    </row>
    <row r="2761" spans="8:23" x14ac:dyDescent="0.3">
      <c r="H2761" s="12">
        <f t="shared" si="351"/>
        <v>0</v>
      </c>
      <c r="I2761" s="2" t="str">
        <f t="shared" si="344"/>
        <v/>
      </c>
      <c r="J2761" s="2" t="str">
        <f>IF(ISBLANK(A2761),"",-SUM(I$3:I2761))</f>
        <v/>
      </c>
      <c r="K2761" s="2" t="str">
        <f t="shared" si="345"/>
        <v/>
      </c>
      <c r="L2761" s="7" t="str">
        <f t="shared" si="346"/>
        <v/>
      </c>
      <c r="M2761" s="7" t="str">
        <f>IF(ISBLANK(A2761),"",K2761/($M$1+SUM(K$3:K2760)))</f>
        <v/>
      </c>
      <c r="N2761" t="str">
        <f>IF(ISBLANK(A2761),"",IF(H2762=0,NETWORKDAYS($H$3,H2761,holiday!$B$2:$B$10),IF(DAY(H2761)&lt;DAY(H2762),NETWORKDAYS($H$3,H2761,holiday!$B$2:$B$10),0)))</f>
        <v/>
      </c>
      <c r="O2761" t="str">
        <f>IF(ISBLANK(A2761),"",SUMIF($A$3:$A2761,O$2,$B$3:$B2761))</f>
        <v/>
      </c>
      <c r="P2761" t="str">
        <f>IF(ISBLANK(A2761),"",SUMIF($A$3:$A2761,P$2,$B$3:$B2761))</f>
        <v/>
      </c>
      <c r="Q2761" t="str">
        <f>IF(ISBLANK(A2761),"",SUMIF($A$3:$A2761,Q$2,$B$3:$B2761))</f>
        <v/>
      </c>
      <c r="R2761" t="str">
        <f>IF(ISBLANK(A2761),"",SUMIF($A$3:$A2761,R$2,$B$3:$B2761))</f>
        <v/>
      </c>
      <c r="T2761" s="2" t="str">
        <f t="shared" si="347"/>
        <v/>
      </c>
      <c r="U2761" s="2" t="str">
        <f t="shared" si="348"/>
        <v/>
      </c>
      <c r="V2761" s="2" t="str">
        <f t="shared" si="349"/>
        <v/>
      </c>
      <c r="W2761" s="2" t="str">
        <f t="shared" si="350"/>
        <v/>
      </c>
    </row>
    <row r="2762" spans="8:23" x14ac:dyDescent="0.3">
      <c r="H2762" s="12">
        <f t="shared" si="351"/>
        <v>0</v>
      </c>
      <c r="I2762" s="2" t="str">
        <f t="shared" si="344"/>
        <v/>
      </c>
      <c r="J2762" s="2" t="str">
        <f>IF(ISBLANK(A2762),"",-SUM(I$3:I2762))</f>
        <v/>
      </c>
      <c r="K2762" s="2" t="str">
        <f t="shared" si="345"/>
        <v/>
      </c>
      <c r="L2762" s="7" t="str">
        <f t="shared" si="346"/>
        <v/>
      </c>
      <c r="M2762" s="7" t="str">
        <f>IF(ISBLANK(A2762),"",K2762/($M$1+SUM(K$3:K2761)))</f>
        <v/>
      </c>
      <c r="N2762" t="str">
        <f>IF(ISBLANK(A2762),"",IF(H2763=0,NETWORKDAYS($H$3,H2762,holiday!$B$2:$B$10),IF(DAY(H2762)&lt;DAY(H2763),NETWORKDAYS($H$3,H2762,holiday!$B$2:$B$10),0)))</f>
        <v/>
      </c>
      <c r="O2762" t="str">
        <f>IF(ISBLANK(A2762),"",SUMIF($A$3:$A2762,O$2,$B$3:$B2762))</f>
        <v/>
      </c>
      <c r="P2762" t="str">
        <f>IF(ISBLANK(A2762),"",SUMIF($A$3:$A2762,P$2,$B$3:$B2762))</f>
        <v/>
      </c>
      <c r="Q2762" t="str">
        <f>IF(ISBLANK(A2762),"",SUMIF($A$3:$A2762,Q$2,$B$3:$B2762))</f>
        <v/>
      </c>
      <c r="R2762" t="str">
        <f>IF(ISBLANK(A2762),"",SUMIF($A$3:$A2762,R$2,$B$3:$B2762))</f>
        <v/>
      </c>
      <c r="T2762" s="2" t="str">
        <f t="shared" si="347"/>
        <v/>
      </c>
      <c r="U2762" s="2" t="str">
        <f t="shared" si="348"/>
        <v/>
      </c>
      <c r="V2762" s="2" t="str">
        <f t="shared" si="349"/>
        <v/>
      </c>
      <c r="W2762" s="2" t="str">
        <f t="shared" si="350"/>
        <v/>
      </c>
    </row>
    <row r="2763" spans="8:23" x14ac:dyDescent="0.3">
      <c r="H2763" s="12">
        <f t="shared" si="351"/>
        <v>0</v>
      </c>
      <c r="I2763" s="2" t="str">
        <f t="shared" si="344"/>
        <v/>
      </c>
      <c r="J2763" s="2" t="str">
        <f>IF(ISBLANK(A2763),"",-SUM(I$3:I2763))</f>
        <v/>
      </c>
      <c r="K2763" s="2" t="str">
        <f t="shared" si="345"/>
        <v/>
      </c>
      <c r="L2763" s="7" t="str">
        <f t="shared" si="346"/>
        <v/>
      </c>
      <c r="M2763" s="7" t="str">
        <f>IF(ISBLANK(A2763),"",K2763/($M$1+SUM(K$3:K2762)))</f>
        <v/>
      </c>
      <c r="N2763" t="str">
        <f>IF(ISBLANK(A2763),"",IF(H2764=0,NETWORKDAYS($H$3,H2763,holiday!$B$2:$B$10),IF(DAY(H2763)&lt;DAY(H2764),NETWORKDAYS($H$3,H2763,holiday!$B$2:$B$10),0)))</f>
        <v/>
      </c>
      <c r="O2763" t="str">
        <f>IF(ISBLANK(A2763),"",SUMIF($A$3:$A2763,O$2,$B$3:$B2763))</f>
        <v/>
      </c>
      <c r="P2763" t="str">
        <f>IF(ISBLANK(A2763),"",SUMIF($A$3:$A2763,P$2,$B$3:$B2763))</f>
        <v/>
      </c>
      <c r="Q2763" t="str">
        <f>IF(ISBLANK(A2763),"",SUMIF($A$3:$A2763,Q$2,$B$3:$B2763))</f>
        <v/>
      </c>
      <c r="R2763" t="str">
        <f>IF(ISBLANK(A2763),"",SUMIF($A$3:$A2763,R$2,$B$3:$B2763))</f>
        <v/>
      </c>
      <c r="T2763" s="2" t="str">
        <f t="shared" si="347"/>
        <v/>
      </c>
      <c r="U2763" s="2" t="str">
        <f t="shared" si="348"/>
        <v/>
      </c>
      <c r="V2763" s="2" t="str">
        <f t="shared" si="349"/>
        <v/>
      </c>
      <c r="W2763" s="2" t="str">
        <f t="shared" si="350"/>
        <v/>
      </c>
    </row>
    <row r="2764" spans="8:23" x14ac:dyDescent="0.3">
      <c r="H2764" s="12">
        <f t="shared" si="351"/>
        <v>0</v>
      </c>
      <c r="I2764" s="2" t="str">
        <f t="shared" si="344"/>
        <v/>
      </c>
      <c r="J2764" s="2" t="str">
        <f>IF(ISBLANK(A2764),"",-SUM(I$3:I2764))</f>
        <v/>
      </c>
      <c r="K2764" s="2" t="str">
        <f t="shared" si="345"/>
        <v/>
      </c>
      <c r="L2764" s="7" t="str">
        <f t="shared" si="346"/>
        <v/>
      </c>
      <c r="M2764" s="7" t="str">
        <f>IF(ISBLANK(A2764),"",K2764/($M$1+SUM(K$3:K2763)))</f>
        <v/>
      </c>
      <c r="N2764" t="str">
        <f>IF(ISBLANK(A2764),"",IF(H2765=0,NETWORKDAYS($H$3,H2764,holiday!$B$2:$B$10),IF(DAY(H2764)&lt;DAY(H2765),NETWORKDAYS($H$3,H2764,holiday!$B$2:$B$10),0)))</f>
        <v/>
      </c>
      <c r="O2764" t="str">
        <f>IF(ISBLANK(A2764),"",SUMIF($A$3:$A2764,O$2,$B$3:$B2764))</f>
        <v/>
      </c>
      <c r="P2764" t="str">
        <f>IF(ISBLANK(A2764),"",SUMIF($A$3:$A2764,P$2,$B$3:$B2764))</f>
        <v/>
      </c>
      <c r="Q2764" t="str">
        <f>IF(ISBLANK(A2764),"",SUMIF($A$3:$A2764,Q$2,$B$3:$B2764))</f>
        <v/>
      </c>
      <c r="R2764" t="str">
        <f>IF(ISBLANK(A2764),"",SUMIF($A$3:$A2764,R$2,$B$3:$B2764))</f>
        <v/>
      </c>
      <c r="T2764" s="2" t="str">
        <f t="shared" si="347"/>
        <v/>
      </c>
      <c r="U2764" s="2" t="str">
        <f t="shared" si="348"/>
        <v/>
      </c>
      <c r="V2764" s="2" t="str">
        <f t="shared" si="349"/>
        <v/>
      </c>
      <c r="W2764" s="2" t="str">
        <f t="shared" si="350"/>
        <v/>
      </c>
    </row>
    <row r="2765" spans="8:23" x14ac:dyDescent="0.3">
      <c r="H2765" s="12">
        <f t="shared" si="351"/>
        <v>0</v>
      </c>
      <c r="I2765" s="2" t="str">
        <f t="shared" si="344"/>
        <v/>
      </c>
      <c r="J2765" s="2" t="str">
        <f>IF(ISBLANK(A2765),"",-SUM(I$3:I2765))</f>
        <v/>
      </c>
      <c r="K2765" s="2" t="str">
        <f t="shared" si="345"/>
        <v/>
      </c>
      <c r="L2765" s="7" t="str">
        <f t="shared" si="346"/>
        <v/>
      </c>
      <c r="M2765" s="7" t="str">
        <f>IF(ISBLANK(A2765),"",K2765/($M$1+SUM(K$3:K2764)))</f>
        <v/>
      </c>
      <c r="N2765" t="str">
        <f>IF(ISBLANK(A2765),"",IF(H2766=0,NETWORKDAYS($H$3,H2765,holiday!$B$2:$B$10),IF(DAY(H2765)&lt;DAY(H2766),NETWORKDAYS($H$3,H2765,holiday!$B$2:$B$10),0)))</f>
        <v/>
      </c>
      <c r="O2765" t="str">
        <f>IF(ISBLANK(A2765),"",SUMIF($A$3:$A2765,O$2,$B$3:$B2765))</f>
        <v/>
      </c>
      <c r="P2765" t="str">
        <f>IF(ISBLANK(A2765),"",SUMIF($A$3:$A2765,P$2,$B$3:$B2765))</f>
        <v/>
      </c>
      <c r="Q2765" t="str">
        <f>IF(ISBLANK(A2765),"",SUMIF($A$3:$A2765,Q$2,$B$3:$B2765))</f>
        <v/>
      </c>
      <c r="R2765" t="str">
        <f>IF(ISBLANK(A2765),"",SUMIF($A$3:$A2765,R$2,$B$3:$B2765))</f>
        <v/>
      </c>
      <c r="T2765" s="2" t="str">
        <f t="shared" si="347"/>
        <v/>
      </c>
      <c r="U2765" s="2" t="str">
        <f t="shared" si="348"/>
        <v/>
      </c>
      <c r="V2765" s="2" t="str">
        <f t="shared" si="349"/>
        <v/>
      </c>
      <c r="W2765" s="2" t="str">
        <f t="shared" si="350"/>
        <v/>
      </c>
    </row>
    <row r="2766" spans="8:23" x14ac:dyDescent="0.3">
      <c r="H2766" s="12">
        <f t="shared" si="351"/>
        <v>0</v>
      </c>
      <c r="I2766" s="2" t="str">
        <f t="shared" si="344"/>
        <v/>
      </c>
      <c r="J2766" s="2" t="str">
        <f>IF(ISBLANK(A2766),"",-SUM(I$3:I2766))</f>
        <v/>
      </c>
      <c r="K2766" s="2" t="str">
        <f t="shared" si="345"/>
        <v/>
      </c>
      <c r="L2766" s="7" t="str">
        <f t="shared" si="346"/>
        <v/>
      </c>
      <c r="M2766" s="7" t="str">
        <f>IF(ISBLANK(A2766),"",K2766/($M$1+SUM(K$3:K2765)))</f>
        <v/>
      </c>
      <c r="N2766" t="str">
        <f>IF(ISBLANK(A2766),"",IF(H2767=0,NETWORKDAYS($H$3,H2766,holiday!$B$2:$B$10),IF(DAY(H2766)&lt;DAY(H2767),NETWORKDAYS($H$3,H2766,holiday!$B$2:$B$10),0)))</f>
        <v/>
      </c>
      <c r="O2766" t="str">
        <f>IF(ISBLANK(A2766),"",SUMIF($A$3:$A2766,O$2,$B$3:$B2766))</f>
        <v/>
      </c>
      <c r="P2766" t="str">
        <f>IF(ISBLANK(A2766),"",SUMIF($A$3:$A2766,P$2,$B$3:$B2766))</f>
        <v/>
      </c>
      <c r="Q2766" t="str">
        <f>IF(ISBLANK(A2766),"",SUMIF($A$3:$A2766,Q$2,$B$3:$B2766))</f>
        <v/>
      </c>
      <c r="R2766" t="str">
        <f>IF(ISBLANK(A2766),"",SUMIF($A$3:$A2766,R$2,$B$3:$B2766))</f>
        <v/>
      </c>
      <c r="T2766" s="2" t="str">
        <f t="shared" si="347"/>
        <v/>
      </c>
      <c r="U2766" s="2" t="str">
        <f t="shared" si="348"/>
        <v/>
      </c>
      <c r="V2766" s="2" t="str">
        <f t="shared" si="349"/>
        <v/>
      </c>
      <c r="W2766" s="2" t="str">
        <f t="shared" si="350"/>
        <v/>
      </c>
    </row>
    <row r="2767" spans="8:23" x14ac:dyDescent="0.3">
      <c r="H2767" s="12">
        <f t="shared" si="351"/>
        <v>0</v>
      </c>
      <c r="I2767" s="2" t="str">
        <f t="shared" si="344"/>
        <v/>
      </c>
      <c r="J2767" s="2" t="str">
        <f>IF(ISBLANK(A2767),"",-SUM(I$3:I2767))</f>
        <v/>
      </c>
      <c r="K2767" s="2" t="str">
        <f t="shared" si="345"/>
        <v/>
      </c>
      <c r="L2767" s="7" t="str">
        <f t="shared" si="346"/>
        <v/>
      </c>
      <c r="M2767" s="7" t="str">
        <f>IF(ISBLANK(A2767),"",K2767/($M$1+SUM(K$3:K2766)))</f>
        <v/>
      </c>
      <c r="N2767" t="str">
        <f>IF(ISBLANK(A2767),"",IF(H2768=0,NETWORKDAYS($H$3,H2767,holiday!$B$2:$B$10),IF(DAY(H2767)&lt;DAY(H2768),NETWORKDAYS($H$3,H2767,holiday!$B$2:$B$10),0)))</f>
        <v/>
      </c>
      <c r="O2767" t="str">
        <f>IF(ISBLANK(A2767),"",SUMIF($A$3:$A2767,O$2,$B$3:$B2767))</f>
        <v/>
      </c>
      <c r="P2767" t="str">
        <f>IF(ISBLANK(A2767),"",SUMIF($A$3:$A2767,P$2,$B$3:$B2767))</f>
        <v/>
      </c>
      <c r="Q2767" t="str">
        <f>IF(ISBLANK(A2767),"",SUMIF($A$3:$A2767,Q$2,$B$3:$B2767))</f>
        <v/>
      </c>
      <c r="R2767" t="str">
        <f>IF(ISBLANK(A2767),"",SUMIF($A$3:$A2767,R$2,$B$3:$B2767))</f>
        <v/>
      </c>
      <c r="T2767" s="2" t="str">
        <f t="shared" si="347"/>
        <v/>
      </c>
      <c r="U2767" s="2" t="str">
        <f t="shared" si="348"/>
        <v/>
      </c>
      <c r="V2767" s="2" t="str">
        <f t="shared" si="349"/>
        <v/>
      </c>
      <c r="W2767" s="2" t="str">
        <f t="shared" si="350"/>
        <v/>
      </c>
    </row>
    <row r="2768" spans="8:23" x14ac:dyDescent="0.3">
      <c r="H2768" s="12">
        <f t="shared" si="351"/>
        <v>0</v>
      </c>
      <c r="I2768" s="2" t="str">
        <f t="shared" si="344"/>
        <v/>
      </c>
      <c r="J2768" s="2" t="str">
        <f>IF(ISBLANK(A2768),"",-SUM(I$3:I2768))</f>
        <v/>
      </c>
      <c r="K2768" s="2" t="str">
        <f t="shared" si="345"/>
        <v/>
      </c>
      <c r="L2768" s="7" t="str">
        <f t="shared" si="346"/>
        <v/>
      </c>
      <c r="M2768" s="7" t="str">
        <f>IF(ISBLANK(A2768),"",K2768/($M$1+SUM(K$3:K2767)))</f>
        <v/>
      </c>
      <c r="N2768" t="str">
        <f>IF(ISBLANK(A2768),"",IF(H2769=0,NETWORKDAYS($H$3,H2768,holiday!$B$2:$B$10),IF(DAY(H2768)&lt;DAY(H2769),NETWORKDAYS($H$3,H2768,holiday!$B$2:$B$10),0)))</f>
        <v/>
      </c>
      <c r="O2768" t="str">
        <f>IF(ISBLANK(A2768),"",SUMIF($A$3:$A2768,O$2,$B$3:$B2768))</f>
        <v/>
      </c>
      <c r="P2768" t="str">
        <f>IF(ISBLANK(A2768),"",SUMIF($A$3:$A2768,P$2,$B$3:$B2768))</f>
        <v/>
      </c>
      <c r="Q2768" t="str">
        <f>IF(ISBLANK(A2768),"",SUMIF($A$3:$A2768,Q$2,$B$3:$B2768))</f>
        <v/>
      </c>
      <c r="R2768" t="str">
        <f>IF(ISBLANK(A2768),"",SUMIF($A$3:$A2768,R$2,$B$3:$B2768))</f>
        <v/>
      </c>
      <c r="T2768" s="2" t="str">
        <f t="shared" si="347"/>
        <v/>
      </c>
      <c r="U2768" s="2" t="str">
        <f t="shared" si="348"/>
        <v/>
      </c>
      <c r="V2768" s="2" t="str">
        <f t="shared" si="349"/>
        <v/>
      </c>
      <c r="W2768" s="2" t="str">
        <f t="shared" si="350"/>
        <v/>
      </c>
    </row>
    <row r="2769" spans="8:23" x14ac:dyDescent="0.3">
      <c r="H2769" s="12">
        <f t="shared" si="351"/>
        <v>0</v>
      </c>
      <c r="I2769" s="2" t="str">
        <f t="shared" si="344"/>
        <v/>
      </c>
      <c r="J2769" s="2" t="str">
        <f>IF(ISBLANK(A2769),"",-SUM(I$3:I2769))</f>
        <v/>
      </c>
      <c r="K2769" s="2" t="str">
        <f t="shared" si="345"/>
        <v/>
      </c>
      <c r="L2769" s="7" t="str">
        <f t="shared" si="346"/>
        <v/>
      </c>
      <c r="M2769" s="7" t="str">
        <f>IF(ISBLANK(A2769),"",K2769/($M$1+SUM(K$3:K2768)))</f>
        <v/>
      </c>
      <c r="N2769" t="str">
        <f>IF(ISBLANK(A2769),"",IF(H2770=0,NETWORKDAYS($H$3,H2769,holiday!$B$2:$B$10),IF(DAY(H2769)&lt;DAY(H2770),NETWORKDAYS($H$3,H2769,holiday!$B$2:$B$10),0)))</f>
        <v/>
      </c>
      <c r="O2769" t="str">
        <f>IF(ISBLANK(A2769),"",SUMIF($A$3:$A2769,O$2,$B$3:$B2769))</f>
        <v/>
      </c>
      <c r="P2769" t="str">
        <f>IF(ISBLANK(A2769),"",SUMIF($A$3:$A2769,P$2,$B$3:$B2769))</f>
        <v/>
      </c>
      <c r="Q2769" t="str">
        <f>IF(ISBLANK(A2769),"",SUMIF($A$3:$A2769,Q$2,$B$3:$B2769))</f>
        <v/>
      </c>
      <c r="R2769" t="str">
        <f>IF(ISBLANK(A2769),"",SUMIF($A$3:$A2769,R$2,$B$3:$B2769))</f>
        <v/>
      </c>
      <c r="T2769" s="2" t="str">
        <f t="shared" si="347"/>
        <v/>
      </c>
      <c r="U2769" s="2" t="str">
        <f t="shared" si="348"/>
        <v/>
      </c>
      <c r="V2769" s="2" t="str">
        <f t="shared" si="349"/>
        <v/>
      </c>
      <c r="W2769" s="2" t="str">
        <f t="shared" si="350"/>
        <v/>
      </c>
    </row>
    <row r="2770" spans="8:23" x14ac:dyDescent="0.3">
      <c r="H2770" s="12">
        <f t="shared" si="351"/>
        <v>0</v>
      </c>
      <c r="I2770" s="2" t="str">
        <f t="shared" si="344"/>
        <v/>
      </c>
      <c r="J2770" s="2" t="str">
        <f>IF(ISBLANK(A2770),"",-SUM(I$3:I2770))</f>
        <v/>
      </c>
      <c r="K2770" s="2" t="str">
        <f t="shared" si="345"/>
        <v/>
      </c>
      <c r="L2770" s="7" t="str">
        <f t="shared" si="346"/>
        <v/>
      </c>
      <c r="M2770" s="7" t="str">
        <f>IF(ISBLANK(A2770),"",K2770/($M$1+SUM(K$3:K2769)))</f>
        <v/>
      </c>
      <c r="N2770" t="str">
        <f>IF(ISBLANK(A2770),"",IF(H2771=0,NETWORKDAYS($H$3,H2770,holiday!$B$2:$B$10),IF(DAY(H2770)&lt;DAY(H2771),NETWORKDAYS($H$3,H2770,holiday!$B$2:$B$10),0)))</f>
        <v/>
      </c>
      <c r="O2770" t="str">
        <f>IF(ISBLANK(A2770),"",SUMIF($A$3:$A2770,O$2,$B$3:$B2770))</f>
        <v/>
      </c>
      <c r="P2770" t="str">
        <f>IF(ISBLANK(A2770),"",SUMIF($A$3:$A2770,P$2,$B$3:$B2770))</f>
        <v/>
      </c>
      <c r="Q2770" t="str">
        <f>IF(ISBLANK(A2770),"",SUMIF($A$3:$A2770,Q$2,$B$3:$B2770))</f>
        <v/>
      </c>
      <c r="R2770" t="str">
        <f>IF(ISBLANK(A2770),"",SUMIF($A$3:$A2770,R$2,$B$3:$B2770))</f>
        <v/>
      </c>
      <c r="T2770" s="2" t="str">
        <f t="shared" si="347"/>
        <v/>
      </c>
      <c r="U2770" s="2" t="str">
        <f t="shared" si="348"/>
        <v/>
      </c>
      <c r="V2770" s="2" t="str">
        <f t="shared" si="349"/>
        <v/>
      </c>
      <c r="W2770" s="2" t="str">
        <f t="shared" si="350"/>
        <v/>
      </c>
    </row>
    <row r="2771" spans="8:23" x14ac:dyDescent="0.3">
      <c r="H2771" s="12">
        <f t="shared" si="351"/>
        <v>0</v>
      </c>
      <c r="I2771" s="2" t="str">
        <f t="shared" si="344"/>
        <v/>
      </c>
      <c r="J2771" s="2" t="str">
        <f>IF(ISBLANK(A2771),"",-SUM(I$3:I2771))</f>
        <v/>
      </c>
      <c r="K2771" s="2" t="str">
        <f t="shared" si="345"/>
        <v/>
      </c>
      <c r="L2771" s="7" t="str">
        <f t="shared" si="346"/>
        <v/>
      </c>
      <c r="M2771" s="7" t="str">
        <f>IF(ISBLANK(A2771),"",K2771/($M$1+SUM(K$3:K2770)))</f>
        <v/>
      </c>
      <c r="N2771" t="str">
        <f>IF(ISBLANK(A2771),"",IF(H2772=0,NETWORKDAYS($H$3,H2771,holiday!$B$2:$B$10),IF(DAY(H2771)&lt;DAY(H2772),NETWORKDAYS($H$3,H2771,holiday!$B$2:$B$10),0)))</f>
        <v/>
      </c>
      <c r="O2771" t="str">
        <f>IF(ISBLANK(A2771),"",SUMIF($A$3:$A2771,O$2,$B$3:$B2771))</f>
        <v/>
      </c>
      <c r="P2771" t="str">
        <f>IF(ISBLANK(A2771),"",SUMIF($A$3:$A2771,P$2,$B$3:$B2771))</f>
        <v/>
      </c>
      <c r="Q2771" t="str">
        <f>IF(ISBLANK(A2771),"",SUMIF($A$3:$A2771,Q$2,$B$3:$B2771))</f>
        <v/>
      </c>
      <c r="R2771" t="str">
        <f>IF(ISBLANK(A2771),"",SUMIF($A$3:$A2771,R$2,$B$3:$B2771))</f>
        <v/>
      </c>
      <c r="T2771" s="2" t="str">
        <f t="shared" si="347"/>
        <v/>
      </c>
      <c r="U2771" s="2" t="str">
        <f t="shared" si="348"/>
        <v/>
      </c>
      <c r="V2771" s="2" t="str">
        <f t="shared" si="349"/>
        <v/>
      </c>
      <c r="W2771" s="2" t="str">
        <f t="shared" si="350"/>
        <v/>
      </c>
    </row>
    <row r="2772" spans="8:23" x14ac:dyDescent="0.3">
      <c r="H2772" s="12">
        <f t="shared" si="351"/>
        <v>0</v>
      </c>
      <c r="I2772" s="2" t="str">
        <f t="shared" si="344"/>
        <v/>
      </c>
      <c r="J2772" s="2" t="str">
        <f>IF(ISBLANK(A2772),"",-SUM(I$3:I2772))</f>
        <v/>
      </c>
      <c r="K2772" s="2" t="str">
        <f t="shared" si="345"/>
        <v/>
      </c>
      <c r="L2772" s="7" t="str">
        <f t="shared" si="346"/>
        <v/>
      </c>
      <c r="M2772" s="7" t="str">
        <f>IF(ISBLANK(A2772),"",K2772/($M$1+SUM(K$3:K2771)))</f>
        <v/>
      </c>
      <c r="N2772" t="str">
        <f>IF(ISBLANK(A2772),"",IF(H2773=0,NETWORKDAYS($H$3,H2772,holiday!$B$2:$B$10),IF(DAY(H2772)&lt;DAY(H2773),NETWORKDAYS($H$3,H2772,holiday!$B$2:$B$10),0)))</f>
        <v/>
      </c>
      <c r="O2772" t="str">
        <f>IF(ISBLANK(A2772),"",SUMIF($A$3:$A2772,O$2,$B$3:$B2772))</f>
        <v/>
      </c>
      <c r="P2772" t="str">
        <f>IF(ISBLANK(A2772),"",SUMIF($A$3:$A2772,P$2,$B$3:$B2772))</f>
        <v/>
      </c>
      <c r="Q2772" t="str">
        <f>IF(ISBLANK(A2772),"",SUMIF($A$3:$A2772,Q$2,$B$3:$B2772))</f>
        <v/>
      </c>
      <c r="R2772" t="str">
        <f>IF(ISBLANK(A2772),"",SUMIF($A$3:$A2772,R$2,$B$3:$B2772))</f>
        <v/>
      </c>
      <c r="T2772" s="2" t="str">
        <f t="shared" si="347"/>
        <v/>
      </c>
      <c r="U2772" s="2" t="str">
        <f t="shared" si="348"/>
        <v/>
      </c>
      <c r="V2772" s="2" t="str">
        <f t="shared" si="349"/>
        <v/>
      </c>
      <c r="W2772" s="2" t="str">
        <f t="shared" si="350"/>
        <v/>
      </c>
    </row>
    <row r="2773" spans="8:23" x14ac:dyDescent="0.3">
      <c r="H2773" s="12">
        <f t="shared" si="351"/>
        <v>0</v>
      </c>
      <c r="I2773" s="2" t="str">
        <f t="shared" si="344"/>
        <v/>
      </c>
      <c r="J2773" s="2" t="str">
        <f>IF(ISBLANK(A2773),"",-SUM(I$3:I2773))</f>
        <v/>
      </c>
      <c r="K2773" s="2" t="str">
        <f t="shared" si="345"/>
        <v/>
      </c>
      <c r="L2773" s="7" t="str">
        <f t="shared" si="346"/>
        <v/>
      </c>
      <c r="M2773" s="7" t="str">
        <f>IF(ISBLANK(A2773),"",K2773/($M$1+SUM(K$3:K2772)))</f>
        <v/>
      </c>
      <c r="N2773" t="str">
        <f>IF(ISBLANK(A2773),"",IF(H2774=0,NETWORKDAYS($H$3,H2773,holiday!$B$2:$B$10),IF(DAY(H2773)&lt;DAY(H2774),NETWORKDAYS($H$3,H2773,holiday!$B$2:$B$10),0)))</f>
        <v/>
      </c>
      <c r="O2773" t="str">
        <f>IF(ISBLANK(A2773),"",SUMIF($A$3:$A2773,O$2,$B$3:$B2773))</f>
        <v/>
      </c>
      <c r="P2773" t="str">
        <f>IF(ISBLANK(A2773),"",SUMIF($A$3:$A2773,P$2,$B$3:$B2773))</f>
        <v/>
      </c>
      <c r="Q2773" t="str">
        <f>IF(ISBLANK(A2773),"",SUMIF($A$3:$A2773,Q$2,$B$3:$B2773))</f>
        <v/>
      </c>
      <c r="R2773" t="str">
        <f>IF(ISBLANK(A2773),"",SUMIF($A$3:$A2773,R$2,$B$3:$B2773))</f>
        <v/>
      </c>
      <c r="T2773" s="2" t="str">
        <f t="shared" si="347"/>
        <v/>
      </c>
      <c r="U2773" s="2" t="str">
        <f t="shared" si="348"/>
        <v/>
      </c>
      <c r="V2773" s="2" t="str">
        <f t="shared" si="349"/>
        <v/>
      </c>
      <c r="W2773" s="2" t="str">
        <f t="shared" si="350"/>
        <v/>
      </c>
    </row>
    <row r="2774" spans="8:23" x14ac:dyDescent="0.3">
      <c r="H2774" s="12">
        <f t="shared" si="351"/>
        <v>0</v>
      </c>
      <c r="I2774" s="2" t="str">
        <f t="shared" si="344"/>
        <v/>
      </c>
      <c r="J2774" s="2" t="str">
        <f>IF(ISBLANK(A2774),"",-SUM(I$3:I2774))</f>
        <v/>
      </c>
      <c r="K2774" s="2" t="str">
        <f t="shared" si="345"/>
        <v/>
      </c>
      <c r="L2774" s="7" t="str">
        <f t="shared" si="346"/>
        <v/>
      </c>
      <c r="M2774" s="7" t="str">
        <f>IF(ISBLANK(A2774),"",K2774/($M$1+SUM(K$3:K2773)))</f>
        <v/>
      </c>
      <c r="N2774" t="str">
        <f>IF(ISBLANK(A2774),"",IF(H2775=0,NETWORKDAYS($H$3,H2774,holiday!$B$2:$B$10),IF(DAY(H2774)&lt;DAY(H2775),NETWORKDAYS($H$3,H2774,holiday!$B$2:$B$10),0)))</f>
        <v/>
      </c>
      <c r="O2774" t="str">
        <f>IF(ISBLANK(A2774),"",SUMIF($A$3:$A2774,O$2,$B$3:$B2774))</f>
        <v/>
      </c>
      <c r="P2774" t="str">
        <f>IF(ISBLANK(A2774),"",SUMIF($A$3:$A2774,P$2,$B$3:$B2774))</f>
        <v/>
      </c>
      <c r="Q2774" t="str">
        <f>IF(ISBLANK(A2774),"",SUMIF($A$3:$A2774,Q$2,$B$3:$B2774))</f>
        <v/>
      </c>
      <c r="R2774" t="str">
        <f>IF(ISBLANK(A2774),"",SUMIF($A$3:$A2774,R$2,$B$3:$B2774))</f>
        <v/>
      </c>
      <c r="T2774" s="2" t="str">
        <f t="shared" si="347"/>
        <v/>
      </c>
      <c r="U2774" s="2" t="str">
        <f t="shared" si="348"/>
        <v/>
      </c>
      <c r="V2774" s="2" t="str">
        <f t="shared" si="349"/>
        <v/>
      </c>
      <c r="W2774" s="2" t="str">
        <f t="shared" si="350"/>
        <v/>
      </c>
    </row>
    <row r="2775" spans="8:23" x14ac:dyDescent="0.3">
      <c r="H2775" s="12">
        <f t="shared" si="351"/>
        <v>0</v>
      </c>
      <c r="I2775" s="2" t="str">
        <f t="shared" si="344"/>
        <v/>
      </c>
      <c r="J2775" s="2" t="str">
        <f>IF(ISBLANK(A2775),"",-SUM(I$3:I2775))</f>
        <v/>
      </c>
      <c r="K2775" s="2" t="str">
        <f t="shared" si="345"/>
        <v/>
      </c>
      <c r="L2775" s="7" t="str">
        <f t="shared" si="346"/>
        <v/>
      </c>
      <c r="M2775" s="7" t="str">
        <f>IF(ISBLANK(A2775),"",K2775/($M$1+SUM(K$3:K2774)))</f>
        <v/>
      </c>
      <c r="N2775" t="str">
        <f>IF(ISBLANK(A2775),"",IF(H2776=0,NETWORKDAYS($H$3,H2775,holiday!$B$2:$B$10),IF(DAY(H2775)&lt;DAY(H2776),NETWORKDAYS($H$3,H2775,holiday!$B$2:$B$10),0)))</f>
        <v/>
      </c>
      <c r="O2775" t="str">
        <f>IF(ISBLANK(A2775),"",SUMIF($A$3:$A2775,O$2,$B$3:$B2775))</f>
        <v/>
      </c>
      <c r="P2775" t="str">
        <f>IF(ISBLANK(A2775),"",SUMIF($A$3:$A2775,P$2,$B$3:$B2775))</f>
        <v/>
      </c>
      <c r="Q2775" t="str">
        <f>IF(ISBLANK(A2775),"",SUMIF($A$3:$A2775,Q$2,$B$3:$B2775))</f>
        <v/>
      </c>
      <c r="R2775" t="str">
        <f>IF(ISBLANK(A2775),"",SUMIF($A$3:$A2775,R$2,$B$3:$B2775))</f>
        <v/>
      </c>
      <c r="T2775" s="2" t="str">
        <f t="shared" si="347"/>
        <v/>
      </c>
      <c r="U2775" s="2" t="str">
        <f t="shared" si="348"/>
        <v/>
      </c>
      <c r="V2775" s="2" t="str">
        <f t="shared" si="349"/>
        <v/>
      </c>
      <c r="W2775" s="2" t="str">
        <f t="shared" si="350"/>
        <v/>
      </c>
    </row>
    <row r="2776" spans="8:23" x14ac:dyDescent="0.3">
      <c r="H2776" s="12">
        <f t="shared" si="351"/>
        <v>0</v>
      </c>
      <c r="I2776" s="2" t="str">
        <f t="shared" si="344"/>
        <v/>
      </c>
      <c r="J2776" s="2" t="str">
        <f>IF(ISBLANK(A2776),"",-SUM(I$3:I2776))</f>
        <v/>
      </c>
      <c r="K2776" s="2" t="str">
        <f t="shared" si="345"/>
        <v/>
      </c>
      <c r="L2776" s="7" t="str">
        <f t="shared" si="346"/>
        <v/>
      </c>
      <c r="M2776" s="7" t="str">
        <f>IF(ISBLANK(A2776),"",K2776/($M$1+SUM(K$3:K2775)))</f>
        <v/>
      </c>
      <c r="N2776" t="str">
        <f>IF(ISBLANK(A2776),"",IF(H2777=0,NETWORKDAYS($H$3,H2776,holiday!$B$2:$B$10),IF(DAY(H2776)&lt;DAY(H2777),NETWORKDAYS($H$3,H2776,holiday!$B$2:$B$10),0)))</f>
        <v/>
      </c>
      <c r="O2776" t="str">
        <f>IF(ISBLANK(A2776),"",SUMIF($A$3:$A2776,O$2,$B$3:$B2776))</f>
        <v/>
      </c>
      <c r="P2776" t="str">
        <f>IF(ISBLANK(A2776),"",SUMIF($A$3:$A2776,P$2,$B$3:$B2776))</f>
        <v/>
      </c>
      <c r="Q2776" t="str">
        <f>IF(ISBLANK(A2776),"",SUMIF($A$3:$A2776,Q$2,$B$3:$B2776))</f>
        <v/>
      </c>
      <c r="R2776" t="str">
        <f>IF(ISBLANK(A2776),"",SUMIF($A$3:$A2776,R$2,$B$3:$B2776))</f>
        <v/>
      </c>
      <c r="T2776" s="2" t="str">
        <f t="shared" si="347"/>
        <v/>
      </c>
      <c r="U2776" s="2" t="str">
        <f t="shared" si="348"/>
        <v/>
      </c>
      <c r="V2776" s="2" t="str">
        <f t="shared" si="349"/>
        <v/>
      </c>
      <c r="W2776" s="2" t="str">
        <f t="shared" si="350"/>
        <v/>
      </c>
    </row>
    <row r="2777" spans="8:23" x14ac:dyDescent="0.3">
      <c r="H2777" s="12">
        <f t="shared" si="351"/>
        <v>0</v>
      </c>
      <c r="I2777" s="2" t="str">
        <f t="shared" si="344"/>
        <v/>
      </c>
      <c r="J2777" s="2" t="str">
        <f>IF(ISBLANK(A2777),"",-SUM(I$3:I2777))</f>
        <v/>
      </c>
      <c r="K2777" s="2" t="str">
        <f t="shared" si="345"/>
        <v/>
      </c>
      <c r="L2777" s="7" t="str">
        <f t="shared" si="346"/>
        <v/>
      </c>
      <c r="M2777" s="7" t="str">
        <f>IF(ISBLANK(A2777),"",K2777/($M$1+SUM(K$3:K2776)))</f>
        <v/>
      </c>
      <c r="N2777" t="str">
        <f>IF(ISBLANK(A2777),"",IF(H2778=0,NETWORKDAYS($H$3,H2777,holiday!$B$2:$B$10),IF(DAY(H2777)&lt;DAY(H2778),NETWORKDAYS($H$3,H2777,holiday!$B$2:$B$10),0)))</f>
        <v/>
      </c>
      <c r="O2777" t="str">
        <f>IF(ISBLANK(A2777),"",SUMIF($A$3:$A2777,O$2,$B$3:$B2777))</f>
        <v/>
      </c>
      <c r="P2777" t="str">
        <f>IF(ISBLANK(A2777),"",SUMIF($A$3:$A2777,P$2,$B$3:$B2777))</f>
        <v/>
      </c>
      <c r="Q2777" t="str">
        <f>IF(ISBLANK(A2777),"",SUMIF($A$3:$A2777,Q$2,$B$3:$B2777))</f>
        <v/>
      </c>
      <c r="R2777" t="str">
        <f>IF(ISBLANK(A2777),"",SUMIF($A$3:$A2777,R$2,$B$3:$B2777))</f>
        <v/>
      </c>
      <c r="T2777" s="2" t="str">
        <f t="shared" si="347"/>
        <v/>
      </c>
      <c r="U2777" s="2" t="str">
        <f t="shared" si="348"/>
        <v/>
      </c>
      <c r="V2777" s="2" t="str">
        <f t="shared" si="349"/>
        <v/>
      </c>
      <c r="W2777" s="2" t="str">
        <f t="shared" si="350"/>
        <v/>
      </c>
    </row>
    <row r="2778" spans="8:23" x14ac:dyDescent="0.3">
      <c r="H2778" s="12">
        <f t="shared" si="351"/>
        <v>0</v>
      </c>
      <c r="I2778" s="2" t="str">
        <f t="shared" si="344"/>
        <v/>
      </c>
      <c r="J2778" s="2" t="str">
        <f>IF(ISBLANK(A2778),"",-SUM(I$3:I2778))</f>
        <v/>
      </c>
      <c r="K2778" s="2" t="str">
        <f t="shared" si="345"/>
        <v/>
      </c>
      <c r="L2778" s="7" t="str">
        <f t="shared" si="346"/>
        <v/>
      </c>
      <c r="M2778" s="7" t="str">
        <f>IF(ISBLANK(A2778),"",K2778/($M$1+SUM(K$3:K2777)))</f>
        <v/>
      </c>
      <c r="N2778" t="str">
        <f>IF(ISBLANK(A2778),"",IF(H2779=0,NETWORKDAYS($H$3,H2778,holiday!$B$2:$B$10),IF(DAY(H2778)&lt;DAY(H2779),NETWORKDAYS($H$3,H2778,holiday!$B$2:$B$10),0)))</f>
        <v/>
      </c>
      <c r="O2778" t="str">
        <f>IF(ISBLANK(A2778),"",SUMIF($A$3:$A2778,O$2,$B$3:$B2778))</f>
        <v/>
      </c>
      <c r="P2778" t="str">
        <f>IF(ISBLANK(A2778),"",SUMIF($A$3:$A2778,P$2,$B$3:$B2778))</f>
        <v/>
      </c>
      <c r="Q2778" t="str">
        <f>IF(ISBLANK(A2778),"",SUMIF($A$3:$A2778,Q$2,$B$3:$B2778))</f>
        <v/>
      </c>
      <c r="R2778" t="str">
        <f>IF(ISBLANK(A2778),"",SUMIF($A$3:$A2778,R$2,$B$3:$B2778))</f>
        <v/>
      </c>
      <c r="T2778" s="2" t="str">
        <f t="shared" si="347"/>
        <v/>
      </c>
      <c r="U2778" s="2" t="str">
        <f t="shared" si="348"/>
        <v/>
      </c>
      <c r="V2778" s="2" t="str">
        <f t="shared" si="349"/>
        <v/>
      </c>
      <c r="W2778" s="2" t="str">
        <f t="shared" si="350"/>
        <v/>
      </c>
    </row>
    <row r="2779" spans="8:23" x14ac:dyDescent="0.3">
      <c r="H2779" s="12">
        <f t="shared" si="351"/>
        <v>0</v>
      </c>
      <c r="I2779" s="2" t="str">
        <f t="shared" si="344"/>
        <v/>
      </c>
      <c r="J2779" s="2" t="str">
        <f>IF(ISBLANK(A2779),"",-SUM(I$3:I2779))</f>
        <v/>
      </c>
      <c r="K2779" s="2" t="str">
        <f t="shared" si="345"/>
        <v/>
      </c>
      <c r="L2779" s="7" t="str">
        <f t="shared" si="346"/>
        <v/>
      </c>
      <c r="M2779" s="7" t="str">
        <f>IF(ISBLANK(A2779),"",K2779/($M$1+SUM(K$3:K2778)))</f>
        <v/>
      </c>
      <c r="N2779" t="str">
        <f>IF(ISBLANK(A2779),"",IF(H2780=0,NETWORKDAYS($H$3,H2779,holiday!$B$2:$B$10),IF(DAY(H2779)&lt;DAY(H2780),NETWORKDAYS($H$3,H2779,holiday!$B$2:$B$10),0)))</f>
        <v/>
      </c>
      <c r="O2779" t="str">
        <f>IF(ISBLANK(A2779),"",SUMIF($A$3:$A2779,O$2,$B$3:$B2779))</f>
        <v/>
      </c>
      <c r="P2779" t="str">
        <f>IF(ISBLANK(A2779),"",SUMIF($A$3:$A2779,P$2,$B$3:$B2779))</f>
        <v/>
      </c>
      <c r="Q2779" t="str">
        <f>IF(ISBLANK(A2779),"",SUMIF($A$3:$A2779,Q$2,$B$3:$B2779))</f>
        <v/>
      </c>
      <c r="R2779" t="str">
        <f>IF(ISBLANK(A2779),"",SUMIF($A$3:$A2779,R$2,$B$3:$B2779))</f>
        <v/>
      </c>
      <c r="T2779" s="2" t="str">
        <f t="shared" si="347"/>
        <v/>
      </c>
      <c r="U2779" s="2" t="str">
        <f t="shared" si="348"/>
        <v/>
      </c>
      <c r="V2779" s="2" t="str">
        <f t="shared" si="349"/>
        <v/>
      </c>
      <c r="W2779" s="2" t="str">
        <f t="shared" si="350"/>
        <v/>
      </c>
    </row>
    <row r="2780" spans="8:23" x14ac:dyDescent="0.3">
      <c r="H2780" s="12">
        <f t="shared" si="351"/>
        <v>0</v>
      </c>
      <c r="I2780" s="2" t="str">
        <f t="shared" si="344"/>
        <v/>
      </c>
      <c r="J2780" s="2" t="str">
        <f>IF(ISBLANK(A2780),"",-SUM(I$3:I2780))</f>
        <v/>
      </c>
      <c r="K2780" s="2" t="str">
        <f t="shared" si="345"/>
        <v/>
      </c>
      <c r="L2780" s="7" t="str">
        <f t="shared" si="346"/>
        <v/>
      </c>
      <c r="M2780" s="7" t="str">
        <f>IF(ISBLANK(A2780),"",K2780/($M$1+SUM(K$3:K2779)))</f>
        <v/>
      </c>
      <c r="N2780" t="str">
        <f>IF(ISBLANK(A2780),"",IF(H2781=0,NETWORKDAYS($H$3,H2780,holiday!$B$2:$B$10),IF(DAY(H2780)&lt;DAY(H2781),NETWORKDAYS($H$3,H2780,holiday!$B$2:$B$10),0)))</f>
        <v/>
      </c>
      <c r="O2780" t="str">
        <f>IF(ISBLANK(A2780),"",SUMIF($A$3:$A2780,O$2,$B$3:$B2780))</f>
        <v/>
      </c>
      <c r="P2780" t="str">
        <f>IF(ISBLANK(A2780),"",SUMIF($A$3:$A2780,P$2,$B$3:$B2780))</f>
        <v/>
      </c>
      <c r="Q2780" t="str">
        <f>IF(ISBLANK(A2780),"",SUMIF($A$3:$A2780,Q$2,$B$3:$B2780))</f>
        <v/>
      </c>
      <c r="R2780" t="str">
        <f>IF(ISBLANK(A2780),"",SUMIF($A$3:$A2780,R$2,$B$3:$B2780))</f>
        <v/>
      </c>
      <c r="T2780" s="2" t="str">
        <f t="shared" si="347"/>
        <v/>
      </c>
      <c r="U2780" s="2" t="str">
        <f t="shared" si="348"/>
        <v/>
      </c>
      <c r="V2780" s="2" t="str">
        <f t="shared" si="349"/>
        <v/>
      </c>
      <c r="W2780" s="2" t="str">
        <f t="shared" si="350"/>
        <v/>
      </c>
    </row>
    <row r="2781" spans="8:23" x14ac:dyDescent="0.3">
      <c r="H2781" s="12">
        <f t="shared" si="351"/>
        <v>0</v>
      </c>
      <c r="I2781" s="2" t="str">
        <f t="shared" si="344"/>
        <v/>
      </c>
      <c r="J2781" s="2" t="str">
        <f>IF(ISBLANK(A2781),"",-SUM(I$3:I2781))</f>
        <v/>
      </c>
      <c r="K2781" s="2" t="str">
        <f t="shared" si="345"/>
        <v/>
      </c>
      <c r="L2781" s="7" t="str">
        <f t="shared" si="346"/>
        <v/>
      </c>
      <c r="M2781" s="7" t="str">
        <f>IF(ISBLANK(A2781),"",K2781/($M$1+SUM(K$3:K2780)))</f>
        <v/>
      </c>
      <c r="N2781" t="str">
        <f>IF(ISBLANK(A2781),"",IF(H2782=0,NETWORKDAYS($H$3,H2781,holiday!$B$2:$B$10),IF(DAY(H2781)&lt;DAY(H2782),NETWORKDAYS($H$3,H2781,holiday!$B$2:$B$10),0)))</f>
        <v/>
      </c>
      <c r="O2781" t="str">
        <f>IF(ISBLANK(A2781),"",SUMIF($A$3:$A2781,O$2,$B$3:$B2781))</f>
        <v/>
      </c>
      <c r="P2781" t="str">
        <f>IF(ISBLANK(A2781),"",SUMIF($A$3:$A2781,P$2,$B$3:$B2781))</f>
        <v/>
      </c>
      <c r="Q2781" t="str">
        <f>IF(ISBLANK(A2781),"",SUMIF($A$3:$A2781,Q$2,$B$3:$B2781))</f>
        <v/>
      </c>
      <c r="R2781" t="str">
        <f>IF(ISBLANK(A2781),"",SUMIF($A$3:$A2781,R$2,$B$3:$B2781))</f>
        <v/>
      </c>
      <c r="T2781" s="2" t="str">
        <f t="shared" si="347"/>
        <v/>
      </c>
      <c r="U2781" s="2" t="str">
        <f t="shared" si="348"/>
        <v/>
      </c>
      <c r="V2781" s="2" t="str">
        <f t="shared" si="349"/>
        <v/>
      </c>
      <c r="W2781" s="2" t="str">
        <f t="shared" si="350"/>
        <v/>
      </c>
    </row>
    <row r="2782" spans="8:23" x14ac:dyDescent="0.3">
      <c r="H2782" s="12">
        <f t="shared" si="351"/>
        <v>0</v>
      </c>
      <c r="I2782" s="2" t="str">
        <f t="shared" si="344"/>
        <v/>
      </c>
      <c r="J2782" s="2" t="str">
        <f>IF(ISBLANK(A2782),"",-SUM(I$3:I2782))</f>
        <v/>
      </c>
      <c r="K2782" s="2" t="str">
        <f t="shared" si="345"/>
        <v/>
      </c>
      <c r="L2782" s="7" t="str">
        <f t="shared" si="346"/>
        <v/>
      </c>
      <c r="M2782" s="7" t="str">
        <f>IF(ISBLANK(A2782),"",K2782/($M$1+SUM(K$3:K2781)))</f>
        <v/>
      </c>
      <c r="N2782" t="str">
        <f>IF(ISBLANK(A2782),"",IF(H2783=0,NETWORKDAYS($H$3,H2782,holiday!$B$2:$B$10),IF(DAY(H2782)&lt;DAY(H2783),NETWORKDAYS($H$3,H2782,holiday!$B$2:$B$10),0)))</f>
        <v/>
      </c>
      <c r="O2782" t="str">
        <f>IF(ISBLANK(A2782),"",SUMIF($A$3:$A2782,O$2,$B$3:$B2782))</f>
        <v/>
      </c>
      <c r="P2782" t="str">
        <f>IF(ISBLANK(A2782),"",SUMIF($A$3:$A2782,P$2,$B$3:$B2782))</f>
        <v/>
      </c>
      <c r="Q2782" t="str">
        <f>IF(ISBLANK(A2782),"",SUMIF($A$3:$A2782,Q$2,$B$3:$B2782))</f>
        <v/>
      </c>
      <c r="R2782" t="str">
        <f>IF(ISBLANK(A2782),"",SUMIF($A$3:$A2782,R$2,$B$3:$B2782))</f>
        <v/>
      </c>
      <c r="T2782" s="2" t="str">
        <f t="shared" si="347"/>
        <v/>
      </c>
      <c r="U2782" s="2" t="str">
        <f t="shared" si="348"/>
        <v/>
      </c>
      <c r="V2782" s="2" t="str">
        <f t="shared" si="349"/>
        <v/>
      </c>
      <c r="W2782" s="2" t="str">
        <f t="shared" si="350"/>
        <v/>
      </c>
    </row>
    <row r="2783" spans="8:23" x14ac:dyDescent="0.3">
      <c r="H2783" s="12">
        <f t="shared" si="351"/>
        <v>0</v>
      </c>
      <c r="I2783" s="2" t="str">
        <f t="shared" si="344"/>
        <v/>
      </c>
      <c r="J2783" s="2" t="str">
        <f>IF(ISBLANK(A2783),"",-SUM(I$3:I2783))</f>
        <v/>
      </c>
      <c r="K2783" s="2" t="str">
        <f t="shared" si="345"/>
        <v/>
      </c>
      <c r="L2783" s="7" t="str">
        <f t="shared" si="346"/>
        <v/>
      </c>
      <c r="M2783" s="7" t="str">
        <f>IF(ISBLANK(A2783),"",K2783/($M$1+SUM(K$3:K2782)))</f>
        <v/>
      </c>
      <c r="N2783" t="str">
        <f>IF(ISBLANK(A2783),"",IF(H2784=0,NETWORKDAYS($H$3,H2783,holiday!$B$2:$B$10),IF(DAY(H2783)&lt;DAY(H2784),NETWORKDAYS($H$3,H2783,holiday!$B$2:$B$10),0)))</f>
        <v/>
      </c>
      <c r="O2783" t="str">
        <f>IF(ISBLANK(A2783),"",SUMIF($A$3:$A2783,O$2,$B$3:$B2783))</f>
        <v/>
      </c>
      <c r="P2783" t="str">
        <f>IF(ISBLANK(A2783),"",SUMIF($A$3:$A2783,P$2,$B$3:$B2783))</f>
        <v/>
      </c>
      <c r="Q2783" t="str">
        <f>IF(ISBLANK(A2783),"",SUMIF($A$3:$A2783,Q$2,$B$3:$B2783))</f>
        <v/>
      </c>
      <c r="R2783" t="str">
        <f>IF(ISBLANK(A2783),"",SUMIF($A$3:$A2783,R$2,$B$3:$B2783))</f>
        <v/>
      </c>
      <c r="T2783" s="2" t="str">
        <f t="shared" si="347"/>
        <v/>
      </c>
      <c r="U2783" s="2" t="str">
        <f t="shared" si="348"/>
        <v/>
      </c>
      <c r="V2783" s="2" t="str">
        <f t="shared" si="349"/>
        <v/>
      </c>
      <c r="W2783" s="2" t="str">
        <f t="shared" si="350"/>
        <v/>
      </c>
    </row>
    <row r="2784" spans="8:23" x14ac:dyDescent="0.3">
      <c r="H2784" s="12">
        <f t="shared" si="351"/>
        <v>0</v>
      </c>
      <c r="I2784" s="2" t="str">
        <f t="shared" si="344"/>
        <v/>
      </c>
      <c r="J2784" s="2" t="str">
        <f>IF(ISBLANK(A2784),"",-SUM(I$3:I2784))</f>
        <v/>
      </c>
      <c r="K2784" s="2" t="str">
        <f t="shared" si="345"/>
        <v/>
      </c>
      <c r="L2784" s="7" t="str">
        <f t="shared" si="346"/>
        <v/>
      </c>
      <c r="M2784" s="7" t="str">
        <f>IF(ISBLANK(A2784),"",K2784/($M$1+SUM(K$3:K2783)))</f>
        <v/>
      </c>
      <c r="N2784" t="str">
        <f>IF(ISBLANK(A2784),"",IF(H2785=0,NETWORKDAYS($H$3,H2784,holiday!$B$2:$B$10),IF(DAY(H2784)&lt;DAY(H2785),NETWORKDAYS($H$3,H2784,holiday!$B$2:$B$10),0)))</f>
        <v/>
      </c>
      <c r="O2784" t="str">
        <f>IF(ISBLANK(A2784),"",SUMIF($A$3:$A2784,O$2,$B$3:$B2784))</f>
        <v/>
      </c>
      <c r="P2784" t="str">
        <f>IF(ISBLANK(A2784),"",SUMIF($A$3:$A2784,P$2,$B$3:$B2784))</f>
        <v/>
      </c>
      <c r="Q2784" t="str">
        <f>IF(ISBLANK(A2784),"",SUMIF($A$3:$A2784,Q$2,$B$3:$B2784))</f>
        <v/>
      </c>
      <c r="R2784" t="str">
        <f>IF(ISBLANK(A2784),"",SUMIF($A$3:$A2784,R$2,$B$3:$B2784))</f>
        <v/>
      </c>
      <c r="T2784" s="2" t="str">
        <f t="shared" si="347"/>
        <v/>
      </c>
      <c r="U2784" s="2" t="str">
        <f t="shared" si="348"/>
        <v/>
      </c>
      <c r="V2784" s="2" t="str">
        <f t="shared" si="349"/>
        <v/>
      </c>
      <c r="W2784" s="2" t="str">
        <f t="shared" si="350"/>
        <v/>
      </c>
    </row>
    <row r="2785" spans="8:23" x14ac:dyDescent="0.3">
      <c r="H2785" s="12">
        <f t="shared" si="351"/>
        <v>0</v>
      </c>
      <c r="I2785" s="2" t="str">
        <f t="shared" si="344"/>
        <v/>
      </c>
      <c r="J2785" s="2" t="str">
        <f>IF(ISBLANK(A2785),"",-SUM(I$3:I2785))</f>
        <v/>
      </c>
      <c r="K2785" s="2" t="str">
        <f t="shared" si="345"/>
        <v/>
      </c>
      <c r="L2785" s="7" t="str">
        <f t="shared" si="346"/>
        <v/>
      </c>
      <c r="M2785" s="7" t="str">
        <f>IF(ISBLANK(A2785),"",K2785/($M$1+SUM(K$3:K2784)))</f>
        <v/>
      </c>
      <c r="N2785" t="str">
        <f>IF(ISBLANK(A2785),"",IF(H2786=0,NETWORKDAYS($H$3,H2785,holiday!$B$2:$B$10),IF(DAY(H2785)&lt;DAY(H2786),NETWORKDAYS($H$3,H2785,holiday!$B$2:$B$10),0)))</f>
        <v/>
      </c>
      <c r="O2785" t="str">
        <f>IF(ISBLANK(A2785),"",SUMIF($A$3:$A2785,O$2,$B$3:$B2785))</f>
        <v/>
      </c>
      <c r="P2785" t="str">
        <f>IF(ISBLANK(A2785),"",SUMIF($A$3:$A2785,P$2,$B$3:$B2785))</f>
        <v/>
      </c>
      <c r="Q2785" t="str">
        <f>IF(ISBLANK(A2785),"",SUMIF($A$3:$A2785,Q$2,$B$3:$B2785))</f>
        <v/>
      </c>
      <c r="R2785" t="str">
        <f>IF(ISBLANK(A2785),"",SUMIF($A$3:$A2785,R$2,$B$3:$B2785))</f>
        <v/>
      </c>
      <c r="T2785" s="2" t="str">
        <f t="shared" si="347"/>
        <v/>
      </c>
      <c r="U2785" s="2" t="str">
        <f t="shared" si="348"/>
        <v/>
      </c>
      <c r="V2785" s="2" t="str">
        <f t="shared" si="349"/>
        <v/>
      </c>
      <c r="W2785" s="2" t="str">
        <f t="shared" si="350"/>
        <v/>
      </c>
    </row>
    <row r="2786" spans="8:23" x14ac:dyDescent="0.3">
      <c r="H2786" s="12">
        <f t="shared" si="351"/>
        <v>0</v>
      </c>
      <c r="I2786" s="2" t="str">
        <f t="shared" si="344"/>
        <v/>
      </c>
      <c r="J2786" s="2" t="str">
        <f>IF(ISBLANK(A2786),"",-SUM(I$3:I2786))</f>
        <v/>
      </c>
      <c r="K2786" s="2" t="str">
        <f t="shared" si="345"/>
        <v/>
      </c>
      <c r="L2786" s="7" t="str">
        <f t="shared" si="346"/>
        <v/>
      </c>
      <c r="M2786" s="7" t="str">
        <f>IF(ISBLANK(A2786),"",K2786/($M$1+SUM(K$3:K2785)))</f>
        <v/>
      </c>
      <c r="N2786" t="str">
        <f>IF(ISBLANK(A2786),"",IF(H2787=0,NETWORKDAYS($H$3,H2786,holiday!$B$2:$B$10),IF(DAY(H2786)&lt;DAY(H2787),NETWORKDAYS($H$3,H2786,holiday!$B$2:$B$10),0)))</f>
        <v/>
      </c>
      <c r="O2786" t="str">
        <f>IF(ISBLANK(A2786),"",SUMIF($A$3:$A2786,O$2,$B$3:$B2786))</f>
        <v/>
      </c>
      <c r="P2786" t="str">
        <f>IF(ISBLANK(A2786),"",SUMIF($A$3:$A2786,P$2,$B$3:$B2786))</f>
        <v/>
      </c>
      <c r="Q2786" t="str">
        <f>IF(ISBLANK(A2786),"",SUMIF($A$3:$A2786,Q$2,$B$3:$B2786))</f>
        <v/>
      </c>
      <c r="R2786" t="str">
        <f>IF(ISBLANK(A2786),"",SUMIF($A$3:$A2786,R$2,$B$3:$B2786))</f>
        <v/>
      </c>
      <c r="T2786" s="2" t="str">
        <f t="shared" si="347"/>
        <v/>
      </c>
      <c r="U2786" s="2" t="str">
        <f t="shared" si="348"/>
        <v/>
      </c>
      <c r="V2786" s="2" t="str">
        <f t="shared" si="349"/>
        <v/>
      </c>
      <c r="W2786" s="2" t="str">
        <f t="shared" si="350"/>
        <v/>
      </c>
    </row>
    <row r="2787" spans="8:23" x14ac:dyDescent="0.3">
      <c r="H2787" s="12">
        <f t="shared" si="351"/>
        <v>0</v>
      </c>
      <c r="I2787" s="2" t="str">
        <f t="shared" si="344"/>
        <v/>
      </c>
      <c r="J2787" s="2" t="str">
        <f>IF(ISBLANK(A2787),"",-SUM(I$3:I2787))</f>
        <v/>
      </c>
      <c r="K2787" s="2" t="str">
        <f t="shared" si="345"/>
        <v/>
      </c>
      <c r="L2787" s="7" t="str">
        <f t="shared" si="346"/>
        <v/>
      </c>
      <c r="M2787" s="7" t="str">
        <f>IF(ISBLANK(A2787),"",K2787/($M$1+SUM(K$3:K2786)))</f>
        <v/>
      </c>
      <c r="N2787" t="str">
        <f>IF(ISBLANK(A2787),"",IF(H2788=0,NETWORKDAYS($H$3,H2787,holiday!$B$2:$B$10),IF(DAY(H2787)&lt;DAY(H2788),NETWORKDAYS($H$3,H2787,holiday!$B$2:$B$10),0)))</f>
        <v/>
      </c>
      <c r="O2787" t="str">
        <f>IF(ISBLANK(A2787),"",SUMIF($A$3:$A2787,O$2,$B$3:$B2787))</f>
        <v/>
      </c>
      <c r="P2787" t="str">
        <f>IF(ISBLANK(A2787),"",SUMIF($A$3:$A2787,P$2,$B$3:$B2787))</f>
        <v/>
      </c>
      <c r="Q2787" t="str">
        <f>IF(ISBLANK(A2787),"",SUMIF($A$3:$A2787,Q$2,$B$3:$B2787))</f>
        <v/>
      </c>
      <c r="R2787" t="str">
        <f>IF(ISBLANK(A2787),"",SUMIF($A$3:$A2787,R$2,$B$3:$B2787))</f>
        <v/>
      </c>
      <c r="T2787" s="2" t="str">
        <f t="shared" si="347"/>
        <v/>
      </c>
      <c r="U2787" s="2" t="str">
        <f t="shared" si="348"/>
        <v/>
      </c>
      <c r="V2787" s="2" t="str">
        <f t="shared" si="349"/>
        <v/>
      </c>
      <c r="W2787" s="2" t="str">
        <f t="shared" si="350"/>
        <v/>
      </c>
    </row>
    <row r="2788" spans="8:23" x14ac:dyDescent="0.3">
      <c r="H2788" s="12">
        <f t="shared" si="351"/>
        <v>0</v>
      </c>
      <c r="I2788" s="2" t="str">
        <f t="shared" si="344"/>
        <v/>
      </c>
      <c r="J2788" s="2" t="str">
        <f>IF(ISBLANK(A2788),"",-SUM(I$3:I2788))</f>
        <v/>
      </c>
      <c r="K2788" s="2" t="str">
        <f t="shared" si="345"/>
        <v/>
      </c>
      <c r="L2788" s="7" t="str">
        <f t="shared" si="346"/>
        <v/>
      </c>
      <c r="M2788" s="7" t="str">
        <f>IF(ISBLANK(A2788),"",K2788/($M$1+SUM(K$3:K2787)))</f>
        <v/>
      </c>
      <c r="N2788" t="str">
        <f>IF(ISBLANK(A2788),"",IF(H2789=0,NETWORKDAYS($H$3,H2788,holiday!$B$2:$B$10),IF(DAY(H2788)&lt;DAY(H2789),NETWORKDAYS($H$3,H2788,holiday!$B$2:$B$10),0)))</f>
        <v/>
      </c>
      <c r="O2788" t="str">
        <f>IF(ISBLANK(A2788),"",SUMIF($A$3:$A2788,O$2,$B$3:$B2788))</f>
        <v/>
      </c>
      <c r="P2788" t="str">
        <f>IF(ISBLANK(A2788),"",SUMIF($A$3:$A2788,P$2,$B$3:$B2788))</f>
        <v/>
      </c>
      <c r="Q2788" t="str">
        <f>IF(ISBLANK(A2788),"",SUMIF($A$3:$A2788,Q$2,$B$3:$B2788))</f>
        <v/>
      </c>
      <c r="R2788" t="str">
        <f>IF(ISBLANK(A2788),"",SUMIF($A$3:$A2788,R$2,$B$3:$B2788))</f>
        <v/>
      </c>
      <c r="T2788" s="2" t="str">
        <f t="shared" si="347"/>
        <v/>
      </c>
      <c r="U2788" s="2" t="str">
        <f t="shared" si="348"/>
        <v/>
      </c>
      <c r="V2788" s="2" t="str">
        <f t="shared" si="349"/>
        <v/>
      </c>
      <c r="W2788" s="2" t="str">
        <f t="shared" si="350"/>
        <v/>
      </c>
    </row>
    <row r="2789" spans="8:23" x14ac:dyDescent="0.3">
      <c r="H2789" s="12">
        <f t="shared" si="351"/>
        <v>0</v>
      </c>
      <c r="I2789" s="2" t="str">
        <f t="shared" si="344"/>
        <v/>
      </c>
      <c r="J2789" s="2" t="str">
        <f>IF(ISBLANK(A2789),"",-SUM(I$3:I2789))</f>
        <v/>
      </c>
      <c r="K2789" s="2" t="str">
        <f t="shared" si="345"/>
        <v/>
      </c>
      <c r="L2789" s="7" t="str">
        <f t="shared" si="346"/>
        <v/>
      </c>
      <c r="M2789" s="7" t="str">
        <f>IF(ISBLANK(A2789),"",K2789/($M$1+SUM(K$3:K2788)))</f>
        <v/>
      </c>
      <c r="N2789" t="str">
        <f>IF(ISBLANK(A2789),"",IF(H2790=0,NETWORKDAYS($H$3,H2789,holiday!$B$2:$B$10),IF(DAY(H2789)&lt;DAY(H2790),NETWORKDAYS($H$3,H2789,holiday!$B$2:$B$10),0)))</f>
        <v/>
      </c>
      <c r="O2789" t="str">
        <f>IF(ISBLANK(A2789),"",SUMIF($A$3:$A2789,O$2,$B$3:$B2789))</f>
        <v/>
      </c>
      <c r="P2789" t="str">
        <f>IF(ISBLANK(A2789),"",SUMIF($A$3:$A2789,P$2,$B$3:$B2789))</f>
        <v/>
      </c>
      <c r="Q2789" t="str">
        <f>IF(ISBLANK(A2789),"",SUMIF($A$3:$A2789,Q$2,$B$3:$B2789))</f>
        <v/>
      </c>
      <c r="R2789" t="str">
        <f>IF(ISBLANK(A2789),"",SUMIF($A$3:$A2789,R$2,$B$3:$B2789))</f>
        <v/>
      </c>
      <c r="T2789" s="2" t="str">
        <f t="shared" si="347"/>
        <v/>
      </c>
      <c r="U2789" s="2" t="str">
        <f t="shared" si="348"/>
        <v/>
      </c>
      <c r="V2789" s="2" t="str">
        <f t="shared" si="349"/>
        <v/>
      </c>
      <c r="W2789" s="2" t="str">
        <f t="shared" si="350"/>
        <v/>
      </c>
    </row>
    <row r="2790" spans="8:23" x14ac:dyDescent="0.3">
      <c r="H2790" s="12">
        <f t="shared" si="351"/>
        <v>0</v>
      </c>
      <c r="I2790" s="2" t="str">
        <f t="shared" si="344"/>
        <v/>
      </c>
      <c r="J2790" s="2" t="str">
        <f>IF(ISBLANK(A2790),"",-SUM(I$3:I2790))</f>
        <v/>
      </c>
      <c r="K2790" s="2" t="str">
        <f t="shared" si="345"/>
        <v/>
      </c>
      <c r="L2790" s="7" t="str">
        <f t="shared" si="346"/>
        <v/>
      </c>
      <c r="M2790" s="7" t="str">
        <f>IF(ISBLANK(A2790),"",K2790/($M$1+SUM(K$3:K2789)))</f>
        <v/>
      </c>
      <c r="N2790" t="str">
        <f>IF(ISBLANK(A2790),"",IF(H2791=0,NETWORKDAYS($H$3,H2790,holiday!$B$2:$B$10),IF(DAY(H2790)&lt;DAY(H2791),NETWORKDAYS($H$3,H2790,holiday!$B$2:$B$10),0)))</f>
        <v/>
      </c>
      <c r="O2790" t="str">
        <f>IF(ISBLANK(A2790),"",SUMIF($A$3:$A2790,O$2,$B$3:$B2790))</f>
        <v/>
      </c>
      <c r="P2790" t="str">
        <f>IF(ISBLANK(A2790),"",SUMIF($A$3:$A2790,P$2,$B$3:$B2790))</f>
        <v/>
      </c>
      <c r="Q2790" t="str">
        <f>IF(ISBLANK(A2790),"",SUMIF($A$3:$A2790,Q$2,$B$3:$B2790))</f>
        <v/>
      </c>
      <c r="R2790" t="str">
        <f>IF(ISBLANK(A2790),"",SUMIF($A$3:$A2790,R$2,$B$3:$B2790))</f>
        <v/>
      </c>
      <c r="T2790" s="2" t="str">
        <f t="shared" si="347"/>
        <v/>
      </c>
      <c r="U2790" s="2" t="str">
        <f t="shared" si="348"/>
        <v/>
      </c>
      <c r="V2790" s="2" t="str">
        <f t="shared" si="349"/>
        <v/>
      </c>
      <c r="W2790" s="2" t="str">
        <f t="shared" si="350"/>
        <v/>
      </c>
    </row>
    <row r="2791" spans="8:23" x14ac:dyDescent="0.3">
      <c r="H2791" s="12">
        <f t="shared" si="351"/>
        <v>0</v>
      </c>
      <c r="I2791" s="2" t="str">
        <f t="shared" si="344"/>
        <v/>
      </c>
      <c r="J2791" s="2" t="str">
        <f>IF(ISBLANK(A2791),"",-SUM(I$3:I2791))</f>
        <v/>
      </c>
      <c r="K2791" s="2" t="str">
        <f t="shared" si="345"/>
        <v/>
      </c>
      <c r="L2791" s="7" t="str">
        <f t="shared" si="346"/>
        <v/>
      </c>
      <c r="M2791" s="7" t="str">
        <f>IF(ISBLANK(A2791),"",K2791/($M$1+SUM(K$3:K2790)))</f>
        <v/>
      </c>
      <c r="N2791" t="str">
        <f>IF(ISBLANK(A2791),"",IF(H2792=0,NETWORKDAYS($H$3,H2791,holiday!$B$2:$B$10),IF(DAY(H2791)&lt;DAY(H2792),NETWORKDAYS($H$3,H2791,holiday!$B$2:$B$10),0)))</f>
        <v/>
      </c>
      <c r="O2791" t="str">
        <f>IF(ISBLANK(A2791),"",SUMIF($A$3:$A2791,O$2,$B$3:$B2791))</f>
        <v/>
      </c>
      <c r="P2791" t="str">
        <f>IF(ISBLANK(A2791),"",SUMIF($A$3:$A2791,P$2,$B$3:$B2791))</f>
        <v/>
      </c>
      <c r="Q2791" t="str">
        <f>IF(ISBLANK(A2791),"",SUMIF($A$3:$A2791,Q$2,$B$3:$B2791))</f>
        <v/>
      </c>
      <c r="R2791" t="str">
        <f>IF(ISBLANK(A2791),"",SUMIF($A$3:$A2791,R$2,$B$3:$B2791))</f>
        <v/>
      </c>
      <c r="T2791" s="2" t="str">
        <f t="shared" si="347"/>
        <v/>
      </c>
      <c r="U2791" s="2" t="str">
        <f t="shared" si="348"/>
        <v/>
      </c>
      <c r="V2791" s="2" t="str">
        <f t="shared" si="349"/>
        <v/>
      </c>
      <c r="W2791" s="2" t="str">
        <f t="shared" si="350"/>
        <v/>
      </c>
    </row>
    <row r="2792" spans="8:23" x14ac:dyDescent="0.3">
      <c r="H2792" s="12">
        <f t="shared" si="351"/>
        <v>0</v>
      </c>
      <c r="I2792" s="2" t="str">
        <f t="shared" ref="I2792:I2855" si="352">IF(ISBLANK(A2792),"",-B2792*C2792)</f>
        <v/>
      </c>
      <c r="J2792" s="2" t="str">
        <f>IF(ISBLANK(A2792),"",-SUM(I$3:I2792))</f>
        <v/>
      </c>
      <c r="K2792" s="2" t="str">
        <f t="shared" ref="K2792:K2855" si="353">IF(ISBLANK(A2792),"",SUMPRODUCT(O2792:R2792,T2792:W2792)-J2792)</f>
        <v/>
      </c>
      <c r="L2792" s="7" t="str">
        <f t="shared" ref="L2792:L2855" si="354">IF(ISBLANK(A2792),"",K2792/$M$1)</f>
        <v/>
      </c>
      <c r="M2792" s="7" t="str">
        <f>IF(ISBLANK(A2792),"",K2792/($M$1+SUM(K$3:K2791)))</f>
        <v/>
      </c>
      <c r="N2792" t="str">
        <f>IF(ISBLANK(A2792),"",IF(H2793=0,NETWORKDAYS($H$3,H2792,holiday!$B$2:$B$10),IF(DAY(H2792)&lt;DAY(H2793),NETWORKDAYS($H$3,H2792,holiday!$B$2:$B$10),0)))</f>
        <v/>
      </c>
      <c r="O2792" t="str">
        <f>IF(ISBLANK(A2792),"",SUMIF($A$3:$A2792,O$2,$B$3:$B2792))</f>
        <v/>
      </c>
      <c r="P2792" t="str">
        <f>IF(ISBLANK(A2792),"",SUMIF($A$3:$A2792,P$2,$B$3:$B2792))</f>
        <v/>
      </c>
      <c r="Q2792" t="str">
        <f>IF(ISBLANK(A2792),"",SUMIF($A$3:$A2792,Q$2,$B$3:$B2792))</f>
        <v/>
      </c>
      <c r="R2792" t="str">
        <f>IF(ISBLANK(A2792),"",SUMIF($A$3:$A2792,R$2,$B$3:$B2792))</f>
        <v/>
      </c>
      <c r="T2792" s="2" t="str">
        <f t="shared" ref="T2792:T2855" si="355">IF(ISBLANK(A2792),"",IF($A2792=T$2,$C2792,T2791))</f>
        <v/>
      </c>
      <c r="U2792" s="2" t="str">
        <f t="shared" ref="U2792:U2855" si="356">IF(ISBLANK(A2792),"",IF($A2792=U$2,$C2792,U2791))</f>
        <v/>
      </c>
      <c r="V2792" s="2" t="str">
        <f t="shared" ref="V2792:V2855" si="357">IF(ISBLANK(A2792),"",IF($A2792=V$2,$C2792,V2791))</f>
        <v/>
      </c>
      <c r="W2792" s="2" t="str">
        <f t="shared" ref="W2792:W2855" si="358">IF(ISBLANK(A2792),"",IF($A2792=W$2,$C2792,W2791))</f>
        <v/>
      </c>
    </row>
    <row r="2793" spans="8:23" x14ac:dyDescent="0.3">
      <c r="H2793" s="12">
        <f t="shared" si="351"/>
        <v>0</v>
      </c>
      <c r="I2793" s="2" t="str">
        <f t="shared" si="352"/>
        <v/>
      </c>
      <c r="J2793" s="2" t="str">
        <f>IF(ISBLANK(A2793),"",-SUM(I$3:I2793))</f>
        <v/>
      </c>
      <c r="K2793" s="2" t="str">
        <f t="shared" si="353"/>
        <v/>
      </c>
      <c r="L2793" s="7" t="str">
        <f t="shared" si="354"/>
        <v/>
      </c>
      <c r="M2793" s="7" t="str">
        <f>IF(ISBLANK(A2793),"",K2793/($M$1+SUM(K$3:K2792)))</f>
        <v/>
      </c>
      <c r="N2793" t="str">
        <f>IF(ISBLANK(A2793),"",IF(H2794=0,NETWORKDAYS($H$3,H2793,holiday!$B$2:$B$10),IF(DAY(H2793)&lt;DAY(H2794),NETWORKDAYS($H$3,H2793,holiday!$B$2:$B$10),0)))</f>
        <v/>
      </c>
      <c r="O2793" t="str">
        <f>IF(ISBLANK(A2793),"",SUMIF($A$3:$A2793,O$2,$B$3:$B2793))</f>
        <v/>
      </c>
      <c r="P2793" t="str">
        <f>IF(ISBLANK(A2793),"",SUMIF($A$3:$A2793,P$2,$B$3:$B2793))</f>
        <v/>
      </c>
      <c r="Q2793" t="str">
        <f>IF(ISBLANK(A2793),"",SUMIF($A$3:$A2793,Q$2,$B$3:$B2793))</f>
        <v/>
      </c>
      <c r="R2793" t="str">
        <f>IF(ISBLANK(A2793),"",SUMIF($A$3:$A2793,R$2,$B$3:$B2793))</f>
        <v/>
      </c>
      <c r="T2793" s="2" t="str">
        <f t="shared" si="355"/>
        <v/>
      </c>
      <c r="U2793" s="2" t="str">
        <f t="shared" si="356"/>
        <v/>
      </c>
      <c r="V2793" s="2" t="str">
        <f t="shared" si="357"/>
        <v/>
      </c>
      <c r="W2793" s="2" t="str">
        <f t="shared" si="358"/>
        <v/>
      </c>
    </row>
    <row r="2794" spans="8:23" x14ac:dyDescent="0.3">
      <c r="H2794" s="12">
        <f t="shared" si="351"/>
        <v>0</v>
      </c>
      <c r="I2794" s="2" t="str">
        <f t="shared" si="352"/>
        <v/>
      </c>
      <c r="J2794" s="2" t="str">
        <f>IF(ISBLANK(A2794),"",-SUM(I$3:I2794))</f>
        <v/>
      </c>
      <c r="K2794" s="2" t="str">
        <f t="shared" si="353"/>
        <v/>
      </c>
      <c r="L2794" s="7" t="str">
        <f t="shared" si="354"/>
        <v/>
      </c>
      <c r="M2794" s="7" t="str">
        <f>IF(ISBLANK(A2794),"",K2794/($M$1+SUM(K$3:K2793)))</f>
        <v/>
      </c>
      <c r="N2794" t="str">
        <f>IF(ISBLANK(A2794),"",IF(H2795=0,NETWORKDAYS($H$3,H2794,holiday!$B$2:$B$10),IF(DAY(H2794)&lt;DAY(H2795),NETWORKDAYS($H$3,H2794,holiday!$B$2:$B$10),0)))</f>
        <v/>
      </c>
      <c r="O2794" t="str">
        <f>IF(ISBLANK(A2794),"",SUMIF($A$3:$A2794,O$2,$B$3:$B2794))</f>
        <v/>
      </c>
      <c r="P2794" t="str">
        <f>IF(ISBLANK(A2794),"",SUMIF($A$3:$A2794,P$2,$B$3:$B2794))</f>
        <v/>
      </c>
      <c r="Q2794" t="str">
        <f>IF(ISBLANK(A2794),"",SUMIF($A$3:$A2794,Q$2,$B$3:$B2794))</f>
        <v/>
      </c>
      <c r="R2794" t="str">
        <f>IF(ISBLANK(A2794),"",SUMIF($A$3:$A2794,R$2,$B$3:$B2794))</f>
        <v/>
      </c>
      <c r="T2794" s="2" t="str">
        <f t="shared" si="355"/>
        <v/>
      </c>
      <c r="U2794" s="2" t="str">
        <f t="shared" si="356"/>
        <v/>
      </c>
      <c r="V2794" s="2" t="str">
        <f t="shared" si="357"/>
        <v/>
      </c>
      <c r="W2794" s="2" t="str">
        <f t="shared" si="358"/>
        <v/>
      </c>
    </row>
    <row r="2795" spans="8:23" x14ac:dyDescent="0.3">
      <c r="H2795" s="12">
        <f t="shared" si="351"/>
        <v>0</v>
      </c>
      <c r="I2795" s="2" t="str">
        <f t="shared" si="352"/>
        <v/>
      </c>
      <c r="J2795" s="2" t="str">
        <f>IF(ISBLANK(A2795),"",-SUM(I$3:I2795))</f>
        <v/>
      </c>
      <c r="K2795" s="2" t="str">
        <f t="shared" si="353"/>
        <v/>
      </c>
      <c r="L2795" s="7" t="str">
        <f t="shared" si="354"/>
        <v/>
      </c>
      <c r="M2795" s="7" t="str">
        <f>IF(ISBLANK(A2795),"",K2795/($M$1+SUM(K$3:K2794)))</f>
        <v/>
      </c>
      <c r="N2795" t="str">
        <f>IF(ISBLANK(A2795),"",IF(H2796=0,NETWORKDAYS($H$3,H2795,holiday!$B$2:$B$10),IF(DAY(H2795)&lt;DAY(H2796),NETWORKDAYS($H$3,H2795,holiday!$B$2:$B$10),0)))</f>
        <v/>
      </c>
      <c r="O2795" t="str">
        <f>IF(ISBLANK(A2795),"",SUMIF($A$3:$A2795,O$2,$B$3:$B2795))</f>
        <v/>
      </c>
      <c r="P2795" t="str">
        <f>IF(ISBLANK(A2795),"",SUMIF($A$3:$A2795,P$2,$B$3:$B2795))</f>
        <v/>
      </c>
      <c r="Q2795" t="str">
        <f>IF(ISBLANK(A2795),"",SUMIF($A$3:$A2795,Q$2,$B$3:$B2795))</f>
        <v/>
      </c>
      <c r="R2795" t="str">
        <f>IF(ISBLANK(A2795),"",SUMIF($A$3:$A2795,R$2,$B$3:$B2795))</f>
        <v/>
      </c>
      <c r="T2795" s="2" t="str">
        <f t="shared" si="355"/>
        <v/>
      </c>
      <c r="U2795" s="2" t="str">
        <f t="shared" si="356"/>
        <v/>
      </c>
      <c r="V2795" s="2" t="str">
        <f t="shared" si="357"/>
        <v/>
      </c>
      <c r="W2795" s="2" t="str">
        <f t="shared" si="358"/>
        <v/>
      </c>
    </row>
    <row r="2796" spans="8:23" x14ac:dyDescent="0.3">
      <c r="H2796" s="12">
        <f t="shared" si="351"/>
        <v>0</v>
      </c>
      <c r="I2796" s="2" t="str">
        <f t="shared" si="352"/>
        <v/>
      </c>
      <c r="J2796" s="2" t="str">
        <f>IF(ISBLANK(A2796),"",-SUM(I$3:I2796))</f>
        <v/>
      </c>
      <c r="K2796" s="2" t="str">
        <f t="shared" si="353"/>
        <v/>
      </c>
      <c r="L2796" s="7" t="str">
        <f t="shared" si="354"/>
        <v/>
      </c>
      <c r="M2796" s="7" t="str">
        <f>IF(ISBLANK(A2796),"",K2796/($M$1+SUM(K$3:K2795)))</f>
        <v/>
      </c>
      <c r="N2796" t="str">
        <f>IF(ISBLANK(A2796),"",IF(H2797=0,NETWORKDAYS($H$3,H2796,holiday!$B$2:$B$10),IF(DAY(H2796)&lt;DAY(H2797),NETWORKDAYS($H$3,H2796,holiday!$B$2:$B$10),0)))</f>
        <v/>
      </c>
      <c r="O2796" t="str">
        <f>IF(ISBLANK(A2796),"",SUMIF($A$3:$A2796,O$2,$B$3:$B2796))</f>
        <v/>
      </c>
      <c r="P2796" t="str">
        <f>IF(ISBLANK(A2796),"",SUMIF($A$3:$A2796,P$2,$B$3:$B2796))</f>
        <v/>
      </c>
      <c r="Q2796" t="str">
        <f>IF(ISBLANK(A2796),"",SUMIF($A$3:$A2796,Q$2,$B$3:$B2796))</f>
        <v/>
      </c>
      <c r="R2796" t="str">
        <f>IF(ISBLANK(A2796),"",SUMIF($A$3:$A2796,R$2,$B$3:$B2796))</f>
        <v/>
      </c>
      <c r="T2796" s="2" t="str">
        <f t="shared" si="355"/>
        <v/>
      </c>
      <c r="U2796" s="2" t="str">
        <f t="shared" si="356"/>
        <v/>
      </c>
      <c r="V2796" s="2" t="str">
        <f t="shared" si="357"/>
        <v/>
      </c>
      <c r="W2796" s="2" t="str">
        <f t="shared" si="358"/>
        <v/>
      </c>
    </row>
    <row r="2797" spans="8:23" x14ac:dyDescent="0.3">
      <c r="H2797" s="12">
        <f t="shared" si="351"/>
        <v>0</v>
      </c>
      <c r="I2797" s="2" t="str">
        <f t="shared" si="352"/>
        <v/>
      </c>
      <c r="J2797" s="2" t="str">
        <f>IF(ISBLANK(A2797),"",-SUM(I$3:I2797))</f>
        <v/>
      </c>
      <c r="K2797" s="2" t="str">
        <f t="shared" si="353"/>
        <v/>
      </c>
      <c r="L2797" s="7" t="str">
        <f t="shared" si="354"/>
        <v/>
      </c>
      <c r="M2797" s="7" t="str">
        <f>IF(ISBLANK(A2797),"",K2797/($M$1+SUM(K$3:K2796)))</f>
        <v/>
      </c>
      <c r="N2797" t="str">
        <f>IF(ISBLANK(A2797),"",IF(H2798=0,NETWORKDAYS($H$3,H2797,holiday!$B$2:$B$10),IF(DAY(H2797)&lt;DAY(H2798),NETWORKDAYS($H$3,H2797,holiday!$B$2:$B$10),0)))</f>
        <v/>
      </c>
      <c r="O2797" t="str">
        <f>IF(ISBLANK(A2797),"",SUMIF($A$3:$A2797,O$2,$B$3:$B2797))</f>
        <v/>
      </c>
      <c r="P2797" t="str">
        <f>IF(ISBLANK(A2797),"",SUMIF($A$3:$A2797,P$2,$B$3:$B2797))</f>
        <v/>
      </c>
      <c r="Q2797" t="str">
        <f>IF(ISBLANK(A2797),"",SUMIF($A$3:$A2797,Q$2,$B$3:$B2797))</f>
        <v/>
      </c>
      <c r="R2797" t="str">
        <f>IF(ISBLANK(A2797),"",SUMIF($A$3:$A2797,R$2,$B$3:$B2797))</f>
        <v/>
      </c>
      <c r="T2797" s="2" t="str">
        <f t="shared" si="355"/>
        <v/>
      </c>
      <c r="U2797" s="2" t="str">
        <f t="shared" si="356"/>
        <v/>
      </c>
      <c r="V2797" s="2" t="str">
        <f t="shared" si="357"/>
        <v/>
      </c>
      <c r="W2797" s="2" t="str">
        <f t="shared" si="358"/>
        <v/>
      </c>
    </row>
    <row r="2798" spans="8:23" x14ac:dyDescent="0.3">
      <c r="H2798" s="12">
        <f t="shared" si="351"/>
        <v>0</v>
      </c>
      <c r="I2798" s="2" t="str">
        <f t="shared" si="352"/>
        <v/>
      </c>
      <c r="J2798" s="2" t="str">
        <f>IF(ISBLANK(A2798),"",-SUM(I$3:I2798))</f>
        <v/>
      </c>
      <c r="K2798" s="2" t="str">
        <f t="shared" si="353"/>
        <v/>
      </c>
      <c r="L2798" s="7" t="str">
        <f t="shared" si="354"/>
        <v/>
      </c>
      <c r="M2798" s="7" t="str">
        <f>IF(ISBLANK(A2798),"",K2798/($M$1+SUM(K$3:K2797)))</f>
        <v/>
      </c>
      <c r="N2798" t="str">
        <f>IF(ISBLANK(A2798),"",IF(H2799=0,NETWORKDAYS($H$3,H2798,holiday!$B$2:$B$10),IF(DAY(H2798)&lt;DAY(H2799),NETWORKDAYS($H$3,H2798,holiday!$B$2:$B$10),0)))</f>
        <v/>
      </c>
      <c r="O2798" t="str">
        <f>IF(ISBLANK(A2798),"",SUMIF($A$3:$A2798,O$2,$B$3:$B2798))</f>
        <v/>
      </c>
      <c r="P2798" t="str">
        <f>IF(ISBLANK(A2798),"",SUMIF($A$3:$A2798,P$2,$B$3:$B2798))</f>
        <v/>
      </c>
      <c r="Q2798" t="str">
        <f>IF(ISBLANK(A2798),"",SUMIF($A$3:$A2798,Q$2,$B$3:$B2798))</f>
        <v/>
      </c>
      <c r="R2798" t="str">
        <f>IF(ISBLANK(A2798),"",SUMIF($A$3:$A2798,R$2,$B$3:$B2798))</f>
        <v/>
      </c>
      <c r="T2798" s="2" t="str">
        <f t="shared" si="355"/>
        <v/>
      </c>
      <c r="U2798" s="2" t="str">
        <f t="shared" si="356"/>
        <v/>
      </c>
      <c r="V2798" s="2" t="str">
        <f t="shared" si="357"/>
        <v/>
      </c>
      <c r="W2798" s="2" t="str">
        <f t="shared" si="358"/>
        <v/>
      </c>
    </row>
    <row r="2799" spans="8:23" x14ac:dyDescent="0.3">
      <c r="H2799" s="12">
        <f t="shared" si="351"/>
        <v>0</v>
      </c>
      <c r="I2799" s="2" t="str">
        <f t="shared" si="352"/>
        <v/>
      </c>
      <c r="J2799" s="2" t="str">
        <f>IF(ISBLANK(A2799),"",-SUM(I$3:I2799))</f>
        <v/>
      </c>
      <c r="K2799" s="2" t="str">
        <f t="shared" si="353"/>
        <v/>
      </c>
      <c r="L2799" s="7" t="str">
        <f t="shared" si="354"/>
        <v/>
      </c>
      <c r="M2799" s="7" t="str">
        <f>IF(ISBLANK(A2799),"",K2799/($M$1+SUM(K$3:K2798)))</f>
        <v/>
      </c>
      <c r="N2799" t="str">
        <f>IF(ISBLANK(A2799),"",IF(H2800=0,NETWORKDAYS($H$3,H2799,holiday!$B$2:$B$10),IF(DAY(H2799)&lt;DAY(H2800),NETWORKDAYS($H$3,H2799,holiday!$B$2:$B$10),0)))</f>
        <v/>
      </c>
      <c r="O2799" t="str">
        <f>IF(ISBLANK(A2799),"",SUMIF($A$3:$A2799,O$2,$B$3:$B2799))</f>
        <v/>
      </c>
      <c r="P2799" t="str">
        <f>IF(ISBLANK(A2799),"",SUMIF($A$3:$A2799,P$2,$B$3:$B2799))</f>
        <v/>
      </c>
      <c r="Q2799" t="str">
        <f>IF(ISBLANK(A2799),"",SUMIF($A$3:$A2799,Q$2,$B$3:$B2799))</f>
        <v/>
      </c>
      <c r="R2799" t="str">
        <f>IF(ISBLANK(A2799),"",SUMIF($A$3:$A2799,R$2,$B$3:$B2799))</f>
        <v/>
      </c>
      <c r="T2799" s="2" t="str">
        <f t="shared" si="355"/>
        <v/>
      </c>
      <c r="U2799" s="2" t="str">
        <f t="shared" si="356"/>
        <v/>
      </c>
      <c r="V2799" s="2" t="str">
        <f t="shared" si="357"/>
        <v/>
      </c>
      <c r="W2799" s="2" t="str">
        <f t="shared" si="358"/>
        <v/>
      </c>
    </row>
    <row r="2800" spans="8:23" x14ac:dyDescent="0.3">
      <c r="H2800" s="12">
        <f t="shared" si="351"/>
        <v>0</v>
      </c>
      <c r="I2800" s="2" t="str">
        <f t="shared" si="352"/>
        <v/>
      </c>
      <c r="J2800" s="2" t="str">
        <f>IF(ISBLANK(A2800),"",-SUM(I$3:I2800))</f>
        <v/>
      </c>
      <c r="K2800" s="2" t="str">
        <f t="shared" si="353"/>
        <v/>
      </c>
      <c r="L2800" s="7" t="str">
        <f t="shared" si="354"/>
        <v/>
      </c>
      <c r="M2800" s="7" t="str">
        <f>IF(ISBLANK(A2800),"",K2800/($M$1+SUM(K$3:K2799)))</f>
        <v/>
      </c>
      <c r="N2800" t="str">
        <f>IF(ISBLANK(A2800),"",IF(H2801=0,NETWORKDAYS($H$3,H2800,holiday!$B$2:$B$10),IF(DAY(H2800)&lt;DAY(H2801),NETWORKDAYS($H$3,H2800,holiday!$B$2:$B$10),0)))</f>
        <v/>
      </c>
      <c r="O2800" t="str">
        <f>IF(ISBLANK(A2800),"",SUMIF($A$3:$A2800,O$2,$B$3:$B2800))</f>
        <v/>
      </c>
      <c r="P2800" t="str">
        <f>IF(ISBLANK(A2800),"",SUMIF($A$3:$A2800,P$2,$B$3:$B2800))</f>
        <v/>
      </c>
      <c r="Q2800" t="str">
        <f>IF(ISBLANK(A2800),"",SUMIF($A$3:$A2800,Q$2,$B$3:$B2800))</f>
        <v/>
      </c>
      <c r="R2800" t="str">
        <f>IF(ISBLANK(A2800),"",SUMIF($A$3:$A2800,R$2,$B$3:$B2800))</f>
        <v/>
      </c>
      <c r="T2800" s="2" t="str">
        <f t="shared" si="355"/>
        <v/>
      </c>
      <c r="U2800" s="2" t="str">
        <f t="shared" si="356"/>
        <v/>
      </c>
      <c r="V2800" s="2" t="str">
        <f t="shared" si="357"/>
        <v/>
      </c>
      <c r="W2800" s="2" t="str">
        <f t="shared" si="358"/>
        <v/>
      </c>
    </row>
    <row r="2801" spans="8:23" x14ac:dyDescent="0.3">
      <c r="H2801" s="12">
        <f t="shared" si="351"/>
        <v>0</v>
      </c>
      <c r="I2801" s="2" t="str">
        <f t="shared" si="352"/>
        <v/>
      </c>
      <c r="J2801" s="2" t="str">
        <f>IF(ISBLANK(A2801),"",-SUM(I$3:I2801))</f>
        <v/>
      </c>
      <c r="K2801" s="2" t="str">
        <f t="shared" si="353"/>
        <v/>
      </c>
      <c r="L2801" s="7" t="str">
        <f t="shared" si="354"/>
        <v/>
      </c>
      <c r="M2801" s="7" t="str">
        <f>IF(ISBLANK(A2801),"",K2801/($M$1+SUM(K$3:K2800)))</f>
        <v/>
      </c>
      <c r="N2801" t="str">
        <f>IF(ISBLANK(A2801),"",IF(H2802=0,NETWORKDAYS($H$3,H2801,holiday!$B$2:$B$10),IF(DAY(H2801)&lt;DAY(H2802),NETWORKDAYS($H$3,H2801,holiday!$B$2:$B$10),0)))</f>
        <v/>
      </c>
      <c r="O2801" t="str">
        <f>IF(ISBLANK(A2801),"",SUMIF($A$3:$A2801,O$2,$B$3:$B2801))</f>
        <v/>
      </c>
      <c r="P2801" t="str">
        <f>IF(ISBLANK(A2801),"",SUMIF($A$3:$A2801,P$2,$B$3:$B2801))</f>
        <v/>
      </c>
      <c r="Q2801" t="str">
        <f>IF(ISBLANK(A2801),"",SUMIF($A$3:$A2801,Q$2,$B$3:$B2801))</f>
        <v/>
      </c>
      <c r="R2801" t="str">
        <f>IF(ISBLANK(A2801),"",SUMIF($A$3:$A2801,R$2,$B$3:$B2801))</f>
        <v/>
      </c>
      <c r="T2801" s="2" t="str">
        <f t="shared" si="355"/>
        <v/>
      </c>
      <c r="U2801" s="2" t="str">
        <f t="shared" si="356"/>
        <v/>
      </c>
      <c r="V2801" s="2" t="str">
        <f t="shared" si="357"/>
        <v/>
      </c>
      <c r="W2801" s="2" t="str">
        <f t="shared" si="358"/>
        <v/>
      </c>
    </row>
    <row r="2802" spans="8:23" x14ac:dyDescent="0.3">
      <c r="H2802" s="12">
        <f t="shared" si="351"/>
        <v>0</v>
      </c>
      <c r="I2802" s="2" t="str">
        <f t="shared" si="352"/>
        <v/>
      </c>
      <c r="J2802" s="2" t="str">
        <f>IF(ISBLANK(A2802),"",-SUM(I$3:I2802))</f>
        <v/>
      </c>
      <c r="K2802" s="2" t="str">
        <f t="shared" si="353"/>
        <v/>
      </c>
      <c r="L2802" s="7" t="str">
        <f t="shared" si="354"/>
        <v/>
      </c>
      <c r="M2802" s="7" t="str">
        <f>IF(ISBLANK(A2802),"",K2802/($M$1+SUM(K$3:K2801)))</f>
        <v/>
      </c>
      <c r="N2802" t="str">
        <f>IF(ISBLANK(A2802),"",IF(H2803=0,NETWORKDAYS($H$3,H2802,holiday!$B$2:$B$10),IF(DAY(H2802)&lt;DAY(H2803),NETWORKDAYS($H$3,H2802,holiday!$B$2:$B$10),0)))</f>
        <v/>
      </c>
      <c r="O2802" t="str">
        <f>IF(ISBLANK(A2802),"",SUMIF($A$3:$A2802,O$2,$B$3:$B2802))</f>
        <v/>
      </c>
      <c r="P2802" t="str">
        <f>IF(ISBLANK(A2802),"",SUMIF($A$3:$A2802,P$2,$B$3:$B2802))</f>
        <v/>
      </c>
      <c r="Q2802" t="str">
        <f>IF(ISBLANK(A2802),"",SUMIF($A$3:$A2802,Q$2,$B$3:$B2802))</f>
        <v/>
      </c>
      <c r="R2802" t="str">
        <f>IF(ISBLANK(A2802),"",SUMIF($A$3:$A2802,R$2,$B$3:$B2802))</f>
        <v/>
      </c>
      <c r="T2802" s="2" t="str">
        <f t="shared" si="355"/>
        <v/>
      </c>
      <c r="U2802" s="2" t="str">
        <f t="shared" si="356"/>
        <v/>
      </c>
      <c r="V2802" s="2" t="str">
        <f t="shared" si="357"/>
        <v/>
      </c>
      <c r="W2802" s="2" t="str">
        <f t="shared" si="358"/>
        <v/>
      </c>
    </row>
    <row r="2803" spans="8:23" x14ac:dyDescent="0.3">
      <c r="H2803" s="12">
        <f t="shared" si="351"/>
        <v>0</v>
      </c>
      <c r="I2803" s="2" t="str">
        <f t="shared" si="352"/>
        <v/>
      </c>
      <c r="J2803" s="2" t="str">
        <f>IF(ISBLANK(A2803),"",-SUM(I$3:I2803))</f>
        <v/>
      </c>
      <c r="K2803" s="2" t="str">
        <f t="shared" si="353"/>
        <v/>
      </c>
      <c r="L2803" s="7" t="str">
        <f t="shared" si="354"/>
        <v/>
      </c>
      <c r="M2803" s="7" t="str">
        <f>IF(ISBLANK(A2803),"",K2803/($M$1+SUM(K$3:K2802)))</f>
        <v/>
      </c>
      <c r="N2803" t="str">
        <f>IF(ISBLANK(A2803),"",IF(H2804=0,NETWORKDAYS($H$3,H2803,holiday!$B$2:$B$10),IF(DAY(H2803)&lt;DAY(H2804),NETWORKDAYS($H$3,H2803,holiday!$B$2:$B$10),0)))</f>
        <v/>
      </c>
      <c r="O2803" t="str">
        <f>IF(ISBLANK(A2803),"",SUMIF($A$3:$A2803,O$2,$B$3:$B2803))</f>
        <v/>
      </c>
      <c r="P2803" t="str">
        <f>IF(ISBLANK(A2803),"",SUMIF($A$3:$A2803,P$2,$B$3:$B2803))</f>
        <v/>
      </c>
      <c r="Q2803" t="str">
        <f>IF(ISBLANK(A2803),"",SUMIF($A$3:$A2803,Q$2,$B$3:$B2803))</f>
        <v/>
      </c>
      <c r="R2803" t="str">
        <f>IF(ISBLANK(A2803),"",SUMIF($A$3:$A2803,R$2,$B$3:$B2803))</f>
        <v/>
      </c>
      <c r="T2803" s="2" t="str">
        <f t="shared" si="355"/>
        <v/>
      </c>
      <c r="U2803" s="2" t="str">
        <f t="shared" si="356"/>
        <v/>
      </c>
      <c r="V2803" s="2" t="str">
        <f t="shared" si="357"/>
        <v/>
      </c>
      <c r="W2803" s="2" t="str">
        <f t="shared" si="358"/>
        <v/>
      </c>
    </row>
    <row r="2804" spans="8:23" x14ac:dyDescent="0.3">
      <c r="H2804" s="12">
        <f t="shared" si="351"/>
        <v>0</v>
      </c>
      <c r="I2804" s="2" t="str">
        <f t="shared" si="352"/>
        <v/>
      </c>
      <c r="J2804" s="2" t="str">
        <f>IF(ISBLANK(A2804),"",-SUM(I$3:I2804))</f>
        <v/>
      </c>
      <c r="K2804" s="2" t="str">
        <f t="shared" si="353"/>
        <v/>
      </c>
      <c r="L2804" s="7" t="str">
        <f t="shared" si="354"/>
        <v/>
      </c>
      <c r="M2804" s="7" t="str">
        <f>IF(ISBLANK(A2804),"",K2804/($M$1+SUM(K$3:K2803)))</f>
        <v/>
      </c>
      <c r="N2804" t="str">
        <f>IF(ISBLANK(A2804),"",IF(H2805=0,NETWORKDAYS($H$3,H2804,holiday!$B$2:$B$10),IF(DAY(H2804)&lt;DAY(H2805),NETWORKDAYS($H$3,H2804,holiday!$B$2:$B$10),0)))</f>
        <v/>
      </c>
      <c r="O2804" t="str">
        <f>IF(ISBLANK(A2804),"",SUMIF($A$3:$A2804,O$2,$B$3:$B2804))</f>
        <v/>
      </c>
      <c r="P2804" t="str">
        <f>IF(ISBLANK(A2804),"",SUMIF($A$3:$A2804,P$2,$B$3:$B2804))</f>
        <v/>
      </c>
      <c r="Q2804" t="str">
        <f>IF(ISBLANK(A2804),"",SUMIF($A$3:$A2804,Q$2,$B$3:$B2804))</f>
        <v/>
      </c>
      <c r="R2804" t="str">
        <f>IF(ISBLANK(A2804),"",SUMIF($A$3:$A2804,R$2,$B$3:$B2804))</f>
        <v/>
      </c>
      <c r="T2804" s="2" t="str">
        <f t="shared" si="355"/>
        <v/>
      </c>
      <c r="U2804" s="2" t="str">
        <f t="shared" si="356"/>
        <v/>
      </c>
      <c r="V2804" s="2" t="str">
        <f t="shared" si="357"/>
        <v/>
      </c>
      <c r="W2804" s="2" t="str">
        <f t="shared" si="358"/>
        <v/>
      </c>
    </row>
    <row r="2805" spans="8:23" x14ac:dyDescent="0.3">
      <c r="H2805" s="12">
        <f t="shared" si="351"/>
        <v>0</v>
      </c>
      <c r="I2805" s="2" t="str">
        <f t="shared" si="352"/>
        <v/>
      </c>
      <c r="J2805" s="2" t="str">
        <f>IF(ISBLANK(A2805),"",-SUM(I$3:I2805))</f>
        <v/>
      </c>
      <c r="K2805" s="2" t="str">
        <f t="shared" si="353"/>
        <v/>
      </c>
      <c r="L2805" s="7" t="str">
        <f t="shared" si="354"/>
        <v/>
      </c>
      <c r="M2805" s="7" t="str">
        <f>IF(ISBLANK(A2805),"",K2805/($M$1+SUM(K$3:K2804)))</f>
        <v/>
      </c>
      <c r="N2805" t="str">
        <f>IF(ISBLANK(A2805),"",IF(H2806=0,NETWORKDAYS($H$3,H2805,holiday!$B$2:$B$10),IF(DAY(H2805)&lt;DAY(H2806),NETWORKDAYS($H$3,H2805,holiday!$B$2:$B$10),0)))</f>
        <v/>
      </c>
      <c r="O2805" t="str">
        <f>IF(ISBLANK(A2805),"",SUMIF($A$3:$A2805,O$2,$B$3:$B2805))</f>
        <v/>
      </c>
      <c r="P2805" t="str">
        <f>IF(ISBLANK(A2805),"",SUMIF($A$3:$A2805,P$2,$B$3:$B2805))</f>
        <v/>
      </c>
      <c r="Q2805" t="str">
        <f>IF(ISBLANK(A2805),"",SUMIF($A$3:$A2805,Q$2,$B$3:$B2805))</f>
        <v/>
      </c>
      <c r="R2805" t="str">
        <f>IF(ISBLANK(A2805),"",SUMIF($A$3:$A2805,R$2,$B$3:$B2805))</f>
        <v/>
      </c>
      <c r="T2805" s="2" t="str">
        <f t="shared" si="355"/>
        <v/>
      </c>
      <c r="U2805" s="2" t="str">
        <f t="shared" si="356"/>
        <v/>
      </c>
      <c r="V2805" s="2" t="str">
        <f t="shared" si="357"/>
        <v/>
      </c>
      <c r="W2805" s="2" t="str">
        <f t="shared" si="358"/>
        <v/>
      </c>
    </row>
    <row r="2806" spans="8:23" x14ac:dyDescent="0.3">
      <c r="H2806" s="12">
        <f t="shared" si="351"/>
        <v>0</v>
      </c>
      <c r="I2806" s="2" t="str">
        <f t="shared" si="352"/>
        <v/>
      </c>
      <c r="J2806" s="2" t="str">
        <f>IF(ISBLANK(A2806),"",-SUM(I$3:I2806))</f>
        <v/>
      </c>
      <c r="K2806" s="2" t="str">
        <f t="shared" si="353"/>
        <v/>
      </c>
      <c r="L2806" s="7" t="str">
        <f t="shared" si="354"/>
        <v/>
      </c>
      <c r="M2806" s="7" t="str">
        <f>IF(ISBLANK(A2806),"",K2806/($M$1+SUM(K$3:K2805)))</f>
        <v/>
      </c>
      <c r="N2806" t="str">
        <f>IF(ISBLANK(A2806),"",IF(H2807=0,NETWORKDAYS($H$3,H2806,holiday!$B$2:$B$10),IF(DAY(H2806)&lt;DAY(H2807),NETWORKDAYS($H$3,H2806,holiday!$B$2:$B$10),0)))</f>
        <v/>
      </c>
      <c r="O2806" t="str">
        <f>IF(ISBLANK(A2806),"",SUMIF($A$3:$A2806,O$2,$B$3:$B2806))</f>
        <v/>
      </c>
      <c r="P2806" t="str">
        <f>IF(ISBLANK(A2806),"",SUMIF($A$3:$A2806,P$2,$B$3:$B2806))</f>
        <v/>
      </c>
      <c r="Q2806" t="str">
        <f>IF(ISBLANK(A2806),"",SUMIF($A$3:$A2806,Q$2,$B$3:$B2806))</f>
        <v/>
      </c>
      <c r="R2806" t="str">
        <f>IF(ISBLANK(A2806),"",SUMIF($A$3:$A2806,R$2,$B$3:$B2806))</f>
        <v/>
      </c>
      <c r="T2806" s="2" t="str">
        <f t="shared" si="355"/>
        <v/>
      </c>
      <c r="U2806" s="2" t="str">
        <f t="shared" si="356"/>
        <v/>
      </c>
      <c r="V2806" s="2" t="str">
        <f t="shared" si="357"/>
        <v/>
      </c>
      <c r="W2806" s="2" t="str">
        <f t="shared" si="358"/>
        <v/>
      </c>
    </row>
    <row r="2807" spans="8:23" x14ac:dyDescent="0.3">
      <c r="H2807" s="12">
        <f t="shared" si="351"/>
        <v>0</v>
      </c>
      <c r="I2807" s="2" t="str">
        <f t="shared" si="352"/>
        <v/>
      </c>
      <c r="J2807" s="2" t="str">
        <f>IF(ISBLANK(A2807),"",-SUM(I$3:I2807))</f>
        <v/>
      </c>
      <c r="K2807" s="2" t="str">
        <f t="shared" si="353"/>
        <v/>
      </c>
      <c r="L2807" s="7" t="str">
        <f t="shared" si="354"/>
        <v/>
      </c>
      <c r="M2807" s="7" t="str">
        <f>IF(ISBLANK(A2807),"",K2807/($M$1+SUM(K$3:K2806)))</f>
        <v/>
      </c>
      <c r="N2807" t="str">
        <f>IF(ISBLANK(A2807),"",IF(H2808=0,NETWORKDAYS($H$3,H2807,holiday!$B$2:$B$10),IF(DAY(H2807)&lt;DAY(H2808),NETWORKDAYS($H$3,H2807,holiday!$B$2:$B$10),0)))</f>
        <v/>
      </c>
      <c r="O2807" t="str">
        <f>IF(ISBLANK(A2807),"",SUMIF($A$3:$A2807,O$2,$B$3:$B2807))</f>
        <v/>
      </c>
      <c r="P2807" t="str">
        <f>IF(ISBLANK(A2807),"",SUMIF($A$3:$A2807,P$2,$B$3:$B2807))</f>
        <v/>
      </c>
      <c r="Q2807" t="str">
        <f>IF(ISBLANK(A2807),"",SUMIF($A$3:$A2807,Q$2,$B$3:$B2807))</f>
        <v/>
      </c>
      <c r="R2807" t="str">
        <f>IF(ISBLANK(A2807),"",SUMIF($A$3:$A2807,R$2,$B$3:$B2807))</f>
        <v/>
      </c>
      <c r="T2807" s="2" t="str">
        <f t="shared" si="355"/>
        <v/>
      </c>
      <c r="U2807" s="2" t="str">
        <f t="shared" si="356"/>
        <v/>
      </c>
      <c r="V2807" s="2" t="str">
        <f t="shared" si="357"/>
        <v/>
      </c>
      <c r="W2807" s="2" t="str">
        <f t="shared" si="358"/>
        <v/>
      </c>
    </row>
    <row r="2808" spans="8:23" x14ac:dyDescent="0.3">
      <c r="H2808" s="12">
        <f t="shared" si="351"/>
        <v>0</v>
      </c>
      <c r="I2808" s="2" t="str">
        <f t="shared" si="352"/>
        <v/>
      </c>
      <c r="J2808" s="2" t="str">
        <f>IF(ISBLANK(A2808),"",-SUM(I$3:I2808))</f>
        <v/>
      </c>
      <c r="K2808" s="2" t="str">
        <f t="shared" si="353"/>
        <v/>
      </c>
      <c r="L2808" s="7" t="str">
        <f t="shared" si="354"/>
        <v/>
      </c>
      <c r="M2808" s="7" t="str">
        <f>IF(ISBLANK(A2808),"",K2808/($M$1+SUM(K$3:K2807)))</f>
        <v/>
      </c>
      <c r="N2808" t="str">
        <f>IF(ISBLANK(A2808),"",IF(H2809=0,NETWORKDAYS($H$3,H2808,holiday!$B$2:$B$10),IF(DAY(H2808)&lt;DAY(H2809),NETWORKDAYS($H$3,H2808,holiday!$B$2:$B$10),0)))</f>
        <v/>
      </c>
      <c r="O2808" t="str">
        <f>IF(ISBLANK(A2808),"",SUMIF($A$3:$A2808,O$2,$B$3:$B2808))</f>
        <v/>
      </c>
      <c r="P2808" t="str">
        <f>IF(ISBLANK(A2808),"",SUMIF($A$3:$A2808,P$2,$B$3:$B2808))</f>
        <v/>
      </c>
      <c r="Q2808" t="str">
        <f>IF(ISBLANK(A2808),"",SUMIF($A$3:$A2808,Q$2,$B$3:$B2808))</f>
        <v/>
      </c>
      <c r="R2808" t="str">
        <f>IF(ISBLANK(A2808),"",SUMIF($A$3:$A2808,R$2,$B$3:$B2808))</f>
        <v/>
      </c>
      <c r="T2808" s="2" t="str">
        <f t="shared" si="355"/>
        <v/>
      </c>
      <c r="U2808" s="2" t="str">
        <f t="shared" si="356"/>
        <v/>
      </c>
      <c r="V2808" s="2" t="str">
        <f t="shared" si="357"/>
        <v/>
      </c>
      <c r="W2808" s="2" t="str">
        <f t="shared" si="358"/>
        <v/>
      </c>
    </row>
    <row r="2809" spans="8:23" x14ac:dyDescent="0.3">
      <c r="H2809" s="12">
        <f t="shared" si="351"/>
        <v>0</v>
      </c>
      <c r="I2809" s="2" t="str">
        <f t="shared" si="352"/>
        <v/>
      </c>
      <c r="J2809" s="2" t="str">
        <f>IF(ISBLANK(A2809),"",-SUM(I$3:I2809))</f>
        <v/>
      </c>
      <c r="K2809" s="2" t="str">
        <f t="shared" si="353"/>
        <v/>
      </c>
      <c r="L2809" s="7" t="str">
        <f t="shared" si="354"/>
        <v/>
      </c>
      <c r="M2809" s="7" t="str">
        <f>IF(ISBLANK(A2809),"",K2809/($M$1+SUM(K$3:K2808)))</f>
        <v/>
      </c>
      <c r="N2809" t="str">
        <f>IF(ISBLANK(A2809),"",IF(H2810=0,NETWORKDAYS($H$3,H2809,holiday!$B$2:$B$10),IF(DAY(H2809)&lt;DAY(H2810),NETWORKDAYS($H$3,H2809,holiday!$B$2:$B$10),0)))</f>
        <v/>
      </c>
      <c r="O2809" t="str">
        <f>IF(ISBLANK(A2809),"",SUMIF($A$3:$A2809,O$2,$B$3:$B2809))</f>
        <v/>
      </c>
      <c r="P2809" t="str">
        <f>IF(ISBLANK(A2809),"",SUMIF($A$3:$A2809,P$2,$B$3:$B2809))</f>
        <v/>
      </c>
      <c r="Q2809" t="str">
        <f>IF(ISBLANK(A2809),"",SUMIF($A$3:$A2809,Q$2,$B$3:$B2809))</f>
        <v/>
      </c>
      <c r="R2809" t="str">
        <f>IF(ISBLANK(A2809),"",SUMIF($A$3:$A2809,R$2,$B$3:$B2809))</f>
        <v/>
      </c>
      <c r="T2809" s="2" t="str">
        <f t="shared" si="355"/>
        <v/>
      </c>
      <c r="U2809" s="2" t="str">
        <f t="shared" si="356"/>
        <v/>
      </c>
      <c r="V2809" s="2" t="str">
        <f t="shared" si="357"/>
        <v/>
      </c>
      <c r="W2809" s="2" t="str">
        <f t="shared" si="358"/>
        <v/>
      </c>
    </row>
    <row r="2810" spans="8:23" x14ac:dyDescent="0.3">
      <c r="H2810" s="12">
        <f t="shared" si="351"/>
        <v>0</v>
      </c>
      <c r="I2810" s="2" t="str">
        <f t="shared" si="352"/>
        <v/>
      </c>
      <c r="J2810" s="2" t="str">
        <f>IF(ISBLANK(A2810),"",-SUM(I$3:I2810))</f>
        <v/>
      </c>
      <c r="K2810" s="2" t="str">
        <f t="shared" si="353"/>
        <v/>
      </c>
      <c r="L2810" s="7" t="str">
        <f t="shared" si="354"/>
        <v/>
      </c>
      <c r="M2810" s="7" t="str">
        <f>IF(ISBLANK(A2810),"",K2810/($M$1+SUM(K$3:K2809)))</f>
        <v/>
      </c>
      <c r="N2810" t="str">
        <f>IF(ISBLANK(A2810),"",IF(H2811=0,NETWORKDAYS($H$3,H2810,holiday!$B$2:$B$10),IF(DAY(H2810)&lt;DAY(H2811),NETWORKDAYS($H$3,H2810,holiday!$B$2:$B$10),0)))</f>
        <v/>
      </c>
      <c r="O2810" t="str">
        <f>IF(ISBLANK(A2810),"",SUMIF($A$3:$A2810,O$2,$B$3:$B2810))</f>
        <v/>
      </c>
      <c r="P2810" t="str">
        <f>IF(ISBLANK(A2810),"",SUMIF($A$3:$A2810,P$2,$B$3:$B2810))</f>
        <v/>
      </c>
      <c r="Q2810" t="str">
        <f>IF(ISBLANK(A2810),"",SUMIF($A$3:$A2810,Q$2,$B$3:$B2810))</f>
        <v/>
      </c>
      <c r="R2810" t="str">
        <f>IF(ISBLANK(A2810),"",SUMIF($A$3:$A2810,R$2,$B$3:$B2810))</f>
        <v/>
      </c>
      <c r="T2810" s="2" t="str">
        <f t="shared" si="355"/>
        <v/>
      </c>
      <c r="U2810" s="2" t="str">
        <f t="shared" si="356"/>
        <v/>
      </c>
      <c r="V2810" s="2" t="str">
        <f t="shared" si="357"/>
        <v/>
      </c>
      <c r="W2810" s="2" t="str">
        <f t="shared" si="358"/>
        <v/>
      </c>
    </row>
    <row r="2811" spans="8:23" x14ac:dyDescent="0.3">
      <c r="H2811" s="12">
        <f t="shared" si="351"/>
        <v>0</v>
      </c>
      <c r="I2811" s="2" t="str">
        <f t="shared" si="352"/>
        <v/>
      </c>
      <c r="J2811" s="2" t="str">
        <f>IF(ISBLANK(A2811),"",-SUM(I$3:I2811))</f>
        <v/>
      </c>
      <c r="K2811" s="2" t="str">
        <f t="shared" si="353"/>
        <v/>
      </c>
      <c r="L2811" s="7" t="str">
        <f t="shared" si="354"/>
        <v/>
      </c>
      <c r="M2811" s="7" t="str">
        <f>IF(ISBLANK(A2811),"",K2811/($M$1+SUM(K$3:K2810)))</f>
        <v/>
      </c>
      <c r="N2811" t="str">
        <f>IF(ISBLANK(A2811),"",IF(H2812=0,NETWORKDAYS($H$3,H2811,holiday!$B$2:$B$10),IF(DAY(H2811)&lt;DAY(H2812),NETWORKDAYS($H$3,H2811,holiday!$B$2:$B$10),0)))</f>
        <v/>
      </c>
      <c r="O2811" t="str">
        <f>IF(ISBLANK(A2811),"",SUMIF($A$3:$A2811,O$2,$B$3:$B2811))</f>
        <v/>
      </c>
      <c r="P2811" t="str">
        <f>IF(ISBLANK(A2811),"",SUMIF($A$3:$A2811,P$2,$B$3:$B2811))</f>
        <v/>
      </c>
      <c r="Q2811" t="str">
        <f>IF(ISBLANK(A2811),"",SUMIF($A$3:$A2811,Q$2,$B$3:$B2811))</f>
        <v/>
      </c>
      <c r="R2811" t="str">
        <f>IF(ISBLANK(A2811),"",SUMIF($A$3:$A2811,R$2,$B$3:$B2811))</f>
        <v/>
      </c>
      <c r="T2811" s="2" t="str">
        <f t="shared" si="355"/>
        <v/>
      </c>
      <c r="U2811" s="2" t="str">
        <f t="shared" si="356"/>
        <v/>
      </c>
      <c r="V2811" s="2" t="str">
        <f t="shared" si="357"/>
        <v/>
      </c>
      <c r="W2811" s="2" t="str">
        <f t="shared" si="358"/>
        <v/>
      </c>
    </row>
    <row r="2812" spans="8:23" x14ac:dyDescent="0.3">
      <c r="H2812" s="12">
        <f t="shared" si="351"/>
        <v>0</v>
      </c>
      <c r="I2812" s="2" t="str">
        <f t="shared" si="352"/>
        <v/>
      </c>
      <c r="J2812" s="2" t="str">
        <f>IF(ISBLANK(A2812),"",-SUM(I$3:I2812))</f>
        <v/>
      </c>
      <c r="K2812" s="2" t="str">
        <f t="shared" si="353"/>
        <v/>
      </c>
      <c r="L2812" s="7" t="str">
        <f t="shared" si="354"/>
        <v/>
      </c>
      <c r="M2812" s="7" t="str">
        <f>IF(ISBLANK(A2812),"",K2812/($M$1+SUM(K$3:K2811)))</f>
        <v/>
      </c>
      <c r="N2812" t="str">
        <f>IF(ISBLANK(A2812),"",IF(H2813=0,NETWORKDAYS($H$3,H2812,holiday!$B$2:$B$10),IF(DAY(H2812)&lt;DAY(H2813),NETWORKDAYS($H$3,H2812,holiday!$B$2:$B$10),0)))</f>
        <v/>
      </c>
      <c r="O2812" t="str">
        <f>IF(ISBLANK(A2812),"",SUMIF($A$3:$A2812,O$2,$B$3:$B2812))</f>
        <v/>
      </c>
      <c r="P2812" t="str">
        <f>IF(ISBLANK(A2812),"",SUMIF($A$3:$A2812,P$2,$B$3:$B2812))</f>
        <v/>
      </c>
      <c r="Q2812" t="str">
        <f>IF(ISBLANK(A2812),"",SUMIF($A$3:$A2812,Q$2,$B$3:$B2812))</f>
        <v/>
      </c>
      <c r="R2812" t="str">
        <f>IF(ISBLANK(A2812),"",SUMIF($A$3:$A2812,R$2,$B$3:$B2812))</f>
        <v/>
      </c>
      <c r="T2812" s="2" t="str">
        <f t="shared" si="355"/>
        <v/>
      </c>
      <c r="U2812" s="2" t="str">
        <f t="shared" si="356"/>
        <v/>
      </c>
      <c r="V2812" s="2" t="str">
        <f t="shared" si="357"/>
        <v/>
      </c>
      <c r="W2812" s="2" t="str">
        <f t="shared" si="358"/>
        <v/>
      </c>
    </row>
    <row r="2813" spans="8:23" x14ac:dyDescent="0.3">
      <c r="H2813" s="12">
        <f t="shared" si="351"/>
        <v>0</v>
      </c>
      <c r="I2813" s="2" t="str">
        <f t="shared" si="352"/>
        <v/>
      </c>
      <c r="J2813" s="2" t="str">
        <f>IF(ISBLANK(A2813),"",-SUM(I$3:I2813))</f>
        <v/>
      </c>
      <c r="K2813" s="2" t="str">
        <f t="shared" si="353"/>
        <v/>
      </c>
      <c r="L2813" s="7" t="str">
        <f t="shared" si="354"/>
        <v/>
      </c>
      <c r="M2813" s="7" t="str">
        <f>IF(ISBLANK(A2813),"",K2813/($M$1+SUM(K$3:K2812)))</f>
        <v/>
      </c>
      <c r="N2813" t="str">
        <f>IF(ISBLANK(A2813),"",IF(H2814=0,NETWORKDAYS($H$3,H2813,holiday!$B$2:$B$10),IF(DAY(H2813)&lt;DAY(H2814),NETWORKDAYS($H$3,H2813,holiday!$B$2:$B$10),0)))</f>
        <v/>
      </c>
      <c r="O2813" t="str">
        <f>IF(ISBLANK(A2813),"",SUMIF($A$3:$A2813,O$2,$B$3:$B2813))</f>
        <v/>
      </c>
      <c r="P2813" t="str">
        <f>IF(ISBLANK(A2813),"",SUMIF($A$3:$A2813,P$2,$B$3:$B2813))</f>
        <v/>
      </c>
      <c r="Q2813" t="str">
        <f>IF(ISBLANK(A2813),"",SUMIF($A$3:$A2813,Q$2,$B$3:$B2813))</f>
        <v/>
      </c>
      <c r="R2813" t="str">
        <f>IF(ISBLANK(A2813),"",SUMIF($A$3:$A2813,R$2,$B$3:$B2813))</f>
        <v/>
      </c>
      <c r="T2813" s="2" t="str">
        <f t="shared" si="355"/>
        <v/>
      </c>
      <c r="U2813" s="2" t="str">
        <f t="shared" si="356"/>
        <v/>
      </c>
      <c r="V2813" s="2" t="str">
        <f t="shared" si="357"/>
        <v/>
      </c>
      <c r="W2813" s="2" t="str">
        <f t="shared" si="358"/>
        <v/>
      </c>
    </row>
    <row r="2814" spans="8:23" x14ac:dyDescent="0.3">
      <c r="H2814" s="12">
        <f t="shared" si="351"/>
        <v>0</v>
      </c>
      <c r="I2814" s="2" t="str">
        <f t="shared" si="352"/>
        <v/>
      </c>
      <c r="J2814" s="2" t="str">
        <f>IF(ISBLANK(A2814),"",-SUM(I$3:I2814))</f>
        <v/>
      </c>
      <c r="K2814" s="2" t="str">
        <f t="shared" si="353"/>
        <v/>
      </c>
      <c r="L2814" s="7" t="str">
        <f t="shared" si="354"/>
        <v/>
      </c>
      <c r="M2814" s="7" t="str">
        <f>IF(ISBLANK(A2814),"",K2814/($M$1+SUM(K$3:K2813)))</f>
        <v/>
      </c>
      <c r="N2814" t="str">
        <f>IF(ISBLANK(A2814),"",IF(H2815=0,NETWORKDAYS($H$3,H2814,holiday!$B$2:$B$10),IF(DAY(H2814)&lt;DAY(H2815),NETWORKDAYS($H$3,H2814,holiday!$B$2:$B$10),0)))</f>
        <v/>
      </c>
      <c r="O2814" t="str">
        <f>IF(ISBLANK(A2814),"",SUMIF($A$3:$A2814,O$2,$B$3:$B2814))</f>
        <v/>
      </c>
      <c r="P2814" t="str">
        <f>IF(ISBLANK(A2814),"",SUMIF($A$3:$A2814,P$2,$B$3:$B2814))</f>
        <v/>
      </c>
      <c r="Q2814" t="str">
        <f>IF(ISBLANK(A2814),"",SUMIF($A$3:$A2814,Q$2,$B$3:$B2814))</f>
        <v/>
      </c>
      <c r="R2814" t="str">
        <f>IF(ISBLANK(A2814),"",SUMIF($A$3:$A2814,R$2,$B$3:$B2814))</f>
        <v/>
      </c>
      <c r="T2814" s="2" t="str">
        <f t="shared" si="355"/>
        <v/>
      </c>
      <c r="U2814" s="2" t="str">
        <f t="shared" si="356"/>
        <v/>
      </c>
      <c r="V2814" s="2" t="str">
        <f t="shared" si="357"/>
        <v/>
      </c>
      <c r="W2814" s="2" t="str">
        <f t="shared" si="358"/>
        <v/>
      </c>
    </row>
    <row r="2815" spans="8:23" x14ac:dyDescent="0.3">
      <c r="H2815" s="12">
        <f t="shared" si="351"/>
        <v>0</v>
      </c>
      <c r="I2815" s="2" t="str">
        <f t="shared" si="352"/>
        <v/>
      </c>
      <c r="J2815" s="2" t="str">
        <f>IF(ISBLANK(A2815),"",-SUM(I$3:I2815))</f>
        <v/>
      </c>
      <c r="K2815" s="2" t="str">
        <f t="shared" si="353"/>
        <v/>
      </c>
      <c r="L2815" s="7" t="str">
        <f t="shared" si="354"/>
        <v/>
      </c>
      <c r="M2815" s="7" t="str">
        <f>IF(ISBLANK(A2815),"",K2815/($M$1+SUM(K$3:K2814)))</f>
        <v/>
      </c>
      <c r="N2815" t="str">
        <f>IF(ISBLANK(A2815),"",IF(H2816=0,NETWORKDAYS($H$3,H2815,holiday!$B$2:$B$10),IF(DAY(H2815)&lt;DAY(H2816),NETWORKDAYS($H$3,H2815,holiday!$B$2:$B$10),0)))</f>
        <v/>
      </c>
      <c r="O2815" t="str">
        <f>IF(ISBLANK(A2815),"",SUMIF($A$3:$A2815,O$2,$B$3:$B2815))</f>
        <v/>
      </c>
      <c r="P2815" t="str">
        <f>IF(ISBLANK(A2815),"",SUMIF($A$3:$A2815,P$2,$B$3:$B2815))</f>
        <v/>
      </c>
      <c r="Q2815" t="str">
        <f>IF(ISBLANK(A2815),"",SUMIF($A$3:$A2815,Q$2,$B$3:$B2815))</f>
        <v/>
      </c>
      <c r="R2815" t="str">
        <f>IF(ISBLANK(A2815),"",SUMIF($A$3:$A2815,R$2,$B$3:$B2815))</f>
        <v/>
      </c>
      <c r="T2815" s="2" t="str">
        <f t="shared" si="355"/>
        <v/>
      </c>
      <c r="U2815" s="2" t="str">
        <f t="shared" si="356"/>
        <v/>
      </c>
      <c r="V2815" s="2" t="str">
        <f t="shared" si="357"/>
        <v/>
      </c>
      <c r="W2815" s="2" t="str">
        <f t="shared" si="358"/>
        <v/>
      </c>
    </row>
    <row r="2816" spans="8:23" x14ac:dyDescent="0.3">
      <c r="H2816" s="12">
        <f t="shared" si="351"/>
        <v>0</v>
      </c>
      <c r="I2816" s="2" t="str">
        <f t="shared" si="352"/>
        <v/>
      </c>
      <c r="J2816" s="2" t="str">
        <f>IF(ISBLANK(A2816),"",-SUM(I$3:I2816))</f>
        <v/>
      </c>
      <c r="K2816" s="2" t="str">
        <f t="shared" si="353"/>
        <v/>
      </c>
      <c r="L2816" s="7" t="str">
        <f t="shared" si="354"/>
        <v/>
      </c>
      <c r="M2816" s="7" t="str">
        <f>IF(ISBLANK(A2816),"",K2816/($M$1+SUM(K$3:K2815)))</f>
        <v/>
      </c>
      <c r="N2816" t="str">
        <f>IF(ISBLANK(A2816),"",IF(H2817=0,NETWORKDAYS($H$3,H2816,holiday!$B$2:$B$10),IF(DAY(H2816)&lt;DAY(H2817),NETWORKDAYS($H$3,H2816,holiday!$B$2:$B$10),0)))</f>
        <v/>
      </c>
      <c r="O2816" t="str">
        <f>IF(ISBLANK(A2816),"",SUMIF($A$3:$A2816,O$2,$B$3:$B2816))</f>
        <v/>
      </c>
      <c r="P2816" t="str">
        <f>IF(ISBLANK(A2816),"",SUMIF($A$3:$A2816,P$2,$B$3:$B2816))</f>
        <v/>
      </c>
      <c r="Q2816" t="str">
        <f>IF(ISBLANK(A2816),"",SUMIF($A$3:$A2816,Q$2,$B$3:$B2816))</f>
        <v/>
      </c>
      <c r="R2816" t="str">
        <f>IF(ISBLANK(A2816),"",SUMIF($A$3:$A2816,R$2,$B$3:$B2816))</f>
        <v/>
      </c>
      <c r="T2816" s="2" t="str">
        <f t="shared" si="355"/>
        <v/>
      </c>
      <c r="U2816" s="2" t="str">
        <f t="shared" si="356"/>
        <v/>
      </c>
      <c r="V2816" s="2" t="str">
        <f t="shared" si="357"/>
        <v/>
      </c>
      <c r="W2816" s="2" t="str">
        <f t="shared" si="358"/>
        <v/>
      </c>
    </row>
    <row r="2817" spans="8:23" x14ac:dyDescent="0.3">
      <c r="H2817" s="12">
        <f t="shared" si="351"/>
        <v>0</v>
      </c>
      <c r="I2817" s="2" t="str">
        <f t="shared" si="352"/>
        <v/>
      </c>
      <c r="J2817" s="2" t="str">
        <f>IF(ISBLANK(A2817),"",-SUM(I$3:I2817))</f>
        <v/>
      </c>
      <c r="K2817" s="2" t="str">
        <f t="shared" si="353"/>
        <v/>
      </c>
      <c r="L2817" s="7" t="str">
        <f t="shared" si="354"/>
        <v/>
      </c>
      <c r="M2817" s="7" t="str">
        <f>IF(ISBLANK(A2817),"",K2817/($M$1+SUM(K$3:K2816)))</f>
        <v/>
      </c>
      <c r="N2817" t="str">
        <f>IF(ISBLANK(A2817),"",IF(H2818=0,NETWORKDAYS($H$3,H2817,holiday!$B$2:$B$10),IF(DAY(H2817)&lt;DAY(H2818),NETWORKDAYS($H$3,H2817,holiday!$B$2:$B$10),0)))</f>
        <v/>
      </c>
      <c r="O2817" t="str">
        <f>IF(ISBLANK(A2817),"",SUMIF($A$3:$A2817,O$2,$B$3:$B2817))</f>
        <v/>
      </c>
      <c r="P2817" t="str">
        <f>IF(ISBLANK(A2817),"",SUMIF($A$3:$A2817,P$2,$B$3:$B2817))</f>
        <v/>
      </c>
      <c r="Q2817" t="str">
        <f>IF(ISBLANK(A2817),"",SUMIF($A$3:$A2817,Q$2,$B$3:$B2817))</f>
        <v/>
      </c>
      <c r="R2817" t="str">
        <f>IF(ISBLANK(A2817),"",SUMIF($A$3:$A2817,R$2,$B$3:$B2817))</f>
        <v/>
      </c>
      <c r="T2817" s="2" t="str">
        <f t="shared" si="355"/>
        <v/>
      </c>
      <c r="U2817" s="2" t="str">
        <f t="shared" si="356"/>
        <v/>
      </c>
      <c r="V2817" s="2" t="str">
        <f t="shared" si="357"/>
        <v/>
      </c>
      <c r="W2817" s="2" t="str">
        <f t="shared" si="358"/>
        <v/>
      </c>
    </row>
    <row r="2818" spans="8:23" x14ac:dyDescent="0.3">
      <c r="H2818" s="12">
        <f t="shared" si="351"/>
        <v>0</v>
      </c>
      <c r="I2818" s="2" t="str">
        <f t="shared" si="352"/>
        <v/>
      </c>
      <c r="J2818" s="2" t="str">
        <f>IF(ISBLANK(A2818),"",-SUM(I$3:I2818))</f>
        <v/>
      </c>
      <c r="K2818" s="2" t="str">
        <f t="shared" si="353"/>
        <v/>
      </c>
      <c r="L2818" s="7" t="str">
        <f t="shared" si="354"/>
        <v/>
      </c>
      <c r="M2818" s="7" t="str">
        <f>IF(ISBLANK(A2818),"",K2818/($M$1+SUM(K$3:K2817)))</f>
        <v/>
      </c>
      <c r="N2818" t="str">
        <f>IF(ISBLANK(A2818),"",IF(H2819=0,NETWORKDAYS($H$3,H2818,holiday!$B$2:$B$10),IF(DAY(H2818)&lt;DAY(H2819),NETWORKDAYS($H$3,H2818,holiday!$B$2:$B$10),0)))</f>
        <v/>
      </c>
      <c r="O2818" t="str">
        <f>IF(ISBLANK(A2818),"",SUMIF($A$3:$A2818,O$2,$B$3:$B2818))</f>
        <v/>
      </c>
      <c r="P2818" t="str">
        <f>IF(ISBLANK(A2818),"",SUMIF($A$3:$A2818,P$2,$B$3:$B2818))</f>
        <v/>
      </c>
      <c r="Q2818" t="str">
        <f>IF(ISBLANK(A2818),"",SUMIF($A$3:$A2818,Q$2,$B$3:$B2818))</f>
        <v/>
      </c>
      <c r="R2818" t="str">
        <f>IF(ISBLANK(A2818),"",SUMIF($A$3:$A2818,R$2,$B$3:$B2818))</f>
        <v/>
      </c>
      <c r="T2818" s="2" t="str">
        <f t="shared" si="355"/>
        <v/>
      </c>
      <c r="U2818" s="2" t="str">
        <f t="shared" si="356"/>
        <v/>
      </c>
      <c r="V2818" s="2" t="str">
        <f t="shared" si="357"/>
        <v/>
      </c>
      <c r="W2818" s="2" t="str">
        <f t="shared" si="358"/>
        <v/>
      </c>
    </row>
    <row r="2819" spans="8:23" x14ac:dyDescent="0.3">
      <c r="H2819" s="12">
        <f t="shared" si="351"/>
        <v>0</v>
      </c>
      <c r="I2819" s="2" t="str">
        <f t="shared" si="352"/>
        <v/>
      </c>
      <c r="J2819" s="2" t="str">
        <f>IF(ISBLANK(A2819),"",-SUM(I$3:I2819))</f>
        <v/>
      </c>
      <c r="K2819" s="2" t="str">
        <f t="shared" si="353"/>
        <v/>
      </c>
      <c r="L2819" s="7" t="str">
        <f t="shared" si="354"/>
        <v/>
      </c>
      <c r="M2819" s="7" t="str">
        <f>IF(ISBLANK(A2819),"",K2819/($M$1+SUM(K$3:K2818)))</f>
        <v/>
      </c>
      <c r="N2819" t="str">
        <f>IF(ISBLANK(A2819),"",IF(H2820=0,NETWORKDAYS($H$3,H2819,holiday!$B$2:$B$10),IF(DAY(H2819)&lt;DAY(H2820),NETWORKDAYS($H$3,H2819,holiday!$B$2:$B$10),0)))</f>
        <v/>
      </c>
      <c r="O2819" t="str">
        <f>IF(ISBLANK(A2819),"",SUMIF($A$3:$A2819,O$2,$B$3:$B2819))</f>
        <v/>
      </c>
      <c r="P2819" t="str">
        <f>IF(ISBLANK(A2819),"",SUMIF($A$3:$A2819,P$2,$B$3:$B2819))</f>
        <v/>
      </c>
      <c r="Q2819" t="str">
        <f>IF(ISBLANK(A2819),"",SUMIF($A$3:$A2819,Q$2,$B$3:$B2819))</f>
        <v/>
      </c>
      <c r="R2819" t="str">
        <f>IF(ISBLANK(A2819),"",SUMIF($A$3:$A2819,R$2,$B$3:$B2819))</f>
        <v/>
      </c>
      <c r="T2819" s="2" t="str">
        <f t="shared" si="355"/>
        <v/>
      </c>
      <c r="U2819" s="2" t="str">
        <f t="shared" si="356"/>
        <v/>
      </c>
      <c r="V2819" s="2" t="str">
        <f t="shared" si="357"/>
        <v/>
      </c>
      <c r="W2819" s="2" t="str">
        <f t="shared" si="358"/>
        <v/>
      </c>
    </row>
    <row r="2820" spans="8:23" x14ac:dyDescent="0.3">
      <c r="H2820" s="12">
        <f t="shared" ref="H2820:H2883" si="359">IF(ISBLANK(D2820),,LEFT(D2820,LEN(D2820)-6)*1)</f>
        <v>0</v>
      </c>
      <c r="I2820" s="2" t="str">
        <f t="shared" si="352"/>
        <v/>
      </c>
      <c r="J2820" s="2" t="str">
        <f>IF(ISBLANK(A2820),"",-SUM(I$3:I2820))</f>
        <v/>
      </c>
      <c r="K2820" s="2" t="str">
        <f t="shared" si="353"/>
        <v/>
      </c>
      <c r="L2820" s="7" t="str">
        <f t="shared" si="354"/>
        <v/>
      </c>
      <c r="M2820" s="7" t="str">
        <f>IF(ISBLANK(A2820),"",K2820/($M$1+SUM(K$3:K2819)))</f>
        <v/>
      </c>
      <c r="N2820" t="str">
        <f>IF(ISBLANK(A2820),"",IF(H2821=0,NETWORKDAYS($H$3,H2820,holiday!$B$2:$B$10),IF(DAY(H2820)&lt;DAY(H2821),NETWORKDAYS($H$3,H2820,holiday!$B$2:$B$10),0)))</f>
        <v/>
      </c>
      <c r="O2820" t="str">
        <f>IF(ISBLANK(A2820),"",SUMIF($A$3:$A2820,O$2,$B$3:$B2820))</f>
        <v/>
      </c>
      <c r="P2820" t="str">
        <f>IF(ISBLANK(A2820),"",SUMIF($A$3:$A2820,P$2,$B$3:$B2820))</f>
        <v/>
      </c>
      <c r="Q2820" t="str">
        <f>IF(ISBLANK(A2820),"",SUMIF($A$3:$A2820,Q$2,$B$3:$B2820))</f>
        <v/>
      </c>
      <c r="R2820" t="str">
        <f>IF(ISBLANK(A2820),"",SUMIF($A$3:$A2820,R$2,$B$3:$B2820))</f>
        <v/>
      </c>
      <c r="T2820" s="2" t="str">
        <f t="shared" si="355"/>
        <v/>
      </c>
      <c r="U2820" s="2" t="str">
        <f t="shared" si="356"/>
        <v/>
      </c>
      <c r="V2820" s="2" t="str">
        <f t="shared" si="357"/>
        <v/>
      </c>
      <c r="W2820" s="2" t="str">
        <f t="shared" si="358"/>
        <v/>
      </c>
    </row>
    <row r="2821" spans="8:23" x14ac:dyDescent="0.3">
      <c r="H2821" s="12">
        <f t="shared" si="359"/>
        <v>0</v>
      </c>
      <c r="I2821" s="2" t="str">
        <f t="shared" si="352"/>
        <v/>
      </c>
      <c r="J2821" s="2" t="str">
        <f>IF(ISBLANK(A2821),"",-SUM(I$3:I2821))</f>
        <v/>
      </c>
      <c r="K2821" s="2" t="str">
        <f t="shared" si="353"/>
        <v/>
      </c>
      <c r="L2821" s="7" t="str">
        <f t="shared" si="354"/>
        <v/>
      </c>
      <c r="M2821" s="7" t="str">
        <f>IF(ISBLANK(A2821),"",K2821/($M$1+SUM(K$3:K2820)))</f>
        <v/>
      </c>
      <c r="N2821" t="str">
        <f>IF(ISBLANK(A2821),"",IF(H2822=0,NETWORKDAYS($H$3,H2821,holiday!$B$2:$B$10),IF(DAY(H2821)&lt;DAY(H2822),NETWORKDAYS($H$3,H2821,holiday!$B$2:$B$10),0)))</f>
        <v/>
      </c>
      <c r="O2821" t="str">
        <f>IF(ISBLANK(A2821),"",SUMIF($A$3:$A2821,O$2,$B$3:$B2821))</f>
        <v/>
      </c>
      <c r="P2821" t="str">
        <f>IF(ISBLANK(A2821),"",SUMIF($A$3:$A2821,P$2,$B$3:$B2821))</f>
        <v/>
      </c>
      <c r="Q2821" t="str">
        <f>IF(ISBLANK(A2821),"",SUMIF($A$3:$A2821,Q$2,$B$3:$B2821))</f>
        <v/>
      </c>
      <c r="R2821" t="str">
        <f>IF(ISBLANK(A2821),"",SUMIF($A$3:$A2821,R$2,$B$3:$B2821))</f>
        <v/>
      </c>
      <c r="T2821" s="2" t="str">
        <f t="shared" si="355"/>
        <v/>
      </c>
      <c r="U2821" s="2" t="str">
        <f t="shared" si="356"/>
        <v/>
      </c>
      <c r="V2821" s="2" t="str">
        <f t="shared" si="357"/>
        <v/>
      </c>
      <c r="W2821" s="2" t="str">
        <f t="shared" si="358"/>
        <v/>
      </c>
    </row>
    <row r="2822" spans="8:23" x14ac:dyDescent="0.3">
      <c r="H2822" s="12">
        <f t="shared" si="359"/>
        <v>0</v>
      </c>
      <c r="I2822" s="2" t="str">
        <f t="shared" si="352"/>
        <v/>
      </c>
      <c r="J2822" s="2" t="str">
        <f>IF(ISBLANK(A2822),"",-SUM(I$3:I2822))</f>
        <v/>
      </c>
      <c r="K2822" s="2" t="str">
        <f t="shared" si="353"/>
        <v/>
      </c>
      <c r="L2822" s="7" t="str">
        <f t="shared" si="354"/>
        <v/>
      </c>
      <c r="M2822" s="7" t="str">
        <f>IF(ISBLANK(A2822),"",K2822/($M$1+SUM(K$3:K2821)))</f>
        <v/>
      </c>
      <c r="N2822" t="str">
        <f>IF(ISBLANK(A2822),"",IF(H2823=0,NETWORKDAYS($H$3,H2822,holiday!$B$2:$B$10),IF(DAY(H2822)&lt;DAY(H2823),NETWORKDAYS($H$3,H2822,holiday!$B$2:$B$10),0)))</f>
        <v/>
      </c>
      <c r="O2822" t="str">
        <f>IF(ISBLANK(A2822),"",SUMIF($A$3:$A2822,O$2,$B$3:$B2822))</f>
        <v/>
      </c>
      <c r="P2822" t="str">
        <f>IF(ISBLANK(A2822),"",SUMIF($A$3:$A2822,P$2,$B$3:$B2822))</f>
        <v/>
      </c>
      <c r="Q2822" t="str">
        <f>IF(ISBLANK(A2822),"",SUMIF($A$3:$A2822,Q$2,$B$3:$B2822))</f>
        <v/>
      </c>
      <c r="R2822" t="str">
        <f>IF(ISBLANK(A2822),"",SUMIF($A$3:$A2822,R$2,$B$3:$B2822))</f>
        <v/>
      </c>
      <c r="T2822" s="2" t="str">
        <f t="shared" si="355"/>
        <v/>
      </c>
      <c r="U2822" s="2" t="str">
        <f t="shared" si="356"/>
        <v/>
      </c>
      <c r="V2822" s="2" t="str">
        <f t="shared" si="357"/>
        <v/>
      </c>
      <c r="W2822" s="2" t="str">
        <f t="shared" si="358"/>
        <v/>
      </c>
    </row>
    <row r="2823" spans="8:23" x14ac:dyDescent="0.3">
      <c r="H2823" s="12">
        <f t="shared" si="359"/>
        <v>0</v>
      </c>
      <c r="I2823" s="2" t="str">
        <f t="shared" si="352"/>
        <v/>
      </c>
      <c r="J2823" s="2" t="str">
        <f>IF(ISBLANK(A2823),"",-SUM(I$3:I2823))</f>
        <v/>
      </c>
      <c r="K2823" s="2" t="str">
        <f t="shared" si="353"/>
        <v/>
      </c>
      <c r="L2823" s="7" t="str">
        <f t="shared" si="354"/>
        <v/>
      </c>
      <c r="M2823" s="7" t="str">
        <f>IF(ISBLANK(A2823),"",K2823/($M$1+SUM(K$3:K2822)))</f>
        <v/>
      </c>
      <c r="N2823" t="str">
        <f>IF(ISBLANK(A2823),"",IF(H2824=0,NETWORKDAYS($H$3,H2823,holiday!$B$2:$B$10),IF(DAY(H2823)&lt;DAY(H2824),NETWORKDAYS($H$3,H2823,holiday!$B$2:$B$10),0)))</f>
        <v/>
      </c>
      <c r="O2823" t="str">
        <f>IF(ISBLANK(A2823),"",SUMIF($A$3:$A2823,O$2,$B$3:$B2823))</f>
        <v/>
      </c>
      <c r="P2823" t="str">
        <f>IF(ISBLANK(A2823),"",SUMIF($A$3:$A2823,P$2,$B$3:$B2823))</f>
        <v/>
      </c>
      <c r="Q2823" t="str">
        <f>IF(ISBLANK(A2823),"",SUMIF($A$3:$A2823,Q$2,$B$3:$B2823))</f>
        <v/>
      </c>
      <c r="R2823" t="str">
        <f>IF(ISBLANK(A2823),"",SUMIF($A$3:$A2823,R$2,$B$3:$B2823))</f>
        <v/>
      </c>
      <c r="T2823" s="2" t="str">
        <f t="shared" si="355"/>
        <v/>
      </c>
      <c r="U2823" s="2" t="str">
        <f t="shared" si="356"/>
        <v/>
      </c>
      <c r="V2823" s="2" t="str">
        <f t="shared" si="357"/>
        <v/>
      </c>
      <c r="W2823" s="2" t="str">
        <f t="shared" si="358"/>
        <v/>
      </c>
    </row>
    <row r="2824" spans="8:23" x14ac:dyDescent="0.3">
      <c r="H2824" s="12">
        <f t="shared" si="359"/>
        <v>0</v>
      </c>
      <c r="I2824" s="2" t="str">
        <f t="shared" si="352"/>
        <v/>
      </c>
      <c r="J2824" s="2" t="str">
        <f>IF(ISBLANK(A2824),"",-SUM(I$3:I2824))</f>
        <v/>
      </c>
      <c r="K2824" s="2" t="str">
        <f t="shared" si="353"/>
        <v/>
      </c>
      <c r="L2824" s="7" t="str">
        <f t="shared" si="354"/>
        <v/>
      </c>
      <c r="M2824" s="7" t="str">
        <f>IF(ISBLANK(A2824),"",K2824/($M$1+SUM(K$3:K2823)))</f>
        <v/>
      </c>
      <c r="N2824" t="str">
        <f>IF(ISBLANK(A2824),"",IF(H2825=0,NETWORKDAYS($H$3,H2824,holiday!$B$2:$B$10),IF(DAY(H2824)&lt;DAY(H2825),NETWORKDAYS($H$3,H2824,holiday!$B$2:$B$10),0)))</f>
        <v/>
      </c>
      <c r="O2824" t="str">
        <f>IF(ISBLANK(A2824),"",SUMIF($A$3:$A2824,O$2,$B$3:$B2824))</f>
        <v/>
      </c>
      <c r="P2824" t="str">
        <f>IF(ISBLANK(A2824),"",SUMIF($A$3:$A2824,P$2,$B$3:$B2824))</f>
        <v/>
      </c>
      <c r="Q2824" t="str">
        <f>IF(ISBLANK(A2824),"",SUMIF($A$3:$A2824,Q$2,$B$3:$B2824))</f>
        <v/>
      </c>
      <c r="R2824" t="str">
        <f>IF(ISBLANK(A2824),"",SUMIF($A$3:$A2824,R$2,$B$3:$B2824))</f>
        <v/>
      </c>
      <c r="T2824" s="2" t="str">
        <f t="shared" si="355"/>
        <v/>
      </c>
      <c r="U2824" s="2" t="str">
        <f t="shared" si="356"/>
        <v/>
      </c>
      <c r="V2824" s="2" t="str">
        <f t="shared" si="357"/>
        <v/>
      </c>
      <c r="W2824" s="2" t="str">
        <f t="shared" si="358"/>
        <v/>
      </c>
    </row>
    <row r="2825" spans="8:23" x14ac:dyDescent="0.3">
      <c r="H2825" s="12">
        <f t="shared" si="359"/>
        <v>0</v>
      </c>
      <c r="I2825" s="2" t="str">
        <f t="shared" si="352"/>
        <v/>
      </c>
      <c r="J2825" s="2" t="str">
        <f>IF(ISBLANK(A2825),"",-SUM(I$3:I2825))</f>
        <v/>
      </c>
      <c r="K2825" s="2" t="str">
        <f t="shared" si="353"/>
        <v/>
      </c>
      <c r="L2825" s="7" t="str">
        <f t="shared" si="354"/>
        <v/>
      </c>
      <c r="M2825" s="7" t="str">
        <f>IF(ISBLANK(A2825),"",K2825/($M$1+SUM(K$3:K2824)))</f>
        <v/>
      </c>
      <c r="N2825" t="str">
        <f>IF(ISBLANK(A2825),"",IF(H2826=0,NETWORKDAYS($H$3,H2825,holiday!$B$2:$B$10),IF(DAY(H2825)&lt;DAY(H2826),NETWORKDAYS($H$3,H2825,holiday!$B$2:$B$10),0)))</f>
        <v/>
      </c>
      <c r="O2825" t="str">
        <f>IF(ISBLANK(A2825),"",SUMIF($A$3:$A2825,O$2,$B$3:$B2825))</f>
        <v/>
      </c>
      <c r="P2825" t="str">
        <f>IF(ISBLANK(A2825),"",SUMIF($A$3:$A2825,P$2,$B$3:$B2825))</f>
        <v/>
      </c>
      <c r="Q2825" t="str">
        <f>IF(ISBLANK(A2825),"",SUMIF($A$3:$A2825,Q$2,$B$3:$B2825))</f>
        <v/>
      </c>
      <c r="R2825" t="str">
        <f>IF(ISBLANK(A2825),"",SUMIF($A$3:$A2825,R$2,$B$3:$B2825))</f>
        <v/>
      </c>
      <c r="T2825" s="2" t="str">
        <f t="shared" si="355"/>
        <v/>
      </c>
      <c r="U2825" s="2" t="str">
        <f t="shared" si="356"/>
        <v/>
      </c>
      <c r="V2825" s="2" t="str">
        <f t="shared" si="357"/>
        <v/>
      </c>
      <c r="W2825" s="2" t="str">
        <f t="shared" si="358"/>
        <v/>
      </c>
    </row>
    <row r="2826" spans="8:23" x14ac:dyDescent="0.3">
      <c r="H2826" s="12">
        <f t="shared" si="359"/>
        <v>0</v>
      </c>
      <c r="I2826" s="2" t="str">
        <f t="shared" si="352"/>
        <v/>
      </c>
      <c r="J2826" s="2" t="str">
        <f>IF(ISBLANK(A2826),"",-SUM(I$3:I2826))</f>
        <v/>
      </c>
      <c r="K2826" s="2" t="str">
        <f t="shared" si="353"/>
        <v/>
      </c>
      <c r="L2826" s="7" t="str">
        <f t="shared" si="354"/>
        <v/>
      </c>
      <c r="M2826" s="7" t="str">
        <f>IF(ISBLANK(A2826),"",K2826/($M$1+SUM(K$3:K2825)))</f>
        <v/>
      </c>
      <c r="N2826" t="str">
        <f>IF(ISBLANK(A2826),"",IF(H2827=0,NETWORKDAYS($H$3,H2826,holiday!$B$2:$B$10),IF(DAY(H2826)&lt;DAY(H2827),NETWORKDAYS($H$3,H2826,holiday!$B$2:$B$10),0)))</f>
        <v/>
      </c>
      <c r="O2826" t="str">
        <f>IF(ISBLANK(A2826),"",SUMIF($A$3:$A2826,O$2,$B$3:$B2826))</f>
        <v/>
      </c>
      <c r="P2826" t="str">
        <f>IF(ISBLANK(A2826),"",SUMIF($A$3:$A2826,P$2,$B$3:$B2826))</f>
        <v/>
      </c>
      <c r="Q2826" t="str">
        <f>IF(ISBLANK(A2826),"",SUMIF($A$3:$A2826,Q$2,$B$3:$B2826))</f>
        <v/>
      </c>
      <c r="R2826" t="str">
        <f>IF(ISBLANK(A2826),"",SUMIF($A$3:$A2826,R$2,$B$3:$B2826))</f>
        <v/>
      </c>
      <c r="T2826" s="2" t="str">
        <f t="shared" si="355"/>
        <v/>
      </c>
      <c r="U2826" s="2" t="str">
        <f t="shared" si="356"/>
        <v/>
      </c>
      <c r="V2826" s="2" t="str">
        <f t="shared" si="357"/>
        <v/>
      </c>
      <c r="W2826" s="2" t="str">
        <f t="shared" si="358"/>
        <v/>
      </c>
    </row>
    <row r="2827" spans="8:23" x14ac:dyDescent="0.3">
      <c r="H2827" s="12">
        <f t="shared" si="359"/>
        <v>0</v>
      </c>
      <c r="I2827" s="2" t="str">
        <f t="shared" si="352"/>
        <v/>
      </c>
      <c r="J2827" s="2" t="str">
        <f>IF(ISBLANK(A2827),"",-SUM(I$3:I2827))</f>
        <v/>
      </c>
      <c r="K2827" s="2" t="str">
        <f t="shared" si="353"/>
        <v/>
      </c>
      <c r="L2827" s="7" t="str">
        <f t="shared" si="354"/>
        <v/>
      </c>
      <c r="M2827" s="7" t="str">
        <f>IF(ISBLANK(A2827),"",K2827/($M$1+SUM(K$3:K2826)))</f>
        <v/>
      </c>
      <c r="N2827" t="str">
        <f>IF(ISBLANK(A2827),"",IF(H2828=0,NETWORKDAYS($H$3,H2827,holiday!$B$2:$B$10),IF(DAY(H2827)&lt;DAY(H2828),NETWORKDAYS($H$3,H2827,holiday!$B$2:$B$10),0)))</f>
        <v/>
      </c>
      <c r="O2827" t="str">
        <f>IF(ISBLANK(A2827),"",SUMIF($A$3:$A2827,O$2,$B$3:$B2827))</f>
        <v/>
      </c>
      <c r="P2827" t="str">
        <f>IF(ISBLANK(A2827),"",SUMIF($A$3:$A2827,P$2,$B$3:$B2827))</f>
        <v/>
      </c>
      <c r="Q2827" t="str">
        <f>IF(ISBLANK(A2827),"",SUMIF($A$3:$A2827,Q$2,$B$3:$B2827))</f>
        <v/>
      </c>
      <c r="R2827" t="str">
        <f>IF(ISBLANK(A2827),"",SUMIF($A$3:$A2827,R$2,$B$3:$B2827))</f>
        <v/>
      </c>
      <c r="T2827" s="2" t="str">
        <f t="shared" si="355"/>
        <v/>
      </c>
      <c r="U2827" s="2" t="str">
        <f t="shared" si="356"/>
        <v/>
      </c>
      <c r="V2827" s="2" t="str">
        <f t="shared" si="357"/>
        <v/>
      </c>
      <c r="W2827" s="2" t="str">
        <f t="shared" si="358"/>
        <v/>
      </c>
    </row>
    <row r="2828" spans="8:23" x14ac:dyDescent="0.3">
      <c r="H2828" s="12">
        <f t="shared" si="359"/>
        <v>0</v>
      </c>
      <c r="I2828" s="2" t="str">
        <f t="shared" si="352"/>
        <v/>
      </c>
      <c r="J2828" s="2" t="str">
        <f>IF(ISBLANK(A2828),"",-SUM(I$3:I2828))</f>
        <v/>
      </c>
      <c r="K2828" s="2" t="str">
        <f t="shared" si="353"/>
        <v/>
      </c>
      <c r="L2828" s="7" t="str">
        <f t="shared" si="354"/>
        <v/>
      </c>
      <c r="M2828" s="7" t="str">
        <f>IF(ISBLANK(A2828),"",K2828/($M$1+SUM(K$3:K2827)))</f>
        <v/>
      </c>
      <c r="N2828" t="str">
        <f>IF(ISBLANK(A2828),"",IF(H2829=0,NETWORKDAYS($H$3,H2828,holiday!$B$2:$B$10),IF(DAY(H2828)&lt;DAY(H2829),NETWORKDAYS($H$3,H2828,holiday!$B$2:$B$10),0)))</f>
        <v/>
      </c>
      <c r="O2828" t="str">
        <f>IF(ISBLANK(A2828),"",SUMIF($A$3:$A2828,O$2,$B$3:$B2828))</f>
        <v/>
      </c>
      <c r="P2828" t="str">
        <f>IF(ISBLANK(A2828),"",SUMIF($A$3:$A2828,P$2,$B$3:$B2828))</f>
        <v/>
      </c>
      <c r="Q2828" t="str">
        <f>IF(ISBLANK(A2828),"",SUMIF($A$3:$A2828,Q$2,$B$3:$B2828))</f>
        <v/>
      </c>
      <c r="R2828" t="str">
        <f>IF(ISBLANK(A2828),"",SUMIF($A$3:$A2828,R$2,$B$3:$B2828))</f>
        <v/>
      </c>
      <c r="T2828" s="2" t="str">
        <f t="shared" si="355"/>
        <v/>
      </c>
      <c r="U2828" s="2" t="str">
        <f t="shared" si="356"/>
        <v/>
      </c>
      <c r="V2828" s="2" t="str">
        <f t="shared" si="357"/>
        <v/>
      </c>
      <c r="W2828" s="2" t="str">
        <f t="shared" si="358"/>
        <v/>
      </c>
    </row>
    <row r="2829" spans="8:23" x14ac:dyDescent="0.3">
      <c r="H2829" s="12">
        <f t="shared" si="359"/>
        <v>0</v>
      </c>
      <c r="I2829" s="2" t="str">
        <f t="shared" si="352"/>
        <v/>
      </c>
      <c r="J2829" s="2" t="str">
        <f>IF(ISBLANK(A2829),"",-SUM(I$3:I2829))</f>
        <v/>
      </c>
      <c r="K2829" s="2" t="str">
        <f t="shared" si="353"/>
        <v/>
      </c>
      <c r="L2829" s="7" t="str">
        <f t="shared" si="354"/>
        <v/>
      </c>
      <c r="M2829" s="7" t="str">
        <f>IF(ISBLANK(A2829),"",K2829/($M$1+SUM(K$3:K2828)))</f>
        <v/>
      </c>
      <c r="N2829" t="str">
        <f>IF(ISBLANK(A2829),"",IF(H2830=0,NETWORKDAYS($H$3,H2829,holiday!$B$2:$B$10),IF(DAY(H2829)&lt;DAY(H2830),NETWORKDAYS($H$3,H2829,holiday!$B$2:$B$10),0)))</f>
        <v/>
      </c>
      <c r="O2829" t="str">
        <f>IF(ISBLANK(A2829),"",SUMIF($A$3:$A2829,O$2,$B$3:$B2829))</f>
        <v/>
      </c>
      <c r="P2829" t="str">
        <f>IF(ISBLANK(A2829),"",SUMIF($A$3:$A2829,P$2,$B$3:$B2829))</f>
        <v/>
      </c>
      <c r="Q2829" t="str">
        <f>IF(ISBLANK(A2829),"",SUMIF($A$3:$A2829,Q$2,$B$3:$B2829))</f>
        <v/>
      </c>
      <c r="R2829" t="str">
        <f>IF(ISBLANK(A2829),"",SUMIF($A$3:$A2829,R$2,$B$3:$B2829))</f>
        <v/>
      </c>
      <c r="T2829" s="2" t="str">
        <f t="shared" si="355"/>
        <v/>
      </c>
      <c r="U2829" s="2" t="str">
        <f t="shared" si="356"/>
        <v/>
      </c>
      <c r="V2829" s="2" t="str">
        <f t="shared" si="357"/>
        <v/>
      </c>
      <c r="W2829" s="2" t="str">
        <f t="shared" si="358"/>
        <v/>
      </c>
    </row>
    <row r="2830" spans="8:23" x14ac:dyDescent="0.3">
      <c r="H2830" s="12">
        <f t="shared" si="359"/>
        <v>0</v>
      </c>
      <c r="I2830" s="2" t="str">
        <f t="shared" si="352"/>
        <v/>
      </c>
      <c r="J2830" s="2" t="str">
        <f>IF(ISBLANK(A2830),"",-SUM(I$3:I2830))</f>
        <v/>
      </c>
      <c r="K2830" s="2" t="str">
        <f t="shared" si="353"/>
        <v/>
      </c>
      <c r="L2830" s="7" t="str">
        <f t="shared" si="354"/>
        <v/>
      </c>
      <c r="M2830" s="7" t="str">
        <f>IF(ISBLANK(A2830),"",K2830/($M$1+SUM(K$3:K2829)))</f>
        <v/>
      </c>
      <c r="N2830" t="str">
        <f>IF(ISBLANK(A2830),"",IF(H2831=0,NETWORKDAYS($H$3,H2830,holiday!$B$2:$B$10),IF(DAY(H2830)&lt;DAY(H2831),NETWORKDAYS($H$3,H2830,holiday!$B$2:$B$10),0)))</f>
        <v/>
      </c>
      <c r="O2830" t="str">
        <f>IF(ISBLANK(A2830),"",SUMIF($A$3:$A2830,O$2,$B$3:$B2830))</f>
        <v/>
      </c>
      <c r="P2830" t="str">
        <f>IF(ISBLANK(A2830),"",SUMIF($A$3:$A2830,P$2,$B$3:$B2830))</f>
        <v/>
      </c>
      <c r="Q2830" t="str">
        <f>IF(ISBLANK(A2830),"",SUMIF($A$3:$A2830,Q$2,$B$3:$B2830))</f>
        <v/>
      </c>
      <c r="R2830" t="str">
        <f>IF(ISBLANK(A2830),"",SUMIF($A$3:$A2830,R$2,$B$3:$B2830))</f>
        <v/>
      </c>
      <c r="T2830" s="2" t="str">
        <f t="shared" si="355"/>
        <v/>
      </c>
      <c r="U2830" s="2" t="str">
        <f t="shared" si="356"/>
        <v/>
      </c>
      <c r="V2830" s="2" t="str">
        <f t="shared" si="357"/>
        <v/>
      </c>
      <c r="W2830" s="2" t="str">
        <f t="shared" si="358"/>
        <v/>
      </c>
    </row>
    <row r="2831" spans="8:23" x14ac:dyDescent="0.3">
      <c r="H2831" s="12">
        <f t="shared" si="359"/>
        <v>0</v>
      </c>
      <c r="I2831" s="2" t="str">
        <f t="shared" si="352"/>
        <v/>
      </c>
      <c r="J2831" s="2" t="str">
        <f>IF(ISBLANK(A2831),"",-SUM(I$3:I2831))</f>
        <v/>
      </c>
      <c r="K2831" s="2" t="str">
        <f t="shared" si="353"/>
        <v/>
      </c>
      <c r="L2831" s="7" t="str">
        <f t="shared" si="354"/>
        <v/>
      </c>
      <c r="M2831" s="7" t="str">
        <f>IF(ISBLANK(A2831),"",K2831/($M$1+SUM(K$3:K2830)))</f>
        <v/>
      </c>
      <c r="N2831" t="str">
        <f>IF(ISBLANK(A2831),"",IF(H2832=0,NETWORKDAYS($H$3,H2831,holiday!$B$2:$B$10),IF(DAY(H2831)&lt;DAY(H2832),NETWORKDAYS($H$3,H2831,holiday!$B$2:$B$10),0)))</f>
        <v/>
      </c>
      <c r="O2831" t="str">
        <f>IF(ISBLANK(A2831),"",SUMIF($A$3:$A2831,O$2,$B$3:$B2831))</f>
        <v/>
      </c>
      <c r="P2831" t="str">
        <f>IF(ISBLANK(A2831),"",SUMIF($A$3:$A2831,P$2,$B$3:$B2831))</f>
        <v/>
      </c>
      <c r="Q2831" t="str">
        <f>IF(ISBLANK(A2831),"",SUMIF($A$3:$A2831,Q$2,$B$3:$B2831))</f>
        <v/>
      </c>
      <c r="R2831" t="str">
        <f>IF(ISBLANK(A2831),"",SUMIF($A$3:$A2831,R$2,$B$3:$B2831))</f>
        <v/>
      </c>
      <c r="T2831" s="2" t="str">
        <f t="shared" si="355"/>
        <v/>
      </c>
      <c r="U2831" s="2" t="str">
        <f t="shared" si="356"/>
        <v/>
      </c>
      <c r="V2831" s="2" t="str">
        <f t="shared" si="357"/>
        <v/>
      </c>
      <c r="W2831" s="2" t="str">
        <f t="shared" si="358"/>
        <v/>
      </c>
    </row>
    <row r="2832" spans="8:23" x14ac:dyDescent="0.3">
      <c r="H2832" s="12">
        <f t="shared" si="359"/>
        <v>0</v>
      </c>
      <c r="I2832" s="2" t="str">
        <f t="shared" si="352"/>
        <v/>
      </c>
      <c r="J2832" s="2" t="str">
        <f>IF(ISBLANK(A2832),"",-SUM(I$3:I2832))</f>
        <v/>
      </c>
      <c r="K2832" s="2" t="str">
        <f t="shared" si="353"/>
        <v/>
      </c>
      <c r="L2832" s="7" t="str">
        <f t="shared" si="354"/>
        <v/>
      </c>
      <c r="M2832" s="7" t="str">
        <f>IF(ISBLANK(A2832),"",K2832/($M$1+SUM(K$3:K2831)))</f>
        <v/>
      </c>
      <c r="N2832" t="str">
        <f>IF(ISBLANK(A2832),"",IF(H2833=0,NETWORKDAYS($H$3,H2832,holiday!$B$2:$B$10),IF(DAY(H2832)&lt;DAY(H2833),NETWORKDAYS($H$3,H2832,holiday!$B$2:$B$10),0)))</f>
        <v/>
      </c>
      <c r="O2832" t="str">
        <f>IF(ISBLANK(A2832),"",SUMIF($A$3:$A2832,O$2,$B$3:$B2832))</f>
        <v/>
      </c>
      <c r="P2832" t="str">
        <f>IF(ISBLANK(A2832),"",SUMIF($A$3:$A2832,P$2,$B$3:$B2832))</f>
        <v/>
      </c>
      <c r="Q2832" t="str">
        <f>IF(ISBLANK(A2832),"",SUMIF($A$3:$A2832,Q$2,$B$3:$B2832))</f>
        <v/>
      </c>
      <c r="R2832" t="str">
        <f>IF(ISBLANK(A2832),"",SUMIF($A$3:$A2832,R$2,$B$3:$B2832))</f>
        <v/>
      </c>
      <c r="T2832" s="2" t="str">
        <f t="shared" si="355"/>
        <v/>
      </c>
      <c r="U2832" s="2" t="str">
        <f t="shared" si="356"/>
        <v/>
      </c>
      <c r="V2832" s="2" t="str">
        <f t="shared" si="357"/>
        <v/>
      </c>
      <c r="W2832" s="2" t="str">
        <f t="shared" si="358"/>
        <v/>
      </c>
    </row>
    <row r="2833" spans="8:23" x14ac:dyDescent="0.3">
      <c r="H2833" s="12">
        <f t="shared" si="359"/>
        <v>0</v>
      </c>
      <c r="I2833" s="2" t="str">
        <f t="shared" si="352"/>
        <v/>
      </c>
      <c r="J2833" s="2" t="str">
        <f>IF(ISBLANK(A2833),"",-SUM(I$3:I2833))</f>
        <v/>
      </c>
      <c r="K2833" s="2" t="str">
        <f t="shared" si="353"/>
        <v/>
      </c>
      <c r="L2833" s="7" t="str">
        <f t="shared" si="354"/>
        <v/>
      </c>
      <c r="M2833" s="7" t="str">
        <f>IF(ISBLANK(A2833),"",K2833/($M$1+SUM(K$3:K2832)))</f>
        <v/>
      </c>
      <c r="N2833" t="str">
        <f>IF(ISBLANK(A2833),"",IF(H2834=0,NETWORKDAYS($H$3,H2833,holiday!$B$2:$B$10),IF(DAY(H2833)&lt;DAY(H2834),NETWORKDAYS($H$3,H2833,holiday!$B$2:$B$10),0)))</f>
        <v/>
      </c>
      <c r="O2833" t="str">
        <f>IF(ISBLANK(A2833),"",SUMIF($A$3:$A2833,O$2,$B$3:$B2833))</f>
        <v/>
      </c>
      <c r="P2833" t="str">
        <f>IF(ISBLANK(A2833),"",SUMIF($A$3:$A2833,P$2,$B$3:$B2833))</f>
        <v/>
      </c>
      <c r="Q2833" t="str">
        <f>IF(ISBLANK(A2833),"",SUMIF($A$3:$A2833,Q$2,$B$3:$B2833))</f>
        <v/>
      </c>
      <c r="R2833" t="str">
        <f>IF(ISBLANK(A2833),"",SUMIF($A$3:$A2833,R$2,$B$3:$B2833))</f>
        <v/>
      </c>
      <c r="T2833" s="2" t="str">
        <f t="shared" si="355"/>
        <v/>
      </c>
      <c r="U2833" s="2" t="str">
        <f t="shared" si="356"/>
        <v/>
      </c>
      <c r="V2833" s="2" t="str">
        <f t="shared" si="357"/>
        <v/>
      </c>
      <c r="W2833" s="2" t="str">
        <f t="shared" si="358"/>
        <v/>
      </c>
    </row>
    <row r="2834" spans="8:23" x14ac:dyDescent="0.3">
      <c r="H2834" s="12">
        <f t="shared" si="359"/>
        <v>0</v>
      </c>
      <c r="I2834" s="2" t="str">
        <f t="shared" si="352"/>
        <v/>
      </c>
      <c r="J2834" s="2" t="str">
        <f>IF(ISBLANK(A2834),"",-SUM(I$3:I2834))</f>
        <v/>
      </c>
      <c r="K2834" s="2" t="str">
        <f t="shared" si="353"/>
        <v/>
      </c>
      <c r="L2834" s="7" t="str">
        <f t="shared" si="354"/>
        <v/>
      </c>
      <c r="M2834" s="7" t="str">
        <f>IF(ISBLANK(A2834),"",K2834/($M$1+SUM(K$3:K2833)))</f>
        <v/>
      </c>
      <c r="N2834" t="str">
        <f>IF(ISBLANK(A2834),"",IF(H2835=0,NETWORKDAYS($H$3,H2834,holiday!$B$2:$B$10),IF(DAY(H2834)&lt;DAY(H2835),NETWORKDAYS($H$3,H2834,holiday!$B$2:$B$10),0)))</f>
        <v/>
      </c>
      <c r="O2834" t="str">
        <f>IF(ISBLANK(A2834),"",SUMIF($A$3:$A2834,O$2,$B$3:$B2834))</f>
        <v/>
      </c>
      <c r="P2834" t="str">
        <f>IF(ISBLANK(A2834),"",SUMIF($A$3:$A2834,P$2,$B$3:$B2834))</f>
        <v/>
      </c>
      <c r="Q2834" t="str">
        <f>IF(ISBLANK(A2834),"",SUMIF($A$3:$A2834,Q$2,$B$3:$B2834))</f>
        <v/>
      </c>
      <c r="R2834" t="str">
        <f>IF(ISBLANK(A2834),"",SUMIF($A$3:$A2834,R$2,$B$3:$B2834))</f>
        <v/>
      </c>
      <c r="T2834" s="2" t="str">
        <f t="shared" si="355"/>
        <v/>
      </c>
      <c r="U2834" s="2" t="str">
        <f t="shared" si="356"/>
        <v/>
      </c>
      <c r="V2834" s="2" t="str">
        <f t="shared" si="357"/>
        <v/>
      </c>
      <c r="W2834" s="2" t="str">
        <f t="shared" si="358"/>
        <v/>
      </c>
    </row>
    <row r="2835" spans="8:23" x14ac:dyDescent="0.3">
      <c r="H2835" s="12">
        <f t="shared" si="359"/>
        <v>0</v>
      </c>
      <c r="I2835" s="2" t="str">
        <f t="shared" si="352"/>
        <v/>
      </c>
      <c r="J2835" s="2" t="str">
        <f>IF(ISBLANK(A2835),"",-SUM(I$3:I2835))</f>
        <v/>
      </c>
      <c r="K2835" s="2" t="str">
        <f t="shared" si="353"/>
        <v/>
      </c>
      <c r="L2835" s="7" t="str">
        <f t="shared" si="354"/>
        <v/>
      </c>
      <c r="M2835" s="7" t="str">
        <f>IF(ISBLANK(A2835),"",K2835/($M$1+SUM(K$3:K2834)))</f>
        <v/>
      </c>
      <c r="N2835" t="str">
        <f>IF(ISBLANK(A2835),"",IF(H2836=0,NETWORKDAYS($H$3,H2835,holiday!$B$2:$B$10),IF(DAY(H2835)&lt;DAY(H2836),NETWORKDAYS($H$3,H2835,holiday!$B$2:$B$10),0)))</f>
        <v/>
      </c>
      <c r="O2835" t="str">
        <f>IF(ISBLANK(A2835),"",SUMIF($A$3:$A2835,O$2,$B$3:$B2835))</f>
        <v/>
      </c>
      <c r="P2835" t="str">
        <f>IF(ISBLANK(A2835),"",SUMIF($A$3:$A2835,P$2,$B$3:$B2835))</f>
        <v/>
      </c>
      <c r="Q2835" t="str">
        <f>IF(ISBLANK(A2835),"",SUMIF($A$3:$A2835,Q$2,$B$3:$B2835))</f>
        <v/>
      </c>
      <c r="R2835" t="str">
        <f>IF(ISBLANK(A2835),"",SUMIF($A$3:$A2835,R$2,$B$3:$B2835))</f>
        <v/>
      </c>
      <c r="T2835" s="2" t="str">
        <f t="shared" si="355"/>
        <v/>
      </c>
      <c r="U2835" s="2" t="str">
        <f t="shared" si="356"/>
        <v/>
      </c>
      <c r="V2835" s="2" t="str">
        <f t="shared" si="357"/>
        <v/>
      </c>
      <c r="W2835" s="2" t="str">
        <f t="shared" si="358"/>
        <v/>
      </c>
    </row>
    <row r="2836" spans="8:23" x14ac:dyDescent="0.3">
      <c r="H2836" s="12">
        <f t="shared" si="359"/>
        <v>0</v>
      </c>
      <c r="I2836" s="2" t="str">
        <f t="shared" si="352"/>
        <v/>
      </c>
      <c r="J2836" s="2" t="str">
        <f>IF(ISBLANK(A2836),"",-SUM(I$3:I2836))</f>
        <v/>
      </c>
      <c r="K2836" s="2" t="str">
        <f t="shared" si="353"/>
        <v/>
      </c>
      <c r="L2836" s="7" t="str">
        <f t="shared" si="354"/>
        <v/>
      </c>
      <c r="M2836" s="7" t="str">
        <f>IF(ISBLANK(A2836),"",K2836/($M$1+SUM(K$3:K2835)))</f>
        <v/>
      </c>
      <c r="N2836" t="str">
        <f>IF(ISBLANK(A2836),"",IF(H2837=0,NETWORKDAYS($H$3,H2836,holiday!$B$2:$B$10),IF(DAY(H2836)&lt;DAY(H2837),NETWORKDAYS($H$3,H2836,holiday!$B$2:$B$10),0)))</f>
        <v/>
      </c>
      <c r="O2836" t="str">
        <f>IF(ISBLANK(A2836),"",SUMIF($A$3:$A2836,O$2,$B$3:$B2836))</f>
        <v/>
      </c>
      <c r="P2836" t="str">
        <f>IF(ISBLANK(A2836),"",SUMIF($A$3:$A2836,P$2,$B$3:$B2836))</f>
        <v/>
      </c>
      <c r="Q2836" t="str">
        <f>IF(ISBLANK(A2836),"",SUMIF($A$3:$A2836,Q$2,$B$3:$B2836))</f>
        <v/>
      </c>
      <c r="R2836" t="str">
        <f>IF(ISBLANK(A2836),"",SUMIF($A$3:$A2836,R$2,$B$3:$B2836))</f>
        <v/>
      </c>
      <c r="T2836" s="2" t="str">
        <f t="shared" si="355"/>
        <v/>
      </c>
      <c r="U2836" s="2" t="str">
        <f t="shared" si="356"/>
        <v/>
      </c>
      <c r="V2836" s="2" t="str">
        <f t="shared" si="357"/>
        <v/>
      </c>
      <c r="W2836" s="2" t="str">
        <f t="shared" si="358"/>
        <v/>
      </c>
    </row>
    <row r="2837" spans="8:23" x14ac:dyDescent="0.3">
      <c r="H2837" s="12">
        <f t="shared" si="359"/>
        <v>0</v>
      </c>
      <c r="I2837" s="2" t="str">
        <f t="shared" si="352"/>
        <v/>
      </c>
      <c r="J2837" s="2" t="str">
        <f>IF(ISBLANK(A2837),"",-SUM(I$3:I2837))</f>
        <v/>
      </c>
      <c r="K2837" s="2" t="str">
        <f t="shared" si="353"/>
        <v/>
      </c>
      <c r="L2837" s="7" t="str">
        <f t="shared" si="354"/>
        <v/>
      </c>
      <c r="M2837" s="7" t="str">
        <f>IF(ISBLANK(A2837),"",K2837/($M$1+SUM(K$3:K2836)))</f>
        <v/>
      </c>
      <c r="N2837" t="str">
        <f>IF(ISBLANK(A2837),"",IF(H2838=0,NETWORKDAYS($H$3,H2837,holiday!$B$2:$B$10),IF(DAY(H2837)&lt;DAY(H2838),NETWORKDAYS($H$3,H2837,holiday!$B$2:$B$10),0)))</f>
        <v/>
      </c>
      <c r="O2837" t="str">
        <f>IF(ISBLANK(A2837),"",SUMIF($A$3:$A2837,O$2,$B$3:$B2837))</f>
        <v/>
      </c>
      <c r="P2837" t="str">
        <f>IF(ISBLANK(A2837),"",SUMIF($A$3:$A2837,P$2,$B$3:$B2837))</f>
        <v/>
      </c>
      <c r="Q2837" t="str">
        <f>IF(ISBLANK(A2837),"",SUMIF($A$3:$A2837,Q$2,$B$3:$B2837))</f>
        <v/>
      </c>
      <c r="R2837" t="str">
        <f>IF(ISBLANK(A2837),"",SUMIF($A$3:$A2837,R$2,$B$3:$B2837))</f>
        <v/>
      </c>
      <c r="T2837" s="2" t="str">
        <f t="shared" si="355"/>
        <v/>
      </c>
      <c r="U2837" s="2" t="str">
        <f t="shared" si="356"/>
        <v/>
      </c>
      <c r="V2837" s="2" t="str">
        <f t="shared" si="357"/>
        <v/>
      </c>
      <c r="W2837" s="2" t="str">
        <f t="shared" si="358"/>
        <v/>
      </c>
    </row>
    <row r="2838" spans="8:23" x14ac:dyDescent="0.3">
      <c r="H2838" s="12">
        <f t="shared" si="359"/>
        <v>0</v>
      </c>
      <c r="I2838" s="2" t="str">
        <f t="shared" si="352"/>
        <v/>
      </c>
      <c r="J2838" s="2" t="str">
        <f>IF(ISBLANK(A2838),"",-SUM(I$3:I2838))</f>
        <v/>
      </c>
      <c r="K2838" s="2" t="str">
        <f t="shared" si="353"/>
        <v/>
      </c>
      <c r="L2838" s="7" t="str">
        <f t="shared" si="354"/>
        <v/>
      </c>
      <c r="M2838" s="7" t="str">
        <f>IF(ISBLANK(A2838),"",K2838/($M$1+SUM(K$3:K2837)))</f>
        <v/>
      </c>
      <c r="N2838" t="str">
        <f>IF(ISBLANK(A2838),"",IF(H2839=0,NETWORKDAYS($H$3,H2838,holiday!$B$2:$B$10),IF(DAY(H2838)&lt;DAY(H2839),NETWORKDAYS($H$3,H2838,holiday!$B$2:$B$10),0)))</f>
        <v/>
      </c>
      <c r="O2838" t="str">
        <f>IF(ISBLANK(A2838),"",SUMIF($A$3:$A2838,O$2,$B$3:$B2838))</f>
        <v/>
      </c>
      <c r="P2838" t="str">
        <f>IF(ISBLANK(A2838),"",SUMIF($A$3:$A2838,P$2,$B$3:$B2838))</f>
        <v/>
      </c>
      <c r="Q2838" t="str">
        <f>IF(ISBLANK(A2838),"",SUMIF($A$3:$A2838,Q$2,$B$3:$B2838))</f>
        <v/>
      </c>
      <c r="R2838" t="str">
        <f>IF(ISBLANK(A2838),"",SUMIF($A$3:$A2838,R$2,$B$3:$B2838))</f>
        <v/>
      </c>
      <c r="T2838" s="2" t="str">
        <f t="shared" si="355"/>
        <v/>
      </c>
      <c r="U2838" s="2" t="str">
        <f t="shared" si="356"/>
        <v/>
      </c>
      <c r="V2838" s="2" t="str">
        <f t="shared" si="357"/>
        <v/>
      </c>
      <c r="W2838" s="2" t="str">
        <f t="shared" si="358"/>
        <v/>
      </c>
    </row>
    <row r="2839" spans="8:23" x14ac:dyDescent="0.3">
      <c r="H2839" s="12">
        <f t="shared" si="359"/>
        <v>0</v>
      </c>
      <c r="I2839" s="2" t="str">
        <f t="shared" si="352"/>
        <v/>
      </c>
      <c r="J2839" s="2" t="str">
        <f>IF(ISBLANK(A2839),"",-SUM(I$3:I2839))</f>
        <v/>
      </c>
      <c r="K2839" s="2" t="str">
        <f t="shared" si="353"/>
        <v/>
      </c>
      <c r="L2839" s="7" t="str">
        <f t="shared" si="354"/>
        <v/>
      </c>
      <c r="M2839" s="7" t="str">
        <f>IF(ISBLANK(A2839),"",K2839/($M$1+SUM(K$3:K2838)))</f>
        <v/>
      </c>
      <c r="N2839" t="str">
        <f>IF(ISBLANK(A2839),"",IF(H2840=0,NETWORKDAYS($H$3,H2839,holiday!$B$2:$B$10),IF(DAY(H2839)&lt;DAY(H2840),NETWORKDAYS($H$3,H2839,holiday!$B$2:$B$10),0)))</f>
        <v/>
      </c>
      <c r="O2839" t="str">
        <f>IF(ISBLANK(A2839),"",SUMIF($A$3:$A2839,O$2,$B$3:$B2839))</f>
        <v/>
      </c>
      <c r="P2839" t="str">
        <f>IF(ISBLANK(A2839),"",SUMIF($A$3:$A2839,P$2,$B$3:$B2839))</f>
        <v/>
      </c>
      <c r="Q2839" t="str">
        <f>IF(ISBLANK(A2839),"",SUMIF($A$3:$A2839,Q$2,$B$3:$B2839))</f>
        <v/>
      </c>
      <c r="R2839" t="str">
        <f>IF(ISBLANK(A2839),"",SUMIF($A$3:$A2839,R$2,$B$3:$B2839))</f>
        <v/>
      </c>
      <c r="T2839" s="2" t="str">
        <f t="shared" si="355"/>
        <v/>
      </c>
      <c r="U2839" s="2" t="str">
        <f t="shared" si="356"/>
        <v/>
      </c>
      <c r="V2839" s="2" t="str">
        <f t="shared" si="357"/>
        <v/>
      </c>
      <c r="W2839" s="2" t="str">
        <f t="shared" si="358"/>
        <v/>
      </c>
    </row>
    <row r="2840" spans="8:23" x14ac:dyDescent="0.3">
      <c r="H2840" s="12">
        <f t="shared" si="359"/>
        <v>0</v>
      </c>
      <c r="I2840" s="2" t="str">
        <f t="shared" si="352"/>
        <v/>
      </c>
      <c r="J2840" s="2" t="str">
        <f>IF(ISBLANK(A2840),"",-SUM(I$3:I2840))</f>
        <v/>
      </c>
      <c r="K2840" s="2" t="str">
        <f t="shared" si="353"/>
        <v/>
      </c>
      <c r="L2840" s="7" t="str">
        <f t="shared" si="354"/>
        <v/>
      </c>
      <c r="M2840" s="7" t="str">
        <f>IF(ISBLANK(A2840),"",K2840/($M$1+SUM(K$3:K2839)))</f>
        <v/>
      </c>
      <c r="N2840" t="str">
        <f>IF(ISBLANK(A2840),"",IF(H2841=0,NETWORKDAYS($H$3,H2840,holiday!$B$2:$B$10),IF(DAY(H2840)&lt;DAY(H2841),NETWORKDAYS($H$3,H2840,holiday!$B$2:$B$10),0)))</f>
        <v/>
      </c>
      <c r="O2840" t="str">
        <f>IF(ISBLANK(A2840),"",SUMIF($A$3:$A2840,O$2,$B$3:$B2840))</f>
        <v/>
      </c>
      <c r="P2840" t="str">
        <f>IF(ISBLANK(A2840),"",SUMIF($A$3:$A2840,P$2,$B$3:$B2840))</f>
        <v/>
      </c>
      <c r="Q2840" t="str">
        <f>IF(ISBLANK(A2840),"",SUMIF($A$3:$A2840,Q$2,$B$3:$B2840))</f>
        <v/>
      </c>
      <c r="R2840" t="str">
        <f>IF(ISBLANK(A2840),"",SUMIF($A$3:$A2840,R$2,$B$3:$B2840))</f>
        <v/>
      </c>
      <c r="T2840" s="2" t="str">
        <f t="shared" si="355"/>
        <v/>
      </c>
      <c r="U2840" s="2" t="str">
        <f t="shared" si="356"/>
        <v/>
      </c>
      <c r="V2840" s="2" t="str">
        <f t="shared" si="357"/>
        <v/>
      </c>
      <c r="W2840" s="2" t="str">
        <f t="shared" si="358"/>
        <v/>
      </c>
    </row>
    <row r="2841" spans="8:23" x14ac:dyDescent="0.3">
      <c r="H2841" s="12">
        <f t="shared" si="359"/>
        <v>0</v>
      </c>
      <c r="I2841" s="2" t="str">
        <f t="shared" si="352"/>
        <v/>
      </c>
      <c r="J2841" s="2" t="str">
        <f>IF(ISBLANK(A2841),"",-SUM(I$3:I2841))</f>
        <v/>
      </c>
      <c r="K2841" s="2" t="str">
        <f t="shared" si="353"/>
        <v/>
      </c>
      <c r="L2841" s="7" t="str">
        <f t="shared" si="354"/>
        <v/>
      </c>
      <c r="M2841" s="7" t="str">
        <f>IF(ISBLANK(A2841),"",K2841/($M$1+SUM(K$3:K2840)))</f>
        <v/>
      </c>
      <c r="N2841" t="str">
        <f>IF(ISBLANK(A2841),"",IF(H2842=0,NETWORKDAYS($H$3,H2841,holiday!$B$2:$B$10),IF(DAY(H2841)&lt;DAY(H2842),NETWORKDAYS($H$3,H2841,holiday!$B$2:$B$10),0)))</f>
        <v/>
      </c>
      <c r="O2841" t="str">
        <f>IF(ISBLANK(A2841),"",SUMIF($A$3:$A2841,O$2,$B$3:$B2841))</f>
        <v/>
      </c>
      <c r="P2841" t="str">
        <f>IF(ISBLANK(A2841),"",SUMIF($A$3:$A2841,P$2,$B$3:$B2841))</f>
        <v/>
      </c>
      <c r="Q2841" t="str">
        <f>IF(ISBLANK(A2841),"",SUMIF($A$3:$A2841,Q$2,$B$3:$B2841))</f>
        <v/>
      </c>
      <c r="R2841" t="str">
        <f>IF(ISBLANK(A2841),"",SUMIF($A$3:$A2841,R$2,$B$3:$B2841))</f>
        <v/>
      </c>
      <c r="T2841" s="2" t="str">
        <f t="shared" si="355"/>
        <v/>
      </c>
      <c r="U2841" s="2" t="str">
        <f t="shared" si="356"/>
        <v/>
      </c>
      <c r="V2841" s="2" t="str">
        <f t="shared" si="357"/>
        <v/>
      </c>
      <c r="W2841" s="2" t="str">
        <f t="shared" si="358"/>
        <v/>
      </c>
    </row>
    <row r="2842" spans="8:23" x14ac:dyDescent="0.3">
      <c r="H2842" s="12">
        <f t="shared" si="359"/>
        <v>0</v>
      </c>
      <c r="I2842" s="2" t="str">
        <f t="shared" si="352"/>
        <v/>
      </c>
      <c r="J2842" s="2" t="str">
        <f>IF(ISBLANK(A2842),"",-SUM(I$3:I2842))</f>
        <v/>
      </c>
      <c r="K2842" s="2" t="str">
        <f t="shared" si="353"/>
        <v/>
      </c>
      <c r="L2842" s="7" t="str">
        <f t="shared" si="354"/>
        <v/>
      </c>
      <c r="M2842" s="7" t="str">
        <f>IF(ISBLANK(A2842),"",K2842/($M$1+SUM(K$3:K2841)))</f>
        <v/>
      </c>
      <c r="N2842" t="str">
        <f>IF(ISBLANK(A2842),"",IF(H2843=0,NETWORKDAYS($H$3,H2842,holiday!$B$2:$B$10),IF(DAY(H2842)&lt;DAY(H2843),NETWORKDAYS($H$3,H2842,holiday!$B$2:$B$10),0)))</f>
        <v/>
      </c>
      <c r="O2842" t="str">
        <f>IF(ISBLANK(A2842),"",SUMIF($A$3:$A2842,O$2,$B$3:$B2842))</f>
        <v/>
      </c>
      <c r="P2842" t="str">
        <f>IF(ISBLANK(A2842),"",SUMIF($A$3:$A2842,P$2,$B$3:$B2842))</f>
        <v/>
      </c>
      <c r="Q2842" t="str">
        <f>IF(ISBLANK(A2842),"",SUMIF($A$3:$A2842,Q$2,$B$3:$B2842))</f>
        <v/>
      </c>
      <c r="R2842" t="str">
        <f>IF(ISBLANK(A2842),"",SUMIF($A$3:$A2842,R$2,$B$3:$B2842))</f>
        <v/>
      </c>
      <c r="T2842" s="2" t="str">
        <f t="shared" si="355"/>
        <v/>
      </c>
      <c r="U2842" s="2" t="str">
        <f t="shared" si="356"/>
        <v/>
      </c>
      <c r="V2842" s="2" t="str">
        <f t="shared" si="357"/>
        <v/>
      </c>
      <c r="W2842" s="2" t="str">
        <f t="shared" si="358"/>
        <v/>
      </c>
    </row>
    <row r="2843" spans="8:23" x14ac:dyDescent="0.3">
      <c r="H2843" s="12">
        <f t="shared" si="359"/>
        <v>0</v>
      </c>
      <c r="I2843" s="2" t="str">
        <f t="shared" si="352"/>
        <v/>
      </c>
      <c r="J2843" s="2" t="str">
        <f>IF(ISBLANK(A2843),"",-SUM(I$3:I2843))</f>
        <v/>
      </c>
      <c r="K2843" s="2" t="str">
        <f t="shared" si="353"/>
        <v/>
      </c>
      <c r="L2843" s="7" t="str">
        <f t="shared" si="354"/>
        <v/>
      </c>
      <c r="M2843" s="7" t="str">
        <f>IF(ISBLANK(A2843),"",K2843/($M$1+SUM(K$3:K2842)))</f>
        <v/>
      </c>
      <c r="N2843" t="str">
        <f>IF(ISBLANK(A2843),"",IF(H2844=0,NETWORKDAYS($H$3,H2843,holiday!$B$2:$B$10),IF(DAY(H2843)&lt;DAY(H2844),NETWORKDAYS($H$3,H2843,holiday!$B$2:$B$10),0)))</f>
        <v/>
      </c>
      <c r="O2843" t="str">
        <f>IF(ISBLANK(A2843),"",SUMIF($A$3:$A2843,O$2,$B$3:$B2843))</f>
        <v/>
      </c>
      <c r="P2843" t="str">
        <f>IF(ISBLANK(A2843),"",SUMIF($A$3:$A2843,P$2,$B$3:$B2843))</f>
        <v/>
      </c>
      <c r="Q2843" t="str">
        <f>IF(ISBLANK(A2843),"",SUMIF($A$3:$A2843,Q$2,$B$3:$B2843))</f>
        <v/>
      </c>
      <c r="R2843" t="str">
        <f>IF(ISBLANK(A2843),"",SUMIF($A$3:$A2843,R$2,$B$3:$B2843))</f>
        <v/>
      </c>
      <c r="T2843" s="2" t="str">
        <f t="shared" si="355"/>
        <v/>
      </c>
      <c r="U2843" s="2" t="str">
        <f t="shared" si="356"/>
        <v/>
      </c>
      <c r="V2843" s="2" t="str">
        <f t="shared" si="357"/>
        <v/>
      </c>
      <c r="W2843" s="2" t="str">
        <f t="shared" si="358"/>
        <v/>
      </c>
    </row>
    <row r="2844" spans="8:23" x14ac:dyDescent="0.3">
      <c r="H2844" s="12">
        <f t="shared" si="359"/>
        <v>0</v>
      </c>
      <c r="I2844" s="2" t="str">
        <f t="shared" si="352"/>
        <v/>
      </c>
      <c r="J2844" s="2" t="str">
        <f>IF(ISBLANK(A2844),"",-SUM(I$3:I2844))</f>
        <v/>
      </c>
      <c r="K2844" s="2" t="str">
        <f t="shared" si="353"/>
        <v/>
      </c>
      <c r="L2844" s="7" t="str">
        <f t="shared" si="354"/>
        <v/>
      </c>
      <c r="M2844" s="7" t="str">
        <f>IF(ISBLANK(A2844),"",K2844/($M$1+SUM(K$3:K2843)))</f>
        <v/>
      </c>
      <c r="N2844" t="str">
        <f>IF(ISBLANK(A2844),"",IF(H2845=0,NETWORKDAYS($H$3,H2844,holiday!$B$2:$B$10),IF(DAY(H2844)&lt;DAY(H2845),NETWORKDAYS($H$3,H2844,holiday!$B$2:$B$10),0)))</f>
        <v/>
      </c>
      <c r="O2844" t="str">
        <f>IF(ISBLANK(A2844),"",SUMIF($A$3:$A2844,O$2,$B$3:$B2844))</f>
        <v/>
      </c>
      <c r="P2844" t="str">
        <f>IF(ISBLANK(A2844),"",SUMIF($A$3:$A2844,P$2,$B$3:$B2844))</f>
        <v/>
      </c>
      <c r="Q2844" t="str">
        <f>IF(ISBLANK(A2844),"",SUMIF($A$3:$A2844,Q$2,$B$3:$B2844))</f>
        <v/>
      </c>
      <c r="R2844" t="str">
        <f>IF(ISBLANK(A2844),"",SUMIF($A$3:$A2844,R$2,$B$3:$B2844))</f>
        <v/>
      </c>
      <c r="T2844" s="2" t="str">
        <f t="shared" si="355"/>
        <v/>
      </c>
      <c r="U2844" s="2" t="str">
        <f t="shared" si="356"/>
        <v/>
      </c>
      <c r="V2844" s="2" t="str">
        <f t="shared" si="357"/>
        <v/>
      </c>
      <c r="W2844" s="2" t="str">
        <f t="shared" si="358"/>
        <v/>
      </c>
    </row>
    <row r="2845" spans="8:23" x14ac:dyDescent="0.3">
      <c r="H2845" s="12">
        <f t="shared" si="359"/>
        <v>0</v>
      </c>
      <c r="I2845" s="2" t="str">
        <f t="shared" si="352"/>
        <v/>
      </c>
      <c r="J2845" s="2" t="str">
        <f>IF(ISBLANK(A2845),"",-SUM(I$3:I2845))</f>
        <v/>
      </c>
      <c r="K2845" s="2" t="str">
        <f t="shared" si="353"/>
        <v/>
      </c>
      <c r="L2845" s="7" t="str">
        <f t="shared" si="354"/>
        <v/>
      </c>
      <c r="M2845" s="7" t="str">
        <f>IF(ISBLANK(A2845),"",K2845/($M$1+SUM(K$3:K2844)))</f>
        <v/>
      </c>
      <c r="N2845" t="str">
        <f>IF(ISBLANK(A2845),"",IF(H2846=0,NETWORKDAYS($H$3,H2845,holiday!$B$2:$B$10),IF(DAY(H2845)&lt;DAY(H2846),NETWORKDAYS($H$3,H2845,holiday!$B$2:$B$10),0)))</f>
        <v/>
      </c>
      <c r="O2845" t="str">
        <f>IF(ISBLANK(A2845),"",SUMIF($A$3:$A2845,O$2,$B$3:$B2845))</f>
        <v/>
      </c>
      <c r="P2845" t="str">
        <f>IF(ISBLANK(A2845),"",SUMIF($A$3:$A2845,P$2,$B$3:$B2845))</f>
        <v/>
      </c>
      <c r="Q2845" t="str">
        <f>IF(ISBLANK(A2845),"",SUMIF($A$3:$A2845,Q$2,$B$3:$B2845))</f>
        <v/>
      </c>
      <c r="R2845" t="str">
        <f>IF(ISBLANK(A2845),"",SUMIF($A$3:$A2845,R$2,$B$3:$B2845))</f>
        <v/>
      </c>
      <c r="T2845" s="2" t="str">
        <f t="shared" si="355"/>
        <v/>
      </c>
      <c r="U2845" s="2" t="str">
        <f t="shared" si="356"/>
        <v/>
      </c>
      <c r="V2845" s="2" t="str">
        <f t="shared" si="357"/>
        <v/>
      </c>
      <c r="W2845" s="2" t="str">
        <f t="shared" si="358"/>
        <v/>
      </c>
    </row>
    <row r="2846" spans="8:23" x14ac:dyDescent="0.3">
      <c r="H2846" s="12">
        <f t="shared" si="359"/>
        <v>0</v>
      </c>
      <c r="I2846" s="2" t="str">
        <f t="shared" si="352"/>
        <v/>
      </c>
      <c r="J2846" s="2" t="str">
        <f>IF(ISBLANK(A2846),"",-SUM(I$3:I2846))</f>
        <v/>
      </c>
      <c r="K2846" s="2" t="str">
        <f t="shared" si="353"/>
        <v/>
      </c>
      <c r="L2846" s="7" t="str">
        <f t="shared" si="354"/>
        <v/>
      </c>
      <c r="M2846" s="7" t="str">
        <f>IF(ISBLANK(A2846),"",K2846/($M$1+SUM(K$3:K2845)))</f>
        <v/>
      </c>
      <c r="N2846" t="str">
        <f>IF(ISBLANK(A2846),"",IF(H2847=0,NETWORKDAYS($H$3,H2846,holiday!$B$2:$B$10),IF(DAY(H2846)&lt;DAY(H2847),NETWORKDAYS($H$3,H2846,holiday!$B$2:$B$10),0)))</f>
        <v/>
      </c>
      <c r="O2846" t="str">
        <f>IF(ISBLANK(A2846),"",SUMIF($A$3:$A2846,O$2,$B$3:$B2846))</f>
        <v/>
      </c>
      <c r="P2846" t="str">
        <f>IF(ISBLANK(A2846),"",SUMIF($A$3:$A2846,P$2,$B$3:$B2846))</f>
        <v/>
      </c>
      <c r="Q2846" t="str">
        <f>IF(ISBLANK(A2846),"",SUMIF($A$3:$A2846,Q$2,$B$3:$B2846))</f>
        <v/>
      </c>
      <c r="R2846" t="str">
        <f>IF(ISBLANK(A2846),"",SUMIF($A$3:$A2846,R$2,$B$3:$B2846))</f>
        <v/>
      </c>
      <c r="T2846" s="2" t="str">
        <f t="shared" si="355"/>
        <v/>
      </c>
      <c r="U2846" s="2" t="str">
        <f t="shared" si="356"/>
        <v/>
      </c>
      <c r="V2846" s="2" t="str">
        <f t="shared" si="357"/>
        <v/>
      </c>
      <c r="W2846" s="2" t="str">
        <f t="shared" si="358"/>
        <v/>
      </c>
    </row>
    <row r="2847" spans="8:23" x14ac:dyDescent="0.3">
      <c r="H2847" s="12">
        <f t="shared" si="359"/>
        <v>0</v>
      </c>
      <c r="I2847" s="2" t="str">
        <f t="shared" si="352"/>
        <v/>
      </c>
      <c r="J2847" s="2" t="str">
        <f>IF(ISBLANK(A2847),"",-SUM(I$3:I2847))</f>
        <v/>
      </c>
      <c r="K2847" s="2" t="str">
        <f t="shared" si="353"/>
        <v/>
      </c>
      <c r="L2847" s="7" t="str">
        <f t="shared" si="354"/>
        <v/>
      </c>
      <c r="M2847" s="7" t="str">
        <f>IF(ISBLANK(A2847),"",K2847/($M$1+SUM(K$3:K2846)))</f>
        <v/>
      </c>
      <c r="N2847" t="str">
        <f>IF(ISBLANK(A2847),"",IF(H2848=0,NETWORKDAYS($H$3,H2847,holiday!$B$2:$B$10),IF(DAY(H2847)&lt;DAY(H2848),NETWORKDAYS($H$3,H2847,holiday!$B$2:$B$10),0)))</f>
        <v/>
      </c>
      <c r="O2847" t="str">
        <f>IF(ISBLANK(A2847),"",SUMIF($A$3:$A2847,O$2,$B$3:$B2847))</f>
        <v/>
      </c>
      <c r="P2847" t="str">
        <f>IF(ISBLANK(A2847),"",SUMIF($A$3:$A2847,P$2,$B$3:$B2847))</f>
        <v/>
      </c>
      <c r="Q2847" t="str">
        <f>IF(ISBLANK(A2847),"",SUMIF($A$3:$A2847,Q$2,$B$3:$B2847))</f>
        <v/>
      </c>
      <c r="R2847" t="str">
        <f>IF(ISBLANK(A2847),"",SUMIF($A$3:$A2847,R$2,$B$3:$B2847))</f>
        <v/>
      </c>
      <c r="T2847" s="2" t="str">
        <f t="shared" si="355"/>
        <v/>
      </c>
      <c r="U2847" s="2" t="str">
        <f t="shared" si="356"/>
        <v/>
      </c>
      <c r="V2847" s="2" t="str">
        <f t="shared" si="357"/>
        <v/>
      </c>
      <c r="W2847" s="2" t="str">
        <f t="shared" si="358"/>
        <v/>
      </c>
    </row>
    <row r="2848" spans="8:23" x14ac:dyDescent="0.3">
      <c r="H2848" s="12">
        <f t="shared" si="359"/>
        <v>0</v>
      </c>
      <c r="I2848" s="2" t="str">
        <f t="shared" si="352"/>
        <v/>
      </c>
      <c r="J2848" s="2" t="str">
        <f>IF(ISBLANK(A2848),"",-SUM(I$3:I2848))</f>
        <v/>
      </c>
      <c r="K2848" s="2" t="str">
        <f t="shared" si="353"/>
        <v/>
      </c>
      <c r="L2848" s="7" t="str">
        <f t="shared" si="354"/>
        <v/>
      </c>
      <c r="M2848" s="7" t="str">
        <f>IF(ISBLANK(A2848),"",K2848/($M$1+SUM(K$3:K2847)))</f>
        <v/>
      </c>
      <c r="N2848" t="str">
        <f>IF(ISBLANK(A2848),"",IF(H2849=0,NETWORKDAYS($H$3,H2848,holiday!$B$2:$B$10),IF(DAY(H2848)&lt;DAY(H2849),NETWORKDAYS($H$3,H2848,holiday!$B$2:$B$10),0)))</f>
        <v/>
      </c>
      <c r="O2848" t="str">
        <f>IF(ISBLANK(A2848),"",SUMIF($A$3:$A2848,O$2,$B$3:$B2848))</f>
        <v/>
      </c>
      <c r="P2848" t="str">
        <f>IF(ISBLANK(A2848),"",SUMIF($A$3:$A2848,P$2,$B$3:$B2848))</f>
        <v/>
      </c>
      <c r="Q2848" t="str">
        <f>IF(ISBLANK(A2848),"",SUMIF($A$3:$A2848,Q$2,$B$3:$B2848))</f>
        <v/>
      </c>
      <c r="R2848" t="str">
        <f>IF(ISBLANK(A2848),"",SUMIF($A$3:$A2848,R$2,$B$3:$B2848))</f>
        <v/>
      </c>
      <c r="T2848" s="2" t="str">
        <f t="shared" si="355"/>
        <v/>
      </c>
      <c r="U2848" s="2" t="str">
        <f t="shared" si="356"/>
        <v/>
      </c>
      <c r="V2848" s="2" t="str">
        <f t="shared" si="357"/>
        <v/>
      </c>
      <c r="W2848" s="2" t="str">
        <f t="shared" si="358"/>
        <v/>
      </c>
    </row>
    <row r="2849" spans="8:23" x14ac:dyDescent="0.3">
      <c r="H2849" s="12">
        <f t="shared" si="359"/>
        <v>0</v>
      </c>
      <c r="I2849" s="2" t="str">
        <f t="shared" si="352"/>
        <v/>
      </c>
      <c r="J2849" s="2" t="str">
        <f>IF(ISBLANK(A2849),"",-SUM(I$3:I2849))</f>
        <v/>
      </c>
      <c r="K2849" s="2" t="str">
        <f t="shared" si="353"/>
        <v/>
      </c>
      <c r="L2849" s="7" t="str">
        <f t="shared" si="354"/>
        <v/>
      </c>
      <c r="M2849" s="7" t="str">
        <f>IF(ISBLANK(A2849),"",K2849/($M$1+SUM(K$3:K2848)))</f>
        <v/>
      </c>
      <c r="N2849" t="str">
        <f>IF(ISBLANK(A2849),"",IF(H2850=0,NETWORKDAYS($H$3,H2849,holiday!$B$2:$B$10),IF(DAY(H2849)&lt;DAY(H2850),NETWORKDAYS($H$3,H2849,holiday!$B$2:$B$10),0)))</f>
        <v/>
      </c>
      <c r="O2849" t="str">
        <f>IF(ISBLANK(A2849),"",SUMIF($A$3:$A2849,O$2,$B$3:$B2849))</f>
        <v/>
      </c>
      <c r="P2849" t="str">
        <f>IF(ISBLANK(A2849),"",SUMIF($A$3:$A2849,P$2,$B$3:$B2849))</f>
        <v/>
      </c>
      <c r="Q2849" t="str">
        <f>IF(ISBLANK(A2849),"",SUMIF($A$3:$A2849,Q$2,$B$3:$B2849))</f>
        <v/>
      </c>
      <c r="R2849" t="str">
        <f>IF(ISBLANK(A2849),"",SUMIF($A$3:$A2849,R$2,$B$3:$B2849))</f>
        <v/>
      </c>
      <c r="T2849" s="2" t="str">
        <f t="shared" si="355"/>
        <v/>
      </c>
      <c r="U2849" s="2" t="str">
        <f t="shared" si="356"/>
        <v/>
      </c>
      <c r="V2849" s="2" t="str">
        <f t="shared" si="357"/>
        <v/>
      </c>
      <c r="W2849" s="2" t="str">
        <f t="shared" si="358"/>
        <v/>
      </c>
    </row>
    <row r="2850" spans="8:23" x14ac:dyDescent="0.3">
      <c r="H2850" s="12">
        <f t="shared" si="359"/>
        <v>0</v>
      </c>
      <c r="I2850" s="2" t="str">
        <f t="shared" si="352"/>
        <v/>
      </c>
      <c r="J2850" s="2" t="str">
        <f>IF(ISBLANK(A2850),"",-SUM(I$3:I2850))</f>
        <v/>
      </c>
      <c r="K2850" s="2" t="str">
        <f t="shared" si="353"/>
        <v/>
      </c>
      <c r="L2850" s="7" t="str">
        <f t="shared" si="354"/>
        <v/>
      </c>
      <c r="M2850" s="7" t="str">
        <f>IF(ISBLANK(A2850),"",K2850/($M$1+SUM(K$3:K2849)))</f>
        <v/>
      </c>
      <c r="N2850" t="str">
        <f>IF(ISBLANK(A2850),"",IF(H2851=0,NETWORKDAYS($H$3,H2850,holiday!$B$2:$B$10),IF(DAY(H2850)&lt;DAY(H2851),NETWORKDAYS($H$3,H2850,holiday!$B$2:$B$10),0)))</f>
        <v/>
      </c>
      <c r="O2850" t="str">
        <f>IF(ISBLANK(A2850),"",SUMIF($A$3:$A2850,O$2,$B$3:$B2850))</f>
        <v/>
      </c>
      <c r="P2850" t="str">
        <f>IF(ISBLANK(A2850),"",SUMIF($A$3:$A2850,P$2,$B$3:$B2850))</f>
        <v/>
      </c>
      <c r="Q2850" t="str">
        <f>IF(ISBLANK(A2850),"",SUMIF($A$3:$A2850,Q$2,$B$3:$B2850))</f>
        <v/>
      </c>
      <c r="R2850" t="str">
        <f>IF(ISBLANK(A2850),"",SUMIF($A$3:$A2850,R$2,$B$3:$B2850))</f>
        <v/>
      </c>
      <c r="T2850" s="2" t="str">
        <f t="shared" si="355"/>
        <v/>
      </c>
      <c r="U2850" s="2" t="str">
        <f t="shared" si="356"/>
        <v/>
      </c>
      <c r="V2850" s="2" t="str">
        <f t="shared" si="357"/>
        <v/>
      </c>
      <c r="W2850" s="2" t="str">
        <f t="shared" si="358"/>
        <v/>
      </c>
    </row>
    <row r="2851" spans="8:23" x14ac:dyDescent="0.3">
      <c r="H2851" s="12">
        <f t="shared" si="359"/>
        <v>0</v>
      </c>
      <c r="I2851" s="2" t="str">
        <f t="shared" si="352"/>
        <v/>
      </c>
      <c r="J2851" s="2" t="str">
        <f>IF(ISBLANK(A2851),"",-SUM(I$3:I2851))</f>
        <v/>
      </c>
      <c r="K2851" s="2" t="str">
        <f t="shared" si="353"/>
        <v/>
      </c>
      <c r="L2851" s="7" t="str">
        <f t="shared" si="354"/>
        <v/>
      </c>
      <c r="M2851" s="7" t="str">
        <f>IF(ISBLANK(A2851),"",K2851/($M$1+SUM(K$3:K2850)))</f>
        <v/>
      </c>
      <c r="N2851" t="str">
        <f>IF(ISBLANK(A2851),"",IF(H2852=0,NETWORKDAYS($H$3,H2851,holiday!$B$2:$B$10),IF(DAY(H2851)&lt;DAY(H2852),NETWORKDAYS($H$3,H2851,holiday!$B$2:$B$10),0)))</f>
        <v/>
      </c>
      <c r="O2851" t="str">
        <f>IF(ISBLANK(A2851),"",SUMIF($A$3:$A2851,O$2,$B$3:$B2851))</f>
        <v/>
      </c>
      <c r="P2851" t="str">
        <f>IF(ISBLANK(A2851),"",SUMIF($A$3:$A2851,P$2,$B$3:$B2851))</f>
        <v/>
      </c>
      <c r="Q2851" t="str">
        <f>IF(ISBLANK(A2851),"",SUMIF($A$3:$A2851,Q$2,$B$3:$B2851))</f>
        <v/>
      </c>
      <c r="R2851" t="str">
        <f>IF(ISBLANK(A2851),"",SUMIF($A$3:$A2851,R$2,$B$3:$B2851))</f>
        <v/>
      </c>
      <c r="T2851" s="2" t="str">
        <f t="shared" si="355"/>
        <v/>
      </c>
      <c r="U2851" s="2" t="str">
        <f t="shared" si="356"/>
        <v/>
      </c>
      <c r="V2851" s="2" t="str">
        <f t="shared" si="357"/>
        <v/>
      </c>
      <c r="W2851" s="2" t="str">
        <f t="shared" si="358"/>
        <v/>
      </c>
    </row>
    <row r="2852" spans="8:23" x14ac:dyDescent="0.3">
      <c r="H2852" s="12">
        <f t="shared" si="359"/>
        <v>0</v>
      </c>
      <c r="I2852" s="2" t="str">
        <f t="shared" si="352"/>
        <v/>
      </c>
      <c r="J2852" s="2" t="str">
        <f>IF(ISBLANK(A2852),"",-SUM(I$3:I2852))</f>
        <v/>
      </c>
      <c r="K2852" s="2" t="str">
        <f t="shared" si="353"/>
        <v/>
      </c>
      <c r="L2852" s="7" t="str">
        <f t="shared" si="354"/>
        <v/>
      </c>
      <c r="M2852" s="7" t="str">
        <f>IF(ISBLANK(A2852),"",K2852/($M$1+SUM(K$3:K2851)))</f>
        <v/>
      </c>
      <c r="N2852" t="str">
        <f>IF(ISBLANK(A2852),"",IF(H2853=0,NETWORKDAYS($H$3,H2852,holiday!$B$2:$B$10),IF(DAY(H2852)&lt;DAY(H2853),NETWORKDAYS($H$3,H2852,holiday!$B$2:$B$10),0)))</f>
        <v/>
      </c>
      <c r="O2852" t="str">
        <f>IF(ISBLANK(A2852),"",SUMIF($A$3:$A2852,O$2,$B$3:$B2852))</f>
        <v/>
      </c>
      <c r="P2852" t="str">
        <f>IF(ISBLANK(A2852),"",SUMIF($A$3:$A2852,P$2,$B$3:$B2852))</f>
        <v/>
      </c>
      <c r="Q2852" t="str">
        <f>IF(ISBLANK(A2852),"",SUMIF($A$3:$A2852,Q$2,$B$3:$B2852))</f>
        <v/>
      </c>
      <c r="R2852" t="str">
        <f>IF(ISBLANK(A2852),"",SUMIF($A$3:$A2852,R$2,$B$3:$B2852))</f>
        <v/>
      </c>
      <c r="T2852" s="2" t="str">
        <f t="shared" si="355"/>
        <v/>
      </c>
      <c r="U2852" s="2" t="str">
        <f t="shared" si="356"/>
        <v/>
      </c>
      <c r="V2852" s="2" t="str">
        <f t="shared" si="357"/>
        <v/>
      </c>
      <c r="W2852" s="2" t="str">
        <f t="shared" si="358"/>
        <v/>
      </c>
    </row>
    <row r="2853" spans="8:23" x14ac:dyDescent="0.3">
      <c r="H2853" s="12">
        <f t="shared" si="359"/>
        <v>0</v>
      </c>
      <c r="I2853" s="2" t="str">
        <f t="shared" si="352"/>
        <v/>
      </c>
      <c r="J2853" s="2" t="str">
        <f>IF(ISBLANK(A2853),"",-SUM(I$3:I2853))</f>
        <v/>
      </c>
      <c r="K2853" s="2" t="str">
        <f t="shared" si="353"/>
        <v/>
      </c>
      <c r="L2853" s="7" t="str">
        <f t="shared" si="354"/>
        <v/>
      </c>
      <c r="M2853" s="7" t="str">
        <f>IF(ISBLANK(A2853),"",K2853/($M$1+SUM(K$3:K2852)))</f>
        <v/>
      </c>
      <c r="N2853" t="str">
        <f>IF(ISBLANK(A2853),"",IF(H2854=0,NETWORKDAYS($H$3,H2853,holiday!$B$2:$B$10),IF(DAY(H2853)&lt;DAY(H2854),NETWORKDAYS($H$3,H2853,holiday!$B$2:$B$10),0)))</f>
        <v/>
      </c>
      <c r="O2853" t="str">
        <f>IF(ISBLANK(A2853),"",SUMIF($A$3:$A2853,O$2,$B$3:$B2853))</f>
        <v/>
      </c>
      <c r="P2853" t="str">
        <f>IF(ISBLANK(A2853),"",SUMIF($A$3:$A2853,P$2,$B$3:$B2853))</f>
        <v/>
      </c>
      <c r="Q2853" t="str">
        <f>IF(ISBLANK(A2853),"",SUMIF($A$3:$A2853,Q$2,$B$3:$B2853))</f>
        <v/>
      </c>
      <c r="R2853" t="str">
        <f>IF(ISBLANK(A2853),"",SUMIF($A$3:$A2853,R$2,$B$3:$B2853))</f>
        <v/>
      </c>
      <c r="T2853" s="2" t="str">
        <f t="shared" si="355"/>
        <v/>
      </c>
      <c r="U2853" s="2" t="str">
        <f t="shared" si="356"/>
        <v/>
      </c>
      <c r="V2853" s="2" t="str">
        <f t="shared" si="357"/>
        <v/>
      </c>
      <c r="W2853" s="2" t="str">
        <f t="shared" si="358"/>
        <v/>
      </c>
    </row>
    <row r="2854" spans="8:23" x14ac:dyDescent="0.3">
      <c r="H2854" s="12">
        <f t="shared" si="359"/>
        <v>0</v>
      </c>
      <c r="I2854" s="2" t="str">
        <f t="shared" si="352"/>
        <v/>
      </c>
      <c r="J2854" s="2" t="str">
        <f>IF(ISBLANK(A2854),"",-SUM(I$3:I2854))</f>
        <v/>
      </c>
      <c r="K2854" s="2" t="str">
        <f t="shared" si="353"/>
        <v/>
      </c>
      <c r="L2854" s="7" t="str">
        <f t="shared" si="354"/>
        <v/>
      </c>
      <c r="M2854" s="7" t="str">
        <f>IF(ISBLANK(A2854),"",K2854/($M$1+SUM(K$3:K2853)))</f>
        <v/>
      </c>
      <c r="N2854" t="str">
        <f>IF(ISBLANK(A2854),"",IF(H2855=0,NETWORKDAYS($H$3,H2854,holiday!$B$2:$B$10),IF(DAY(H2854)&lt;DAY(H2855),NETWORKDAYS($H$3,H2854,holiday!$B$2:$B$10),0)))</f>
        <v/>
      </c>
      <c r="O2854" t="str">
        <f>IF(ISBLANK(A2854),"",SUMIF($A$3:$A2854,O$2,$B$3:$B2854))</f>
        <v/>
      </c>
      <c r="P2854" t="str">
        <f>IF(ISBLANK(A2854),"",SUMIF($A$3:$A2854,P$2,$B$3:$B2854))</f>
        <v/>
      </c>
      <c r="Q2854" t="str">
        <f>IF(ISBLANK(A2854),"",SUMIF($A$3:$A2854,Q$2,$B$3:$B2854))</f>
        <v/>
      </c>
      <c r="R2854" t="str">
        <f>IF(ISBLANK(A2854),"",SUMIF($A$3:$A2854,R$2,$B$3:$B2854))</f>
        <v/>
      </c>
      <c r="T2854" s="2" t="str">
        <f t="shared" si="355"/>
        <v/>
      </c>
      <c r="U2854" s="2" t="str">
        <f t="shared" si="356"/>
        <v/>
      </c>
      <c r="V2854" s="2" t="str">
        <f t="shared" si="357"/>
        <v/>
      </c>
      <c r="W2854" s="2" t="str">
        <f t="shared" si="358"/>
        <v/>
      </c>
    </row>
    <row r="2855" spans="8:23" x14ac:dyDescent="0.3">
      <c r="H2855" s="12">
        <f t="shared" si="359"/>
        <v>0</v>
      </c>
      <c r="I2855" s="2" t="str">
        <f t="shared" si="352"/>
        <v/>
      </c>
      <c r="J2855" s="2" t="str">
        <f>IF(ISBLANK(A2855),"",-SUM(I$3:I2855))</f>
        <v/>
      </c>
      <c r="K2855" s="2" t="str">
        <f t="shared" si="353"/>
        <v/>
      </c>
      <c r="L2855" s="7" t="str">
        <f t="shared" si="354"/>
        <v/>
      </c>
      <c r="M2855" s="7" t="str">
        <f>IF(ISBLANK(A2855),"",K2855/($M$1+SUM(K$3:K2854)))</f>
        <v/>
      </c>
      <c r="N2855" t="str">
        <f>IF(ISBLANK(A2855),"",IF(H2856=0,NETWORKDAYS($H$3,H2855,holiday!$B$2:$B$10),IF(DAY(H2855)&lt;DAY(H2856),NETWORKDAYS($H$3,H2855,holiday!$B$2:$B$10),0)))</f>
        <v/>
      </c>
      <c r="O2855" t="str">
        <f>IF(ISBLANK(A2855),"",SUMIF($A$3:$A2855,O$2,$B$3:$B2855))</f>
        <v/>
      </c>
      <c r="P2855" t="str">
        <f>IF(ISBLANK(A2855),"",SUMIF($A$3:$A2855,P$2,$B$3:$B2855))</f>
        <v/>
      </c>
      <c r="Q2855" t="str">
        <f>IF(ISBLANK(A2855),"",SUMIF($A$3:$A2855,Q$2,$B$3:$B2855))</f>
        <v/>
      </c>
      <c r="R2855" t="str">
        <f>IF(ISBLANK(A2855),"",SUMIF($A$3:$A2855,R$2,$B$3:$B2855))</f>
        <v/>
      </c>
      <c r="T2855" s="2" t="str">
        <f t="shared" si="355"/>
        <v/>
      </c>
      <c r="U2855" s="2" t="str">
        <f t="shared" si="356"/>
        <v/>
      </c>
      <c r="V2855" s="2" t="str">
        <f t="shared" si="357"/>
        <v/>
      </c>
      <c r="W2855" s="2" t="str">
        <f t="shared" si="358"/>
        <v/>
      </c>
    </row>
    <row r="2856" spans="8:23" x14ac:dyDescent="0.3">
      <c r="H2856" s="12">
        <f t="shared" si="359"/>
        <v>0</v>
      </c>
      <c r="I2856" s="2" t="str">
        <f t="shared" ref="I2856:I2919" si="360">IF(ISBLANK(A2856),"",-B2856*C2856)</f>
        <v/>
      </c>
      <c r="J2856" s="2" t="str">
        <f>IF(ISBLANK(A2856),"",-SUM(I$3:I2856))</f>
        <v/>
      </c>
      <c r="K2856" s="2" t="str">
        <f t="shared" ref="K2856:K2919" si="361">IF(ISBLANK(A2856),"",SUMPRODUCT(O2856:R2856,T2856:W2856)-J2856)</f>
        <v/>
      </c>
      <c r="L2856" s="7" t="str">
        <f t="shared" ref="L2856:L2919" si="362">IF(ISBLANK(A2856),"",K2856/$M$1)</f>
        <v/>
      </c>
      <c r="M2856" s="7" t="str">
        <f>IF(ISBLANK(A2856),"",K2856/($M$1+SUM(K$3:K2855)))</f>
        <v/>
      </c>
      <c r="N2856" t="str">
        <f>IF(ISBLANK(A2856),"",IF(H2857=0,NETWORKDAYS($H$3,H2856,holiday!$B$2:$B$10),IF(DAY(H2856)&lt;DAY(H2857),NETWORKDAYS($H$3,H2856,holiday!$B$2:$B$10),0)))</f>
        <v/>
      </c>
      <c r="O2856" t="str">
        <f>IF(ISBLANK(A2856),"",SUMIF($A$3:$A2856,O$2,$B$3:$B2856))</f>
        <v/>
      </c>
      <c r="P2856" t="str">
        <f>IF(ISBLANK(A2856),"",SUMIF($A$3:$A2856,P$2,$B$3:$B2856))</f>
        <v/>
      </c>
      <c r="Q2856" t="str">
        <f>IF(ISBLANK(A2856),"",SUMIF($A$3:$A2856,Q$2,$B$3:$B2856))</f>
        <v/>
      </c>
      <c r="R2856" t="str">
        <f>IF(ISBLANK(A2856),"",SUMIF($A$3:$A2856,R$2,$B$3:$B2856))</f>
        <v/>
      </c>
      <c r="T2856" s="2" t="str">
        <f t="shared" ref="T2856:T2919" si="363">IF(ISBLANK(A2856),"",IF($A2856=T$2,$C2856,T2855))</f>
        <v/>
      </c>
      <c r="U2856" s="2" t="str">
        <f t="shared" ref="U2856:U2919" si="364">IF(ISBLANK(A2856),"",IF($A2856=U$2,$C2856,U2855))</f>
        <v/>
      </c>
      <c r="V2856" s="2" t="str">
        <f t="shared" ref="V2856:V2919" si="365">IF(ISBLANK(A2856),"",IF($A2856=V$2,$C2856,V2855))</f>
        <v/>
      </c>
      <c r="W2856" s="2" t="str">
        <f t="shared" ref="W2856:W2919" si="366">IF(ISBLANK(A2856),"",IF($A2856=W$2,$C2856,W2855))</f>
        <v/>
      </c>
    </row>
    <row r="2857" spans="8:23" x14ac:dyDescent="0.3">
      <c r="H2857" s="12">
        <f t="shared" si="359"/>
        <v>0</v>
      </c>
      <c r="I2857" s="2" t="str">
        <f t="shared" si="360"/>
        <v/>
      </c>
      <c r="J2857" s="2" t="str">
        <f>IF(ISBLANK(A2857),"",-SUM(I$3:I2857))</f>
        <v/>
      </c>
      <c r="K2857" s="2" t="str">
        <f t="shared" si="361"/>
        <v/>
      </c>
      <c r="L2857" s="7" t="str">
        <f t="shared" si="362"/>
        <v/>
      </c>
      <c r="M2857" s="7" t="str">
        <f>IF(ISBLANK(A2857),"",K2857/($M$1+SUM(K$3:K2856)))</f>
        <v/>
      </c>
      <c r="N2857" t="str">
        <f>IF(ISBLANK(A2857),"",IF(H2858=0,NETWORKDAYS($H$3,H2857,holiday!$B$2:$B$10),IF(DAY(H2857)&lt;DAY(H2858),NETWORKDAYS($H$3,H2857,holiday!$B$2:$B$10),0)))</f>
        <v/>
      </c>
      <c r="O2857" t="str">
        <f>IF(ISBLANK(A2857),"",SUMIF($A$3:$A2857,O$2,$B$3:$B2857))</f>
        <v/>
      </c>
      <c r="P2857" t="str">
        <f>IF(ISBLANK(A2857),"",SUMIF($A$3:$A2857,P$2,$B$3:$B2857))</f>
        <v/>
      </c>
      <c r="Q2857" t="str">
        <f>IF(ISBLANK(A2857),"",SUMIF($A$3:$A2857,Q$2,$B$3:$B2857))</f>
        <v/>
      </c>
      <c r="R2857" t="str">
        <f>IF(ISBLANK(A2857),"",SUMIF($A$3:$A2857,R$2,$B$3:$B2857))</f>
        <v/>
      </c>
      <c r="T2857" s="2" t="str">
        <f t="shared" si="363"/>
        <v/>
      </c>
      <c r="U2857" s="2" t="str">
        <f t="shared" si="364"/>
        <v/>
      </c>
      <c r="V2857" s="2" t="str">
        <f t="shared" si="365"/>
        <v/>
      </c>
      <c r="W2857" s="2" t="str">
        <f t="shared" si="366"/>
        <v/>
      </c>
    </row>
    <row r="2858" spans="8:23" x14ac:dyDescent="0.3">
      <c r="H2858" s="12">
        <f t="shared" si="359"/>
        <v>0</v>
      </c>
      <c r="I2858" s="2" t="str">
        <f t="shared" si="360"/>
        <v/>
      </c>
      <c r="J2858" s="2" t="str">
        <f>IF(ISBLANK(A2858),"",-SUM(I$3:I2858))</f>
        <v/>
      </c>
      <c r="K2858" s="2" t="str">
        <f t="shared" si="361"/>
        <v/>
      </c>
      <c r="L2858" s="7" t="str">
        <f t="shared" si="362"/>
        <v/>
      </c>
      <c r="M2858" s="7" t="str">
        <f>IF(ISBLANK(A2858),"",K2858/($M$1+SUM(K$3:K2857)))</f>
        <v/>
      </c>
      <c r="N2858" t="str">
        <f>IF(ISBLANK(A2858),"",IF(H2859=0,NETWORKDAYS($H$3,H2858,holiday!$B$2:$B$10),IF(DAY(H2858)&lt;DAY(H2859),NETWORKDAYS($H$3,H2858,holiday!$B$2:$B$10),0)))</f>
        <v/>
      </c>
      <c r="O2858" t="str">
        <f>IF(ISBLANK(A2858),"",SUMIF($A$3:$A2858,O$2,$B$3:$B2858))</f>
        <v/>
      </c>
      <c r="P2858" t="str">
        <f>IF(ISBLANK(A2858),"",SUMIF($A$3:$A2858,P$2,$B$3:$B2858))</f>
        <v/>
      </c>
      <c r="Q2858" t="str">
        <f>IF(ISBLANK(A2858),"",SUMIF($A$3:$A2858,Q$2,$B$3:$B2858))</f>
        <v/>
      </c>
      <c r="R2858" t="str">
        <f>IF(ISBLANK(A2858),"",SUMIF($A$3:$A2858,R$2,$B$3:$B2858))</f>
        <v/>
      </c>
      <c r="T2858" s="2" t="str">
        <f t="shared" si="363"/>
        <v/>
      </c>
      <c r="U2858" s="2" t="str">
        <f t="shared" si="364"/>
        <v/>
      </c>
      <c r="V2858" s="2" t="str">
        <f t="shared" si="365"/>
        <v/>
      </c>
      <c r="W2858" s="2" t="str">
        <f t="shared" si="366"/>
        <v/>
      </c>
    </row>
    <row r="2859" spans="8:23" x14ac:dyDescent="0.3">
      <c r="H2859" s="12">
        <f t="shared" si="359"/>
        <v>0</v>
      </c>
      <c r="I2859" s="2" t="str">
        <f t="shared" si="360"/>
        <v/>
      </c>
      <c r="J2859" s="2" t="str">
        <f>IF(ISBLANK(A2859),"",-SUM(I$3:I2859))</f>
        <v/>
      </c>
      <c r="K2859" s="2" t="str">
        <f t="shared" si="361"/>
        <v/>
      </c>
      <c r="L2859" s="7" t="str">
        <f t="shared" si="362"/>
        <v/>
      </c>
      <c r="M2859" s="7" t="str">
        <f>IF(ISBLANK(A2859),"",K2859/($M$1+SUM(K$3:K2858)))</f>
        <v/>
      </c>
      <c r="N2859" t="str">
        <f>IF(ISBLANK(A2859),"",IF(H2860=0,NETWORKDAYS($H$3,H2859,holiday!$B$2:$B$10),IF(DAY(H2859)&lt;DAY(H2860),NETWORKDAYS($H$3,H2859,holiday!$B$2:$B$10),0)))</f>
        <v/>
      </c>
      <c r="O2859" t="str">
        <f>IF(ISBLANK(A2859),"",SUMIF($A$3:$A2859,O$2,$B$3:$B2859))</f>
        <v/>
      </c>
      <c r="P2859" t="str">
        <f>IF(ISBLANK(A2859),"",SUMIF($A$3:$A2859,P$2,$B$3:$B2859))</f>
        <v/>
      </c>
      <c r="Q2859" t="str">
        <f>IF(ISBLANK(A2859),"",SUMIF($A$3:$A2859,Q$2,$B$3:$B2859))</f>
        <v/>
      </c>
      <c r="R2859" t="str">
        <f>IF(ISBLANK(A2859),"",SUMIF($A$3:$A2859,R$2,$B$3:$B2859))</f>
        <v/>
      </c>
      <c r="T2859" s="2" t="str">
        <f t="shared" si="363"/>
        <v/>
      </c>
      <c r="U2859" s="2" t="str">
        <f t="shared" si="364"/>
        <v/>
      </c>
      <c r="V2859" s="2" t="str">
        <f t="shared" si="365"/>
        <v/>
      </c>
      <c r="W2859" s="2" t="str">
        <f t="shared" si="366"/>
        <v/>
      </c>
    </row>
    <row r="2860" spans="8:23" x14ac:dyDescent="0.3">
      <c r="H2860" s="12">
        <f t="shared" si="359"/>
        <v>0</v>
      </c>
      <c r="I2860" s="2" t="str">
        <f t="shared" si="360"/>
        <v/>
      </c>
      <c r="J2860" s="2" t="str">
        <f>IF(ISBLANK(A2860),"",-SUM(I$3:I2860))</f>
        <v/>
      </c>
      <c r="K2860" s="2" t="str">
        <f t="shared" si="361"/>
        <v/>
      </c>
      <c r="L2860" s="7" t="str">
        <f t="shared" si="362"/>
        <v/>
      </c>
      <c r="M2860" s="7" t="str">
        <f>IF(ISBLANK(A2860),"",K2860/($M$1+SUM(K$3:K2859)))</f>
        <v/>
      </c>
      <c r="N2860" t="str">
        <f>IF(ISBLANK(A2860),"",IF(H2861=0,NETWORKDAYS($H$3,H2860,holiday!$B$2:$B$10),IF(DAY(H2860)&lt;DAY(H2861),NETWORKDAYS($H$3,H2860,holiday!$B$2:$B$10),0)))</f>
        <v/>
      </c>
      <c r="O2860" t="str">
        <f>IF(ISBLANK(A2860),"",SUMIF($A$3:$A2860,O$2,$B$3:$B2860))</f>
        <v/>
      </c>
      <c r="P2860" t="str">
        <f>IF(ISBLANK(A2860),"",SUMIF($A$3:$A2860,P$2,$B$3:$B2860))</f>
        <v/>
      </c>
      <c r="Q2860" t="str">
        <f>IF(ISBLANK(A2860),"",SUMIF($A$3:$A2860,Q$2,$B$3:$B2860))</f>
        <v/>
      </c>
      <c r="R2860" t="str">
        <f>IF(ISBLANK(A2860),"",SUMIF($A$3:$A2860,R$2,$B$3:$B2860))</f>
        <v/>
      </c>
      <c r="T2860" s="2" t="str">
        <f t="shared" si="363"/>
        <v/>
      </c>
      <c r="U2860" s="2" t="str">
        <f t="shared" si="364"/>
        <v/>
      </c>
      <c r="V2860" s="2" t="str">
        <f t="shared" si="365"/>
        <v/>
      </c>
      <c r="W2860" s="2" t="str">
        <f t="shared" si="366"/>
        <v/>
      </c>
    </row>
    <row r="2861" spans="8:23" x14ac:dyDescent="0.3">
      <c r="H2861" s="12">
        <f t="shared" si="359"/>
        <v>0</v>
      </c>
      <c r="I2861" s="2" t="str">
        <f t="shared" si="360"/>
        <v/>
      </c>
      <c r="J2861" s="2" t="str">
        <f>IF(ISBLANK(A2861),"",-SUM(I$3:I2861))</f>
        <v/>
      </c>
      <c r="K2861" s="2" t="str">
        <f t="shared" si="361"/>
        <v/>
      </c>
      <c r="L2861" s="7" t="str">
        <f t="shared" si="362"/>
        <v/>
      </c>
      <c r="M2861" s="7" t="str">
        <f>IF(ISBLANK(A2861),"",K2861/($M$1+SUM(K$3:K2860)))</f>
        <v/>
      </c>
      <c r="N2861" t="str">
        <f>IF(ISBLANK(A2861),"",IF(H2862=0,NETWORKDAYS($H$3,H2861,holiday!$B$2:$B$10),IF(DAY(H2861)&lt;DAY(H2862),NETWORKDAYS($H$3,H2861,holiday!$B$2:$B$10),0)))</f>
        <v/>
      </c>
      <c r="O2861" t="str">
        <f>IF(ISBLANK(A2861),"",SUMIF($A$3:$A2861,O$2,$B$3:$B2861))</f>
        <v/>
      </c>
      <c r="P2861" t="str">
        <f>IF(ISBLANK(A2861),"",SUMIF($A$3:$A2861,P$2,$B$3:$B2861))</f>
        <v/>
      </c>
      <c r="Q2861" t="str">
        <f>IF(ISBLANK(A2861),"",SUMIF($A$3:$A2861,Q$2,$B$3:$B2861))</f>
        <v/>
      </c>
      <c r="R2861" t="str">
        <f>IF(ISBLANK(A2861),"",SUMIF($A$3:$A2861,R$2,$B$3:$B2861))</f>
        <v/>
      </c>
      <c r="T2861" s="2" t="str">
        <f t="shared" si="363"/>
        <v/>
      </c>
      <c r="U2861" s="2" t="str">
        <f t="shared" si="364"/>
        <v/>
      </c>
      <c r="V2861" s="2" t="str">
        <f t="shared" si="365"/>
        <v/>
      </c>
      <c r="W2861" s="2" t="str">
        <f t="shared" si="366"/>
        <v/>
      </c>
    </row>
    <row r="2862" spans="8:23" x14ac:dyDescent="0.3">
      <c r="H2862" s="12">
        <f t="shared" si="359"/>
        <v>0</v>
      </c>
      <c r="I2862" s="2" t="str">
        <f t="shared" si="360"/>
        <v/>
      </c>
      <c r="J2862" s="2" t="str">
        <f>IF(ISBLANK(A2862),"",-SUM(I$3:I2862))</f>
        <v/>
      </c>
      <c r="K2862" s="2" t="str">
        <f t="shared" si="361"/>
        <v/>
      </c>
      <c r="L2862" s="7" t="str">
        <f t="shared" si="362"/>
        <v/>
      </c>
      <c r="M2862" s="7" t="str">
        <f>IF(ISBLANK(A2862),"",K2862/($M$1+SUM(K$3:K2861)))</f>
        <v/>
      </c>
      <c r="N2862" t="str">
        <f>IF(ISBLANK(A2862),"",IF(H2863=0,NETWORKDAYS($H$3,H2862,holiday!$B$2:$B$10),IF(DAY(H2862)&lt;DAY(H2863),NETWORKDAYS($H$3,H2862,holiday!$B$2:$B$10),0)))</f>
        <v/>
      </c>
      <c r="O2862" t="str">
        <f>IF(ISBLANK(A2862),"",SUMIF($A$3:$A2862,O$2,$B$3:$B2862))</f>
        <v/>
      </c>
      <c r="P2862" t="str">
        <f>IF(ISBLANK(A2862),"",SUMIF($A$3:$A2862,P$2,$B$3:$B2862))</f>
        <v/>
      </c>
      <c r="Q2862" t="str">
        <f>IF(ISBLANK(A2862),"",SUMIF($A$3:$A2862,Q$2,$B$3:$B2862))</f>
        <v/>
      </c>
      <c r="R2862" t="str">
        <f>IF(ISBLANK(A2862),"",SUMIF($A$3:$A2862,R$2,$B$3:$B2862))</f>
        <v/>
      </c>
      <c r="T2862" s="2" t="str">
        <f t="shared" si="363"/>
        <v/>
      </c>
      <c r="U2862" s="2" t="str">
        <f t="shared" si="364"/>
        <v/>
      </c>
      <c r="V2862" s="2" t="str">
        <f t="shared" si="365"/>
        <v/>
      </c>
      <c r="W2862" s="2" t="str">
        <f t="shared" si="366"/>
        <v/>
      </c>
    </row>
    <row r="2863" spans="8:23" x14ac:dyDescent="0.3">
      <c r="H2863" s="12">
        <f t="shared" si="359"/>
        <v>0</v>
      </c>
      <c r="I2863" s="2" t="str">
        <f t="shared" si="360"/>
        <v/>
      </c>
      <c r="J2863" s="2" t="str">
        <f>IF(ISBLANK(A2863),"",-SUM(I$3:I2863))</f>
        <v/>
      </c>
      <c r="K2863" s="2" t="str">
        <f t="shared" si="361"/>
        <v/>
      </c>
      <c r="L2863" s="7" t="str">
        <f t="shared" si="362"/>
        <v/>
      </c>
      <c r="M2863" s="7" t="str">
        <f>IF(ISBLANK(A2863),"",K2863/($M$1+SUM(K$3:K2862)))</f>
        <v/>
      </c>
      <c r="N2863" t="str">
        <f>IF(ISBLANK(A2863),"",IF(H2864=0,NETWORKDAYS($H$3,H2863,holiday!$B$2:$B$10),IF(DAY(H2863)&lt;DAY(H2864),NETWORKDAYS($H$3,H2863,holiday!$B$2:$B$10),0)))</f>
        <v/>
      </c>
      <c r="O2863" t="str">
        <f>IF(ISBLANK(A2863),"",SUMIF($A$3:$A2863,O$2,$B$3:$B2863))</f>
        <v/>
      </c>
      <c r="P2863" t="str">
        <f>IF(ISBLANK(A2863),"",SUMIF($A$3:$A2863,P$2,$B$3:$B2863))</f>
        <v/>
      </c>
      <c r="Q2863" t="str">
        <f>IF(ISBLANK(A2863),"",SUMIF($A$3:$A2863,Q$2,$B$3:$B2863))</f>
        <v/>
      </c>
      <c r="R2863" t="str">
        <f>IF(ISBLANK(A2863),"",SUMIF($A$3:$A2863,R$2,$B$3:$B2863))</f>
        <v/>
      </c>
      <c r="T2863" s="2" t="str">
        <f t="shared" si="363"/>
        <v/>
      </c>
      <c r="U2863" s="2" t="str">
        <f t="shared" si="364"/>
        <v/>
      </c>
      <c r="V2863" s="2" t="str">
        <f t="shared" si="365"/>
        <v/>
      </c>
      <c r="W2863" s="2" t="str">
        <f t="shared" si="366"/>
        <v/>
      </c>
    </row>
    <row r="2864" spans="8:23" x14ac:dyDescent="0.3">
      <c r="H2864" s="12">
        <f t="shared" si="359"/>
        <v>0</v>
      </c>
      <c r="I2864" s="2" t="str">
        <f t="shared" si="360"/>
        <v/>
      </c>
      <c r="J2864" s="2" t="str">
        <f>IF(ISBLANK(A2864),"",-SUM(I$3:I2864))</f>
        <v/>
      </c>
      <c r="K2864" s="2" t="str">
        <f t="shared" si="361"/>
        <v/>
      </c>
      <c r="L2864" s="7" t="str">
        <f t="shared" si="362"/>
        <v/>
      </c>
      <c r="M2864" s="7" t="str">
        <f>IF(ISBLANK(A2864),"",K2864/($M$1+SUM(K$3:K2863)))</f>
        <v/>
      </c>
      <c r="N2864" t="str">
        <f>IF(ISBLANK(A2864),"",IF(H2865=0,NETWORKDAYS($H$3,H2864,holiday!$B$2:$B$10),IF(DAY(H2864)&lt;DAY(H2865),NETWORKDAYS($H$3,H2864,holiday!$B$2:$B$10),0)))</f>
        <v/>
      </c>
      <c r="O2864" t="str">
        <f>IF(ISBLANK(A2864),"",SUMIF($A$3:$A2864,O$2,$B$3:$B2864))</f>
        <v/>
      </c>
      <c r="P2864" t="str">
        <f>IF(ISBLANK(A2864),"",SUMIF($A$3:$A2864,P$2,$B$3:$B2864))</f>
        <v/>
      </c>
      <c r="Q2864" t="str">
        <f>IF(ISBLANK(A2864),"",SUMIF($A$3:$A2864,Q$2,$B$3:$B2864))</f>
        <v/>
      </c>
      <c r="R2864" t="str">
        <f>IF(ISBLANK(A2864),"",SUMIF($A$3:$A2864,R$2,$B$3:$B2864))</f>
        <v/>
      </c>
      <c r="T2864" s="2" t="str">
        <f t="shared" si="363"/>
        <v/>
      </c>
      <c r="U2864" s="2" t="str">
        <f t="shared" si="364"/>
        <v/>
      </c>
      <c r="V2864" s="2" t="str">
        <f t="shared" si="365"/>
        <v/>
      </c>
      <c r="W2864" s="2" t="str">
        <f t="shared" si="366"/>
        <v/>
      </c>
    </row>
    <row r="2865" spans="8:23" x14ac:dyDescent="0.3">
      <c r="H2865" s="12">
        <f t="shared" si="359"/>
        <v>0</v>
      </c>
      <c r="I2865" s="2" t="str">
        <f t="shared" si="360"/>
        <v/>
      </c>
      <c r="J2865" s="2" t="str">
        <f>IF(ISBLANK(A2865),"",-SUM(I$3:I2865))</f>
        <v/>
      </c>
      <c r="K2865" s="2" t="str">
        <f t="shared" si="361"/>
        <v/>
      </c>
      <c r="L2865" s="7" t="str">
        <f t="shared" si="362"/>
        <v/>
      </c>
      <c r="M2865" s="7" t="str">
        <f>IF(ISBLANK(A2865),"",K2865/($M$1+SUM(K$3:K2864)))</f>
        <v/>
      </c>
      <c r="N2865" t="str">
        <f>IF(ISBLANK(A2865),"",IF(H2866=0,NETWORKDAYS($H$3,H2865,holiday!$B$2:$B$10),IF(DAY(H2865)&lt;DAY(H2866),NETWORKDAYS($H$3,H2865,holiday!$B$2:$B$10),0)))</f>
        <v/>
      </c>
      <c r="O2865" t="str">
        <f>IF(ISBLANK(A2865),"",SUMIF($A$3:$A2865,O$2,$B$3:$B2865))</f>
        <v/>
      </c>
      <c r="P2865" t="str">
        <f>IF(ISBLANK(A2865),"",SUMIF($A$3:$A2865,P$2,$B$3:$B2865))</f>
        <v/>
      </c>
      <c r="Q2865" t="str">
        <f>IF(ISBLANK(A2865),"",SUMIF($A$3:$A2865,Q$2,$B$3:$B2865))</f>
        <v/>
      </c>
      <c r="R2865" t="str">
        <f>IF(ISBLANK(A2865),"",SUMIF($A$3:$A2865,R$2,$B$3:$B2865))</f>
        <v/>
      </c>
      <c r="T2865" s="2" t="str">
        <f t="shared" si="363"/>
        <v/>
      </c>
      <c r="U2865" s="2" t="str">
        <f t="shared" si="364"/>
        <v/>
      </c>
      <c r="V2865" s="2" t="str">
        <f t="shared" si="365"/>
        <v/>
      </c>
      <c r="W2865" s="2" t="str">
        <f t="shared" si="366"/>
        <v/>
      </c>
    </row>
    <row r="2866" spans="8:23" x14ac:dyDescent="0.3">
      <c r="H2866" s="12">
        <f t="shared" si="359"/>
        <v>0</v>
      </c>
      <c r="I2866" s="2" t="str">
        <f t="shared" si="360"/>
        <v/>
      </c>
      <c r="J2866" s="2" t="str">
        <f>IF(ISBLANK(A2866),"",-SUM(I$3:I2866))</f>
        <v/>
      </c>
      <c r="K2866" s="2" t="str">
        <f t="shared" si="361"/>
        <v/>
      </c>
      <c r="L2866" s="7" t="str">
        <f t="shared" si="362"/>
        <v/>
      </c>
      <c r="M2866" s="7" t="str">
        <f>IF(ISBLANK(A2866),"",K2866/($M$1+SUM(K$3:K2865)))</f>
        <v/>
      </c>
      <c r="N2866" t="str">
        <f>IF(ISBLANK(A2866),"",IF(H2867=0,NETWORKDAYS($H$3,H2866,holiday!$B$2:$B$10),IF(DAY(H2866)&lt;DAY(H2867),NETWORKDAYS($H$3,H2866,holiday!$B$2:$B$10),0)))</f>
        <v/>
      </c>
      <c r="O2866" t="str">
        <f>IF(ISBLANK(A2866),"",SUMIF($A$3:$A2866,O$2,$B$3:$B2866))</f>
        <v/>
      </c>
      <c r="P2866" t="str">
        <f>IF(ISBLANK(A2866),"",SUMIF($A$3:$A2866,P$2,$B$3:$B2866))</f>
        <v/>
      </c>
      <c r="Q2866" t="str">
        <f>IF(ISBLANK(A2866),"",SUMIF($A$3:$A2866,Q$2,$B$3:$B2866))</f>
        <v/>
      </c>
      <c r="R2866" t="str">
        <f>IF(ISBLANK(A2866),"",SUMIF($A$3:$A2866,R$2,$B$3:$B2866))</f>
        <v/>
      </c>
      <c r="T2866" s="2" t="str">
        <f t="shared" si="363"/>
        <v/>
      </c>
      <c r="U2866" s="2" t="str">
        <f t="shared" si="364"/>
        <v/>
      </c>
      <c r="V2866" s="2" t="str">
        <f t="shared" si="365"/>
        <v/>
      </c>
      <c r="W2866" s="2" t="str">
        <f t="shared" si="366"/>
        <v/>
      </c>
    </row>
    <row r="2867" spans="8:23" x14ac:dyDescent="0.3">
      <c r="H2867" s="12">
        <f t="shared" si="359"/>
        <v>0</v>
      </c>
      <c r="I2867" s="2" t="str">
        <f t="shared" si="360"/>
        <v/>
      </c>
      <c r="J2867" s="2" t="str">
        <f>IF(ISBLANK(A2867),"",-SUM(I$3:I2867))</f>
        <v/>
      </c>
      <c r="K2867" s="2" t="str">
        <f t="shared" si="361"/>
        <v/>
      </c>
      <c r="L2867" s="7" t="str">
        <f t="shared" si="362"/>
        <v/>
      </c>
      <c r="M2867" s="7" t="str">
        <f>IF(ISBLANK(A2867),"",K2867/($M$1+SUM(K$3:K2866)))</f>
        <v/>
      </c>
      <c r="N2867" t="str">
        <f>IF(ISBLANK(A2867),"",IF(H2868=0,NETWORKDAYS($H$3,H2867,holiday!$B$2:$B$10),IF(DAY(H2867)&lt;DAY(H2868),NETWORKDAYS($H$3,H2867,holiday!$B$2:$B$10),0)))</f>
        <v/>
      </c>
      <c r="O2867" t="str">
        <f>IF(ISBLANK(A2867),"",SUMIF($A$3:$A2867,O$2,$B$3:$B2867))</f>
        <v/>
      </c>
      <c r="P2867" t="str">
        <f>IF(ISBLANK(A2867),"",SUMIF($A$3:$A2867,P$2,$B$3:$B2867))</f>
        <v/>
      </c>
      <c r="Q2867" t="str">
        <f>IF(ISBLANK(A2867),"",SUMIF($A$3:$A2867,Q$2,$B$3:$B2867))</f>
        <v/>
      </c>
      <c r="R2867" t="str">
        <f>IF(ISBLANK(A2867),"",SUMIF($A$3:$A2867,R$2,$B$3:$B2867))</f>
        <v/>
      </c>
      <c r="T2867" s="2" t="str">
        <f t="shared" si="363"/>
        <v/>
      </c>
      <c r="U2867" s="2" t="str">
        <f t="shared" si="364"/>
        <v/>
      </c>
      <c r="V2867" s="2" t="str">
        <f t="shared" si="365"/>
        <v/>
      </c>
      <c r="W2867" s="2" t="str">
        <f t="shared" si="366"/>
        <v/>
      </c>
    </row>
    <row r="2868" spans="8:23" x14ac:dyDescent="0.3">
      <c r="H2868" s="12">
        <f t="shared" si="359"/>
        <v>0</v>
      </c>
      <c r="I2868" s="2" t="str">
        <f t="shared" si="360"/>
        <v/>
      </c>
      <c r="J2868" s="2" t="str">
        <f>IF(ISBLANK(A2868),"",-SUM(I$3:I2868))</f>
        <v/>
      </c>
      <c r="K2868" s="2" t="str">
        <f t="shared" si="361"/>
        <v/>
      </c>
      <c r="L2868" s="7" t="str">
        <f t="shared" si="362"/>
        <v/>
      </c>
      <c r="M2868" s="7" t="str">
        <f>IF(ISBLANK(A2868),"",K2868/($M$1+SUM(K$3:K2867)))</f>
        <v/>
      </c>
      <c r="N2868" t="str">
        <f>IF(ISBLANK(A2868),"",IF(H2869=0,NETWORKDAYS($H$3,H2868,holiday!$B$2:$B$10),IF(DAY(H2868)&lt;DAY(H2869),NETWORKDAYS($H$3,H2868,holiday!$B$2:$B$10),0)))</f>
        <v/>
      </c>
      <c r="O2868" t="str">
        <f>IF(ISBLANK(A2868),"",SUMIF($A$3:$A2868,O$2,$B$3:$B2868))</f>
        <v/>
      </c>
      <c r="P2868" t="str">
        <f>IF(ISBLANK(A2868),"",SUMIF($A$3:$A2868,P$2,$B$3:$B2868))</f>
        <v/>
      </c>
      <c r="Q2868" t="str">
        <f>IF(ISBLANK(A2868),"",SUMIF($A$3:$A2868,Q$2,$B$3:$B2868))</f>
        <v/>
      </c>
      <c r="R2868" t="str">
        <f>IF(ISBLANK(A2868),"",SUMIF($A$3:$A2868,R$2,$B$3:$B2868))</f>
        <v/>
      </c>
      <c r="T2868" s="2" t="str">
        <f t="shared" si="363"/>
        <v/>
      </c>
      <c r="U2868" s="2" t="str">
        <f t="shared" si="364"/>
        <v/>
      </c>
      <c r="V2868" s="2" t="str">
        <f t="shared" si="365"/>
        <v/>
      </c>
      <c r="W2868" s="2" t="str">
        <f t="shared" si="366"/>
        <v/>
      </c>
    </row>
    <row r="2869" spans="8:23" x14ac:dyDescent="0.3">
      <c r="H2869" s="12">
        <f t="shared" si="359"/>
        <v>0</v>
      </c>
      <c r="I2869" s="2" t="str">
        <f t="shared" si="360"/>
        <v/>
      </c>
      <c r="J2869" s="2" t="str">
        <f>IF(ISBLANK(A2869),"",-SUM(I$3:I2869))</f>
        <v/>
      </c>
      <c r="K2869" s="2" t="str">
        <f t="shared" si="361"/>
        <v/>
      </c>
      <c r="L2869" s="7" t="str">
        <f t="shared" si="362"/>
        <v/>
      </c>
      <c r="M2869" s="7" t="str">
        <f>IF(ISBLANK(A2869),"",K2869/($M$1+SUM(K$3:K2868)))</f>
        <v/>
      </c>
      <c r="N2869" t="str">
        <f>IF(ISBLANK(A2869),"",IF(H2870=0,NETWORKDAYS($H$3,H2869,holiday!$B$2:$B$10),IF(DAY(H2869)&lt;DAY(H2870),NETWORKDAYS($H$3,H2869,holiday!$B$2:$B$10),0)))</f>
        <v/>
      </c>
      <c r="O2869" t="str">
        <f>IF(ISBLANK(A2869),"",SUMIF($A$3:$A2869,O$2,$B$3:$B2869))</f>
        <v/>
      </c>
      <c r="P2869" t="str">
        <f>IF(ISBLANK(A2869),"",SUMIF($A$3:$A2869,P$2,$B$3:$B2869))</f>
        <v/>
      </c>
      <c r="Q2869" t="str">
        <f>IF(ISBLANK(A2869),"",SUMIF($A$3:$A2869,Q$2,$B$3:$B2869))</f>
        <v/>
      </c>
      <c r="R2869" t="str">
        <f>IF(ISBLANK(A2869),"",SUMIF($A$3:$A2869,R$2,$B$3:$B2869))</f>
        <v/>
      </c>
      <c r="T2869" s="2" t="str">
        <f t="shared" si="363"/>
        <v/>
      </c>
      <c r="U2869" s="2" t="str">
        <f t="shared" si="364"/>
        <v/>
      </c>
      <c r="V2869" s="2" t="str">
        <f t="shared" si="365"/>
        <v/>
      </c>
      <c r="W2869" s="2" t="str">
        <f t="shared" si="366"/>
        <v/>
      </c>
    </row>
    <row r="2870" spans="8:23" x14ac:dyDescent="0.3">
      <c r="H2870" s="12">
        <f t="shared" si="359"/>
        <v>0</v>
      </c>
      <c r="I2870" s="2" t="str">
        <f t="shared" si="360"/>
        <v/>
      </c>
      <c r="J2870" s="2" t="str">
        <f>IF(ISBLANK(A2870),"",-SUM(I$3:I2870))</f>
        <v/>
      </c>
      <c r="K2870" s="2" t="str">
        <f t="shared" si="361"/>
        <v/>
      </c>
      <c r="L2870" s="7" t="str">
        <f t="shared" si="362"/>
        <v/>
      </c>
      <c r="M2870" s="7" t="str">
        <f>IF(ISBLANK(A2870),"",K2870/($M$1+SUM(K$3:K2869)))</f>
        <v/>
      </c>
      <c r="N2870" t="str">
        <f>IF(ISBLANK(A2870),"",IF(H2871=0,NETWORKDAYS($H$3,H2870,holiday!$B$2:$B$10),IF(DAY(H2870)&lt;DAY(H2871),NETWORKDAYS($H$3,H2870,holiday!$B$2:$B$10),0)))</f>
        <v/>
      </c>
      <c r="O2870" t="str">
        <f>IF(ISBLANK(A2870),"",SUMIF($A$3:$A2870,O$2,$B$3:$B2870))</f>
        <v/>
      </c>
      <c r="P2870" t="str">
        <f>IF(ISBLANK(A2870),"",SUMIF($A$3:$A2870,P$2,$B$3:$B2870))</f>
        <v/>
      </c>
      <c r="Q2870" t="str">
        <f>IF(ISBLANK(A2870),"",SUMIF($A$3:$A2870,Q$2,$B$3:$B2870))</f>
        <v/>
      </c>
      <c r="R2870" t="str">
        <f>IF(ISBLANK(A2870),"",SUMIF($A$3:$A2870,R$2,$B$3:$B2870))</f>
        <v/>
      </c>
      <c r="T2870" s="2" t="str">
        <f t="shared" si="363"/>
        <v/>
      </c>
      <c r="U2870" s="2" t="str">
        <f t="shared" si="364"/>
        <v/>
      </c>
      <c r="V2870" s="2" t="str">
        <f t="shared" si="365"/>
        <v/>
      </c>
      <c r="W2870" s="2" t="str">
        <f t="shared" si="366"/>
        <v/>
      </c>
    </row>
    <row r="2871" spans="8:23" x14ac:dyDescent="0.3">
      <c r="H2871" s="12">
        <f t="shared" si="359"/>
        <v>0</v>
      </c>
      <c r="I2871" s="2" t="str">
        <f t="shared" si="360"/>
        <v/>
      </c>
      <c r="J2871" s="2" t="str">
        <f>IF(ISBLANK(A2871),"",-SUM(I$3:I2871))</f>
        <v/>
      </c>
      <c r="K2871" s="2" t="str">
        <f t="shared" si="361"/>
        <v/>
      </c>
      <c r="L2871" s="7" t="str">
        <f t="shared" si="362"/>
        <v/>
      </c>
      <c r="M2871" s="7" t="str">
        <f>IF(ISBLANK(A2871),"",K2871/($M$1+SUM(K$3:K2870)))</f>
        <v/>
      </c>
      <c r="N2871" t="str">
        <f>IF(ISBLANK(A2871),"",IF(H2872=0,NETWORKDAYS($H$3,H2871,holiday!$B$2:$B$10),IF(DAY(H2871)&lt;DAY(H2872),NETWORKDAYS($H$3,H2871,holiday!$B$2:$B$10),0)))</f>
        <v/>
      </c>
      <c r="O2871" t="str">
        <f>IF(ISBLANK(A2871),"",SUMIF($A$3:$A2871,O$2,$B$3:$B2871))</f>
        <v/>
      </c>
      <c r="P2871" t="str">
        <f>IF(ISBLANK(A2871),"",SUMIF($A$3:$A2871,P$2,$B$3:$B2871))</f>
        <v/>
      </c>
      <c r="Q2871" t="str">
        <f>IF(ISBLANK(A2871),"",SUMIF($A$3:$A2871,Q$2,$B$3:$B2871))</f>
        <v/>
      </c>
      <c r="R2871" t="str">
        <f>IF(ISBLANK(A2871),"",SUMIF($A$3:$A2871,R$2,$B$3:$B2871))</f>
        <v/>
      </c>
      <c r="T2871" s="2" t="str">
        <f t="shared" si="363"/>
        <v/>
      </c>
      <c r="U2871" s="2" t="str">
        <f t="shared" si="364"/>
        <v/>
      </c>
      <c r="V2871" s="2" t="str">
        <f t="shared" si="365"/>
        <v/>
      </c>
      <c r="W2871" s="2" t="str">
        <f t="shared" si="366"/>
        <v/>
      </c>
    </row>
    <row r="2872" spans="8:23" x14ac:dyDescent="0.3">
      <c r="H2872" s="12">
        <f t="shared" si="359"/>
        <v>0</v>
      </c>
      <c r="I2872" s="2" t="str">
        <f t="shared" si="360"/>
        <v/>
      </c>
      <c r="J2872" s="2" t="str">
        <f>IF(ISBLANK(A2872),"",-SUM(I$3:I2872))</f>
        <v/>
      </c>
      <c r="K2872" s="2" t="str">
        <f t="shared" si="361"/>
        <v/>
      </c>
      <c r="L2872" s="7" t="str">
        <f t="shared" si="362"/>
        <v/>
      </c>
      <c r="M2872" s="7" t="str">
        <f>IF(ISBLANK(A2872),"",K2872/($M$1+SUM(K$3:K2871)))</f>
        <v/>
      </c>
      <c r="N2872" t="str">
        <f>IF(ISBLANK(A2872),"",IF(H2873=0,NETWORKDAYS($H$3,H2872,holiday!$B$2:$B$10),IF(DAY(H2872)&lt;DAY(H2873),NETWORKDAYS($H$3,H2872,holiday!$B$2:$B$10),0)))</f>
        <v/>
      </c>
      <c r="O2872" t="str">
        <f>IF(ISBLANK(A2872),"",SUMIF($A$3:$A2872,O$2,$B$3:$B2872))</f>
        <v/>
      </c>
      <c r="P2872" t="str">
        <f>IF(ISBLANK(A2872),"",SUMIF($A$3:$A2872,P$2,$B$3:$B2872))</f>
        <v/>
      </c>
      <c r="Q2872" t="str">
        <f>IF(ISBLANK(A2872),"",SUMIF($A$3:$A2872,Q$2,$B$3:$B2872))</f>
        <v/>
      </c>
      <c r="R2872" t="str">
        <f>IF(ISBLANK(A2872),"",SUMIF($A$3:$A2872,R$2,$B$3:$B2872))</f>
        <v/>
      </c>
      <c r="T2872" s="2" t="str">
        <f t="shared" si="363"/>
        <v/>
      </c>
      <c r="U2872" s="2" t="str">
        <f t="shared" si="364"/>
        <v/>
      </c>
      <c r="V2872" s="2" t="str">
        <f t="shared" si="365"/>
        <v/>
      </c>
      <c r="W2872" s="2" t="str">
        <f t="shared" si="366"/>
        <v/>
      </c>
    </row>
    <row r="2873" spans="8:23" x14ac:dyDescent="0.3">
      <c r="H2873" s="12">
        <f t="shared" si="359"/>
        <v>0</v>
      </c>
      <c r="I2873" s="2" t="str">
        <f t="shared" si="360"/>
        <v/>
      </c>
      <c r="J2873" s="2" t="str">
        <f>IF(ISBLANK(A2873),"",-SUM(I$3:I2873))</f>
        <v/>
      </c>
      <c r="K2873" s="2" t="str">
        <f t="shared" si="361"/>
        <v/>
      </c>
      <c r="L2873" s="7" t="str">
        <f t="shared" si="362"/>
        <v/>
      </c>
      <c r="M2873" s="7" t="str">
        <f>IF(ISBLANK(A2873),"",K2873/($M$1+SUM(K$3:K2872)))</f>
        <v/>
      </c>
      <c r="N2873" t="str">
        <f>IF(ISBLANK(A2873),"",IF(H2874=0,NETWORKDAYS($H$3,H2873,holiday!$B$2:$B$10),IF(DAY(H2873)&lt;DAY(H2874),NETWORKDAYS($H$3,H2873,holiday!$B$2:$B$10),0)))</f>
        <v/>
      </c>
      <c r="O2873" t="str">
        <f>IF(ISBLANK(A2873),"",SUMIF($A$3:$A2873,O$2,$B$3:$B2873))</f>
        <v/>
      </c>
      <c r="P2873" t="str">
        <f>IF(ISBLANK(A2873),"",SUMIF($A$3:$A2873,P$2,$B$3:$B2873))</f>
        <v/>
      </c>
      <c r="Q2873" t="str">
        <f>IF(ISBLANK(A2873),"",SUMIF($A$3:$A2873,Q$2,$B$3:$B2873))</f>
        <v/>
      </c>
      <c r="R2873" t="str">
        <f>IF(ISBLANK(A2873),"",SUMIF($A$3:$A2873,R$2,$B$3:$B2873))</f>
        <v/>
      </c>
      <c r="T2873" s="2" t="str">
        <f t="shared" si="363"/>
        <v/>
      </c>
      <c r="U2873" s="2" t="str">
        <f t="shared" si="364"/>
        <v/>
      </c>
      <c r="V2873" s="2" t="str">
        <f t="shared" si="365"/>
        <v/>
      </c>
      <c r="W2873" s="2" t="str">
        <f t="shared" si="366"/>
        <v/>
      </c>
    </row>
    <row r="2874" spans="8:23" x14ac:dyDescent="0.3">
      <c r="H2874" s="12">
        <f t="shared" si="359"/>
        <v>0</v>
      </c>
      <c r="I2874" s="2" t="str">
        <f t="shared" si="360"/>
        <v/>
      </c>
      <c r="J2874" s="2" t="str">
        <f>IF(ISBLANK(A2874),"",-SUM(I$3:I2874))</f>
        <v/>
      </c>
      <c r="K2874" s="2" t="str">
        <f t="shared" si="361"/>
        <v/>
      </c>
      <c r="L2874" s="7" t="str">
        <f t="shared" si="362"/>
        <v/>
      </c>
      <c r="M2874" s="7" t="str">
        <f>IF(ISBLANK(A2874),"",K2874/($M$1+SUM(K$3:K2873)))</f>
        <v/>
      </c>
      <c r="N2874" t="str">
        <f>IF(ISBLANK(A2874),"",IF(H2875=0,NETWORKDAYS($H$3,H2874,holiday!$B$2:$B$10),IF(DAY(H2874)&lt;DAY(H2875),NETWORKDAYS($H$3,H2874,holiday!$B$2:$B$10),0)))</f>
        <v/>
      </c>
      <c r="O2874" t="str">
        <f>IF(ISBLANK(A2874),"",SUMIF($A$3:$A2874,O$2,$B$3:$B2874))</f>
        <v/>
      </c>
      <c r="P2874" t="str">
        <f>IF(ISBLANK(A2874),"",SUMIF($A$3:$A2874,P$2,$B$3:$B2874))</f>
        <v/>
      </c>
      <c r="Q2874" t="str">
        <f>IF(ISBLANK(A2874),"",SUMIF($A$3:$A2874,Q$2,$B$3:$B2874))</f>
        <v/>
      </c>
      <c r="R2874" t="str">
        <f>IF(ISBLANK(A2874),"",SUMIF($A$3:$A2874,R$2,$B$3:$B2874))</f>
        <v/>
      </c>
      <c r="T2874" s="2" t="str">
        <f t="shared" si="363"/>
        <v/>
      </c>
      <c r="U2874" s="2" t="str">
        <f t="shared" si="364"/>
        <v/>
      </c>
      <c r="V2874" s="2" t="str">
        <f t="shared" si="365"/>
        <v/>
      </c>
      <c r="W2874" s="2" t="str">
        <f t="shared" si="366"/>
        <v/>
      </c>
    </row>
    <row r="2875" spans="8:23" x14ac:dyDescent="0.3">
      <c r="H2875" s="12">
        <f t="shared" si="359"/>
        <v>0</v>
      </c>
      <c r="I2875" s="2" t="str">
        <f t="shared" si="360"/>
        <v/>
      </c>
      <c r="J2875" s="2" t="str">
        <f>IF(ISBLANK(A2875),"",-SUM(I$3:I2875))</f>
        <v/>
      </c>
      <c r="K2875" s="2" t="str">
        <f t="shared" si="361"/>
        <v/>
      </c>
      <c r="L2875" s="7" t="str">
        <f t="shared" si="362"/>
        <v/>
      </c>
      <c r="M2875" s="7" t="str">
        <f>IF(ISBLANK(A2875),"",K2875/($M$1+SUM(K$3:K2874)))</f>
        <v/>
      </c>
      <c r="N2875" t="str">
        <f>IF(ISBLANK(A2875),"",IF(H2876=0,NETWORKDAYS($H$3,H2875,holiday!$B$2:$B$10),IF(DAY(H2875)&lt;DAY(H2876),NETWORKDAYS($H$3,H2875,holiday!$B$2:$B$10),0)))</f>
        <v/>
      </c>
      <c r="O2875" t="str">
        <f>IF(ISBLANK(A2875),"",SUMIF($A$3:$A2875,O$2,$B$3:$B2875))</f>
        <v/>
      </c>
      <c r="P2875" t="str">
        <f>IF(ISBLANK(A2875),"",SUMIF($A$3:$A2875,P$2,$B$3:$B2875))</f>
        <v/>
      </c>
      <c r="Q2875" t="str">
        <f>IF(ISBLANK(A2875),"",SUMIF($A$3:$A2875,Q$2,$B$3:$B2875))</f>
        <v/>
      </c>
      <c r="R2875" t="str">
        <f>IF(ISBLANK(A2875),"",SUMIF($A$3:$A2875,R$2,$B$3:$B2875))</f>
        <v/>
      </c>
      <c r="T2875" s="2" t="str">
        <f t="shared" si="363"/>
        <v/>
      </c>
      <c r="U2875" s="2" t="str">
        <f t="shared" si="364"/>
        <v/>
      </c>
      <c r="V2875" s="2" t="str">
        <f t="shared" si="365"/>
        <v/>
      </c>
      <c r="W2875" s="2" t="str">
        <f t="shared" si="366"/>
        <v/>
      </c>
    </row>
    <row r="2876" spans="8:23" x14ac:dyDescent="0.3">
      <c r="H2876" s="12">
        <f t="shared" si="359"/>
        <v>0</v>
      </c>
      <c r="I2876" s="2" t="str">
        <f t="shared" si="360"/>
        <v/>
      </c>
      <c r="J2876" s="2" t="str">
        <f>IF(ISBLANK(A2876),"",-SUM(I$3:I2876))</f>
        <v/>
      </c>
      <c r="K2876" s="2" t="str">
        <f t="shared" si="361"/>
        <v/>
      </c>
      <c r="L2876" s="7" t="str">
        <f t="shared" si="362"/>
        <v/>
      </c>
      <c r="M2876" s="7" t="str">
        <f>IF(ISBLANK(A2876),"",K2876/($M$1+SUM(K$3:K2875)))</f>
        <v/>
      </c>
      <c r="N2876" t="str">
        <f>IF(ISBLANK(A2876),"",IF(H2877=0,NETWORKDAYS($H$3,H2876,holiday!$B$2:$B$10),IF(DAY(H2876)&lt;DAY(H2877),NETWORKDAYS($H$3,H2876,holiday!$B$2:$B$10),0)))</f>
        <v/>
      </c>
      <c r="O2876" t="str">
        <f>IF(ISBLANK(A2876),"",SUMIF($A$3:$A2876,O$2,$B$3:$B2876))</f>
        <v/>
      </c>
      <c r="P2876" t="str">
        <f>IF(ISBLANK(A2876),"",SUMIF($A$3:$A2876,P$2,$B$3:$B2876))</f>
        <v/>
      </c>
      <c r="Q2876" t="str">
        <f>IF(ISBLANK(A2876),"",SUMIF($A$3:$A2876,Q$2,$B$3:$B2876))</f>
        <v/>
      </c>
      <c r="R2876" t="str">
        <f>IF(ISBLANK(A2876),"",SUMIF($A$3:$A2876,R$2,$B$3:$B2876))</f>
        <v/>
      </c>
      <c r="T2876" s="2" t="str">
        <f t="shared" si="363"/>
        <v/>
      </c>
      <c r="U2876" s="2" t="str">
        <f t="shared" si="364"/>
        <v/>
      </c>
      <c r="V2876" s="2" t="str">
        <f t="shared" si="365"/>
        <v/>
      </c>
      <c r="W2876" s="2" t="str">
        <f t="shared" si="366"/>
        <v/>
      </c>
    </row>
    <row r="2877" spans="8:23" x14ac:dyDescent="0.3">
      <c r="H2877" s="12">
        <f t="shared" si="359"/>
        <v>0</v>
      </c>
      <c r="I2877" s="2" t="str">
        <f t="shared" si="360"/>
        <v/>
      </c>
      <c r="J2877" s="2" t="str">
        <f>IF(ISBLANK(A2877),"",-SUM(I$3:I2877))</f>
        <v/>
      </c>
      <c r="K2877" s="2" t="str">
        <f t="shared" si="361"/>
        <v/>
      </c>
      <c r="L2877" s="7" t="str">
        <f t="shared" si="362"/>
        <v/>
      </c>
      <c r="M2877" s="7" t="str">
        <f>IF(ISBLANK(A2877),"",K2877/($M$1+SUM(K$3:K2876)))</f>
        <v/>
      </c>
      <c r="N2877" t="str">
        <f>IF(ISBLANK(A2877),"",IF(H2878=0,NETWORKDAYS($H$3,H2877,holiday!$B$2:$B$10),IF(DAY(H2877)&lt;DAY(H2878),NETWORKDAYS($H$3,H2877,holiday!$B$2:$B$10),0)))</f>
        <v/>
      </c>
      <c r="O2877" t="str">
        <f>IF(ISBLANK(A2877),"",SUMIF($A$3:$A2877,O$2,$B$3:$B2877))</f>
        <v/>
      </c>
      <c r="P2877" t="str">
        <f>IF(ISBLANK(A2877),"",SUMIF($A$3:$A2877,P$2,$B$3:$B2877))</f>
        <v/>
      </c>
      <c r="Q2877" t="str">
        <f>IF(ISBLANK(A2877),"",SUMIF($A$3:$A2877,Q$2,$B$3:$B2877))</f>
        <v/>
      </c>
      <c r="R2877" t="str">
        <f>IF(ISBLANK(A2877),"",SUMIF($A$3:$A2877,R$2,$B$3:$B2877))</f>
        <v/>
      </c>
      <c r="T2877" s="2" t="str">
        <f t="shared" si="363"/>
        <v/>
      </c>
      <c r="U2877" s="2" t="str">
        <f t="shared" si="364"/>
        <v/>
      </c>
      <c r="V2877" s="2" t="str">
        <f t="shared" si="365"/>
        <v/>
      </c>
      <c r="W2877" s="2" t="str">
        <f t="shared" si="366"/>
        <v/>
      </c>
    </row>
    <row r="2878" spans="8:23" x14ac:dyDescent="0.3">
      <c r="H2878" s="12">
        <f t="shared" si="359"/>
        <v>0</v>
      </c>
      <c r="I2878" s="2" t="str">
        <f t="shared" si="360"/>
        <v/>
      </c>
      <c r="J2878" s="2" t="str">
        <f>IF(ISBLANK(A2878),"",-SUM(I$3:I2878))</f>
        <v/>
      </c>
      <c r="K2878" s="2" t="str">
        <f t="shared" si="361"/>
        <v/>
      </c>
      <c r="L2878" s="7" t="str">
        <f t="shared" si="362"/>
        <v/>
      </c>
      <c r="M2878" s="7" t="str">
        <f>IF(ISBLANK(A2878),"",K2878/($M$1+SUM(K$3:K2877)))</f>
        <v/>
      </c>
      <c r="N2878" t="str">
        <f>IF(ISBLANK(A2878),"",IF(H2879=0,NETWORKDAYS($H$3,H2878,holiday!$B$2:$B$10),IF(DAY(H2878)&lt;DAY(H2879),NETWORKDAYS($H$3,H2878,holiday!$B$2:$B$10),0)))</f>
        <v/>
      </c>
      <c r="O2878" t="str">
        <f>IF(ISBLANK(A2878),"",SUMIF($A$3:$A2878,O$2,$B$3:$B2878))</f>
        <v/>
      </c>
      <c r="P2878" t="str">
        <f>IF(ISBLANK(A2878),"",SUMIF($A$3:$A2878,P$2,$B$3:$B2878))</f>
        <v/>
      </c>
      <c r="Q2878" t="str">
        <f>IF(ISBLANK(A2878),"",SUMIF($A$3:$A2878,Q$2,$B$3:$B2878))</f>
        <v/>
      </c>
      <c r="R2878" t="str">
        <f>IF(ISBLANK(A2878),"",SUMIF($A$3:$A2878,R$2,$B$3:$B2878))</f>
        <v/>
      </c>
      <c r="T2878" s="2" t="str">
        <f t="shared" si="363"/>
        <v/>
      </c>
      <c r="U2878" s="2" t="str">
        <f t="shared" si="364"/>
        <v/>
      </c>
      <c r="V2878" s="2" t="str">
        <f t="shared" si="365"/>
        <v/>
      </c>
      <c r="W2878" s="2" t="str">
        <f t="shared" si="366"/>
        <v/>
      </c>
    </row>
    <row r="2879" spans="8:23" x14ac:dyDescent="0.3">
      <c r="H2879" s="12">
        <f t="shared" si="359"/>
        <v>0</v>
      </c>
      <c r="I2879" s="2" t="str">
        <f t="shared" si="360"/>
        <v/>
      </c>
      <c r="J2879" s="2" t="str">
        <f>IF(ISBLANK(A2879),"",-SUM(I$3:I2879))</f>
        <v/>
      </c>
      <c r="K2879" s="2" t="str">
        <f t="shared" si="361"/>
        <v/>
      </c>
      <c r="L2879" s="7" t="str">
        <f t="shared" si="362"/>
        <v/>
      </c>
      <c r="M2879" s="7" t="str">
        <f>IF(ISBLANK(A2879),"",K2879/($M$1+SUM(K$3:K2878)))</f>
        <v/>
      </c>
      <c r="N2879" t="str">
        <f>IF(ISBLANK(A2879),"",IF(H2880=0,NETWORKDAYS($H$3,H2879,holiday!$B$2:$B$10),IF(DAY(H2879)&lt;DAY(H2880),NETWORKDAYS($H$3,H2879,holiday!$B$2:$B$10),0)))</f>
        <v/>
      </c>
      <c r="O2879" t="str">
        <f>IF(ISBLANK(A2879),"",SUMIF($A$3:$A2879,O$2,$B$3:$B2879))</f>
        <v/>
      </c>
      <c r="P2879" t="str">
        <f>IF(ISBLANK(A2879),"",SUMIF($A$3:$A2879,P$2,$B$3:$B2879))</f>
        <v/>
      </c>
      <c r="Q2879" t="str">
        <f>IF(ISBLANK(A2879),"",SUMIF($A$3:$A2879,Q$2,$B$3:$B2879))</f>
        <v/>
      </c>
      <c r="R2879" t="str">
        <f>IF(ISBLANK(A2879),"",SUMIF($A$3:$A2879,R$2,$B$3:$B2879))</f>
        <v/>
      </c>
      <c r="T2879" s="2" t="str">
        <f t="shared" si="363"/>
        <v/>
      </c>
      <c r="U2879" s="2" t="str">
        <f t="shared" si="364"/>
        <v/>
      </c>
      <c r="V2879" s="2" t="str">
        <f t="shared" si="365"/>
        <v/>
      </c>
      <c r="W2879" s="2" t="str">
        <f t="shared" si="366"/>
        <v/>
      </c>
    </row>
    <row r="2880" spans="8:23" x14ac:dyDescent="0.3">
      <c r="H2880" s="12">
        <f t="shared" si="359"/>
        <v>0</v>
      </c>
      <c r="I2880" s="2" t="str">
        <f t="shared" si="360"/>
        <v/>
      </c>
      <c r="J2880" s="2" t="str">
        <f>IF(ISBLANK(A2880),"",-SUM(I$3:I2880))</f>
        <v/>
      </c>
      <c r="K2880" s="2" t="str">
        <f t="shared" si="361"/>
        <v/>
      </c>
      <c r="L2880" s="7" t="str">
        <f t="shared" si="362"/>
        <v/>
      </c>
      <c r="M2880" s="7" t="str">
        <f>IF(ISBLANK(A2880),"",K2880/($M$1+SUM(K$3:K2879)))</f>
        <v/>
      </c>
      <c r="N2880" t="str">
        <f>IF(ISBLANK(A2880),"",IF(H2881=0,NETWORKDAYS($H$3,H2880,holiday!$B$2:$B$10),IF(DAY(H2880)&lt;DAY(H2881),NETWORKDAYS($H$3,H2880,holiday!$B$2:$B$10),0)))</f>
        <v/>
      </c>
      <c r="O2880" t="str">
        <f>IF(ISBLANK(A2880),"",SUMIF($A$3:$A2880,O$2,$B$3:$B2880))</f>
        <v/>
      </c>
      <c r="P2880" t="str">
        <f>IF(ISBLANK(A2880),"",SUMIF($A$3:$A2880,P$2,$B$3:$B2880))</f>
        <v/>
      </c>
      <c r="Q2880" t="str">
        <f>IF(ISBLANK(A2880),"",SUMIF($A$3:$A2880,Q$2,$B$3:$B2880))</f>
        <v/>
      </c>
      <c r="R2880" t="str">
        <f>IF(ISBLANK(A2880),"",SUMIF($A$3:$A2880,R$2,$B$3:$B2880))</f>
        <v/>
      </c>
      <c r="T2880" s="2" t="str">
        <f t="shared" si="363"/>
        <v/>
      </c>
      <c r="U2880" s="2" t="str">
        <f t="shared" si="364"/>
        <v/>
      </c>
      <c r="V2880" s="2" t="str">
        <f t="shared" si="365"/>
        <v/>
      </c>
      <c r="W2880" s="2" t="str">
        <f t="shared" si="366"/>
        <v/>
      </c>
    </row>
    <row r="2881" spans="8:23" x14ac:dyDescent="0.3">
      <c r="H2881" s="12">
        <f t="shared" si="359"/>
        <v>0</v>
      </c>
      <c r="I2881" s="2" t="str">
        <f t="shared" si="360"/>
        <v/>
      </c>
      <c r="J2881" s="2" t="str">
        <f>IF(ISBLANK(A2881),"",-SUM(I$3:I2881))</f>
        <v/>
      </c>
      <c r="K2881" s="2" t="str">
        <f t="shared" si="361"/>
        <v/>
      </c>
      <c r="L2881" s="7" t="str">
        <f t="shared" si="362"/>
        <v/>
      </c>
      <c r="M2881" s="7" t="str">
        <f>IF(ISBLANK(A2881),"",K2881/($M$1+SUM(K$3:K2880)))</f>
        <v/>
      </c>
      <c r="N2881" t="str">
        <f>IF(ISBLANK(A2881),"",IF(H2882=0,NETWORKDAYS($H$3,H2881,holiday!$B$2:$B$10),IF(DAY(H2881)&lt;DAY(H2882),NETWORKDAYS($H$3,H2881,holiday!$B$2:$B$10),0)))</f>
        <v/>
      </c>
      <c r="O2881" t="str">
        <f>IF(ISBLANK(A2881),"",SUMIF($A$3:$A2881,O$2,$B$3:$B2881))</f>
        <v/>
      </c>
      <c r="P2881" t="str">
        <f>IF(ISBLANK(A2881),"",SUMIF($A$3:$A2881,P$2,$B$3:$B2881))</f>
        <v/>
      </c>
      <c r="Q2881" t="str">
        <f>IF(ISBLANK(A2881),"",SUMIF($A$3:$A2881,Q$2,$B$3:$B2881))</f>
        <v/>
      </c>
      <c r="R2881" t="str">
        <f>IF(ISBLANK(A2881),"",SUMIF($A$3:$A2881,R$2,$B$3:$B2881))</f>
        <v/>
      </c>
      <c r="T2881" s="2" t="str">
        <f t="shared" si="363"/>
        <v/>
      </c>
      <c r="U2881" s="2" t="str">
        <f t="shared" si="364"/>
        <v/>
      </c>
      <c r="V2881" s="2" t="str">
        <f t="shared" si="365"/>
        <v/>
      </c>
      <c r="W2881" s="2" t="str">
        <f t="shared" si="366"/>
        <v/>
      </c>
    </row>
    <row r="2882" spans="8:23" x14ac:dyDescent="0.3">
      <c r="H2882" s="12">
        <f t="shared" si="359"/>
        <v>0</v>
      </c>
      <c r="I2882" s="2" t="str">
        <f t="shared" si="360"/>
        <v/>
      </c>
      <c r="J2882" s="2" t="str">
        <f>IF(ISBLANK(A2882),"",-SUM(I$3:I2882))</f>
        <v/>
      </c>
      <c r="K2882" s="2" t="str">
        <f t="shared" si="361"/>
        <v/>
      </c>
      <c r="L2882" s="7" t="str">
        <f t="shared" si="362"/>
        <v/>
      </c>
      <c r="M2882" s="7" t="str">
        <f>IF(ISBLANK(A2882),"",K2882/($M$1+SUM(K$3:K2881)))</f>
        <v/>
      </c>
      <c r="N2882" t="str">
        <f>IF(ISBLANK(A2882),"",IF(H2883=0,NETWORKDAYS($H$3,H2882,holiday!$B$2:$B$10),IF(DAY(H2882)&lt;DAY(H2883),NETWORKDAYS($H$3,H2882,holiday!$B$2:$B$10),0)))</f>
        <v/>
      </c>
      <c r="O2882" t="str">
        <f>IF(ISBLANK(A2882),"",SUMIF($A$3:$A2882,O$2,$B$3:$B2882))</f>
        <v/>
      </c>
      <c r="P2882" t="str">
        <f>IF(ISBLANK(A2882),"",SUMIF($A$3:$A2882,P$2,$B$3:$B2882))</f>
        <v/>
      </c>
      <c r="Q2882" t="str">
        <f>IF(ISBLANK(A2882),"",SUMIF($A$3:$A2882,Q$2,$B$3:$B2882))</f>
        <v/>
      </c>
      <c r="R2882" t="str">
        <f>IF(ISBLANK(A2882),"",SUMIF($A$3:$A2882,R$2,$B$3:$B2882))</f>
        <v/>
      </c>
      <c r="T2882" s="2" t="str">
        <f t="shared" si="363"/>
        <v/>
      </c>
      <c r="U2882" s="2" t="str">
        <f t="shared" si="364"/>
        <v/>
      </c>
      <c r="V2882" s="2" t="str">
        <f t="shared" si="365"/>
        <v/>
      </c>
      <c r="W2882" s="2" t="str">
        <f t="shared" si="366"/>
        <v/>
      </c>
    </row>
    <row r="2883" spans="8:23" x14ac:dyDescent="0.3">
      <c r="H2883" s="12">
        <f t="shared" si="359"/>
        <v>0</v>
      </c>
      <c r="I2883" s="2" t="str">
        <f t="shared" si="360"/>
        <v/>
      </c>
      <c r="J2883" s="2" t="str">
        <f>IF(ISBLANK(A2883),"",-SUM(I$3:I2883))</f>
        <v/>
      </c>
      <c r="K2883" s="2" t="str">
        <f t="shared" si="361"/>
        <v/>
      </c>
      <c r="L2883" s="7" t="str">
        <f t="shared" si="362"/>
        <v/>
      </c>
      <c r="M2883" s="7" t="str">
        <f>IF(ISBLANK(A2883),"",K2883/($M$1+SUM(K$3:K2882)))</f>
        <v/>
      </c>
      <c r="N2883" t="str">
        <f>IF(ISBLANK(A2883),"",IF(H2884=0,NETWORKDAYS($H$3,H2883,holiday!$B$2:$B$10),IF(DAY(H2883)&lt;DAY(H2884),NETWORKDAYS($H$3,H2883,holiday!$B$2:$B$10),0)))</f>
        <v/>
      </c>
      <c r="O2883" t="str">
        <f>IF(ISBLANK(A2883),"",SUMIF($A$3:$A2883,O$2,$B$3:$B2883))</f>
        <v/>
      </c>
      <c r="P2883" t="str">
        <f>IF(ISBLANK(A2883),"",SUMIF($A$3:$A2883,P$2,$B$3:$B2883))</f>
        <v/>
      </c>
      <c r="Q2883" t="str">
        <f>IF(ISBLANK(A2883),"",SUMIF($A$3:$A2883,Q$2,$B$3:$B2883))</f>
        <v/>
      </c>
      <c r="R2883" t="str">
        <f>IF(ISBLANK(A2883),"",SUMIF($A$3:$A2883,R$2,$B$3:$B2883))</f>
        <v/>
      </c>
      <c r="T2883" s="2" t="str">
        <f t="shared" si="363"/>
        <v/>
      </c>
      <c r="U2883" s="2" t="str">
        <f t="shared" si="364"/>
        <v/>
      </c>
      <c r="V2883" s="2" t="str">
        <f t="shared" si="365"/>
        <v/>
      </c>
      <c r="W2883" s="2" t="str">
        <f t="shared" si="366"/>
        <v/>
      </c>
    </row>
    <row r="2884" spans="8:23" x14ac:dyDescent="0.3">
      <c r="H2884" s="12">
        <f t="shared" ref="H2884:H2947" si="367">IF(ISBLANK(D2884),,LEFT(D2884,LEN(D2884)-6)*1)</f>
        <v>0</v>
      </c>
      <c r="I2884" s="2" t="str">
        <f t="shared" si="360"/>
        <v/>
      </c>
      <c r="J2884" s="2" t="str">
        <f>IF(ISBLANK(A2884),"",-SUM(I$3:I2884))</f>
        <v/>
      </c>
      <c r="K2884" s="2" t="str">
        <f t="shared" si="361"/>
        <v/>
      </c>
      <c r="L2884" s="7" t="str">
        <f t="shared" si="362"/>
        <v/>
      </c>
      <c r="M2884" s="7" t="str">
        <f>IF(ISBLANK(A2884),"",K2884/($M$1+SUM(K$3:K2883)))</f>
        <v/>
      </c>
      <c r="N2884" t="str">
        <f>IF(ISBLANK(A2884),"",IF(H2885=0,NETWORKDAYS($H$3,H2884,holiday!$B$2:$B$10),IF(DAY(H2884)&lt;DAY(H2885),NETWORKDAYS($H$3,H2884,holiday!$B$2:$B$10),0)))</f>
        <v/>
      </c>
      <c r="O2884" t="str">
        <f>IF(ISBLANK(A2884),"",SUMIF($A$3:$A2884,O$2,$B$3:$B2884))</f>
        <v/>
      </c>
      <c r="P2884" t="str">
        <f>IF(ISBLANK(A2884),"",SUMIF($A$3:$A2884,P$2,$B$3:$B2884))</f>
        <v/>
      </c>
      <c r="Q2884" t="str">
        <f>IF(ISBLANK(A2884),"",SUMIF($A$3:$A2884,Q$2,$B$3:$B2884))</f>
        <v/>
      </c>
      <c r="R2884" t="str">
        <f>IF(ISBLANK(A2884),"",SUMIF($A$3:$A2884,R$2,$B$3:$B2884))</f>
        <v/>
      </c>
      <c r="T2884" s="2" t="str">
        <f t="shared" si="363"/>
        <v/>
      </c>
      <c r="U2884" s="2" t="str">
        <f t="shared" si="364"/>
        <v/>
      </c>
      <c r="V2884" s="2" t="str">
        <f t="shared" si="365"/>
        <v/>
      </c>
      <c r="W2884" s="2" t="str">
        <f t="shared" si="366"/>
        <v/>
      </c>
    </row>
    <row r="2885" spans="8:23" x14ac:dyDescent="0.3">
      <c r="H2885" s="12">
        <f t="shared" si="367"/>
        <v>0</v>
      </c>
      <c r="I2885" s="2" t="str">
        <f t="shared" si="360"/>
        <v/>
      </c>
      <c r="J2885" s="2" t="str">
        <f>IF(ISBLANK(A2885),"",-SUM(I$3:I2885))</f>
        <v/>
      </c>
      <c r="K2885" s="2" t="str">
        <f t="shared" si="361"/>
        <v/>
      </c>
      <c r="L2885" s="7" t="str">
        <f t="shared" si="362"/>
        <v/>
      </c>
      <c r="M2885" s="7" t="str">
        <f>IF(ISBLANK(A2885),"",K2885/($M$1+SUM(K$3:K2884)))</f>
        <v/>
      </c>
      <c r="N2885" t="str">
        <f>IF(ISBLANK(A2885),"",IF(H2886=0,NETWORKDAYS($H$3,H2885,holiday!$B$2:$B$10),IF(DAY(H2885)&lt;DAY(H2886),NETWORKDAYS($H$3,H2885,holiday!$B$2:$B$10),0)))</f>
        <v/>
      </c>
      <c r="O2885" t="str">
        <f>IF(ISBLANK(A2885),"",SUMIF($A$3:$A2885,O$2,$B$3:$B2885))</f>
        <v/>
      </c>
      <c r="P2885" t="str">
        <f>IF(ISBLANK(A2885),"",SUMIF($A$3:$A2885,P$2,$B$3:$B2885))</f>
        <v/>
      </c>
      <c r="Q2885" t="str">
        <f>IF(ISBLANK(A2885),"",SUMIF($A$3:$A2885,Q$2,$B$3:$B2885))</f>
        <v/>
      </c>
      <c r="R2885" t="str">
        <f>IF(ISBLANK(A2885),"",SUMIF($A$3:$A2885,R$2,$B$3:$B2885))</f>
        <v/>
      </c>
      <c r="T2885" s="2" t="str">
        <f t="shared" si="363"/>
        <v/>
      </c>
      <c r="U2885" s="2" t="str">
        <f t="shared" si="364"/>
        <v/>
      </c>
      <c r="V2885" s="2" t="str">
        <f t="shared" si="365"/>
        <v/>
      </c>
      <c r="W2885" s="2" t="str">
        <f t="shared" si="366"/>
        <v/>
      </c>
    </row>
    <row r="2886" spans="8:23" x14ac:dyDescent="0.3">
      <c r="H2886" s="12">
        <f t="shared" si="367"/>
        <v>0</v>
      </c>
      <c r="I2886" s="2" t="str">
        <f t="shared" si="360"/>
        <v/>
      </c>
      <c r="J2886" s="2" t="str">
        <f>IF(ISBLANK(A2886),"",-SUM(I$3:I2886))</f>
        <v/>
      </c>
      <c r="K2886" s="2" t="str">
        <f t="shared" si="361"/>
        <v/>
      </c>
      <c r="L2886" s="7" t="str">
        <f t="shared" si="362"/>
        <v/>
      </c>
      <c r="M2886" s="7" t="str">
        <f>IF(ISBLANK(A2886),"",K2886/($M$1+SUM(K$3:K2885)))</f>
        <v/>
      </c>
      <c r="N2886" t="str">
        <f>IF(ISBLANK(A2886),"",IF(H2887=0,NETWORKDAYS($H$3,H2886,holiday!$B$2:$B$10),IF(DAY(H2886)&lt;DAY(H2887),NETWORKDAYS($H$3,H2886,holiday!$B$2:$B$10),0)))</f>
        <v/>
      </c>
      <c r="O2886" t="str">
        <f>IF(ISBLANK(A2886),"",SUMIF($A$3:$A2886,O$2,$B$3:$B2886))</f>
        <v/>
      </c>
      <c r="P2886" t="str">
        <f>IF(ISBLANK(A2886),"",SUMIF($A$3:$A2886,P$2,$B$3:$B2886))</f>
        <v/>
      </c>
      <c r="Q2886" t="str">
        <f>IF(ISBLANK(A2886),"",SUMIF($A$3:$A2886,Q$2,$B$3:$B2886))</f>
        <v/>
      </c>
      <c r="R2886" t="str">
        <f>IF(ISBLANK(A2886),"",SUMIF($A$3:$A2886,R$2,$B$3:$B2886))</f>
        <v/>
      </c>
      <c r="T2886" s="2" t="str">
        <f t="shared" si="363"/>
        <v/>
      </c>
      <c r="U2886" s="2" t="str">
        <f t="shared" si="364"/>
        <v/>
      </c>
      <c r="V2886" s="2" t="str">
        <f t="shared" si="365"/>
        <v/>
      </c>
      <c r="W2886" s="2" t="str">
        <f t="shared" si="366"/>
        <v/>
      </c>
    </row>
    <row r="2887" spans="8:23" x14ac:dyDescent="0.3">
      <c r="H2887" s="12">
        <f t="shared" si="367"/>
        <v>0</v>
      </c>
      <c r="I2887" s="2" t="str">
        <f t="shared" si="360"/>
        <v/>
      </c>
      <c r="J2887" s="2" t="str">
        <f>IF(ISBLANK(A2887),"",-SUM(I$3:I2887))</f>
        <v/>
      </c>
      <c r="K2887" s="2" t="str">
        <f t="shared" si="361"/>
        <v/>
      </c>
      <c r="L2887" s="7" t="str">
        <f t="shared" si="362"/>
        <v/>
      </c>
      <c r="M2887" s="7" t="str">
        <f>IF(ISBLANK(A2887),"",K2887/($M$1+SUM(K$3:K2886)))</f>
        <v/>
      </c>
      <c r="N2887" t="str">
        <f>IF(ISBLANK(A2887),"",IF(H2888=0,NETWORKDAYS($H$3,H2887,holiday!$B$2:$B$10),IF(DAY(H2887)&lt;DAY(H2888),NETWORKDAYS($H$3,H2887,holiday!$B$2:$B$10),0)))</f>
        <v/>
      </c>
      <c r="O2887" t="str">
        <f>IF(ISBLANK(A2887),"",SUMIF($A$3:$A2887,O$2,$B$3:$B2887))</f>
        <v/>
      </c>
      <c r="P2887" t="str">
        <f>IF(ISBLANK(A2887),"",SUMIF($A$3:$A2887,P$2,$B$3:$B2887))</f>
        <v/>
      </c>
      <c r="Q2887" t="str">
        <f>IF(ISBLANK(A2887),"",SUMIF($A$3:$A2887,Q$2,$B$3:$B2887))</f>
        <v/>
      </c>
      <c r="R2887" t="str">
        <f>IF(ISBLANK(A2887),"",SUMIF($A$3:$A2887,R$2,$B$3:$B2887))</f>
        <v/>
      </c>
      <c r="T2887" s="2" t="str">
        <f t="shared" si="363"/>
        <v/>
      </c>
      <c r="U2887" s="2" t="str">
        <f t="shared" si="364"/>
        <v/>
      </c>
      <c r="V2887" s="2" t="str">
        <f t="shared" si="365"/>
        <v/>
      </c>
      <c r="W2887" s="2" t="str">
        <f t="shared" si="366"/>
        <v/>
      </c>
    </row>
    <row r="2888" spans="8:23" x14ac:dyDescent="0.3">
      <c r="H2888" s="12">
        <f t="shared" si="367"/>
        <v>0</v>
      </c>
      <c r="I2888" s="2" t="str">
        <f t="shared" si="360"/>
        <v/>
      </c>
      <c r="J2888" s="2" t="str">
        <f>IF(ISBLANK(A2888),"",-SUM(I$3:I2888))</f>
        <v/>
      </c>
      <c r="K2888" s="2" t="str">
        <f t="shared" si="361"/>
        <v/>
      </c>
      <c r="L2888" s="7" t="str">
        <f t="shared" si="362"/>
        <v/>
      </c>
      <c r="M2888" s="7" t="str">
        <f>IF(ISBLANK(A2888),"",K2888/($M$1+SUM(K$3:K2887)))</f>
        <v/>
      </c>
      <c r="N2888" t="str">
        <f>IF(ISBLANK(A2888),"",IF(H2889=0,NETWORKDAYS($H$3,H2888,holiday!$B$2:$B$10),IF(DAY(H2888)&lt;DAY(H2889),NETWORKDAYS($H$3,H2888,holiday!$B$2:$B$10),0)))</f>
        <v/>
      </c>
      <c r="O2888" t="str">
        <f>IF(ISBLANK(A2888),"",SUMIF($A$3:$A2888,O$2,$B$3:$B2888))</f>
        <v/>
      </c>
      <c r="P2888" t="str">
        <f>IF(ISBLANK(A2888),"",SUMIF($A$3:$A2888,P$2,$B$3:$B2888))</f>
        <v/>
      </c>
      <c r="Q2888" t="str">
        <f>IF(ISBLANK(A2888),"",SUMIF($A$3:$A2888,Q$2,$B$3:$B2888))</f>
        <v/>
      </c>
      <c r="R2888" t="str">
        <f>IF(ISBLANK(A2888),"",SUMIF($A$3:$A2888,R$2,$B$3:$B2888))</f>
        <v/>
      </c>
      <c r="T2888" s="2" t="str">
        <f t="shared" si="363"/>
        <v/>
      </c>
      <c r="U2888" s="2" t="str">
        <f t="shared" si="364"/>
        <v/>
      </c>
      <c r="V2888" s="2" t="str">
        <f t="shared" si="365"/>
        <v/>
      </c>
      <c r="W2888" s="2" t="str">
        <f t="shared" si="366"/>
        <v/>
      </c>
    </row>
    <row r="2889" spans="8:23" x14ac:dyDescent="0.3">
      <c r="H2889" s="12">
        <f t="shared" si="367"/>
        <v>0</v>
      </c>
      <c r="I2889" s="2" t="str">
        <f t="shared" si="360"/>
        <v/>
      </c>
      <c r="J2889" s="2" t="str">
        <f>IF(ISBLANK(A2889),"",-SUM(I$3:I2889))</f>
        <v/>
      </c>
      <c r="K2889" s="2" t="str">
        <f t="shared" si="361"/>
        <v/>
      </c>
      <c r="L2889" s="7" t="str">
        <f t="shared" si="362"/>
        <v/>
      </c>
      <c r="M2889" s="7" t="str">
        <f>IF(ISBLANK(A2889),"",K2889/($M$1+SUM(K$3:K2888)))</f>
        <v/>
      </c>
      <c r="N2889" t="str">
        <f>IF(ISBLANK(A2889),"",IF(H2890=0,NETWORKDAYS($H$3,H2889,holiday!$B$2:$B$10),IF(DAY(H2889)&lt;DAY(H2890),NETWORKDAYS($H$3,H2889,holiday!$B$2:$B$10),0)))</f>
        <v/>
      </c>
      <c r="O2889" t="str">
        <f>IF(ISBLANK(A2889),"",SUMIF($A$3:$A2889,O$2,$B$3:$B2889))</f>
        <v/>
      </c>
      <c r="P2889" t="str">
        <f>IF(ISBLANK(A2889),"",SUMIF($A$3:$A2889,P$2,$B$3:$B2889))</f>
        <v/>
      </c>
      <c r="Q2889" t="str">
        <f>IF(ISBLANK(A2889),"",SUMIF($A$3:$A2889,Q$2,$B$3:$B2889))</f>
        <v/>
      </c>
      <c r="R2889" t="str">
        <f>IF(ISBLANK(A2889),"",SUMIF($A$3:$A2889,R$2,$B$3:$B2889))</f>
        <v/>
      </c>
      <c r="T2889" s="2" t="str">
        <f t="shared" si="363"/>
        <v/>
      </c>
      <c r="U2889" s="2" t="str">
        <f t="shared" si="364"/>
        <v/>
      </c>
      <c r="V2889" s="2" t="str">
        <f t="shared" si="365"/>
        <v/>
      </c>
      <c r="W2889" s="2" t="str">
        <f t="shared" si="366"/>
        <v/>
      </c>
    </row>
    <row r="2890" spans="8:23" x14ac:dyDescent="0.3">
      <c r="H2890" s="12">
        <f t="shared" si="367"/>
        <v>0</v>
      </c>
      <c r="I2890" s="2" t="str">
        <f t="shared" si="360"/>
        <v/>
      </c>
      <c r="J2890" s="2" t="str">
        <f>IF(ISBLANK(A2890),"",-SUM(I$3:I2890))</f>
        <v/>
      </c>
      <c r="K2890" s="2" t="str">
        <f t="shared" si="361"/>
        <v/>
      </c>
      <c r="L2890" s="7" t="str">
        <f t="shared" si="362"/>
        <v/>
      </c>
      <c r="M2890" s="7" t="str">
        <f>IF(ISBLANK(A2890),"",K2890/($M$1+SUM(K$3:K2889)))</f>
        <v/>
      </c>
      <c r="N2890" t="str">
        <f>IF(ISBLANK(A2890),"",IF(H2891=0,NETWORKDAYS($H$3,H2890,holiday!$B$2:$B$10),IF(DAY(H2890)&lt;DAY(H2891),NETWORKDAYS($H$3,H2890,holiday!$B$2:$B$10),0)))</f>
        <v/>
      </c>
      <c r="O2890" t="str">
        <f>IF(ISBLANK(A2890),"",SUMIF($A$3:$A2890,O$2,$B$3:$B2890))</f>
        <v/>
      </c>
      <c r="P2890" t="str">
        <f>IF(ISBLANK(A2890),"",SUMIF($A$3:$A2890,P$2,$B$3:$B2890))</f>
        <v/>
      </c>
      <c r="Q2890" t="str">
        <f>IF(ISBLANK(A2890),"",SUMIF($A$3:$A2890,Q$2,$B$3:$B2890))</f>
        <v/>
      </c>
      <c r="R2890" t="str">
        <f>IF(ISBLANK(A2890),"",SUMIF($A$3:$A2890,R$2,$B$3:$B2890))</f>
        <v/>
      </c>
      <c r="T2890" s="2" t="str">
        <f t="shared" si="363"/>
        <v/>
      </c>
      <c r="U2890" s="2" t="str">
        <f t="shared" si="364"/>
        <v/>
      </c>
      <c r="V2890" s="2" t="str">
        <f t="shared" si="365"/>
        <v/>
      </c>
      <c r="W2890" s="2" t="str">
        <f t="shared" si="366"/>
        <v/>
      </c>
    </row>
    <row r="2891" spans="8:23" x14ac:dyDescent="0.3">
      <c r="H2891" s="12">
        <f t="shared" si="367"/>
        <v>0</v>
      </c>
      <c r="I2891" s="2" t="str">
        <f t="shared" si="360"/>
        <v/>
      </c>
      <c r="J2891" s="2" t="str">
        <f>IF(ISBLANK(A2891),"",-SUM(I$3:I2891))</f>
        <v/>
      </c>
      <c r="K2891" s="2" t="str">
        <f t="shared" si="361"/>
        <v/>
      </c>
      <c r="L2891" s="7" t="str">
        <f t="shared" si="362"/>
        <v/>
      </c>
      <c r="M2891" s="7" t="str">
        <f>IF(ISBLANK(A2891),"",K2891/($M$1+SUM(K$3:K2890)))</f>
        <v/>
      </c>
      <c r="N2891" t="str">
        <f>IF(ISBLANK(A2891),"",IF(H2892=0,NETWORKDAYS($H$3,H2891,holiday!$B$2:$B$10),IF(DAY(H2891)&lt;DAY(H2892),NETWORKDAYS($H$3,H2891,holiday!$B$2:$B$10),0)))</f>
        <v/>
      </c>
      <c r="O2891" t="str">
        <f>IF(ISBLANK(A2891),"",SUMIF($A$3:$A2891,O$2,$B$3:$B2891))</f>
        <v/>
      </c>
      <c r="P2891" t="str">
        <f>IF(ISBLANK(A2891),"",SUMIF($A$3:$A2891,P$2,$B$3:$B2891))</f>
        <v/>
      </c>
      <c r="Q2891" t="str">
        <f>IF(ISBLANK(A2891),"",SUMIF($A$3:$A2891,Q$2,$B$3:$B2891))</f>
        <v/>
      </c>
      <c r="R2891" t="str">
        <f>IF(ISBLANK(A2891),"",SUMIF($A$3:$A2891,R$2,$B$3:$B2891))</f>
        <v/>
      </c>
      <c r="T2891" s="2" t="str">
        <f t="shared" si="363"/>
        <v/>
      </c>
      <c r="U2891" s="2" t="str">
        <f t="shared" si="364"/>
        <v/>
      </c>
      <c r="V2891" s="2" t="str">
        <f t="shared" si="365"/>
        <v/>
      </c>
      <c r="W2891" s="2" t="str">
        <f t="shared" si="366"/>
        <v/>
      </c>
    </row>
    <row r="2892" spans="8:23" x14ac:dyDescent="0.3">
      <c r="H2892" s="12">
        <f t="shared" si="367"/>
        <v>0</v>
      </c>
      <c r="I2892" s="2" t="str">
        <f t="shared" si="360"/>
        <v/>
      </c>
      <c r="J2892" s="2" t="str">
        <f>IF(ISBLANK(A2892),"",-SUM(I$3:I2892))</f>
        <v/>
      </c>
      <c r="K2892" s="2" t="str">
        <f t="shared" si="361"/>
        <v/>
      </c>
      <c r="L2892" s="7" t="str">
        <f t="shared" si="362"/>
        <v/>
      </c>
      <c r="M2892" s="7" t="str">
        <f>IF(ISBLANK(A2892),"",K2892/($M$1+SUM(K$3:K2891)))</f>
        <v/>
      </c>
      <c r="N2892" t="str">
        <f>IF(ISBLANK(A2892),"",IF(H2893=0,NETWORKDAYS($H$3,H2892,holiday!$B$2:$B$10),IF(DAY(H2892)&lt;DAY(H2893),NETWORKDAYS($H$3,H2892,holiday!$B$2:$B$10),0)))</f>
        <v/>
      </c>
      <c r="O2892" t="str">
        <f>IF(ISBLANK(A2892),"",SUMIF($A$3:$A2892,O$2,$B$3:$B2892))</f>
        <v/>
      </c>
      <c r="P2892" t="str">
        <f>IF(ISBLANK(A2892),"",SUMIF($A$3:$A2892,P$2,$B$3:$B2892))</f>
        <v/>
      </c>
      <c r="Q2892" t="str">
        <f>IF(ISBLANK(A2892),"",SUMIF($A$3:$A2892,Q$2,$B$3:$B2892))</f>
        <v/>
      </c>
      <c r="R2892" t="str">
        <f>IF(ISBLANK(A2892),"",SUMIF($A$3:$A2892,R$2,$B$3:$B2892))</f>
        <v/>
      </c>
      <c r="T2892" s="2" t="str">
        <f t="shared" si="363"/>
        <v/>
      </c>
      <c r="U2892" s="2" t="str">
        <f t="shared" si="364"/>
        <v/>
      </c>
      <c r="V2892" s="2" t="str">
        <f t="shared" si="365"/>
        <v/>
      </c>
      <c r="W2892" s="2" t="str">
        <f t="shared" si="366"/>
        <v/>
      </c>
    </row>
    <row r="2893" spans="8:23" x14ac:dyDescent="0.3">
      <c r="H2893" s="12">
        <f t="shared" si="367"/>
        <v>0</v>
      </c>
      <c r="I2893" s="2" t="str">
        <f t="shared" si="360"/>
        <v/>
      </c>
      <c r="J2893" s="2" t="str">
        <f>IF(ISBLANK(A2893),"",-SUM(I$3:I2893))</f>
        <v/>
      </c>
      <c r="K2893" s="2" t="str">
        <f t="shared" si="361"/>
        <v/>
      </c>
      <c r="L2893" s="7" t="str">
        <f t="shared" si="362"/>
        <v/>
      </c>
      <c r="M2893" s="7" t="str">
        <f>IF(ISBLANK(A2893),"",K2893/($M$1+SUM(K$3:K2892)))</f>
        <v/>
      </c>
      <c r="N2893" t="str">
        <f>IF(ISBLANK(A2893),"",IF(H2894=0,NETWORKDAYS($H$3,H2893,holiday!$B$2:$B$10),IF(DAY(H2893)&lt;DAY(H2894),NETWORKDAYS($H$3,H2893,holiday!$B$2:$B$10),0)))</f>
        <v/>
      </c>
      <c r="O2893" t="str">
        <f>IF(ISBLANK(A2893),"",SUMIF($A$3:$A2893,O$2,$B$3:$B2893))</f>
        <v/>
      </c>
      <c r="P2893" t="str">
        <f>IF(ISBLANK(A2893),"",SUMIF($A$3:$A2893,P$2,$B$3:$B2893))</f>
        <v/>
      </c>
      <c r="Q2893" t="str">
        <f>IF(ISBLANK(A2893),"",SUMIF($A$3:$A2893,Q$2,$B$3:$B2893))</f>
        <v/>
      </c>
      <c r="R2893" t="str">
        <f>IF(ISBLANK(A2893),"",SUMIF($A$3:$A2893,R$2,$B$3:$B2893))</f>
        <v/>
      </c>
      <c r="T2893" s="2" t="str">
        <f t="shared" si="363"/>
        <v/>
      </c>
      <c r="U2893" s="2" t="str">
        <f t="shared" si="364"/>
        <v/>
      </c>
      <c r="V2893" s="2" t="str">
        <f t="shared" si="365"/>
        <v/>
      </c>
      <c r="W2893" s="2" t="str">
        <f t="shared" si="366"/>
        <v/>
      </c>
    </row>
    <row r="2894" spans="8:23" x14ac:dyDescent="0.3">
      <c r="H2894" s="12">
        <f t="shared" si="367"/>
        <v>0</v>
      </c>
      <c r="I2894" s="2" t="str">
        <f t="shared" si="360"/>
        <v/>
      </c>
      <c r="J2894" s="2" t="str">
        <f>IF(ISBLANK(A2894),"",-SUM(I$3:I2894))</f>
        <v/>
      </c>
      <c r="K2894" s="2" t="str">
        <f t="shared" si="361"/>
        <v/>
      </c>
      <c r="L2894" s="7" t="str">
        <f t="shared" si="362"/>
        <v/>
      </c>
      <c r="M2894" s="7" t="str">
        <f>IF(ISBLANK(A2894),"",K2894/($M$1+SUM(K$3:K2893)))</f>
        <v/>
      </c>
      <c r="N2894" t="str">
        <f>IF(ISBLANK(A2894),"",IF(H2895=0,NETWORKDAYS($H$3,H2894,holiday!$B$2:$B$10),IF(DAY(H2894)&lt;DAY(H2895),NETWORKDAYS($H$3,H2894,holiday!$B$2:$B$10),0)))</f>
        <v/>
      </c>
      <c r="O2894" t="str">
        <f>IF(ISBLANK(A2894),"",SUMIF($A$3:$A2894,O$2,$B$3:$B2894))</f>
        <v/>
      </c>
      <c r="P2894" t="str">
        <f>IF(ISBLANK(A2894),"",SUMIF($A$3:$A2894,P$2,$B$3:$B2894))</f>
        <v/>
      </c>
      <c r="Q2894" t="str">
        <f>IF(ISBLANK(A2894),"",SUMIF($A$3:$A2894,Q$2,$B$3:$B2894))</f>
        <v/>
      </c>
      <c r="R2894" t="str">
        <f>IF(ISBLANK(A2894),"",SUMIF($A$3:$A2894,R$2,$B$3:$B2894))</f>
        <v/>
      </c>
      <c r="T2894" s="2" t="str">
        <f t="shared" si="363"/>
        <v/>
      </c>
      <c r="U2894" s="2" t="str">
        <f t="shared" si="364"/>
        <v/>
      </c>
      <c r="V2894" s="2" t="str">
        <f t="shared" si="365"/>
        <v/>
      </c>
      <c r="W2894" s="2" t="str">
        <f t="shared" si="366"/>
        <v/>
      </c>
    </row>
    <row r="2895" spans="8:23" x14ac:dyDescent="0.3">
      <c r="H2895" s="12">
        <f t="shared" si="367"/>
        <v>0</v>
      </c>
      <c r="I2895" s="2" t="str">
        <f t="shared" si="360"/>
        <v/>
      </c>
      <c r="J2895" s="2" t="str">
        <f>IF(ISBLANK(A2895),"",-SUM(I$3:I2895))</f>
        <v/>
      </c>
      <c r="K2895" s="2" t="str">
        <f t="shared" si="361"/>
        <v/>
      </c>
      <c r="L2895" s="7" t="str">
        <f t="shared" si="362"/>
        <v/>
      </c>
      <c r="M2895" s="7" t="str">
        <f>IF(ISBLANK(A2895),"",K2895/($M$1+SUM(K$3:K2894)))</f>
        <v/>
      </c>
      <c r="N2895" t="str">
        <f>IF(ISBLANK(A2895),"",IF(H2896=0,NETWORKDAYS($H$3,H2895,holiday!$B$2:$B$10),IF(DAY(H2895)&lt;DAY(H2896),NETWORKDAYS($H$3,H2895,holiday!$B$2:$B$10),0)))</f>
        <v/>
      </c>
      <c r="O2895" t="str">
        <f>IF(ISBLANK(A2895),"",SUMIF($A$3:$A2895,O$2,$B$3:$B2895))</f>
        <v/>
      </c>
      <c r="P2895" t="str">
        <f>IF(ISBLANK(A2895),"",SUMIF($A$3:$A2895,P$2,$B$3:$B2895))</f>
        <v/>
      </c>
      <c r="Q2895" t="str">
        <f>IF(ISBLANK(A2895),"",SUMIF($A$3:$A2895,Q$2,$B$3:$B2895))</f>
        <v/>
      </c>
      <c r="R2895" t="str">
        <f>IF(ISBLANK(A2895),"",SUMIF($A$3:$A2895,R$2,$B$3:$B2895))</f>
        <v/>
      </c>
      <c r="T2895" s="2" t="str">
        <f t="shared" si="363"/>
        <v/>
      </c>
      <c r="U2895" s="2" t="str">
        <f t="shared" si="364"/>
        <v/>
      </c>
      <c r="V2895" s="2" t="str">
        <f t="shared" si="365"/>
        <v/>
      </c>
      <c r="W2895" s="2" t="str">
        <f t="shared" si="366"/>
        <v/>
      </c>
    </row>
    <row r="2896" spans="8:23" x14ac:dyDescent="0.3">
      <c r="H2896" s="12">
        <f t="shared" si="367"/>
        <v>0</v>
      </c>
      <c r="I2896" s="2" t="str">
        <f t="shared" si="360"/>
        <v/>
      </c>
      <c r="J2896" s="2" t="str">
        <f>IF(ISBLANK(A2896),"",-SUM(I$3:I2896))</f>
        <v/>
      </c>
      <c r="K2896" s="2" t="str">
        <f t="shared" si="361"/>
        <v/>
      </c>
      <c r="L2896" s="7" t="str">
        <f t="shared" si="362"/>
        <v/>
      </c>
      <c r="M2896" s="7" t="str">
        <f>IF(ISBLANK(A2896),"",K2896/($M$1+SUM(K$3:K2895)))</f>
        <v/>
      </c>
      <c r="N2896" t="str">
        <f>IF(ISBLANK(A2896),"",IF(H2897=0,NETWORKDAYS($H$3,H2896,holiday!$B$2:$B$10),IF(DAY(H2896)&lt;DAY(H2897),NETWORKDAYS($H$3,H2896,holiday!$B$2:$B$10),0)))</f>
        <v/>
      </c>
      <c r="O2896" t="str">
        <f>IF(ISBLANK(A2896),"",SUMIF($A$3:$A2896,O$2,$B$3:$B2896))</f>
        <v/>
      </c>
      <c r="P2896" t="str">
        <f>IF(ISBLANK(A2896),"",SUMIF($A$3:$A2896,P$2,$B$3:$B2896))</f>
        <v/>
      </c>
      <c r="Q2896" t="str">
        <f>IF(ISBLANK(A2896),"",SUMIF($A$3:$A2896,Q$2,$B$3:$B2896))</f>
        <v/>
      </c>
      <c r="R2896" t="str">
        <f>IF(ISBLANK(A2896),"",SUMIF($A$3:$A2896,R$2,$B$3:$B2896))</f>
        <v/>
      </c>
      <c r="T2896" s="2" t="str">
        <f t="shared" si="363"/>
        <v/>
      </c>
      <c r="U2896" s="2" t="str">
        <f t="shared" si="364"/>
        <v/>
      </c>
      <c r="V2896" s="2" t="str">
        <f t="shared" si="365"/>
        <v/>
      </c>
      <c r="W2896" s="2" t="str">
        <f t="shared" si="366"/>
        <v/>
      </c>
    </row>
    <row r="2897" spans="8:23" x14ac:dyDescent="0.3">
      <c r="H2897" s="12">
        <f t="shared" si="367"/>
        <v>0</v>
      </c>
      <c r="I2897" s="2" t="str">
        <f t="shared" si="360"/>
        <v/>
      </c>
      <c r="J2897" s="2" t="str">
        <f>IF(ISBLANK(A2897),"",-SUM(I$3:I2897))</f>
        <v/>
      </c>
      <c r="K2897" s="2" t="str">
        <f t="shared" si="361"/>
        <v/>
      </c>
      <c r="L2897" s="7" t="str">
        <f t="shared" si="362"/>
        <v/>
      </c>
      <c r="M2897" s="7" t="str">
        <f>IF(ISBLANK(A2897),"",K2897/($M$1+SUM(K$3:K2896)))</f>
        <v/>
      </c>
      <c r="N2897" t="str">
        <f>IF(ISBLANK(A2897),"",IF(H2898=0,NETWORKDAYS($H$3,H2897,holiday!$B$2:$B$10),IF(DAY(H2897)&lt;DAY(H2898),NETWORKDAYS($H$3,H2897,holiday!$B$2:$B$10),0)))</f>
        <v/>
      </c>
      <c r="O2897" t="str">
        <f>IF(ISBLANK(A2897),"",SUMIF($A$3:$A2897,O$2,$B$3:$B2897))</f>
        <v/>
      </c>
      <c r="P2897" t="str">
        <f>IF(ISBLANK(A2897),"",SUMIF($A$3:$A2897,P$2,$B$3:$B2897))</f>
        <v/>
      </c>
      <c r="Q2897" t="str">
        <f>IF(ISBLANK(A2897),"",SUMIF($A$3:$A2897,Q$2,$B$3:$B2897))</f>
        <v/>
      </c>
      <c r="R2897" t="str">
        <f>IF(ISBLANK(A2897),"",SUMIF($A$3:$A2897,R$2,$B$3:$B2897))</f>
        <v/>
      </c>
      <c r="T2897" s="2" t="str">
        <f t="shared" si="363"/>
        <v/>
      </c>
      <c r="U2897" s="2" t="str">
        <f t="shared" si="364"/>
        <v/>
      </c>
      <c r="V2897" s="2" t="str">
        <f t="shared" si="365"/>
        <v/>
      </c>
      <c r="W2897" s="2" t="str">
        <f t="shared" si="366"/>
        <v/>
      </c>
    </row>
    <row r="2898" spans="8:23" x14ac:dyDescent="0.3">
      <c r="H2898" s="12">
        <f t="shared" si="367"/>
        <v>0</v>
      </c>
      <c r="I2898" s="2" t="str">
        <f t="shared" si="360"/>
        <v/>
      </c>
      <c r="J2898" s="2" t="str">
        <f>IF(ISBLANK(A2898),"",-SUM(I$3:I2898))</f>
        <v/>
      </c>
      <c r="K2898" s="2" t="str">
        <f t="shared" si="361"/>
        <v/>
      </c>
      <c r="L2898" s="7" t="str">
        <f t="shared" si="362"/>
        <v/>
      </c>
      <c r="M2898" s="7" t="str">
        <f>IF(ISBLANK(A2898),"",K2898/($M$1+SUM(K$3:K2897)))</f>
        <v/>
      </c>
      <c r="N2898" t="str">
        <f>IF(ISBLANK(A2898),"",IF(H2899=0,NETWORKDAYS($H$3,H2898,holiday!$B$2:$B$10),IF(DAY(H2898)&lt;DAY(H2899),NETWORKDAYS($H$3,H2898,holiday!$B$2:$B$10),0)))</f>
        <v/>
      </c>
      <c r="O2898" t="str">
        <f>IF(ISBLANK(A2898),"",SUMIF($A$3:$A2898,O$2,$B$3:$B2898))</f>
        <v/>
      </c>
      <c r="P2898" t="str">
        <f>IF(ISBLANK(A2898),"",SUMIF($A$3:$A2898,P$2,$B$3:$B2898))</f>
        <v/>
      </c>
      <c r="Q2898" t="str">
        <f>IF(ISBLANK(A2898),"",SUMIF($A$3:$A2898,Q$2,$B$3:$B2898))</f>
        <v/>
      </c>
      <c r="R2898" t="str">
        <f>IF(ISBLANK(A2898),"",SUMIF($A$3:$A2898,R$2,$B$3:$B2898))</f>
        <v/>
      </c>
      <c r="T2898" s="2" t="str">
        <f t="shared" si="363"/>
        <v/>
      </c>
      <c r="U2898" s="2" t="str">
        <f t="shared" si="364"/>
        <v/>
      </c>
      <c r="V2898" s="2" t="str">
        <f t="shared" si="365"/>
        <v/>
      </c>
      <c r="W2898" s="2" t="str">
        <f t="shared" si="366"/>
        <v/>
      </c>
    </row>
    <row r="2899" spans="8:23" x14ac:dyDescent="0.3">
      <c r="H2899" s="12">
        <f t="shared" si="367"/>
        <v>0</v>
      </c>
      <c r="I2899" s="2" t="str">
        <f t="shared" si="360"/>
        <v/>
      </c>
      <c r="J2899" s="2" t="str">
        <f>IF(ISBLANK(A2899),"",-SUM(I$3:I2899))</f>
        <v/>
      </c>
      <c r="K2899" s="2" t="str">
        <f t="shared" si="361"/>
        <v/>
      </c>
      <c r="L2899" s="7" t="str">
        <f t="shared" si="362"/>
        <v/>
      </c>
      <c r="M2899" s="7" t="str">
        <f>IF(ISBLANK(A2899),"",K2899/($M$1+SUM(K$3:K2898)))</f>
        <v/>
      </c>
      <c r="N2899" t="str">
        <f>IF(ISBLANK(A2899),"",IF(H2900=0,NETWORKDAYS($H$3,H2899,holiday!$B$2:$B$10),IF(DAY(H2899)&lt;DAY(H2900),NETWORKDAYS($H$3,H2899,holiday!$B$2:$B$10),0)))</f>
        <v/>
      </c>
      <c r="O2899" t="str">
        <f>IF(ISBLANK(A2899),"",SUMIF($A$3:$A2899,O$2,$B$3:$B2899))</f>
        <v/>
      </c>
      <c r="P2899" t="str">
        <f>IF(ISBLANK(A2899),"",SUMIF($A$3:$A2899,P$2,$B$3:$B2899))</f>
        <v/>
      </c>
      <c r="Q2899" t="str">
        <f>IF(ISBLANK(A2899),"",SUMIF($A$3:$A2899,Q$2,$B$3:$B2899))</f>
        <v/>
      </c>
      <c r="R2899" t="str">
        <f>IF(ISBLANK(A2899),"",SUMIF($A$3:$A2899,R$2,$B$3:$B2899))</f>
        <v/>
      </c>
      <c r="T2899" s="2" t="str">
        <f t="shared" si="363"/>
        <v/>
      </c>
      <c r="U2899" s="2" t="str">
        <f t="shared" si="364"/>
        <v/>
      </c>
      <c r="V2899" s="2" t="str">
        <f t="shared" si="365"/>
        <v/>
      </c>
      <c r="W2899" s="2" t="str">
        <f t="shared" si="366"/>
        <v/>
      </c>
    </row>
    <row r="2900" spans="8:23" x14ac:dyDescent="0.3">
      <c r="H2900" s="12">
        <f t="shared" si="367"/>
        <v>0</v>
      </c>
      <c r="I2900" s="2" t="str">
        <f t="shared" si="360"/>
        <v/>
      </c>
      <c r="J2900" s="2" t="str">
        <f>IF(ISBLANK(A2900),"",-SUM(I$3:I2900))</f>
        <v/>
      </c>
      <c r="K2900" s="2" t="str">
        <f t="shared" si="361"/>
        <v/>
      </c>
      <c r="L2900" s="7" t="str">
        <f t="shared" si="362"/>
        <v/>
      </c>
      <c r="M2900" s="7" t="str">
        <f>IF(ISBLANK(A2900),"",K2900/($M$1+SUM(K$3:K2899)))</f>
        <v/>
      </c>
      <c r="N2900" t="str">
        <f>IF(ISBLANK(A2900),"",IF(H2901=0,NETWORKDAYS($H$3,H2900,holiday!$B$2:$B$10),IF(DAY(H2900)&lt;DAY(H2901),NETWORKDAYS($H$3,H2900,holiday!$B$2:$B$10),0)))</f>
        <v/>
      </c>
      <c r="O2900" t="str">
        <f>IF(ISBLANK(A2900),"",SUMIF($A$3:$A2900,O$2,$B$3:$B2900))</f>
        <v/>
      </c>
      <c r="P2900" t="str">
        <f>IF(ISBLANK(A2900),"",SUMIF($A$3:$A2900,P$2,$B$3:$B2900))</f>
        <v/>
      </c>
      <c r="Q2900" t="str">
        <f>IF(ISBLANK(A2900),"",SUMIF($A$3:$A2900,Q$2,$B$3:$B2900))</f>
        <v/>
      </c>
      <c r="R2900" t="str">
        <f>IF(ISBLANK(A2900),"",SUMIF($A$3:$A2900,R$2,$B$3:$B2900))</f>
        <v/>
      </c>
      <c r="T2900" s="2" t="str">
        <f t="shared" si="363"/>
        <v/>
      </c>
      <c r="U2900" s="2" t="str">
        <f t="shared" si="364"/>
        <v/>
      </c>
      <c r="V2900" s="2" t="str">
        <f t="shared" si="365"/>
        <v/>
      </c>
      <c r="W2900" s="2" t="str">
        <f t="shared" si="366"/>
        <v/>
      </c>
    </row>
    <row r="2901" spans="8:23" x14ac:dyDescent="0.3">
      <c r="H2901" s="12">
        <f t="shared" si="367"/>
        <v>0</v>
      </c>
      <c r="I2901" s="2" t="str">
        <f t="shared" si="360"/>
        <v/>
      </c>
      <c r="J2901" s="2" t="str">
        <f>IF(ISBLANK(A2901),"",-SUM(I$3:I2901))</f>
        <v/>
      </c>
      <c r="K2901" s="2" t="str">
        <f t="shared" si="361"/>
        <v/>
      </c>
      <c r="L2901" s="7" t="str">
        <f t="shared" si="362"/>
        <v/>
      </c>
      <c r="M2901" s="7" t="str">
        <f>IF(ISBLANK(A2901),"",K2901/($M$1+SUM(K$3:K2900)))</f>
        <v/>
      </c>
      <c r="N2901" t="str">
        <f>IF(ISBLANK(A2901),"",IF(H2902=0,NETWORKDAYS($H$3,H2901,holiday!$B$2:$B$10),IF(DAY(H2901)&lt;DAY(H2902),NETWORKDAYS($H$3,H2901,holiday!$B$2:$B$10),0)))</f>
        <v/>
      </c>
      <c r="O2901" t="str">
        <f>IF(ISBLANK(A2901),"",SUMIF($A$3:$A2901,O$2,$B$3:$B2901))</f>
        <v/>
      </c>
      <c r="P2901" t="str">
        <f>IF(ISBLANK(A2901),"",SUMIF($A$3:$A2901,P$2,$B$3:$B2901))</f>
        <v/>
      </c>
      <c r="Q2901" t="str">
        <f>IF(ISBLANK(A2901),"",SUMIF($A$3:$A2901,Q$2,$B$3:$B2901))</f>
        <v/>
      </c>
      <c r="R2901" t="str">
        <f>IF(ISBLANK(A2901),"",SUMIF($A$3:$A2901,R$2,$B$3:$B2901))</f>
        <v/>
      </c>
      <c r="T2901" s="2" t="str">
        <f t="shared" si="363"/>
        <v/>
      </c>
      <c r="U2901" s="2" t="str">
        <f t="shared" si="364"/>
        <v/>
      </c>
      <c r="V2901" s="2" t="str">
        <f t="shared" si="365"/>
        <v/>
      </c>
      <c r="W2901" s="2" t="str">
        <f t="shared" si="366"/>
        <v/>
      </c>
    </row>
    <row r="2902" spans="8:23" x14ac:dyDescent="0.3">
      <c r="H2902" s="12">
        <f t="shared" si="367"/>
        <v>0</v>
      </c>
      <c r="I2902" s="2" t="str">
        <f t="shared" si="360"/>
        <v/>
      </c>
      <c r="J2902" s="2" t="str">
        <f>IF(ISBLANK(A2902),"",-SUM(I$3:I2902))</f>
        <v/>
      </c>
      <c r="K2902" s="2" t="str">
        <f t="shared" si="361"/>
        <v/>
      </c>
      <c r="L2902" s="7" t="str">
        <f t="shared" si="362"/>
        <v/>
      </c>
      <c r="M2902" s="7" t="str">
        <f>IF(ISBLANK(A2902),"",K2902/($M$1+SUM(K$3:K2901)))</f>
        <v/>
      </c>
      <c r="N2902" t="str">
        <f>IF(ISBLANK(A2902),"",IF(H2903=0,NETWORKDAYS($H$3,H2902,holiday!$B$2:$B$10),IF(DAY(H2902)&lt;DAY(H2903),NETWORKDAYS($H$3,H2902,holiday!$B$2:$B$10),0)))</f>
        <v/>
      </c>
      <c r="O2902" t="str">
        <f>IF(ISBLANK(A2902),"",SUMIF($A$3:$A2902,O$2,$B$3:$B2902))</f>
        <v/>
      </c>
      <c r="P2902" t="str">
        <f>IF(ISBLANK(A2902),"",SUMIF($A$3:$A2902,P$2,$B$3:$B2902))</f>
        <v/>
      </c>
      <c r="Q2902" t="str">
        <f>IF(ISBLANK(A2902),"",SUMIF($A$3:$A2902,Q$2,$B$3:$B2902))</f>
        <v/>
      </c>
      <c r="R2902" t="str">
        <f>IF(ISBLANK(A2902),"",SUMIF($A$3:$A2902,R$2,$B$3:$B2902))</f>
        <v/>
      </c>
      <c r="T2902" s="2" t="str">
        <f t="shared" si="363"/>
        <v/>
      </c>
      <c r="U2902" s="2" t="str">
        <f t="shared" si="364"/>
        <v/>
      </c>
      <c r="V2902" s="2" t="str">
        <f t="shared" si="365"/>
        <v/>
      </c>
      <c r="W2902" s="2" t="str">
        <f t="shared" si="366"/>
        <v/>
      </c>
    </row>
    <row r="2903" spans="8:23" x14ac:dyDescent="0.3">
      <c r="H2903" s="12">
        <f t="shared" si="367"/>
        <v>0</v>
      </c>
      <c r="I2903" s="2" t="str">
        <f t="shared" si="360"/>
        <v/>
      </c>
      <c r="J2903" s="2" t="str">
        <f>IF(ISBLANK(A2903),"",-SUM(I$3:I2903))</f>
        <v/>
      </c>
      <c r="K2903" s="2" t="str">
        <f t="shared" si="361"/>
        <v/>
      </c>
      <c r="L2903" s="7" t="str">
        <f t="shared" si="362"/>
        <v/>
      </c>
      <c r="M2903" s="7" t="str">
        <f>IF(ISBLANK(A2903),"",K2903/($M$1+SUM(K$3:K2902)))</f>
        <v/>
      </c>
      <c r="N2903" t="str">
        <f>IF(ISBLANK(A2903),"",IF(H2904=0,NETWORKDAYS($H$3,H2903,holiday!$B$2:$B$10),IF(DAY(H2903)&lt;DAY(H2904),NETWORKDAYS($H$3,H2903,holiday!$B$2:$B$10),0)))</f>
        <v/>
      </c>
      <c r="O2903" t="str">
        <f>IF(ISBLANK(A2903),"",SUMIF($A$3:$A2903,O$2,$B$3:$B2903))</f>
        <v/>
      </c>
      <c r="P2903" t="str">
        <f>IF(ISBLANK(A2903),"",SUMIF($A$3:$A2903,P$2,$B$3:$B2903))</f>
        <v/>
      </c>
      <c r="Q2903" t="str">
        <f>IF(ISBLANK(A2903),"",SUMIF($A$3:$A2903,Q$2,$B$3:$B2903))</f>
        <v/>
      </c>
      <c r="R2903" t="str">
        <f>IF(ISBLANK(A2903),"",SUMIF($A$3:$A2903,R$2,$B$3:$B2903))</f>
        <v/>
      </c>
      <c r="T2903" s="2" t="str">
        <f t="shared" si="363"/>
        <v/>
      </c>
      <c r="U2903" s="2" t="str">
        <f t="shared" si="364"/>
        <v/>
      </c>
      <c r="V2903" s="2" t="str">
        <f t="shared" si="365"/>
        <v/>
      </c>
      <c r="W2903" s="2" t="str">
        <f t="shared" si="366"/>
        <v/>
      </c>
    </row>
    <row r="2904" spans="8:23" x14ac:dyDescent="0.3">
      <c r="H2904" s="12">
        <f t="shared" si="367"/>
        <v>0</v>
      </c>
      <c r="I2904" s="2" t="str">
        <f t="shared" si="360"/>
        <v/>
      </c>
      <c r="J2904" s="2" t="str">
        <f>IF(ISBLANK(A2904),"",-SUM(I$3:I2904))</f>
        <v/>
      </c>
      <c r="K2904" s="2" t="str">
        <f t="shared" si="361"/>
        <v/>
      </c>
      <c r="L2904" s="7" t="str">
        <f t="shared" si="362"/>
        <v/>
      </c>
      <c r="M2904" s="7" t="str">
        <f>IF(ISBLANK(A2904),"",K2904/($M$1+SUM(K$3:K2903)))</f>
        <v/>
      </c>
      <c r="N2904" t="str">
        <f>IF(ISBLANK(A2904),"",IF(H2905=0,NETWORKDAYS($H$3,H2904,holiday!$B$2:$B$10),IF(DAY(H2904)&lt;DAY(H2905),NETWORKDAYS($H$3,H2904,holiday!$B$2:$B$10),0)))</f>
        <v/>
      </c>
      <c r="O2904" t="str">
        <f>IF(ISBLANK(A2904),"",SUMIF($A$3:$A2904,O$2,$B$3:$B2904))</f>
        <v/>
      </c>
      <c r="P2904" t="str">
        <f>IF(ISBLANK(A2904),"",SUMIF($A$3:$A2904,P$2,$B$3:$B2904))</f>
        <v/>
      </c>
      <c r="Q2904" t="str">
        <f>IF(ISBLANK(A2904),"",SUMIF($A$3:$A2904,Q$2,$B$3:$B2904))</f>
        <v/>
      </c>
      <c r="R2904" t="str">
        <f>IF(ISBLANK(A2904),"",SUMIF($A$3:$A2904,R$2,$B$3:$B2904))</f>
        <v/>
      </c>
      <c r="T2904" s="2" t="str">
        <f t="shared" si="363"/>
        <v/>
      </c>
      <c r="U2904" s="2" t="str">
        <f t="shared" si="364"/>
        <v/>
      </c>
      <c r="V2904" s="2" t="str">
        <f t="shared" si="365"/>
        <v/>
      </c>
      <c r="W2904" s="2" t="str">
        <f t="shared" si="366"/>
        <v/>
      </c>
    </row>
    <row r="2905" spans="8:23" x14ac:dyDescent="0.3">
      <c r="H2905" s="12">
        <f t="shared" si="367"/>
        <v>0</v>
      </c>
      <c r="I2905" s="2" t="str">
        <f t="shared" si="360"/>
        <v/>
      </c>
      <c r="J2905" s="2" t="str">
        <f>IF(ISBLANK(A2905),"",-SUM(I$3:I2905))</f>
        <v/>
      </c>
      <c r="K2905" s="2" t="str">
        <f t="shared" si="361"/>
        <v/>
      </c>
      <c r="L2905" s="7" t="str">
        <f t="shared" si="362"/>
        <v/>
      </c>
      <c r="M2905" s="7" t="str">
        <f>IF(ISBLANK(A2905),"",K2905/($M$1+SUM(K$3:K2904)))</f>
        <v/>
      </c>
      <c r="N2905" t="str">
        <f>IF(ISBLANK(A2905),"",IF(H2906=0,NETWORKDAYS($H$3,H2905,holiday!$B$2:$B$10),IF(DAY(H2905)&lt;DAY(H2906),NETWORKDAYS($H$3,H2905,holiday!$B$2:$B$10),0)))</f>
        <v/>
      </c>
      <c r="O2905" t="str">
        <f>IF(ISBLANK(A2905),"",SUMIF($A$3:$A2905,O$2,$B$3:$B2905))</f>
        <v/>
      </c>
      <c r="P2905" t="str">
        <f>IF(ISBLANK(A2905),"",SUMIF($A$3:$A2905,P$2,$B$3:$B2905))</f>
        <v/>
      </c>
      <c r="Q2905" t="str">
        <f>IF(ISBLANK(A2905),"",SUMIF($A$3:$A2905,Q$2,$B$3:$B2905))</f>
        <v/>
      </c>
      <c r="R2905" t="str">
        <f>IF(ISBLANK(A2905),"",SUMIF($A$3:$A2905,R$2,$B$3:$B2905))</f>
        <v/>
      </c>
      <c r="T2905" s="2" t="str">
        <f t="shared" si="363"/>
        <v/>
      </c>
      <c r="U2905" s="2" t="str">
        <f t="shared" si="364"/>
        <v/>
      </c>
      <c r="V2905" s="2" t="str">
        <f t="shared" si="365"/>
        <v/>
      </c>
      <c r="W2905" s="2" t="str">
        <f t="shared" si="366"/>
        <v/>
      </c>
    </row>
    <row r="2906" spans="8:23" x14ac:dyDescent="0.3">
      <c r="H2906" s="12">
        <f t="shared" si="367"/>
        <v>0</v>
      </c>
      <c r="I2906" s="2" t="str">
        <f t="shared" si="360"/>
        <v/>
      </c>
      <c r="J2906" s="2" t="str">
        <f>IF(ISBLANK(A2906),"",-SUM(I$3:I2906))</f>
        <v/>
      </c>
      <c r="K2906" s="2" t="str">
        <f t="shared" si="361"/>
        <v/>
      </c>
      <c r="L2906" s="7" t="str">
        <f t="shared" si="362"/>
        <v/>
      </c>
      <c r="M2906" s="7" t="str">
        <f>IF(ISBLANK(A2906),"",K2906/($M$1+SUM(K$3:K2905)))</f>
        <v/>
      </c>
      <c r="N2906" t="str">
        <f>IF(ISBLANK(A2906),"",IF(H2907=0,NETWORKDAYS($H$3,H2906,holiday!$B$2:$B$10),IF(DAY(H2906)&lt;DAY(H2907),NETWORKDAYS($H$3,H2906,holiday!$B$2:$B$10),0)))</f>
        <v/>
      </c>
      <c r="O2906" t="str">
        <f>IF(ISBLANK(A2906),"",SUMIF($A$3:$A2906,O$2,$B$3:$B2906))</f>
        <v/>
      </c>
      <c r="P2906" t="str">
        <f>IF(ISBLANK(A2906),"",SUMIF($A$3:$A2906,P$2,$B$3:$B2906))</f>
        <v/>
      </c>
      <c r="Q2906" t="str">
        <f>IF(ISBLANK(A2906),"",SUMIF($A$3:$A2906,Q$2,$B$3:$B2906))</f>
        <v/>
      </c>
      <c r="R2906" t="str">
        <f>IF(ISBLANK(A2906),"",SUMIF($A$3:$A2906,R$2,$B$3:$B2906))</f>
        <v/>
      </c>
      <c r="T2906" s="2" t="str">
        <f t="shared" si="363"/>
        <v/>
      </c>
      <c r="U2906" s="2" t="str">
        <f t="shared" si="364"/>
        <v/>
      </c>
      <c r="V2906" s="2" t="str">
        <f t="shared" si="365"/>
        <v/>
      </c>
      <c r="W2906" s="2" t="str">
        <f t="shared" si="366"/>
        <v/>
      </c>
    </row>
    <row r="2907" spans="8:23" x14ac:dyDescent="0.3">
      <c r="H2907" s="12">
        <f t="shared" si="367"/>
        <v>0</v>
      </c>
      <c r="I2907" s="2" t="str">
        <f t="shared" si="360"/>
        <v/>
      </c>
      <c r="J2907" s="2" t="str">
        <f>IF(ISBLANK(A2907),"",-SUM(I$3:I2907))</f>
        <v/>
      </c>
      <c r="K2907" s="2" t="str">
        <f t="shared" si="361"/>
        <v/>
      </c>
      <c r="L2907" s="7" t="str">
        <f t="shared" si="362"/>
        <v/>
      </c>
      <c r="M2907" s="7" t="str">
        <f>IF(ISBLANK(A2907),"",K2907/($M$1+SUM(K$3:K2906)))</f>
        <v/>
      </c>
      <c r="N2907" t="str">
        <f>IF(ISBLANK(A2907),"",IF(H2908=0,NETWORKDAYS($H$3,H2907,holiday!$B$2:$B$10),IF(DAY(H2907)&lt;DAY(H2908),NETWORKDAYS($H$3,H2907,holiday!$B$2:$B$10),0)))</f>
        <v/>
      </c>
      <c r="O2907" t="str">
        <f>IF(ISBLANK(A2907),"",SUMIF($A$3:$A2907,O$2,$B$3:$B2907))</f>
        <v/>
      </c>
      <c r="P2907" t="str">
        <f>IF(ISBLANK(A2907),"",SUMIF($A$3:$A2907,P$2,$B$3:$B2907))</f>
        <v/>
      </c>
      <c r="Q2907" t="str">
        <f>IF(ISBLANK(A2907),"",SUMIF($A$3:$A2907,Q$2,$B$3:$B2907))</f>
        <v/>
      </c>
      <c r="R2907" t="str">
        <f>IF(ISBLANK(A2907),"",SUMIF($A$3:$A2907,R$2,$B$3:$B2907))</f>
        <v/>
      </c>
      <c r="T2907" s="2" t="str">
        <f t="shared" si="363"/>
        <v/>
      </c>
      <c r="U2907" s="2" t="str">
        <f t="shared" si="364"/>
        <v/>
      </c>
      <c r="V2907" s="2" t="str">
        <f t="shared" si="365"/>
        <v/>
      </c>
      <c r="W2907" s="2" t="str">
        <f t="shared" si="366"/>
        <v/>
      </c>
    </row>
    <row r="2908" spans="8:23" x14ac:dyDescent="0.3">
      <c r="H2908" s="12">
        <f t="shared" si="367"/>
        <v>0</v>
      </c>
      <c r="I2908" s="2" t="str">
        <f t="shared" si="360"/>
        <v/>
      </c>
      <c r="J2908" s="2" t="str">
        <f>IF(ISBLANK(A2908),"",-SUM(I$3:I2908))</f>
        <v/>
      </c>
      <c r="K2908" s="2" t="str">
        <f t="shared" si="361"/>
        <v/>
      </c>
      <c r="L2908" s="7" t="str">
        <f t="shared" si="362"/>
        <v/>
      </c>
      <c r="M2908" s="7" t="str">
        <f>IF(ISBLANK(A2908),"",K2908/($M$1+SUM(K$3:K2907)))</f>
        <v/>
      </c>
      <c r="N2908" t="str">
        <f>IF(ISBLANK(A2908),"",IF(H2909=0,NETWORKDAYS($H$3,H2908,holiday!$B$2:$B$10),IF(DAY(H2908)&lt;DAY(H2909),NETWORKDAYS($H$3,H2908,holiday!$B$2:$B$10),0)))</f>
        <v/>
      </c>
      <c r="O2908" t="str">
        <f>IF(ISBLANK(A2908),"",SUMIF($A$3:$A2908,O$2,$B$3:$B2908))</f>
        <v/>
      </c>
      <c r="P2908" t="str">
        <f>IF(ISBLANK(A2908),"",SUMIF($A$3:$A2908,P$2,$B$3:$B2908))</f>
        <v/>
      </c>
      <c r="Q2908" t="str">
        <f>IF(ISBLANK(A2908),"",SUMIF($A$3:$A2908,Q$2,$B$3:$B2908))</f>
        <v/>
      </c>
      <c r="R2908" t="str">
        <f>IF(ISBLANK(A2908),"",SUMIF($A$3:$A2908,R$2,$B$3:$B2908))</f>
        <v/>
      </c>
      <c r="T2908" s="2" t="str">
        <f t="shared" si="363"/>
        <v/>
      </c>
      <c r="U2908" s="2" t="str">
        <f t="shared" si="364"/>
        <v/>
      </c>
      <c r="V2908" s="2" t="str">
        <f t="shared" si="365"/>
        <v/>
      </c>
      <c r="W2908" s="2" t="str">
        <f t="shared" si="366"/>
        <v/>
      </c>
    </row>
    <row r="2909" spans="8:23" x14ac:dyDescent="0.3">
      <c r="H2909" s="12">
        <f t="shared" si="367"/>
        <v>0</v>
      </c>
      <c r="I2909" s="2" t="str">
        <f t="shared" si="360"/>
        <v/>
      </c>
      <c r="J2909" s="2" t="str">
        <f>IF(ISBLANK(A2909),"",-SUM(I$3:I2909))</f>
        <v/>
      </c>
      <c r="K2909" s="2" t="str">
        <f t="shared" si="361"/>
        <v/>
      </c>
      <c r="L2909" s="7" t="str">
        <f t="shared" si="362"/>
        <v/>
      </c>
      <c r="M2909" s="7" t="str">
        <f>IF(ISBLANK(A2909),"",K2909/($M$1+SUM(K$3:K2908)))</f>
        <v/>
      </c>
      <c r="N2909" t="str">
        <f>IF(ISBLANK(A2909),"",IF(H2910=0,NETWORKDAYS($H$3,H2909,holiday!$B$2:$B$10),IF(DAY(H2909)&lt;DAY(H2910),NETWORKDAYS($H$3,H2909,holiday!$B$2:$B$10),0)))</f>
        <v/>
      </c>
      <c r="O2909" t="str">
        <f>IF(ISBLANK(A2909),"",SUMIF($A$3:$A2909,O$2,$B$3:$B2909))</f>
        <v/>
      </c>
      <c r="P2909" t="str">
        <f>IF(ISBLANK(A2909),"",SUMIF($A$3:$A2909,P$2,$B$3:$B2909))</f>
        <v/>
      </c>
      <c r="Q2909" t="str">
        <f>IF(ISBLANK(A2909),"",SUMIF($A$3:$A2909,Q$2,$B$3:$B2909))</f>
        <v/>
      </c>
      <c r="R2909" t="str">
        <f>IF(ISBLANK(A2909),"",SUMIF($A$3:$A2909,R$2,$B$3:$B2909))</f>
        <v/>
      </c>
      <c r="T2909" s="2" t="str">
        <f t="shared" si="363"/>
        <v/>
      </c>
      <c r="U2909" s="2" t="str">
        <f t="shared" si="364"/>
        <v/>
      </c>
      <c r="V2909" s="2" t="str">
        <f t="shared" si="365"/>
        <v/>
      </c>
      <c r="W2909" s="2" t="str">
        <f t="shared" si="366"/>
        <v/>
      </c>
    </row>
    <row r="2910" spans="8:23" x14ac:dyDescent="0.3">
      <c r="H2910" s="12">
        <f t="shared" si="367"/>
        <v>0</v>
      </c>
      <c r="I2910" s="2" t="str">
        <f t="shared" si="360"/>
        <v/>
      </c>
      <c r="J2910" s="2" t="str">
        <f>IF(ISBLANK(A2910),"",-SUM(I$3:I2910))</f>
        <v/>
      </c>
      <c r="K2910" s="2" t="str">
        <f t="shared" si="361"/>
        <v/>
      </c>
      <c r="L2910" s="7" t="str">
        <f t="shared" si="362"/>
        <v/>
      </c>
      <c r="M2910" s="7" t="str">
        <f>IF(ISBLANK(A2910),"",K2910/($M$1+SUM(K$3:K2909)))</f>
        <v/>
      </c>
      <c r="N2910" t="str">
        <f>IF(ISBLANK(A2910),"",IF(H2911=0,NETWORKDAYS($H$3,H2910,holiday!$B$2:$B$10),IF(DAY(H2910)&lt;DAY(H2911),NETWORKDAYS($H$3,H2910,holiday!$B$2:$B$10),0)))</f>
        <v/>
      </c>
      <c r="O2910" t="str">
        <f>IF(ISBLANK(A2910),"",SUMIF($A$3:$A2910,O$2,$B$3:$B2910))</f>
        <v/>
      </c>
      <c r="P2910" t="str">
        <f>IF(ISBLANK(A2910),"",SUMIF($A$3:$A2910,P$2,$B$3:$B2910))</f>
        <v/>
      </c>
      <c r="Q2910" t="str">
        <f>IF(ISBLANK(A2910),"",SUMIF($A$3:$A2910,Q$2,$B$3:$B2910))</f>
        <v/>
      </c>
      <c r="R2910" t="str">
        <f>IF(ISBLANK(A2910),"",SUMIF($A$3:$A2910,R$2,$B$3:$B2910))</f>
        <v/>
      </c>
      <c r="T2910" s="2" t="str">
        <f t="shared" si="363"/>
        <v/>
      </c>
      <c r="U2910" s="2" t="str">
        <f t="shared" si="364"/>
        <v/>
      </c>
      <c r="V2910" s="2" t="str">
        <f t="shared" si="365"/>
        <v/>
      </c>
      <c r="W2910" s="2" t="str">
        <f t="shared" si="366"/>
        <v/>
      </c>
    </row>
    <row r="2911" spans="8:23" x14ac:dyDescent="0.3">
      <c r="H2911" s="12">
        <f t="shared" si="367"/>
        <v>0</v>
      </c>
      <c r="I2911" s="2" t="str">
        <f t="shared" si="360"/>
        <v/>
      </c>
      <c r="J2911" s="2" t="str">
        <f>IF(ISBLANK(A2911),"",-SUM(I$3:I2911))</f>
        <v/>
      </c>
      <c r="K2911" s="2" t="str">
        <f t="shared" si="361"/>
        <v/>
      </c>
      <c r="L2911" s="7" t="str">
        <f t="shared" si="362"/>
        <v/>
      </c>
      <c r="M2911" s="7" t="str">
        <f>IF(ISBLANK(A2911),"",K2911/($M$1+SUM(K$3:K2910)))</f>
        <v/>
      </c>
      <c r="N2911" t="str">
        <f>IF(ISBLANK(A2911),"",IF(H2912=0,NETWORKDAYS($H$3,H2911,holiday!$B$2:$B$10),IF(DAY(H2911)&lt;DAY(H2912),NETWORKDAYS($H$3,H2911,holiday!$B$2:$B$10),0)))</f>
        <v/>
      </c>
      <c r="O2911" t="str">
        <f>IF(ISBLANK(A2911),"",SUMIF($A$3:$A2911,O$2,$B$3:$B2911))</f>
        <v/>
      </c>
      <c r="P2911" t="str">
        <f>IF(ISBLANK(A2911),"",SUMIF($A$3:$A2911,P$2,$B$3:$B2911))</f>
        <v/>
      </c>
      <c r="Q2911" t="str">
        <f>IF(ISBLANK(A2911),"",SUMIF($A$3:$A2911,Q$2,$B$3:$B2911))</f>
        <v/>
      </c>
      <c r="R2911" t="str">
        <f>IF(ISBLANK(A2911),"",SUMIF($A$3:$A2911,R$2,$B$3:$B2911))</f>
        <v/>
      </c>
      <c r="T2911" s="2" t="str">
        <f t="shared" si="363"/>
        <v/>
      </c>
      <c r="U2911" s="2" t="str">
        <f t="shared" si="364"/>
        <v/>
      </c>
      <c r="V2911" s="2" t="str">
        <f t="shared" si="365"/>
        <v/>
      </c>
      <c r="W2911" s="2" t="str">
        <f t="shared" si="366"/>
        <v/>
      </c>
    </row>
    <row r="2912" spans="8:23" x14ac:dyDescent="0.3">
      <c r="H2912" s="12">
        <f t="shared" si="367"/>
        <v>0</v>
      </c>
      <c r="I2912" s="2" t="str">
        <f t="shared" si="360"/>
        <v/>
      </c>
      <c r="J2912" s="2" t="str">
        <f>IF(ISBLANK(A2912),"",-SUM(I$3:I2912))</f>
        <v/>
      </c>
      <c r="K2912" s="2" t="str">
        <f t="shared" si="361"/>
        <v/>
      </c>
      <c r="L2912" s="7" t="str">
        <f t="shared" si="362"/>
        <v/>
      </c>
      <c r="M2912" s="7" t="str">
        <f>IF(ISBLANK(A2912),"",K2912/($M$1+SUM(K$3:K2911)))</f>
        <v/>
      </c>
      <c r="N2912" t="str">
        <f>IF(ISBLANK(A2912),"",IF(H2913=0,NETWORKDAYS($H$3,H2912,holiday!$B$2:$B$10),IF(DAY(H2912)&lt;DAY(H2913),NETWORKDAYS($H$3,H2912,holiday!$B$2:$B$10),0)))</f>
        <v/>
      </c>
      <c r="O2912" t="str">
        <f>IF(ISBLANK(A2912),"",SUMIF($A$3:$A2912,O$2,$B$3:$B2912))</f>
        <v/>
      </c>
      <c r="P2912" t="str">
        <f>IF(ISBLANK(A2912),"",SUMIF($A$3:$A2912,P$2,$B$3:$B2912))</f>
        <v/>
      </c>
      <c r="Q2912" t="str">
        <f>IF(ISBLANK(A2912),"",SUMIF($A$3:$A2912,Q$2,$B$3:$B2912))</f>
        <v/>
      </c>
      <c r="R2912" t="str">
        <f>IF(ISBLANK(A2912),"",SUMIF($A$3:$A2912,R$2,$B$3:$B2912))</f>
        <v/>
      </c>
      <c r="T2912" s="2" t="str">
        <f t="shared" si="363"/>
        <v/>
      </c>
      <c r="U2912" s="2" t="str">
        <f t="shared" si="364"/>
        <v/>
      </c>
      <c r="V2912" s="2" t="str">
        <f t="shared" si="365"/>
        <v/>
      </c>
      <c r="W2912" s="2" t="str">
        <f t="shared" si="366"/>
        <v/>
      </c>
    </row>
    <row r="2913" spans="8:23" x14ac:dyDescent="0.3">
      <c r="H2913" s="12">
        <f t="shared" si="367"/>
        <v>0</v>
      </c>
      <c r="I2913" s="2" t="str">
        <f t="shared" si="360"/>
        <v/>
      </c>
      <c r="J2913" s="2" t="str">
        <f>IF(ISBLANK(A2913),"",-SUM(I$3:I2913))</f>
        <v/>
      </c>
      <c r="K2913" s="2" t="str">
        <f t="shared" si="361"/>
        <v/>
      </c>
      <c r="L2913" s="7" t="str">
        <f t="shared" si="362"/>
        <v/>
      </c>
      <c r="M2913" s="7" t="str">
        <f>IF(ISBLANK(A2913),"",K2913/($M$1+SUM(K$3:K2912)))</f>
        <v/>
      </c>
      <c r="N2913" t="str">
        <f>IF(ISBLANK(A2913),"",IF(H2914=0,NETWORKDAYS($H$3,H2913,holiday!$B$2:$B$10),IF(DAY(H2913)&lt;DAY(H2914),NETWORKDAYS($H$3,H2913,holiday!$B$2:$B$10),0)))</f>
        <v/>
      </c>
      <c r="O2913" t="str">
        <f>IF(ISBLANK(A2913),"",SUMIF($A$3:$A2913,O$2,$B$3:$B2913))</f>
        <v/>
      </c>
      <c r="P2913" t="str">
        <f>IF(ISBLANK(A2913),"",SUMIF($A$3:$A2913,P$2,$B$3:$B2913))</f>
        <v/>
      </c>
      <c r="Q2913" t="str">
        <f>IF(ISBLANK(A2913),"",SUMIF($A$3:$A2913,Q$2,$B$3:$B2913))</f>
        <v/>
      </c>
      <c r="R2913" t="str">
        <f>IF(ISBLANK(A2913),"",SUMIF($A$3:$A2913,R$2,$B$3:$B2913))</f>
        <v/>
      </c>
      <c r="T2913" s="2" t="str">
        <f t="shared" si="363"/>
        <v/>
      </c>
      <c r="U2913" s="2" t="str">
        <f t="shared" si="364"/>
        <v/>
      </c>
      <c r="V2913" s="2" t="str">
        <f t="shared" si="365"/>
        <v/>
      </c>
      <c r="W2913" s="2" t="str">
        <f t="shared" si="366"/>
        <v/>
      </c>
    </row>
    <row r="2914" spans="8:23" x14ac:dyDescent="0.3">
      <c r="H2914" s="12">
        <f t="shared" si="367"/>
        <v>0</v>
      </c>
      <c r="I2914" s="2" t="str">
        <f t="shared" si="360"/>
        <v/>
      </c>
      <c r="J2914" s="2" t="str">
        <f>IF(ISBLANK(A2914),"",-SUM(I$3:I2914))</f>
        <v/>
      </c>
      <c r="K2914" s="2" t="str">
        <f t="shared" si="361"/>
        <v/>
      </c>
      <c r="L2914" s="7" t="str">
        <f t="shared" si="362"/>
        <v/>
      </c>
      <c r="M2914" s="7" t="str">
        <f>IF(ISBLANK(A2914),"",K2914/($M$1+SUM(K$3:K2913)))</f>
        <v/>
      </c>
      <c r="N2914" t="str">
        <f>IF(ISBLANK(A2914),"",IF(H2915=0,NETWORKDAYS($H$3,H2914,holiday!$B$2:$B$10),IF(DAY(H2914)&lt;DAY(H2915),NETWORKDAYS($H$3,H2914,holiday!$B$2:$B$10),0)))</f>
        <v/>
      </c>
      <c r="O2914" t="str">
        <f>IF(ISBLANK(A2914),"",SUMIF($A$3:$A2914,O$2,$B$3:$B2914))</f>
        <v/>
      </c>
      <c r="P2914" t="str">
        <f>IF(ISBLANK(A2914),"",SUMIF($A$3:$A2914,P$2,$B$3:$B2914))</f>
        <v/>
      </c>
      <c r="Q2914" t="str">
        <f>IF(ISBLANK(A2914),"",SUMIF($A$3:$A2914,Q$2,$B$3:$B2914))</f>
        <v/>
      </c>
      <c r="R2914" t="str">
        <f>IF(ISBLANK(A2914),"",SUMIF($A$3:$A2914,R$2,$B$3:$B2914))</f>
        <v/>
      </c>
      <c r="T2914" s="2" t="str">
        <f t="shared" si="363"/>
        <v/>
      </c>
      <c r="U2914" s="2" t="str">
        <f t="shared" si="364"/>
        <v/>
      </c>
      <c r="V2914" s="2" t="str">
        <f t="shared" si="365"/>
        <v/>
      </c>
      <c r="W2914" s="2" t="str">
        <f t="shared" si="366"/>
        <v/>
      </c>
    </row>
    <row r="2915" spans="8:23" x14ac:dyDescent="0.3">
      <c r="H2915" s="12">
        <f t="shared" si="367"/>
        <v>0</v>
      </c>
      <c r="I2915" s="2" t="str">
        <f t="shared" si="360"/>
        <v/>
      </c>
      <c r="J2915" s="2" t="str">
        <f>IF(ISBLANK(A2915),"",-SUM(I$3:I2915))</f>
        <v/>
      </c>
      <c r="K2915" s="2" t="str">
        <f t="shared" si="361"/>
        <v/>
      </c>
      <c r="L2915" s="7" t="str">
        <f t="shared" si="362"/>
        <v/>
      </c>
      <c r="M2915" s="7" t="str">
        <f>IF(ISBLANK(A2915),"",K2915/($M$1+SUM(K$3:K2914)))</f>
        <v/>
      </c>
      <c r="N2915" t="str">
        <f>IF(ISBLANK(A2915),"",IF(H2916=0,NETWORKDAYS($H$3,H2915,holiday!$B$2:$B$10),IF(DAY(H2915)&lt;DAY(H2916),NETWORKDAYS($H$3,H2915,holiday!$B$2:$B$10),0)))</f>
        <v/>
      </c>
      <c r="O2915" t="str">
        <f>IF(ISBLANK(A2915),"",SUMIF($A$3:$A2915,O$2,$B$3:$B2915))</f>
        <v/>
      </c>
      <c r="P2915" t="str">
        <f>IF(ISBLANK(A2915),"",SUMIF($A$3:$A2915,P$2,$B$3:$B2915))</f>
        <v/>
      </c>
      <c r="Q2915" t="str">
        <f>IF(ISBLANK(A2915),"",SUMIF($A$3:$A2915,Q$2,$B$3:$B2915))</f>
        <v/>
      </c>
      <c r="R2915" t="str">
        <f>IF(ISBLANK(A2915),"",SUMIF($A$3:$A2915,R$2,$B$3:$B2915))</f>
        <v/>
      </c>
      <c r="T2915" s="2" t="str">
        <f t="shared" si="363"/>
        <v/>
      </c>
      <c r="U2915" s="2" t="str">
        <f t="shared" si="364"/>
        <v/>
      </c>
      <c r="V2915" s="2" t="str">
        <f t="shared" si="365"/>
        <v/>
      </c>
      <c r="W2915" s="2" t="str">
        <f t="shared" si="366"/>
        <v/>
      </c>
    </row>
    <row r="2916" spans="8:23" x14ac:dyDescent="0.3">
      <c r="H2916" s="12">
        <f t="shared" si="367"/>
        <v>0</v>
      </c>
      <c r="I2916" s="2" t="str">
        <f t="shared" si="360"/>
        <v/>
      </c>
      <c r="J2916" s="2" t="str">
        <f>IF(ISBLANK(A2916),"",-SUM(I$3:I2916))</f>
        <v/>
      </c>
      <c r="K2916" s="2" t="str">
        <f t="shared" si="361"/>
        <v/>
      </c>
      <c r="L2916" s="7" t="str">
        <f t="shared" si="362"/>
        <v/>
      </c>
      <c r="M2916" s="7" t="str">
        <f>IF(ISBLANK(A2916),"",K2916/($M$1+SUM(K$3:K2915)))</f>
        <v/>
      </c>
      <c r="N2916" t="str">
        <f>IF(ISBLANK(A2916),"",IF(H2917=0,NETWORKDAYS($H$3,H2916,holiday!$B$2:$B$10),IF(DAY(H2916)&lt;DAY(H2917),NETWORKDAYS($H$3,H2916,holiday!$B$2:$B$10),0)))</f>
        <v/>
      </c>
      <c r="O2916" t="str">
        <f>IF(ISBLANK(A2916),"",SUMIF($A$3:$A2916,O$2,$B$3:$B2916))</f>
        <v/>
      </c>
      <c r="P2916" t="str">
        <f>IF(ISBLANK(A2916),"",SUMIF($A$3:$A2916,P$2,$B$3:$B2916))</f>
        <v/>
      </c>
      <c r="Q2916" t="str">
        <f>IF(ISBLANK(A2916),"",SUMIF($A$3:$A2916,Q$2,$B$3:$B2916))</f>
        <v/>
      </c>
      <c r="R2916" t="str">
        <f>IF(ISBLANK(A2916),"",SUMIF($A$3:$A2916,R$2,$B$3:$B2916))</f>
        <v/>
      </c>
      <c r="T2916" s="2" t="str">
        <f t="shared" si="363"/>
        <v/>
      </c>
      <c r="U2916" s="2" t="str">
        <f t="shared" si="364"/>
        <v/>
      </c>
      <c r="V2916" s="2" t="str">
        <f t="shared" si="365"/>
        <v/>
      </c>
      <c r="W2916" s="2" t="str">
        <f t="shared" si="366"/>
        <v/>
      </c>
    </row>
    <row r="2917" spans="8:23" x14ac:dyDescent="0.3">
      <c r="H2917" s="12">
        <f t="shared" si="367"/>
        <v>0</v>
      </c>
      <c r="I2917" s="2" t="str">
        <f t="shared" si="360"/>
        <v/>
      </c>
      <c r="J2917" s="2" t="str">
        <f>IF(ISBLANK(A2917),"",-SUM(I$3:I2917))</f>
        <v/>
      </c>
      <c r="K2917" s="2" t="str">
        <f t="shared" si="361"/>
        <v/>
      </c>
      <c r="L2917" s="7" t="str">
        <f t="shared" si="362"/>
        <v/>
      </c>
      <c r="M2917" s="7" t="str">
        <f>IF(ISBLANK(A2917),"",K2917/($M$1+SUM(K$3:K2916)))</f>
        <v/>
      </c>
      <c r="N2917" t="str">
        <f>IF(ISBLANK(A2917),"",IF(H2918=0,NETWORKDAYS($H$3,H2917,holiday!$B$2:$B$10),IF(DAY(H2917)&lt;DAY(H2918),NETWORKDAYS($H$3,H2917,holiday!$B$2:$B$10),0)))</f>
        <v/>
      </c>
      <c r="O2917" t="str">
        <f>IF(ISBLANK(A2917),"",SUMIF($A$3:$A2917,O$2,$B$3:$B2917))</f>
        <v/>
      </c>
      <c r="P2917" t="str">
        <f>IF(ISBLANK(A2917),"",SUMIF($A$3:$A2917,P$2,$B$3:$B2917))</f>
        <v/>
      </c>
      <c r="Q2917" t="str">
        <f>IF(ISBLANK(A2917),"",SUMIF($A$3:$A2917,Q$2,$B$3:$B2917))</f>
        <v/>
      </c>
      <c r="R2917" t="str">
        <f>IF(ISBLANK(A2917),"",SUMIF($A$3:$A2917,R$2,$B$3:$B2917))</f>
        <v/>
      </c>
      <c r="T2917" s="2" t="str">
        <f t="shared" si="363"/>
        <v/>
      </c>
      <c r="U2917" s="2" t="str">
        <f t="shared" si="364"/>
        <v/>
      </c>
      <c r="V2917" s="2" t="str">
        <f t="shared" si="365"/>
        <v/>
      </c>
      <c r="W2917" s="2" t="str">
        <f t="shared" si="366"/>
        <v/>
      </c>
    </row>
    <row r="2918" spans="8:23" x14ac:dyDescent="0.3">
      <c r="H2918" s="12">
        <f t="shared" si="367"/>
        <v>0</v>
      </c>
      <c r="I2918" s="2" t="str">
        <f t="shared" si="360"/>
        <v/>
      </c>
      <c r="J2918" s="2" t="str">
        <f>IF(ISBLANK(A2918),"",-SUM(I$3:I2918))</f>
        <v/>
      </c>
      <c r="K2918" s="2" t="str">
        <f t="shared" si="361"/>
        <v/>
      </c>
      <c r="L2918" s="7" t="str">
        <f t="shared" si="362"/>
        <v/>
      </c>
      <c r="M2918" s="7" t="str">
        <f>IF(ISBLANK(A2918),"",K2918/($M$1+SUM(K$3:K2917)))</f>
        <v/>
      </c>
      <c r="N2918" t="str">
        <f>IF(ISBLANK(A2918),"",IF(H2919=0,NETWORKDAYS($H$3,H2918,holiday!$B$2:$B$10),IF(DAY(H2918)&lt;DAY(H2919),NETWORKDAYS($H$3,H2918,holiday!$B$2:$B$10),0)))</f>
        <v/>
      </c>
      <c r="O2918" t="str">
        <f>IF(ISBLANK(A2918),"",SUMIF($A$3:$A2918,O$2,$B$3:$B2918))</f>
        <v/>
      </c>
      <c r="P2918" t="str">
        <f>IF(ISBLANK(A2918),"",SUMIF($A$3:$A2918,P$2,$B$3:$B2918))</f>
        <v/>
      </c>
      <c r="Q2918" t="str">
        <f>IF(ISBLANK(A2918),"",SUMIF($A$3:$A2918,Q$2,$B$3:$B2918))</f>
        <v/>
      </c>
      <c r="R2918" t="str">
        <f>IF(ISBLANK(A2918),"",SUMIF($A$3:$A2918,R$2,$B$3:$B2918))</f>
        <v/>
      </c>
      <c r="T2918" s="2" t="str">
        <f t="shared" si="363"/>
        <v/>
      </c>
      <c r="U2918" s="2" t="str">
        <f t="shared" si="364"/>
        <v/>
      </c>
      <c r="V2918" s="2" t="str">
        <f t="shared" si="365"/>
        <v/>
      </c>
      <c r="W2918" s="2" t="str">
        <f t="shared" si="366"/>
        <v/>
      </c>
    </row>
    <row r="2919" spans="8:23" x14ac:dyDescent="0.3">
      <c r="H2919" s="12">
        <f t="shared" si="367"/>
        <v>0</v>
      </c>
      <c r="I2919" s="2" t="str">
        <f t="shared" si="360"/>
        <v/>
      </c>
      <c r="J2919" s="2" t="str">
        <f>IF(ISBLANK(A2919),"",-SUM(I$3:I2919))</f>
        <v/>
      </c>
      <c r="K2919" s="2" t="str">
        <f t="shared" si="361"/>
        <v/>
      </c>
      <c r="L2919" s="7" t="str">
        <f t="shared" si="362"/>
        <v/>
      </c>
      <c r="M2919" s="7" t="str">
        <f>IF(ISBLANK(A2919),"",K2919/($M$1+SUM(K$3:K2918)))</f>
        <v/>
      </c>
      <c r="N2919" t="str">
        <f>IF(ISBLANK(A2919),"",IF(H2920=0,NETWORKDAYS($H$3,H2919,holiday!$B$2:$B$10),IF(DAY(H2919)&lt;DAY(H2920),NETWORKDAYS($H$3,H2919,holiday!$B$2:$B$10),0)))</f>
        <v/>
      </c>
      <c r="O2919" t="str">
        <f>IF(ISBLANK(A2919),"",SUMIF($A$3:$A2919,O$2,$B$3:$B2919))</f>
        <v/>
      </c>
      <c r="P2919" t="str">
        <f>IF(ISBLANK(A2919),"",SUMIF($A$3:$A2919,P$2,$B$3:$B2919))</f>
        <v/>
      </c>
      <c r="Q2919" t="str">
        <f>IF(ISBLANK(A2919),"",SUMIF($A$3:$A2919,Q$2,$B$3:$B2919))</f>
        <v/>
      </c>
      <c r="R2919" t="str">
        <f>IF(ISBLANK(A2919),"",SUMIF($A$3:$A2919,R$2,$B$3:$B2919))</f>
        <v/>
      </c>
      <c r="T2919" s="2" t="str">
        <f t="shared" si="363"/>
        <v/>
      </c>
      <c r="U2919" s="2" t="str">
        <f t="shared" si="364"/>
        <v/>
      </c>
      <c r="V2919" s="2" t="str">
        <f t="shared" si="365"/>
        <v/>
      </c>
      <c r="W2919" s="2" t="str">
        <f t="shared" si="366"/>
        <v/>
      </c>
    </row>
    <row r="2920" spans="8:23" x14ac:dyDescent="0.3">
      <c r="H2920" s="12">
        <f t="shared" si="367"/>
        <v>0</v>
      </c>
      <c r="I2920" s="2" t="str">
        <f t="shared" ref="I2920:I2983" si="368">IF(ISBLANK(A2920),"",-B2920*C2920)</f>
        <v/>
      </c>
      <c r="J2920" s="2" t="str">
        <f>IF(ISBLANK(A2920),"",-SUM(I$3:I2920))</f>
        <v/>
      </c>
      <c r="K2920" s="2" t="str">
        <f t="shared" ref="K2920:K2983" si="369">IF(ISBLANK(A2920),"",SUMPRODUCT(O2920:R2920,T2920:W2920)-J2920)</f>
        <v/>
      </c>
      <c r="L2920" s="7" t="str">
        <f t="shared" ref="L2920:L2983" si="370">IF(ISBLANK(A2920),"",K2920/$M$1)</f>
        <v/>
      </c>
      <c r="M2920" s="7" t="str">
        <f>IF(ISBLANK(A2920),"",K2920/($M$1+SUM(K$3:K2919)))</f>
        <v/>
      </c>
      <c r="N2920" t="str">
        <f>IF(ISBLANK(A2920),"",IF(H2921=0,NETWORKDAYS($H$3,H2920,holiday!$B$2:$B$10),IF(DAY(H2920)&lt;DAY(H2921),NETWORKDAYS($H$3,H2920,holiday!$B$2:$B$10),0)))</f>
        <v/>
      </c>
      <c r="O2920" t="str">
        <f>IF(ISBLANK(A2920),"",SUMIF($A$3:$A2920,O$2,$B$3:$B2920))</f>
        <v/>
      </c>
      <c r="P2920" t="str">
        <f>IF(ISBLANK(A2920),"",SUMIF($A$3:$A2920,P$2,$B$3:$B2920))</f>
        <v/>
      </c>
      <c r="Q2920" t="str">
        <f>IF(ISBLANK(A2920),"",SUMIF($A$3:$A2920,Q$2,$B$3:$B2920))</f>
        <v/>
      </c>
      <c r="R2920" t="str">
        <f>IF(ISBLANK(A2920),"",SUMIF($A$3:$A2920,R$2,$B$3:$B2920))</f>
        <v/>
      </c>
      <c r="T2920" s="2" t="str">
        <f t="shared" ref="T2920:T2983" si="371">IF(ISBLANK(A2920),"",IF($A2920=T$2,$C2920,T2919))</f>
        <v/>
      </c>
      <c r="U2920" s="2" t="str">
        <f t="shared" ref="U2920:U2983" si="372">IF(ISBLANK(A2920),"",IF($A2920=U$2,$C2920,U2919))</f>
        <v/>
      </c>
      <c r="V2920" s="2" t="str">
        <f t="shared" ref="V2920:V2983" si="373">IF(ISBLANK(A2920),"",IF($A2920=V$2,$C2920,V2919))</f>
        <v/>
      </c>
      <c r="W2920" s="2" t="str">
        <f t="shared" ref="W2920:W2983" si="374">IF(ISBLANK(A2920),"",IF($A2920=W$2,$C2920,W2919))</f>
        <v/>
      </c>
    </row>
    <row r="2921" spans="8:23" x14ac:dyDescent="0.3">
      <c r="H2921" s="12">
        <f t="shared" si="367"/>
        <v>0</v>
      </c>
      <c r="I2921" s="2" t="str">
        <f t="shared" si="368"/>
        <v/>
      </c>
      <c r="J2921" s="2" t="str">
        <f>IF(ISBLANK(A2921),"",-SUM(I$3:I2921))</f>
        <v/>
      </c>
      <c r="K2921" s="2" t="str">
        <f t="shared" si="369"/>
        <v/>
      </c>
      <c r="L2921" s="7" t="str">
        <f t="shared" si="370"/>
        <v/>
      </c>
      <c r="M2921" s="7" t="str">
        <f>IF(ISBLANK(A2921),"",K2921/($M$1+SUM(K$3:K2920)))</f>
        <v/>
      </c>
      <c r="N2921" t="str">
        <f>IF(ISBLANK(A2921),"",IF(H2922=0,NETWORKDAYS($H$3,H2921,holiday!$B$2:$B$10),IF(DAY(H2921)&lt;DAY(H2922),NETWORKDAYS($H$3,H2921,holiday!$B$2:$B$10),0)))</f>
        <v/>
      </c>
      <c r="O2921" t="str">
        <f>IF(ISBLANK(A2921),"",SUMIF($A$3:$A2921,O$2,$B$3:$B2921))</f>
        <v/>
      </c>
      <c r="P2921" t="str">
        <f>IF(ISBLANK(A2921),"",SUMIF($A$3:$A2921,P$2,$B$3:$B2921))</f>
        <v/>
      </c>
      <c r="Q2921" t="str">
        <f>IF(ISBLANK(A2921),"",SUMIF($A$3:$A2921,Q$2,$B$3:$B2921))</f>
        <v/>
      </c>
      <c r="R2921" t="str">
        <f>IF(ISBLANK(A2921),"",SUMIF($A$3:$A2921,R$2,$B$3:$B2921))</f>
        <v/>
      </c>
      <c r="T2921" s="2" t="str">
        <f t="shared" si="371"/>
        <v/>
      </c>
      <c r="U2921" s="2" t="str">
        <f t="shared" si="372"/>
        <v/>
      </c>
      <c r="V2921" s="2" t="str">
        <f t="shared" si="373"/>
        <v/>
      </c>
      <c r="W2921" s="2" t="str">
        <f t="shared" si="374"/>
        <v/>
      </c>
    </row>
    <row r="2922" spans="8:23" x14ac:dyDescent="0.3">
      <c r="H2922" s="12">
        <f t="shared" si="367"/>
        <v>0</v>
      </c>
      <c r="I2922" s="2" t="str">
        <f t="shared" si="368"/>
        <v/>
      </c>
      <c r="J2922" s="2" t="str">
        <f>IF(ISBLANK(A2922),"",-SUM(I$3:I2922))</f>
        <v/>
      </c>
      <c r="K2922" s="2" t="str">
        <f t="shared" si="369"/>
        <v/>
      </c>
      <c r="L2922" s="7" t="str">
        <f t="shared" si="370"/>
        <v/>
      </c>
      <c r="M2922" s="7" t="str">
        <f>IF(ISBLANK(A2922),"",K2922/($M$1+SUM(K$3:K2921)))</f>
        <v/>
      </c>
      <c r="N2922" t="str">
        <f>IF(ISBLANK(A2922),"",IF(H2923=0,NETWORKDAYS($H$3,H2922,holiday!$B$2:$B$10),IF(DAY(H2922)&lt;DAY(H2923),NETWORKDAYS($H$3,H2922,holiday!$B$2:$B$10),0)))</f>
        <v/>
      </c>
      <c r="O2922" t="str">
        <f>IF(ISBLANK(A2922),"",SUMIF($A$3:$A2922,O$2,$B$3:$B2922))</f>
        <v/>
      </c>
      <c r="P2922" t="str">
        <f>IF(ISBLANK(A2922),"",SUMIF($A$3:$A2922,P$2,$B$3:$B2922))</f>
        <v/>
      </c>
      <c r="Q2922" t="str">
        <f>IF(ISBLANK(A2922),"",SUMIF($A$3:$A2922,Q$2,$B$3:$B2922))</f>
        <v/>
      </c>
      <c r="R2922" t="str">
        <f>IF(ISBLANK(A2922),"",SUMIF($A$3:$A2922,R$2,$B$3:$B2922))</f>
        <v/>
      </c>
      <c r="T2922" s="2" t="str">
        <f t="shared" si="371"/>
        <v/>
      </c>
      <c r="U2922" s="2" t="str">
        <f t="shared" si="372"/>
        <v/>
      </c>
      <c r="V2922" s="2" t="str">
        <f t="shared" si="373"/>
        <v/>
      </c>
      <c r="W2922" s="2" t="str">
        <f t="shared" si="374"/>
        <v/>
      </c>
    </row>
    <row r="2923" spans="8:23" x14ac:dyDescent="0.3">
      <c r="H2923" s="12">
        <f t="shared" si="367"/>
        <v>0</v>
      </c>
      <c r="I2923" s="2" t="str">
        <f t="shared" si="368"/>
        <v/>
      </c>
      <c r="J2923" s="2" t="str">
        <f>IF(ISBLANK(A2923),"",-SUM(I$3:I2923))</f>
        <v/>
      </c>
      <c r="K2923" s="2" t="str">
        <f t="shared" si="369"/>
        <v/>
      </c>
      <c r="L2923" s="7" t="str">
        <f t="shared" si="370"/>
        <v/>
      </c>
      <c r="M2923" s="7" t="str">
        <f>IF(ISBLANK(A2923),"",K2923/($M$1+SUM(K$3:K2922)))</f>
        <v/>
      </c>
      <c r="N2923" t="str">
        <f>IF(ISBLANK(A2923),"",IF(H2924=0,NETWORKDAYS($H$3,H2923,holiday!$B$2:$B$10),IF(DAY(H2923)&lt;DAY(H2924),NETWORKDAYS($H$3,H2923,holiday!$B$2:$B$10),0)))</f>
        <v/>
      </c>
      <c r="O2923" t="str">
        <f>IF(ISBLANK(A2923),"",SUMIF($A$3:$A2923,O$2,$B$3:$B2923))</f>
        <v/>
      </c>
      <c r="P2923" t="str">
        <f>IF(ISBLANK(A2923),"",SUMIF($A$3:$A2923,P$2,$B$3:$B2923))</f>
        <v/>
      </c>
      <c r="Q2923" t="str">
        <f>IF(ISBLANK(A2923),"",SUMIF($A$3:$A2923,Q$2,$B$3:$B2923))</f>
        <v/>
      </c>
      <c r="R2923" t="str">
        <f>IF(ISBLANK(A2923),"",SUMIF($A$3:$A2923,R$2,$B$3:$B2923))</f>
        <v/>
      </c>
      <c r="T2923" s="2" t="str">
        <f t="shared" si="371"/>
        <v/>
      </c>
      <c r="U2923" s="2" t="str">
        <f t="shared" si="372"/>
        <v/>
      </c>
      <c r="V2923" s="2" t="str">
        <f t="shared" si="373"/>
        <v/>
      </c>
      <c r="W2923" s="2" t="str">
        <f t="shared" si="374"/>
        <v/>
      </c>
    </row>
    <row r="2924" spans="8:23" x14ac:dyDescent="0.3">
      <c r="H2924" s="12">
        <f t="shared" si="367"/>
        <v>0</v>
      </c>
      <c r="I2924" s="2" t="str">
        <f t="shared" si="368"/>
        <v/>
      </c>
      <c r="J2924" s="2" t="str">
        <f>IF(ISBLANK(A2924),"",-SUM(I$3:I2924))</f>
        <v/>
      </c>
      <c r="K2924" s="2" t="str">
        <f t="shared" si="369"/>
        <v/>
      </c>
      <c r="L2924" s="7" t="str">
        <f t="shared" si="370"/>
        <v/>
      </c>
      <c r="M2924" s="7" t="str">
        <f>IF(ISBLANK(A2924),"",K2924/($M$1+SUM(K$3:K2923)))</f>
        <v/>
      </c>
      <c r="N2924" t="str">
        <f>IF(ISBLANK(A2924),"",IF(H2925=0,NETWORKDAYS($H$3,H2924,holiday!$B$2:$B$10),IF(DAY(H2924)&lt;DAY(H2925),NETWORKDAYS($H$3,H2924,holiday!$B$2:$B$10),0)))</f>
        <v/>
      </c>
      <c r="O2924" t="str">
        <f>IF(ISBLANK(A2924),"",SUMIF($A$3:$A2924,O$2,$B$3:$B2924))</f>
        <v/>
      </c>
      <c r="P2924" t="str">
        <f>IF(ISBLANK(A2924),"",SUMIF($A$3:$A2924,P$2,$B$3:$B2924))</f>
        <v/>
      </c>
      <c r="Q2924" t="str">
        <f>IF(ISBLANK(A2924),"",SUMIF($A$3:$A2924,Q$2,$B$3:$B2924))</f>
        <v/>
      </c>
      <c r="R2924" t="str">
        <f>IF(ISBLANK(A2924),"",SUMIF($A$3:$A2924,R$2,$B$3:$B2924))</f>
        <v/>
      </c>
      <c r="T2924" s="2" t="str">
        <f t="shared" si="371"/>
        <v/>
      </c>
      <c r="U2924" s="2" t="str">
        <f t="shared" si="372"/>
        <v/>
      </c>
      <c r="V2924" s="2" t="str">
        <f t="shared" si="373"/>
        <v/>
      </c>
      <c r="W2924" s="2" t="str">
        <f t="shared" si="374"/>
        <v/>
      </c>
    </row>
    <row r="2925" spans="8:23" x14ac:dyDescent="0.3">
      <c r="H2925" s="12">
        <f t="shared" si="367"/>
        <v>0</v>
      </c>
      <c r="I2925" s="2" t="str">
        <f t="shared" si="368"/>
        <v/>
      </c>
      <c r="J2925" s="2" t="str">
        <f>IF(ISBLANK(A2925),"",-SUM(I$3:I2925))</f>
        <v/>
      </c>
      <c r="K2925" s="2" t="str">
        <f t="shared" si="369"/>
        <v/>
      </c>
      <c r="L2925" s="7" t="str">
        <f t="shared" si="370"/>
        <v/>
      </c>
      <c r="M2925" s="7" t="str">
        <f>IF(ISBLANK(A2925),"",K2925/($M$1+SUM(K$3:K2924)))</f>
        <v/>
      </c>
      <c r="N2925" t="str">
        <f>IF(ISBLANK(A2925),"",IF(H2926=0,NETWORKDAYS($H$3,H2925,holiday!$B$2:$B$10),IF(DAY(H2925)&lt;DAY(H2926),NETWORKDAYS($H$3,H2925,holiday!$B$2:$B$10),0)))</f>
        <v/>
      </c>
      <c r="O2925" t="str">
        <f>IF(ISBLANK(A2925),"",SUMIF($A$3:$A2925,O$2,$B$3:$B2925))</f>
        <v/>
      </c>
      <c r="P2925" t="str">
        <f>IF(ISBLANK(A2925),"",SUMIF($A$3:$A2925,P$2,$B$3:$B2925))</f>
        <v/>
      </c>
      <c r="Q2925" t="str">
        <f>IF(ISBLANK(A2925),"",SUMIF($A$3:$A2925,Q$2,$B$3:$B2925))</f>
        <v/>
      </c>
      <c r="R2925" t="str">
        <f>IF(ISBLANK(A2925),"",SUMIF($A$3:$A2925,R$2,$B$3:$B2925))</f>
        <v/>
      </c>
      <c r="T2925" s="2" t="str">
        <f t="shared" si="371"/>
        <v/>
      </c>
      <c r="U2925" s="2" t="str">
        <f t="shared" si="372"/>
        <v/>
      </c>
      <c r="V2925" s="2" t="str">
        <f t="shared" si="373"/>
        <v/>
      </c>
      <c r="W2925" s="2" t="str">
        <f t="shared" si="374"/>
        <v/>
      </c>
    </row>
    <row r="2926" spans="8:23" x14ac:dyDescent="0.3">
      <c r="H2926" s="12">
        <f t="shared" si="367"/>
        <v>0</v>
      </c>
      <c r="I2926" s="2" t="str">
        <f t="shared" si="368"/>
        <v/>
      </c>
      <c r="J2926" s="2" t="str">
        <f>IF(ISBLANK(A2926),"",-SUM(I$3:I2926))</f>
        <v/>
      </c>
      <c r="K2926" s="2" t="str">
        <f t="shared" si="369"/>
        <v/>
      </c>
      <c r="L2926" s="7" t="str">
        <f t="shared" si="370"/>
        <v/>
      </c>
      <c r="M2926" s="7" t="str">
        <f>IF(ISBLANK(A2926),"",K2926/($M$1+SUM(K$3:K2925)))</f>
        <v/>
      </c>
      <c r="N2926" t="str">
        <f>IF(ISBLANK(A2926),"",IF(H2927=0,NETWORKDAYS($H$3,H2926,holiday!$B$2:$B$10),IF(DAY(H2926)&lt;DAY(H2927),NETWORKDAYS($H$3,H2926,holiday!$B$2:$B$10),0)))</f>
        <v/>
      </c>
      <c r="O2926" t="str">
        <f>IF(ISBLANK(A2926),"",SUMIF($A$3:$A2926,O$2,$B$3:$B2926))</f>
        <v/>
      </c>
      <c r="P2926" t="str">
        <f>IF(ISBLANK(A2926),"",SUMIF($A$3:$A2926,P$2,$B$3:$B2926))</f>
        <v/>
      </c>
      <c r="Q2926" t="str">
        <f>IF(ISBLANK(A2926),"",SUMIF($A$3:$A2926,Q$2,$B$3:$B2926))</f>
        <v/>
      </c>
      <c r="R2926" t="str">
        <f>IF(ISBLANK(A2926),"",SUMIF($A$3:$A2926,R$2,$B$3:$B2926))</f>
        <v/>
      </c>
      <c r="T2926" s="2" t="str">
        <f t="shared" si="371"/>
        <v/>
      </c>
      <c r="U2926" s="2" t="str">
        <f t="shared" si="372"/>
        <v/>
      </c>
      <c r="V2926" s="2" t="str">
        <f t="shared" si="373"/>
        <v/>
      </c>
      <c r="W2926" s="2" t="str">
        <f t="shared" si="374"/>
        <v/>
      </c>
    </row>
    <row r="2927" spans="8:23" x14ac:dyDescent="0.3">
      <c r="H2927" s="12">
        <f t="shared" si="367"/>
        <v>0</v>
      </c>
      <c r="I2927" s="2" t="str">
        <f t="shared" si="368"/>
        <v/>
      </c>
      <c r="J2927" s="2" t="str">
        <f>IF(ISBLANK(A2927),"",-SUM(I$3:I2927))</f>
        <v/>
      </c>
      <c r="K2927" s="2" t="str">
        <f t="shared" si="369"/>
        <v/>
      </c>
      <c r="L2927" s="7" t="str">
        <f t="shared" si="370"/>
        <v/>
      </c>
      <c r="M2927" s="7" t="str">
        <f>IF(ISBLANK(A2927),"",K2927/($M$1+SUM(K$3:K2926)))</f>
        <v/>
      </c>
      <c r="N2927" t="str">
        <f>IF(ISBLANK(A2927),"",IF(H2928=0,NETWORKDAYS($H$3,H2927,holiday!$B$2:$B$10),IF(DAY(H2927)&lt;DAY(H2928),NETWORKDAYS($H$3,H2927,holiday!$B$2:$B$10),0)))</f>
        <v/>
      </c>
      <c r="O2927" t="str">
        <f>IF(ISBLANK(A2927),"",SUMIF($A$3:$A2927,O$2,$B$3:$B2927))</f>
        <v/>
      </c>
      <c r="P2927" t="str">
        <f>IF(ISBLANK(A2927),"",SUMIF($A$3:$A2927,P$2,$B$3:$B2927))</f>
        <v/>
      </c>
      <c r="Q2927" t="str">
        <f>IF(ISBLANK(A2927),"",SUMIF($A$3:$A2927,Q$2,$B$3:$B2927))</f>
        <v/>
      </c>
      <c r="R2927" t="str">
        <f>IF(ISBLANK(A2927),"",SUMIF($A$3:$A2927,R$2,$B$3:$B2927))</f>
        <v/>
      </c>
      <c r="T2927" s="2" t="str">
        <f t="shared" si="371"/>
        <v/>
      </c>
      <c r="U2927" s="2" t="str">
        <f t="shared" si="372"/>
        <v/>
      </c>
      <c r="V2927" s="2" t="str">
        <f t="shared" si="373"/>
        <v/>
      </c>
      <c r="W2927" s="2" t="str">
        <f t="shared" si="374"/>
        <v/>
      </c>
    </row>
    <row r="2928" spans="8:23" x14ac:dyDescent="0.3">
      <c r="H2928" s="12">
        <f t="shared" si="367"/>
        <v>0</v>
      </c>
      <c r="I2928" s="2" t="str">
        <f t="shared" si="368"/>
        <v/>
      </c>
      <c r="J2928" s="2" t="str">
        <f>IF(ISBLANK(A2928),"",-SUM(I$3:I2928))</f>
        <v/>
      </c>
      <c r="K2928" s="2" t="str">
        <f t="shared" si="369"/>
        <v/>
      </c>
      <c r="L2928" s="7" t="str">
        <f t="shared" si="370"/>
        <v/>
      </c>
      <c r="M2928" s="7" t="str">
        <f>IF(ISBLANK(A2928),"",K2928/($M$1+SUM(K$3:K2927)))</f>
        <v/>
      </c>
      <c r="N2928" t="str">
        <f>IF(ISBLANK(A2928),"",IF(H2929=0,NETWORKDAYS($H$3,H2928,holiday!$B$2:$B$10),IF(DAY(H2928)&lt;DAY(H2929),NETWORKDAYS($H$3,H2928,holiday!$B$2:$B$10),0)))</f>
        <v/>
      </c>
      <c r="O2928" t="str">
        <f>IF(ISBLANK(A2928),"",SUMIF($A$3:$A2928,O$2,$B$3:$B2928))</f>
        <v/>
      </c>
      <c r="P2928" t="str">
        <f>IF(ISBLANK(A2928),"",SUMIF($A$3:$A2928,P$2,$B$3:$B2928))</f>
        <v/>
      </c>
      <c r="Q2928" t="str">
        <f>IF(ISBLANK(A2928),"",SUMIF($A$3:$A2928,Q$2,$B$3:$B2928))</f>
        <v/>
      </c>
      <c r="R2928" t="str">
        <f>IF(ISBLANK(A2928),"",SUMIF($A$3:$A2928,R$2,$B$3:$B2928))</f>
        <v/>
      </c>
      <c r="T2928" s="2" t="str">
        <f t="shared" si="371"/>
        <v/>
      </c>
      <c r="U2928" s="2" t="str">
        <f t="shared" si="372"/>
        <v/>
      </c>
      <c r="V2928" s="2" t="str">
        <f t="shared" si="373"/>
        <v/>
      </c>
      <c r="W2928" s="2" t="str">
        <f t="shared" si="374"/>
        <v/>
      </c>
    </row>
    <row r="2929" spans="8:23" x14ac:dyDescent="0.3">
      <c r="H2929" s="12">
        <f t="shared" si="367"/>
        <v>0</v>
      </c>
      <c r="I2929" s="2" t="str">
        <f t="shared" si="368"/>
        <v/>
      </c>
      <c r="J2929" s="2" t="str">
        <f>IF(ISBLANK(A2929),"",-SUM(I$3:I2929))</f>
        <v/>
      </c>
      <c r="K2929" s="2" t="str">
        <f t="shared" si="369"/>
        <v/>
      </c>
      <c r="L2929" s="7" t="str">
        <f t="shared" si="370"/>
        <v/>
      </c>
      <c r="M2929" s="7" t="str">
        <f>IF(ISBLANK(A2929),"",K2929/($M$1+SUM(K$3:K2928)))</f>
        <v/>
      </c>
      <c r="N2929" t="str">
        <f>IF(ISBLANK(A2929),"",IF(H2930=0,NETWORKDAYS($H$3,H2929,holiday!$B$2:$B$10),IF(DAY(H2929)&lt;DAY(H2930),NETWORKDAYS($H$3,H2929,holiday!$B$2:$B$10),0)))</f>
        <v/>
      </c>
      <c r="O2929" t="str">
        <f>IF(ISBLANK(A2929),"",SUMIF($A$3:$A2929,O$2,$B$3:$B2929))</f>
        <v/>
      </c>
      <c r="P2929" t="str">
        <f>IF(ISBLANK(A2929),"",SUMIF($A$3:$A2929,P$2,$B$3:$B2929))</f>
        <v/>
      </c>
      <c r="Q2929" t="str">
        <f>IF(ISBLANK(A2929),"",SUMIF($A$3:$A2929,Q$2,$B$3:$B2929))</f>
        <v/>
      </c>
      <c r="R2929" t="str">
        <f>IF(ISBLANK(A2929),"",SUMIF($A$3:$A2929,R$2,$B$3:$B2929))</f>
        <v/>
      </c>
      <c r="T2929" s="2" t="str">
        <f t="shared" si="371"/>
        <v/>
      </c>
      <c r="U2929" s="2" t="str">
        <f t="shared" si="372"/>
        <v/>
      </c>
      <c r="V2929" s="2" t="str">
        <f t="shared" si="373"/>
        <v/>
      </c>
      <c r="W2929" s="2" t="str">
        <f t="shared" si="374"/>
        <v/>
      </c>
    </row>
    <row r="2930" spans="8:23" x14ac:dyDescent="0.3">
      <c r="H2930" s="12">
        <f t="shared" si="367"/>
        <v>0</v>
      </c>
      <c r="I2930" s="2" t="str">
        <f t="shared" si="368"/>
        <v/>
      </c>
      <c r="J2930" s="2" t="str">
        <f>IF(ISBLANK(A2930),"",-SUM(I$3:I2930))</f>
        <v/>
      </c>
      <c r="K2930" s="2" t="str">
        <f t="shared" si="369"/>
        <v/>
      </c>
      <c r="L2930" s="7" t="str">
        <f t="shared" si="370"/>
        <v/>
      </c>
      <c r="M2930" s="7" t="str">
        <f>IF(ISBLANK(A2930),"",K2930/($M$1+SUM(K$3:K2929)))</f>
        <v/>
      </c>
      <c r="N2930" t="str">
        <f>IF(ISBLANK(A2930),"",IF(H2931=0,NETWORKDAYS($H$3,H2930,holiday!$B$2:$B$10),IF(DAY(H2930)&lt;DAY(H2931),NETWORKDAYS($H$3,H2930,holiday!$B$2:$B$10),0)))</f>
        <v/>
      </c>
      <c r="O2930" t="str">
        <f>IF(ISBLANK(A2930),"",SUMIF($A$3:$A2930,O$2,$B$3:$B2930))</f>
        <v/>
      </c>
      <c r="P2930" t="str">
        <f>IF(ISBLANK(A2930),"",SUMIF($A$3:$A2930,P$2,$B$3:$B2930))</f>
        <v/>
      </c>
      <c r="Q2930" t="str">
        <f>IF(ISBLANK(A2930),"",SUMIF($A$3:$A2930,Q$2,$B$3:$B2930))</f>
        <v/>
      </c>
      <c r="R2930" t="str">
        <f>IF(ISBLANK(A2930),"",SUMIF($A$3:$A2930,R$2,$B$3:$B2930))</f>
        <v/>
      </c>
      <c r="T2930" s="2" t="str">
        <f t="shared" si="371"/>
        <v/>
      </c>
      <c r="U2930" s="2" t="str">
        <f t="shared" si="372"/>
        <v/>
      </c>
      <c r="V2930" s="2" t="str">
        <f t="shared" si="373"/>
        <v/>
      </c>
      <c r="W2930" s="2" t="str">
        <f t="shared" si="374"/>
        <v/>
      </c>
    </row>
    <row r="2931" spans="8:23" x14ac:dyDescent="0.3">
      <c r="H2931" s="12">
        <f t="shared" si="367"/>
        <v>0</v>
      </c>
      <c r="I2931" s="2" t="str">
        <f t="shared" si="368"/>
        <v/>
      </c>
      <c r="J2931" s="2" t="str">
        <f>IF(ISBLANK(A2931),"",-SUM(I$3:I2931))</f>
        <v/>
      </c>
      <c r="K2931" s="2" t="str">
        <f t="shared" si="369"/>
        <v/>
      </c>
      <c r="L2931" s="7" t="str">
        <f t="shared" si="370"/>
        <v/>
      </c>
      <c r="M2931" s="7" t="str">
        <f>IF(ISBLANK(A2931),"",K2931/($M$1+SUM(K$3:K2930)))</f>
        <v/>
      </c>
      <c r="N2931" t="str">
        <f>IF(ISBLANK(A2931),"",IF(H2932=0,NETWORKDAYS($H$3,H2931,holiday!$B$2:$B$10),IF(DAY(H2931)&lt;DAY(H2932),NETWORKDAYS($H$3,H2931,holiday!$B$2:$B$10),0)))</f>
        <v/>
      </c>
      <c r="O2931" t="str">
        <f>IF(ISBLANK(A2931),"",SUMIF($A$3:$A2931,O$2,$B$3:$B2931))</f>
        <v/>
      </c>
      <c r="P2931" t="str">
        <f>IF(ISBLANK(A2931),"",SUMIF($A$3:$A2931,P$2,$B$3:$B2931))</f>
        <v/>
      </c>
      <c r="Q2931" t="str">
        <f>IF(ISBLANK(A2931),"",SUMIF($A$3:$A2931,Q$2,$B$3:$B2931))</f>
        <v/>
      </c>
      <c r="R2931" t="str">
        <f>IF(ISBLANK(A2931),"",SUMIF($A$3:$A2931,R$2,$B$3:$B2931))</f>
        <v/>
      </c>
      <c r="T2931" s="2" t="str">
        <f t="shared" si="371"/>
        <v/>
      </c>
      <c r="U2931" s="2" t="str">
        <f t="shared" si="372"/>
        <v/>
      </c>
      <c r="V2931" s="2" t="str">
        <f t="shared" si="373"/>
        <v/>
      </c>
      <c r="W2931" s="2" t="str">
        <f t="shared" si="374"/>
        <v/>
      </c>
    </row>
    <row r="2932" spans="8:23" x14ac:dyDescent="0.3">
      <c r="H2932" s="12">
        <f t="shared" si="367"/>
        <v>0</v>
      </c>
      <c r="I2932" s="2" t="str">
        <f t="shared" si="368"/>
        <v/>
      </c>
      <c r="J2932" s="2" t="str">
        <f>IF(ISBLANK(A2932),"",-SUM(I$3:I2932))</f>
        <v/>
      </c>
      <c r="K2932" s="2" t="str">
        <f t="shared" si="369"/>
        <v/>
      </c>
      <c r="L2932" s="7" t="str">
        <f t="shared" si="370"/>
        <v/>
      </c>
      <c r="M2932" s="7" t="str">
        <f>IF(ISBLANK(A2932),"",K2932/($M$1+SUM(K$3:K2931)))</f>
        <v/>
      </c>
      <c r="N2932" t="str">
        <f>IF(ISBLANK(A2932),"",IF(H2933=0,NETWORKDAYS($H$3,H2932,holiday!$B$2:$B$10),IF(DAY(H2932)&lt;DAY(H2933),NETWORKDAYS($H$3,H2932,holiday!$B$2:$B$10),0)))</f>
        <v/>
      </c>
      <c r="O2932" t="str">
        <f>IF(ISBLANK(A2932),"",SUMIF($A$3:$A2932,O$2,$B$3:$B2932))</f>
        <v/>
      </c>
      <c r="P2932" t="str">
        <f>IF(ISBLANK(A2932),"",SUMIF($A$3:$A2932,P$2,$B$3:$B2932))</f>
        <v/>
      </c>
      <c r="Q2932" t="str">
        <f>IF(ISBLANK(A2932),"",SUMIF($A$3:$A2932,Q$2,$B$3:$B2932))</f>
        <v/>
      </c>
      <c r="R2932" t="str">
        <f>IF(ISBLANK(A2932),"",SUMIF($A$3:$A2932,R$2,$B$3:$B2932))</f>
        <v/>
      </c>
      <c r="T2932" s="2" t="str">
        <f t="shared" si="371"/>
        <v/>
      </c>
      <c r="U2932" s="2" t="str">
        <f t="shared" si="372"/>
        <v/>
      </c>
      <c r="V2932" s="2" t="str">
        <f t="shared" si="373"/>
        <v/>
      </c>
      <c r="W2932" s="2" t="str">
        <f t="shared" si="374"/>
        <v/>
      </c>
    </row>
    <row r="2933" spans="8:23" x14ac:dyDescent="0.3">
      <c r="H2933" s="12">
        <f t="shared" si="367"/>
        <v>0</v>
      </c>
      <c r="I2933" s="2" t="str">
        <f t="shared" si="368"/>
        <v/>
      </c>
      <c r="J2933" s="2" t="str">
        <f>IF(ISBLANK(A2933),"",-SUM(I$3:I2933))</f>
        <v/>
      </c>
      <c r="K2933" s="2" t="str">
        <f t="shared" si="369"/>
        <v/>
      </c>
      <c r="L2933" s="7" t="str">
        <f t="shared" si="370"/>
        <v/>
      </c>
      <c r="M2933" s="7" t="str">
        <f>IF(ISBLANK(A2933),"",K2933/($M$1+SUM(K$3:K2932)))</f>
        <v/>
      </c>
      <c r="N2933" t="str">
        <f>IF(ISBLANK(A2933),"",IF(H2934=0,NETWORKDAYS($H$3,H2933,holiday!$B$2:$B$10),IF(DAY(H2933)&lt;DAY(H2934),NETWORKDAYS($H$3,H2933,holiday!$B$2:$B$10),0)))</f>
        <v/>
      </c>
      <c r="O2933" t="str">
        <f>IF(ISBLANK(A2933),"",SUMIF($A$3:$A2933,O$2,$B$3:$B2933))</f>
        <v/>
      </c>
      <c r="P2933" t="str">
        <f>IF(ISBLANK(A2933),"",SUMIF($A$3:$A2933,P$2,$B$3:$B2933))</f>
        <v/>
      </c>
      <c r="Q2933" t="str">
        <f>IF(ISBLANK(A2933),"",SUMIF($A$3:$A2933,Q$2,$B$3:$B2933))</f>
        <v/>
      </c>
      <c r="R2933" t="str">
        <f>IF(ISBLANK(A2933),"",SUMIF($A$3:$A2933,R$2,$B$3:$B2933))</f>
        <v/>
      </c>
      <c r="T2933" s="2" t="str">
        <f t="shared" si="371"/>
        <v/>
      </c>
      <c r="U2933" s="2" t="str">
        <f t="shared" si="372"/>
        <v/>
      </c>
      <c r="V2933" s="2" t="str">
        <f t="shared" si="373"/>
        <v/>
      </c>
      <c r="W2933" s="2" t="str">
        <f t="shared" si="374"/>
        <v/>
      </c>
    </row>
    <row r="2934" spans="8:23" x14ac:dyDescent="0.3">
      <c r="H2934" s="12">
        <f t="shared" si="367"/>
        <v>0</v>
      </c>
      <c r="I2934" s="2" t="str">
        <f t="shared" si="368"/>
        <v/>
      </c>
      <c r="J2934" s="2" t="str">
        <f>IF(ISBLANK(A2934),"",-SUM(I$3:I2934))</f>
        <v/>
      </c>
      <c r="K2934" s="2" t="str">
        <f t="shared" si="369"/>
        <v/>
      </c>
      <c r="L2934" s="7" t="str">
        <f t="shared" si="370"/>
        <v/>
      </c>
      <c r="M2934" s="7" t="str">
        <f>IF(ISBLANK(A2934),"",K2934/($M$1+SUM(K$3:K2933)))</f>
        <v/>
      </c>
      <c r="N2934" t="str">
        <f>IF(ISBLANK(A2934),"",IF(H2935=0,NETWORKDAYS($H$3,H2934,holiday!$B$2:$B$10),IF(DAY(H2934)&lt;DAY(H2935),NETWORKDAYS($H$3,H2934,holiday!$B$2:$B$10),0)))</f>
        <v/>
      </c>
      <c r="O2934" t="str">
        <f>IF(ISBLANK(A2934),"",SUMIF($A$3:$A2934,O$2,$B$3:$B2934))</f>
        <v/>
      </c>
      <c r="P2934" t="str">
        <f>IF(ISBLANK(A2934),"",SUMIF($A$3:$A2934,P$2,$B$3:$B2934))</f>
        <v/>
      </c>
      <c r="Q2934" t="str">
        <f>IF(ISBLANK(A2934),"",SUMIF($A$3:$A2934,Q$2,$B$3:$B2934))</f>
        <v/>
      </c>
      <c r="R2934" t="str">
        <f>IF(ISBLANK(A2934),"",SUMIF($A$3:$A2934,R$2,$B$3:$B2934))</f>
        <v/>
      </c>
      <c r="T2934" s="2" t="str">
        <f t="shared" si="371"/>
        <v/>
      </c>
      <c r="U2934" s="2" t="str">
        <f t="shared" si="372"/>
        <v/>
      </c>
      <c r="V2934" s="2" t="str">
        <f t="shared" si="373"/>
        <v/>
      </c>
      <c r="W2934" s="2" t="str">
        <f t="shared" si="374"/>
        <v/>
      </c>
    </row>
    <row r="2935" spans="8:23" x14ac:dyDescent="0.3">
      <c r="H2935" s="12">
        <f t="shared" si="367"/>
        <v>0</v>
      </c>
      <c r="I2935" s="2" t="str">
        <f t="shared" si="368"/>
        <v/>
      </c>
      <c r="J2935" s="2" t="str">
        <f>IF(ISBLANK(A2935),"",-SUM(I$3:I2935))</f>
        <v/>
      </c>
      <c r="K2935" s="2" t="str">
        <f t="shared" si="369"/>
        <v/>
      </c>
      <c r="L2935" s="7" t="str">
        <f t="shared" si="370"/>
        <v/>
      </c>
      <c r="M2935" s="7" t="str">
        <f>IF(ISBLANK(A2935),"",K2935/($M$1+SUM(K$3:K2934)))</f>
        <v/>
      </c>
      <c r="N2935" t="str">
        <f>IF(ISBLANK(A2935),"",IF(H2936=0,NETWORKDAYS($H$3,H2935,holiday!$B$2:$B$10),IF(DAY(H2935)&lt;DAY(H2936),NETWORKDAYS($H$3,H2935,holiday!$B$2:$B$10),0)))</f>
        <v/>
      </c>
      <c r="O2935" t="str">
        <f>IF(ISBLANK(A2935),"",SUMIF($A$3:$A2935,O$2,$B$3:$B2935))</f>
        <v/>
      </c>
      <c r="P2935" t="str">
        <f>IF(ISBLANK(A2935),"",SUMIF($A$3:$A2935,P$2,$B$3:$B2935))</f>
        <v/>
      </c>
      <c r="Q2935" t="str">
        <f>IF(ISBLANK(A2935),"",SUMIF($A$3:$A2935,Q$2,$B$3:$B2935))</f>
        <v/>
      </c>
      <c r="R2935" t="str">
        <f>IF(ISBLANK(A2935),"",SUMIF($A$3:$A2935,R$2,$B$3:$B2935))</f>
        <v/>
      </c>
      <c r="T2935" s="2" t="str">
        <f t="shared" si="371"/>
        <v/>
      </c>
      <c r="U2935" s="2" t="str">
        <f t="shared" si="372"/>
        <v/>
      </c>
      <c r="V2935" s="2" t="str">
        <f t="shared" si="373"/>
        <v/>
      </c>
      <c r="W2935" s="2" t="str">
        <f t="shared" si="374"/>
        <v/>
      </c>
    </row>
    <row r="2936" spans="8:23" x14ac:dyDescent="0.3">
      <c r="H2936" s="12">
        <f t="shared" si="367"/>
        <v>0</v>
      </c>
      <c r="I2936" s="2" t="str">
        <f t="shared" si="368"/>
        <v/>
      </c>
      <c r="J2936" s="2" t="str">
        <f>IF(ISBLANK(A2936),"",-SUM(I$3:I2936))</f>
        <v/>
      </c>
      <c r="K2936" s="2" t="str">
        <f t="shared" si="369"/>
        <v/>
      </c>
      <c r="L2936" s="7" t="str">
        <f t="shared" si="370"/>
        <v/>
      </c>
      <c r="M2936" s="7" t="str">
        <f>IF(ISBLANK(A2936),"",K2936/($M$1+SUM(K$3:K2935)))</f>
        <v/>
      </c>
      <c r="N2936" t="str">
        <f>IF(ISBLANK(A2936),"",IF(H2937=0,NETWORKDAYS($H$3,H2936,holiday!$B$2:$B$10),IF(DAY(H2936)&lt;DAY(H2937),NETWORKDAYS($H$3,H2936,holiday!$B$2:$B$10),0)))</f>
        <v/>
      </c>
      <c r="O2936" t="str">
        <f>IF(ISBLANK(A2936),"",SUMIF($A$3:$A2936,O$2,$B$3:$B2936))</f>
        <v/>
      </c>
      <c r="P2936" t="str">
        <f>IF(ISBLANK(A2936),"",SUMIF($A$3:$A2936,P$2,$B$3:$B2936))</f>
        <v/>
      </c>
      <c r="Q2936" t="str">
        <f>IF(ISBLANK(A2936),"",SUMIF($A$3:$A2936,Q$2,$B$3:$B2936))</f>
        <v/>
      </c>
      <c r="R2936" t="str">
        <f>IF(ISBLANK(A2936),"",SUMIF($A$3:$A2936,R$2,$B$3:$B2936))</f>
        <v/>
      </c>
      <c r="T2936" s="2" t="str">
        <f t="shared" si="371"/>
        <v/>
      </c>
      <c r="U2936" s="2" t="str">
        <f t="shared" si="372"/>
        <v/>
      </c>
      <c r="V2936" s="2" t="str">
        <f t="shared" si="373"/>
        <v/>
      </c>
      <c r="W2936" s="2" t="str">
        <f t="shared" si="374"/>
        <v/>
      </c>
    </row>
    <row r="2937" spans="8:23" x14ac:dyDescent="0.3">
      <c r="H2937" s="12">
        <f t="shared" si="367"/>
        <v>0</v>
      </c>
      <c r="I2937" s="2" t="str">
        <f t="shared" si="368"/>
        <v/>
      </c>
      <c r="J2937" s="2" t="str">
        <f>IF(ISBLANK(A2937),"",-SUM(I$3:I2937))</f>
        <v/>
      </c>
      <c r="K2937" s="2" t="str">
        <f t="shared" si="369"/>
        <v/>
      </c>
      <c r="L2937" s="7" t="str">
        <f t="shared" si="370"/>
        <v/>
      </c>
      <c r="M2937" s="7" t="str">
        <f>IF(ISBLANK(A2937),"",K2937/($M$1+SUM(K$3:K2936)))</f>
        <v/>
      </c>
      <c r="N2937" t="str">
        <f>IF(ISBLANK(A2937),"",IF(H2938=0,NETWORKDAYS($H$3,H2937,holiday!$B$2:$B$10),IF(DAY(H2937)&lt;DAY(H2938),NETWORKDAYS($H$3,H2937,holiday!$B$2:$B$10),0)))</f>
        <v/>
      </c>
      <c r="O2937" t="str">
        <f>IF(ISBLANK(A2937),"",SUMIF($A$3:$A2937,O$2,$B$3:$B2937))</f>
        <v/>
      </c>
      <c r="P2937" t="str">
        <f>IF(ISBLANK(A2937),"",SUMIF($A$3:$A2937,P$2,$B$3:$B2937))</f>
        <v/>
      </c>
      <c r="Q2937" t="str">
        <f>IF(ISBLANK(A2937),"",SUMIF($A$3:$A2937,Q$2,$B$3:$B2937))</f>
        <v/>
      </c>
      <c r="R2937" t="str">
        <f>IF(ISBLANK(A2937),"",SUMIF($A$3:$A2937,R$2,$B$3:$B2937))</f>
        <v/>
      </c>
      <c r="T2937" s="2" t="str">
        <f t="shared" si="371"/>
        <v/>
      </c>
      <c r="U2937" s="2" t="str">
        <f t="shared" si="372"/>
        <v/>
      </c>
      <c r="V2937" s="2" t="str">
        <f t="shared" si="373"/>
        <v/>
      </c>
      <c r="W2937" s="2" t="str">
        <f t="shared" si="374"/>
        <v/>
      </c>
    </row>
    <row r="2938" spans="8:23" x14ac:dyDescent="0.3">
      <c r="H2938" s="12">
        <f t="shared" si="367"/>
        <v>0</v>
      </c>
      <c r="I2938" s="2" t="str">
        <f t="shared" si="368"/>
        <v/>
      </c>
      <c r="J2938" s="2" t="str">
        <f>IF(ISBLANK(A2938),"",-SUM(I$3:I2938))</f>
        <v/>
      </c>
      <c r="K2938" s="2" t="str">
        <f t="shared" si="369"/>
        <v/>
      </c>
      <c r="L2938" s="7" t="str">
        <f t="shared" si="370"/>
        <v/>
      </c>
      <c r="M2938" s="7" t="str">
        <f>IF(ISBLANK(A2938),"",K2938/($M$1+SUM(K$3:K2937)))</f>
        <v/>
      </c>
      <c r="N2938" t="str">
        <f>IF(ISBLANK(A2938),"",IF(H2939=0,NETWORKDAYS($H$3,H2938,holiday!$B$2:$B$10),IF(DAY(H2938)&lt;DAY(H2939),NETWORKDAYS($H$3,H2938,holiday!$B$2:$B$10),0)))</f>
        <v/>
      </c>
      <c r="O2938" t="str">
        <f>IF(ISBLANK(A2938),"",SUMIF($A$3:$A2938,O$2,$B$3:$B2938))</f>
        <v/>
      </c>
      <c r="P2938" t="str">
        <f>IF(ISBLANK(A2938),"",SUMIF($A$3:$A2938,P$2,$B$3:$B2938))</f>
        <v/>
      </c>
      <c r="Q2938" t="str">
        <f>IF(ISBLANK(A2938),"",SUMIF($A$3:$A2938,Q$2,$B$3:$B2938))</f>
        <v/>
      </c>
      <c r="R2938" t="str">
        <f>IF(ISBLANK(A2938),"",SUMIF($A$3:$A2938,R$2,$B$3:$B2938))</f>
        <v/>
      </c>
      <c r="T2938" s="2" t="str">
        <f t="shared" si="371"/>
        <v/>
      </c>
      <c r="U2938" s="2" t="str">
        <f t="shared" si="372"/>
        <v/>
      </c>
      <c r="V2938" s="2" t="str">
        <f t="shared" si="373"/>
        <v/>
      </c>
      <c r="W2938" s="2" t="str">
        <f t="shared" si="374"/>
        <v/>
      </c>
    </row>
    <row r="2939" spans="8:23" x14ac:dyDescent="0.3">
      <c r="H2939" s="12">
        <f t="shared" si="367"/>
        <v>0</v>
      </c>
      <c r="I2939" s="2" t="str">
        <f t="shared" si="368"/>
        <v/>
      </c>
      <c r="J2939" s="2" t="str">
        <f>IF(ISBLANK(A2939),"",-SUM(I$3:I2939))</f>
        <v/>
      </c>
      <c r="K2939" s="2" t="str">
        <f t="shared" si="369"/>
        <v/>
      </c>
      <c r="L2939" s="7" t="str">
        <f t="shared" si="370"/>
        <v/>
      </c>
      <c r="M2939" s="7" t="str">
        <f>IF(ISBLANK(A2939),"",K2939/($M$1+SUM(K$3:K2938)))</f>
        <v/>
      </c>
      <c r="N2939" t="str">
        <f>IF(ISBLANK(A2939),"",IF(H2940=0,NETWORKDAYS($H$3,H2939,holiday!$B$2:$B$10),IF(DAY(H2939)&lt;DAY(H2940),NETWORKDAYS($H$3,H2939,holiday!$B$2:$B$10),0)))</f>
        <v/>
      </c>
      <c r="O2939" t="str">
        <f>IF(ISBLANK(A2939),"",SUMIF($A$3:$A2939,O$2,$B$3:$B2939))</f>
        <v/>
      </c>
      <c r="P2939" t="str">
        <f>IF(ISBLANK(A2939),"",SUMIF($A$3:$A2939,P$2,$B$3:$B2939))</f>
        <v/>
      </c>
      <c r="Q2939" t="str">
        <f>IF(ISBLANK(A2939),"",SUMIF($A$3:$A2939,Q$2,$B$3:$B2939))</f>
        <v/>
      </c>
      <c r="R2939" t="str">
        <f>IF(ISBLANK(A2939),"",SUMIF($A$3:$A2939,R$2,$B$3:$B2939))</f>
        <v/>
      </c>
      <c r="T2939" s="2" t="str">
        <f t="shared" si="371"/>
        <v/>
      </c>
      <c r="U2939" s="2" t="str">
        <f t="shared" si="372"/>
        <v/>
      </c>
      <c r="V2939" s="2" t="str">
        <f t="shared" si="373"/>
        <v/>
      </c>
      <c r="W2939" s="2" t="str">
        <f t="shared" si="374"/>
        <v/>
      </c>
    </row>
    <row r="2940" spans="8:23" x14ac:dyDescent="0.3">
      <c r="H2940" s="12">
        <f t="shared" si="367"/>
        <v>0</v>
      </c>
      <c r="I2940" s="2" t="str">
        <f t="shared" si="368"/>
        <v/>
      </c>
      <c r="J2940" s="2" t="str">
        <f>IF(ISBLANK(A2940),"",-SUM(I$3:I2940))</f>
        <v/>
      </c>
      <c r="K2940" s="2" t="str">
        <f t="shared" si="369"/>
        <v/>
      </c>
      <c r="L2940" s="7" t="str">
        <f t="shared" si="370"/>
        <v/>
      </c>
      <c r="M2940" s="7" t="str">
        <f>IF(ISBLANK(A2940),"",K2940/($M$1+SUM(K$3:K2939)))</f>
        <v/>
      </c>
      <c r="N2940" t="str">
        <f>IF(ISBLANK(A2940),"",IF(H2941=0,NETWORKDAYS($H$3,H2940,holiday!$B$2:$B$10),IF(DAY(H2940)&lt;DAY(H2941),NETWORKDAYS($H$3,H2940,holiday!$B$2:$B$10),0)))</f>
        <v/>
      </c>
      <c r="O2940" t="str">
        <f>IF(ISBLANK(A2940),"",SUMIF($A$3:$A2940,O$2,$B$3:$B2940))</f>
        <v/>
      </c>
      <c r="P2940" t="str">
        <f>IF(ISBLANK(A2940),"",SUMIF($A$3:$A2940,P$2,$B$3:$B2940))</f>
        <v/>
      </c>
      <c r="Q2940" t="str">
        <f>IF(ISBLANK(A2940),"",SUMIF($A$3:$A2940,Q$2,$B$3:$B2940))</f>
        <v/>
      </c>
      <c r="R2940" t="str">
        <f>IF(ISBLANK(A2940),"",SUMIF($A$3:$A2940,R$2,$B$3:$B2940))</f>
        <v/>
      </c>
      <c r="T2940" s="2" t="str">
        <f t="shared" si="371"/>
        <v/>
      </c>
      <c r="U2940" s="2" t="str">
        <f t="shared" si="372"/>
        <v/>
      </c>
      <c r="V2940" s="2" t="str">
        <f t="shared" si="373"/>
        <v/>
      </c>
      <c r="W2940" s="2" t="str">
        <f t="shared" si="374"/>
        <v/>
      </c>
    </row>
    <row r="2941" spans="8:23" x14ac:dyDescent="0.3">
      <c r="H2941" s="12">
        <f t="shared" si="367"/>
        <v>0</v>
      </c>
      <c r="I2941" s="2" t="str">
        <f t="shared" si="368"/>
        <v/>
      </c>
      <c r="J2941" s="2" t="str">
        <f>IF(ISBLANK(A2941),"",-SUM(I$3:I2941))</f>
        <v/>
      </c>
      <c r="K2941" s="2" t="str">
        <f t="shared" si="369"/>
        <v/>
      </c>
      <c r="L2941" s="7" t="str">
        <f t="shared" si="370"/>
        <v/>
      </c>
      <c r="M2941" s="7" t="str">
        <f>IF(ISBLANK(A2941),"",K2941/($M$1+SUM(K$3:K2940)))</f>
        <v/>
      </c>
      <c r="N2941" t="str">
        <f>IF(ISBLANK(A2941),"",IF(H2942=0,NETWORKDAYS($H$3,H2941,holiday!$B$2:$B$10),IF(DAY(H2941)&lt;DAY(H2942),NETWORKDAYS($H$3,H2941,holiday!$B$2:$B$10),0)))</f>
        <v/>
      </c>
      <c r="O2941" t="str">
        <f>IF(ISBLANK(A2941),"",SUMIF($A$3:$A2941,O$2,$B$3:$B2941))</f>
        <v/>
      </c>
      <c r="P2941" t="str">
        <f>IF(ISBLANK(A2941),"",SUMIF($A$3:$A2941,P$2,$B$3:$B2941))</f>
        <v/>
      </c>
      <c r="Q2941" t="str">
        <f>IF(ISBLANK(A2941),"",SUMIF($A$3:$A2941,Q$2,$B$3:$B2941))</f>
        <v/>
      </c>
      <c r="R2941" t="str">
        <f>IF(ISBLANK(A2941),"",SUMIF($A$3:$A2941,R$2,$B$3:$B2941))</f>
        <v/>
      </c>
      <c r="T2941" s="2" t="str">
        <f t="shared" si="371"/>
        <v/>
      </c>
      <c r="U2941" s="2" t="str">
        <f t="shared" si="372"/>
        <v/>
      </c>
      <c r="V2941" s="2" t="str">
        <f t="shared" si="373"/>
        <v/>
      </c>
      <c r="W2941" s="2" t="str">
        <f t="shared" si="374"/>
        <v/>
      </c>
    </row>
    <row r="2942" spans="8:23" x14ac:dyDescent="0.3">
      <c r="H2942" s="12">
        <f t="shared" si="367"/>
        <v>0</v>
      </c>
      <c r="I2942" s="2" t="str">
        <f t="shared" si="368"/>
        <v/>
      </c>
      <c r="J2942" s="2" t="str">
        <f>IF(ISBLANK(A2942),"",-SUM(I$3:I2942))</f>
        <v/>
      </c>
      <c r="K2942" s="2" t="str">
        <f t="shared" si="369"/>
        <v/>
      </c>
      <c r="L2942" s="7" t="str">
        <f t="shared" si="370"/>
        <v/>
      </c>
      <c r="M2942" s="7" t="str">
        <f>IF(ISBLANK(A2942),"",K2942/($M$1+SUM(K$3:K2941)))</f>
        <v/>
      </c>
      <c r="N2942" t="str">
        <f>IF(ISBLANK(A2942),"",IF(H2943=0,NETWORKDAYS($H$3,H2942,holiday!$B$2:$B$10),IF(DAY(H2942)&lt;DAY(H2943),NETWORKDAYS($H$3,H2942,holiday!$B$2:$B$10),0)))</f>
        <v/>
      </c>
      <c r="O2942" t="str">
        <f>IF(ISBLANK(A2942),"",SUMIF($A$3:$A2942,O$2,$B$3:$B2942))</f>
        <v/>
      </c>
      <c r="P2942" t="str">
        <f>IF(ISBLANK(A2942),"",SUMIF($A$3:$A2942,P$2,$B$3:$B2942))</f>
        <v/>
      </c>
      <c r="Q2942" t="str">
        <f>IF(ISBLANK(A2942),"",SUMIF($A$3:$A2942,Q$2,$B$3:$B2942))</f>
        <v/>
      </c>
      <c r="R2942" t="str">
        <f>IF(ISBLANK(A2942),"",SUMIF($A$3:$A2942,R$2,$B$3:$B2942))</f>
        <v/>
      </c>
      <c r="T2942" s="2" t="str">
        <f t="shared" si="371"/>
        <v/>
      </c>
      <c r="U2942" s="2" t="str">
        <f t="shared" si="372"/>
        <v/>
      </c>
      <c r="V2942" s="2" t="str">
        <f t="shared" si="373"/>
        <v/>
      </c>
      <c r="W2942" s="2" t="str">
        <f t="shared" si="374"/>
        <v/>
      </c>
    </row>
    <row r="2943" spans="8:23" x14ac:dyDescent="0.3">
      <c r="H2943" s="12">
        <f t="shared" si="367"/>
        <v>0</v>
      </c>
      <c r="I2943" s="2" t="str">
        <f t="shared" si="368"/>
        <v/>
      </c>
      <c r="J2943" s="2" t="str">
        <f>IF(ISBLANK(A2943),"",-SUM(I$3:I2943))</f>
        <v/>
      </c>
      <c r="K2943" s="2" t="str">
        <f t="shared" si="369"/>
        <v/>
      </c>
      <c r="L2943" s="7" t="str">
        <f t="shared" si="370"/>
        <v/>
      </c>
      <c r="M2943" s="7" t="str">
        <f>IF(ISBLANK(A2943),"",K2943/($M$1+SUM(K$3:K2942)))</f>
        <v/>
      </c>
      <c r="N2943" t="str">
        <f>IF(ISBLANK(A2943),"",IF(H2944=0,NETWORKDAYS($H$3,H2943,holiday!$B$2:$B$10),IF(DAY(H2943)&lt;DAY(H2944),NETWORKDAYS($H$3,H2943,holiday!$B$2:$B$10),0)))</f>
        <v/>
      </c>
      <c r="O2943" t="str">
        <f>IF(ISBLANK(A2943),"",SUMIF($A$3:$A2943,O$2,$B$3:$B2943))</f>
        <v/>
      </c>
      <c r="P2943" t="str">
        <f>IF(ISBLANK(A2943),"",SUMIF($A$3:$A2943,P$2,$B$3:$B2943))</f>
        <v/>
      </c>
      <c r="Q2943" t="str">
        <f>IF(ISBLANK(A2943),"",SUMIF($A$3:$A2943,Q$2,$B$3:$B2943))</f>
        <v/>
      </c>
      <c r="R2943" t="str">
        <f>IF(ISBLANK(A2943),"",SUMIF($A$3:$A2943,R$2,$B$3:$B2943))</f>
        <v/>
      </c>
      <c r="T2943" s="2" t="str">
        <f t="shared" si="371"/>
        <v/>
      </c>
      <c r="U2943" s="2" t="str">
        <f t="shared" si="372"/>
        <v/>
      </c>
      <c r="V2943" s="2" t="str">
        <f t="shared" si="373"/>
        <v/>
      </c>
      <c r="W2943" s="2" t="str">
        <f t="shared" si="374"/>
        <v/>
      </c>
    </row>
    <row r="2944" spans="8:23" x14ac:dyDescent="0.3">
      <c r="H2944" s="12">
        <f t="shared" si="367"/>
        <v>0</v>
      </c>
      <c r="I2944" s="2" t="str">
        <f t="shared" si="368"/>
        <v/>
      </c>
      <c r="J2944" s="2" t="str">
        <f>IF(ISBLANK(A2944),"",-SUM(I$3:I2944))</f>
        <v/>
      </c>
      <c r="K2944" s="2" t="str">
        <f t="shared" si="369"/>
        <v/>
      </c>
      <c r="L2944" s="7" t="str">
        <f t="shared" si="370"/>
        <v/>
      </c>
      <c r="M2944" s="7" t="str">
        <f>IF(ISBLANK(A2944),"",K2944/($M$1+SUM(K$3:K2943)))</f>
        <v/>
      </c>
      <c r="N2944" t="str">
        <f>IF(ISBLANK(A2944),"",IF(H2945=0,NETWORKDAYS($H$3,H2944,holiday!$B$2:$B$10),IF(DAY(H2944)&lt;DAY(H2945),NETWORKDAYS($H$3,H2944,holiday!$B$2:$B$10),0)))</f>
        <v/>
      </c>
      <c r="O2944" t="str">
        <f>IF(ISBLANK(A2944),"",SUMIF($A$3:$A2944,O$2,$B$3:$B2944))</f>
        <v/>
      </c>
      <c r="P2944" t="str">
        <f>IF(ISBLANK(A2944),"",SUMIF($A$3:$A2944,P$2,$B$3:$B2944))</f>
        <v/>
      </c>
      <c r="Q2944" t="str">
        <f>IF(ISBLANK(A2944),"",SUMIF($A$3:$A2944,Q$2,$B$3:$B2944))</f>
        <v/>
      </c>
      <c r="R2944" t="str">
        <f>IF(ISBLANK(A2944),"",SUMIF($A$3:$A2944,R$2,$B$3:$B2944))</f>
        <v/>
      </c>
      <c r="T2944" s="2" t="str">
        <f t="shared" si="371"/>
        <v/>
      </c>
      <c r="U2944" s="2" t="str">
        <f t="shared" si="372"/>
        <v/>
      </c>
      <c r="V2944" s="2" t="str">
        <f t="shared" si="373"/>
        <v/>
      </c>
      <c r="W2944" s="2" t="str">
        <f t="shared" si="374"/>
        <v/>
      </c>
    </row>
    <row r="2945" spans="8:23" x14ac:dyDescent="0.3">
      <c r="H2945" s="12">
        <f t="shared" si="367"/>
        <v>0</v>
      </c>
      <c r="I2945" s="2" t="str">
        <f t="shared" si="368"/>
        <v/>
      </c>
      <c r="J2945" s="2" t="str">
        <f>IF(ISBLANK(A2945),"",-SUM(I$3:I2945))</f>
        <v/>
      </c>
      <c r="K2945" s="2" t="str">
        <f t="shared" si="369"/>
        <v/>
      </c>
      <c r="L2945" s="7" t="str">
        <f t="shared" si="370"/>
        <v/>
      </c>
      <c r="M2945" s="7" t="str">
        <f>IF(ISBLANK(A2945),"",K2945/($M$1+SUM(K$3:K2944)))</f>
        <v/>
      </c>
      <c r="N2945" t="str">
        <f>IF(ISBLANK(A2945),"",IF(H2946=0,NETWORKDAYS($H$3,H2945,holiday!$B$2:$B$10),IF(DAY(H2945)&lt;DAY(H2946),NETWORKDAYS($H$3,H2945,holiday!$B$2:$B$10),0)))</f>
        <v/>
      </c>
      <c r="O2945" t="str">
        <f>IF(ISBLANK(A2945),"",SUMIF($A$3:$A2945,O$2,$B$3:$B2945))</f>
        <v/>
      </c>
      <c r="P2945" t="str">
        <f>IF(ISBLANK(A2945),"",SUMIF($A$3:$A2945,P$2,$B$3:$B2945))</f>
        <v/>
      </c>
      <c r="Q2945" t="str">
        <f>IF(ISBLANK(A2945),"",SUMIF($A$3:$A2945,Q$2,$B$3:$B2945))</f>
        <v/>
      </c>
      <c r="R2945" t="str">
        <f>IF(ISBLANK(A2945),"",SUMIF($A$3:$A2945,R$2,$B$3:$B2945))</f>
        <v/>
      </c>
      <c r="T2945" s="2" t="str">
        <f t="shared" si="371"/>
        <v/>
      </c>
      <c r="U2945" s="2" t="str">
        <f t="shared" si="372"/>
        <v/>
      </c>
      <c r="V2945" s="2" t="str">
        <f t="shared" si="373"/>
        <v/>
      </c>
      <c r="W2945" s="2" t="str">
        <f t="shared" si="374"/>
        <v/>
      </c>
    </row>
    <row r="2946" spans="8:23" x14ac:dyDescent="0.3">
      <c r="H2946" s="12">
        <f t="shared" si="367"/>
        <v>0</v>
      </c>
      <c r="I2946" s="2" t="str">
        <f t="shared" si="368"/>
        <v/>
      </c>
      <c r="J2946" s="2" t="str">
        <f>IF(ISBLANK(A2946),"",-SUM(I$3:I2946))</f>
        <v/>
      </c>
      <c r="K2946" s="2" t="str">
        <f t="shared" si="369"/>
        <v/>
      </c>
      <c r="L2946" s="7" t="str">
        <f t="shared" si="370"/>
        <v/>
      </c>
      <c r="M2946" s="7" t="str">
        <f>IF(ISBLANK(A2946),"",K2946/($M$1+SUM(K$3:K2945)))</f>
        <v/>
      </c>
      <c r="N2946" t="str">
        <f>IF(ISBLANK(A2946),"",IF(H2947=0,NETWORKDAYS($H$3,H2946,holiday!$B$2:$B$10),IF(DAY(H2946)&lt;DAY(H2947),NETWORKDAYS($H$3,H2946,holiday!$B$2:$B$10),0)))</f>
        <v/>
      </c>
      <c r="O2946" t="str">
        <f>IF(ISBLANK(A2946),"",SUMIF($A$3:$A2946,O$2,$B$3:$B2946))</f>
        <v/>
      </c>
      <c r="P2946" t="str">
        <f>IF(ISBLANK(A2946),"",SUMIF($A$3:$A2946,P$2,$B$3:$B2946))</f>
        <v/>
      </c>
      <c r="Q2946" t="str">
        <f>IF(ISBLANK(A2946),"",SUMIF($A$3:$A2946,Q$2,$B$3:$B2946))</f>
        <v/>
      </c>
      <c r="R2946" t="str">
        <f>IF(ISBLANK(A2946),"",SUMIF($A$3:$A2946,R$2,$B$3:$B2946))</f>
        <v/>
      </c>
      <c r="T2946" s="2" t="str">
        <f t="shared" si="371"/>
        <v/>
      </c>
      <c r="U2946" s="2" t="str">
        <f t="shared" si="372"/>
        <v/>
      </c>
      <c r="V2946" s="2" t="str">
        <f t="shared" si="373"/>
        <v/>
      </c>
      <c r="W2946" s="2" t="str">
        <f t="shared" si="374"/>
        <v/>
      </c>
    </row>
    <row r="2947" spans="8:23" x14ac:dyDescent="0.3">
      <c r="H2947" s="12">
        <f t="shared" si="367"/>
        <v>0</v>
      </c>
      <c r="I2947" s="2" t="str">
        <f t="shared" si="368"/>
        <v/>
      </c>
      <c r="J2947" s="2" t="str">
        <f>IF(ISBLANK(A2947),"",-SUM(I$3:I2947))</f>
        <v/>
      </c>
      <c r="K2947" s="2" t="str">
        <f t="shared" si="369"/>
        <v/>
      </c>
      <c r="L2947" s="7" t="str">
        <f t="shared" si="370"/>
        <v/>
      </c>
      <c r="M2947" s="7" t="str">
        <f>IF(ISBLANK(A2947),"",K2947/($M$1+SUM(K$3:K2946)))</f>
        <v/>
      </c>
      <c r="N2947" t="str">
        <f>IF(ISBLANK(A2947),"",IF(H2948=0,NETWORKDAYS($H$3,H2947,holiday!$B$2:$B$10),IF(DAY(H2947)&lt;DAY(H2948),NETWORKDAYS($H$3,H2947,holiday!$B$2:$B$10),0)))</f>
        <v/>
      </c>
      <c r="O2947" t="str">
        <f>IF(ISBLANK(A2947),"",SUMIF($A$3:$A2947,O$2,$B$3:$B2947))</f>
        <v/>
      </c>
      <c r="P2947" t="str">
        <f>IF(ISBLANK(A2947),"",SUMIF($A$3:$A2947,P$2,$B$3:$B2947))</f>
        <v/>
      </c>
      <c r="Q2947" t="str">
        <f>IF(ISBLANK(A2947),"",SUMIF($A$3:$A2947,Q$2,$B$3:$B2947))</f>
        <v/>
      </c>
      <c r="R2947" t="str">
        <f>IF(ISBLANK(A2947),"",SUMIF($A$3:$A2947,R$2,$B$3:$B2947))</f>
        <v/>
      </c>
      <c r="T2947" s="2" t="str">
        <f t="shared" si="371"/>
        <v/>
      </c>
      <c r="U2947" s="2" t="str">
        <f t="shared" si="372"/>
        <v/>
      </c>
      <c r="V2947" s="2" t="str">
        <f t="shared" si="373"/>
        <v/>
      </c>
      <c r="W2947" s="2" t="str">
        <f t="shared" si="374"/>
        <v/>
      </c>
    </row>
    <row r="2948" spans="8:23" x14ac:dyDescent="0.3">
      <c r="H2948" s="12">
        <f t="shared" ref="H2948:H3011" si="375">IF(ISBLANK(D2948),,LEFT(D2948,LEN(D2948)-6)*1)</f>
        <v>0</v>
      </c>
      <c r="I2948" s="2" t="str">
        <f t="shared" si="368"/>
        <v/>
      </c>
      <c r="J2948" s="2" t="str">
        <f>IF(ISBLANK(A2948),"",-SUM(I$3:I2948))</f>
        <v/>
      </c>
      <c r="K2948" s="2" t="str">
        <f t="shared" si="369"/>
        <v/>
      </c>
      <c r="L2948" s="7" t="str">
        <f t="shared" si="370"/>
        <v/>
      </c>
      <c r="M2948" s="7" t="str">
        <f>IF(ISBLANK(A2948),"",K2948/($M$1+SUM(K$3:K2947)))</f>
        <v/>
      </c>
      <c r="N2948" t="str">
        <f>IF(ISBLANK(A2948),"",IF(H2949=0,NETWORKDAYS($H$3,H2948,holiday!$B$2:$B$10),IF(DAY(H2948)&lt;DAY(H2949),NETWORKDAYS($H$3,H2948,holiday!$B$2:$B$10),0)))</f>
        <v/>
      </c>
      <c r="O2948" t="str">
        <f>IF(ISBLANK(A2948),"",SUMIF($A$3:$A2948,O$2,$B$3:$B2948))</f>
        <v/>
      </c>
      <c r="P2948" t="str">
        <f>IF(ISBLANK(A2948),"",SUMIF($A$3:$A2948,P$2,$B$3:$B2948))</f>
        <v/>
      </c>
      <c r="Q2948" t="str">
        <f>IF(ISBLANK(A2948),"",SUMIF($A$3:$A2948,Q$2,$B$3:$B2948))</f>
        <v/>
      </c>
      <c r="R2948" t="str">
        <f>IF(ISBLANK(A2948),"",SUMIF($A$3:$A2948,R$2,$B$3:$B2948))</f>
        <v/>
      </c>
      <c r="T2948" s="2" t="str">
        <f t="shared" si="371"/>
        <v/>
      </c>
      <c r="U2948" s="2" t="str">
        <f t="shared" si="372"/>
        <v/>
      </c>
      <c r="V2948" s="2" t="str">
        <f t="shared" si="373"/>
        <v/>
      </c>
      <c r="W2948" s="2" t="str">
        <f t="shared" si="374"/>
        <v/>
      </c>
    </row>
    <row r="2949" spans="8:23" x14ac:dyDescent="0.3">
      <c r="H2949" s="12">
        <f t="shared" si="375"/>
        <v>0</v>
      </c>
      <c r="I2949" s="2" t="str">
        <f t="shared" si="368"/>
        <v/>
      </c>
      <c r="J2949" s="2" t="str">
        <f>IF(ISBLANK(A2949),"",-SUM(I$3:I2949))</f>
        <v/>
      </c>
      <c r="K2949" s="2" t="str">
        <f t="shared" si="369"/>
        <v/>
      </c>
      <c r="L2949" s="7" t="str">
        <f t="shared" si="370"/>
        <v/>
      </c>
      <c r="M2949" s="7" t="str">
        <f>IF(ISBLANK(A2949),"",K2949/($M$1+SUM(K$3:K2948)))</f>
        <v/>
      </c>
      <c r="N2949" t="str">
        <f>IF(ISBLANK(A2949),"",IF(H2950=0,NETWORKDAYS($H$3,H2949,holiday!$B$2:$B$10),IF(DAY(H2949)&lt;DAY(H2950),NETWORKDAYS($H$3,H2949,holiday!$B$2:$B$10),0)))</f>
        <v/>
      </c>
      <c r="O2949" t="str">
        <f>IF(ISBLANK(A2949),"",SUMIF($A$3:$A2949,O$2,$B$3:$B2949))</f>
        <v/>
      </c>
      <c r="P2949" t="str">
        <f>IF(ISBLANK(A2949),"",SUMIF($A$3:$A2949,P$2,$B$3:$B2949))</f>
        <v/>
      </c>
      <c r="Q2949" t="str">
        <f>IF(ISBLANK(A2949),"",SUMIF($A$3:$A2949,Q$2,$B$3:$B2949))</f>
        <v/>
      </c>
      <c r="R2949" t="str">
        <f>IF(ISBLANK(A2949),"",SUMIF($A$3:$A2949,R$2,$B$3:$B2949))</f>
        <v/>
      </c>
      <c r="T2949" s="2" t="str">
        <f t="shared" si="371"/>
        <v/>
      </c>
      <c r="U2949" s="2" t="str">
        <f t="shared" si="372"/>
        <v/>
      </c>
      <c r="V2949" s="2" t="str">
        <f t="shared" si="373"/>
        <v/>
      </c>
      <c r="W2949" s="2" t="str">
        <f t="shared" si="374"/>
        <v/>
      </c>
    </row>
    <row r="2950" spans="8:23" x14ac:dyDescent="0.3">
      <c r="H2950" s="12">
        <f t="shared" si="375"/>
        <v>0</v>
      </c>
      <c r="I2950" s="2" t="str">
        <f t="shared" si="368"/>
        <v/>
      </c>
      <c r="J2950" s="2" t="str">
        <f>IF(ISBLANK(A2950),"",-SUM(I$3:I2950))</f>
        <v/>
      </c>
      <c r="K2950" s="2" t="str">
        <f t="shared" si="369"/>
        <v/>
      </c>
      <c r="L2950" s="7" t="str">
        <f t="shared" si="370"/>
        <v/>
      </c>
      <c r="M2950" s="7" t="str">
        <f>IF(ISBLANK(A2950),"",K2950/($M$1+SUM(K$3:K2949)))</f>
        <v/>
      </c>
      <c r="N2950" t="str">
        <f>IF(ISBLANK(A2950),"",IF(H2951=0,NETWORKDAYS($H$3,H2950,holiday!$B$2:$B$10),IF(DAY(H2950)&lt;DAY(H2951),NETWORKDAYS($H$3,H2950,holiday!$B$2:$B$10),0)))</f>
        <v/>
      </c>
      <c r="O2950" t="str">
        <f>IF(ISBLANK(A2950),"",SUMIF($A$3:$A2950,O$2,$B$3:$B2950))</f>
        <v/>
      </c>
      <c r="P2950" t="str">
        <f>IF(ISBLANK(A2950),"",SUMIF($A$3:$A2950,P$2,$B$3:$B2950))</f>
        <v/>
      </c>
      <c r="Q2950" t="str">
        <f>IF(ISBLANK(A2950),"",SUMIF($A$3:$A2950,Q$2,$B$3:$B2950))</f>
        <v/>
      </c>
      <c r="R2950" t="str">
        <f>IF(ISBLANK(A2950),"",SUMIF($A$3:$A2950,R$2,$B$3:$B2950))</f>
        <v/>
      </c>
      <c r="T2950" s="2" t="str">
        <f t="shared" si="371"/>
        <v/>
      </c>
      <c r="U2950" s="2" t="str">
        <f t="shared" si="372"/>
        <v/>
      </c>
      <c r="V2950" s="2" t="str">
        <f t="shared" si="373"/>
        <v/>
      </c>
      <c r="W2950" s="2" t="str">
        <f t="shared" si="374"/>
        <v/>
      </c>
    </row>
    <row r="2951" spans="8:23" x14ac:dyDescent="0.3">
      <c r="H2951" s="12">
        <f t="shared" si="375"/>
        <v>0</v>
      </c>
      <c r="I2951" s="2" t="str">
        <f t="shared" si="368"/>
        <v/>
      </c>
      <c r="J2951" s="2" t="str">
        <f>IF(ISBLANK(A2951),"",-SUM(I$3:I2951))</f>
        <v/>
      </c>
      <c r="K2951" s="2" t="str">
        <f t="shared" si="369"/>
        <v/>
      </c>
      <c r="L2951" s="7" t="str">
        <f t="shared" si="370"/>
        <v/>
      </c>
      <c r="M2951" s="7" t="str">
        <f>IF(ISBLANK(A2951),"",K2951/($M$1+SUM(K$3:K2950)))</f>
        <v/>
      </c>
      <c r="N2951" t="str">
        <f>IF(ISBLANK(A2951),"",IF(H2952=0,NETWORKDAYS($H$3,H2951,holiday!$B$2:$B$10),IF(DAY(H2951)&lt;DAY(H2952),NETWORKDAYS($H$3,H2951,holiday!$B$2:$B$10),0)))</f>
        <v/>
      </c>
      <c r="O2951" t="str">
        <f>IF(ISBLANK(A2951),"",SUMIF($A$3:$A2951,O$2,$B$3:$B2951))</f>
        <v/>
      </c>
      <c r="P2951" t="str">
        <f>IF(ISBLANK(A2951),"",SUMIF($A$3:$A2951,P$2,$B$3:$B2951))</f>
        <v/>
      </c>
      <c r="Q2951" t="str">
        <f>IF(ISBLANK(A2951),"",SUMIF($A$3:$A2951,Q$2,$B$3:$B2951))</f>
        <v/>
      </c>
      <c r="R2951" t="str">
        <f>IF(ISBLANK(A2951),"",SUMIF($A$3:$A2951,R$2,$B$3:$B2951))</f>
        <v/>
      </c>
      <c r="T2951" s="2" t="str">
        <f t="shared" si="371"/>
        <v/>
      </c>
      <c r="U2951" s="2" t="str">
        <f t="shared" si="372"/>
        <v/>
      </c>
      <c r="V2951" s="2" t="str">
        <f t="shared" si="373"/>
        <v/>
      </c>
      <c r="W2951" s="2" t="str">
        <f t="shared" si="374"/>
        <v/>
      </c>
    </row>
    <row r="2952" spans="8:23" x14ac:dyDescent="0.3">
      <c r="H2952" s="12">
        <f t="shared" si="375"/>
        <v>0</v>
      </c>
      <c r="I2952" s="2" t="str">
        <f t="shared" si="368"/>
        <v/>
      </c>
      <c r="J2952" s="2" t="str">
        <f>IF(ISBLANK(A2952),"",-SUM(I$3:I2952))</f>
        <v/>
      </c>
      <c r="K2952" s="2" t="str">
        <f t="shared" si="369"/>
        <v/>
      </c>
      <c r="L2952" s="7" t="str">
        <f t="shared" si="370"/>
        <v/>
      </c>
      <c r="M2952" s="7" t="str">
        <f>IF(ISBLANK(A2952),"",K2952/($M$1+SUM(K$3:K2951)))</f>
        <v/>
      </c>
      <c r="N2952" t="str">
        <f>IF(ISBLANK(A2952),"",IF(H2953=0,NETWORKDAYS($H$3,H2952,holiday!$B$2:$B$10),IF(DAY(H2952)&lt;DAY(H2953),NETWORKDAYS($H$3,H2952,holiday!$B$2:$B$10),0)))</f>
        <v/>
      </c>
      <c r="O2952" t="str">
        <f>IF(ISBLANK(A2952),"",SUMIF($A$3:$A2952,O$2,$B$3:$B2952))</f>
        <v/>
      </c>
      <c r="P2952" t="str">
        <f>IF(ISBLANK(A2952),"",SUMIF($A$3:$A2952,P$2,$B$3:$B2952))</f>
        <v/>
      </c>
      <c r="Q2952" t="str">
        <f>IF(ISBLANK(A2952),"",SUMIF($A$3:$A2952,Q$2,$B$3:$B2952))</f>
        <v/>
      </c>
      <c r="R2952" t="str">
        <f>IF(ISBLANK(A2952),"",SUMIF($A$3:$A2952,R$2,$B$3:$B2952))</f>
        <v/>
      </c>
      <c r="T2952" s="2" t="str">
        <f t="shared" si="371"/>
        <v/>
      </c>
      <c r="U2952" s="2" t="str">
        <f t="shared" si="372"/>
        <v/>
      </c>
      <c r="V2952" s="2" t="str">
        <f t="shared" si="373"/>
        <v/>
      </c>
      <c r="W2952" s="2" t="str">
        <f t="shared" si="374"/>
        <v/>
      </c>
    </row>
    <row r="2953" spans="8:23" x14ac:dyDescent="0.3">
      <c r="H2953" s="12">
        <f t="shared" si="375"/>
        <v>0</v>
      </c>
      <c r="I2953" s="2" t="str">
        <f t="shared" si="368"/>
        <v/>
      </c>
      <c r="J2953" s="2" t="str">
        <f>IF(ISBLANK(A2953),"",-SUM(I$3:I2953))</f>
        <v/>
      </c>
      <c r="K2953" s="2" t="str">
        <f t="shared" si="369"/>
        <v/>
      </c>
      <c r="L2953" s="7" t="str">
        <f t="shared" si="370"/>
        <v/>
      </c>
      <c r="M2953" s="7" t="str">
        <f>IF(ISBLANK(A2953),"",K2953/($M$1+SUM(K$3:K2952)))</f>
        <v/>
      </c>
      <c r="N2953" t="str">
        <f>IF(ISBLANK(A2953),"",IF(H2954=0,NETWORKDAYS($H$3,H2953,holiday!$B$2:$B$10),IF(DAY(H2953)&lt;DAY(H2954),NETWORKDAYS($H$3,H2953,holiday!$B$2:$B$10),0)))</f>
        <v/>
      </c>
      <c r="O2953" t="str">
        <f>IF(ISBLANK(A2953),"",SUMIF($A$3:$A2953,O$2,$B$3:$B2953))</f>
        <v/>
      </c>
      <c r="P2953" t="str">
        <f>IF(ISBLANK(A2953),"",SUMIF($A$3:$A2953,P$2,$B$3:$B2953))</f>
        <v/>
      </c>
      <c r="Q2953" t="str">
        <f>IF(ISBLANK(A2953),"",SUMIF($A$3:$A2953,Q$2,$B$3:$B2953))</f>
        <v/>
      </c>
      <c r="R2953" t="str">
        <f>IF(ISBLANK(A2953),"",SUMIF($A$3:$A2953,R$2,$B$3:$B2953))</f>
        <v/>
      </c>
      <c r="T2953" s="2" t="str">
        <f t="shared" si="371"/>
        <v/>
      </c>
      <c r="U2953" s="2" t="str">
        <f t="shared" si="372"/>
        <v/>
      </c>
      <c r="V2953" s="2" t="str">
        <f t="shared" si="373"/>
        <v/>
      </c>
      <c r="W2953" s="2" t="str">
        <f t="shared" si="374"/>
        <v/>
      </c>
    </row>
    <row r="2954" spans="8:23" x14ac:dyDescent="0.3">
      <c r="H2954" s="12">
        <f t="shared" si="375"/>
        <v>0</v>
      </c>
      <c r="I2954" s="2" t="str">
        <f t="shared" si="368"/>
        <v/>
      </c>
      <c r="J2954" s="2" t="str">
        <f>IF(ISBLANK(A2954),"",-SUM(I$3:I2954))</f>
        <v/>
      </c>
      <c r="K2954" s="2" t="str">
        <f t="shared" si="369"/>
        <v/>
      </c>
      <c r="L2954" s="7" t="str">
        <f t="shared" si="370"/>
        <v/>
      </c>
      <c r="M2954" s="7" t="str">
        <f>IF(ISBLANK(A2954),"",K2954/($M$1+SUM(K$3:K2953)))</f>
        <v/>
      </c>
      <c r="N2954" t="str">
        <f>IF(ISBLANK(A2954),"",IF(H2955=0,NETWORKDAYS($H$3,H2954,holiday!$B$2:$B$10),IF(DAY(H2954)&lt;DAY(H2955),NETWORKDAYS($H$3,H2954,holiday!$B$2:$B$10),0)))</f>
        <v/>
      </c>
      <c r="O2954" t="str">
        <f>IF(ISBLANK(A2954),"",SUMIF($A$3:$A2954,O$2,$B$3:$B2954))</f>
        <v/>
      </c>
      <c r="P2954" t="str">
        <f>IF(ISBLANK(A2954),"",SUMIF($A$3:$A2954,P$2,$B$3:$B2954))</f>
        <v/>
      </c>
      <c r="Q2954" t="str">
        <f>IF(ISBLANK(A2954),"",SUMIF($A$3:$A2954,Q$2,$B$3:$B2954))</f>
        <v/>
      </c>
      <c r="R2954" t="str">
        <f>IF(ISBLANK(A2954),"",SUMIF($A$3:$A2954,R$2,$B$3:$B2954))</f>
        <v/>
      </c>
      <c r="T2954" s="2" t="str">
        <f t="shared" si="371"/>
        <v/>
      </c>
      <c r="U2954" s="2" t="str">
        <f t="shared" si="372"/>
        <v/>
      </c>
      <c r="V2954" s="2" t="str">
        <f t="shared" si="373"/>
        <v/>
      </c>
      <c r="W2954" s="2" t="str">
        <f t="shared" si="374"/>
        <v/>
      </c>
    </row>
    <row r="2955" spans="8:23" x14ac:dyDescent="0.3">
      <c r="H2955" s="12">
        <f t="shared" si="375"/>
        <v>0</v>
      </c>
      <c r="I2955" s="2" t="str">
        <f t="shared" si="368"/>
        <v/>
      </c>
      <c r="J2955" s="2" t="str">
        <f>IF(ISBLANK(A2955),"",-SUM(I$3:I2955))</f>
        <v/>
      </c>
      <c r="K2955" s="2" t="str">
        <f t="shared" si="369"/>
        <v/>
      </c>
      <c r="L2955" s="7" t="str">
        <f t="shared" si="370"/>
        <v/>
      </c>
      <c r="M2955" s="7" t="str">
        <f>IF(ISBLANK(A2955),"",K2955/($M$1+SUM(K$3:K2954)))</f>
        <v/>
      </c>
      <c r="N2955" t="str">
        <f>IF(ISBLANK(A2955),"",IF(H2956=0,NETWORKDAYS($H$3,H2955,holiday!$B$2:$B$10),IF(DAY(H2955)&lt;DAY(H2956),NETWORKDAYS($H$3,H2955,holiday!$B$2:$B$10),0)))</f>
        <v/>
      </c>
      <c r="O2955" t="str">
        <f>IF(ISBLANK(A2955),"",SUMIF($A$3:$A2955,O$2,$B$3:$B2955))</f>
        <v/>
      </c>
      <c r="P2955" t="str">
        <f>IF(ISBLANK(A2955),"",SUMIF($A$3:$A2955,P$2,$B$3:$B2955))</f>
        <v/>
      </c>
      <c r="Q2955" t="str">
        <f>IF(ISBLANK(A2955),"",SUMIF($A$3:$A2955,Q$2,$B$3:$B2955))</f>
        <v/>
      </c>
      <c r="R2955" t="str">
        <f>IF(ISBLANK(A2955),"",SUMIF($A$3:$A2955,R$2,$B$3:$B2955))</f>
        <v/>
      </c>
      <c r="T2955" s="2" t="str">
        <f t="shared" si="371"/>
        <v/>
      </c>
      <c r="U2955" s="2" t="str">
        <f t="shared" si="372"/>
        <v/>
      </c>
      <c r="V2955" s="2" t="str">
        <f t="shared" si="373"/>
        <v/>
      </c>
      <c r="W2955" s="2" t="str">
        <f t="shared" si="374"/>
        <v/>
      </c>
    </row>
    <row r="2956" spans="8:23" x14ac:dyDescent="0.3">
      <c r="H2956" s="12">
        <f t="shared" si="375"/>
        <v>0</v>
      </c>
      <c r="I2956" s="2" t="str">
        <f t="shared" si="368"/>
        <v/>
      </c>
      <c r="J2956" s="2" t="str">
        <f>IF(ISBLANK(A2956),"",-SUM(I$3:I2956))</f>
        <v/>
      </c>
      <c r="K2956" s="2" t="str">
        <f t="shared" si="369"/>
        <v/>
      </c>
      <c r="L2956" s="7" t="str">
        <f t="shared" si="370"/>
        <v/>
      </c>
      <c r="M2956" s="7" t="str">
        <f>IF(ISBLANK(A2956),"",K2956/($M$1+SUM(K$3:K2955)))</f>
        <v/>
      </c>
      <c r="N2956" t="str">
        <f>IF(ISBLANK(A2956),"",IF(H2957=0,NETWORKDAYS($H$3,H2956,holiday!$B$2:$B$10),IF(DAY(H2956)&lt;DAY(H2957),NETWORKDAYS($H$3,H2956,holiday!$B$2:$B$10),0)))</f>
        <v/>
      </c>
      <c r="O2956" t="str">
        <f>IF(ISBLANK(A2956),"",SUMIF($A$3:$A2956,O$2,$B$3:$B2956))</f>
        <v/>
      </c>
      <c r="P2956" t="str">
        <f>IF(ISBLANK(A2956),"",SUMIF($A$3:$A2956,P$2,$B$3:$B2956))</f>
        <v/>
      </c>
      <c r="Q2956" t="str">
        <f>IF(ISBLANK(A2956),"",SUMIF($A$3:$A2956,Q$2,$B$3:$B2956))</f>
        <v/>
      </c>
      <c r="R2956" t="str">
        <f>IF(ISBLANK(A2956),"",SUMIF($A$3:$A2956,R$2,$B$3:$B2956))</f>
        <v/>
      </c>
      <c r="T2956" s="2" t="str">
        <f t="shared" si="371"/>
        <v/>
      </c>
      <c r="U2956" s="2" t="str">
        <f t="shared" si="372"/>
        <v/>
      </c>
      <c r="V2956" s="2" t="str">
        <f t="shared" si="373"/>
        <v/>
      </c>
      <c r="W2956" s="2" t="str">
        <f t="shared" si="374"/>
        <v/>
      </c>
    </row>
    <row r="2957" spans="8:23" x14ac:dyDescent="0.3">
      <c r="H2957" s="12">
        <f t="shared" si="375"/>
        <v>0</v>
      </c>
      <c r="I2957" s="2" t="str">
        <f t="shared" si="368"/>
        <v/>
      </c>
      <c r="J2957" s="2" t="str">
        <f>IF(ISBLANK(A2957),"",-SUM(I$3:I2957))</f>
        <v/>
      </c>
      <c r="K2957" s="2" t="str">
        <f t="shared" si="369"/>
        <v/>
      </c>
      <c r="L2957" s="7" t="str">
        <f t="shared" si="370"/>
        <v/>
      </c>
      <c r="M2957" s="7" t="str">
        <f>IF(ISBLANK(A2957),"",K2957/($M$1+SUM(K$3:K2956)))</f>
        <v/>
      </c>
      <c r="N2957" t="str">
        <f>IF(ISBLANK(A2957),"",IF(H2958=0,NETWORKDAYS($H$3,H2957,holiday!$B$2:$B$10),IF(DAY(H2957)&lt;DAY(H2958),NETWORKDAYS($H$3,H2957,holiday!$B$2:$B$10),0)))</f>
        <v/>
      </c>
      <c r="O2957" t="str">
        <f>IF(ISBLANK(A2957),"",SUMIF($A$3:$A2957,O$2,$B$3:$B2957))</f>
        <v/>
      </c>
      <c r="P2957" t="str">
        <f>IF(ISBLANK(A2957),"",SUMIF($A$3:$A2957,P$2,$B$3:$B2957))</f>
        <v/>
      </c>
      <c r="Q2957" t="str">
        <f>IF(ISBLANK(A2957),"",SUMIF($A$3:$A2957,Q$2,$B$3:$B2957))</f>
        <v/>
      </c>
      <c r="R2957" t="str">
        <f>IF(ISBLANK(A2957),"",SUMIF($A$3:$A2957,R$2,$B$3:$B2957))</f>
        <v/>
      </c>
      <c r="T2957" s="2" t="str">
        <f t="shared" si="371"/>
        <v/>
      </c>
      <c r="U2957" s="2" t="str">
        <f t="shared" si="372"/>
        <v/>
      </c>
      <c r="V2957" s="2" t="str">
        <f t="shared" si="373"/>
        <v/>
      </c>
      <c r="W2957" s="2" t="str">
        <f t="shared" si="374"/>
        <v/>
      </c>
    </row>
    <row r="2958" spans="8:23" x14ac:dyDescent="0.3">
      <c r="H2958" s="12">
        <f t="shared" si="375"/>
        <v>0</v>
      </c>
      <c r="I2958" s="2" t="str">
        <f t="shared" si="368"/>
        <v/>
      </c>
      <c r="J2958" s="2" t="str">
        <f>IF(ISBLANK(A2958),"",-SUM(I$3:I2958))</f>
        <v/>
      </c>
      <c r="K2958" s="2" t="str">
        <f t="shared" si="369"/>
        <v/>
      </c>
      <c r="L2958" s="7" t="str">
        <f t="shared" si="370"/>
        <v/>
      </c>
      <c r="M2958" s="7" t="str">
        <f>IF(ISBLANK(A2958),"",K2958/($M$1+SUM(K$3:K2957)))</f>
        <v/>
      </c>
      <c r="N2958" t="str">
        <f>IF(ISBLANK(A2958),"",IF(H2959=0,NETWORKDAYS($H$3,H2958,holiday!$B$2:$B$10),IF(DAY(H2958)&lt;DAY(H2959),NETWORKDAYS($H$3,H2958,holiday!$B$2:$B$10),0)))</f>
        <v/>
      </c>
      <c r="O2958" t="str">
        <f>IF(ISBLANK(A2958),"",SUMIF($A$3:$A2958,O$2,$B$3:$B2958))</f>
        <v/>
      </c>
      <c r="P2958" t="str">
        <f>IF(ISBLANK(A2958),"",SUMIF($A$3:$A2958,P$2,$B$3:$B2958))</f>
        <v/>
      </c>
      <c r="Q2958" t="str">
        <f>IF(ISBLANK(A2958),"",SUMIF($A$3:$A2958,Q$2,$B$3:$B2958))</f>
        <v/>
      </c>
      <c r="R2958" t="str">
        <f>IF(ISBLANK(A2958),"",SUMIF($A$3:$A2958,R$2,$B$3:$B2958))</f>
        <v/>
      </c>
      <c r="T2958" s="2" t="str">
        <f t="shared" si="371"/>
        <v/>
      </c>
      <c r="U2958" s="2" t="str">
        <f t="shared" si="372"/>
        <v/>
      </c>
      <c r="V2958" s="2" t="str">
        <f t="shared" si="373"/>
        <v/>
      </c>
      <c r="W2958" s="2" t="str">
        <f t="shared" si="374"/>
        <v/>
      </c>
    </row>
    <row r="2959" spans="8:23" x14ac:dyDescent="0.3">
      <c r="H2959" s="12">
        <f t="shared" si="375"/>
        <v>0</v>
      </c>
      <c r="I2959" s="2" t="str">
        <f t="shared" si="368"/>
        <v/>
      </c>
      <c r="J2959" s="2" t="str">
        <f>IF(ISBLANK(A2959),"",-SUM(I$3:I2959))</f>
        <v/>
      </c>
      <c r="K2959" s="2" t="str">
        <f t="shared" si="369"/>
        <v/>
      </c>
      <c r="L2959" s="7" t="str">
        <f t="shared" si="370"/>
        <v/>
      </c>
      <c r="M2959" s="7" t="str">
        <f>IF(ISBLANK(A2959),"",K2959/($M$1+SUM(K$3:K2958)))</f>
        <v/>
      </c>
      <c r="N2959" t="str">
        <f>IF(ISBLANK(A2959),"",IF(H2960=0,NETWORKDAYS($H$3,H2959,holiday!$B$2:$B$10),IF(DAY(H2959)&lt;DAY(H2960),NETWORKDAYS($H$3,H2959,holiday!$B$2:$B$10),0)))</f>
        <v/>
      </c>
      <c r="O2959" t="str">
        <f>IF(ISBLANK(A2959),"",SUMIF($A$3:$A2959,O$2,$B$3:$B2959))</f>
        <v/>
      </c>
      <c r="P2959" t="str">
        <f>IF(ISBLANK(A2959),"",SUMIF($A$3:$A2959,P$2,$B$3:$B2959))</f>
        <v/>
      </c>
      <c r="Q2959" t="str">
        <f>IF(ISBLANK(A2959),"",SUMIF($A$3:$A2959,Q$2,$B$3:$B2959))</f>
        <v/>
      </c>
      <c r="R2959" t="str">
        <f>IF(ISBLANK(A2959),"",SUMIF($A$3:$A2959,R$2,$B$3:$B2959))</f>
        <v/>
      </c>
      <c r="T2959" s="2" t="str">
        <f t="shared" si="371"/>
        <v/>
      </c>
      <c r="U2959" s="2" t="str">
        <f t="shared" si="372"/>
        <v/>
      </c>
      <c r="V2959" s="2" t="str">
        <f t="shared" si="373"/>
        <v/>
      </c>
      <c r="W2959" s="2" t="str">
        <f t="shared" si="374"/>
        <v/>
      </c>
    </row>
    <row r="2960" spans="8:23" x14ac:dyDescent="0.3">
      <c r="H2960" s="12">
        <f t="shared" si="375"/>
        <v>0</v>
      </c>
      <c r="I2960" s="2" t="str">
        <f t="shared" si="368"/>
        <v/>
      </c>
      <c r="J2960" s="2" t="str">
        <f>IF(ISBLANK(A2960),"",-SUM(I$3:I2960))</f>
        <v/>
      </c>
      <c r="K2960" s="2" t="str">
        <f t="shared" si="369"/>
        <v/>
      </c>
      <c r="L2960" s="7" t="str">
        <f t="shared" si="370"/>
        <v/>
      </c>
      <c r="M2960" s="7" t="str">
        <f>IF(ISBLANK(A2960),"",K2960/($M$1+SUM(K$3:K2959)))</f>
        <v/>
      </c>
      <c r="N2960" t="str">
        <f>IF(ISBLANK(A2960),"",IF(H2961=0,NETWORKDAYS($H$3,H2960,holiday!$B$2:$B$10),IF(DAY(H2960)&lt;DAY(H2961),NETWORKDAYS($H$3,H2960,holiday!$B$2:$B$10),0)))</f>
        <v/>
      </c>
      <c r="O2960" t="str">
        <f>IF(ISBLANK(A2960),"",SUMIF($A$3:$A2960,O$2,$B$3:$B2960))</f>
        <v/>
      </c>
      <c r="P2960" t="str">
        <f>IF(ISBLANK(A2960),"",SUMIF($A$3:$A2960,P$2,$B$3:$B2960))</f>
        <v/>
      </c>
      <c r="Q2960" t="str">
        <f>IF(ISBLANK(A2960),"",SUMIF($A$3:$A2960,Q$2,$B$3:$B2960))</f>
        <v/>
      </c>
      <c r="R2960" t="str">
        <f>IF(ISBLANK(A2960),"",SUMIF($A$3:$A2960,R$2,$B$3:$B2960))</f>
        <v/>
      </c>
      <c r="T2960" s="2" t="str">
        <f t="shared" si="371"/>
        <v/>
      </c>
      <c r="U2960" s="2" t="str">
        <f t="shared" si="372"/>
        <v/>
      </c>
      <c r="V2960" s="2" t="str">
        <f t="shared" si="373"/>
        <v/>
      </c>
      <c r="W2960" s="2" t="str">
        <f t="shared" si="374"/>
        <v/>
      </c>
    </row>
    <row r="2961" spans="8:23" x14ac:dyDescent="0.3">
      <c r="H2961" s="12">
        <f t="shared" si="375"/>
        <v>0</v>
      </c>
      <c r="I2961" s="2" t="str">
        <f t="shared" si="368"/>
        <v/>
      </c>
      <c r="J2961" s="2" t="str">
        <f>IF(ISBLANK(A2961),"",-SUM(I$3:I2961))</f>
        <v/>
      </c>
      <c r="K2961" s="2" t="str">
        <f t="shared" si="369"/>
        <v/>
      </c>
      <c r="L2961" s="7" t="str">
        <f t="shared" si="370"/>
        <v/>
      </c>
      <c r="M2961" s="7" t="str">
        <f>IF(ISBLANK(A2961),"",K2961/($M$1+SUM(K$3:K2960)))</f>
        <v/>
      </c>
      <c r="N2961" t="str">
        <f>IF(ISBLANK(A2961),"",IF(H2962=0,NETWORKDAYS($H$3,H2961,holiday!$B$2:$B$10),IF(DAY(H2961)&lt;DAY(H2962),NETWORKDAYS($H$3,H2961,holiday!$B$2:$B$10),0)))</f>
        <v/>
      </c>
      <c r="O2961" t="str">
        <f>IF(ISBLANK(A2961),"",SUMIF($A$3:$A2961,O$2,$B$3:$B2961))</f>
        <v/>
      </c>
      <c r="P2961" t="str">
        <f>IF(ISBLANK(A2961),"",SUMIF($A$3:$A2961,P$2,$B$3:$B2961))</f>
        <v/>
      </c>
      <c r="Q2961" t="str">
        <f>IF(ISBLANK(A2961),"",SUMIF($A$3:$A2961,Q$2,$B$3:$B2961))</f>
        <v/>
      </c>
      <c r="R2961" t="str">
        <f>IF(ISBLANK(A2961),"",SUMIF($A$3:$A2961,R$2,$B$3:$B2961))</f>
        <v/>
      </c>
      <c r="T2961" s="2" t="str">
        <f t="shared" si="371"/>
        <v/>
      </c>
      <c r="U2961" s="2" t="str">
        <f t="shared" si="372"/>
        <v/>
      </c>
      <c r="V2961" s="2" t="str">
        <f t="shared" si="373"/>
        <v/>
      </c>
      <c r="W2961" s="2" t="str">
        <f t="shared" si="374"/>
        <v/>
      </c>
    </row>
    <row r="2962" spans="8:23" x14ac:dyDescent="0.3">
      <c r="H2962" s="12">
        <f t="shared" si="375"/>
        <v>0</v>
      </c>
      <c r="I2962" s="2" t="str">
        <f t="shared" si="368"/>
        <v/>
      </c>
      <c r="J2962" s="2" t="str">
        <f>IF(ISBLANK(A2962),"",-SUM(I$3:I2962))</f>
        <v/>
      </c>
      <c r="K2962" s="2" t="str">
        <f t="shared" si="369"/>
        <v/>
      </c>
      <c r="L2962" s="7" t="str">
        <f t="shared" si="370"/>
        <v/>
      </c>
      <c r="M2962" s="7" t="str">
        <f>IF(ISBLANK(A2962),"",K2962/($M$1+SUM(K$3:K2961)))</f>
        <v/>
      </c>
      <c r="N2962" t="str">
        <f>IF(ISBLANK(A2962),"",IF(H2963=0,NETWORKDAYS($H$3,H2962,holiday!$B$2:$B$10),IF(DAY(H2962)&lt;DAY(H2963),NETWORKDAYS($H$3,H2962,holiday!$B$2:$B$10),0)))</f>
        <v/>
      </c>
      <c r="O2962" t="str">
        <f>IF(ISBLANK(A2962),"",SUMIF($A$3:$A2962,O$2,$B$3:$B2962))</f>
        <v/>
      </c>
      <c r="P2962" t="str">
        <f>IF(ISBLANK(A2962),"",SUMIF($A$3:$A2962,P$2,$B$3:$B2962))</f>
        <v/>
      </c>
      <c r="Q2962" t="str">
        <f>IF(ISBLANK(A2962),"",SUMIF($A$3:$A2962,Q$2,$B$3:$B2962))</f>
        <v/>
      </c>
      <c r="R2962" t="str">
        <f>IF(ISBLANK(A2962),"",SUMIF($A$3:$A2962,R$2,$B$3:$B2962))</f>
        <v/>
      </c>
      <c r="T2962" s="2" t="str">
        <f t="shared" si="371"/>
        <v/>
      </c>
      <c r="U2962" s="2" t="str">
        <f t="shared" si="372"/>
        <v/>
      </c>
      <c r="V2962" s="2" t="str">
        <f t="shared" si="373"/>
        <v/>
      </c>
      <c r="W2962" s="2" t="str">
        <f t="shared" si="374"/>
        <v/>
      </c>
    </row>
    <row r="2963" spans="8:23" x14ac:dyDescent="0.3">
      <c r="H2963" s="12">
        <f t="shared" si="375"/>
        <v>0</v>
      </c>
      <c r="I2963" s="2" t="str">
        <f t="shared" si="368"/>
        <v/>
      </c>
      <c r="J2963" s="2" t="str">
        <f>IF(ISBLANK(A2963),"",-SUM(I$3:I2963))</f>
        <v/>
      </c>
      <c r="K2963" s="2" t="str">
        <f t="shared" si="369"/>
        <v/>
      </c>
      <c r="L2963" s="7" t="str">
        <f t="shared" si="370"/>
        <v/>
      </c>
      <c r="M2963" s="7" t="str">
        <f>IF(ISBLANK(A2963),"",K2963/($M$1+SUM(K$3:K2962)))</f>
        <v/>
      </c>
      <c r="N2963" t="str">
        <f>IF(ISBLANK(A2963),"",IF(H2964=0,NETWORKDAYS($H$3,H2963,holiday!$B$2:$B$10),IF(DAY(H2963)&lt;DAY(H2964),NETWORKDAYS($H$3,H2963,holiday!$B$2:$B$10),0)))</f>
        <v/>
      </c>
      <c r="O2963" t="str">
        <f>IF(ISBLANK(A2963),"",SUMIF($A$3:$A2963,O$2,$B$3:$B2963))</f>
        <v/>
      </c>
      <c r="P2963" t="str">
        <f>IF(ISBLANK(A2963),"",SUMIF($A$3:$A2963,P$2,$B$3:$B2963))</f>
        <v/>
      </c>
      <c r="Q2963" t="str">
        <f>IF(ISBLANK(A2963),"",SUMIF($A$3:$A2963,Q$2,$B$3:$B2963))</f>
        <v/>
      </c>
      <c r="R2963" t="str">
        <f>IF(ISBLANK(A2963),"",SUMIF($A$3:$A2963,R$2,$B$3:$B2963))</f>
        <v/>
      </c>
      <c r="T2963" s="2" t="str">
        <f t="shared" si="371"/>
        <v/>
      </c>
      <c r="U2963" s="2" t="str">
        <f t="shared" si="372"/>
        <v/>
      </c>
      <c r="V2963" s="2" t="str">
        <f t="shared" si="373"/>
        <v/>
      </c>
      <c r="W2963" s="2" t="str">
        <f t="shared" si="374"/>
        <v/>
      </c>
    </row>
    <row r="2964" spans="8:23" x14ac:dyDescent="0.3">
      <c r="H2964" s="12">
        <f t="shared" si="375"/>
        <v>0</v>
      </c>
      <c r="I2964" s="2" t="str">
        <f t="shared" si="368"/>
        <v/>
      </c>
      <c r="J2964" s="2" t="str">
        <f>IF(ISBLANK(A2964),"",-SUM(I$3:I2964))</f>
        <v/>
      </c>
      <c r="K2964" s="2" t="str">
        <f t="shared" si="369"/>
        <v/>
      </c>
      <c r="L2964" s="7" t="str">
        <f t="shared" si="370"/>
        <v/>
      </c>
      <c r="M2964" s="7" t="str">
        <f>IF(ISBLANK(A2964),"",K2964/($M$1+SUM(K$3:K2963)))</f>
        <v/>
      </c>
      <c r="N2964" t="str">
        <f>IF(ISBLANK(A2964),"",IF(H2965=0,NETWORKDAYS($H$3,H2964,holiday!$B$2:$B$10),IF(DAY(H2964)&lt;DAY(H2965),NETWORKDAYS($H$3,H2964,holiday!$B$2:$B$10),0)))</f>
        <v/>
      </c>
      <c r="O2964" t="str">
        <f>IF(ISBLANK(A2964),"",SUMIF($A$3:$A2964,O$2,$B$3:$B2964))</f>
        <v/>
      </c>
      <c r="P2964" t="str">
        <f>IF(ISBLANK(A2964),"",SUMIF($A$3:$A2964,P$2,$B$3:$B2964))</f>
        <v/>
      </c>
      <c r="Q2964" t="str">
        <f>IF(ISBLANK(A2964),"",SUMIF($A$3:$A2964,Q$2,$B$3:$B2964))</f>
        <v/>
      </c>
      <c r="R2964" t="str">
        <f>IF(ISBLANK(A2964),"",SUMIF($A$3:$A2964,R$2,$B$3:$B2964))</f>
        <v/>
      </c>
      <c r="T2964" s="2" t="str">
        <f t="shared" si="371"/>
        <v/>
      </c>
      <c r="U2964" s="2" t="str">
        <f t="shared" si="372"/>
        <v/>
      </c>
      <c r="V2964" s="2" t="str">
        <f t="shared" si="373"/>
        <v/>
      </c>
      <c r="W2964" s="2" t="str">
        <f t="shared" si="374"/>
        <v/>
      </c>
    </row>
    <row r="2965" spans="8:23" x14ac:dyDescent="0.3">
      <c r="H2965" s="12">
        <f t="shared" si="375"/>
        <v>0</v>
      </c>
      <c r="I2965" s="2" t="str">
        <f t="shared" si="368"/>
        <v/>
      </c>
      <c r="J2965" s="2" t="str">
        <f>IF(ISBLANK(A2965),"",-SUM(I$3:I2965))</f>
        <v/>
      </c>
      <c r="K2965" s="2" t="str">
        <f t="shared" si="369"/>
        <v/>
      </c>
      <c r="L2965" s="7" t="str">
        <f t="shared" si="370"/>
        <v/>
      </c>
      <c r="M2965" s="7" t="str">
        <f>IF(ISBLANK(A2965),"",K2965/($M$1+SUM(K$3:K2964)))</f>
        <v/>
      </c>
      <c r="N2965" t="str">
        <f>IF(ISBLANK(A2965),"",IF(H2966=0,NETWORKDAYS($H$3,H2965,holiday!$B$2:$B$10),IF(DAY(H2965)&lt;DAY(H2966),NETWORKDAYS($H$3,H2965,holiday!$B$2:$B$10),0)))</f>
        <v/>
      </c>
      <c r="O2965" t="str">
        <f>IF(ISBLANK(A2965),"",SUMIF($A$3:$A2965,O$2,$B$3:$B2965))</f>
        <v/>
      </c>
      <c r="P2965" t="str">
        <f>IF(ISBLANK(A2965),"",SUMIF($A$3:$A2965,P$2,$B$3:$B2965))</f>
        <v/>
      </c>
      <c r="Q2965" t="str">
        <f>IF(ISBLANK(A2965),"",SUMIF($A$3:$A2965,Q$2,$B$3:$B2965))</f>
        <v/>
      </c>
      <c r="R2965" t="str">
        <f>IF(ISBLANK(A2965),"",SUMIF($A$3:$A2965,R$2,$B$3:$B2965))</f>
        <v/>
      </c>
      <c r="T2965" s="2" t="str">
        <f t="shared" si="371"/>
        <v/>
      </c>
      <c r="U2965" s="2" t="str">
        <f t="shared" si="372"/>
        <v/>
      </c>
      <c r="V2965" s="2" t="str">
        <f t="shared" si="373"/>
        <v/>
      </c>
      <c r="W2965" s="2" t="str">
        <f t="shared" si="374"/>
        <v/>
      </c>
    </row>
    <row r="2966" spans="8:23" x14ac:dyDescent="0.3">
      <c r="H2966" s="12">
        <f t="shared" si="375"/>
        <v>0</v>
      </c>
      <c r="I2966" s="2" t="str">
        <f t="shared" si="368"/>
        <v/>
      </c>
      <c r="J2966" s="2" t="str">
        <f>IF(ISBLANK(A2966),"",-SUM(I$3:I2966))</f>
        <v/>
      </c>
      <c r="K2966" s="2" t="str">
        <f t="shared" si="369"/>
        <v/>
      </c>
      <c r="L2966" s="7" t="str">
        <f t="shared" si="370"/>
        <v/>
      </c>
      <c r="M2966" s="7" t="str">
        <f>IF(ISBLANK(A2966),"",K2966/($M$1+SUM(K$3:K2965)))</f>
        <v/>
      </c>
      <c r="N2966" t="str">
        <f>IF(ISBLANK(A2966),"",IF(H2967=0,NETWORKDAYS($H$3,H2966,holiday!$B$2:$B$10),IF(DAY(H2966)&lt;DAY(H2967),NETWORKDAYS($H$3,H2966,holiday!$B$2:$B$10),0)))</f>
        <v/>
      </c>
      <c r="O2966" t="str">
        <f>IF(ISBLANK(A2966),"",SUMIF($A$3:$A2966,O$2,$B$3:$B2966))</f>
        <v/>
      </c>
      <c r="P2966" t="str">
        <f>IF(ISBLANK(A2966),"",SUMIF($A$3:$A2966,P$2,$B$3:$B2966))</f>
        <v/>
      </c>
      <c r="Q2966" t="str">
        <f>IF(ISBLANK(A2966),"",SUMIF($A$3:$A2966,Q$2,$B$3:$B2966))</f>
        <v/>
      </c>
      <c r="R2966" t="str">
        <f>IF(ISBLANK(A2966),"",SUMIF($A$3:$A2966,R$2,$B$3:$B2966))</f>
        <v/>
      </c>
      <c r="T2966" s="2" t="str">
        <f t="shared" si="371"/>
        <v/>
      </c>
      <c r="U2966" s="2" t="str">
        <f t="shared" si="372"/>
        <v/>
      </c>
      <c r="V2966" s="2" t="str">
        <f t="shared" si="373"/>
        <v/>
      </c>
      <c r="W2966" s="2" t="str">
        <f t="shared" si="374"/>
        <v/>
      </c>
    </row>
    <row r="2967" spans="8:23" x14ac:dyDescent="0.3">
      <c r="H2967" s="12">
        <f t="shared" si="375"/>
        <v>0</v>
      </c>
      <c r="I2967" s="2" t="str">
        <f t="shared" si="368"/>
        <v/>
      </c>
      <c r="J2967" s="2" t="str">
        <f>IF(ISBLANK(A2967),"",-SUM(I$3:I2967))</f>
        <v/>
      </c>
      <c r="K2967" s="2" t="str">
        <f t="shared" si="369"/>
        <v/>
      </c>
      <c r="L2967" s="7" t="str">
        <f t="shared" si="370"/>
        <v/>
      </c>
      <c r="M2967" s="7" t="str">
        <f>IF(ISBLANK(A2967),"",K2967/($M$1+SUM(K$3:K2966)))</f>
        <v/>
      </c>
      <c r="N2967" t="str">
        <f>IF(ISBLANK(A2967),"",IF(H2968=0,NETWORKDAYS($H$3,H2967,holiday!$B$2:$B$10),IF(DAY(H2967)&lt;DAY(H2968),NETWORKDAYS($H$3,H2967,holiday!$B$2:$B$10),0)))</f>
        <v/>
      </c>
      <c r="O2967" t="str">
        <f>IF(ISBLANK(A2967),"",SUMIF($A$3:$A2967,O$2,$B$3:$B2967))</f>
        <v/>
      </c>
      <c r="P2967" t="str">
        <f>IF(ISBLANK(A2967),"",SUMIF($A$3:$A2967,P$2,$B$3:$B2967))</f>
        <v/>
      </c>
      <c r="Q2967" t="str">
        <f>IF(ISBLANK(A2967),"",SUMIF($A$3:$A2967,Q$2,$B$3:$B2967))</f>
        <v/>
      </c>
      <c r="R2967" t="str">
        <f>IF(ISBLANK(A2967),"",SUMIF($A$3:$A2967,R$2,$B$3:$B2967))</f>
        <v/>
      </c>
      <c r="T2967" s="2" t="str">
        <f t="shared" si="371"/>
        <v/>
      </c>
      <c r="U2967" s="2" t="str">
        <f t="shared" si="372"/>
        <v/>
      </c>
      <c r="V2967" s="2" t="str">
        <f t="shared" si="373"/>
        <v/>
      </c>
      <c r="W2967" s="2" t="str">
        <f t="shared" si="374"/>
        <v/>
      </c>
    </row>
    <row r="2968" spans="8:23" x14ac:dyDescent="0.3">
      <c r="H2968" s="12">
        <f t="shared" si="375"/>
        <v>0</v>
      </c>
      <c r="I2968" s="2" t="str">
        <f t="shared" si="368"/>
        <v/>
      </c>
      <c r="J2968" s="2" t="str">
        <f>IF(ISBLANK(A2968),"",-SUM(I$3:I2968))</f>
        <v/>
      </c>
      <c r="K2968" s="2" t="str">
        <f t="shared" si="369"/>
        <v/>
      </c>
      <c r="L2968" s="7" t="str">
        <f t="shared" si="370"/>
        <v/>
      </c>
      <c r="M2968" s="7" t="str">
        <f>IF(ISBLANK(A2968),"",K2968/($M$1+SUM(K$3:K2967)))</f>
        <v/>
      </c>
      <c r="N2968" t="str">
        <f>IF(ISBLANK(A2968),"",IF(H2969=0,NETWORKDAYS($H$3,H2968,holiday!$B$2:$B$10),IF(DAY(H2968)&lt;DAY(H2969),NETWORKDAYS($H$3,H2968,holiday!$B$2:$B$10),0)))</f>
        <v/>
      </c>
      <c r="O2968" t="str">
        <f>IF(ISBLANK(A2968),"",SUMIF($A$3:$A2968,O$2,$B$3:$B2968))</f>
        <v/>
      </c>
      <c r="P2968" t="str">
        <f>IF(ISBLANK(A2968),"",SUMIF($A$3:$A2968,P$2,$B$3:$B2968))</f>
        <v/>
      </c>
      <c r="Q2968" t="str">
        <f>IF(ISBLANK(A2968),"",SUMIF($A$3:$A2968,Q$2,$B$3:$B2968))</f>
        <v/>
      </c>
      <c r="R2968" t="str">
        <f>IF(ISBLANK(A2968),"",SUMIF($A$3:$A2968,R$2,$B$3:$B2968))</f>
        <v/>
      </c>
      <c r="T2968" s="2" t="str">
        <f t="shared" si="371"/>
        <v/>
      </c>
      <c r="U2968" s="2" t="str">
        <f t="shared" si="372"/>
        <v/>
      </c>
      <c r="V2968" s="2" t="str">
        <f t="shared" si="373"/>
        <v/>
      </c>
      <c r="W2968" s="2" t="str">
        <f t="shared" si="374"/>
        <v/>
      </c>
    </row>
    <row r="2969" spans="8:23" x14ac:dyDescent="0.3">
      <c r="H2969" s="12">
        <f t="shared" si="375"/>
        <v>0</v>
      </c>
      <c r="I2969" s="2" t="str">
        <f t="shared" si="368"/>
        <v/>
      </c>
      <c r="J2969" s="2" t="str">
        <f>IF(ISBLANK(A2969),"",-SUM(I$3:I2969))</f>
        <v/>
      </c>
      <c r="K2969" s="2" t="str">
        <f t="shared" si="369"/>
        <v/>
      </c>
      <c r="L2969" s="7" t="str">
        <f t="shared" si="370"/>
        <v/>
      </c>
      <c r="M2969" s="7" t="str">
        <f>IF(ISBLANK(A2969),"",K2969/($M$1+SUM(K$3:K2968)))</f>
        <v/>
      </c>
      <c r="N2969" t="str">
        <f>IF(ISBLANK(A2969),"",IF(H2970=0,NETWORKDAYS($H$3,H2969,holiday!$B$2:$B$10),IF(DAY(H2969)&lt;DAY(H2970),NETWORKDAYS($H$3,H2969,holiday!$B$2:$B$10),0)))</f>
        <v/>
      </c>
      <c r="O2969" t="str">
        <f>IF(ISBLANK(A2969),"",SUMIF($A$3:$A2969,O$2,$B$3:$B2969))</f>
        <v/>
      </c>
      <c r="P2969" t="str">
        <f>IF(ISBLANK(A2969),"",SUMIF($A$3:$A2969,P$2,$B$3:$B2969))</f>
        <v/>
      </c>
      <c r="Q2969" t="str">
        <f>IF(ISBLANK(A2969),"",SUMIF($A$3:$A2969,Q$2,$B$3:$B2969))</f>
        <v/>
      </c>
      <c r="R2969" t="str">
        <f>IF(ISBLANK(A2969),"",SUMIF($A$3:$A2969,R$2,$B$3:$B2969))</f>
        <v/>
      </c>
      <c r="T2969" s="2" t="str">
        <f t="shared" si="371"/>
        <v/>
      </c>
      <c r="U2969" s="2" t="str">
        <f t="shared" si="372"/>
        <v/>
      </c>
      <c r="V2969" s="2" t="str">
        <f t="shared" si="373"/>
        <v/>
      </c>
      <c r="W2969" s="2" t="str">
        <f t="shared" si="374"/>
        <v/>
      </c>
    </row>
    <row r="2970" spans="8:23" x14ac:dyDescent="0.3">
      <c r="H2970" s="12">
        <f t="shared" si="375"/>
        <v>0</v>
      </c>
      <c r="I2970" s="2" t="str">
        <f t="shared" si="368"/>
        <v/>
      </c>
      <c r="J2970" s="2" t="str">
        <f>IF(ISBLANK(A2970),"",-SUM(I$3:I2970))</f>
        <v/>
      </c>
      <c r="K2970" s="2" t="str">
        <f t="shared" si="369"/>
        <v/>
      </c>
      <c r="L2970" s="7" t="str">
        <f t="shared" si="370"/>
        <v/>
      </c>
      <c r="M2970" s="7" t="str">
        <f>IF(ISBLANK(A2970),"",K2970/($M$1+SUM(K$3:K2969)))</f>
        <v/>
      </c>
      <c r="N2970" t="str">
        <f>IF(ISBLANK(A2970),"",IF(H2971=0,NETWORKDAYS($H$3,H2970,holiday!$B$2:$B$10),IF(DAY(H2970)&lt;DAY(H2971),NETWORKDAYS($H$3,H2970,holiday!$B$2:$B$10),0)))</f>
        <v/>
      </c>
      <c r="O2970" t="str">
        <f>IF(ISBLANK(A2970),"",SUMIF($A$3:$A2970,O$2,$B$3:$B2970))</f>
        <v/>
      </c>
      <c r="P2970" t="str">
        <f>IF(ISBLANK(A2970),"",SUMIF($A$3:$A2970,P$2,$B$3:$B2970))</f>
        <v/>
      </c>
      <c r="Q2970" t="str">
        <f>IF(ISBLANK(A2970),"",SUMIF($A$3:$A2970,Q$2,$B$3:$B2970))</f>
        <v/>
      </c>
      <c r="R2970" t="str">
        <f>IF(ISBLANK(A2970),"",SUMIF($A$3:$A2970,R$2,$B$3:$B2970))</f>
        <v/>
      </c>
      <c r="T2970" s="2" t="str">
        <f t="shared" si="371"/>
        <v/>
      </c>
      <c r="U2970" s="2" t="str">
        <f t="shared" si="372"/>
        <v/>
      </c>
      <c r="V2970" s="2" t="str">
        <f t="shared" si="373"/>
        <v/>
      </c>
      <c r="W2970" s="2" t="str">
        <f t="shared" si="374"/>
        <v/>
      </c>
    </row>
    <row r="2971" spans="8:23" x14ac:dyDescent="0.3">
      <c r="H2971" s="12">
        <f t="shared" si="375"/>
        <v>0</v>
      </c>
      <c r="I2971" s="2" t="str">
        <f t="shared" si="368"/>
        <v/>
      </c>
      <c r="J2971" s="2" t="str">
        <f>IF(ISBLANK(A2971),"",-SUM(I$3:I2971))</f>
        <v/>
      </c>
      <c r="K2971" s="2" t="str">
        <f t="shared" si="369"/>
        <v/>
      </c>
      <c r="L2971" s="7" t="str">
        <f t="shared" si="370"/>
        <v/>
      </c>
      <c r="M2971" s="7" t="str">
        <f>IF(ISBLANK(A2971),"",K2971/($M$1+SUM(K$3:K2970)))</f>
        <v/>
      </c>
      <c r="N2971" t="str">
        <f>IF(ISBLANK(A2971),"",IF(H2972=0,NETWORKDAYS($H$3,H2971,holiday!$B$2:$B$10),IF(DAY(H2971)&lt;DAY(H2972),NETWORKDAYS($H$3,H2971,holiday!$B$2:$B$10),0)))</f>
        <v/>
      </c>
      <c r="O2971" t="str">
        <f>IF(ISBLANK(A2971),"",SUMIF($A$3:$A2971,O$2,$B$3:$B2971))</f>
        <v/>
      </c>
      <c r="P2971" t="str">
        <f>IF(ISBLANK(A2971),"",SUMIF($A$3:$A2971,P$2,$B$3:$B2971))</f>
        <v/>
      </c>
      <c r="Q2971" t="str">
        <f>IF(ISBLANK(A2971),"",SUMIF($A$3:$A2971,Q$2,$B$3:$B2971))</f>
        <v/>
      </c>
      <c r="R2971" t="str">
        <f>IF(ISBLANK(A2971),"",SUMIF($A$3:$A2971,R$2,$B$3:$B2971))</f>
        <v/>
      </c>
      <c r="T2971" s="2" t="str">
        <f t="shared" si="371"/>
        <v/>
      </c>
      <c r="U2971" s="2" t="str">
        <f t="shared" si="372"/>
        <v/>
      </c>
      <c r="V2971" s="2" t="str">
        <f t="shared" si="373"/>
        <v/>
      </c>
      <c r="W2971" s="2" t="str">
        <f t="shared" si="374"/>
        <v/>
      </c>
    </row>
    <row r="2972" spans="8:23" x14ac:dyDescent="0.3">
      <c r="H2972" s="12">
        <f t="shared" si="375"/>
        <v>0</v>
      </c>
      <c r="I2972" s="2" t="str">
        <f t="shared" si="368"/>
        <v/>
      </c>
      <c r="J2972" s="2" t="str">
        <f>IF(ISBLANK(A2972),"",-SUM(I$3:I2972))</f>
        <v/>
      </c>
      <c r="K2972" s="2" t="str">
        <f t="shared" si="369"/>
        <v/>
      </c>
      <c r="L2972" s="7" t="str">
        <f t="shared" si="370"/>
        <v/>
      </c>
      <c r="M2972" s="7" t="str">
        <f>IF(ISBLANK(A2972),"",K2972/($M$1+SUM(K$3:K2971)))</f>
        <v/>
      </c>
      <c r="N2972" t="str">
        <f>IF(ISBLANK(A2972),"",IF(H2973=0,NETWORKDAYS($H$3,H2972,holiday!$B$2:$B$10),IF(DAY(H2972)&lt;DAY(H2973),NETWORKDAYS($H$3,H2972,holiday!$B$2:$B$10),0)))</f>
        <v/>
      </c>
      <c r="O2972" t="str">
        <f>IF(ISBLANK(A2972),"",SUMIF($A$3:$A2972,O$2,$B$3:$B2972))</f>
        <v/>
      </c>
      <c r="P2972" t="str">
        <f>IF(ISBLANK(A2972),"",SUMIF($A$3:$A2972,P$2,$B$3:$B2972))</f>
        <v/>
      </c>
      <c r="Q2972" t="str">
        <f>IF(ISBLANK(A2972),"",SUMIF($A$3:$A2972,Q$2,$B$3:$B2972))</f>
        <v/>
      </c>
      <c r="R2972" t="str">
        <f>IF(ISBLANK(A2972),"",SUMIF($A$3:$A2972,R$2,$B$3:$B2972))</f>
        <v/>
      </c>
      <c r="T2972" s="2" t="str">
        <f t="shared" si="371"/>
        <v/>
      </c>
      <c r="U2972" s="2" t="str">
        <f t="shared" si="372"/>
        <v/>
      </c>
      <c r="V2972" s="2" t="str">
        <f t="shared" si="373"/>
        <v/>
      </c>
      <c r="W2972" s="2" t="str">
        <f t="shared" si="374"/>
        <v/>
      </c>
    </row>
    <row r="2973" spans="8:23" x14ac:dyDescent="0.3">
      <c r="H2973" s="12">
        <f t="shared" si="375"/>
        <v>0</v>
      </c>
      <c r="I2973" s="2" t="str">
        <f t="shared" si="368"/>
        <v/>
      </c>
      <c r="J2973" s="2" t="str">
        <f>IF(ISBLANK(A2973),"",-SUM(I$3:I2973))</f>
        <v/>
      </c>
      <c r="K2973" s="2" t="str">
        <f t="shared" si="369"/>
        <v/>
      </c>
      <c r="L2973" s="7" t="str">
        <f t="shared" si="370"/>
        <v/>
      </c>
      <c r="M2973" s="7" t="str">
        <f>IF(ISBLANK(A2973),"",K2973/($M$1+SUM(K$3:K2972)))</f>
        <v/>
      </c>
      <c r="N2973" t="str">
        <f>IF(ISBLANK(A2973),"",IF(H2974=0,NETWORKDAYS($H$3,H2973,holiday!$B$2:$B$10),IF(DAY(H2973)&lt;DAY(H2974),NETWORKDAYS($H$3,H2973,holiday!$B$2:$B$10),0)))</f>
        <v/>
      </c>
      <c r="O2973" t="str">
        <f>IF(ISBLANK(A2973),"",SUMIF($A$3:$A2973,O$2,$B$3:$B2973))</f>
        <v/>
      </c>
      <c r="P2973" t="str">
        <f>IF(ISBLANK(A2973),"",SUMIF($A$3:$A2973,P$2,$B$3:$B2973))</f>
        <v/>
      </c>
      <c r="Q2973" t="str">
        <f>IF(ISBLANK(A2973),"",SUMIF($A$3:$A2973,Q$2,$B$3:$B2973))</f>
        <v/>
      </c>
      <c r="R2973" t="str">
        <f>IF(ISBLANK(A2973),"",SUMIF($A$3:$A2973,R$2,$B$3:$B2973))</f>
        <v/>
      </c>
      <c r="T2973" s="2" t="str">
        <f t="shared" si="371"/>
        <v/>
      </c>
      <c r="U2973" s="2" t="str">
        <f t="shared" si="372"/>
        <v/>
      </c>
      <c r="V2973" s="2" t="str">
        <f t="shared" si="373"/>
        <v/>
      </c>
      <c r="W2973" s="2" t="str">
        <f t="shared" si="374"/>
        <v/>
      </c>
    </row>
    <row r="2974" spans="8:23" x14ac:dyDescent="0.3">
      <c r="H2974" s="12">
        <f t="shared" si="375"/>
        <v>0</v>
      </c>
      <c r="I2974" s="2" t="str">
        <f t="shared" si="368"/>
        <v/>
      </c>
      <c r="J2974" s="2" t="str">
        <f>IF(ISBLANK(A2974),"",-SUM(I$3:I2974))</f>
        <v/>
      </c>
      <c r="K2974" s="2" t="str">
        <f t="shared" si="369"/>
        <v/>
      </c>
      <c r="L2974" s="7" t="str">
        <f t="shared" si="370"/>
        <v/>
      </c>
      <c r="M2974" s="7" t="str">
        <f>IF(ISBLANK(A2974),"",K2974/($M$1+SUM(K$3:K2973)))</f>
        <v/>
      </c>
      <c r="N2974" t="str">
        <f>IF(ISBLANK(A2974),"",IF(H2975=0,NETWORKDAYS($H$3,H2974,holiday!$B$2:$B$10),IF(DAY(H2974)&lt;DAY(H2975),NETWORKDAYS($H$3,H2974,holiday!$B$2:$B$10),0)))</f>
        <v/>
      </c>
      <c r="O2974" t="str">
        <f>IF(ISBLANK(A2974),"",SUMIF($A$3:$A2974,O$2,$B$3:$B2974))</f>
        <v/>
      </c>
      <c r="P2974" t="str">
        <f>IF(ISBLANK(A2974),"",SUMIF($A$3:$A2974,P$2,$B$3:$B2974))</f>
        <v/>
      </c>
      <c r="Q2974" t="str">
        <f>IF(ISBLANK(A2974),"",SUMIF($A$3:$A2974,Q$2,$B$3:$B2974))</f>
        <v/>
      </c>
      <c r="R2974" t="str">
        <f>IF(ISBLANK(A2974),"",SUMIF($A$3:$A2974,R$2,$B$3:$B2974))</f>
        <v/>
      </c>
      <c r="T2974" s="2" t="str">
        <f t="shared" si="371"/>
        <v/>
      </c>
      <c r="U2974" s="2" t="str">
        <f t="shared" si="372"/>
        <v/>
      </c>
      <c r="V2974" s="2" t="str">
        <f t="shared" si="373"/>
        <v/>
      </c>
      <c r="W2974" s="2" t="str">
        <f t="shared" si="374"/>
        <v/>
      </c>
    </row>
    <row r="2975" spans="8:23" x14ac:dyDescent="0.3">
      <c r="H2975" s="12">
        <f t="shared" si="375"/>
        <v>0</v>
      </c>
      <c r="I2975" s="2" t="str">
        <f t="shared" si="368"/>
        <v/>
      </c>
      <c r="J2975" s="2" t="str">
        <f>IF(ISBLANK(A2975),"",-SUM(I$3:I2975))</f>
        <v/>
      </c>
      <c r="K2975" s="2" t="str">
        <f t="shared" si="369"/>
        <v/>
      </c>
      <c r="L2975" s="7" t="str">
        <f t="shared" si="370"/>
        <v/>
      </c>
      <c r="M2975" s="7" t="str">
        <f>IF(ISBLANK(A2975),"",K2975/($M$1+SUM(K$3:K2974)))</f>
        <v/>
      </c>
      <c r="N2975" t="str">
        <f>IF(ISBLANK(A2975),"",IF(H2976=0,NETWORKDAYS($H$3,H2975,holiday!$B$2:$B$10),IF(DAY(H2975)&lt;DAY(H2976),NETWORKDAYS($H$3,H2975,holiday!$B$2:$B$10),0)))</f>
        <v/>
      </c>
      <c r="O2975" t="str">
        <f>IF(ISBLANK(A2975),"",SUMIF($A$3:$A2975,O$2,$B$3:$B2975))</f>
        <v/>
      </c>
      <c r="P2975" t="str">
        <f>IF(ISBLANK(A2975),"",SUMIF($A$3:$A2975,P$2,$B$3:$B2975))</f>
        <v/>
      </c>
      <c r="Q2975" t="str">
        <f>IF(ISBLANK(A2975),"",SUMIF($A$3:$A2975,Q$2,$B$3:$B2975))</f>
        <v/>
      </c>
      <c r="R2975" t="str">
        <f>IF(ISBLANK(A2975),"",SUMIF($A$3:$A2975,R$2,$B$3:$B2975))</f>
        <v/>
      </c>
      <c r="T2975" s="2" t="str">
        <f t="shared" si="371"/>
        <v/>
      </c>
      <c r="U2975" s="2" t="str">
        <f t="shared" si="372"/>
        <v/>
      </c>
      <c r="V2975" s="2" t="str">
        <f t="shared" si="373"/>
        <v/>
      </c>
      <c r="W2975" s="2" t="str">
        <f t="shared" si="374"/>
        <v/>
      </c>
    </row>
    <row r="2976" spans="8:23" x14ac:dyDescent="0.3">
      <c r="H2976" s="12">
        <f t="shared" si="375"/>
        <v>0</v>
      </c>
      <c r="I2976" s="2" t="str">
        <f t="shared" si="368"/>
        <v/>
      </c>
      <c r="J2976" s="2" t="str">
        <f>IF(ISBLANK(A2976),"",-SUM(I$3:I2976))</f>
        <v/>
      </c>
      <c r="K2976" s="2" t="str">
        <f t="shared" si="369"/>
        <v/>
      </c>
      <c r="L2976" s="7" t="str">
        <f t="shared" si="370"/>
        <v/>
      </c>
      <c r="M2976" s="7" t="str">
        <f>IF(ISBLANK(A2976),"",K2976/($M$1+SUM(K$3:K2975)))</f>
        <v/>
      </c>
      <c r="N2976" t="str">
        <f>IF(ISBLANK(A2976),"",IF(H2977=0,NETWORKDAYS($H$3,H2976,holiday!$B$2:$B$10),IF(DAY(H2976)&lt;DAY(H2977),NETWORKDAYS($H$3,H2976,holiday!$B$2:$B$10),0)))</f>
        <v/>
      </c>
      <c r="O2976" t="str">
        <f>IF(ISBLANK(A2976),"",SUMIF($A$3:$A2976,O$2,$B$3:$B2976))</f>
        <v/>
      </c>
      <c r="P2976" t="str">
        <f>IF(ISBLANK(A2976),"",SUMIF($A$3:$A2976,P$2,$B$3:$B2976))</f>
        <v/>
      </c>
      <c r="Q2976" t="str">
        <f>IF(ISBLANK(A2976),"",SUMIF($A$3:$A2976,Q$2,$B$3:$B2976))</f>
        <v/>
      </c>
      <c r="R2976" t="str">
        <f>IF(ISBLANK(A2976),"",SUMIF($A$3:$A2976,R$2,$B$3:$B2976))</f>
        <v/>
      </c>
      <c r="T2976" s="2" t="str">
        <f t="shared" si="371"/>
        <v/>
      </c>
      <c r="U2976" s="2" t="str">
        <f t="shared" si="372"/>
        <v/>
      </c>
      <c r="V2976" s="2" t="str">
        <f t="shared" si="373"/>
        <v/>
      </c>
      <c r="W2976" s="2" t="str">
        <f t="shared" si="374"/>
        <v/>
      </c>
    </row>
    <row r="2977" spans="8:23" x14ac:dyDescent="0.3">
      <c r="H2977" s="12">
        <f t="shared" si="375"/>
        <v>0</v>
      </c>
      <c r="I2977" s="2" t="str">
        <f t="shared" si="368"/>
        <v/>
      </c>
      <c r="J2977" s="2" t="str">
        <f>IF(ISBLANK(A2977),"",-SUM(I$3:I2977))</f>
        <v/>
      </c>
      <c r="K2977" s="2" t="str">
        <f t="shared" si="369"/>
        <v/>
      </c>
      <c r="L2977" s="7" t="str">
        <f t="shared" si="370"/>
        <v/>
      </c>
      <c r="M2977" s="7" t="str">
        <f>IF(ISBLANK(A2977),"",K2977/($M$1+SUM(K$3:K2976)))</f>
        <v/>
      </c>
      <c r="N2977" t="str">
        <f>IF(ISBLANK(A2977),"",IF(H2978=0,NETWORKDAYS($H$3,H2977,holiday!$B$2:$B$10),IF(DAY(H2977)&lt;DAY(H2978),NETWORKDAYS($H$3,H2977,holiday!$B$2:$B$10),0)))</f>
        <v/>
      </c>
      <c r="O2977" t="str">
        <f>IF(ISBLANK(A2977),"",SUMIF($A$3:$A2977,O$2,$B$3:$B2977))</f>
        <v/>
      </c>
      <c r="P2977" t="str">
        <f>IF(ISBLANK(A2977),"",SUMIF($A$3:$A2977,P$2,$B$3:$B2977))</f>
        <v/>
      </c>
      <c r="Q2977" t="str">
        <f>IF(ISBLANK(A2977),"",SUMIF($A$3:$A2977,Q$2,$B$3:$B2977))</f>
        <v/>
      </c>
      <c r="R2977" t="str">
        <f>IF(ISBLANK(A2977),"",SUMIF($A$3:$A2977,R$2,$B$3:$B2977))</f>
        <v/>
      </c>
      <c r="T2977" s="2" t="str">
        <f t="shared" si="371"/>
        <v/>
      </c>
      <c r="U2977" s="2" t="str">
        <f t="shared" si="372"/>
        <v/>
      </c>
      <c r="V2977" s="2" t="str">
        <f t="shared" si="373"/>
        <v/>
      </c>
      <c r="W2977" s="2" t="str">
        <f t="shared" si="374"/>
        <v/>
      </c>
    </row>
    <row r="2978" spans="8:23" x14ac:dyDescent="0.3">
      <c r="H2978" s="12">
        <f t="shared" si="375"/>
        <v>0</v>
      </c>
      <c r="I2978" s="2" t="str">
        <f t="shared" si="368"/>
        <v/>
      </c>
      <c r="J2978" s="2" t="str">
        <f>IF(ISBLANK(A2978),"",-SUM(I$3:I2978))</f>
        <v/>
      </c>
      <c r="K2978" s="2" t="str">
        <f t="shared" si="369"/>
        <v/>
      </c>
      <c r="L2978" s="7" t="str">
        <f t="shared" si="370"/>
        <v/>
      </c>
      <c r="M2978" s="7" t="str">
        <f>IF(ISBLANK(A2978),"",K2978/($M$1+SUM(K$3:K2977)))</f>
        <v/>
      </c>
      <c r="N2978" t="str">
        <f>IF(ISBLANK(A2978),"",IF(H2979=0,NETWORKDAYS($H$3,H2978,holiday!$B$2:$B$10),IF(DAY(H2978)&lt;DAY(H2979),NETWORKDAYS($H$3,H2978,holiday!$B$2:$B$10),0)))</f>
        <v/>
      </c>
      <c r="O2978" t="str">
        <f>IF(ISBLANK(A2978),"",SUMIF($A$3:$A2978,O$2,$B$3:$B2978))</f>
        <v/>
      </c>
      <c r="P2978" t="str">
        <f>IF(ISBLANK(A2978),"",SUMIF($A$3:$A2978,P$2,$B$3:$B2978))</f>
        <v/>
      </c>
      <c r="Q2978" t="str">
        <f>IF(ISBLANK(A2978),"",SUMIF($A$3:$A2978,Q$2,$B$3:$B2978))</f>
        <v/>
      </c>
      <c r="R2978" t="str">
        <f>IF(ISBLANK(A2978),"",SUMIF($A$3:$A2978,R$2,$B$3:$B2978))</f>
        <v/>
      </c>
      <c r="T2978" s="2" t="str">
        <f t="shared" si="371"/>
        <v/>
      </c>
      <c r="U2978" s="2" t="str">
        <f t="shared" si="372"/>
        <v/>
      </c>
      <c r="V2978" s="2" t="str">
        <f t="shared" si="373"/>
        <v/>
      </c>
      <c r="W2978" s="2" t="str">
        <f t="shared" si="374"/>
        <v/>
      </c>
    </row>
    <row r="2979" spans="8:23" x14ac:dyDescent="0.3">
      <c r="H2979" s="12">
        <f t="shared" si="375"/>
        <v>0</v>
      </c>
      <c r="I2979" s="2" t="str">
        <f t="shared" si="368"/>
        <v/>
      </c>
      <c r="J2979" s="2" t="str">
        <f>IF(ISBLANK(A2979),"",-SUM(I$3:I2979))</f>
        <v/>
      </c>
      <c r="K2979" s="2" t="str">
        <f t="shared" si="369"/>
        <v/>
      </c>
      <c r="L2979" s="7" t="str">
        <f t="shared" si="370"/>
        <v/>
      </c>
      <c r="M2979" s="7" t="str">
        <f>IF(ISBLANK(A2979),"",K2979/($M$1+SUM(K$3:K2978)))</f>
        <v/>
      </c>
      <c r="N2979" t="str">
        <f>IF(ISBLANK(A2979),"",IF(H2980=0,NETWORKDAYS($H$3,H2979,holiday!$B$2:$B$10),IF(DAY(H2979)&lt;DAY(H2980),NETWORKDAYS($H$3,H2979,holiday!$B$2:$B$10),0)))</f>
        <v/>
      </c>
      <c r="O2979" t="str">
        <f>IF(ISBLANK(A2979),"",SUMIF($A$3:$A2979,O$2,$B$3:$B2979))</f>
        <v/>
      </c>
      <c r="P2979" t="str">
        <f>IF(ISBLANK(A2979),"",SUMIF($A$3:$A2979,P$2,$B$3:$B2979))</f>
        <v/>
      </c>
      <c r="Q2979" t="str">
        <f>IF(ISBLANK(A2979),"",SUMIF($A$3:$A2979,Q$2,$B$3:$B2979))</f>
        <v/>
      </c>
      <c r="R2979" t="str">
        <f>IF(ISBLANK(A2979),"",SUMIF($A$3:$A2979,R$2,$B$3:$B2979))</f>
        <v/>
      </c>
      <c r="T2979" s="2" t="str">
        <f t="shared" si="371"/>
        <v/>
      </c>
      <c r="U2979" s="2" t="str">
        <f t="shared" si="372"/>
        <v/>
      </c>
      <c r="V2979" s="2" t="str">
        <f t="shared" si="373"/>
        <v/>
      </c>
      <c r="W2979" s="2" t="str">
        <f t="shared" si="374"/>
        <v/>
      </c>
    </row>
    <row r="2980" spans="8:23" x14ac:dyDescent="0.3">
      <c r="H2980" s="12">
        <f t="shared" si="375"/>
        <v>0</v>
      </c>
      <c r="I2980" s="2" t="str">
        <f t="shared" si="368"/>
        <v/>
      </c>
      <c r="J2980" s="2" t="str">
        <f>IF(ISBLANK(A2980),"",-SUM(I$3:I2980))</f>
        <v/>
      </c>
      <c r="K2980" s="2" t="str">
        <f t="shared" si="369"/>
        <v/>
      </c>
      <c r="L2980" s="7" t="str">
        <f t="shared" si="370"/>
        <v/>
      </c>
      <c r="M2980" s="7" t="str">
        <f>IF(ISBLANK(A2980),"",K2980/($M$1+SUM(K$3:K2979)))</f>
        <v/>
      </c>
      <c r="N2980" t="str">
        <f>IF(ISBLANK(A2980),"",IF(H2981=0,NETWORKDAYS($H$3,H2980,holiday!$B$2:$B$10),IF(DAY(H2980)&lt;DAY(H2981),NETWORKDAYS($H$3,H2980,holiday!$B$2:$B$10),0)))</f>
        <v/>
      </c>
      <c r="O2980" t="str">
        <f>IF(ISBLANK(A2980),"",SUMIF($A$3:$A2980,O$2,$B$3:$B2980))</f>
        <v/>
      </c>
      <c r="P2980" t="str">
        <f>IF(ISBLANK(A2980),"",SUMIF($A$3:$A2980,P$2,$B$3:$B2980))</f>
        <v/>
      </c>
      <c r="Q2980" t="str">
        <f>IF(ISBLANK(A2980),"",SUMIF($A$3:$A2980,Q$2,$B$3:$B2980))</f>
        <v/>
      </c>
      <c r="R2980" t="str">
        <f>IF(ISBLANK(A2980),"",SUMIF($A$3:$A2980,R$2,$B$3:$B2980))</f>
        <v/>
      </c>
      <c r="T2980" s="2" t="str">
        <f t="shared" si="371"/>
        <v/>
      </c>
      <c r="U2980" s="2" t="str">
        <f t="shared" si="372"/>
        <v/>
      </c>
      <c r="V2980" s="2" t="str">
        <f t="shared" si="373"/>
        <v/>
      </c>
      <c r="W2980" s="2" t="str">
        <f t="shared" si="374"/>
        <v/>
      </c>
    </row>
    <row r="2981" spans="8:23" x14ac:dyDescent="0.3">
      <c r="H2981" s="12">
        <f t="shared" si="375"/>
        <v>0</v>
      </c>
      <c r="I2981" s="2" t="str">
        <f t="shared" si="368"/>
        <v/>
      </c>
      <c r="J2981" s="2" t="str">
        <f>IF(ISBLANK(A2981),"",-SUM(I$3:I2981))</f>
        <v/>
      </c>
      <c r="K2981" s="2" t="str">
        <f t="shared" si="369"/>
        <v/>
      </c>
      <c r="L2981" s="7" t="str">
        <f t="shared" si="370"/>
        <v/>
      </c>
      <c r="M2981" s="7" t="str">
        <f>IF(ISBLANK(A2981),"",K2981/($M$1+SUM(K$3:K2980)))</f>
        <v/>
      </c>
      <c r="N2981" t="str">
        <f>IF(ISBLANK(A2981),"",IF(H2982=0,NETWORKDAYS($H$3,H2981,holiday!$B$2:$B$10),IF(DAY(H2981)&lt;DAY(H2982),NETWORKDAYS($H$3,H2981,holiday!$B$2:$B$10),0)))</f>
        <v/>
      </c>
      <c r="O2981" t="str">
        <f>IF(ISBLANK(A2981),"",SUMIF($A$3:$A2981,O$2,$B$3:$B2981))</f>
        <v/>
      </c>
      <c r="P2981" t="str">
        <f>IF(ISBLANK(A2981),"",SUMIF($A$3:$A2981,P$2,$B$3:$B2981))</f>
        <v/>
      </c>
      <c r="Q2981" t="str">
        <f>IF(ISBLANK(A2981),"",SUMIF($A$3:$A2981,Q$2,$B$3:$B2981))</f>
        <v/>
      </c>
      <c r="R2981" t="str">
        <f>IF(ISBLANK(A2981),"",SUMIF($A$3:$A2981,R$2,$B$3:$B2981))</f>
        <v/>
      </c>
      <c r="T2981" s="2" t="str">
        <f t="shared" si="371"/>
        <v/>
      </c>
      <c r="U2981" s="2" t="str">
        <f t="shared" si="372"/>
        <v/>
      </c>
      <c r="V2981" s="2" t="str">
        <f t="shared" si="373"/>
        <v/>
      </c>
      <c r="W2981" s="2" t="str">
        <f t="shared" si="374"/>
        <v/>
      </c>
    </row>
    <row r="2982" spans="8:23" x14ac:dyDescent="0.3">
      <c r="H2982" s="12">
        <f t="shared" si="375"/>
        <v>0</v>
      </c>
      <c r="I2982" s="2" t="str">
        <f t="shared" si="368"/>
        <v/>
      </c>
      <c r="J2982" s="2" t="str">
        <f>IF(ISBLANK(A2982),"",-SUM(I$3:I2982))</f>
        <v/>
      </c>
      <c r="K2982" s="2" t="str">
        <f t="shared" si="369"/>
        <v/>
      </c>
      <c r="L2982" s="7" t="str">
        <f t="shared" si="370"/>
        <v/>
      </c>
      <c r="M2982" s="7" t="str">
        <f>IF(ISBLANK(A2982),"",K2982/($M$1+SUM(K$3:K2981)))</f>
        <v/>
      </c>
      <c r="N2982" t="str">
        <f>IF(ISBLANK(A2982),"",IF(H2983=0,NETWORKDAYS($H$3,H2982,holiday!$B$2:$B$10),IF(DAY(H2982)&lt;DAY(H2983),NETWORKDAYS($H$3,H2982,holiday!$B$2:$B$10),0)))</f>
        <v/>
      </c>
      <c r="O2982" t="str">
        <f>IF(ISBLANK(A2982),"",SUMIF($A$3:$A2982,O$2,$B$3:$B2982))</f>
        <v/>
      </c>
      <c r="P2982" t="str">
        <f>IF(ISBLANK(A2982),"",SUMIF($A$3:$A2982,P$2,$B$3:$B2982))</f>
        <v/>
      </c>
      <c r="Q2982" t="str">
        <f>IF(ISBLANK(A2982),"",SUMIF($A$3:$A2982,Q$2,$B$3:$B2982))</f>
        <v/>
      </c>
      <c r="R2982" t="str">
        <f>IF(ISBLANK(A2982),"",SUMIF($A$3:$A2982,R$2,$B$3:$B2982))</f>
        <v/>
      </c>
      <c r="T2982" s="2" t="str">
        <f t="shared" si="371"/>
        <v/>
      </c>
      <c r="U2982" s="2" t="str">
        <f t="shared" si="372"/>
        <v/>
      </c>
      <c r="V2982" s="2" t="str">
        <f t="shared" si="373"/>
        <v/>
      </c>
      <c r="W2982" s="2" t="str">
        <f t="shared" si="374"/>
        <v/>
      </c>
    </row>
    <row r="2983" spans="8:23" x14ac:dyDescent="0.3">
      <c r="H2983" s="12">
        <f t="shared" si="375"/>
        <v>0</v>
      </c>
      <c r="I2983" s="2" t="str">
        <f t="shared" si="368"/>
        <v/>
      </c>
      <c r="J2983" s="2" t="str">
        <f>IF(ISBLANK(A2983),"",-SUM(I$3:I2983))</f>
        <v/>
      </c>
      <c r="K2983" s="2" t="str">
        <f t="shared" si="369"/>
        <v/>
      </c>
      <c r="L2983" s="7" t="str">
        <f t="shared" si="370"/>
        <v/>
      </c>
      <c r="M2983" s="7" t="str">
        <f>IF(ISBLANK(A2983),"",K2983/($M$1+SUM(K$3:K2982)))</f>
        <v/>
      </c>
      <c r="N2983" t="str">
        <f>IF(ISBLANK(A2983),"",IF(H2984=0,NETWORKDAYS($H$3,H2983,holiday!$B$2:$B$10),IF(DAY(H2983)&lt;DAY(H2984),NETWORKDAYS($H$3,H2983,holiday!$B$2:$B$10),0)))</f>
        <v/>
      </c>
      <c r="O2983" t="str">
        <f>IF(ISBLANK(A2983),"",SUMIF($A$3:$A2983,O$2,$B$3:$B2983))</f>
        <v/>
      </c>
      <c r="P2983" t="str">
        <f>IF(ISBLANK(A2983),"",SUMIF($A$3:$A2983,P$2,$B$3:$B2983))</f>
        <v/>
      </c>
      <c r="Q2983" t="str">
        <f>IF(ISBLANK(A2983),"",SUMIF($A$3:$A2983,Q$2,$B$3:$B2983))</f>
        <v/>
      </c>
      <c r="R2983" t="str">
        <f>IF(ISBLANK(A2983),"",SUMIF($A$3:$A2983,R$2,$B$3:$B2983))</f>
        <v/>
      </c>
      <c r="T2983" s="2" t="str">
        <f t="shared" si="371"/>
        <v/>
      </c>
      <c r="U2983" s="2" t="str">
        <f t="shared" si="372"/>
        <v/>
      </c>
      <c r="V2983" s="2" t="str">
        <f t="shared" si="373"/>
        <v/>
      </c>
      <c r="W2983" s="2" t="str">
        <f t="shared" si="374"/>
        <v/>
      </c>
    </row>
    <row r="2984" spans="8:23" x14ac:dyDescent="0.3">
      <c r="H2984" s="12">
        <f t="shared" si="375"/>
        <v>0</v>
      </c>
      <c r="I2984" s="2" t="str">
        <f t="shared" ref="I2984:I3047" si="376">IF(ISBLANK(A2984),"",-B2984*C2984)</f>
        <v/>
      </c>
      <c r="J2984" s="2" t="str">
        <f>IF(ISBLANK(A2984),"",-SUM(I$3:I2984))</f>
        <v/>
      </c>
      <c r="K2984" s="2" t="str">
        <f t="shared" ref="K2984:K3047" si="377">IF(ISBLANK(A2984),"",SUMPRODUCT(O2984:R2984,T2984:W2984)-J2984)</f>
        <v/>
      </c>
      <c r="L2984" s="7" t="str">
        <f t="shared" ref="L2984:L3047" si="378">IF(ISBLANK(A2984),"",K2984/$M$1)</f>
        <v/>
      </c>
      <c r="M2984" s="7" t="str">
        <f>IF(ISBLANK(A2984),"",K2984/($M$1+SUM(K$3:K2983)))</f>
        <v/>
      </c>
      <c r="N2984" t="str">
        <f>IF(ISBLANK(A2984),"",IF(H2985=0,NETWORKDAYS($H$3,H2984,holiday!$B$2:$B$10),IF(DAY(H2984)&lt;DAY(H2985),NETWORKDAYS($H$3,H2984,holiday!$B$2:$B$10),0)))</f>
        <v/>
      </c>
      <c r="O2984" t="str">
        <f>IF(ISBLANK(A2984),"",SUMIF($A$3:$A2984,O$2,$B$3:$B2984))</f>
        <v/>
      </c>
      <c r="P2984" t="str">
        <f>IF(ISBLANK(A2984),"",SUMIF($A$3:$A2984,P$2,$B$3:$B2984))</f>
        <v/>
      </c>
      <c r="Q2984" t="str">
        <f>IF(ISBLANK(A2984),"",SUMIF($A$3:$A2984,Q$2,$B$3:$B2984))</f>
        <v/>
      </c>
      <c r="R2984" t="str">
        <f>IF(ISBLANK(A2984),"",SUMIF($A$3:$A2984,R$2,$B$3:$B2984))</f>
        <v/>
      </c>
      <c r="T2984" s="2" t="str">
        <f t="shared" ref="T2984:T3047" si="379">IF(ISBLANK(A2984),"",IF($A2984=T$2,$C2984,T2983))</f>
        <v/>
      </c>
      <c r="U2984" s="2" t="str">
        <f t="shared" ref="U2984:U3047" si="380">IF(ISBLANK(A2984),"",IF($A2984=U$2,$C2984,U2983))</f>
        <v/>
      </c>
      <c r="V2984" s="2" t="str">
        <f t="shared" ref="V2984:V3047" si="381">IF(ISBLANK(A2984),"",IF($A2984=V$2,$C2984,V2983))</f>
        <v/>
      </c>
      <c r="W2984" s="2" t="str">
        <f t="shared" ref="W2984:W3047" si="382">IF(ISBLANK(A2984),"",IF($A2984=W$2,$C2984,W2983))</f>
        <v/>
      </c>
    </row>
    <row r="2985" spans="8:23" x14ac:dyDescent="0.3">
      <c r="H2985" s="12">
        <f t="shared" si="375"/>
        <v>0</v>
      </c>
      <c r="I2985" s="2" t="str">
        <f t="shared" si="376"/>
        <v/>
      </c>
      <c r="J2985" s="2" t="str">
        <f>IF(ISBLANK(A2985),"",-SUM(I$3:I2985))</f>
        <v/>
      </c>
      <c r="K2985" s="2" t="str">
        <f t="shared" si="377"/>
        <v/>
      </c>
      <c r="L2985" s="7" t="str">
        <f t="shared" si="378"/>
        <v/>
      </c>
      <c r="M2985" s="7" t="str">
        <f>IF(ISBLANK(A2985),"",K2985/($M$1+SUM(K$3:K2984)))</f>
        <v/>
      </c>
      <c r="N2985" t="str">
        <f>IF(ISBLANK(A2985),"",IF(H2986=0,NETWORKDAYS($H$3,H2985,holiday!$B$2:$B$10),IF(DAY(H2985)&lt;DAY(H2986),NETWORKDAYS($H$3,H2985,holiday!$B$2:$B$10),0)))</f>
        <v/>
      </c>
      <c r="O2985" t="str">
        <f>IF(ISBLANK(A2985),"",SUMIF($A$3:$A2985,O$2,$B$3:$B2985))</f>
        <v/>
      </c>
      <c r="P2985" t="str">
        <f>IF(ISBLANK(A2985),"",SUMIF($A$3:$A2985,P$2,$B$3:$B2985))</f>
        <v/>
      </c>
      <c r="Q2985" t="str">
        <f>IF(ISBLANK(A2985),"",SUMIF($A$3:$A2985,Q$2,$B$3:$B2985))</f>
        <v/>
      </c>
      <c r="R2985" t="str">
        <f>IF(ISBLANK(A2985),"",SUMIF($A$3:$A2985,R$2,$B$3:$B2985))</f>
        <v/>
      </c>
      <c r="T2985" s="2" t="str">
        <f t="shared" si="379"/>
        <v/>
      </c>
      <c r="U2985" s="2" t="str">
        <f t="shared" si="380"/>
        <v/>
      </c>
      <c r="V2985" s="2" t="str">
        <f t="shared" si="381"/>
        <v/>
      </c>
      <c r="W2985" s="2" t="str">
        <f t="shared" si="382"/>
        <v/>
      </c>
    </row>
    <row r="2986" spans="8:23" x14ac:dyDescent="0.3">
      <c r="H2986" s="12">
        <f t="shared" si="375"/>
        <v>0</v>
      </c>
      <c r="I2986" s="2" t="str">
        <f t="shared" si="376"/>
        <v/>
      </c>
      <c r="J2986" s="2" t="str">
        <f>IF(ISBLANK(A2986),"",-SUM(I$3:I2986))</f>
        <v/>
      </c>
      <c r="K2986" s="2" t="str">
        <f t="shared" si="377"/>
        <v/>
      </c>
      <c r="L2986" s="7" t="str">
        <f t="shared" si="378"/>
        <v/>
      </c>
      <c r="M2986" s="7" t="str">
        <f>IF(ISBLANK(A2986),"",K2986/($M$1+SUM(K$3:K2985)))</f>
        <v/>
      </c>
      <c r="N2986" t="str">
        <f>IF(ISBLANK(A2986),"",IF(H2987=0,NETWORKDAYS($H$3,H2986,holiday!$B$2:$B$10),IF(DAY(H2986)&lt;DAY(H2987),NETWORKDAYS($H$3,H2986,holiday!$B$2:$B$10),0)))</f>
        <v/>
      </c>
      <c r="O2986" t="str">
        <f>IF(ISBLANK(A2986),"",SUMIF($A$3:$A2986,O$2,$B$3:$B2986))</f>
        <v/>
      </c>
      <c r="P2986" t="str">
        <f>IF(ISBLANK(A2986),"",SUMIF($A$3:$A2986,P$2,$B$3:$B2986))</f>
        <v/>
      </c>
      <c r="Q2986" t="str">
        <f>IF(ISBLANK(A2986),"",SUMIF($A$3:$A2986,Q$2,$B$3:$B2986))</f>
        <v/>
      </c>
      <c r="R2986" t="str">
        <f>IF(ISBLANK(A2986),"",SUMIF($A$3:$A2986,R$2,$B$3:$B2986))</f>
        <v/>
      </c>
      <c r="T2986" s="2" t="str">
        <f t="shared" si="379"/>
        <v/>
      </c>
      <c r="U2986" s="2" t="str">
        <f t="shared" si="380"/>
        <v/>
      </c>
      <c r="V2986" s="2" t="str">
        <f t="shared" si="381"/>
        <v/>
      </c>
      <c r="W2986" s="2" t="str">
        <f t="shared" si="382"/>
        <v/>
      </c>
    </row>
    <row r="2987" spans="8:23" x14ac:dyDescent="0.3">
      <c r="H2987" s="12">
        <f t="shared" si="375"/>
        <v>0</v>
      </c>
      <c r="I2987" s="2" t="str">
        <f t="shared" si="376"/>
        <v/>
      </c>
      <c r="J2987" s="2" t="str">
        <f>IF(ISBLANK(A2987),"",-SUM(I$3:I2987))</f>
        <v/>
      </c>
      <c r="K2987" s="2" t="str">
        <f t="shared" si="377"/>
        <v/>
      </c>
      <c r="L2987" s="7" t="str">
        <f t="shared" si="378"/>
        <v/>
      </c>
      <c r="M2987" s="7" t="str">
        <f>IF(ISBLANK(A2987),"",K2987/($M$1+SUM(K$3:K2986)))</f>
        <v/>
      </c>
      <c r="N2987" t="str">
        <f>IF(ISBLANK(A2987),"",IF(H2988=0,NETWORKDAYS($H$3,H2987,holiday!$B$2:$B$10),IF(DAY(H2987)&lt;DAY(H2988),NETWORKDAYS($H$3,H2987,holiday!$B$2:$B$10),0)))</f>
        <v/>
      </c>
      <c r="O2987" t="str">
        <f>IF(ISBLANK(A2987),"",SUMIF($A$3:$A2987,O$2,$B$3:$B2987))</f>
        <v/>
      </c>
      <c r="P2987" t="str">
        <f>IF(ISBLANK(A2987),"",SUMIF($A$3:$A2987,P$2,$B$3:$B2987))</f>
        <v/>
      </c>
      <c r="Q2987" t="str">
        <f>IF(ISBLANK(A2987),"",SUMIF($A$3:$A2987,Q$2,$B$3:$B2987))</f>
        <v/>
      </c>
      <c r="R2987" t="str">
        <f>IF(ISBLANK(A2987),"",SUMIF($A$3:$A2987,R$2,$B$3:$B2987))</f>
        <v/>
      </c>
      <c r="T2987" s="2" t="str">
        <f t="shared" si="379"/>
        <v/>
      </c>
      <c r="U2987" s="2" t="str">
        <f t="shared" si="380"/>
        <v/>
      </c>
      <c r="V2987" s="2" t="str">
        <f t="shared" si="381"/>
        <v/>
      </c>
      <c r="W2987" s="2" t="str">
        <f t="shared" si="382"/>
        <v/>
      </c>
    </row>
    <row r="2988" spans="8:23" x14ac:dyDescent="0.3">
      <c r="H2988" s="12">
        <f t="shared" si="375"/>
        <v>0</v>
      </c>
      <c r="I2988" s="2" t="str">
        <f t="shared" si="376"/>
        <v/>
      </c>
      <c r="J2988" s="2" t="str">
        <f>IF(ISBLANK(A2988),"",-SUM(I$3:I2988))</f>
        <v/>
      </c>
      <c r="K2988" s="2" t="str">
        <f t="shared" si="377"/>
        <v/>
      </c>
      <c r="L2988" s="7" t="str">
        <f t="shared" si="378"/>
        <v/>
      </c>
      <c r="M2988" s="7" t="str">
        <f>IF(ISBLANK(A2988),"",K2988/($M$1+SUM(K$3:K2987)))</f>
        <v/>
      </c>
      <c r="N2988" t="str">
        <f>IF(ISBLANK(A2988),"",IF(H2989=0,NETWORKDAYS($H$3,H2988,holiday!$B$2:$B$10),IF(DAY(H2988)&lt;DAY(H2989),NETWORKDAYS($H$3,H2988,holiday!$B$2:$B$10),0)))</f>
        <v/>
      </c>
      <c r="O2988" t="str">
        <f>IF(ISBLANK(A2988),"",SUMIF($A$3:$A2988,O$2,$B$3:$B2988))</f>
        <v/>
      </c>
      <c r="P2988" t="str">
        <f>IF(ISBLANK(A2988),"",SUMIF($A$3:$A2988,P$2,$B$3:$B2988))</f>
        <v/>
      </c>
      <c r="Q2988" t="str">
        <f>IF(ISBLANK(A2988),"",SUMIF($A$3:$A2988,Q$2,$B$3:$B2988))</f>
        <v/>
      </c>
      <c r="R2988" t="str">
        <f>IF(ISBLANK(A2988),"",SUMIF($A$3:$A2988,R$2,$B$3:$B2988))</f>
        <v/>
      </c>
      <c r="T2988" s="2" t="str">
        <f t="shared" si="379"/>
        <v/>
      </c>
      <c r="U2988" s="2" t="str">
        <f t="shared" si="380"/>
        <v/>
      </c>
      <c r="V2988" s="2" t="str">
        <f t="shared" si="381"/>
        <v/>
      </c>
      <c r="W2988" s="2" t="str">
        <f t="shared" si="382"/>
        <v/>
      </c>
    </row>
    <row r="2989" spans="8:23" x14ac:dyDescent="0.3">
      <c r="H2989" s="12">
        <f t="shared" si="375"/>
        <v>0</v>
      </c>
      <c r="I2989" s="2" t="str">
        <f t="shared" si="376"/>
        <v/>
      </c>
      <c r="J2989" s="2" t="str">
        <f>IF(ISBLANK(A2989),"",-SUM(I$3:I2989))</f>
        <v/>
      </c>
      <c r="K2989" s="2" t="str">
        <f t="shared" si="377"/>
        <v/>
      </c>
      <c r="L2989" s="7" t="str">
        <f t="shared" si="378"/>
        <v/>
      </c>
      <c r="M2989" s="7" t="str">
        <f>IF(ISBLANK(A2989),"",K2989/($M$1+SUM(K$3:K2988)))</f>
        <v/>
      </c>
      <c r="N2989" t="str">
        <f>IF(ISBLANK(A2989),"",IF(H2990=0,NETWORKDAYS($H$3,H2989,holiday!$B$2:$B$10),IF(DAY(H2989)&lt;DAY(H2990),NETWORKDAYS($H$3,H2989,holiday!$B$2:$B$10),0)))</f>
        <v/>
      </c>
      <c r="O2989" t="str">
        <f>IF(ISBLANK(A2989),"",SUMIF($A$3:$A2989,O$2,$B$3:$B2989))</f>
        <v/>
      </c>
      <c r="P2989" t="str">
        <f>IF(ISBLANK(A2989),"",SUMIF($A$3:$A2989,P$2,$B$3:$B2989))</f>
        <v/>
      </c>
      <c r="Q2989" t="str">
        <f>IF(ISBLANK(A2989),"",SUMIF($A$3:$A2989,Q$2,$B$3:$B2989))</f>
        <v/>
      </c>
      <c r="R2989" t="str">
        <f>IF(ISBLANK(A2989),"",SUMIF($A$3:$A2989,R$2,$B$3:$B2989))</f>
        <v/>
      </c>
      <c r="T2989" s="2" t="str">
        <f t="shared" si="379"/>
        <v/>
      </c>
      <c r="U2989" s="2" t="str">
        <f t="shared" si="380"/>
        <v/>
      </c>
      <c r="V2989" s="2" t="str">
        <f t="shared" si="381"/>
        <v/>
      </c>
      <c r="W2989" s="2" t="str">
        <f t="shared" si="382"/>
        <v/>
      </c>
    </row>
    <row r="2990" spans="8:23" x14ac:dyDescent="0.3">
      <c r="H2990" s="12">
        <f t="shared" si="375"/>
        <v>0</v>
      </c>
      <c r="I2990" s="2" t="str">
        <f t="shared" si="376"/>
        <v/>
      </c>
      <c r="J2990" s="2" t="str">
        <f>IF(ISBLANK(A2990),"",-SUM(I$3:I2990))</f>
        <v/>
      </c>
      <c r="K2990" s="2" t="str">
        <f t="shared" si="377"/>
        <v/>
      </c>
      <c r="L2990" s="7" t="str">
        <f t="shared" si="378"/>
        <v/>
      </c>
      <c r="M2990" s="7" t="str">
        <f>IF(ISBLANK(A2990),"",K2990/($M$1+SUM(K$3:K2989)))</f>
        <v/>
      </c>
      <c r="N2990" t="str">
        <f>IF(ISBLANK(A2990),"",IF(H2991=0,NETWORKDAYS($H$3,H2990,holiday!$B$2:$B$10),IF(DAY(H2990)&lt;DAY(H2991),NETWORKDAYS($H$3,H2990,holiday!$B$2:$B$10),0)))</f>
        <v/>
      </c>
      <c r="O2990" t="str">
        <f>IF(ISBLANK(A2990),"",SUMIF($A$3:$A2990,O$2,$B$3:$B2990))</f>
        <v/>
      </c>
      <c r="P2990" t="str">
        <f>IF(ISBLANK(A2990),"",SUMIF($A$3:$A2990,P$2,$B$3:$B2990))</f>
        <v/>
      </c>
      <c r="Q2990" t="str">
        <f>IF(ISBLANK(A2990),"",SUMIF($A$3:$A2990,Q$2,$B$3:$B2990))</f>
        <v/>
      </c>
      <c r="R2990" t="str">
        <f>IF(ISBLANK(A2990),"",SUMIF($A$3:$A2990,R$2,$B$3:$B2990))</f>
        <v/>
      </c>
      <c r="T2990" s="2" t="str">
        <f t="shared" si="379"/>
        <v/>
      </c>
      <c r="U2990" s="2" t="str">
        <f t="shared" si="380"/>
        <v/>
      </c>
      <c r="V2990" s="2" t="str">
        <f t="shared" si="381"/>
        <v/>
      </c>
      <c r="W2990" s="2" t="str">
        <f t="shared" si="382"/>
        <v/>
      </c>
    </row>
    <row r="2991" spans="8:23" x14ac:dyDescent="0.3">
      <c r="H2991" s="12">
        <f t="shared" si="375"/>
        <v>0</v>
      </c>
      <c r="I2991" s="2" t="str">
        <f t="shared" si="376"/>
        <v/>
      </c>
      <c r="J2991" s="2" t="str">
        <f>IF(ISBLANK(A2991),"",-SUM(I$3:I2991))</f>
        <v/>
      </c>
      <c r="K2991" s="2" t="str">
        <f t="shared" si="377"/>
        <v/>
      </c>
      <c r="L2991" s="7" t="str">
        <f t="shared" si="378"/>
        <v/>
      </c>
      <c r="M2991" s="7" t="str">
        <f>IF(ISBLANK(A2991),"",K2991/($M$1+SUM(K$3:K2990)))</f>
        <v/>
      </c>
      <c r="N2991" t="str">
        <f>IF(ISBLANK(A2991),"",IF(H2992=0,NETWORKDAYS($H$3,H2991,holiday!$B$2:$B$10),IF(DAY(H2991)&lt;DAY(H2992),NETWORKDAYS($H$3,H2991,holiday!$B$2:$B$10),0)))</f>
        <v/>
      </c>
      <c r="O2991" t="str">
        <f>IF(ISBLANK(A2991),"",SUMIF($A$3:$A2991,O$2,$B$3:$B2991))</f>
        <v/>
      </c>
      <c r="P2991" t="str">
        <f>IF(ISBLANK(A2991),"",SUMIF($A$3:$A2991,P$2,$B$3:$B2991))</f>
        <v/>
      </c>
      <c r="Q2991" t="str">
        <f>IF(ISBLANK(A2991),"",SUMIF($A$3:$A2991,Q$2,$B$3:$B2991))</f>
        <v/>
      </c>
      <c r="R2991" t="str">
        <f>IF(ISBLANK(A2991),"",SUMIF($A$3:$A2991,R$2,$B$3:$B2991))</f>
        <v/>
      </c>
      <c r="T2991" s="2" t="str">
        <f t="shared" si="379"/>
        <v/>
      </c>
      <c r="U2991" s="2" t="str">
        <f t="shared" si="380"/>
        <v/>
      </c>
      <c r="V2991" s="2" t="str">
        <f t="shared" si="381"/>
        <v/>
      </c>
      <c r="W2991" s="2" t="str">
        <f t="shared" si="382"/>
        <v/>
      </c>
    </row>
    <row r="2992" spans="8:23" x14ac:dyDescent="0.3">
      <c r="H2992" s="12">
        <f t="shared" si="375"/>
        <v>0</v>
      </c>
      <c r="I2992" s="2" t="str">
        <f t="shared" si="376"/>
        <v/>
      </c>
      <c r="J2992" s="2" t="str">
        <f>IF(ISBLANK(A2992),"",-SUM(I$3:I2992))</f>
        <v/>
      </c>
      <c r="K2992" s="2" t="str">
        <f t="shared" si="377"/>
        <v/>
      </c>
      <c r="L2992" s="7" t="str">
        <f t="shared" si="378"/>
        <v/>
      </c>
      <c r="M2992" s="7" t="str">
        <f>IF(ISBLANK(A2992),"",K2992/($M$1+SUM(K$3:K2991)))</f>
        <v/>
      </c>
      <c r="N2992" t="str">
        <f>IF(ISBLANK(A2992),"",IF(H2993=0,NETWORKDAYS($H$3,H2992,holiday!$B$2:$B$10),IF(DAY(H2992)&lt;DAY(H2993),NETWORKDAYS($H$3,H2992,holiday!$B$2:$B$10),0)))</f>
        <v/>
      </c>
      <c r="O2992" t="str">
        <f>IF(ISBLANK(A2992),"",SUMIF($A$3:$A2992,O$2,$B$3:$B2992))</f>
        <v/>
      </c>
      <c r="P2992" t="str">
        <f>IF(ISBLANK(A2992),"",SUMIF($A$3:$A2992,P$2,$B$3:$B2992))</f>
        <v/>
      </c>
      <c r="Q2992" t="str">
        <f>IF(ISBLANK(A2992),"",SUMIF($A$3:$A2992,Q$2,$B$3:$B2992))</f>
        <v/>
      </c>
      <c r="R2992" t="str">
        <f>IF(ISBLANK(A2992),"",SUMIF($A$3:$A2992,R$2,$B$3:$B2992))</f>
        <v/>
      </c>
      <c r="T2992" s="2" t="str">
        <f t="shared" si="379"/>
        <v/>
      </c>
      <c r="U2992" s="2" t="str">
        <f t="shared" si="380"/>
        <v/>
      </c>
      <c r="V2992" s="2" t="str">
        <f t="shared" si="381"/>
        <v/>
      </c>
      <c r="W2992" s="2" t="str">
        <f t="shared" si="382"/>
        <v/>
      </c>
    </row>
    <row r="2993" spans="8:23" x14ac:dyDescent="0.3">
      <c r="H2993" s="12">
        <f t="shared" si="375"/>
        <v>0</v>
      </c>
      <c r="I2993" s="2" t="str">
        <f t="shared" si="376"/>
        <v/>
      </c>
      <c r="J2993" s="2" t="str">
        <f>IF(ISBLANK(A2993),"",-SUM(I$3:I2993))</f>
        <v/>
      </c>
      <c r="K2993" s="2" t="str">
        <f t="shared" si="377"/>
        <v/>
      </c>
      <c r="L2993" s="7" t="str">
        <f t="shared" si="378"/>
        <v/>
      </c>
      <c r="M2993" s="7" t="str">
        <f>IF(ISBLANK(A2993),"",K2993/($M$1+SUM(K$3:K2992)))</f>
        <v/>
      </c>
      <c r="N2993" t="str">
        <f>IF(ISBLANK(A2993),"",IF(H2994=0,NETWORKDAYS($H$3,H2993,holiday!$B$2:$B$10),IF(DAY(H2993)&lt;DAY(H2994),NETWORKDAYS($H$3,H2993,holiday!$B$2:$B$10),0)))</f>
        <v/>
      </c>
      <c r="O2993" t="str">
        <f>IF(ISBLANK(A2993),"",SUMIF($A$3:$A2993,O$2,$B$3:$B2993))</f>
        <v/>
      </c>
      <c r="P2993" t="str">
        <f>IF(ISBLANK(A2993),"",SUMIF($A$3:$A2993,P$2,$B$3:$B2993))</f>
        <v/>
      </c>
      <c r="Q2993" t="str">
        <f>IF(ISBLANK(A2993),"",SUMIF($A$3:$A2993,Q$2,$B$3:$B2993))</f>
        <v/>
      </c>
      <c r="R2993" t="str">
        <f>IF(ISBLANK(A2993),"",SUMIF($A$3:$A2993,R$2,$B$3:$B2993))</f>
        <v/>
      </c>
      <c r="T2993" s="2" t="str">
        <f t="shared" si="379"/>
        <v/>
      </c>
      <c r="U2993" s="2" t="str">
        <f t="shared" si="380"/>
        <v/>
      </c>
      <c r="V2993" s="2" t="str">
        <f t="shared" si="381"/>
        <v/>
      </c>
      <c r="W2993" s="2" t="str">
        <f t="shared" si="382"/>
        <v/>
      </c>
    </row>
    <row r="2994" spans="8:23" x14ac:dyDescent="0.3">
      <c r="H2994" s="12">
        <f t="shared" si="375"/>
        <v>0</v>
      </c>
      <c r="I2994" s="2" t="str">
        <f t="shared" si="376"/>
        <v/>
      </c>
      <c r="J2994" s="2" t="str">
        <f>IF(ISBLANK(A2994),"",-SUM(I$3:I2994))</f>
        <v/>
      </c>
      <c r="K2994" s="2" t="str">
        <f t="shared" si="377"/>
        <v/>
      </c>
      <c r="L2994" s="7" t="str">
        <f t="shared" si="378"/>
        <v/>
      </c>
      <c r="M2994" s="7" t="str">
        <f>IF(ISBLANK(A2994),"",K2994/($M$1+SUM(K$3:K2993)))</f>
        <v/>
      </c>
      <c r="N2994" t="str">
        <f>IF(ISBLANK(A2994),"",IF(H2995=0,NETWORKDAYS($H$3,H2994,holiday!$B$2:$B$10),IF(DAY(H2994)&lt;DAY(H2995),NETWORKDAYS($H$3,H2994,holiday!$B$2:$B$10),0)))</f>
        <v/>
      </c>
      <c r="O2994" t="str">
        <f>IF(ISBLANK(A2994),"",SUMIF($A$3:$A2994,O$2,$B$3:$B2994))</f>
        <v/>
      </c>
      <c r="P2994" t="str">
        <f>IF(ISBLANK(A2994),"",SUMIF($A$3:$A2994,P$2,$B$3:$B2994))</f>
        <v/>
      </c>
      <c r="Q2994" t="str">
        <f>IF(ISBLANK(A2994),"",SUMIF($A$3:$A2994,Q$2,$B$3:$B2994))</f>
        <v/>
      </c>
      <c r="R2994" t="str">
        <f>IF(ISBLANK(A2994),"",SUMIF($A$3:$A2994,R$2,$B$3:$B2994))</f>
        <v/>
      </c>
      <c r="T2994" s="2" t="str">
        <f t="shared" si="379"/>
        <v/>
      </c>
      <c r="U2994" s="2" t="str">
        <f t="shared" si="380"/>
        <v/>
      </c>
      <c r="V2994" s="2" t="str">
        <f t="shared" si="381"/>
        <v/>
      </c>
      <c r="W2994" s="2" t="str">
        <f t="shared" si="382"/>
        <v/>
      </c>
    </row>
    <row r="2995" spans="8:23" x14ac:dyDescent="0.3">
      <c r="H2995" s="12">
        <f t="shared" si="375"/>
        <v>0</v>
      </c>
      <c r="I2995" s="2" t="str">
        <f t="shared" si="376"/>
        <v/>
      </c>
      <c r="J2995" s="2" t="str">
        <f>IF(ISBLANK(A2995),"",-SUM(I$3:I2995))</f>
        <v/>
      </c>
      <c r="K2995" s="2" t="str">
        <f t="shared" si="377"/>
        <v/>
      </c>
      <c r="L2995" s="7" t="str">
        <f t="shared" si="378"/>
        <v/>
      </c>
      <c r="M2995" s="7" t="str">
        <f>IF(ISBLANK(A2995),"",K2995/($M$1+SUM(K$3:K2994)))</f>
        <v/>
      </c>
      <c r="N2995" t="str">
        <f>IF(ISBLANK(A2995),"",IF(H2996=0,NETWORKDAYS($H$3,H2995,holiday!$B$2:$B$10),IF(DAY(H2995)&lt;DAY(H2996),NETWORKDAYS($H$3,H2995,holiday!$B$2:$B$10),0)))</f>
        <v/>
      </c>
      <c r="O2995" t="str">
        <f>IF(ISBLANK(A2995),"",SUMIF($A$3:$A2995,O$2,$B$3:$B2995))</f>
        <v/>
      </c>
      <c r="P2995" t="str">
        <f>IF(ISBLANK(A2995),"",SUMIF($A$3:$A2995,P$2,$B$3:$B2995))</f>
        <v/>
      </c>
      <c r="Q2995" t="str">
        <f>IF(ISBLANK(A2995),"",SUMIF($A$3:$A2995,Q$2,$B$3:$B2995))</f>
        <v/>
      </c>
      <c r="R2995" t="str">
        <f>IF(ISBLANK(A2995),"",SUMIF($A$3:$A2995,R$2,$B$3:$B2995))</f>
        <v/>
      </c>
      <c r="T2995" s="2" t="str">
        <f t="shared" si="379"/>
        <v/>
      </c>
      <c r="U2995" s="2" t="str">
        <f t="shared" si="380"/>
        <v/>
      </c>
      <c r="V2995" s="2" t="str">
        <f t="shared" si="381"/>
        <v/>
      </c>
      <c r="W2995" s="2" t="str">
        <f t="shared" si="382"/>
        <v/>
      </c>
    </row>
    <row r="2996" spans="8:23" x14ac:dyDescent="0.3">
      <c r="H2996" s="12">
        <f t="shared" si="375"/>
        <v>0</v>
      </c>
      <c r="I2996" s="2" t="str">
        <f t="shared" si="376"/>
        <v/>
      </c>
      <c r="J2996" s="2" t="str">
        <f>IF(ISBLANK(A2996),"",-SUM(I$3:I2996))</f>
        <v/>
      </c>
      <c r="K2996" s="2" t="str">
        <f t="shared" si="377"/>
        <v/>
      </c>
      <c r="L2996" s="7" t="str">
        <f t="shared" si="378"/>
        <v/>
      </c>
      <c r="M2996" s="7" t="str">
        <f>IF(ISBLANK(A2996),"",K2996/($M$1+SUM(K$3:K2995)))</f>
        <v/>
      </c>
      <c r="N2996" t="str">
        <f>IF(ISBLANK(A2996),"",IF(H2997=0,NETWORKDAYS($H$3,H2996,holiday!$B$2:$B$10),IF(DAY(H2996)&lt;DAY(H2997),NETWORKDAYS($H$3,H2996,holiday!$B$2:$B$10),0)))</f>
        <v/>
      </c>
      <c r="O2996" t="str">
        <f>IF(ISBLANK(A2996),"",SUMIF($A$3:$A2996,O$2,$B$3:$B2996))</f>
        <v/>
      </c>
      <c r="P2996" t="str">
        <f>IF(ISBLANK(A2996),"",SUMIF($A$3:$A2996,P$2,$B$3:$B2996))</f>
        <v/>
      </c>
      <c r="Q2996" t="str">
        <f>IF(ISBLANK(A2996),"",SUMIF($A$3:$A2996,Q$2,$B$3:$B2996))</f>
        <v/>
      </c>
      <c r="R2996" t="str">
        <f>IF(ISBLANK(A2996),"",SUMIF($A$3:$A2996,R$2,$B$3:$B2996))</f>
        <v/>
      </c>
      <c r="T2996" s="2" t="str">
        <f t="shared" si="379"/>
        <v/>
      </c>
      <c r="U2996" s="2" t="str">
        <f t="shared" si="380"/>
        <v/>
      </c>
      <c r="V2996" s="2" t="str">
        <f t="shared" si="381"/>
        <v/>
      </c>
      <c r="W2996" s="2" t="str">
        <f t="shared" si="382"/>
        <v/>
      </c>
    </row>
    <row r="2997" spans="8:23" x14ac:dyDescent="0.3">
      <c r="H2997" s="12">
        <f t="shared" si="375"/>
        <v>0</v>
      </c>
      <c r="I2997" s="2" t="str">
        <f t="shared" si="376"/>
        <v/>
      </c>
      <c r="J2997" s="2" t="str">
        <f>IF(ISBLANK(A2997),"",-SUM(I$3:I2997))</f>
        <v/>
      </c>
      <c r="K2997" s="2" t="str">
        <f t="shared" si="377"/>
        <v/>
      </c>
      <c r="L2997" s="7" t="str">
        <f t="shared" si="378"/>
        <v/>
      </c>
      <c r="M2997" s="7" t="str">
        <f>IF(ISBLANK(A2997),"",K2997/($M$1+SUM(K$3:K2996)))</f>
        <v/>
      </c>
      <c r="N2997" t="str">
        <f>IF(ISBLANK(A2997),"",IF(H2998=0,NETWORKDAYS($H$3,H2997,holiday!$B$2:$B$10),IF(DAY(H2997)&lt;DAY(H2998),NETWORKDAYS($H$3,H2997,holiday!$B$2:$B$10),0)))</f>
        <v/>
      </c>
      <c r="O2997" t="str">
        <f>IF(ISBLANK(A2997),"",SUMIF($A$3:$A2997,O$2,$B$3:$B2997))</f>
        <v/>
      </c>
      <c r="P2997" t="str">
        <f>IF(ISBLANK(A2997),"",SUMIF($A$3:$A2997,P$2,$B$3:$B2997))</f>
        <v/>
      </c>
      <c r="Q2997" t="str">
        <f>IF(ISBLANK(A2997),"",SUMIF($A$3:$A2997,Q$2,$B$3:$B2997))</f>
        <v/>
      </c>
      <c r="R2997" t="str">
        <f>IF(ISBLANK(A2997),"",SUMIF($A$3:$A2997,R$2,$B$3:$B2997))</f>
        <v/>
      </c>
      <c r="T2997" s="2" t="str">
        <f t="shared" si="379"/>
        <v/>
      </c>
      <c r="U2997" s="2" t="str">
        <f t="shared" si="380"/>
        <v/>
      </c>
      <c r="V2997" s="2" t="str">
        <f t="shared" si="381"/>
        <v/>
      </c>
      <c r="W2997" s="2" t="str">
        <f t="shared" si="382"/>
        <v/>
      </c>
    </row>
    <row r="2998" spans="8:23" x14ac:dyDescent="0.3">
      <c r="H2998" s="12">
        <f t="shared" si="375"/>
        <v>0</v>
      </c>
      <c r="I2998" s="2" t="str">
        <f t="shared" si="376"/>
        <v/>
      </c>
      <c r="J2998" s="2" t="str">
        <f>IF(ISBLANK(A2998),"",-SUM(I$3:I2998))</f>
        <v/>
      </c>
      <c r="K2998" s="2" t="str">
        <f t="shared" si="377"/>
        <v/>
      </c>
      <c r="L2998" s="7" t="str">
        <f t="shared" si="378"/>
        <v/>
      </c>
      <c r="M2998" s="7" t="str">
        <f>IF(ISBLANK(A2998),"",K2998/($M$1+SUM(K$3:K2997)))</f>
        <v/>
      </c>
      <c r="N2998" t="str">
        <f>IF(ISBLANK(A2998),"",IF(H2999=0,NETWORKDAYS($H$3,H2998,holiday!$B$2:$B$10),IF(DAY(H2998)&lt;DAY(H2999),NETWORKDAYS($H$3,H2998,holiday!$B$2:$B$10),0)))</f>
        <v/>
      </c>
      <c r="O2998" t="str">
        <f>IF(ISBLANK(A2998),"",SUMIF($A$3:$A2998,O$2,$B$3:$B2998))</f>
        <v/>
      </c>
      <c r="P2998" t="str">
        <f>IF(ISBLANK(A2998),"",SUMIF($A$3:$A2998,P$2,$B$3:$B2998))</f>
        <v/>
      </c>
      <c r="Q2998" t="str">
        <f>IF(ISBLANK(A2998),"",SUMIF($A$3:$A2998,Q$2,$B$3:$B2998))</f>
        <v/>
      </c>
      <c r="R2998" t="str">
        <f>IF(ISBLANK(A2998),"",SUMIF($A$3:$A2998,R$2,$B$3:$B2998))</f>
        <v/>
      </c>
      <c r="T2998" s="2" t="str">
        <f t="shared" si="379"/>
        <v/>
      </c>
      <c r="U2998" s="2" t="str">
        <f t="shared" si="380"/>
        <v/>
      </c>
      <c r="V2998" s="2" t="str">
        <f t="shared" si="381"/>
        <v/>
      </c>
      <c r="W2998" s="2" t="str">
        <f t="shared" si="382"/>
        <v/>
      </c>
    </row>
    <row r="2999" spans="8:23" x14ac:dyDescent="0.3">
      <c r="H2999" s="12">
        <f t="shared" si="375"/>
        <v>0</v>
      </c>
      <c r="I2999" s="2" t="str">
        <f t="shared" si="376"/>
        <v/>
      </c>
      <c r="J2999" s="2" t="str">
        <f>IF(ISBLANK(A2999),"",-SUM(I$3:I2999))</f>
        <v/>
      </c>
      <c r="K2999" s="2" t="str">
        <f t="shared" si="377"/>
        <v/>
      </c>
      <c r="L2999" s="7" t="str">
        <f t="shared" si="378"/>
        <v/>
      </c>
      <c r="M2999" s="7" t="str">
        <f>IF(ISBLANK(A2999),"",K2999/($M$1+SUM(K$3:K2998)))</f>
        <v/>
      </c>
      <c r="N2999" t="str">
        <f>IF(ISBLANK(A2999),"",IF(H3000=0,NETWORKDAYS($H$3,H2999,holiday!$B$2:$B$10),IF(DAY(H2999)&lt;DAY(H3000),NETWORKDAYS($H$3,H2999,holiday!$B$2:$B$10),0)))</f>
        <v/>
      </c>
      <c r="O2999" t="str">
        <f>IF(ISBLANK(A2999),"",SUMIF($A$3:$A2999,O$2,$B$3:$B2999))</f>
        <v/>
      </c>
      <c r="P2999" t="str">
        <f>IF(ISBLANK(A2999),"",SUMIF($A$3:$A2999,P$2,$B$3:$B2999))</f>
        <v/>
      </c>
      <c r="Q2999" t="str">
        <f>IF(ISBLANK(A2999),"",SUMIF($A$3:$A2999,Q$2,$B$3:$B2999))</f>
        <v/>
      </c>
      <c r="R2999" t="str">
        <f>IF(ISBLANK(A2999),"",SUMIF($A$3:$A2999,R$2,$B$3:$B2999))</f>
        <v/>
      </c>
      <c r="T2999" s="2" t="str">
        <f t="shared" si="379"/>
        <v/>
      </c>
      <c r="U2999" s="2" t="str">
        <f t="shared" si="380"/>
        <v/>
      </c>
      <c r="V2999" s="2" t="str">
        <f t="shared" si="381"/>
        <v/>
      </c>
      <c r="W2999" s="2" t="str">
        <f t="shared" si="382"/>
        <v/>
      </c>
    </row>
    <row r="3000" spans="8:23" x14ac:dyDescent="0.3">
      <c r="H3000" s="12">
        <f t="shared" si="375"/>
        <v>0</v>
      </c>
      <c r="I3000" s="2" t="str">
        <f t="shared" si="376"/>
        <v/>
      </c>
      <c r="J3000" s="2" t="str">
        <f>IF(ISBLANK(A3000),"",-SUM(I$3:I3000))</f>
        <v/>
      </c>
      <c r="K3000" s="2" t="str">
        <f t="shared" si="377"/>
        <v/>
      </c>
      <c r="L3000" s="7" t="str">
        <f t="shared" si="378"/>
        <v/>
      </c>
      <c r="M3000" s="7" t="str">
        <f>IF(ISBLANK(A3000),"",K3000/($M$1+SUM(K$3:K2999)))</f>
        <v/>
      </c>
      <c r="N3000" t="str">
        <f>IF(ISBLANK(A3000),"",IF(H3001=0,NETWORKDAYS($H$3,H3000,holiday!$B$2:$B$10),IF(DAY(H3000)&lt;DAY(H3001),NETWORKDAYS($H$3,H3000,holiday!$B$2:$B$10),0)))</f>
        <v/>
      </c>
      <c r="O3000" t="str">
        <f>IF(ISBLANK(A3000),"",SUMIF($A$3:$A3000,O$2,$B$3:$B3000))</f>
        <v/>
      </c>
      <c r="P3000" t="str">
        <f>IF(ISBLANK(A3000),"",SUMIF($A$3:$A3000,P$2,$B$3:$B3000))</f>
        <v/>
      </c>
      <c r="Q3000" t="str">
        <f>IF(ISBLANK(A3000),"",SUMIF($A$3:$A3000,Q$2,$B$3:$B3000))</f>
        <v/>
      </c>
      <c r="R3000" t="str">
        <f>IF(ISBLANK(A3000),"",SUMIF($A$3:$A3000,R$2,$B$3:$B3000))</f>
        <v/>
      </c>
      <c r="T3000" s="2" t="str">
        <f t="shared" si="379"/>
        <v/>
      </c>
      <c r="U3000" s="2" t="str">
        <f t="shared" si="380"/>
        <v/>
      </c>
      <c r="V3000" s="2" t="str">
        <f t="shared" si="381"/>
        <v/>
      </c>
      <c r="W3000" s="2" t="str">
        <f t="shared" si="382"/>
        <v/>
      </c>
    </row>
    <row r="3001" spans="8:23" x14ac:dyDescent="0.3">
      <c r="H3001" s="12">
        <f t="shared" si="375"/>
        <v>0</v>
      </c>
      <c r="I3001" s="2" t="str">
        <f t="shared" si="376"/>
        <v/>
      </c>
      <c r="J3001" s="2" t="str">
        <f>IF(ISBLANK(A3001),"",-SUM(I$3:I3001))</f>
        <v/>
      </c>
      <c r="K3001" s="2" t="str">
        <f t="shared" si="377"/>
        <v/>
      </c>
      <c r="L3001" s="7" t="str">
        <f t="shared" si="378"/>
        <v/>
      </c>
      <c r="M3001" s="7" t="str">
        <f>IF(ISBLANK(A3001),"",K3001/($M$1+SUM(K$3:K3000)))</f>
        <v/>
      </c>
      <c r="N3001" t="str">
        <f>IF(ISBLANK(A3001),"",IF(H3002=0,NETWORKDAYS($H$3,H3001,holiday!$B$2:$B$10),IF(DAY(H3001)&lt;DAY(H3002),NETWORKDAYS($H$3,H3001,holiday!$B$2:$B$10),0)))</f>
        <v/>
      </c>
      <c r="O3001" t="str">
        <f>IF(ISBLANK(A3001),"",SUMIF($A$3:$A3001,O$2,$B$3:$B3001))</f>
        <v/>
      </c>
      <c r="P3001" t="str">
        <f>IF(ISBLANK(A3001),"",SUMIF($A$3:$A3001,P$2,$B$3:$B3001))</f>
        <v/>
      </c>
      <c r="Q3001" t="str">
        <f>IF(ISBLANK(A3001),"",SUMIF($A$3:$A3001,Q$2,$B$3:$B3001))</f>
        <v/>
      </c>
      <c r="R3001" t="str">
        <f>IF(ISBLANK(A3001),"",SUMIF($A$3:$A3001,R$2,$B$3:$B3001))</f>
        <v/>
      </c>
      <c r="T3001" s="2" t="str">
        <f t="shared" si="379"/>
        <v/>
      </c>
      <c r="U3001" s="2" t="str">
        <f t="shared" si="380"/>
        <v/>
      </c>
      <c r="V3001" s="2" t="str">
        <f t="shared" si="381"/>
        <v/>
      </c>
      <c r="W3001" s="2" t="str">
        <f t="shared" si="382"/>
        <v/>
      </c>
    </row>
    <row r="3002" spans="8:23" x14ac:dyDescent="0.3">
      <c r="H3002" s="12">
        <f t="shared" si="375"/>
        <v>0</v>
      </c>
      <c r="I3002" s="2" t="str">
        <f t="shared" si="376"/>
        <v/>
      </c>
      <c r="J3002" s="2" t="str">
        <f>IF(ISBLANK(A3002),"",-SUM(I$3:I3002))</f>
        <v/>
      </c>
      <c r="K3002" s="2" t="str">
        <f t="shared" si="377"/>
        <v/>
      </c>
      <c r="L3002" s="7" t="str">
        <f t="shared" si="378"/>
        <v/>
      </c>
      <c r="M3002" s="7" t="str">
        <f>IF(ISBLANK(A3002),"",K3002/($M$1+SUM(K$3:K3001)))</f>
        <v/>
      </c>
      <c r="N3002" t="str">
        <f>IF(ISBLANK(A3002),"",IF(H3003=0,NETWORKDAYS($H$3,H3002,holiday!$B$2:$B$10),IF(DAY(H3002)&lt;DAY(H3003),NETWORKDAYS($H$3,H3002,holiday!$B$2:$B$10),0)))</f>
        <v/>
      </c>
      <c r="O3002" t="str">
        <f>IF(ISBLANK(A3002),"",SUMIF($A$3:$A3002,O$2,$B$3:$B3002))</f>
        <v/>
      </c>
      <c r="P3002" t="str">
        <f>IF(ISBLANK(A3002),"",SUMIF($A$3:$A3002,P$2,$B$3:$B3002))</f>
        <v/>
      </c>
      <c r="Q3002" t="str">
        <f>IF(ISBLANK(A3002),"",SUMIF($A$3:$A3002,Q$2,$B$3:$B3002))</f>
        <v/>
      </c>
      <c r="R3002" t="str">
        <f>IF(ISBLANK(A3002),"",SUMIF($A$3:$A3002,R$2,$B$3:$B3002))</f>
        <v/>
      </c>
      <c r="T3002" s="2" t="str">
        <f t="shared" si="379"/>
        <v/>
      </c>
      <c r="U3002" s="2" t="str">
        <f t="shared" si="380"/>
        <v/>
      </c>
      <c r="V3002" s="2" t="str">
        <f t="shared" si="381"/>
        <v/>
      </c>
      <c r="W3002" s="2" t="str">
        <f t="shared" si="382"/>
        <v/>
      </c>
    </row>
    <row r="3003" spans="8:23" x14ac:dyDescent="0.3">
      <c r="H3003" s="12">
        <f t="shared" si="375"/>
        <v>0</v>
      </c>
      <c r="I3003" s="2" t="str">
        <f t="shared" si="376"/>
        <v/>
      </c>
      <c r="J3003" s="2" t="str">
        <f>IF(ISBLANK(A3003),"",-SUM(I$3:I3003))</f>
        <v/>
      </c>
      <c r="K3003" s="2" t="str">
        <f t="shared" si="377"/>
        <v/>
      </c>
      <c r="L3003" s="7" t="str">
        <f t="shared" si="378"/>
        <v/>
      </c>
      <c r="M3003" s="7" t="str">
        <f>IF(ISBLANK(A3003),"",K3003/($M$1+SUM(K$3:K3002)))</f>
        <v/>
      </c>
      <c r="N3003" t="str">
        <f>IF(ISBLANK(A3003),"",IF(H3004=0,NETWORKDAYS($H$3,H3003,holiday!$B$2:$B$10),IF(DAY(H3003)&lt;DAY(H3004),NETWORKDAYS($H$3,H3003,holiday!$B$2:$B$10),0)))</f>
        <v/>
      </c>
      <c r="O3003" t="str">
        <f>IF(ISBLANK(A3003),"",SUMIF($A$3:$A3003,O$2,$B$3:$B3003))</f>
        <v/>
      </c>
      <c r="P3003" t="str">
        <f>IF(ISBLANK(A3003),"",SUMIF($A$3:$A3003,P$2,$B$3:$B3003))</f>
        <v/>
      </c>
      <c r="Q3003" t="str">
        <f>IF(ISBLANK(A3003),"",SUMIF($A$3:$A3003,Q$2,$B$3:$B3003))</f>
        <v/>
      </c>
      <c r="R3003" t="str">
        <f>IF(ISBLANK(A3003),"",SUMIF($A$3:$A3003,R$2,$B$3:$B3003))</f>
        <v/>
      </c>
      <c r="T3003" s="2" t="str">
        <f t="shared" si="379"/>
        <v/>
      </c>
      <c r="U3003" s="2" t="str">
        <f t="shared" si="380"/>
        <v/>
      </c>
      <c r="V3003" s="2" t="str">
        <f t="shared" si="381"/>
        <v/>
      </c>
      <c r="W3003" s="2" t="str">
        <f t="shared" si="382"/>
        <v/>
      </c>
    </row>
    <row r="3004" spans="8:23" x14ac:dyDescent="0.3">
      <c r="H3004" s="12">
        <f t="shared" si="375"/>
        <v>0</v>
      </c>
      <c r="I3004" s="2" t="str">
        <f t="shared" si="376"/>
        <v/>
      </c>
      <c r="J3004" s="2" t="str">
        <f>IF(ISBLANK(A3004),"",-SUM(I$3:I3004))</f>
        <v/>
      </c>
      <c r="K3004" s="2" t="str">
        <f t="shared" si="377"/>
        <v/>
      </c>
      <c r="L3004" s="7" t="str">
        <f t="shared" si="378"/>
        <v/>
      </c>
      <c r="M3004" s="7" t="str">
        <f>IF(ISBLANK(A3004),"",K3004/($M$1+SUM(K$3:K3003)))</f>
        <v/>
      </c>
      <c r="N3004" t="str">
        <f>IF(ISBLANK(A3004),"",IF(H3005=0,NETWORKDAYS($H$3,H3004,holiday!$B$2:$B$10),IF(DAY(H3004)&lt;DAY(H3005),NETWORKDAYS($H$3,H3004,holiday!$B$2:$B$10),0)))</f>
        <v/>
      </c>
      <c r="O3004" t="str">
        <f>IF(ISBLANK(A3004),"",SUMIF($A$3:$A3004,O$2,$B$3:$B3004))</f>
        <v/>
      </c>
      <c r="P3004" t="str">
        <f>IF(ISBLANK(A3004),"",SUMIF($A$3:$A3004,P$2,$B$3:$B3004))</f>
        <v/>
      </c>
      <c r="Q3004" t="str">
        <f>IF(ISBLANK(A3004),"",SUMIF($A$3:$A3004,Q$2,$B$3:$B3004))</f>
        <v/>
      </c>
      <c r="R3004" t="str">
        <f>IF(ISBLANK(A3004),"",SUMIF($A$3:$A3004,R$2,$B$3:$B3004))</f>
        <v/>
      </c>
      <c r="T3004" s="2" t="str">
        <f t="shared" si="379"/>
        <v/>
      </c>
      <c r="U3004" s="2" t="str">
        <f t="shared" si="380"/>
        <v/>
      </c>
      <c r="V3004" s="2" t="str">
        <f t="shared" si="381"/>
        <v/>
      </c>
      <c r="W3004" s="2" t="str">
        <f t="shared" si="382"/>
        <v/>
      </c>
    </row>
    <row r="3005" spans="8:23" x14ac:dyDescent="0.3">
      <c r="H3005" s="12">
        <f t="shared" si="375"/>
        <v>0</v>
      </c>
      <c r="I3005" s="2" t="str">
        <f t="shared" si="376"/>
        <v/>
      </c>
      <c r="J3005" s="2" t="str">
        <f>IF(ISBLANK(A3005),"",-SUM(I$3:I3005))</f>
        <v/>
      </c>
      <c r="K3005" s="2" t="str">
        <f t="shared" si="377"/>
        <v/>
      </c>
      <c r="L3005" s="7" t="str">
        <f t="shared" si="378"/>
        <v/>
      </c>
      <c r="M3005" s="7" t="str">
        <f>IF(ISBLANK(A3005),"",K3005/($M$1+SUM(K$3:K3004)))</f>
        <v/>
      </c>
      <c r="N3005" t="str">
        <f>IF(ISBLANK(A3005),"",IF(H3006=0,NETWORKDAYS($H$3,H3005,holiday!$B$2:$B$10),IF(DAY(H3005)&lt;DAY(H3006),NETWORKDAYS($H$3,H3005,holiday!$B$2:$B$10),0)))</f>
        <v/>
      </c>
      <c r="O3005" t="str">
        <f>IF(ISBLANK(A3005),"",SUMIF($A$3:$A3005,O$2,$B$3:$B3005))</f>
        <v/>
      </c>
      <c r="P3005" t="str">
        <f>IF(ISBLANK(A3005),"",SUMIF($A$3:$A3005,P$2,$B$3:$B3005))</f>
        <v/>
      </c>
      <c r="Q3005" t="str">
        <f>IF(ISBLANK(A3005),"",SUMIF($A$3:$A3005,Q$2,$B$3:$B3005))</f>
        <v/>
      </c>
      <c r="R3005" t="str">
        <f>IF(ISBLANK(A3005),"",SUMIF($A$3:$A3005,R$2,$B$3:$B3005))</f>
        <v/>
      </c>
      <c r="T3005" s="2" t="str">
        <f t="shared" si="379"/>
        <v/>
      </c>
      <c r="U3005" s="2" t="str">
        <f t="shared" si="380"/>
        <v/>
      </c>
      <c r="V3005" s="2" t="str">
        <f t="shared" si="381"/>
        <v/>
      </c>
      <c r="W3005" s="2" t="str">
        <f t="shared" si="382"/>
        <v/>
      </c>
    </row>
    <row r="3006" spans="8:23" x14ac:dyDescent="0.3">
      <c r="H3006" s="12">
        <f t="shared" si="375"/>
        <v>0</v>
      </c>
      <c r="I3006" s="2" t="str">
        <f t="shared" si="376"/>
        <v/>
      </c>
      <c r="J3006" s="2" t="str">
        <f>IF(ISBLANK(A3006),"",-SUM(I$3:I3006))</f>
        <v/>
      </c>
      <c r="K3006" s="2" t="str">
        <f t="shared" si="377"/>
        <v/>
      </c>
      <c r="L3006" s="7" t="str">
        <f t="shared" si="378"/>
        <v/>
      </c>
      <c r="M3006" s="7" t="str">
        <f>IF(ISBLANK(A3006),"",K3006/($M$1+SUM(K$3:K3005)))</f>
        <v/>
      </c>
      <c r="N3006" t="str">
        <f>IF(ISBLANK(A3006),"",IF(H3007=0,NETWORKDAYS($H$3,H3006,holiday!$B$2:$B$10),IF(DAY(H3006)&lt;DAY(H3007),NETWORKDAYS($H$3,H3006,holiday!$B$2:$B$10),0)))</f>
        <v/>
      </c>
      <c r="O3006" t="str">
        <f>IF(ISBLANK(A3006),"",SUMIF($A$3:$A3006,O$2,$B$3:$B3006))</f>
        <v/>
      </c>
      <c r="P3006" t="str">
        <f>IF(ISBLANK(A3006),"",SUMIF($A$3:$A3006,P$2,$B$3:$B3006))</f>
        <v/>
      </c>
      <c r="Q3006" t="str">
        <f>IF(ISBLANK(A3006),"",SUMIF($A$3:$A3006,Q$2,$B$3:$B3006))</f>
        <v/>
      </c>
      <c r="R3006" t="str">
        <f>IF(ISBLANK(A3006),"",SUMIF($A$3:$A3006,R$2,$B$3:$B3006))</f>
        <v/>
      </c>
      <c r="T3006" s="2" t="str">
        <f t="shared" si="379"/>
        <v/>
      </c>
      <c r="U3006" s="2" t="str">
        <f t="shared" si="380"/>
        <v/>
      </c>
      <c r="V3006" s="2" t="str">
        <f t="shared" si="381"/>
        <v/>
      </c>
      <c r="W3006" s="2" t="str">
        <f t="shared" si="382"/>
        <v/>
      </c>
    </row>
    <row r="3007" spans="8:23" x14ac:dyDescent="0.3">
      <c r="H3007" s="12">
        <f t="shared" si="375"/>
        <v>0</v>
      </c>
      <c r="I3007" s="2" t="str">
        <f t="shared" si="376"/>
        <v/>
      </c>
      <c r="J3007" s="2" t="str">
        <f>IF(ISBLANK(A3007),"",-SUM(I$3:I3007))</f>
        <v/>
      </c>
      <c r="K3007" s="2" t="str">
        <f t="shared" si="377"/>
        <v/>
      </c>
      <c r="L3007" s="7" t="str">
        <f t="shared" si="378"/>
        <v/>
      </c>
      <c r="M3007" s="7" t="str">
        <f>IF(ISBLANK(A3007),"",K3007/($M$1+SUM(K$3:K3006)))</f>
        <v/>
      </c>
      <c r="N3007" t="str">
        <f>IF(ISBLANK(A3007),"",IF(H3008=0,NETWORKDAYS($H$3,H3007,holiday!$B$2:$B$10),IF(DAY(H3007)&lt;DAY(H3008),NETWORKDAYS($H$3,H3007,holiday!$B$2:$B$10),0)))</f>
        <v/>
      </c>
      <c r="O3007" t="str">
        <f>IF(ISBLANK(A3007),"",SUMIF($A$3:$A3007,O$2,$B$3:$B3007))</f>
        <v/>
      </c>
      <c r="P3007" t="str">
        <f>IF(ISBLANK(A3007),"",SUMIF($A$3:$A3007,P$2,$B$3:$B3007))</f>
        <v/>
      </c>
      <c r="Q3007" t="str">
        <f>IF(ISBLANK(A3007),"",SUMIF($A$3:$A3007,Q$2,$B$3:$B3007))</f>
        <v/>
      </c>
      <c r="R3007" t="str">
        <f>IF(ISBLANK(A3007),"",SUMIF($A$3:$A3007,R$2,$B$3:$B3007))</f>
        <v/>
      </c>
      <c r="T3007" s="2" t="str">
        <f t="shared" si="379"/>
        <v/>
      </c>
      <c r="U3007" s="2" t="str">
        <f t="shared" si="380"/>
        <v/>
      </c>
      <c r="V3007" s="2" t="str">
        <f t="shared" si="381"/>
        <v/>
      </c>
      <c r="W3007" s="2" t="str">
        <f t="shared" si="382"/>
        <v/>
      </c>
    </row>
    <row r="3008" spans="8:23" x14ac:dyDescent="0.3">
      <c r="H3008" s="12">
        <f t="shared" si="375"/>
        <v>0</v>
      </c>
      <c r="I3008" s="2" t="str">
        <f t="shared" si="376"/>
        <v/>
      </c>
      <c r="J3008" s="2" t="str">
        <f>IF(ISBLANK(A3008),"",-SUM(I$3:I3008))</f>
        <v/>
      </c>
      <c r="K3008" s="2" t="str">
        <f t="shared" si="377"/>
        <v/>
      </c>
      <c r="L3008" s="7" t="str">
        <f t="shared" si="378"/>
        <v/>
      </c>
      <c r="M3008" s="7" t="str">
        <f>IF(ISBLANK(A3008),"",K3008/($M$1+SUM(K$3:K3007)))</f>
        <v/>
      </c>
      <c r="N3008" t="str">
        <f>IF(ISBLANK(A3008),"",IF(H3009=0,NETWORKDAYS($H$3,H3008,holiday!$B$2:$B$10),IF(DAY(H3008)&lt;DAY(H3009),NETWORKDAYS($H$3,H3008,holiday!$B$2:$B$10),0)))</f>
        <v/>
      </c>
      <c r="O3008" t="str">
        <f>IF(ISBLANK(A3008),"",SUMIF($A$3:$A3008,O$2,$B$3:$B3008))</f>
        <v/>
      </c>
      <c r="P3008" t="str">
        <f>IF(ISBLANK(A3008),"",SUMIF($A$3:$A3008,P$2,$B$3:$B3008))</f>
        <v/>
      </c>
      <c r="Q3008" t="str">
        <f>IF(ISBLANK(A3008),"",SUMIF($A$3:$A3008,Q$2,$B$3:$B3008))</f>
        <v/>
      </c>
      <c r="R3008" t="str">
        <f>IF(ISBLANK(A3008),"",SUMIF($A$3:$A3008,R$2,$B$3:$B3008))</f>
        <v/>
      </c>
      <c r="T3008" s="2" t="str">
        <f t="shared" si="379"/>
        <v/>
      </c>
      <c r="U3008" s="2" t="str">
        <f t="shared" si="380"/>
        <v/>
      </c>
      <c r="V3008" s="2" t="str">
        <f t="shared" si="381"/>
        <v/>
      </c>
      <c r="W3008" s="2" t="str">
        <f t="shared" si="382"/>
        <v/>
      </c>
    </row>
    <row r="3009" spans="8:23" x14ac:dyDescent="0.3">
      <c r="H3009" s="12">
        <f t="shared" si="375"/>
        <v>0</v>
      </c>
      <c r="I3009" s="2" t="str">
        <f t="shared" si="376"/>
        <v/>
      </c>
      <c r="J3009" s="2" t="str">
        <f>IF(ISBLANK(A3009),"",-SUM(I$3:I3009))</f>
        <v/>
      </c>
      <c r="K3009" s="2" t="str">
        <f t="shared" si="377"/>
        <v/>
      </c>
      <c r="L3009" s="7" t="str">
        <f t="shared" si="378"/>
        <v/>
      </c>
      <c r="M3009" s="7" t="str">
        <f>IF(ISBLANK(A3009),"",K3009/($M$1+SUM(K$3:K3008)))</f>
        <v/>
      </c>
      <c r="N3009" t="str">
        <f>IF(ISBLANK(A3009),"",IF(H3010=0,NETWORKDAYS($H$3,H3009,holiday!$B$2:$B$10),IF(DAY(H3009)&lt;DAY(H3010),NETWORKDAYS($H$3,H3009,holiday!$B$2:$B$10),0)))</f>
        <v/>
      </c>
      <c r="O3009" t="str">
        <f>IF(ISBLANK(A3009),"",SUMIF($A$3:$A3009,O$2,$B$3:$B3009))</f>
        <v/>
      </c>
      <c r="P3009" t="str">
        <f>IF(ISBLANK(A3009),"",SUMIF($A$3:$A3009,P$2,$B$3:$B3009))</f>
        <v/>
      </c>
      <c r="Q3009" t="str">
        <f>IF(ISBLANK(A3009),"",SUMIF($A$3:$A3009,Q$2,$B$3:$B3009))</f>
        <v/>
      </c>
      <c r="R3009" t="str">
        <f>IF(ISBLANK(A3009),"",SUMIF($A$3:$A3009,R$2,$B$3:$B3009))</f>
        <v/>
      </c>
      <c r="T3009" s="2" t="str">
        <f t="shared" si="379"/>
        <v/>
      </c>
      <c r="U3009" s="2" t="str">
        <f t="shared" si="380"/>
        <v/>
      </c>
      <c r="V3009" s="2" t="str">
        <f t="shared" si="381"/>
        <v/>
      </c>
      <c r="W3009" s="2" t="str">
        <f t="shared" si="382"/>
        <v/>
      </c>
    </row>
    <row r="3010" spans="8:23" x14ac:dyDescent="0.3">
      <c r="H3010" s="12">
        <f t="shared" si="375"/>
        <v>0</v>
      </c>
      <c r="I3010" s="2" t="str">
        <f t="shared" si="376"/>
        <v/>
      </c>
      <c r="J3010" s="2" t="str">
        <f>IF(ISBLANK(A3010),"",-SUM(I$3:I3010))</f>
        <v/>
      </c>
      <c r="K3010" s="2" t="str">
        <f t="shared" si="377"/>
        <v/>
      </c>
      <c r="L3010" s="7" t="str">
        <f t="shared" si="378"/>
        <v/>
      </c>
      <c r="M3010" s="7" t="str">
        <f>IF(ISBLANK(A3010),"",K3010/($M$1+SUM(K$3:K3009)))</f>
        <v/>
      </c>
      <c r="N3010" t="str">
        <f>IF(ISBLANK(A3010),"",IF(H3011=0,NETWORKDAYS($H$3,H3010,holiday!$B$2:$B$10),IF(DAY(H3010)&lt;DAY(H3011),NETWORKDAYS($H$3,H3010,holiday!$B$2:$B$10),0)))</f>
        <v/>
      </c>
      <c r="O3010" t="str">
        <f>IF(ISBLANK(A3010),"",SUMIF($A$3:$A3010,O$2,$B$3:$B3010))</f>
        <v/>
      </c>
      <c r="P3010" t="str">
        <f>IF(ISBLANK(A3010),"",SUMIF($A$3:$A3010,P$2,$B$3:$B3010))</f>
        <v/>
      </c>
      <c r="Q3010" t="str">
        <f>IF(ISBLANK(A3010),"",SUMIF($A$3:$A3010,Q$2,$B$3:$B3010))</f>
        <v/>
      </c>
      <c r="R3010" t="str">
        <f>IF(ISBLANK(A3010),"",SUMIF($A$3:$A3010,R$2,$B$3:$B3010))</f>
        <v/>
      </c>
      <c r="T3010" s="2" t="str">
        <f t="shared" si="379"/>
        <v/>
      </c>
      <c r="U3010" s="2" t="str">
        <f t="shared" si="380"/>
        <v/>
      </c>
      <c r="V3010" s="2" t="str">
        <f t="shared" si="381"/>
        <v/>
      </c>
      <c r="W3010" s="2" t="str">
        <f t="shared" si="382"/>
        <v/>
      </c>
    </row>
    <row r="3011" spans="8:23" x14ac:dyDescent="0.3">
      <c r="H3011" s="12">
        <f t="shared" si="375"/>
        <v>0</v>
      </c>
      <c r="I3011" s="2" t="str">
        <f t="shared" si="376"/>
        <v/>
      </c>
      <c r="J3011" s="2" t="str">
        <f>IF(ISBLANK(A3011),"",-SUM(I$3:I3011))</f>
        <v/>
      </c>
      <c r="K3011" s="2" t="str">
        <f t="shared" si="377"/>
        <v/>
      </c>
      <c r="L3011" s="7" t="str">
        <f t="shared" si="378"/>
        <v/>
      </c>
      <c r="M3011" s="7" t="str">
        <f>IF(ISBLANK(A3011),"",K3011/($M$1+SUM(K$3:K3010)))</f>
        <v/>
      </c>
      <c r="N3011" t="str">
        <f>IF(ISBLANK(A3011),"",IF(H3012=0,NETWORKDAYS($H$3,H3011,holiday!$B$2:$B$10),IF(DAY(H3011)&lt;DAY(H3012),NETWORKDAYS($H$3,H3011,holiday!$B$2:$B$10),0)))</f>
        <v/>
      </c>
      <c r="O3011" t="str">
        <f>IF(ISBLANK(A3011),"",SUMIF($A$3:$A3011,O$2,$B$3:$B3011))</f>
        <v/>
      </c>
      <c r="P3011" t="str">
        <f>IF(ISBLANK(A3011),"",SUMIF($A$3:$A3011,P$2,$B$3:$B3011))</f>
        <v/>
      </c>
      <c r="Q3011" t="str">
        <f>IF(ISBLANK(A3011),"",SUMIF($A$3:$A3011,Q$2,$B$3:$B3011))</f>
        <v/>
      </c>
      <c r="R3011" t="str">
        <f>IF(ISBLANK(A3011),"",SUMIF($A$3:$A3011,R$2,$B$3:$B3011))</f>
        <v/>
      </c>
      <c r="T3011" s="2" t="str">
        <f t="shared" si="379"/>
        <v/>
      </c>
      <c r="U3011" s="2" t="str">
        <f t="shared" si="380"/>
        <v/>
      </c>
      <c r="V3011" s="2" t="str">
        <f t="shared" si="381"/>
        <v/>
      </c>
      <c r="W3011" s="2" t="str">
        <f t="shared" si="382"/>
        <v/>
      </c>
    </row>
    <row r="3012" spans="8:23" x14ac:dyDescent="0.3">
      <c r="H3012" s="12">
        <f t="shared" ref="H3012:H3075" si="383">IF(ISBLANK(D3012),,LEFT(D3012,LEN(D3012)-6)*1)</f>
        <v>0</v>
      </c>
      <c r="I3012" s="2" t="str">
        <f t="shared" si="376"/>
        <v/>
      </c>
      <c r="J3012" s="2" t="str">
        <f>IF(ISBLANK(A3012),"",-SUM(I$3:I3012))</f>
        <v/>
      </c>
      <c r="K3012" s="2" t="str">
        <f t="shared" si="377"/>
        <v/>
      </c>
      <c r="L3012" s="7" t="str">
        <f t="shared" si="378"/>
        <v/>
      </c>
      <c r="M3012" s="7" t="str">
        <f>IF(ISBLANK(A3012),"",K3012/($M$1+SUM(K$3:K3011)))</f>
        <v/>
      </c>
      <c r="N3012" t="str">
        <f>IF(ISBLANK(A3012),"",IF(H3013=0,NETWORKDAYS($H$3,H3012,holiday!$B$2:$B$10),IF(DAY(H3012)&lt;DAY(H3013),NETWORKDAYS($H$3,H3012,holiday!$B$2:$B$10),0)))</f>
        <v/>
      </c>
      <c r="O3012" t="str">
        <f>IF(ISBLANK(A3012),"",SUMIF($A$3:$A3012,O$2,$B$3:$B3012))</f>
        <v/>
      </c>
      <c r="P3012" t="str">
        <f>IF(ISBLANK(A3012),"",SUMIF($A$3:$A3012,P$2,$B$3:$B3012))</f>
        <v/>
      </c>
      <c r="Q3012" t="str">
        <f>IF(ISBLANK(A3012),"",SUMIF($A$3:$A3012,Q$2,$B$3:$B3012))</f>
        <v/>
      </c>
      <c r="R3012" t="str">
        <f>IF(ISBLANK(A3012),"",SUMIF($A$3:$A3012,R$2,$B$3:$B3012))</f>
        <v/>
      </c>
      <c r="T3012" s="2" t="str">
        <f t="shared" si="379"/>
        <v/>
      </c>
      <c r="U3012" s="2" t="str">
        <f t="shared" si="380"/>
        <v/>
      </c>
      <c r="V3012" s="2" t="str">
        <f t="shared" si="381"/>
        <v/>
      </c>
      <c r="W3012" s="2" t="str">
        <f t="shared" si="382"/>
        <v/>
      </c>
    </row>
    <row r="3013" spans="8:23" x14ac:dyDescent="0.3">
      <c r="H3013" s="12">
        <f t="shared" si="383"/>
        <v>0</v>
      </c>
      <c r="I3013" s="2" t="str">
        <f t="shared" si="376"/>
        <v/>
      </c>
      <c r="J3013" s="2" t="str">
        <f>IF(ISBLANK(A3013),"",-SUM(I$3:I3013))</f>
        <v/>
      </c>
      <c r="K3013" s="2" t="str">
        <f t="shared" si="377"/>
        <v/>
      </c>
      <c r="L3013" s="7" t="str">
        <f t="shared" si="378"/>
        <v/>
      </c>
      <c r="M3013" s="7" t="str">
        <f>IF(ISBLANK(A3013),"",K3013/($M$1+SUM(K$3:K3012)))</f>
        <v/>
      </c>
      <c r="N3013" t="str">
        <f>IF(ISBLANK(A3013),"",IF(H3014=0,NETWORKDAYS($H$3,H3013,holiday!$B$2:$B$10),IF(DAY(H3013)&lt;DAY(H3014),NETWORKDAYS($H$3,H3013,holiday!$B$2:$B$10),0)))</f>
        <v/>
      </c>
      <c r="O3013" t="str">
        <f>IF(ISBLANK(A3013),"",SUMIF($A$3:$A3013,O$2,$B$3:$B3013))</f>
        <v/>
      </c>
      <c r="P3013" t="str">
        <f>IF(ISBLANK(A3013),"",SUMIF($A$3:$A3013,P$2,$B$3:$B3013))</f>
        <v/>
      </c>
      <c r="Q3013" t="str">
        <f>IF(ISBLANK(A3013),"",SUMIF($A$3:$A3013,Q$2,$B$3:$B3013))</f>
        <v/>
      </c>
      <c r="R3013" t="str">
        <f>IF(ISBLANK(A3013),"",SUMIF($A$3:$A3013,R$2,$B$3:$B3013))</f>
        <v/>
      </c>
      <c r="T3013" s="2" t="str">
        <f t="shared" si="379"/>
        <v/>
      </c>
      <c r="U3013" s="2" t="str">
        <f t="shared" si="380"/>
        <v/>
      </c>
      <c r="V3013" s="2" t="str">
        <f t="shared" si="381"/>
        <v/>
      </c>
      <c r="W3013" s="2" t="str">
        <f t="shared" si="382"/>
        <v/>
      </c>
    </row>
    <row r="3014" spans="8:23" x14ac:dyDescent="0.3">
      <c r="H3014" s="12">
        <f t="shared" si="383"/>
        <v>0</v>
      </c>
      <c r="I3014" s="2" t="str">
        <f t="shared" si="376"/>
        <v/>
      </c>
      <c r="J3014" s="2" t="str">
        <f>IF(ISBLANK(A3014),"",-SUM(I$3:I3014))</f>
        <v/>
      </c>
      <c r="K3014" s="2" t="str">
        <f t="shared" si="377"/>
        <v/>
      </c>
      <c r="L3014" s="7" t="str">
        <f t="shared" si="378"/>
        <v/>
      </c>
      <c r="M3014" s="7" t="str">
        <f>IF(ISBLANK(A3014),"",K3014/($M$1+SUM(K$3:K3013)))</f>
        <v/>
      </c>
      <c r="N3014" t="str">
        <f>IF(ISBLANK(A3014),"",IF(H3015=0,NETWORKDAYS($H$3,H3014,holiday!$B$2:$B$10),IF(DAY(H3014)&lt;DAY(H3015),NETWORKDAYS($H$3,H3014,holiday!$B$2:$B$10),0)))</f>
        <v/>
      </c>
      <c r="O3014" t="str">
        <f>IF(ISBLANK(A3014),"",SUMIF($A$3:$A3014,O$2,$B$3:$B3014))</f>
        <v/>
      </c>
      <c r="P3014" t="str">
        <f>IF(ISBLANK(A3014),"",SUMIF($A$3:$A3014,P$2,$B$3:$B3014))</f>
        <v/>
      </c>
      <c r="Q3014" t="str">
        <f>IF(ISBLANK(A3014),"",SUMIF($A$3:$A3014,Q$2,$B$3:$B3014))</f>
        <v/>
      </c>
      <c r="R3014" t="str">
        <f>IF(ISBLANK(A3014),"",SUMIF($A$3:$A3014,R$2,$B$3:$B3014))</f>
        <v/>
      </c>
      <c r="T3014" s="2" t="str">
        <f t="shared" si="379"/>
        <v/>
      </c>
      <c r="U3014" s="2" t="str">
        <f t="shared" si="380"/>
        <v/>
      </c>
      <c r="V3014" s="2" t="str">
        <f t="shared" si="381"/>
        <v/>
      </c>
      <c r="W3014" s="2" t="str">
        <f t="shared" si="382"/>
        <v/>
      </c>
    </row>
    <row r="3015" spans="8:23" x14ac:dyDescent="0.3">
      <c r="H3015" s="12">
        <f t="shared" si="383"/>
        <v>0</v>
      </c>
      <c r="I3015" s="2" t="str">
        <f t="shared" si="376"/>
        <v/>
      </c>
      <c r="J3015" s="2" t="str">
        <f>IF(ISBLANK(A3015),"",-SUM(I$3:I3015))</f>
        <v/>
      </c>
      <c r="K3015" s="2" t="str">
        <f t="shared" si="377"/>
        <v/>
      </c>
      <c r="L3015" s="7" t="str">
        <f t="shared" si="378"/>
        <v/>
      </c>
      <c r="M3015" s="7" t="str">
        <f>IF(ISBLANK(A3015),"",K3015/($M$1+SUM(K$3:K3014)))</f>
        <v/>
      </c>
      <c r="N3015" t="str">
        <f>IF(ISBLANK(A3015),"",IF(H3016=0,NETWORKDAYS($H$3,H3015,holiday!$B$2:$B$10),IF(DAY(H3015)&lt;DAY(H3016),NETWORKDAYS($H$3,H3015,holiday!$B$2:$B$10),0)))</f>
        <v/>
      </c>
      <c r="O3015" t="str">
        <f>IF(ISBLANK(A3015),"",SUMIF($A$3:$A3015,O$2,$B$3:$B3015))</f>
        <v/>
      </c>
      <c r="P3015" t="str">
        <f>IF(ISBLANK(A3015),"",SUMIF($A$3:$A3015,P$2,$B$3:$B3015))</f>
        <v/>
      </c>
      <c r="Q3015" t="str">
        <f>IF(ISBLANK(A3015),"",SUMIF($A$3:$A3015,Q$2,$B$3:$B3015))</f>
        <v/>
      </c>
      <c r="R3015" t="str">
        <f>IF(ISBLANK(A3015),"",SUMIF($A$3:$A3015,R$2,$B$3:$B3015))</f>
        <v/>
      </c>
      <c r="T3015" s="2" t="str">
        <f t="shared" si="379"/>
        <v/>
      </c>
      <c r="U3015" s="2" t="str">
        <f t="shared" si="380"/>
        <v/>
      </c>
      <c r="V3015" s="2" t="str">
        <f t="shared" si="381"/>
        <v/>
      </c>
      <c r="W3015" s="2" t="str">
        <f t="shared" si="382"/>
        <v/>
      </c>
    </row>
    <row r="3016" spans="8:23" x14ac:dyDescent="0.3">
      <c r="H3016" s="12">
        <f t="shared" si="383"/>
        <v>0</v>
      </c>
      <c r="I3016" s="2" t="str">
        <f t="shared" si="376"/>
        <v/>
      </c>
      <c r="J3016" s="2" t="str">
        <f>IF(ISBLANK(A3016),"",-SUM(I$3:I3016))</f>
        <v/>
      </c>
      <c r="K3016" s="2" t="str">
        <f t="shared" si="377"/>
        <v/>
      </c>
      <c r="L3016" s="7" t="str">
        <f t="shared" si="378"/>
        <v/>
      </c>
      <c r="M3016" s="7" t="str">
        <f>IF(ISBLANK(A3016),"",K3016/($M$1+SUM(K$3:K3015)))</f>
        <v/>
      </c>
      <c r="N3016" t="str">
        <f>IF(ISBLANK(A3016),"",IF(H3017=0,NETWORKDAYS($H$3,H3016,holiday!$B$2:$B$10),IF(DAY(H3016)&lt;DAY(H3017),NETWORKDAYS($H$3,H3016,holiday!$B$2:$B$10),0)))</f>
        <v/>
      </c>
      <c r="O3016" t="str">
        <f>IF(ISBLANK(A3016),"",SUMIF($A$3:$A3016,O$2,$B$3:$B3016))</f>
        <v/>
      </c>
      <c r="P3016" t="str">
        <f>IF(ISBLANK(A3016),"",SUMIF($A$3:$A3016,P$2,$B$3:$B3016))</f>
        <v/>
      </c>
      <c r="Q3016" t="str">
        <f>IF(ISBLANK(A3016),"",SUMIF($A$3:$A3016,Q$2,$B$3:$B3016))</f>
        <v/>
      </c>
      <c r="R3016" t="str">
        <f>IF(ISBLANK(A3016),"",SUMIF($A$3:$A3016,R$2,$B$3:$B3016))</f>
        <v/>
      </c>
      <c r="T3016" s="2" t="str">
        <f t="shared" si="379"/>
        <v/>
      </c>
      <c r="U3016" s="2" t="str">
        <f t="shared" si="380"/>
        <v/>
      </c>
      <c r="V3016" s="2" t="str">
        <f t="shared" si="381"/>
        <v/>
      </c>
      <c r="W3016" s="2" t="str">
        <f t="shared" si="382"/>
        <v/>
      </c>
    </row>
    <row r="3017" spans="8:23" x14ac:dyDescent="0.3">
      <c r="H3017" s="12">
        <f t="shared" si="383"/>
        <v>0</v>
      </c>
      <c r="I3017" s="2" t="str">
        <f t="shared" si="376"/>
        <v/>
      </c>
      <c r="J3017" s="2" t="str">
        <f>IF(ISBLANK(A3017),"",-SUM(I$3:I3017))</f>
        <v/>
      </c>
      <c r="K3017" s="2" t="str">
        <f t="shared" si="377"/>
        <v/>
      </c>
      <c r="L3017" s="7" t="str">
        <f t="shared" si="378"/>
        <v/>
      </c>
      <c r="M3017" s="7" t="str">
        <f>IF(ISBLANK(A3017),"",K3017/($M$1+SUM(K$3:K3016)))</f>
        <v/>
      </c>
      <c r="N3017" t="str">
        <f>IF(ISBLANK(A3017),"",IF(H3018=0,NETWORKDAYS($H$3,H3017,holiday!$B$2:$B$10),IF(DAY(H3017)&lt;DAY(H3018),NETWORKDAYS($H$3,H3017,holiday!$B$2:$B$10),0)))</f>
        <v/>
      </c>
      <c r="O3017" t="str">
        <f>IF(ISBLANK(A3017),"",SUMIF($A$3:$A3017,O$2,$B$3:$B3017))</f>
        <v/>
      </c>
      <c r="P3017" t="str">
        <f>IF(ISBLANK(A3017),"",SUMIF($A$3:$A3017,P$2,$B$3:$B3017))</f>
        <v/>
      </c>
      <c r="Q3017" t="str">
        <f>IF(ISBLANK(A3017),"",SUMIF($A$3:$A3017,Q$2,$B$3:$B3017))</f>
        <v/>
      </c>
      <c r="R3017" t="str">
        <f>IF(ISBLANK(A3017),"",SUMIF($A$3:$A3017,R$2,$B$3:$B3017))</f>
        <v/>
      </c>
      <c r="T3017" s="2" t="str">
        <f t="shared" si="379"/>
        <v/>
      </c>
      <c r="U3017" s="2" t="str">
        <f t="shared" si="380"/>
        <v/>
      </c>
      <c r="V3017" s="2" t="str">
        <f t="shared" si="381"/>
        <v/>
      </c>
      <c r="W3017" s="2" t="str">
        <f t="shared" si="382"/>
        <v/>
      </c>
    </row>
    <row r="3018" spans="8:23" x14ac:dyDescent="0.3">
      <c r="H3018" s="12">
        <f t="shared" si="383"/>
        <v>0</v>
      </c>
      <c r="I3018" s="2" t="str">
        <f t="shared" si="376"/>
        <v/>
      </c>
      <c r="J3018" s="2" t="str">
        <f>IF(ISBLANK(A3018),"",-SUM(I$3:I3018))</f>
        <v/>
      </c>
      <c r="K3018" s="2" t="str">
        <f t="shared" si="377"/>
        <v/>
      </c>
      <c r="L3018" s="7" t="str">
        <f t="shared" si="378"/>
        <v/>
      </c>
      <c r="M3018" s="7" t="str">
        <f>IF(ISBLANK(A3018),"",K3018/($M$1+SUM(K$3:K3017)))</f>
        <v/>
      </c>
      <c r="N3018" t="str">
        <f>IF(ISBLANK(A3018),"",IF(H3019=0,NETWORKDAYS($H$3,H3018,holiday!$B$2:$B$10),IF(DAY(H3018)&lt;DAY(H3019),NETWORKDAYS($H$3,H3018,holiday!$B$2:$B$10),0)))</f>
        <v/>
      </c>
      <c r="O3018" t="str">
        <f>IF(ISBLANK(A3018),"",SUMIF($A$3:$A3018,O$2,$B$3:$B3018))</f>
        <v/>
      </c>
      <c r="P3018" t="str">
        <f>IF(ISBLANK(A3018),"",SUMIF($A$3:$A3018,P$2,$B$3:$B3018))</f>
        <v/>
      </c>
      <c r="Q3018" t="str">
        <f>IF(ISBLANK(A3018),"",SUMIF($A$3:$A3018,Q$2,$B$3:$B3018))</f>
        <v/>
      </c>
      <c r="R3018" t="str">
        <f>IF(ISBLANK(A3018),"",SUMIF($A$3:$A3018,R$2,$B$3:$B3018))</f>
        <v/>
      </c>
      <c r="T3018" s="2" t="str">
        <f t="shared" si="379"/>
        <v/>
      </c>
      <c r="U3018" s="2" t="str">
        <f t="shared" si="380"/>
        <v/>
      </c>
      <c r="V3018" s="2" t="str">
        <f t="shared" si="381"/>
        <v/>
      </c>
      <c r="W3018" s="2" t="str">
        <f t="shared" si="382"/>
        <v/>
      </c>
    </row>
    <row r="3019" spans="8:23" x14ac:dyDescent="0.3">
      <c r="H3019" s="12">
        <f t="shared" si="383"/>
        <v>0</v>
      </c>
      <c r="I3019" s="2" t="str">
        <f t="shared" si="376"/>
        <v/>
      </c>
      <c r="J3019" s="2" t="str">
        <f>IF(ISBLANK(A3019),"",-SUM(I$3:I3019))</f>
        <v/>
      </c>
      <c r="K3019" s="2" t="str">
        <f t="shared" si="377"/>
        <v/>
      </c>
      <c r="L3019" s="7" t="str">
        <f t="shared" si="378"/>
        <v/>
      </c>
      <c r="M3019" s="7" t="str">
        <f>IF(ISBLANK(A3019),"",K3019/($M$1+SUM(K$3:K3018)))</f>
        <v/>
      </c>
      <c r="N3019" t="str">
        <f>IF(ISBLANK(A3019),"",IF(H3020=0,NETWORKDAYS($H$3,H3019,holiday!$B$2:$B$10),IF(DAY(H3019)&lt;DAY(H3020),NETWORKDAYS($H$3,H3019,holiday!$B$2:$B$10),0)))</f>
        <v/>
      </c>
      <c r="O3019" t="str">
        <f>IF(ISBLANK(A3019),"",SUMIF($A$3:$A3019,O$2,$B$3:$B3019))</f>
        <v/>
      </c>
      <c r="P3019" t="str">
        <f>IF(ISBLANK(A3019),"",SUMIF($A$3:$A3019,P$2,$B$3:$B3019))</f>
        <v/>
      </c>
      <c r="Q3019" t="str">
        <f>IF(ISBLANK(A3019),"",SUMIF($A$3:$A3019,Q$2,$B$3:$B3019))</f>
        <v/>
      </c>
      <c r="R3019" t="str">
        <f>IF(ISBLANK(A3019),"",SUMIF($A$3:$A3019,R$2,$B$3:$B3019))</f>
        <v/>
      </c>
      <c r="T3019" s="2" t="str">
        <f t="shared" si="379"/>
        <v/>
      </c>
      <c r="U3019" s="2" t="str">
        <f t="shared" si="380"/>
        <v/>
      </c>
      <c r="V3019" s="2" t="str">
        <f t="shared" si="381"/>
        <v/>
      </c>
      <c r="W3019" s="2" t="str">
        <f t="shared" si="382"/>
        <v/>
      </c>
    </row>
    <row r="3020" spans="8:23" x14ac:dyDescent="0.3">
      <c r="H3020" s="12">
        <f t="shared" si="383"/>
        <v>0</v>
      </c>
      <c r="I3020" s="2" t="str">
        <f t="shared" si="376"/>
        <v/>
      </c>
      <c r="J3020" s="2" t="str">
        <f>IF(ISBLANK(A3020),"",-SUM(I$3:I3020))</f>
        <v/>
      </c>
      <c r="K3020" s="2" t="str">
        <f t="shared" si="377"/>
        <v/>
      </c>
      <c r="L3020" s="7" t="str">
        <f t="shared" si="378"/>
        <v/>
      </c>
      <c r="M3020" s="7" t="str">
        <f>IF(ISBLANK(A3020),"",K3020/($M$1+SUM(K$3:K3019)))</f>
        <v/>
      </c>
      <c r="N3020" t="str">
        <f>IF(ISBLANK(A3020),"",IF(H3021=0,NETWORKDAYS($H$3,H3020,holiday!$B$2:$B$10),IF(DAY(H3020)&lt;DAY(H3021),NETWORKDAYS($H$3,H3020,holiday!$B$2:$B$10),0)))</f>
        <v/>
      </c>
      <c r="O3020" t="str">
        <f>IF(ISBLANK(A3020),"",SUMIF($A$3:$A3020,O$2,$B$3:$B3020))</f>
        <v/>
      </c>
      <c r="P3020" t="str">
        <f>IF(ISBLANK(A3020),"",SUMIF($A$3:$A3020,P$2,$B$3:$B3020))</f>
        <v/>
      </c>
      <c r="Q3020" t="str">
        <f>IF(ISBLANK(A3020),"",SUMIF($A$3:$A3020,Q$2,$B$3:$B3020))</f>
        <v/>
      </c>
      <c r="R3020" t="str">
        <f>IF(ISBLANK(A3020),"",SUMIF($A$3:$A3020,R$2,$B$3:$B3020))</f>
        <v/>
      </c>
      <c r="T3020" s="2" t="str">
        <f t="shared" si="379"/>
        <v/>
      </c>
      <c r="U3020" s="2" t="str">
        <f t="shared" si="380"/>
        <v/>
      </c>
      <c r="V3020" s="2" t="str">
        <f t="shared" si="381"/>
        <v/>
      </c>
      <c r="W3020" s="2" t="str">
        <f t="shared" si="382"/>
        <v/>
      </c>
    </row>
    <row r="3021" spans="8:23" x14ac:dyDescent="0.3">
      <c r="H3021" s="12">
        <f t="shared" si="383"/>
        <v>0</v>
      </c>
      <c r="I3021" s="2" t="str">
        <f t="shared" si="376"/>
        <v/>
      </c>
      <c r="J3021" s="2" t="str">
        <f>IF(ISBLANK(A3021),"",-SUM(I$3:I3021))</f>
        <v/>
      </c>
      <c r="K3021" s="2" t="str">
        <f t="shared" si="377"/>
        <v/>
      </c>
      <c r="L3021" s="7" t="str">
        <f t="shared" si="378"/>
        <v/>
      </c>
      <c r="M3021" s="7" t="str">
        <f>IF(ISBLANK(A3021),"",K3021/($M$1+SUM(K$3:K3020)))</f>
        <v/>
      </c>
      <c r="N3021" t="str">
        <f>IF(ISBLANK(A3021),"",IF(H3022=0,NETWORKDAYS($H$3,H3021,holiday!$B$2:$B$10),IF(DAY(H3021)&lt;DAY(H3022),NETWORKDAYS($H$3,H3021,holiday!$B$2:$B$10),0)))</f>
        <v/>
      </c>
      <c r="O3021" t="str">
        <f>IF(ISBLANK(A3021),"",SUMIF($A$3:$A3021,O$2,$B$3:$B3021))</f>
        <v/>
      </c>
      <c r="P3021" t="str">
        <f>IF(ISBLANK(A3021),"",SUMIF($A$3:$A3021,P$2,$B$3:$B3021))</f>
        <v/>
      </c>
      <c r="Q3021" t="str">
        <f>IF(ISBLANK(A3021),"",SUMIF($A$3:$A3021,Q$2,$B$3:$B3021))</f>
        <v/>
      </c>
      <c r="R3021" t="str">
        <f>IF(ISBLANK(A3021),"",SUMIF($A$3:$A3021,R$2,$B$3:$B3021))</f>
        <v/>
      </c>
      <c r="T3021" s="2" t="str">
        <f t="shared" si="379"/>
        <v/>
      </c>
      <c r="U3021" s="2" t="str">
        <f t="shared" si="380"/>
        <v/>
      </c>
      <c r="V3021" s="2" t="str">
        <f t="shared" si="381"/>
        <v/>
      </c>
      <c r="W3021" s="2" t="str">
        <f t="shared" si="382"/>
        <v/>
      </c>
    </row>
    <row r="3022" spans="8:23" x14ac:dyDescent="0.3">
      <c r="H3022" s="12">
        <f t="shared" si="383"/>
        <v>0</v>
      </c>
      <c r="I3022" s="2" t="str">
        <f t="shared" si="376"/>
        <v/>
      </c>
      <c r="J3022" s="2" t="str">
        <f>IF(ISBLANK(A3022),"",-SUM(I$3:I3022))</f>
        <v/>
      </c>
      <c r="K3022" s="2" t="str">
        <f t="shared" si="377"/>
        <v/>
      </c>
      <c r="L3022" s="7" t="str">
        <f t="shared" si="378"/>
        <v/>
      </c>
      <c r="M3022" s="7" t="str">
        <f>IF(ISBLANK(A3022),"",K3022/($M$1+SUM(K$3:K3021)))</f>
        <v/>
      </c>
      <c r="N3022" t="str">
        <f>IF(ISBLANK(A3022),"",IF(H3023=0,NETWORKDAYS($H$3,H3022,holiday!$B$2:$B$10),IF(DAY(H3022)&lt;DAY(H3023),NETWORKDAYS($H$3,H3022,holiday!$B$2:$B$10),0)))</f>
        <v/>
      </c>
      <c r="O3022" t="str">
        <f>IF(ISBLANK(A3022),"",SUMIF($A$3:$A3022,O$2,$B$3:$B3022))</f>
        <v/>
      </c>
      <c r="P3022" t="str">
        <f>IF(ISBLANK(A3022),"",SUMIF($A$3:$A3022,P$2,$B$3:$B3022))</f>
        <v/>
      </c>
      <c r="Q3022" t="str">
        <f>IF(ISBLANK(A3022),"",SUMIF($A$3:$A3022,Q$2,$B$3:$B3022))</f>
        <v/>
      </c>
      <c r="R3022" t="str">
        <f>IF(ISBLANK(A3022),"",SUMIF($A$3:$A3022,R$2,$B$3:$B3022))</f>
        <v/>
      </c>
      <c r="T3022" s="2" t="str">
        <f t="shared" si="379"/>
        <v/>
      </c>
      <c r="U3022" s="2" t="str">
        <f t="shared" si="380"/>
        <v/>
      </c>
      <c r="V3022" s="2" t="str">
        <f t="shared" si="381"/>
        <v/>
      </c>
      <c r="W3022" s="2" t="str">
        <f t="shared" si="382"/>
        <v/>
      </c>
    </row>
    <row r="3023" spans="8:23" x14ac:dyDescent="0.3">
      <c r="H3023" s="12">
        <f t="shared" si="383"/>
        <v>0</v>
      </c>
      <c r="I3023" s="2" t="str">
        <f t="shared" si="376"/>
        <v/>
      </c>
      <c r="J3023" s="2" t="str">
        <f>IF(ISBLANK(A3023),"",-SUM(I$3:I3023))</f>
        <v/>
      </c>
      <c r="K3023" s="2" t="str">
        <f t="shared" si="377"/>
        <v/>
      </c>
      <c r="L3023" s="7" t="str">
        <f t="shared" si="378"/>
        <v/>
      </c>
      <c r="M3023" s="7" t="str">
        <f>IF(ISBLANK(A3023),"",K3023/($M$1+SUM(K$3:K3022)))</f>
        <v/>
      </c>
      <c r="N3023" t="str">
        <f>IF(ISBLANK(A3023),"",IF(H3024=0,NETWORKDAYS($H$3,H3023,holiday!$B$2:$B$10),IF(DAY(H3023)&lt;DAY(H3024),NETWORKDAYS($H$3,H3023,holiday!$B$2:$B$10),0)))</f>
        <v/>
      </c>
      <c r="O3023" t="str">
        <f>IF(ISBLANK(A3023),"",SUMIF($A$3:$A3023,O$2,$B$3:$B3023))</f>
        <v/>
      </c>
      <c r="P3023" t="str">
        <f>IF(ISBLANK(A3023),"",SUMIF($A$3:$A3023,P$2,$B$3:$B3023))</f>
        <v/>
      </c>
      <c r="Q3023" t="str">
        <f>IF(ISBLANK(A3023),"",SUMIF($A$3:$A3023,Q$2,$B$3:$B3023))</f>
        <v/>
      </c>
      <c r="R3023" t="str">
        <f>IF(ISBLANK(A3023),"",SUMIF($A$3:$A3023,R$2,$B$3:$B3023))</f>
        <v/>
      </c>
      <c r="T3023" s="2" t="str">
        <f t="shared" si="379"/>
        <v/>
      </c>
      <c r="U3023" s="2" t="str">
        <f t="shared" si="380"/>
        <v/>
      </c>
      <c r="V3023" s="2" t="str">
        <f t="shared" si="381"/>
        <v/>
      </c>
      <c r="W3023" s="2" t="str">
        <f t="shared" si="382"/>
        <v/>
      </c>
    </row>
    <row r="3024" spans="8:23" x14ac:dyDescent="0.3">
      <c r="H3024" s="12">
        <f t="shared" si="383"/>
        <v>0</v>
      </c>
      <c r="I3024" s="2" t="str">
        <f t="shared" si="376"/>
        <v/>
      </c>
      <c r="J3024" s="2" t="str">
        <f>IF(ISBLANK(A3024),"",-SUM(I$3:I3024))</f>
        <v/>
      </c>
      <c r="K3024" s="2" t="str">
        <f t="shared" si="377"/>
        <v/>
      </c>
      <c r="L3024" s="7" t="str">
        <f t="shared" si="378"/>
        <v/>
      </c>
      <c r="M3024" s="7" t="str">
        <f>IF(ISBLANK(A3024),"",K3024/($M$1+SUM(K$3:K3023)))</f>
        <v/>
      </c>
      <c r="N3024" t="str">
        <f>IF(ISBLANK(A3024),"",IF(H3025=0,NETWORKDAYS($H$3,H3024,holiday!$B$2:$B$10),IF(DAY(H3024)&lt;DAY(H3025),NETWORKDAYS($H$3,H3024,holiday!$B$2:$B$10),0)))</f>
        <v/>
      </c>
      <c r="O3024" t="str">
        <f>IF(ISBLANK(A3024),"",SUMIF($A$3:$A3024,O$2,$B$3:$B3024))</f>
        <v/>
      </c>
      <c r="P3024" t="str">
        <f>IF(ISBLANK(A3024),"",SUMIF($A$3:$A3024,P$2,$B$3:$B3024))</f>
        <v/>
      </c>
      <c r="Q3024" t="str">
        <f>IF(ISBLANK(A3024),"",SUMIF($A$3:$A3024,Q$2,$B$3:$B3024))</f>
        <v/>
      </c>
      <c r="R3024" t="str">
        <f>IF(ISBLANK(A3024),"",SUMIF($A$3:$A3024,R$2,$B$3:$B3024))</f>
        <v/>
      </c>
      <c r="T3024" s="2" t="str">
        <f t="shared" si="379"/>
        <v/>
      </c>
      <c r="U3024" s="2" t="str">
        <f t="shared" si="380"/>
        <v/>
      </c>
      <c r="V3024" s="2" t="str">
        <f t="shared" si="381"/>
        <v/>
      </c>
      <c r="W3024" s="2" t="str">
        <f t="shared" si="382"/>
        <v/>
      </c>
    </row>
    <row r="3025" spans="8:23" x14ac:dyDescent="0.3">
      <c r="H3025" s="12">
        <f t="shared" si="383"/>
        <v>0</v>
      </c>
      <c r="I3025" s="2" t="str">
        <f t="shared" si="376"/>
        <v/>
      </c>
      <c r="J3025" s="2" t="str">
        <f>IF(ISBLANK(A3025),"",-SUM(I$3:I3025))</f>
        <v/>
      </c>
      <c r="K3025" s="2" t="str">
        <f t="shared" si="377"/>
        <v/>
      </c>
      <c r="L3025" s="7" t="str">
        <f t="shared" si="378"/>
        <v/>
      </c>
      <c r="M3025" s="7" t="str">
        <f>IF(ISBLANK(A3025),"",K3025/($M$1+SUM(K$3:K3024)))</f>
        <v/>
      </c>
      <c r="N3025" t="str">
        <f>IF(ISBLANK(A3025),"",IF(H3026=0,NETWORKDAYS($H$3,H3025,holiday!$B$2:$B$10),IF(DAY(H3025)&lt;DAY(H3026),NETWORKDAYS($H$3,H3025,holiday!$B$2:$B$10),0)))</f>
        <v/>
      </c>
      <c r="O3025" t="str">
        <f>IF(ISBLANK(A3025),"",SUMIF($A$3:$A3025,O$2,$B$3:$B3025))</f>
        <v/>
      </c>
      <c r="P3025" t="str">
        <f>IF(ISBLANK(A3025),"",SUMIF($A$3:$A3025,P$2,$B$3:$B3025))</f>
        <v/>
      </c>
      <c r="Q3025" t="str">
        <f>IF(ISBLANK(A3025),"",SUMIF($A$3:$A3025,Q$2,$B$3:$B3025))</f>
        <v/>
      </c>
      <c r="R3025" t="str">
        <f>IF(ISBLANK(A3025),"",SUMIF($A$3:$A3025,R$2,$B$3:$B3025))</f>
        <v/>
      </c>
      <c r="T3025" s="2" t="str">
        <f t="shared" si="379"/>
        <v/>
      </c>
      <c r="U3025" s="2" t="str">
        <f t="shared" si="380"/>
        <v/>
      </c>
      <c r="V3025" s="2" t="str">
        <f t="shared" si="381"/>
        <v/>
      </c>
      <c r="W3025" s="2" t="str">
        <f t="shared" si="382"/>
        <v/>
      </c>
    </row>
    <row r="3026" spans="8:23" x14ac:dyDescent="0.3">
      <c r="H3026" s="12">
        <f t="shared" si="383"/>
        <v>0</v>
      </c>
      <c r="I3026" s="2" t="str">
        <f t="shared" si="376"/>
        <v/>
      </c>
      <c r="J3026" s="2" t="str">
        <f>IF(ISBLANK(A3026),"",-SUM(I$3:I3026))</f>
        <v/>
      </c>
      <c r="K3026" s="2" t="str">
        <f t="shared" si="377"/>
        <v/>
      </c>
      <c r="L3026" s="7" t="str">
        <f t="shared" si="378"/>
        <v/>
      </c>
      <c r="M3026" s="7" t="str">
        <f>IF(ISBLANK(A3026),"",K3026/($M$1+SUM(K$3:K3025)))</f>
        <v/>
      </c>
      <c r="N3026" t="str">
        <f>IF(ISBLANK(A3026),"",IF(H3027=0,NETWORKDAYS($H$3,H3026,holiday!$B$2:$B$10),IF(DAY(H3026)&lt;DAY(H3027),NETWORKDAYS($H$3,H3026,holiday!$B$2:$B$10),0)))</f>
        <v/>
      </c>
      <c r="O3026" t="str">
        <f>IF(ISBLANK(A3026),"",SUMIF($A$3:$A3026,O$2,$B$3:$B3026))</f>
        <v/>
      </c>
      <c r="P3026" t="str">
        <f>IF(ISBLANK(A3026),"",SUMIF($A$3:$A3026,P$2,$B$3:$B3026))</f>
        <v/>
      </c>
      <c r="Q3026" t="str">
        <f>IF(ISBLANK(A3026),"",SUMIF($A$3:$A3026,Q$2,$B$3:$B3026))</f>
        <v/>
      </c>
      <c r="R3026" t="str">
        <f>IF(ISBLANK(A3026),"",SUMIF($A$3:$A3026,R$2,$B$3:$B3026))</f>
        <v/>
      </c>
      <c r="T3026" s="2" t="str">
        <f t="shared" si="379"/>
        <v/>
      </c>
      <c r="U3026" s="2" t="str">
        <f t="shared" si="380"/>
        <v/>
      </c>
      <c r="V3026" s="2" t="str">
        <f t="shared" si="381"/>
        <v/>
      </c>
      <c r="W3026" s="2" t="str">
        <f t="shared" si="382"/>
        <v/>
      </c>
    </row>
    <row r="3027" spans="8:23" x14ac:dyDescent="0.3">
      <c r="H3027" s="12">
        <f t="shared" si="383"/>
        <v>0</v>
      </c>
      <c r="I3027" s="2" t="str">
        <f t="shared" si="376"/>
        <v/>
      </c>
      <c r="J3027" s="2" t="str">
        <f>IF(ISBLANK(A3027),"",-SUM(I$3:I3027))</f>
        <v/>
      </c>
      <c r="K3027" s="2" t="str">
        <f t="shared" si="377"/>
        <v/>
      </c>
      <c r="L3027" s="7" t="str">
        <f t="shared" si="378"/>
        <v/>
      </c>
      <c r="M3027" s="7" t="str">
        <f>IF(ISBLANK(A3027),"",K3027/($M$1+SUM(K$3:K3026)))</f>
        <v/>
      </c>
      <c r="N3027" t="str">
        <f>IF(ISBLANK(A3027),"",IF(H3028=0,NETWORKDAYS($H$3,H3027,holiday!$B$2:$B$10),IF(DAY(H3027)&lt;DAY(H3028),NETWORKDAYS($H$3,H3027,holiday!$B$2:$B$10),0)))</f>
        <v/>
      </c>
      <c r="O3027" t="str">
        <f>IF(ISBLANK(A3027),"",SUMIF($A$3:$A3027,O$2,$B$3:$B3027))</f>
        <v/>
      </c>
      <c r="P3027" t="str">
        <f>IF(ISBLANK(A3027),"",SUMIF($A$3:$A3027,P$2,$B$3:$B3027))</f>
        <v/>
      </c>
      <c r="Q3027" t="str">
        <f>IF(ISBLANK(A3027),"",SUMIF($A$3:$A3027,Q$2,$B$3:$B3027))</f>
        <v/>
      </c>
      <c r="R3027" t="str">
        <f>IF(ISBLANK(A3027),"",SUMIF($A$3:$A3027,R$2,$B$3:$B3027))</f>
        <v/>
      </c>
      <c r="T3027" s="2" t="str">
        <f t="shared" si="379"/>
        <v/>
      </c>
      <c r="U3027" s="2" t="str">
        <f t="shared" si="380"/>
        <v/>
      </c>
      <c r="V3027" s="2" t="str">
        <f t="shared" si="381"/>
        <v/>
      </c>
      <c r="W3027" s="2" t="str">
        <f t="shared" si="382"/>
        <v/>
      </c>
    </row>
    <row r="3028" spans="8:23" x14ac:dyDescent="0.3">
      <c r="H3028" s="12">
        <f t="shared" si="383"/>
        <v>0</v>
      </c>
      <c r="I3028" s="2" t="str">
        <f t="shared" si="376"/>
        <v/>
      </c>
      <c r="J3028" s="2" t="str">
        <f>IF(ISBLANK(A3028),"",-SUM(I$3:I3028))</f>
        <v/>
      </c>
      <c r="K3028" s="2" t="str">
        <f t="shared" si="377"/>
        <v/>
      </c>
      <c r="L3028" s="7" t="str">
        <f t="shared" si="378"/>
        <v/>
      </c>
      <c r="M3028" s="7" t="str">
        <f>IF(ISBLANK(A3028),"",K3028/($M$1+SUM(K$3:K3027)))</f>
        <v/>
      </c>
      <c r="N3028" t="str">
        <f>IF(ISBLANK(A3028),"",IF(H3029=0,NETWORKDAYS($H$3,H3028,holiday!$B$2:$B$10),IF(DAY(H3028)&lt;DAY(H3029),NETWORKDAYS($H$3,H3028,holiday!$B$2:$B$10),0)))</f>
        <v/>
      </c>
      <c r="O3028" t="str">
        <f>IF(ISBLANK(A3028),"",SUMIF($A$3:$A3028,O$2,$B$3:$B3028))</f>
        <v/>
      </c>
      <c r="P3028" t="str">
        <f>IF(ISBLANK(A3028),"",SUMIF($A$3:$A3028,P$2,$B$3:$B3028))</f>
        <v/>
      </c>
      <c r="Q3028" t="str">
        <f>IF(ISBLANK(A3028),"",SUMIF($A$3:$A3028,Q$2,$B$3:$B3028))</f>
        <v/>
      </c>
      <c r="R3028" t="str">
        <f>IF(ISBLANK(A3028),"",SUMIF($A$3:$A3028,R$2,$B$3:$B3028))</f>
        <v/>
      </c>
      <c r="T3028" s="2" t="str">
        <f t="shared" si="379"/>
        <v/>
      </c>
      <c r="U3028" s="2" t="str">
        <f t="shared" si="380"/>
        <v/>
      </c>
      <c r="V3028" s="2" t="str">
        <f t="shared" si="381"/>
        <v/>
      </c>
      <c r="W3028" s="2" t="str">
        <f t="shared" si="382"/>
        <v/>
      </c>
    </row>
    <row r="3029" spans="8:23" x14ac:dyDescent="0.3">
      <c r="H3029" s="12">
        <f t="shared" si="383"/>
        <v>0</v>
      </c>
      <c r="I3029" s="2" t="str">
        <f t="shared" si="376"/>
        <v/>
      </c>
      <c r="J3029" s="2" t="str">
        <f>IF(ISBLANK(A3029),"",-SUM(I$3:I3029))</f>
        <v/>
      </c>
      <c r="K3029" s="2" t="str">
        <f t="shared" si="377"/>
        <v/>
      </c>
      <c r="L3029" s="7" t="str">
        <f t="shared" si="378"/>
        <v/>
      </c>
      <c r="M3029" s="7" t="str">
        <f>IF(ISBLANK(A3029),"",K3029/($M$1+SUM(K$3:K3028)))</f>
        <v/>
      </c>
      <c r="N3029" t="str">
        <f>IF(ISBLANK(A3029),"",IF(H3030=0,NETWORKDAYS($H$3,H3029,holiday!$B$2:$B$10),IF(DAY(H3029)&lt;DAY(H3030),NETWORKDAYS($H$3,H3029,holiday!$B$2:$B$10),0)))</f>
        <v/>
      </c>
      <c r="O3029" t="str">
        <f>IF(ISBLANK(A3029),"",SUMIF($A$3:$A3029,O$2,$B$3:$B3029))</f>
        <v/>
      </c>
      <c r="P3029" t="str">
        <f>IF(ISBLANK(A3029),"",SUMIF($A$3:$A3029,P$2,$B$3:$B3029))</f>
        <v/>
      </c>
      <c r="Q3029" t="str">
        <f>IF(ISBLANK(A3029),"",SUMIF($A$3:$A3029,Q$2,$B$3:$B3029))</f>
        <v/>
      </c>
      <c r="R3029" t="str">
        <f>IF(ISBLANK(A3029),"",SUMIF($A$3:$A3029,R$2,$B$3:$B3029))</f>
        <v/>
      </c>
      <c r="T3029" s="2" t="str">
        <f t="shared" si="379"/>
        <v/>
      </c>
      <c r="U3029" s="2" t="str">
        <f t="shared" si="380"/>
        <v/>
      </c>
      <c r="V3029" s="2" t="str">
        <f t="shared" si="381"/>
        <v/>
      </c>
      <c r="W3029" s="2" t="str">
        <f t="shared" si="382"/>
        <v/>
      </c>
    </row>
    <row r="3030" spans="8:23" x14ac:dyDescent="0.3">
      <c r="H3030" s="12">
        <f t="shared" si="383"/>
        <v>0</v>
      </c>
      <c r="I3030" s="2" t="str">
        <f t="shared" si="376"/>
        <v/>
      </c>
      <c r="J3030" s="2" t="str">
        <f>IF(ISBLANK(A3030),"",-SUM(I$3:I3030))</f>
        <v/>
      </c>
      <c r="K3030" s="2" t="str">
        <f t="shared" si="377"/>
        <v/>
      </c>
      <c r="L3030" s="7" t="str">
        <f t="shared" si="378"/>
        <v/>
      </c>
      <c r="M3030" s="7" t="str">
        <f>IF(ISBLANK(A3030),"",K3030/($M$1+SUM(K$3:K3029)))</f>
        <v/>
      </c>
      <c r="N3030" t="str">
        <f>IF(ISBLANK(A3030),"",IF(H3031=0,NETWORKDAYS($H$3,H3030,holiday!$B$2:$B$10),IF(DAY(H3030)&lt;DAY(H3031),NETWORKDAYS($H$3,H3030,holiday!$B$2:$B$10),0)))</f>
        <v/>
      </c>
      <c r="O3030" t="str">
        <f>IF(ISBLANK(A3030),"",SUMIF($A$3:$A3030,O$2,$B$3:$B3030))</f>
        <v/>
      </c>
      <c r="P3030" t="str">
        <f>IF(ISBLANK(A3030),"",SUMIF($A$3:$A3030,P$2,$B$3:$B3030))</f>
        <v/>
      </c>
      <c r="Q3030" t="str">
        <f>IF(ISBLANK(A3030),"",SUMIF($A$3:$A3030,Q$2,$B$3:$B3030))</f>
        <v/>
      </c>
      <c r="R3030" t="str">
        <f>IF(ISBLANK(A3030),"",SUMIF($A$3:$A3030,R$2,$B$3:$B3030))</f>
        <v/>
      </c>
      <c r="T3030" s="2" t="str">
        <f t="shared" si="379"/>
        <v/>
      </c>
      <c r="U3030" s="2" t="str">
        <f t="shared" si="380"/>
        <v/>
      </c>
      <c r="V3030" s="2" t="str">
        <f t="shared" si="381"/>
        <v/>
      </c>
      <c r="W3030" s="2" t="str">
        <f t="shared" si="382"/>
        <v/>
      </c>
    </row>
    <row r="3031" spans="8:23" x14ac:dyDescent="0.3">
      <c r="H3031" s="12">
        <f t="shared" si="383"/>
        <v>0</v>
      </c>
      <c r="I3031" s="2" t="str">
        <f t="shared" si="376"/>
        <v/>
      </c>
      <c r="J3031" s="2" t="str">
        <f>IF(ISBLANK(A3031),"",-SUM(I$3:I3031))</f>
        <v/>
      </c>
      <c r="K3031" s="2" t="str">
        <f t="shared" si="377"/>
        <v/>
      </c>
      <c r="L3031" s="7" t="str">
        <f t="shared" si="378"/>
        <v/>
      </c>
      <c r="M3031" s="7" t="str">
        <f>IF(ISBLANK(A3031),"",K3031/($M$1+SUM(K$3:K3030)))</f>
        <v/>
      </c>
      <c r="N3031" t="str">
        <f>IF(ISBLANK(A3031),"",IF(H3032=0,NETWORKDAYS($H$3,H3031,holiday!$B$2:$B$10),IF(DAY(H3031)&lt;DAY(H3032),NETWORKDAYS($H$3,H3031,holiday!$B$2:$B$10),0)))</f>
        <v/>
      </c>
      <c r="O3031" t="str">
        <f>IF(ISBLANK(A3031),"",SUMIF($A$3:$A3031,O$2,$B$3:$B3031))</f>
        <v/>
      </c>
      <c r="P3031" t="str">
        <f>IF(ISBLANK(A3031),"",SUMIF($A$3:$A3031,P$2,$B$3:$B3031))</f>
        <v/>
      </c>
      <c r="Q3031" t="str">
        <f>IF(ISBLANK(A3031),"",SUMIF($A$3:$A3031,Q$2,$B$3:$B3031))</f>
        <v/>
      </c>
      <c r="R3031" t="str">
        <f>IF(ISBLANK(A3031),"",SUMIF($A$3:$A3031,R$2,$B$3:$B3031))</f>
        <v/>
      </c>
      <c r="T3031" s="2" t="str">
        <f t="shared" si="379"/>
        <v/>
      </c>
      <c r="U3031" s="2" t="str">
        <f t="shared" si="380"/>
        <v/>
      </c>
      <c r="V3031" s="2" t="str">
        <f t="shared" si="381"/>
        <v/>
      </c>
      <c r="W3031" s="2" t="str">
        <f t="shared" si="382"/>
        <v/>
      </c>
    </row>
    <row r="3032" spans="8:23" x14ac:dyDescent="0.3">
      <c r="H3032" s="12">
        <f t="shared" si="383"/>
        <v>0</v>
      </c>
      <c r="I3032" s="2" t="str">
        <f t="shared" si="376"/>
        <v/>
      </c>
      <c r="J3032" s="2" t="str">
        <f>IF(ISBLANK(A3032),"",-SUM(I$3:I3032))</f>
        <v/>
      </c>
      <c r="K3032" s="2" t="str">
        <f t="shared" si="377"/>
        <v/>
      </c>
      <c r="L3032" s="7" t="str">
        <f t="shared" si="378"/>
        <v/>
      </c>
      <c r="M3032" s="7" t="str">
        <f>IF(ISBLANK(A3032),"",K3032/($M$1+SUM(K$3:K3031)))</f>
        <v/>
      </c>
      <c r="N3032" t="str">
        <f>IF(ISBLANK(A3032),"",IF(H3033=0,NETWORKDAYS($H$3,H3032,holiday!$B$2:$B$10),IF(DAY(H3032)&lt;DAY(H3033),NETWORKDAYS($H$3,H3032,holiday!$B$2:$B$10),0)))</f>
        <v/>
      </c>
      <c r="O3032" t="str">
        <f>IF(ISBLANK(A3032),"",SUMIF($A$3:$A3032,O$2,$B$3:$B3032))</f>
        <v/>
      </c>
      <c r="P3032" t="str">
        <f>IF(ISBLANK(A3032),"",SUMIF($A$3:$A3032,P$2,$B$3:$B3032))</f>
        <v/>
      </c>
      <c r="Q3032" t="str">
        <f>IF(ISBLANK(A3032),"",SUMIF($A$3:$A3032,Q$2,$B$3:$B3032))</f>
        <v/>
      </c>
      <c r="R3032" t="str">
        <f>IF(ISBLANK(A3032),"",SUMIF($A$3:$A3032,R$2,$B$3:$B3032))</f>
        <v/>
      </c>
      <c r="T3032" s="2" t="str">
        <f t="shared" si="379"/>
        <v/>
      </c>
      <c r="U3032" s="2" t="str">
        <f t="shared" si="380"/>
        <v/>
      </c>
      <c r="V3032" s="2" t="str">
        <f t="shared" si="381"/>
        <v/>
      </c>
      <c r="W3032" s="2" t="str">
        <f t="shared" si="382"/>
        <v/>
      </c>
    </row>
    <row r="3033" spans="8:23" x14ac:dyDescent="0.3">
      <c r="H3033" s="12">
        <f t="shared" si="383"/>
        <v>0</v>
      </c>
      <c r="I3033" s="2" t="str">
        <f t="shared" si="376"/>
        <v/>
      </c>
      <c r="J3033" s="2" t="str">
        <f>IF(ISBLANK(A3033),"",-SUM(I$3:I3033))</f>
        <v/>
      </c>
      <c r="K3033" s="2" t="str">
        <f t="shared" si="377"/>
        <v/>
      </c>
      <c r="L3033" s="7" t="str">
        <f t="shared" si="378"/>
        <v/>
      </c>
      <c r="M3033" s="7" t="str">
        <f>IF(ISBLANK(A3033),"",K3033/($M$1+SUM(K$3:K3032)))</f>
        <v/>
      </c>
      <c r="N3033" t="str">
        <f>IF(ISBLANK(A3033),"",IF(H3034=0,NETWORKDAYS($H$3,H3033,holiday!$B$2:$B$10),IF(DAY(H3033)&lt;DAY(H3034),NETWORKDAYS($H$3,H3033,holiday!$B$2:$B$10),0)))</f>
        <v/>
      </c>
      <c r="O3033" t="str">
        <f>IF(ISBLANK(A3033),"",SUMIF($A$3:$A3033,O$2,$B$3:$B3033))</f>
        <v/>
      </c>
      <c r="P3033" t="str">
        <f>IF(ISBLANK(A3033),"",SUMIF($A$3:$A3033,P$2,$B$3:$B3033))</f>
        <v/>
      </c>
      <c r="Q3033" t="str">
        <f>IF(ISBLANK(A3033),"",SUMIF($A$3:$A3033,Q$2,$B$3:$B3033))</f>
        <v/>
      </c>
      <c r="R3033" t="str">
        <f>IF(ISBLANK(A3033),"",SUMIF($A$3:$A3033,R$2,$B$3:$B3033))</f>
        <v/>
      </c>
      <c r="T3033" s="2" t="str">
        <f t="shared" si="379"/>
        <v/>
      </c>
      <c r="U3033" s="2" t="str">
        <f t="shared" si="380"/>
        <v/>
      </c>
      <c r="V3033" s="2" t="str">
        <f t="shared" si="381"/>
        <v/>
      </c>
      <c r="W3033" s="2" t="str">
        <f t="shared" si="382"/>
        <v/>
      </c>
    </row>
    <row r="3034" spans="8:23" x14ac:dyDescent="0.3">
      <c r="H3034" s="12">
        <f t="shared" si="383"/>
        <v>0</v>
      </c>
      <c r="I3034" s="2" t="str">
        <f t="shared" si="376"/>
        <v/>
      </c>
      <c r="J3034" s="2" t="str">
        <f>IF(ISBLANK(A3034),"",-SUM(I$3:I3034))</f>
        <v/>
      </c>
      <c r="K3034" s="2" t="str">
        <f t="shared" si="377"/>
        <v/>
      </c>
      <c r="L3034" s="7" t="str">
        <f t="shared" si="378"/>
        <v/>
      </c>
      <c r="M3034" s="7" t="str">
        <f>IF(ISBLANK(A3034),"",K3034/($M$1+SUM(K$3:K3033)))</f>
        <v/>
      </c>
      <c r="N3034" t="str">
        <f>IF(ISBLANK(A3034),"",IF(H3035=0,NETWORKDAYS($H$3,H3034,holiday!$B$2:$B$10),IF(DAY(H3034)&lt;DAY(H3035),NETWORKDAYS($H$3,H3034,holiday!$B$2:$B$10),0)))</f>
        <v/>
      </c>
      <c r="O3034" t="str">
        <f>IF(ISBLANK(A3034),"",SUMIF($A$3:$A3034,O$2,$B$3:$B3034))</f>
        <v/>
      </c>
      <c r="P3034" t="str">
        <f>IF(ISBLANK(A3034),"",SUMIF($A$3:$A3034,P$2,$B$3:$B3034))</f>
        <v/>
      </c>
      <c r="Q3034" t="str">
        <f>IF(ISBLANK(A3034),"",SUMIF($A$3:$A3034,Q$2,$B$3:$B3034))</f>
        <v/>
      </c>
      <c r="R3034" t="str">
        <f>IF(ISBLANK(A3034),"",SUMIF($A$3:$A3034,R$2,$B$3:$B3034))</f>
        <v/>
      </c>
      <c r="T3034" s="2" t="str">
        <f t="shared" si="379"/>
        <v/>
      </c>
      <c r="U3034" s="2" t="str">
        <f t="shared" si="380"/>
        <v/>
      </c>
      <c r="V3034" s="2" t="str">
        <f t="shared" si="381"/>
        <v/>
      </c>
      <c r="W3034" s="2" t="str">
        <f t="shared" si="382"/>
        <v/>
      </c>
    </row>
    <row r="3035" spans="8:23" x14ac:dyDescent="0.3">
      <c r="H3035" s="12">
        <f t="shared" si="383"/>
        <v>0</v>
      </c>
      <c r="I3035" s="2" t="str">
        <f t="shared" si="376"/>
        <v/>
      </c>
      <c r="J3035" s="2" t="str">
        <f>IF(ISBLANK(A3035),"",-SUM(I$3:I3035))</f>
        <v/>
      </c>
      <c r="K3035" s="2" t="str">
        <f t="shared" si="377"/>
        <v/>
      </c>
      <c r="L3035" s="7" t="str">
        <f t="shared" si="378"/>
        <v/>
      </c>
      <c r="M3035" s="7" t="str">
        <f>IF(ISBLANK(A3035),"",K3035/($M$1+SUM(K$3:K3034)))</f>
        <v/>
      </c>
      <c r="N3035" t="str">
        <f>IF(ISBLANK(A3035),"",IF(H3036=0,NETWORKDAYS($H$3,H3035,holiday!$B$2:$B$10),IF(DAY(H3035)&lt;DAY(H3036),NETWORKDAYS($H$3,H3035,holiday!$B$2:$B$10),0)))</f>
        <v/>
      </c>
      <c r="O3035" t="str">
        <f>IF(ISBLANK(A3035),"",SUMIF($A$3:$A3035,O$2,$B$3:$B3035))</f>
        <v/>
      </c>
      <c r="P3035" t="str">
        <f>IF(ISBLANK(A3035),"",SUMIF($A$3:$A3035,P$2,$B$3:$B3035))</f>
        <v/>
      </c>
      <c r="Q3035" t="str">
        <f>IF(ISBLANK(A3035),"",SUMIF($A$3:$A3035,Q$2,$B$3:$B3035))</f>
        <v/>
      </c>
      <c r="R3035" t="str">
        <f>IF(ISBLANK(A3035),"",SUMIF($A$3:$A3035,R$2,$B$3:$B3035))</f>
        <v/>
      </c>
      <c r="T3035" s="2" t="str">
        <f t="shared" si="379"/>
        <v/>
      </c>
      <c r="U3035" s="2" t="str">
        <f t="shared" si="380"/>
        <v/>
      </c>
      <c r="V3035" s="2" t="str">
        <f t="shared" si="381"/>
        <v/>
      </c>
      <c r="W3035" s="2" t="str">
        <f t="shared" si="382"/>
        <v/>
      </c>
    </row>
    <row r="3036" spans="8:23" x14ac:dyDescent="0.3">
      <c r="H3036" s="12">
        <f t="shared" si="383"/>
        <v>0</v>
      </c>
      <c r="I3036" s="2" t="str">
        <f t="shared" si="376"/>
        <v/>
      </c>
      <c r="J3036" s="2" t="str">
        <f>IF(ISBLANK(A3036),"",-SUM(I$3:I3036))</f>
        <v/>
      </c>
      <c r="K3036" s="2" t="str">
        <f t="shared" si="377"/>
        <v/>
      </c>
      <c r="L3036" s="7" t="str">
        <f t="shared" si="378"/>
        <v/>
      </c>
      <c r="M3036" s="7" t="str">
        <f>IF(ISBLANK(A3036),"",K3036/($M$1+SUM(K$3:K3035)))</f>
        <v/>
      </c>
      <c r="N3036" t="str">
        <f>IF(ISBLANK(A3036),"",IF(H3037=0,NETWORKDAYS($H$3,H3036,holiday!$B$2:$B$10),IF(DAY(H3036)&lt;DAY(H3037),NETWORKDAYS($H$3,H3036,holiday!$B$2:$B$10),0)))</f>
        <v/>
      </c>
      <c r="O3036" t="str">
        <f>IF(ISBLANK(A3036),"",SUMIF($A$3:$A3036,O$2,$B$3:$B3036))</f>
        <v/>
      </c>
      <c r="P3036" t="str">
        <f>IF(ISBLANK(A3036),"",SUMIF($A$3:$A3036,P$2,$B$3:$B3036))</f>
        <v/>
      </c>
      <c r="Q3036" t="str">
        <f>IF(ISBLANK(A3036),"",SUMIF($A$3:$A3036,Q$2,$B$3:$B3036))</f>
        <v/>
      </c>
      <c r="R3036" t="str">
        <f>IF(ISBLANK(A3036),"",SUMIF($A$3:$A3036,R$2,$B$3:$B3036))</f>
        <v/>
      </c>
      <c r="T3036" s="2" t="str">
        <f t="shared" si="379"/>
        <v/>
      </c>
      <c r="U3036" s="2" t="str">
        <f t="shared" si="380"/>
        <v/>
      </c>
      <c r="V3036" s="2" t="str">
        <f t="shared" si="381"/>
        <v/>
      </c>
      <c r="W3036" s="2" t="str">
        <f t="shared" si="382"/>
        <v/>
      </c>
    </row>
    <row r="3037" spans="8:23" x14ac:dyDescent="0.3">
      <c r="H3037" s="12">
        <f t="shared" si="383"/>
        <v>0</v>
      </c>
      <c r="I3037" s="2" t="str">
        <f t="shared" si="376"/>
        <v/>
      </c>
      <c r="J3037" s="2" t="str">
        <f>IF(ISBLANK(A3037),"",-SUM(I$3:I3037))</f>
        <v/>
      </c>
      <c r="K3037" s="2" t="str">
        <f t="shared" si="377"/>
        <v/>
      </c>
      <c r="L3037" s="7" t="str">
        <f t="shared" si="378"/>
        <v/>
      </c>
      <c r="M3037" s="7" t="str">
        <f>IF(ISBLANK(A3037),"",K3037/($M$1+SUM(K$3:K3036)))</f>
        <v/>
      </c>
      <c r="N3037" t="str">
        <f>IF(ISBLANK(A3037),"",IF(H3038=0,NETWORKDAYS($H$3,H3037,holiday!$B$2:$B$10),IF(DAY(H3037)&lt;DAY(H3038),NETWORKDAYS($H$3,H3037,holiday!$B$2:$B$10),0)))</f>
        <v/>
      </c>
      <c r="O3037" t="str">
        <f>IF(ISBLANK(A3037),"",SUMIF($A$3:$A3037,O$2,$B$3:$B3037))</f>
        <v/>
      </c>
      <c r="P3037" t="str">
        <f>IF(ISBLANK(A3037),"",SUMIF($A$3:$A3037,P$2,$B$3:$B3037))</f>
        <v/>
      </c>
      <c r="Q3037" t="str">
        <f>IF(ISBLANK(A3037),"",SUMIF($A$3:$A3037,Q$2,$B$3:$B3037))</f>
        <v/>
      </c>
      <c r="R3037" t="str">
        <f>IF(ISBLANK(A3037),"",SUMIF($A$3:$A3037,R$2,$B$3:$B3037))</f>
        <v/>
      </c>
      <c r="T3037" s="2" t="str">
        <f t="shared" si="379"/>
        <v/>
      </c>
      <c r="U3037" s="2" t="str">
        <f t="shared" si="380"/>
        <v/>
      </c>
      <c r="V3037" s="2" t="str">
        <f t="shared" si="381"/>
        <v/>
      </c>
      <c r="W3037" s="2" t="str">
        <f t="shared" si="382"/>
        <v/>
      </c>
    </row>
    <row r="3038" spans="8:23" x14ac:dyDescent="0.3">
      <c r="H3038" s="12">
        <f t="shared" si="383"/>
        <v>0</v>
      </c>
      <c r="I3038" s="2" t="str">
        <f t="shared" si="376"/>
        <v/>
      </c>
      <c r="J3038" s="2" t="str">
        <f>IF(ISBLANK(A3038),"",-SUM(I$3:I3038))</f>
        <v/>
      </c>
      <c r="K3038" s="2" t="str">
        <f t="shared" si="377"/>
        <v/>
      </c>
      <c r="L3038" s="7" t="str">
        <f t="shared" si="378"/>
        <v/>
      </c>
      <c r="M3038" s="7" t="str">
        <f>IF(ISBLANK(A3038),"",K3038/($M$1+SUM(K$3:K3037)))</f>
        <v/>
      </c>
      <c r="N3038" t="str">
        <f>IF(ISBLANK(A3038),"",IF(H3039=0,NETWORKDAYS($H$3,H3038,holiday!$B$2:$B$10),IF(DAY(H3038)&lt;DAY(H3039),NETWORKDAYS($H$3,H3038,holiday!$B$2:$B$10),0)))</f>
        <v/>
      </c>
      <c r="O3038" t="str">
        <f>IF(ISBLANK(A3038),"",SUMIF($A$3:$A3038,O$2,$B$3:$B3038))</f>
        <v/>
      </c>
      <c r="P3038" t="str">
        <f>IF(ISBLANK(A3038),"",SUMIF($A$3:$A3038,P$2,$B$3:$B3038))</f>
        <v/>
      </c>
      <c r="Q3038" t="str">
        <f>IF(ISBLANK(A3038),"",SUMIF($A$3:$A3038,Q$2,$B$3:$B3038))</f>
        <v/>
      </c>
      <c r="R3038" t="str">
        <f>IF(ISBLANK(A3038),"",SUMIF($A$3:$A3038,R$2,$B$3:$B3038))</f>
        <v/>
      </c>
      <c r="T3038" s="2" t="str">
        <f t="shared" si="379"/>
        <v/>
      </c>
      <c r="U3038" s="2" t="str">
        <f t="shared" si="380"/>
        <v/>
      </c>
      <c r="V3038" s="2" t="str">
        <f t="shared" si="381"/>
        <v/>
      </c>
      <c r="W3038" s="2" t="str">
        <f t="shared" si="382"/>
        <v/>
      </c>
    </row>
    <row r="3039" spans="8:23" x14ac:dyDescent="0.3">
      <c r="H3039" s="12">
        <f t="shared" si="383"/>
        <v>0</v>
      </c>
      <c r="I3039" s="2" t="str">
        <f t="shared" si="376"/>
        <v/>
      </c>
      <c r="J3039" s="2" t="str">
        <f>IF(ISBLANK(A3039),"",-SUM(I$3:I3039))</f>
        <v/>
      </c>
      <c r="K3039" s="2" t="str">
        <f t="shared" si="377"/>
        <v/>
      </c>
      <c r="L3039" s="7" t="str">
        <f t="shared" si="378"/>
        <v/>
      </c>
      <c r="M3039" s="7" t="str">
        <f>IF(ISBLANK(A3039),"",K3039/($M$1+SUM(K$3:K3038)))</f>
        <v/>
      </c>
      <c r="N3039" t="str">
        <f>IF(ISBLANK(A3039),"",IF(H3040=0,NETWORKDAYS($H$3,H3039,holiday!$B$2:$B$10),IF(DAY(H3039)&lt;DAY(H3040),NETWORKDAYS($H$3,H3039,holiday!$B$2:$B$10),0)))</f>
        <v/>
      </c>
      <c r="O3039" t="str">
        <f>IF(ISBLANK(A3039),"",SUMIF($A$3:$A3039,O$2,$B$3:$B3039))</f>
        <v/>
      </c>
      <c r="P3039" t="str">
        <f>IF(ISBLANK(A3039),"",SUMIF($A$3:$A3039,P$2,$B$3:$B3039))</f>
        <v/>
      </c>
      <c r="Q3039" t="str">
        <f>IF(ISBLANK(A3039),"",SUMIF($A$3:$A3039,Q$2,$B$3:$B3039))</f>
        <v/>
      </c>
      <c r="R3039" t="str">
        <f>IF(ISBLANK(A3039),"",SUMIF($A$3:$A3039,R$2,$B$3:$B3039))</f>
        <v/>
      </c>
      <c r="T3039" s="2" t="str">
        <f t="shared" si="379"/>
        <v/>
      </c>
      <c r="U3039" s="2" t="str">
        <f t="shared" si="380"/>
        <v/>
      </c>
      <c r="V3039" s="2" t="str">
        <f t="shared" si="381"/>
        <v/>
      </c>
      <c r="W3039" s="2" t="str">
        <f t="shared" si="382"/>
        <v/>
      </c>
    </row>
    <row r="3040" spans="8:23" x14ac:dyDescent="0.3">
      <c r="H3040" s="12">
        <f t="shared" si="383"/>
        <v>0</v>
      </c>
      <c r="I3040" s="2" t="str">
        <f t="shared" si="376"/>
        <v/>
      </c>
      <c r="J3040" s="2" t="str">
        <f>IF(ISBLANK(A3040),"",-SUM(I$3:I3040))</f>
        <v/>
      </c>
      <c r="K3040" s="2" t="str">
        <f t="shared" si="377"/>
        <v/>
      </c>
      <c r="L3040" s="7" t="str">
        <f t="shared" si="378"/>
        <v/>
      </c>
      <c r="M3040" s="7" t="str">
        <f>IF(ISBLANK(A3040),"",K3040/($M$1+SUM(K$3:K3039)))</f>
        <v/>
      </c>
      <c r="N3040" t="str">
        <f>IF(ISBLANK(A3040),"",IF(H3041=0,NETWORKDAYS($H$3,H3040,holiday!$B$2:$B$10),IF(DAY(H3040)&lt;DAY(H3041),NETWORKDAYS($H$3,H3040,holiday!$B$2:$B$10),0)))</f>
        <v/>
      </c>
      <c r="O3040" t="str">
        <f>IF(ISBLANK(A3040),"",SUMIF($A$3:$A3040,O$2,$B$3:$B3040))</f>
        <v/>
      </c>
      <c r="P3040" t="str">
        <f>IF(ISBLANK(A3040),"",SUMIF($A$3:$A3040,P$2,$B$3:$B3040))</f>
        <v/>
      </c>
      <c r="Q3040" t="str">
        <f>IF(ISBLANK(A3040),"",SUMIF($A$3:$A3040,Q$2,$B$3:$B3040))</f>
        <v/>
      </c>
      <c r="R3040" t="str">
        <f>IF(ISBLANK(A3040),"",SUMIF($A$3:$A3040,R$2,$B$3:$B3040))</f>
        <v/>
      </c>
      <c r="T3040" s="2" t="str">
        <f t="shared" si="379"/>
        <v/>
      </c>
      <c r="U3040" s="2" t="str">
        <f t="shared" si="380"/>
        <v/>
      </c>
      <c r="V3040" s="2" t="str">
        <f t="shared" si="381"/>
        <v/>
      </c>
      <c r="W3040" s="2" t="str">
        <f t="shared" si="382"/>
        <v/>
      </c>
    </row>
    <row r="3041" spans="8:23" x14ac:dyDescent="0.3">
      <c r="H3041" s="12">
        <f t="shared" si="383"/>
        <v>0</v>
      </c>
      <c r="I3041" s="2" t="str">
        <f t="shared" si="376"/>
        <v/>
      </c>
      <c r="J3041" s="2" t="str">
        <f>IF(ISBLANK(A3041),"",-SUM(I$3:I3041))</f>
        <v/>
      </c>
      <c r="K3041" s="2" t="str">
        <f t="shared" si="377"/>
        <v/>
      </c>
      <c r="L3041" s="7" t="str">
        <f t="shared" si="378"/>
        <v/>
      </c>
      <c r="M3041" s="7" t="str">
        <f>IF(ISBLANK(A3041),"",K3041/($M$1+SUM(K$3:K3040)))</f>
        <v/>
      </c>
      <c r="N3041" t="str">
        <f>IF(ISBLANK(A3041),"",IF(H3042=0,NETWORKDAYS($H$3,H3041,holiday!$B$2:$B$10),IF(DAY(H3041)&lt;DAY(H3042),NETWORKDAYS($H$3,H3041,holiday!$B$2:$B$10),0)))</f>
        <v/>
      </c>
      <c r="O3041" t="str">
        <f>IF(ISBLANK(A3041),"",SUMIF($A$3:$A3041,O$2,$B$3:$B3041))</f>
        <v/>
      </c>
      <c r="P3041" t="str">
        <f>IF(ISBLANK(A3041),"",SUMIF($A$3:$A3041,P$2,$B$3:$B3041))</f>
        <v/>
      </c>
      <c r="Q3041" t="str">
        <f>IF(ISBLANK(A3041),"",SUMIF($A$3:$A3041,Q$2,$B$3:$B3041))</f>
        <v/>
      </c>
      <c r="R3041" t="str">
        <f>IF(ISBLANK(A3041),"",SUMIF($A$3:$A3041,R$2,$B$3:$B3041))</f>
        <v/>
      </c>
      <c r="T3041" s="2" t="str">
        <f t="shared" si="379"/>
        <v/>
      </c>
      <c r="U3041" s="2" t="str">
        <f t="shared" si="380"/>
        <v/>
      </c>
      <c r="V3041" s="2" t="str">
        <f t="shared" si="381"/>
        <v/>
      </c>
      <c r="W3041" s="2" t="str">
        <f t="shared" si="382"/>
        <v/>
      </c>
    </row>
    <row r="3042" spans="8:23" x14ac:dyDescent="0.3">
      <c r="H3042" s="12">
        <f t="shared" si="383"/>
        <v>0</v>
      </c>
      <c r="I3042" s="2" t="str">
        <f t="shared" si="376"/>
        <v/>
      </c>
      <c r="J3042" s="2" t="str">
        <f>IF(ISBLANK(A3042),"",-SUM(I$3:I3042))</f>
        <v/>
      </c>
      <c r="K3042" s="2" t="str">
        <f t="shared" si="377"/>
        <v/>
      </c>
      <c r="L3042" s="7" t="str">
        <f t="shared" si="378"/>
        <v/>
      </c>
      <c r="M3042" s="7" t="str">
        <f>IF(ISBLANK(A3042),"",K3042/($M$1+SUM(K$3:K3041)))</f>
        <v/>
      </c>
      <c r="N3042" t="str">
        <f>IF(ISBLANK(A3042),"",IF(H3043=0,NETWORKDAYS($H$3,H3042,holiday!$B$2:$B$10),IF(DAY(H3042)&lt;DAY(H3043),NETWORKDAYS($H$3,H3042,holiday!$B$2:$B$10),0)))</f>
        <v/>
      </c>
      <c r="O3042" t="str">
        <f>IF(ISBLANK(A3042),"",SUMIF($A$3:$A3042,O$2,$B$3:$B3042))</f>
        <v/>
      </c>
      <c r="P3042" t="str">
        <f>IF(ISBLANK(A3042),"",SUMIF($A$3:$A3042,P$2,$B$3:$B3042))</f>
        <v/>
      </c>
      <c r="Q3042" t="str">
        <f>IF(ISBLANK(A3042),"",SUMIF($A$3:$A3042,Q$2,$B$3:$B3042))</f>
        <v/>
      </c>
      <c r="R3042" t="str">
        <f>IF(ISBLANK(A3042),"",SUMIF($A$3:$A3042,R$2,$B$3:$B3042))</f>
        <v/>
      </c>
      <c r="T3042" s="2" t="str">
        <f t="shared" si="379"/>
        <v/>
      </c>
      <c r="U3042" s="2" t="str">
        <f t="shared" si="380"/>
        <v/>
      </c>
      <c r="V3042" s="2" t="str">
        <f t="shared" si="381"/>
        <v/>
      </c>
      <c r="W3042" s="2" t="str">
        <f t="shared" si="382"/>
        <v/>
      </c>
    </row>
    <row r="3043" spans="8:23" x14ac:dyDescent="0.3">
      <c r="H3043" s="12">
        <f t="shared" si="383"/>
        <v>0</v>
      </c>
      <c r="I3043" s="2" t="str">
        <f t="shared" si="376"/>
        <v/>
      </c>
      <c r="J3043" s="2" t="str">
        <f>IF(ISBLANK(A3043),"",-SUM(I$3:I3043))</f>
        <v/>
      </c>
      <c r="K3043" s="2" t="str">
        <f t="shared" si="377"/>
        <v/>
      </c>
      <c r="L3043" s="7" t="str">
        <f t="shared" si="378"/>
        <v/>
      </c>
      <c r="M3043" s="7" t="str">
        <f>IF(ISBLANK(A3043),"",K3043/($M$1+SUM(K$3:K3042)))</f>
        <v/>
      </c>
      <c r="N3043" t="str">
        <f>IF(ISBLANK(A3043),"",IF(H3044=0,NETWORKDAYS($H$3,H3043,holiday!$B$2:$B$10),IF(DAY(H3043)&lt;DAY(H3044),NETWORKDAYS($H$3,H3043,holiday!$B$2:$B$10),0)))</f>
        <v/>
      </c>
      <c r="O3043" t="str">
        <f>IF(ISBLANK(A3043),"",SUMIF($A$3:$A3043,O$2,$B$3:$B3043))</f>
        <v/>
      </c>
      <c r="P3043" t="str">
        <f>IF(ISBLANK(A3043),"",SUMIF($A$3:$A3043,P$2,$B$3:$B3043))</f>
        <v/>
      </c>
      <c r="Q3043" t="str">
        <f>IF(ISBLANK(A3043),"",SUMIF($A$3:$A3043,Q$2,$B$3:$B3043))</f>
        <v/>
      </c>
      <c r="R3043" t="str">
        <f>IF(ISBLANK(A3043),"",SUMIF($A$3:$A3043,R$2,$B$3:$B3043))</f>
        <v/>
      </c>
      <c r="T3043" s="2" t="str">
        <f t="shared" si="379"/>
        <v/>
      </c>
      <c r="U3043" s="2" t="str">
        <f t="shared" si="380"/>
        <v/>
      </c>
      <c r="V3043" s="2" t="str">
        <f t="shared" si="381"/>
        <v/>
      </c>
      <c r="W3043" s="2" t="str">
        <f t="shared" si="382"/>
        <v/>
      </c>
    </row>
    <row r="3044" spans="8:23" x14ac:dyDescent="0.3">
      <c r="H3044" s="12">
        <f t="shared" si="383"/>
        <v>0</v>
      </c>
      <c r="I3044" s="2" t="str">
        <f t="shared" si="376"/>
        <v/>
      </c>
      <c r="J3044" s="2" t="str">
        <f>IF(ISBLANK(A3044),"",-SUM(I$3:I3044))</f>
        <v/>
      </c>
      <c r="K3044" s="2" t="str">
        <f t="shared" si="377"/>
        <v/>
      </c>
      <c r="L3044" s="7" t="str">
        <f t="shared" si="378"/>
        <v/>
      </c>
      <c r="M3044" s="7" t="str">
        <f>IF(ISBLANK(A3044),"",K3044/($M$1+SUM(K$3:K3043)))</f>
        <v/>
      </c>
      <c r="N3044" t="str">
        <f>IF(ISBLANK(A3044),"",IF(H3045=0,NETWORKDAYS($H$3,H3044,holiday!$B$2:$B$10),IF(DAY(H3044)&lt;DAY(H3045),NETWORKDAYS($H$3,H3044,holiday!$B$2:$B$10),0)))</f>
        <v/>
      </c>
      <c r="O3044" t="str">
        <f>IF(ISBLANK(A3044),"",SUMIF($A$3:$A3044,O$2,$B$3:$B3044))</f>
        <v/>
      </c>
      <c r="P3044" t="str">
        <f>IF(ISBLANK(A3044),"",SUMIF($A$3:$A3044,P$2,$B$3:$B3044))</f>
        <v/>
      </c>
      <c r="Q3044" t="str">
        <f>IF(ISBLANK(A3044),"",SUMIF($A$3:$A3044,Q$2,$B$3:$B3044))</f>
        <v/>
      </c>
      <c r="R3044" t="str">
        <f>IF(ISBLANK(A3044),"",SUMIF($A$3:$A3044,R$2,$B$3:$B3044))</f>
        <v/>
      </c>
      <c r="T3044" s="2" t="str">
        <f t="shared" si="379"/>
        <v/>
      </c>
      <c r="U3044" s="2" t="str">
        <f t="shared" si="380"/>
        <v/>
      </c>
      <c r="V3044" s="2" t="str">
        <f t="shared" si="381"/>
        <v/>
      </c>
      <c r="W3044" s="2" t="str">
        <f t="shared" si="382"/>
        <v/>
      </c>
    </row>
    <row r="3045" spans="8:23" x14ac:dyDescent="0.3">
      <c r="H3045" s="12">
        <f t="shared" si="383"/>
        <v>0</v>
      </c>
      <c r="I3045" s="2" t="str">
        <f t="shared" si="376"/>
        <v/>
      </c>
      <c r="J3045" s="2" t="str">
        <f>IF(ISBLANK(A3045),"",-SUM(I$3:I3045))</f>
        <v/>
      </c>
      <c r="K3045" s="2" t="str">
        <f t="shared" si="377"/>
        <v/>
      </c>
      <c r="L3045" s="7" t="str">
        <f t="shared" si="378"/>
        <v/>
      </c>
      <c r="M3045" s="7" t="str">
        <f>IF(ISBLANK(A3045),"",K3045/($M$1+SUM(K$3:K3044)))</f>
        <v/>
      </c>
      <c r="N3045" t="str">
        <f>IF(ISBLANK(A3045),"",IF(H3046=0,NETWORKDAYS($H$3,H3045,holiday!$B$2:$B$10),IF(DAY(H3045)&lt;DAY(H3046),NETWORKDAYS($H$3,H3045,holiday!$B$2:$B$10),0)))</f>
        <v/>
      </c>
      <c r="O3045" t="str">
        <f>IF(ISBLANK(A3045),"",SUMIF($A$3:$A3045,O$2,$B$3:$B3045))</f>
        <v/>
      </c>
      <c r="P3045" t="str">
        <f>IF(ISBLANK(A3045),"",SUMIF($A$3:$A3045,P$2,$B$3:$B3045))</f>
        <v/>
      </c>
      <c r="Q3045" t="str">
        <f>IF(ISBLANK(A3045),"",SUMIF($A$3:$A3045,Q$2,$B$3:$B3045))</f>
        <v/>
      </c>
      <c r="R3045" t="str">
        <f>IF(ISBLANK(A3045),"",SUMIF($A$3:$A3045,R$2,$B$3:$B3045))</f>
        <v/>
      </c>
      <c r="T3045" s="2" t="str">
        <f t="shared" si="379"/>
        <v/>
      </c>
      <c r="U3045" s="2" t="str">
        <f t="shared" si="380"/>
        <v/>
      </c>
      <c r="V3045" s="2" t="str">
        <f t="shared" si="381"/>
        <v/>
      </c>
      <c r="W3045" s="2" t="str">
        <f t="shared" si="382"/>
        <v/>
      </c>
    </row>
    <row r="3046" spans="8:23" x14ac:dyDescent="0.3">
      <c r="H3046" s="12">
        <f t="shared" si="383"/>
        <v>0</v>
      </c>
      <c r="I3046" s="2" t="str">
        <f t="shared" si="376"/>
        <v/>
      </c>
      <c r="J3046" s="2" t="str">
        <f>IF(ISBLANK(A3046),"",-SUM(I$3:I3046))</f>
        <v/>
      </c>
      <c r="K3046" s="2" t="str">
        <f t="shared" si="377"/>
        <v/>
      </c>
      <c r="L3046" s="7" t="str">
        <f t="shared" si="378"/>
        <v/>
      </c>
      <c r="M3046" s="7" t="str">
        <f>IF(ISBLANK(A3046),"",K3046/($M$1+SUM(K$3:K3045)))</f>
        <v/>
      </c>
      <c r="N3046" t="str">
        <f>IF(ISBLANK(A3046),"",IF(H3047=0,NETWORKDAYS($H$3,H3046,holiday!$B$2:$B$10),IF(DAY(H3046)&lt;DAY(H3047),NETWORKDAYS($H$3,H3046,holiday!$B$2:$B$10),0)))</f>
        <v/>
      </c>
      <c r="O3046" t="str">
        <f>IF(ISBLANK(A3046),"",SUMIF($A$3:$A3046,O$2,$B$3:$B3046))</f>
        <v/>
      </c>
      <c r="P3046" t="str">
        <f>IF(ISBLANK(A3046),"",SUMIF($A$3:$A3046,P$2,$B$3:$B3046))</f>
        <v/>
      </c>
      <c r="Q3046" t="str">
        <f>IF(ISBLANK(A3046),"",SUMIF($A$3:$A3046,Q$2,$B$3:$B3046))</f>
        <v/>
      </c>
      <c r="R3046" t="str">
        <f>IF(ISBLANK(A3046),"",SUMIF($A$3:$A3046,R$2,$B$3:$B3046))</f>
        <v/>
      </c>
      <c r="T3046" s="2" t="str">
        <f t="shared" si="379"/>
        <v/>
      </c>
      <c r="U3046" s="2" t="str">
        <f t="shared" si="380"/>
        <v/>
      </c>
      <c r="V3046" s="2" t="str">
        <f t="shared" si="381"/>
        <v/>
      </c>
      <c r="W3046" s="2" t="str">
        <f t="shared" si="382"/>
        <v/>
      </c>
    </row>
    <row r="3047" spans="8:23" x14ac:dyDescent="0.3">
      <c r="H3047" s="12">
        <f t="shared" si="383"/>
        <v>0</v>
      </c>
      <c r="I3047" s="2" t="str">
        <f t="shared" si="376"/>
        <v/>
      </c>
      <c r="J3047" s="2" t="str">
        <f>IF(ISBLANK(A3047),"",-SUM(I$3:I3047))</f>
        <v/>
      </c>
      <c r="K3047" s="2" t="str">
        <f t="shared" si="377"/>
        <v/>
      </c>
      <c r="L3047" s="7" t="str">
        <f t="shared" si="378"/>
        <v/>
      </c>
      <c r="M3047" s="7" t="str">
        <f>IF(ISBLANK(A3047),"",K3047/($M$1+SUM(K$3:K3046)))</f>
        <v/>
      </c>
      <c r="N3047" t="str">
        <f>IF(ISBLANK(A3047),"",IF(H3048=0,NETWORKDAYS($H$3,H3047,holiday!$B$2:$B$10),IF(DAY(H3047)&lt;DAY(H3048),NETWORKDAYS($H$3,H3047,holiday!$B$2:$B$10),0)))</f>
        <v/>
      </c>
      <c r="O3047" t="str">
        <f>IF(ISBLANK(A3047),"",SUMIF($A$3:$A3047,O$2,$B$3:$B3047))</f>
        <v/>
      </c>
      <c r="P3047" t="str">
        <f>IF(ISBLANK(A3047),"",SUMIF($A$3:$A3047,P$2,$B$3:$B3047))</f>
        <v/>
      </c>
      <c r="Q3047" t="str">
        <f>IF(ISBLANK(A3047),"",SUMIF($A$3:$A3047,Q$2,$B$3:$B3047))</f>
        <v/>
      </c>
      <c r="R3047" t="str">
        <f>IF(ISBLANK(A3047),"",SUMIF($A$3:$A3047,R$2,$B$3:$B3047))</f>
        <v/>
      </c>
      <c r="T3047" s="2" t="str">
        <f t="shared" si="379"/>
        <v/>
      </c>
      <c r="U3047" s="2" t="str">
        <f t="shared" si="380"/>
        <v/>
      </c>
      <c r="V3047" s="2" t="str">
        <f t="shared" si="381"/>
        <v/>
      </c>
      <c r="W3047" s="2" t="str">
        <f t="shared" si="382"/>
        <v/>
      </c>
    </row>
    <row r="3048" spans="8:23" x14ac:dyDescent="0.3">
      <c r="H3048" s="12">
        <f t="shared" si="383"/>
        <v>0</v>
      </c>
      <c r="I3048" s="2" t="str">
        <f t="shared" ref="I3048:I3111" si="384">IF(ISBLANK(A3048),"",-B3048*C3048)</f>
        <v/>
      </c>
      <c r="J3048" s="2" t="str">
        <f>IF(ISBLANK(A3048),"",-SUM(I$3:I3048))</f>
        <v/>
      </c>
      <c r="K3048" s="2" t="str">
        <f t="shared" ref="K3048:K3111" si="385">IF(ISBLANK(A3048),"",SUMPRODUCT(O3048:R3048,T3048:W3048)-J3048)</f>
        <v/>
      </c>
      <c r="L3048" s="7" t="str">
        <f t="shared" ref="L3048:L3111" si="386">IF(ISBLANK(A3048),"",K3048/$M$1)</f>
        <v/>
      </c>
      <c r="M3048" s="7" t="str">
        <f>IF(ISBLANK(A3048),"",K3048/($M$1+SUM(K$3:K3047)))</f>
        <v/>
      </c>
      <c r="N3048" t="str">
        <f>IF(ISBLANK(A3048),"",IF(H3049=0,NETWORKDAYS($H$3,H3048,holiday!$B$2:$B$10),IF(DAY(H3048)&lt;DAY(H3049),NETWORKDAYS($H$3,H3048,holiday!$B$2:$B$10),0)))</f>
        <v/>
      </c>
      <c r="O3048" t="str">
        <f>IF(ISBLANK(A3048),"",SUMIF($A$3:$A3048,O$2,$B$3:$B3048))</f>
        <v/>
      </c>
      <c r="P3048" t="str">
        <f>IF(ISBLANK(A3048),"",SUMIF($A$3:$A3048,P$2,$B$3:$B3048))</f>
        <v/>
      </c>
      <c r="Q3048" t="str">
        <f>IF(ISBLANK(A3048),"",SUMIF($A$3:$A3048,Q$2,$B$3:$B3048))</f>
        <v/>
      </c>
      <c r="R3048" t="str">
        <f>IF(ISBLANK(A3048),"",SUMIF($A$3:$A3048,R$2,$B$3:$B3048))</f>
        <v/>
      </c>
      <c r="T3048" s="2" t="str">
        <f t="shared" ref="T3048:T3111" si="387">IF(ISBLANK(A3048),"",IF($A3048=T$2,$C3048,T3047))</f>
        <v/>
      </c>
      <c r="U3048" s="2" t="str">
        <f t="shared" ref="U3048:U3111" si="388">IF(ISBLANK(A3048),"",IF($A3048=U$2,$C3048,U3047))</f>
        <v/>
      </c>
      <c r="V3048" s="2" t="str">
        <f t="shared" ref="V3048:V3111" si="389">IF(ISBLANK(A3048),"",IF($A3048=V$2,$C3048,V3047))</f>
        <v/>
      </c>
      <c r="W3048" s="2" t="str">
        <f t="shared" ref="W3048:W3111" si="390">IF(ISBLANK(A3048),"",IF($A3048=W$2,$C3048,W3047))</f>
        <v/>
      </c>
    </row>
    <row r="3049" spans="8:23" x14ac:dyDescent="0.3">
      <c r="H3049" s="12">
        <f t="shared" si="383"/>
        <v>0</v>
      </c>
      <c r="I3049" s="2" t="str">
        <f t="shared" si="384"/>
        <v/>
      </c>
      <c r="J3049" s="2" t="str">
        <f>IF(ISBLANK(A3049),"",-SUM(I$3:I3049))</f>
        <v/>
      </c>
      <c r="K3049" s="2" t="str">
        <f t="shared" si="385"/>
        <v/>
      </c>
      <c r="L3049" s="7" t="str">
        <f t="shared" si="386"/>
        <v/>
      </c>
      <c r="M3049" s="7" t="str">
        <f>IF(ISBLANK(A3049),"",K3049/($M$1+SUM(K$3:K3048)))</f>
        <v/>
      </c>
      <c r="N3049" t="str">
        <f>IF(ISBLANK(A3049),"",IF(H3050=0,NETWORKDAYS($H$3,H3049,holiday!$B$2:$B$10),IF(DAY(H3049)&lt;DAY(H3050),NETWORKDAYS($H$3,H3049,holiday!$B$2:$B$10),0)))</f>
        <v/>
      </c>
      <c r="O3049" t="str">
        <f>IF(ISBLANK(A3049),"",SUMIF($A$3:$A3049,O$2,$B$3:$B3049))</f>
        <v/>
      </c>
      <c r="P3049" t="str">
        <f>IF(ISBLANK(A3049),"",SUMIF($A$3:$A3049,P$2,$B$3:$B3049))</f>
        <v/>
      </c>
      <c r="Q3049" t="str">
        <f>IF(ISBLANK(A3049),"",SUMIF($A$3:$A3049,Q$2,$B$3:$B3049))</f>
        <v/>
      </c>
      <c r="R3049" t="str">
        <f>IF(ISBLANK(A3049),"",SUMIF($A$3:$A3049,R$2,$B$3:$B3049))</f>
        <v/>
      </c>
      <c r="T3049" s="2" t="str">
        <f t="shared" si="387"/>
        <v/>
      </c>
      <c r="U3049" s="2" t="str">
        <f t="shared" si="388"/>
        <v/>
      </c>
      <c r="V3049" s="2" t="str">
        <f t="shared" si="389"/>
        <v/>
      </c>
      <c r="W3049" s="2" t="str">
        <f t="shared" si="390"/>
        <v/>
      </c>
    </row>
    <row r="3050" spans="8:23" x14ac:dyDescent="0.3">
      <c r="H3050" s="12">
        <f t="shared" si="383"/>
        <v>0</v>
      </c>
      <c r="I3050" s="2" t="str">
        <f t="shared" si="384"/>
        <v/>
      </c>
      <c r="J3050" s="2" t="str">
        <f>IF(ISBLANK(A3050),"",-SUM(I$3:I3050))</f>
        <v/>
      </c>
      <c r="K3050" s="2" t="str">
        <f t="shared" si="385"/>
        <v/>
      </c>
      <c r="L3050" s="7" t="str">
        <f t="shared" si="386"/>
        <v/>
      </c>
      <c r="M3050" s="7" t="str">
        <f>IF(ISBLANK(A3050),"",K3050/($M$1+SUM(K$3:K3049)))</f>
        <v/>
      </c>
      <c r="N3050" t="str">
        <f>IF(ISBLANK(A3050),"",IF(H3051=0,NETWORKDAYS($H$3,H3050,holiday!$B$2:$B$10),IF(DAY(H3050)&lt;DAY(H3051),NETWORKDAYS($H$3,H3050,holiday!$B$2:$B$10),0)))</f>
        <v/>
      </c>
      <c r="O3050" t="str">
        <f>IF(ISBLANK(A3050),"",SUMIF($A$3:$A3050,O$2,$B$3:$B3050))</f>
        <v/>
      </c>
      <c r="P3050" t="str">
        <f>IF(ISBLANK(A3050),"",SUMIF($A$3:$A3050,P$2,$B$3:$B3050))</f>
        <v/>
      </c>
      <c r="Q3050" t="str">
        <f>IF(ISBLANK(A3050),"",SUMIF($A$3:$A3050,Q$2,$B$3:$B3050))</f>
        <v/>
      </c>
      <c r="R3050" t="str">
        <f>IF(ISBLANK(A3050),"",SUMIF($A$3:$A3050,R$2,$B$3:$B3050))</f>
        <v/>
      </c>
      <c r="T3050" s="2" t="str">
        <f t="shared" si="387"/>
        <v/>
      </c>
      <c r="U3050" s="2" t="str">
        <f t="shared" si="388"/>
        <v/>
      </c>
      <c r="V3050" s="2" t="str">
        <f t="shared" si="389"/>
        <v/>
      </c>
      <c r="W3050" s="2" t="str">
        <f t="shared" si="390"/>
        <v/>
      </c>
    </row>
    <row r="3051" spans="8:23" x14ac:dyDescent="0.3">
      <c r="H3051" s="12">
        <f t="shared" si="383"/>
        <v>0</v>
      </c>
      <c r="I3051" s="2" t="str">
        <f t="shared" si="384"/>
        <v/>
      </c>
      <c r="J3051" s="2" t="str">
        <f>IF(ISBLANK(A3051),"",-SUM(I$3:I3051))</f>
        <v/>
      </c>
      <c r="K3051" s="2" t="str">
        <f t="shared" si="385"/>
        <v/>
      </c>
      <c r="L3051" s="7" t="str">
        <f t="shared" si="386"/>
        <v/>
      </c>
      <c r="M3051" s="7" t="str">
        <f>IF(ISBLANK(A3051),"",K3051/($M$1+SUM(K$3:K3050)))</f>
        <v/>
      </c>
      <c r="N3051" t="str">
        <f>IF(ISBLANK(A3051),"",IF(H3052=0,NETWORKDAYS($H$3,H3051,holiday!$B$2:$B$10),IF(DAY(H3051)&lt;DAY(H3052),NETWORKDAYS($H$3,H3051,holiday!$B$2:$B$10),0)))</f>
        <v/>
      </c>
      <c r="O3051" t="str">
        <f>IF(ISBLANK(A3051),"",SUMIF($A$3:$A3051,O$2,$B$3:$B3051))</f>
        <v/>
      </c>
      <c r="P3051" t="str">
        <f>IF(ISBLANK(A3051),"",SUMIF($A$3:$A3051,P$2,$B$3:$B3051))</f>
        <v/>
      </c>
      <c r="Q3051" t="str">
        <f>IF(ISBLANK(A3051),"",SUMIF($A$3:$A3051,Q$2,$B$3:$B3051))</f>
        <v/>
      </c>
      <c r="R3051" t="str">
        <f>IF(ISBLANK(A3051),"",SUMIF($A$3:$A3051,R$2,$B$3:$B3051))</f>
        <v/>
      </c>
      <c r="T3051" s="2" t="str">
        <f t="shared" si="387"/>
        <v/>
      </c>
      <c r="U3051" s="2" t="str">
        <f t="shared" si="388"/>
        <v/>
      </c>
      <c r="V3051" s="2" t="str">
        <f t="shared" si="389"/>
        <v/>
      </c>
      <c r="W3051" s="2" t="str">
        <f t="shared" si="390"/>
        <v/>
      </c>
    </row>
    <row r="3052" spans="8:23" x14ac:dyDescent="0.3">
      <c r="H3052" s="12">
        <f t="shared" si="383"/>
        <v>0</v>
      </c>
      <c r="I3052" s="2" t="str">
        <f t="shared" si="384"/>
        <v/>
      </c>
      <c r="J3052" s="2" t="str">
        <f>IF(ISBLANK(A3052),"",-SUM(I$3:I3052))</f>
        <v/>
      </c>
      <c r="K3052" s="2" t="str">
        <f t="shared" si="385"/>
        <v/>
      </c>
      <c r="L3052" s="7" t="str">
        <f t="shared" si="386"/>
        <v/>
      </c>
      <c r="M3052" s="7" t="str">
        <f>IF(ISBLANK(A3052),"",K3052/($M$1+SUM(K$3:K3051)))</f>
        <v/>
      </c>
      <c r="N3052" t="str">
        <f>IF(ISBLANK(A3052),"",IF(H3053=0,NETWORKDAYS($H$3,H3052,holiday!$B$2:$B$10),IF(DAY(H3052)&lt;DAY(H3053),NETWORKDAYS($H$3,H3052,holiday!$B$2:$B$10),0)))</f>
        <v/>
      </c>
      <c r="O3052" t="str">
        <f>IF(ISBLANK(A3052),"",SUMIF($A$3:$A3052,O$2,$B$3:$B3052))</f>
        <v/>
      </c>
      <c r="P3052" t="str">
        <f>IF(ISBLANK(A3052),"",SUMIF($A$3:$A3052,P$2,$B$3:$B3052))</f>
        <v/>
      </c>
      <c r="Q3052" t="str">
        <f>IF(ISBLANK(A3052),"",SUMIF($A$3:$A3052,Q$2,$B$3:$B3052))</f>
        <v/>
      </c>
      <c r="R3052" t="str">
        <f>IF(ISBLANK(A3052),"",SUMIF($A$3:$A3052,R$2,$B$3:$B3052))</f>
        <v/>
      </c>
      <c r="T3052" s="2" t="str">
        <f t="shared" si="387"/>
        <v/>
      </c>
      <c r="U3052" s="2" t="str">
        <f t="shared" si="388"/>
        <v/>
      </c>
      <c r="V3052" s="2" t="str">
        <f t="shared" si="389"/>
        <v/>
      </c>
      <c r="W3052" s="2" t="str">
        <f t="shared" si="390"/>
        <v/>
      </c>
    </row>
    <row r="3053" spans="8:23" x14ac:dyDescent="0.3">
      <c r="H3053" s="12">
        <f t="shared" si="383"/>
        <v>0</v>
      </c>
      <c r="I3053" s="2" t="str">
        <f t="shared" si="384"/>
        <v/>
      </c>
      <c r="J3053" s="2" t="str">
        <f>IF(ISBLANK(A3053),"",-SUM(I$3:I3053))</f>
        <v/>
      </c>
      <c r="K3053" s="2" t="str">
        <f t="shared" si="385"/>
        <v/>
      </c>
      <c r="L3053" s="7" t="str">
        <f t="shared" si="386"/>
        <v/>
      </c>
      <c r="M3053" s="7" t="str">
        <f>IF(ISBLANK(A3053),"",K3053/($M$1+SUM(K$3:K3052)))</f>
        <v/>
      </c>
      <c r="N3053" t="str">
        <f>IF(ISBLANK(A3053),"",IF(H3054=0,NETWORKDAYS($H$3,H3053,holiday!$B$2:$B$10),IF(DAY(H3053)&lt;DAY(H3054),NETWORKDAYS($H$3,H3053,holiday!$B$2:$B$10),0)))</f>
        <v/>
      </c>
      <c r="O3053" t="str">
        <f>IF(ISBLANK(A3053),"",SUMIF($A$3:$A3053,O$2,$B$3:$B3053))</f>
        <v/>
      </c>
      <c r="P3053" t="str">
        <f>IF(ISBLANK(A3053),"",SUMIF($A$3:$A3053,P$2,$B$3:$B3053))</f>
        <v/>
      </c>
      <c r="Q3053" t="str">
        <f>IF(ISBLANK(A3053),"",SUMIF($A$3:$A3053,Q$2,$B$3:$B3053))</f>
        <v/>
      </c>
      <c r="R3053" t="str">
        <f>IF(ISBLANK(A3053),"",SUMIF($A$3:$A3053,R$2,$B$3:$B3053))</f>
        <v/>
      </c>
      <c r="T3053" s="2" t="str">
        <f t="shared" si="387"/>
        <v/>
      </c>
      <c r="U3053" s="2" t="str">
        <f t="shared" si="388"/>
        <v/>
      </c>
      <c r="V3053" s="2" t="str">
        <f t="shared" si="389"/>
        <v/>
      </c>
      <c r="W3053" s="2" t="str">
        <f t="shared" si="390"/>
        <v/>
      </c>
    </row>
    <row r="3054" spans="8:23" x14ac:dyDescent="0.3">
      <c r="H3054" s="12">
        <f t="shared" si="383"/>
        <v>0</v>
      </c>
      <c r="I3054" s="2" t="str">
        <f t="shared" si="384"/>
        <v/>
      </c>
      <c r="J3054" s="2" t="str">
        <f>IF(ISBLANK(A3054),"",-SUM(I$3:I3054))</f>
        <v/>
      </c>
      <c r="K3054" s="2" t="str">
        <f t="shared" si="385"/>
        <v/>
      </c>
      <c r="L3054" s="7" t="str">
        <f t="shared" si="386"/>
        <v/>
      </c>
      <c r="M3054" s="7" t="str">
        <f>IF(ISBLANK(A3054),"",K3054/($M$1+SUM(K$3:K3053)))</f>
        <v/>
      </c>
      <c r="N3054" t="str">
        <f>IF(ISBLANK(A3054),"",IF(H3055=0,NETWORKDAYS($H$3,H3054,holiday!$B$2:$B$10),IF(DAY(H3054)&lt;DAY(H3055),NETWORKDAYS($H$3,H3054,holiday!$B$2:$B$10),0)))</f>
        <v/>
      </c>
      <c r="O3054" t="str">
        <f>IF(ISBLANK(A3054),"",SUMIF($A$3:$A3054,O$2,$B$3:$B3054))</f>
        <v/>
      </c>
      <c r="P3054" t="str">
        <f>IF(ISBLANK(A3054),"",SUMIF($A$3:$A3054,P$2,$B$3:$B3054))</f>
        <v/>
      </c>
      <c r="Q3054" t="str">
        <f>IF(ISBLANK(A3054),"",SUMIF($A$3:$A3054,Q$2,$B$3:$B3054))</f>
        <v/>
      </c>
      <c r="R3054" t="str">
        <f>IF(ISBLANK(A3054),"",SUMIF($A$3:$A3054,R$2,$B$3:$B3054))</f>
        <v/>
      </c>
      <c r="T3054" s="2" t="str">
        <f t="shared" si="387"/>
        <v/>
      </c>
      <c r="U3054" s="2" t="str">
        <f t="shared" si="388"/>
        <v/>
      </c>
      <c r="V3054" s="2" t="str">
        <f t="shared" si="389"/>
        <v/>
      </c>
      <c r="W3054" s="2" t="str">
        <f t="shared" si="390"/>
        <v/>
      </c>
    </row>
    <row r="3055" spans="8:23" x14ac:dyDescent="0.3">
      <c r="H3055" s="12">
        <f t="shared" si="383"/>
        <v>0</v>
      </c>
      <c r="I3055" s="2" t="str">
        <f t="shared" si="384"/>
        <v/>
      </c>
      <c r="J3055" s="2" t="str">
        <f>IF(ISBLANK(A3055),"",-SUM(I$3:I3055))</f>
        <v/>
      </c>
      <c r="K3055" s="2" t="str">
        <f t="shared" si="385"/>
        <v/>
      </c>
      <c r="L3055" s="7" t="str">
        <f t="shared" si="386"/>
        <v/>
      </c>
      <c r="M3055" s="7" t="str">
        <f>IF(ISBLANK(A3055),"",K3055/($M$1+SUM(K$3:K3054)))</f>
        <v/>
      </c>
      <c r="N3055" t="str">
        <f>IF(ISBLANK(A3055),"",IF(H3056=0,NETWORKDAYS($H$3,H3055,holiday!$B$2:$B$10),IF(DAY(H3055)&lt;DAY(H3056),NETWORKDAYS($H$3,H3055,holiday!$B$2:$B$10),0)))</f>
        <v/>
      </c>
      <c r="O3055" t="str">
        <f>IF(ISBLANK(A3055),"",SUMIF($A$3:$A3055,O$2,$B$3:$B3055))</f>
        <v/>
      </c>
      <c r="P3055" t="str">
        <f>IF(ISBLANK(A3055),"",SUMIF($A$3:$A3055,P$2,$B$3:$B3055))</f>
        <v/>
      </c>
      <c r="Q3055" t="str">
        <f>IF(ISBLANK(A3055),"",SUMIF($A$3:$A3055,Q$2,$B$3:$B3055))</f>
        <v/>
      </c>
      <c r="R3055" t="str">
        <f>IF(ISBLANK(A3055),"",SUMIF($A$3:$A3055,R$2,$B$3:$B3055))</f>
        <v/>
      </c>
      <c r="T3055" s="2" t="str">
        <f t="shared" si="387"/>
        <v/>
      </c>
      <c r="U3055" s="2" t="str">
        <f t="shared" si="388"/>
        <v/>
      </c>
      <c r="V3055" s="2" t="str">
        <f t="shared" si="389"/>
        <v/>
      </c>
      <c r="W3055" s="2" t="str">
        <f t="shared" si="390"/>
        <v/>
      </c>
    </row>
    <row r="3056" spans="8:23" x14ac:dyDescent="0.3">
      <c r="H3056" s="12">
        <f t="shared" si="383"/>
        <v>0</v>
      </c>
      <c r="I3056" s="2" t="str">
        <f t="shared" si="384"/>
        <v/>
      </c>
      <c r="J3056" s="2" t="str">
        <f>IF(ISBLANK(A3056),"",-SUM(I$3:I3056))</f>
        <v/>
      </c>
      <c r="K3056" s="2" t="str">
        <f t="shared" si="385"/>
        <v/>
      </c>
      <c r="L3056" s="7" t="str">
        <f t="shared" si="386"/>
        <v/>
      </c>
      <c r="M3056" s="7" t="str">
        <f>IF(ISBLANK(A3056),"",K3056/($M$1+SUM(K$3:K3055)))</f>
        <v/>
      </c>
      <c r="N3056" t="str">
        <f>IF(ISBLANK(A3056),"",IF(H3057=0,NETWORKDAYS($H$3,H3056,holiday!$B$2:$B$10),IF(DAY(H3056)&lt;DAY(H3057),NETWORKDAYS($H$3,H3056,holiday!$B$2:$B$10),0)))</f>
        <v/>
      </c>
      <c r="O3056" t="str">
        <f>IF(ISBLANK(A3056),"",SUMIF($A$3:$A3056,O$2,$B$3:$B3056))</f>
        <v/>
      </c>
      <c r="P3056" t="str">
        <f>IF(ISBLANK(A3056),"",SUMIF($A$3:$A3056,P$2,$B$3:$B3056))</f>
        <v/>
      </c>
      <c r="Q3056" t="str">
        <f>IF(ISBLANK(A3056),"",SUMIF($A$3:$A3056,Q$2,$B$3:$B3056))</f>
        <v/>
      </c>
      <c r="R3056" t="str">
        <f>IF(ISBLANK(A3056),"",SUMIF($A$3:$A3056,R$2,$B$3:$B3056))</f>
        <v/>
      </c>
      <c r="T3056" s="2" t="str">
        <f t="shared" si="387"/>
        <v/>
      </c>
      <c r="U3056" s="2" t="str">
        <f t="shared" si="388"/>
        <v/>
      </c>
      <c r="V3056" s="2" t="str">
        <f t="shared" si="389"/>
        <v/>
      </c>
      <c r="W3056" s="2" t="str">
        <f t="shared" si="390"/>
        <v/>
      </c>
    </row>
    <row r="3057" spans="8:23" x14ac:dyDescent="0.3">
      <c r="H3057" s="12">
        <f t="shared" si="383"/>
        <v>0</v>
      </c>
      <c r="I3057" s="2" t="str">
        <f t="shared" si="384"/>
        <v/>
      </c>
      <c r="J3057" s="2" t="str">
        <f>IF(ISBLANK(A3057),"",-SUM(I$3:I3057))</f>
        <v/>
      </c>
      <c r="K3057" s="2" t="str">
        <f t="shared" si="385"/>
        <v/>
      </c>
      <c r="L3057" s="7" t="str">
        <f t="shared" si="386"/>
        <v/>
      </c>
      <c r="M3057" s="7" t="str">
        <f>IF(ISBLANK(A3057),"",K3057/($M$1+SUM(K$3:K3056)))</f>
        <v/>
      </c>
      <c r="N3057" t="str">
        <f>IF(ISBLANK(A3057),"",IF(H3058=0,NETWORKDAYS($H$3,H3057,holiday!$B$2:$B$10),IF(DAY(H3057)&lt;DAY(H3058),NETWORKDAYS($H$3,H3057,holiday!$B$2:$B$10),0)))</f>
        <v/>
      </c>
      <c r="O3057" t="str">
        <f>IF(ISBLANK(A3057),"",SUMIF($A$3:$A3057,O$2,$B$3:$B3057))</f>
        <v/>
      </c>
      <c r="P3057" t="str">
        <f>IF(ISBLANK(A3057),"",SUMIF($A$3:$A3057,P$2,$B$3:$B3057))</f>
        <v/>
      </c>
      <c r="Q3057" t="str">
        <f>IF(ISBLANK(A3057),"",SUMIF($A$3:$A3057,Q$2,$B$3:$B3057))</f>
        <v/>
      </c>
      <c r="R3057" t="str">
        <f>IF(ISBLANK(A3057),"",SUMIF($A$3:$A3057,R$2,$B$3:$B3057))</f>
        <v/>
      </c>
      <c r="T3057" s="2" t="str">
        <f t="shared" si="387"/>
        <v/>
      </c>
      <c r="U3057" s="2" t="str">
        <f t="shared" si="388"/>
        <v/>
      </c>
      <c r="V3057" s="2" t="str">
        <f t="shared" si="389"/>
        <v/>
      </c>
      <c r="W3057" s="2" t="str">
        <f t="shared" si="390"/>
        <v/>
      </c>
    </row>
    <row r="3058" spans="8:23" x14ac:dyDescent="0.3">
      <c r="H3058" s="12">
        <f t="shared" si="383"/>
        <v>0</v>
      </c>
      <c r="I3058" s="2" t="str">
        <f t="shared" si="384"/>
        <v/>
      </c>
      <c r="J3058" s="2" t="str">
        <f>IF(ISBLANK(A3058),"",-SUM(I$3:I3058))</f>
        <v/>
      </c>
      <c r="K3058" s="2" t="str">
        <f t="shared" si="385"/>
        <v/>
      </c>
      <c r="L3058" s="7" t="str">
        <f t="shared" si="386"/>
        <v/>
      </c>
      <c r="M3058" s="7" t="str">
        <f>IF(ISBLANK(A3058),"",K3058/($M$1+SUM(K$3:K3057)))</f>
        <v/>
      </c>
      <c r="N3058" t="str">
        <f>IF(ISBLANK(A3058),"",IF(H3059=0,NETWORKDAYS($H$3,H3058,holiday!$B$2:$B$10),IF(DAY(H3058)&lt;DAY(H3059),NETWORKDAYS($H$3,H3058,holiday!$B$2:$B$10),0)))</f>
        <v/>
      </c>
      <c r="O3058" t="str">
        <f>IF(ISBLANK(A3058),"",SUMIF($A$3:$A3058,O$2,$B$3:$B3058))</f>
        <v/>
      </c>
      <c r="P3058" t="str">
        <f>IF(ISBLANK(A3058),"",SUMIF($A$3:$A3058,P$2,$B$3:$B3058))</f>
        <v/>
      </c>
      <c r="Q3058" t="str">
        <f>IF(ISBLANK(A3058),"",SUMIF($A$3:$A3058,Q$2,$B$3:$B3058))</f>
        <v/>
      </c>
      <c r="R3058" t="str">
        <f>IF(ISBLANK(A3058),"",SUMIF($A$3:$A3058,R$2,$B$3:$B3058))</f>
        <v/>
      </c>
      <c r="T3058" s="2" t="str">
        <f t="shared" si="387"/>
        <v/>
      </c>
      <c r="U3058" s="2" t="str">
        <f t="shared" si="388"/>
        <v/>
      </c>
      <c r="V3058" s="2" t="str">
        <f t="shared" si="389"/>
        <v/>
      </c>
      <c r="W3058" s="2" t="str">
        <f t="shared" si="390"/>
        <v/>
      </c>
    </row>
    <row r="3059" spans="8:23" x14ac:dyDescent="0.3">
      <c r="H3059" s="12">
        <f t="shared" si="383"/>
        <v>0</v>
      </c>
      <c r="I3059" s="2" t="str">
        <f t="shared" si="384"/>
        <v/>
      </c>
      <c r="J3059" s="2" t="str">
        <f>IF(ISBLANK(A3059),"",-SUM(I$3:I3059))</f>
        <v/>
      </c>
      <c r="K3059" s="2" t="str">
        <f t="shared" si="385"/>
        <v/>
      </c>
      <c r="L3059" s="7" t="str">
        <f t="shared" si="386"/>
        <v/>
      </c>
      <c r="M3059" s="7" t="str">
        <f>IF(ISBLANK(A3059),"",K3059/($M$1+SUM(K$3:K3058)))</f>
        <v/>
      </c>
      <c r="N3059" t="str">
        <f>IF(ISBLANK(A3059),"",IF(H3060=0,NETWORKDAYS($H$3,H3059,holiday!$B$2:$B$10),IF(DAY(H3059)&lt;DAY(H3060),NETWORKDAYS($H$3,H3059,holiday!$B$2:$B$10),0)))</f>
        <v/>
      </c>
      <c r="O3059" t="str">
        <f>IF(ISBLANK(A3059),"",SUMIF($A$3:$A3059,O$2,$B$3:$B3059))</f>
        <v/>
      </c>
      <c r="P3059" t="str">
        <f>IF(ISBLANK(A3059),"",SUMIF($A$3:$A3059,P$2,$B$3:$B3059))</f>
        <v/>
      </c>
      <c r="Q3059" t="str">
        <f>IF(ISBLANK(A3059),"",SUMIF($A$3:$A3059,Q$2,$B$3:$B3059))</f>
        <v/>
      </c>
      <c r="R3059" t="str">
        <f>IF(ISBLANK(A3059),"",SUMIF($A$3:$A3059,R$2,$B$3:$B3059))</f>
        <v/>
      </c>
      <c r="T3059" s="2" t="str">
        <f t="shared" si="387"/>
        <v/>
      </c>
      <c r="U3059" s="2" t="str">
        <f t="shared" si="388"/>
        <v/>
      </c>
      <c r="V3059" s="2" t="str">
        <f t="shared" si="389"/>
        <v/>
      </c>
      <c r="W3059" s="2" t="str">
        <f t="shared" si="390"/>
        <v/>
      </c>
    </row>
    <row r="3060" spans="8:23" x14ac:dyDescent="0.3">
      <c r="H3060" s="12">
        <f t="shared" si="383"/>
        <v>0</v>
      </c>
      <c r="I3060" s="2" t="str">
        <f t="shared" si="384"/>
        <v/>
      </c>
      <c r="J3060" s="2" t="str">
        <f>IF(ISBLANK(A3060),"",-SUM(I$3:I3060))</f>
        <v/>
      </c>
      <c r="K3060" s="2" t="str">
        <f t="shared" si="385"/>
        <v/>
      </c>
      <c r="L3060" s="7" t="str">
        <f t="shared" si="386"/>
        <v/>
      </c>
      <c r="M3060" s="7" t="str">
        <f>IF(ISBLANK(A3060),"",K3060/($M$1+SUM(K$3:K3059)))</f>
        <v/>
      </c>
      <c r="N3060" t="str">
        <f>IF(ISBLANK(A3060),"",IF(H3061=0,NETWORKDAYS($H$3,H3060,holiday!$B$2:$B$10),IF(DAY(H3060)&lt;DAY(H3061),NETWORKDAYS($H$3,H3060,holiday!$B$2:$B$10),0)))</f>
        <v/>
      </c>
      <c r="O3060" t="str">
        <f>IF(ISBLANK(A3060),"",SUMIF($A$3:$A3060,O$2,$B$3:$B3060))</f>
        <v/>
      </c>
      <c r="P3060" t="str">
        <f>IF(ISBLANK(A3060),"",SUMIF($A$3:$A3060,P$2,$B$3:$B3060))</f>
        <v/>
      </c>
      <c r="Q3060" t="str">
        <f>IF(ISBLANK(A3060),"",SUMIF($A$3:$A3060,Q$2,$B$3:$B3060))</f>
        <v/>
      </c>
      <c r="R3060" t="str">
        <f>IF(ISBLANK(A3060),"",SUMIF($A$3:$A3060,R$2,$B$3:$B3060))</f>
        <v/>
      </c>
      <c r="T3060" s="2" t="str">
        <f t="shared" si="387"/>
        <v/>
      </c>
      <c r="U3060" s="2" t="str">
        <f t="shared" si="388"/>
        <v/>
      </c>
      <c r="V3060" s="2" t="str">
        <f t="shared" si="389"/>
        <v/>
      </c>
      <c r="W3060" s="2" t="str">
        <f t="shared" si="390"/>
        <v/>
      </c>
    </row>
    <row r="3061" spans="8:23" x14ac:dyDescent="0.3">
      <c r="H3061" s="12">
        <f t="shared" si="383"/>
        <v>0</v>
      </c>
      <c r="I3061" s="2" t="str">
        <f t="shared" si="384"/>
        <v/>
      </c>
      <c r="J3061" s="2" t="str">
        <f>IF(ISBLANK(A3061),"",-SUM(I$3:I3061))</f>
        <v/>
      </c>
      <c r="K3061" s="2" t="str">
        <f t="shared" si="385"/>
        <v/>
      </c>
      <c r="L3061" s="7" t="str">
        <f t="shared" si="386"/>
        <v/>
      </c>
      <c r="M3061" s="7" t="str">
        <f>IF(ISBLANK(A3061),"",K3061/($M$1+SUM(K$3:K3060)))</f>
        <v/>
      </c>
      <c r="N3061" t="str">
        <f>IF(ISBLANK(A3061),"",IF(H3062=0,NETWORKDAYS($H$3,H3061,holiday!$B$2:$B$10),IF(DAY(H3061)&lt;DAY(H3062),NETWORKDAYS($H$3,H3061,holiday!$B$2:$B$10),0)))</f>
        <v/>
      </c>
      <c r="O3061" t="str">
        <f>IF(ISBLANK(A3061),"",SUMIF($A$3:$A3061,O$2,$B$3:$B3061))</f>
        <v/>
      </c>
      <c r="P3061" t="str">
        <f>IF(ISBLANK(A3061),"",SUMIF($A$3:$A3061,P$2,$B$3:$B3061))</f>
        <v/>
      </c>
      <c r="Q3061" t="str">
        <f>IF(ISBLANK(A3061),"",SUMIF($A$3:$A3061,Q$2,$B$3:$B3061))</f>
        <v/>
      </c>
      <c r="R3061" t="str">
        <f>IF(ISBLANK(A3061),"",SUMIF($A$3:$A3061,R$2,$B$3:$B3061))</f>
        <v/>
      </c>
      <c r="T3061" s="2" t="str">
        <f t="shared" si="387"/>
        <v/>
      </c>
      <c r="U3061" s="2" t="str">
        <f t="shared" si="388"/>
        <v/>
      </c>
      <c r="V3061" s="2" t="str">
        <f t="shared" si="389"/>
        <v/>
      </c>
      <c r="W3061" s="2" t="str">
        <f t="shared" si="390"/>
        <v/>
      </c>
    </row>
    <row r="3062" spans="8:23" x14ac:dyDescent="0.3">
      <c r="H3062" s="12">
        <f t="shared" si="383"/>
        <v>0</v>
      </c>
      <c r="I3062" s="2" t="str">
        <f t="shared" si="384"/>
        <v/>
      </c>
      <c r="J3062" s="2" t="str">
        <f>IF(ISBLANK(A3062),"",-SUM(I$3:I3062))</f>
        <v/>
      </c>
      <c r="K3062" s="2" t="str">
        <f t="shared" si="385"/>
        <v/>
      </c>
      <c r="L3062" s="7" t="str">
        <f t="shared" si="386"/>
        <v/>
      </c>
      <c r="M3062" s="7" t="str">
        <f>IF(ISBLANK(A3062),"",K3062/($M$1+SUM(K$3:K3061)))</f>
        <v/>
      </c>
      <c r="N3062" t="str">
        <f>IF(ISBLANK(A3062),"",IF(H3063=0,NETWORKDAYS($H$3,H3062,holiday!$B$2:$B$10),IF(DAY(H3062)&lt;DAY(H3063),NETWORKDAYS($H$3,H3062,holiday!$B$2:$B$10),0)))</f>
        <v/>
      </c>
      <c r="O3062" t="str">
        <f>IF(ISBLANK(A3062),"",SUMIF($A$3:$A3062,O$2,$B$3:$B3062))</f>
        <v/>
      </c>
      <c r="P3062" t="str">
        <f>IF(ISBLANK(A3062),"",SUMIF($A$3:$A3062,P$2,$B$3:$B3062))</f>
        <v/>
      </c>
      <c r="Q3062" t="str">
        <f>IF(ISBLANK(A3062),"",SUMIF($A$3:$A3062,Q$2,$B$3:$B3062))</f>
        <v/>
      </c>
      <c r="R3062" t="str">
        <f>IF(ISBLANK(A3062),"",SUMIF($A$3:$A3062,R$2,$B$3:$B3062))</f>
        <v/>
      </c>
      <c r="T3062" s="2" t="str">
        <f t="shared" si="387"/>
        <v/>
      </c>
      <c r="U3062" s="2" t="str">
        <f t="shared" si="388"/>
        <v/>
      </c>
      <c r="V3062" s="2" t="str">
        <f t="shared" si="389"/>
        <v/>
      </c>
      <c r="W3062" s="2" t="str">
        <f t="shared" si="390"/>
        <v/>
      </c>
    </row>
    <row r="3063" spans="8:23" x14ac:dyDescent="0.3">
      <c r="H3063" s="12">
        <f t="shared" si="383"/>
        <v>0</v>
      </c>
      <c r="I3063" s="2" t="str">
        <f t="shared" si="384"/>
        <v/>
      </c>
      <c r="J3063" s="2" t="str">
        <f>IF(ISBLANK(A3063),"",-SUM(I$3:I3063))</f>
        <v/>
      </c>
      <c r="K3063" s="2" t="str">
        <f t="shared" si="385"/>
        <v/>
      </c>
      <c r="L3063" s="7" t="str">
        <f t="shared" si="386"/>
        <v/>
      </c>
      <c r="M3063" s="7" t="str">
        <f>IF(ISBLANK(A3063),"",K3063/($M$1+SUM(K$3:K3062)))</f>
        <v/>
      </c>
      <c r="N3063" t="str">
        <f>IF(ISBLANK(A3063),"",IF(H3064=0,NETWORKDAYS($H$3,H3063,holiday!$B$2:$B$10),IF(DAY(H3063)&lt;DAY(H3064),NETWORKDAYS($H$3,H3063,holiday!$B$2:$B$10),0)))</f>
        <v/>
      </c>
      <c r="O3063" t="str">
        <f>IF(ISBLANK(A3063),"",SUMIF($A$3:$A3063,O$2,$B$3:$B3063))</f>
        <v/>
      </c>
      <c r="P3063" t="str">
        <f>IF(ISBLANK(A3063),"",SUMIF($A$3:$A3063,P$2,$B$3:$B3063))</f>
        <v/>
      </c>
      <c r="Q3063" t="str">
        <f>IF(ISBLANK(A3063),"",SUMIF($A$3:$A3063,Q$2,$B$3:$B3063))</f>
        <v/>
      </c>
      <c r="R3063" t="str">
        <f>IF(ISBLANK(A3063),"",SUMIF($A$3:$A3063,R$2,$B$3:$B3063))</f>
        <v/>
      </c>
      <c r="T3063" s="2" t="str">
        <f t="shared" si="387"/>
        <v/>
      </c>
      <c r="U3063" s="2" t="str">
        <f t="shared" si="388"/>
        <v/>
      </c>
      <c r="V3063" s="2" t="str">
        <f t="shared" si="389"/>
        <v/>
      </c>
      <c r="W3063" s="2" t="str">
        <f t="shared" si="390"/>
        <v/>
      </c>
    </row>
    <row r="3064" spans="8:23" x14ac:dyDescent="0.3">
      <c r="H3064" s="12">
        <f t="shared" si="383"/>
        <v>0</v>
      </c>
      <c r="I3064" s="2" t="str">
        <f t="shared" si="384"/>
        <v/>
      </c>
      <c r="J3064" s="2" t="str">
        <f>IF(ISBLANK(A3064),"",-SUM(I$3:I3064))</f>
        <v/>
      </c>
      <c r="K3064" s="2" t="str">
        <f t="shared" si="385"/>
        <v/>
      </c>
      <c r="L3064" s="7" t="str">
        <f t="shared" si="386"/>
        <v/>
      </c>
      <c r="M3064" s="7" t="str">
        <f>IF(ISBLANK(A3064),"",K3064/($M$1+SUM(K$3:K3063)))</f>
        <v/>
      </c>
      <c r="N3064" t="str">
        <f>IF(ISBLANK(A3064),"",IF(H3065=0,NETWORKDAYS($H$3,H3064,holiday!$B$2:$B$10),IF(DAY(H3064)&lt;DAY(H3065),NETWORKDAYS($H$3,H3064,holiday!$B$2:$B$10),0)))</f>
        <v/>
      </c>
      <c r="O3064" t="str">
        <f>IF(ISBLANK(A3064),"",SUMIF($A$3:$A3064,O$2,$B$3:$B3064))</f>
        <v/>
      </c>
      <c r="P3064" t="str">
        <f>IF(ISBLANK(A3064),"",SUMIF($A$3:$A3064,P$2,$B$3:$B3064))</f>
        <v/>
      </c>
      <c r="Q3064" t="str">
        <f>IF(ISBLANK(A3064),"",SUMIF($A$3:$A3064,Q$2,$B$3:$B3064))</f>
        <v/>
      </c>
      <c r="R3064" t="str">
        <f>IF(ISBLANK(A3064),"",SUMIF($A$3:$A3064,R$2,$B$3:$B3064))</f>
        <v/>
      </c>
      <c r="T3064" s="2" t="str">
        <f t="shared" si="387"/>
        <v/>
      </c>
      <c r="U3064" s="2" t="str">
        <f t="shared" si="388"/>
        <v/>
      </c>
      <c r="V3064" s="2" t="str">
        <f t="shared" si="389"/>
        <v/>
      </c>
      <c r="W3064" s="2" t="str">
        <f t="shared" si="390"/>
        <v/>
      </c>
    </row>
    <row r="3065" spans="8:23" x14ac:dyDescent="0.3">
      <c r="H3065" s="12">
        <f t="shared" si="383"/>
        <v>0</v>
      </c>
      <c r="I3065" s="2" t="str">
        <f t="shared" si="384"/>
        <v/>
      </c>
      <c r="J3065" s="2" t="str">
        <f>IF(ISBLANK(A3065),"",-SUM(I$3:I3065))</f>
        <v/>
      </c>
      <c r="K3065" s="2" t="str">
        <f t="shared" si="385"/>
        <v/>
      </c>
      <c r="L3065" s="7" t="str">
        <f t="shared" si="386"/>
        <v/>
      </c>
      <c r="M3065" s="7" t="str">
        <f>IF(ISBLANK(A3065),"",K3065/($M$1+SUM(K$3:K3064)))</f>
        <v/>
      </c>
      <c r="N3065" t="str">
        <f>IF(ISBLANK(A3065),"",IF(H3066=0,NETWORKDAYS($H$3,H3065,holiday!$B$2:$B$10),IF(DAY(H3065)&lt;DAY(H3066),NETWORKDAYS($H$3,H3065,holiday!$B$2:$B$10),0)))</f>
        <v/>
      </c>
      <c r="O3065" t="str">
        <f>IF(ISBLANK(A3065),"",SUMIF($A$3:$A3065,O$2,$B$3:$B3065))</f>
        <v/>
      </c>
      <c r="P3065" t="str">
        <f>IF(ISBLANK(A3065),"",SUMIF($A$3:$A3065,P$2,$B$3:$B3065))</f>
        <v/>
      </c>
      <c r="Q3065" t="str">
        <f>IF(ISBLANK(A3065),"",SUMIF($A$3:$A3065,Q$2,$B$3:$B3065))</f>
        <v/>
      </c>
      <c r="R3065" t="str">
        <f>IF(ISBLANK(A3065),"",SUMIF($A$3:$A3065,R$2,$B$3:$B3065))</f>
        <v/>
      </c>
      <c r="T3065" s="2" t="str">
        <f t="shared" si="387"/>
        <v/>
      </c>
      <c r="U3065" s="2" t="str">
        <f t="shared" si="388"/>
        <v/>
      </c>
      <c r="V3065" s="2" t="str">
        <f t="shared" si="389"/>
        <v/>
      </c>
      <c r="W3065" s="2" t="str">
        <f t="shared" si="390"/>
        <v/>
      </c>
    </row>
    <row r="3066" spans="8:23" x14ac:dyDescent="0.3">
      <c r="H3066" s="12">
        <f t="shared" si="383"/>
        <v>0</v>
      </c>
      <c r="I3066" s="2" t="str">
        <f t="shared" si="384"/>
        <v/>
      </c>
      <c r="J3066" s="2" t="str">
        <f>IF(ISBLANK(A3066),"",-SUM(I$3:I3066))</f>
        <v/>
      </c>
      <c r="K3066" s="2" t="str">
        <f t="shared" si="385"/>
        <v/>
      </c>
      <c r="L3066" s="7" t="str">
        <f t="shared" si="386"/>
        <v/>
      </c>
      <c r="M3066" s="7" t="str">
        <f>IF(ISBLANK(A3066),"",K3066/($M$1+SUM(K$3:K3065)))</f>
        <v/>
      </c>
      <c r="N3066" t="str">
        <f>IF(ISBLANK(A3066),"",IF(H3067=0,NETWORKDAYS($H$3,H3066,holiday!$B$2:$B$10),IF(DAY(H3066)&lt;DAY(H3067),NETWORKDAYS($H$3,H3066,holiday!$B$2:$B$10),0)))</f>
        <v/>
      </c>
      <c r="O3066" t="str">
        <f>IF(ISBLANK(A3066),"",SUMIF($A$3:$A3066,O$2,$B$3:$B3066))</f>
        <v/>
      </c>
      <c r="P3066" t="str">
        <f>IF(ISBLANK(A3066),"",SUMIF($A$3:$A3066,P$2,$B$3:$B3066))</f>
        <v/>
      </c>
      <c r="Q3066" t="str">
        <f>IF(ISBLANK(A3066),"",SUMIF($A$3:$A3066,Q$2,$B$3:$B3066))</f>
        <v/>
      </c>
      <c r="R3066" t="str">
        <f>IF(ISBLANK(A3066),"",SUMIF($A$3:$A3066,R$2,$B$3:$B3066))</f>
        <v/>
      </c>
      <c r="T3066" s="2" t="str">
        <f t="shared" si="387"/>
        <v/>
      </c>
      <c r="U3066" s="2" t="str">
        <f t="shared" si="388"/>
        <v/>
      </c>
      <c r="V3066" s="2" t="str">
        <f t="shared" si="389"/>
        <v/>
      </c>
      <c r="W3066" s="2" t="str">
        <f t="shared" si="390"/>
        <v/>
      </c>
    </row>
    <row r="3067" spans="8:23" x14ac:dyDescent="0.3">
      <c r="H3067" s="12">
        <f t="shared" si="383"/>
        <v>0</v>
      </c>
      <c r="I3067" s="2" t="str">
        <f t="shared" si="384"/>
        <v/>
      </c>
      <c r="J3067" s="2" t="str">
        <f>IF(ISBLANK(A3067),"",-SUM(I$3:I3067))</f>
        <v/>
      </c>
      <c r="K3067" s="2" t="str">
        <f t="shared" si="385"/>
        <v/>
      </c>
      <c r="L3067" s="7" t="str">
        <f t="shared" si="386"/>
        <v/>
      </c>
      <c r="M3067" s="7" t="str">
        <f>IF(ISBLANK(A3067),"",K3067/($M$1+SUM(K$3:K3066)))</f>
        <v/>
      </c>
      <c r="N3067" t="str">
        <f>IF(ISBLANK(A3067),"",IF(H3068=0,NETWORKDAYS($H$3,H3067,holiday!$B$2:$B$10),IF(DAY(H3067)&lt;DAY(H3068),NETWORKDAYS($H$3,H3067,holiday!$B$2:$B$10),0)))</f>
        <v/>
      </c>
      <c r="O3067" t="str">
        <f>IF(ISBLANK(A3067),"",SUMIF($A$3:$A3067,O$2,$B$3:$B3067))</f>
        <v/>
      </c>
      <c r="P3067" t="str">
        <f>IF(ISBLANK(A3067),"",SUMIF($A$3:$A3067,P$2,$B$3:$B3067))</f>
        <v/>
      </c>
      <c r="Q3067" t="str">
        <f>IF(ISBLANK(A3067),"",SUMIF($A$3:$A3067,Q$2,$B$3:$B3067))</f>
        <v/>
      </c>
      <c r="R3067" t="str">
        <f>IF(ISBLANK(A3067),"",SUMIF($A$3:$A3067,R$2,$B$3:$B3067))</f>
        <v/>
      </c>
      <c r="T3067" s="2" t="str">
        <f t="shared" si="387"/>
        <v/>
      </c>
      <c r="U3067" s="2" t="str">
        <f t="shared" si="388"/>
        <v/>
      </c>
      <c r="V3067" s="2" t="str">
        <f t="shared" si="389"/>
        <v/>
      </c>
      <c r="W3067" s="2" t="str">
        <f t="shared" si="390"/>
        <v/>
      </c>
    </row>
    <row r="3068" spans="8:23" x14ac:dyDescent="0.3">
      <c r="H3068" s="12">
        <f t="shared" si="383"/>
        <v>0</v>
      </c>
      <c r="I3068" s="2" t="str">
        <f t="shared" si="384"/>
        <v/>
      </c>
      <c r="J3068" s="2" t="str">
        <f>IF(ISBLANK(A3068),"",-SUM(I$3:I3068))</f>
        <v/>
      </c>
      <c r="K3068" s="2" t="str">
        <f t="shared" si="385"/>
        <v/>
      </c>
      <c r="L3068" s="7" t="str">
        <f t="shared" si="386"/>
        <v/>
      </c>
      <c r="M3068" s="7" t="str">
        <f>IF(ISBLANK(A3068),"",K3068/($M$1+SUM(K$3:K3067)))</f>
        <v/>
      </c>
      <c r="N3068" t="str">
        <f>IF(ISBLANK(A3068),"",IF(H3069=0,NETWORKDAYS($H$3,H3068,holiday!$B$2:$B$10),IF(DAY(H3068)&lt;DAY(H3069),NETWORKDAYS($H$3,H3068,holiday!$B$2:$B$10),0)))</f>
        <v/>
      </c>
      <c r="O3068" t="str">
        <f>IF(ISBLANK(A3068),"",SUMIF($A$3:$A3068,O$2,$B$3:$B3068))</f>
        <v/>
      </c>
      <c r="P3068" t="str">
        <f>IF(ISBLANK(A3068),"",SUMIF($A$3:$A3068,P$2,$B$3:$B3068))</f>
        <v/>
      </c>
      <c r="Q3068" t="str">
        <f>IF(ISBLANK(A3068),"",SUMIF($A$3:$A3068,Q$2,$B$3:$B3068))</f>
        <v/>
      </c>
      <c r="R3068" t="str">
        <f>IF(ISBLANK(A3068),"",SUMIF($A$3:$A3068,R$2,$B$3:$B3068))</f>
        <v/>
      </c>
      <c r="T3068" s="2" t="str">
        <f t="shared" si="387"/>
        <v/>
      </c>
      <c r="U3068" s="2" t="str">
        <f t="shared" si="388"/>
        <v/>
      </c>
      <c r="V3068" s="2" t="str">
        <f t="shared" si="389"/>
        <v/>
      </c>
      <c r="W3068" s="2" t="str">
        <f t="shared" si="390"/>
        <v/>
      </c>
    </row>
    <row r="3069" spans="8:23" x14ac:dyDescent="0.3">
      <c r="H3069" s="12">
        <f t="shared" si="383"/>
        <v>0</v>
      </c>
      <c r="I3069" s="2" t="str">
        <f t="shared" si="384"/>
        <v/>
      </c>
      <c r="J3069" s="2" t="str">
        <f>IF(ISBLANK(A3069),"",-SUM(I$3:I3069))</f>
        <v/>
      </c>
      <c r="K3069" s="2" t="str">
        <f t="shared" si="385"/>
        <v/>
      </c>
      <c r="L3069" s="7" t="str">
        <f t="shared" si="386"/>
        <v/>
      </c>
      <c r="M3069" s="7" t="str">
        <f>IF(ISBLANK(A3069),"",K3069/($M$1+SUM(K$3:K3068)))</f>
        <v/>
      </c>
      <c r="N3069" t="str">
        <f>IF(ISBLANK(A3069),"",IF(H3070=0,NETWORKDAYS($H$3,H3069,holiday!$B$2:$B$10),IF(DAY(H3069)&lt;DAY(H3070),NETWORKDAYS($H$3,H3069,holiday!$B$2:$B$10),0)))</f>
        <v/>
      </c>
      <c r="O3069" t="str">
        <f>IF(ISBLANK(A3069),"",SUMIF($A$3:$A3069,O$2,$B$3:$B3069))</f>
        <v/>
      </c>
      <c r="P3069" t="str">
        <f>IF(ISBLANK(A3069),"",SUMIF($A$3:$A3069,P$2,$B$3:$B3069))</f>
        <v/>
      </c>
      <c r="Q3069" t="str">
        <f>IF(ISBLANK(A3069),"",SUMIF($A$3:$A3069,Q$2,$B$3:$B3069))</f>
        <v/>
      </c>
      <c r="R3069" t="str">
        <f>IF(ISBLANK(A3069),"",SUMIF($A$3:$A3069,R$2,$B$3:$B3069))</f>
        <v/>
      </c>
      <c r="T3069" s="2" t="str">
        <f t="shared" si="387"/>
        <v/>
      </c>
      <c r="U3069" s="2" t="str">
        <f t="shared" si="388"/>
        <v/>
      </c>
      <c r="V3069" s="2" t="str">
        <f t="shared" si="389"/>
        <v/>
      </c>
      <c r="W3069" s="2" t="str">
        <f t="shared" si="390"/>
        <v/>
      </c>
    </row>
    <row r="3070" spans="8:23" x14ac:dyDescent="0.3">
      <c r="H3070" s="12">
        <f t="shared" si="383"/>
        <v>0</v>
      </c>
      <c r="I3070" s="2" t="str">
        <f t="shared" si="384"/>
        <v/>
      </c>
      <c r="J3070" s="2" t="str">
        <f>IF(ISBLANK(A3070),"",-SUM(I$3:I3070))</f>
        <v/>
      </c>
      <c r="K3070" s="2" t="str">
        <f t="shared" si="385"/>
        <v/>
      </c>
      <c r="L3070" s="7" t="str">
        <f t="shared" si="386"/>
        <v/>
      </c>
      <c r="M3070" s="7" t="str">
        <f>IF(ISBLANK(A3070),"",K3070/($M$1+SUM(K$3:K3069)))</f>
        <v/>
      </c>
      <c r="N3070" t="str">
        <f>IF(ISBLANK(A3070),"",IF(H3071=0,NETWORKDAYS($H$3,H3070,holiday!$B$2:$B$10),IF(DAY(H3070)&lt;DAY(H3071),NETWORKDAYS($H$3,H3070,holiday!$B$2:$B$10),0)))</f>
        <v/>
      </c>
      <c r="O3070" t="str">
        <f>IF(ISBLANK(A3070),"",SUMIF($A$3:$A3070,O$2,$B$3:$B3070))</f>
        <v/>
      </c>
      <c r="P3070" t="str">
        <f>IF(ISBLANK(A3070),"",SUMIF($A$3:$A3070,P$2,$B$3:$B3070))</f>
        <v/>
      </c>
      <c r="Q3070" t="str">
        <f>IF(ISBLANK(A3070),"",SUMIF($A$3:$A3070,Q$2,$B$3:$B3070))</f>
        <v/>
      </c>
      <c r="R3070" t="str">
        <f>IF(ISBLANK(A3070),"",SUMIF($A$3:$A3070,R$2,$B$3:$B3070))</f>
        <v/>
      </c>
      <c r="T3070" s="2" t="str">
        <f t="shared" si="387"/>
        <v/>
      </c>
      <c r="U3070" s="2" t="str">
        <f t="shared" si="388"/>
        <v/>
      </c>
      <c r="V3070" s="2" t="str">
        <f t="shared" si="389"/>
        <v/>
      </c>
      <c r="W3070" s="2" t="str">
        <f t="shared" si="390"/>
        <v/>
      </c>
    </row>
    <row r="3071" spans="8:23" x14ac:dyDescent="0.3">
      <c r="H3071" s="12">
        <f t="shared" si="383"/>
        <v>0</v>
      </c>
      <c r="I3071" s="2" t="str">
        <f t="shared" si="384"/>
        <v/>
      </c>
      <c r="J3071" s="2" t="str">
        <f>IF(ISBLANK(A3071),"",-SUM(I$3:I3071))</f>
        <v/>
      </c>
      <c r="K3071" s="2" t="str">
        <f t="shared" si="385"/>
        <v/>
      </c>
      <c r="L3071" s="7" t="str">
        <f t="shared" si="386"/>
        <v/>
      </c>
      <c r="M3071" s="7" t="str">
        <f>IF(ISBLANK(A3071),"",K3071/($M$1+SUM(K$3:K3070)))</f>
        <v/>
      </c>
      <c r="N3071" t="str">
        <f>IF(ISBLANK(A3071),"",IF(H3072=0,NETWORKDAYS($H$3,H3071,holiday!$B$2:$B$10),IF(DAY(H3071)&lt;DAY(H3072),NETWORKDAYS($H$3,H3071,holiday!$B$2:$B$10),0)))</f>
        <v/>
      </c>
      <c r="O3071" t="str">
        <f>IF(ISBLANK(A3071),"",SUMIF($A$3:$A3071,O$2,$B$3:$B3071))</f>
        <v/>
      </c>
      <c r="P3071" t="str">
        <f>IF(ISBLANK(A3071),"",SUMIF($A$3:$A3071,P$2,$B$3:$B3071))</f>
        <v/>
      </c>
      <c r="Q3071" t="str">
        <f>IF(ISBLANK(A3071),"",SUMIF($A$3:$A3071,Q$2,$B$3:$B3071))</f>
        <v/>
      </c>
      <c r="R3071" t="str">
        <f>IF(ISBLANK(A3071),"",SUMIF($A$3:$A3071,R$2,$B$3:$B3071))</f>
        <v/>
      </c>
      <c r="T3071" s="2" t="str">
        <f t="shared" si="387"/>
        <v/>
      </c>
      <c r="U3071" s="2" t="str">
        <f t="shared" si="388"/>
        <v/>
      </c>
      <c r="V3071" s="2" t="str">
        <f t="shared" si="389"/>
        <v/>
      </c>
      <c r="W3071" s="2" t="str">
        <f t="shared" si="390"/>
        <v/>
      </c>
    </row>
    <row r="3072" spans="8:23" x14ac:dyDescent="0.3">
      <c r="H3072" s="12">
        <f t="shared" si="383"/>
        <v>0</v>
      </c>
      <c r="I3072" s="2" t="str">
        <f t="shared" si="384"/>
        <v/>
      </c>
      <c r="J3072" s="2" t="str">
        <f>IF(ISBLANK(A3072),"",-SUM(I$3:I3072))</f>
        <v/>
      </c>
      <c r="K3072" s="2" t="str">
        <f t="shared" si="385"/>
        <v/>
      </c>
      <c r="L3072" s="7" t="str">
        <f t="shared" si="386"/>
        <v/>
      </c>
      <c r="M3072" s="7" t="str">
        <f>IF(ISBLANK(A3072),"",K3072/($M$1+SUM(K$3:K3071)))</f>
        <v/>
      </c>
      <c r="N3072" t="str">
        <f>IF(ISBLANK(A3072),"",IF(H3073=0,NETWORKDAYS($H$3,H3072,holiday!$B$2:$B$10),IF(DAY(H3072)&lt;DAY(H3073),NETWORKDAYS($H$3,H3072,holiday!$B$2:$B$10),0)))</f>
        <v/>
      </c>
      <c r="O3072" t="str">
        <f>IF(ISBLANK(A3072),"",SUMIF($A$3:$A3072,O$2,$B$3:$B3072))</f>
        <v/>
      </c>
      <c r="P3072" t="str">
        <f>IF(ISBLANK(A3072),"",SUMIF($A$3:$A3072,P$2,$B$3:$B3072))</f>
        <v/>
      </c>
      <c r="Q3072" t="str">
        <f>IF(ISBLANK(A3072),"",SUMIF($A$3:$A3072,Q$2,$B$3:$B3072))</f>
        <v/>
      </c>
      <c r="R3072" t="str">
        <f>IF(ISBLANK(A3072),"",SUMIF($A$3:$A3072,R$2,$B$3:$B3072))</f>
        <v/>
      </c>
      <c r="T3072" s="2" t="str">
        <f t="shared" si="387"/>
        <v/>
      </c>
      <c r="U3072" s="2" t="str">
        <f t="shared" si="388"/>
        <v/>
      </c>
      <c r="V3072" s="2" t="str">
        <f t="shared" si="389"/>
        <v/>
      </c>
      <c r="W3072" s="2" t="str">
        <f t="shared" si="390"/>
        <v/>
      </c>
    </row>
    <row r="3073" spans="8:23" x14ac:dyDescent="0.3">
      <c r="H3073" s="12">
        <f t="shared" si="383"/>
        <v>0</v>
      </c>
      <c r="I3073" s="2" t="str">
        <f t="shared" si="384"/>
        <v/>
      </c>
      <c r="J3073" s="2" t="str">
        <f>IF(ISBLANK(A3073),"",-SUM(I$3:I3073))</f>
        <v/>
      </c>
      <c r="K3073" s="2" t="str">
        <f t="shared" si="385"/>
        <v/>
      </c>
      <c r="L3073" s="7" t="str">
        <f t="shared" si="386"/>
        <v/>
      </c>
      <c r="M3073" s="7" t="str">
        <f>IF(ISBLANK(A3073),"",K3073/($M$1+SUM(K$3:K3072)))</f>
        <v/>
      </c>
      <c r="N3073" t="str">
        <f>IF(ISBLANK(A3073),"",IF(H3074=0,NETWORKDAYS($H$3,H3073,holiday!$B$2:$B$10),IF(DAY(H3073)&lt;DAY(H3074),NETWORKDAYS($H$3,H3073,holiday!$B$2:$B$10),0)))</f>
        <v/>
      </c>
      <c r="O3073" t="str">
        <f>IF(ISBLANK(A3073),"",SUMIF($A$3:$A3073,O$2,$B$3:$B3073))</f>
        <v/>
      </c>
      <c r="P3073" t="str">
        <f>IF(ISBLANK(A3073),"",SUMIF($A$3:$A3073,P$2,$B$3:$B3073))</f>
        <v/>
      </c>
      <c r="Q3073" t="str">
        <f>IF(ISBLANK(A3073),"",SUMIF($A$3:$A3073,Q$2,$B$3:$B3073))</f>
        <v/>
      </c>
      <c r="R3073" t="str">
        <f>IF(ISBLANK(A3073),"",SUMIF($A$3:$A3073,R$2,$B$3:$B3073))</f>
        <v/>
      </c>
      <c r="T3073" s="2" t="str">
        <f t="shared" si="387"/>
        <v/>
      </c>
      <c r="U3073" s="2" t="str">
        <f t="shared" si="388"/>
        <v/>
      </c>
      <c r="V3073" s="2" t="str">
        <f t="shared" si="389"/>
        <v/>
      </c>
      <c r="W3073" s="2" t="str">
        <f t="shared" si="390"/>
        <v/>
      </c>
    </row>
    <row r="3074" spans="8:23" x14ac:dyDescent="0.3">
      <c r="H3074" s="12">
        <f t="shared" si="383"/>
        <v>0</v>
      </c>
      <c r="I3074" s="2" t="str">
        <f t="shared" si="384"/>
        <v/>
      </c>
      <c r="J3074" s="2" t="str">
        <f>IF(ISBLANK(A3074),"",-SUM(I$3:I3074))</f>
        <v/>
      </c>
      <c r="K3074" s="2" t="str">
        <f t="shared" si="385"/>
        <v/>
      </c>
      <c r="L3074" s="7" t="str">
        <f t="shared" si="386"/>
        <v/>
      </c>
      <c r="M3074" s="7" t="str">
        <f>IF(ISBLANK(A3074),"",K3074/($M$1+SUM(K$3:K3073)))</f>
        <v/>
      </c>
      <c r="N3074" t="str">
        <f>IF(ISBLANK(A3074),"",IF(H3075=0,NETWORKDAYS($H$3,H3074,holiday!$B$2:$B$10),IF(DAY(H3074)&lt;DAY(H3075),NETWORKDAYS($H$3,H3074,holiday!$B$2:$B$10),0)))</f>
        <v/>
      </c>
      <c r="O3074" t="str">
        <f>IF(ISBLANK(A3074),"",SUMIF($A$3:$A3074,O$2,$B$3:$B3074))</f>
        <v/>
      </c>
      <c r="P3074" t="str">
        <f>IF(ISBLANK(A3074),"",SUMIF($A$3:$A3074,P$2,$B$3:$B3074))</f>
        <v/>
      </c>
      <c r="Q3074" t="str">
        <f>IF(ISBLANK(A3074),"",SUMIF($A$3:$A3074,Q$2,$B$3:$B3074))</f>
        <v/>
      </c>
      <c r="R3074" t="str">
        <f>IF(ISBLANK(A3074),"",SUMIF($A$3:$A3074,R$2,$B$3:$B3074))</f>
        <v/>
      </c>
      <c r="T3074" s="2" t="str">
        <f t="shared" si="387"/>
        <v/>
      </c>
      <c r="U3074" s="2" t="str">
        <f t="shared" si="388"/>
        <v/>
      </c>
      <c r="V3074" s="2" t="str">
        <f t="shared" si="389"/>
        <v/>
      </c>
      <c r="W3074" s="2" t="str">
        <f t="shared" si="390"/>
        <v/>
      </c>
    </row>
    <row r="3075" spans="8:23" x14ac:dyDescent="0.3">
      <c r="H3075" s="12">
        <f t="shared" si="383"/>
        <v>0</v>
      </c>
      <c r="I3075" s="2" t="str">
        <f t="shared" si="384"/>
        <v/>
      </c>
      <c r="J3075" s="2" t="str">
        <f>IF(ISBLANK(A3075),"",-SUM(I$3:I3075))</f>
        <v/>
      </c>
      <c r="K3075" s="2" t="str">
        <f t="shared" si="385"/>
        <v/>
      </c>
      <c r="L3075" s="7" t="str">
        <f t="shared" si="386"/>
        <v/>
      </c>
      <c r="M3075" s="7" t="str">
        <f>IF(ISBLANK(A3075),"",K3075/($M$1+SUM(K$3:K3074)))</f>
        <v/>
      </c>
      <c r="N3075" t="str">
        <f>IF(ISBLANK(A3075),"",IF(H3076=0,NETWORKDAYS($H$3,H3075,holiday!$B$2:$B$10),IF(DAY(H3075)&lt;DAY(H3076),NETWORKDAYS($H$3,H3075,holiday!$B$2:$B$10),0)))</f>
        <v/>
      </c>
      <c r="O3075" t="str">
        <f>IF(ISBLANK(A3075),"",SUMIF($A$3:$A3075,O$2,$B$3:$B3075))</f>
        <v/>
      </c>
      <c r="P3075" t="str">
        <f>IF(ISBLANK(A3075),"",SUMIF($A$3:$A3075,P$2,$B$3:$B3075))</f>
        <v/>
      </c>
      <c r="Q3075" t="str">
        <f>IF(ISBLANK(A3075),"",SUMIF($A$3:$A3075,Q$2,$B$3:$B3075))</f>
        <v/>
      </c>
      <c r="R3075" t="str">
        <f>IF(ISBLANK(A3075),"",SUMIF($A$3:$A3075,R$2,$B$3:$B3075))</f>
        <v/>
      </c>
      <c r="T3075" s="2" t="str">
        <f t="shared" si="387"/>
        <v/>
      </c>
      <c r="U3075" s="2" t="str">
        <f t="shared" si="388"/>
        <v/>
      </c>
      <c r="V3075" s="2" t="str">
        <f t="shared" si="389"/>
        <v/>
      </c>
      <c r="W3075" s="2" t="str">
        <f t="shared" si="390"/>
        <v/>
      </c>
    </row>
    <row r="3076" spans="8:23" x14ac:dyDescent="0.3">
      <c r="H3076" s="12">
        <f t="shared" ref="H3076:H3139" si="391">IF(ISBLANK(D3076),,LEFT(D3076,LEN(D3076)-6)*1)</f>
        <v>0</v>
      </c>
      <c r="I3076" s="2" t="str">
        <f t="shared" si="384"/>
        <v/>
      </c>
      <c r="J3076" s="2" t="str">
        <f>IF(ISBLANK(A3076),"",-SUM(I$3:I3076))</f>
        <v/>
      </c>
      <c r="K3076" s="2" t="str">
        <f t="shared" si="385"/>
        <v/>
      </c>
      <c r="L3076" s="7" t="str">
        <f t="shared" si="386"/>
        <v/>
      </c>
      <c r="M3076" s="7" t="str">
        <f>IF(ISBLANK(A3076),"",K3076/($M$1+SUM(K$3:K3075)))</f>
        <v/>
      </c>
      <c r="N3076" t="str">
        <f>IF(ISBLANK(A3076),"",IF(H3077=0,NETWORKDAYS($H$3,H3076,holiday!$B$2:$B$10),IF(DAY(H3076)&lt;DAY(H3077),NETWORKDAYS($H$3,H3076,holiday!$B$2:$B$10),0)))</f>
        <v/>
      </c>
      <c r="O3076" t="str">
        <f>IF(ISBLANK(A3076),"",SUMIF($A$3:$A3076,O$2,$B$3:$B3076))</f>
        <v/>
      </c>
      <c r="P3076" t="str">
        <f>IF(ISBLANK(A3076),"",SUMIF($A$3:$A3076,P$2,$B$3:$B3076))</f>
        <v/>
      </c>
      <c r="Q3076" t="str">
        <f>IF(ISBLANK(A3076),"",SUMIF($A$3:$A3076,Q$2,$B$3:$B3076))</f>
        <v/>
      </c>
      <c r="R3076" t="str">
        <f>IF(ISBLANK(A3076),"",SUMIF($A$3:$A3076,R$2,$B$3:$B3076))</f>
        <v/>
      </c>
      <c r="T3076" s="2" t="str">
        <f t="shared" si="387"/>
        <v/>
      </c>
      <c r="U3076" s="2" t="str">
        <f t="shared" si="388"/>
        <v/>
      </c>
      <c r="V3076" s="2" t="str">
        <f t="shared" si="389"/>
        <v/>
      </c>
      <c r="W3076" s="2" t="str">
        <f t="shared" si="390"/>
        <v/>
      </c>
    </row>
    <row r="3077" spans="8:23" x14ac:dyDescent="0.3">
      <c r="H3077" s="12">
        <f t="shared" si="391"/>
        <v>0</v>
      </c>
      <c r="I3077" s="2" t="str">
        <f t="shared" si="384"/>
        <v/>
      </c>
      <c r="J3077" s="2" t="str">
        <f>IF(ISBLANK(A3077),"",-SUM(I$3:I3077))</f>
        <v/>
      </c>
      <c r="K3077" s="2" t="str">
        <f t="shared" si="385"/>
        <v/>
      </c>
      <c r="L3077" s="7" t="str">
        <f t="shared" si="386"/>
        <v/>
      </c>
      <c r="M3077" s="7" t="str">
        <f>IF(ISBLANK(A3077),"",K3077/($M$1+SUM(K$3:K3076)))</f>
        <v/>
      </c>
      <c r="N3077" t="str">
        <f>IF(ISBLANK(A3077),"",IF(H3078=0,NETWORKDAYS($H$3,H3077,holiday!$B$2:$B$10),IF(DAY(H3077)&lt;DAY(H3078),NETWORKDAYS($H$3,H3077,holiday!$B$2:$B$10),0)))</f>
        <v/>
      </c>
      <c r="O3077" t="str">
        <f>IF(ISBLANK(A3077),"",SUMIF($A$3:$A3077,O$2,$B$3:$B3077))</f>
        <v/>
      </c>
      <c r="P3077" t="str">
        <f>IF(ISBLANK(A3077),"",SUMIF($A$3:$A3077,P$2,$B$3:$B3077))</f>
        <v/>
      </c>
      <c r="Q3077" t="str">
        <f>IF(ISBLANK(A3077),"",SUMIF($A$3:$A3077,Q$2,$B$3:$B3077))</f>
        <v/>
      </c>
      <c r="R3077" t="str">
        <f>IF(ISBLANK(A3077),"",SUMIF($A$3:$A3077,R$2,$B$3:$B3077))</f>
        <v/>
      </c>
      <c r="T3077" s="2" t="str">
        <f t="shared" si="387"/>
        <v/>
      </c>
      <c r="U3077" s="2" t="str">
        <f t="shared" si="388"/>
        <v/>
      </c>
      <c r="V3077" s="2" t="str">
        <f t="shared" si="389"/>
        <v/>
      </c>
      <c r="W3077" s="2" t="str">
        <f t="shared" si="390"/>
        <v/>
      </c>
    </row>
    <row r="3078" spans="8:23" x14ac:dyDescent="0.3">
      <c r="H3078" s="12">
        <f t="shared" si="391"/>
        <v>0</v>
      </c>
      <c r="I3078" s="2" t="str">
        <f t="shared" si="384"/>
        <v/>
      </c>
      <c r="J3078" s="2" t="str">
        <f>IF(ISBLANK(A3078),"",-SUM(I$3:I3078))</f>
        <v/>
      </c>
      <c r="K3078" s="2" t="str">
        <f t="shared" si="385"/>
        <v/>
      </c>
      <c r="L3078" s="7" t="str">
        <f t="shared" si="386"/>
        <v/>
      </c>
      <c r="M3078" s="7" t="str">
        <f>IF(ISBLANK(A3078),"",K3078/($M$1+SUM(K$3:K3077)))</f>
        <v/>
      </c>
      <c r="N3078" t="str">
        <f>IF(ISBLANK(A3078),"",IF(H3079=0,NETWORKDAYS($H$3,H3078,holiday!$B$2:$B$10),IF(DAY(H3078)&lt;DAY(H3079),NETWORKDAYS($H$3,H3078,holiday!$B$2:$B$10),0)))</f>
        <v/>
      </c>
      <c r="O3078" t="str">
        <f>IF(ISBLANK(A3078),"",SUMIF($A$3:$A3078,O$2,$B$3:$B3078))</f>
        <v/>
      </c>
      <c r="P3078" t="str">
        <f>IF(ISBLANK(A3078),"",SUMIF($A$3:$A3078,P$2,$B$3:$B3078))</f>
        <v/>
      </c>
      <c r="Q3078" t="str">
        <f>IF(ISBLANK(A3078),"",SUMIF($A$3:$A3078,Q$2,$B$3:$B3078))</f>
        <v/>
      </c>
      <c r="R3078" t="str">
        <f>IF(ISBLANK(A3078),"",SUMIF($A$3:$A3078,R$2,$B$3:$B3078))</f>
        <v/>
      </c>
      <c r="T3078" s="2" t="str">
        <f t="shared" si="387"/>
        <v/>
      </c>
      <c r="U3078" s="2" t="str">
        <f t="shared" si="388"/>
        <v/>
      </c>
      <c r="V3078" s="2" t="str">
        <f t="shared" si="389"/>
        <v/>
      </c>
      <c r="W3078" s="2" t="str">
        <f t="shared" si="390"/>
        <v/>
      </c>
    </row>
    <row r="3079" spans="8:23" x14ac:dyDescent="0.3">
      <c r="H3079" s="12">
        <f t="shared" si="391"/>
        <v>0</v>
      </c>
      <c r="I3079" s="2" t="str">
        <f t="shared" si="384"/>
        <v/>
      </c>
      <c r="J3079" s="2" t="str">
        <f>IF(ISBLANK(A3079),"",-SUM(I$3:I3079))</f>
        <v/>
      </c>
      <c r="K3079" s="2" t="str">
        <f t="shared" si="385"/>
        <v/>
      </c>
      <c r="L3079" s="7" t="str">
        <f t="shared" si="386"/>
        <v/>
      </c>
      <c r="M3079" s="7" t="str">
        <f>IF(ISBLANK(A3079),"",K3079/($M$1+SUM(K$3:K3078)))</f>
        <v/>
      </c>
      <c r="N3079" t="str">
        <f>IF(ISBLANK(A3079),"",IF(H3080=0,NETWORKDAYS($H$3,H3079,holiday!$B$2:$B$10),IF(DAY(H3079)&lt;DAY(H3080),NETWORKDAYS($H$3,H3079,holiday!$B$2:$B$10),0)))</f>
        <v/>
      </c>
      <c r="O3079" t="str">
        <f>IF(ISBLANK(A3079),"",SUMIF($A$3:$A3079,O$2,$B$3:$B3079))</f>
        <v/>
      </c>
      <c r="P3079" t="str">
        <f>IF(ISBLANK(A3079),"",SUMIF($A$3:$A3079,P$2,$B$3:$B3079))</f>
        <v/>
      </c>
      <c r="Q3079" t="str">
        <f>IF(ISBLANK(A3079),"",SUMIF($A$3:$A3079,Q$2,$B$3:$B3079))</f>
        <v/>
      </c>
      <c r="R3079" t="str">
        <f>IF(ISBLANK(A3079),"",SUMIF($A$3:$A3079,R$2,$B$3:$B3079))</f>
        <v/>
      </c>
      <c r="T3079" s="2" t="str">
        <f t="shared" si="387"/>
        <v/>
      </c>
      <c r="U3079" s="2" t="str">
        <f t="shared" si="388"/>
        <v/>
      </c>
      <c r="V3079" s="2" t="str">
        <f t="shared" si="389"/>
        <v/>
      </c>
      <c r="W3079" s="2" t="str">
        <f t="shared" si="390"/>
        <v/>
      </c>
    </row>
    <row r="3080" spans="8:23" x14ac:dyDescent="0.3">
      <c r="H3080" s="12">
        <f t="shared" si="391"/>
        <v>0</v>
      </c>
      <c r="I3080" s="2" t="str">
        <f t="shared" si="384"/>
        <v/>
      </c>
      <c r="J3080" s="2" t="str">
        <f>IF(ISBLANK(A3080),"",-SUM(I$3:I3080))</f>
        <v/>
      </c>
      <c r="K3080" s="2" t="str">
        <f t="shared" si="385"/>
        <v/>
      </c>
      <c r="L3080" s="7" t="str">
        <f t="shared" si="386"/>
        <v/>
      </c>
      <c r="M3080" s="7" t="str">
        <f>IF(ISBLANK(A3080),"",K3080/($M$1+SUM(K$3:K3079)))</f>
        <v/>
      </c>
      <c r="N3080" t="str">
        <f>IF(ISBLANK(A3080),"",IF(H3081=0,NETWORKDAYS($H$3,H3080,holiday!$B$2:$B$10),IF(DAY(H3080)&lt;DAY(H3081),NETWORKDAYS($H$3,H3080,holiday!$B$2:$B$10),0)))</f>
        <v/>
      </c>
      <c r="O3080" t="str">
        <f>IF(ISBLANK(A3080),"",SUMIF($A$3:$A3080,O$2,$B$3:$B3080))</f>
        <v/>
      </c>
      <c r="P3080" t="str">
        <f>IF(ISBLANK(A3080),"",SUMIF($A$3:$A3080,P$2,$B$3:$B3080))</f>
        <v/>
      </c>
      <c r="Q3080" t="str">
        <f>IF(ISBLANK(A3080),"",SUMIF($A$3:$A3080,Q$2,$B$3:$B3080))</f>
        <v/>
      </c>
      <c r="R3080" t="str">
        <f>IF(ISBLANK(A3080),"",SUMIF($A$3:$A3080,R$2,$B$3:$B3080))</f>
        <v/>
      </c>
      <c r="T3080" s="2" t="str">
        <f t="shared" si="387"/>
        <v/>
      </c>
      <c r="U3080" s="2" t="str">
        <f t="shared" si="388"/>
        <v/>
      </c>
      <c r="V3080" s="2" t="str">
        <f t="shared" si="389"/>
        <v/>
      </c>
      <c r="W3080" s="2" t="str">
        <f t="shared" si="390"/>
        <v/>
      </c>
    </row>
    <row r="3081" spans="8:23" x14ac:dyDescent="0.3">
      <c r="H3081" s="12">
        <f t="shared" si="391"/>
        <v>0</v>
      </c>
      <c r="I3081" s="2" t="str">
        <f t="shared" si="384"/>
        <v/>
      </c>
      <c r="J3081" s="2" t="str">
        <f>IF(ISBLANK(A3081),"",-SUM(I$3:I3081))</f>
        <v/>
      </c>
      <c r="K3081" s="2" t="str">
        <f t="shared" si="385"/>
        <v/>
      </c>
      <c r="L3081" s="7" t="str">
        <f t="shared" si="386"/>
        <v/>
      </c>
      <c r="M3081" s="7" t="str">
        <f>IF(ISBLANK(A3081),"",K3081/($M$1+SUM(K$3:K3080)))</f>
        <v/>
      </c>
      <c r="N3081" t="str">
        <f>IF(ISBLANK(A3081),"",IF(H3082=0,NETWORKDAYS($H$3,H3081,holiday!$B$2:$B$10),IF(DAY(H3081)&lt;DAY(H3082),NETWORKDAYS($H$3,H3081,holiday!$B$2:$B$10),0)))</f>
        <v/>
      </c>
      <c r="O3081" t="str">
        <f>IF(ISBLANK(A3081),"",SUMIF($A$3:$A3081,O$2,$B$3:$B3081))</f>
        <v/>
      </c>
      <c r="P3081" t="str">
        <f>IF(ISBLANK(A3081),"",SUMIF($A$3:$A3081,P$2,$B$3:$B3081))</f>
        <v/>
      </c>
      <c r="Q3081" t="str">
        <f>IF(ISBLANK(A3081),"",SUMIF($A$3:$A3081,Q$2,$B$3:$B3081))</f>
        <v/>
      </c>
      <c r="R3081" t="str">
        <f>IF(ISBLANK(A3081),"",SUMIF($A$3:$A3081,R$2,$B$3:$B3081))</f>
        <v/>
      </c>
      <c r="T3081" s="2" t="str">
        <f t="shared" si="387"/>
        <v/>
      </c>
      <c r="U3081" s="2" t="str">
        <f t="shared" si="388"/>
        <v/>
      </c>
      <c r="V3081" s="2" t="str">
        <f t="shared" si="389"/>
        <v/>
      </c>
      <c r="W3081" s="2" t="str">
        <f t="shared" si="390"/>
        <v/>
      </c>
    </row>
    <row r="3082" spans="8:23" x14ac:dyDescent="0.3">
      <c r="H3082" s="12">
        <f t="shared" si="391"/>
        <v>0</v>
      </c>
      <c r="I3082" s="2" t="str">
        <f t="shared" si="384"/>
        <v/>
      </c>
      <c r="J3082" s="2" t="str">
        <f>IF(ISBLANK(A3082),"",-SUM(I$3:I3082))</f>
        <v/>
      </c>
      <c r="K3082" s="2" t="str">
        <f t="shared" si="385"/>
        <v/>
      </c>
      <c r="L3082" s="7" t="str">
        <f t="shared" si="386"/>
        <v/>
      </c>
      <c r="M3082" s="7" t="str">
        <f>IF(ISBLANK(A3082),"",K3082/($M$1+SUM(K$3:K3081)))</f>
        <v/>
      </c>
      <c r="N3082" t="str">
        <f>IF(ISBLANK(A3082),"",IF(H3083=0,NETWORKDAYS($H$3,H3082,holiday!$B$2:$B$10),IF(DAY(H3082)&lt;DAY(H3083),NETWORKDAYS($H$3,H3082,holiday!$B$2:$B$10),0)))</f>
        <v/>
      </c>
      <c r="O3082" t="str">
        <f>IF(ISBLANK(A3082),"",SUMIF($A$3:$A3082,O$2,$B$3:$B3082))</f>
        <v/>
      </c>
      <c r="P3082" t="str">
        <f>IF(ISBLANK(A3082),"",SUMIF($A$3:$A3082,P$2,$B$3:$B3082))</f>
        <v/>
      </c>
      <c r="Q3082" t="str">
        <f>IF(ISBLANK(A3082),"",SUMIF($A$3:$A3082,Q$2,$B$3:$B3082))</f>
        <v/>
      </c>
      <c r="R3082" t="str">
        <f>IF(ISBLANK(A3082),"",SUMIF($A$3:$A3082,R$2,$B$3:$B3082))</f>
        <v/>
      </c>
      <c r="T3082" s="2" t="str">
        <f t="shared" si="387"/>
        <v/>
      </c>
      <c r="U3082" s="2" t="str">
        <f t="shared" si="388"/>
        <v/>
      </c>
      <c r="V3082" s="2" t="str">
        <f t="shared" si="389"/>
        <v/>
      </c>
      <c r="W3082" s="2" t="str">
        <f t="shared" si="390"/>
        <v/>
      </c>
    </row>
    <row r="3083" spans="8:23" x14ac:dyDescent="0.3">
      <c r="H3083" s="12">
        <f t="shared" si="391"/>
        <v>0</v>
      </c>
      <c r="I3083" s="2" t="str">
        <f t="shared" si="384"/>
        <v/>
      </c>
      <c r="J3083" s="2" t="str">
        <f>IF(ISBLANK(A3083),"",-SUM(I$3:I3083))</f>
        <v/>
      </c>
      <c r="K3083" s="2" t="str">
        <f t="shared" si="385"/>
        <v/>
      </c>
      <c r="L3083" s="7" t="str">
        <f t="shared" si="386"/>
        <v/>
      </c>
      <c r="M3083" s="7" t="str">
        <f>IF(ISBLANK(A3083),"",K3083/($M$1+SUM(K$3:K3082)))</f>
        <v/>
      </c>
      <c r="N3083" t="str">
        <f>IF(ISBLANK(A3083),"",IF(H3084=0,NETWORKDAYS($H$3,H3083,holiday!$B$2:$B$10),IF(DAY(H3083)&lt;DAY(H3084),NETWORKDAYS($H$3,H3083,holiday!$B$2:$B$10),0)))</f>
        <v/>
      </c>
      <c r="O3083" t="str">
        <f>IF(ISBLANK(A3083),"",SUMIF($A$3:$A3083,O$2,$B$3:$B3083))</f>
        <v/>
      </c>
      <c r="P3083" t="str">
        <f>IF(ISBLANK(A3083),"",SUMIF($A$3:$A3083,P$2,$B$3:$B3083))</f>
        <v/>
      </c>
      <c r="Q3083" t="str">
        <f>IF(ISBLANK(A3083),"",SUMIF($A$3:$A3083,Q$2,$B$3:$B3083))</f>
        <v/>
      </c>
      <c r="R3083" t="str">
        <f>IF(ISBLANK(A3083),"",SUMIF($A$3:$A3083,R$2,$B$3:$B3083))</f>
        <v/>
      </c>
      <c r="T3083" s="2" t="str">
        <f t="shared" si="387"/>
        <v/>
      </c>
      <c r="U3083" s="2" t="str">
        <f t="shared" si="388"/>
        <v/>
      </c>
      <c r="V3083" s="2" t="str">
        <f t="shared" si="389"/>
        <v/>
      </c>
      <c r="W3083" s="2" t="str">
        <f t="shared" si="390"/>
        <v/>
      </c>
    </row>
    <row r="3084" spans="8:23" x14ac:dyDescent="0.3">
      <c r="H3084" s="12">
        <f t="shared" si="391"/>
        <v>0</v>
      </c>
      <c r="I3084" s="2" t="str">
        <f t="shared" si="384"/>
        <v/>
      </c>
      <c r="J3084" s="2" t="str">
        <f>IF(ISBLANK(A3084),"",-SUM(I$3:I3084))</f>
        <v/>
      </c>
      <c r="K3084" s="2" t="str">
        <f t="shared" si="385"/>
        <v/>
      </c>
      <c r="L3084" s="7" t="str">
        <f t="shared" si="386"/>
        <v/>
      </c>
      <c r="M3084" s="7" t="str">
        <f>IF(ISBLANK(A3084),"",K3084/($M$1+SUM(K$3:K3083)))</f>
        <v/>
      </c>
      <c r="N3084" t="str">
        <f>IF(ISBLANK(A3084),"",IF(H3085=0,NETWORKDAYS($H$3,H3084,holiday!$B$2:$B$10),IF(DAY(H3084)&lt;DAY(H3085),NETWORKDAYS($H$3,H3084,holiday!$B$2:$B$10),0)))</f>
        <v/>
      </c>
      <c r="O3084" t="str">
        <f>IF(ISBLANK(A3084),"",SUMIF($A$3:$A3084,O$2,$B$3:$B3084))</f>
        <v/>
      </c>
      <c r="P3084" t="str">
        <f>IF(ISBLANK(A3084),"",SUMIF($A$3:$A3084,P$2,$B$3:$B3084))</f>
        <v/>
      </c>
      <c r="Q3084" t="str">
        <f>IF(ISBLANK(A3084),"",SUMIF($A$3:$A3084,Q$2,$B$3:$B3084))</f>
        <v/>
      </c>
      <c r="R3084" t="str">
        <f>IF(ISBLANK(A3084),"",SUMIF($A$3:$A3084,R$2,$B$3:$B3084))</f>
        <v/>
      </c>
      <c r="T3084" s="2" t="str">
        <f t="shared" si="387"/>
        <v/>
      </c>
      <c r="U3084" s="2" t="str">
        <f t="shared" si="388"/>
        <v/>
      </c>
      <c r="V3084" s="2" t="str">
        <f t="shared" si="389"/>
        <v/>
      </c>
      <c r="W3084" s="2" t="str">
        <f t="shared" si="390"/>
        <v/>
      </c>
    </row>
    <row r="3085" spans="8:23" x14ac:dyDescent="0.3">
      <c r="H3085" s="12">
        <f t="shared" si="391"/>
        <v>0</v>
      </c>
      <c r="I3085" s="2" t="str">
        <f t="shared" si="384"/>
        <v/>
      </c>
      <c r="J3085" s="2" t="str">
        <f>IF(ISBLANK(A3085),"",-SUM(I$3:I3085))</f>
        <v/>
      </c>
      <c r="K3085" s="2" t="str">
        <f t="shared" si="385"/>
        <v/>
      </c>
      <c r="L3085" s="7" t="str">
        <f t="shared" si="386"/>
        <v/>
      </c>
      <c r="M3085" s="7" t="str">
        <f>IF(ISBLANK(A3085),"",K3085/($M$1+SUM(K$3:K3084)))</f>
        <v/>
      </c>
      <c r="N3085" t="str">
        <f>IF(ISBLANK(A3085),"",IF(H3086=0,NETWORKDAYS($H$3,H3085,holiday!$B$2:$B$10),IF(DAY(H3085)&lt;DAY(H3086),NETWORKDAYS($H$3,H3085,holiday!$B$2:$B$10),0)))</f>
        <v/>
      </c>
      <c r="O3085" t="str">
        <f>IF(ISBLANK(A3085),"",SUMIF($A$3:$A3085,O$2,$B$3:$B3085))</f>
        <v/>
      </c>
      <c r="P3085" t="str">
        <f>IF(ISBLANK(A3085),"",SUMIF($A$3:$A3085,P$2,$B$3:$B3085))</f>
        <v/>
      </c>
      <c r="Q3085" t="str">
        <f>IF(ISBLANK(A3085),"",SUMIF($A$3:$A3085,Q$2,$B$3:$B3085))</f>
        <v/>
      </c>
      <c r="R3085" t="str">
        <f>IF(ISBLANK(A3085),"",SUMIF($A$3:$A3085,R$2,$B$3:$B3085))</f>
        <v/>
      </c>
      <c r="T3085" s="2" t="str">
        <f t="shared" si="387"/>
        <v/>
      </c>
      <c r="U3085" s="2" t="str">
        <f t="shared" si="388"/>
        <v/>
      </c>
      <c r="V3085" s="2" t="str">
        <f t="shared" si="389"/>
        <v/>
      </c>
      <c r="W3085" s="2" t="str">
        <f t="shared" si="390"/>
        <v/>
      </c>
    </row>
    <row r="3086" spans="8:23" x14ac:dyDescent="0.3">
      <c r="H3086" s="12">
        <f t="shared" si="391"/>
        <v>0</v>
      </c>
      <c r="I3086" s="2" t="str">
        <f t="shared" si="384"/>
        <v/>
      </c>
      <c r="J3086" s="2" t="str">
        <f>IF(ISBLANK(A3086),"",-SUM(I$3:I3086))</f>
        <v/>
      </c>
      <c r="K3086" s="2" t="str">
        <f t="shared" si="385"/>
        <v/>
      </c>
      <c r="L3086" s="7" t="str">
        <f t="shared" si="386"/>
        <v/>
      </c>
      <c r="M3086" s="7" t="str">
        <f>IF(ISBLANK(A3086),"",K3086/($M$1+SUM(K$3:K3085)))</f>
        <v/>
      </c>
      <c r="N3086" t="str">
        <f>IF(ISBLANK(A3086),"",IF(H3087=0,NETWORKDAYS($H$3,H3086,holiday!$B$2:$B$10),IF(DAY(H3086)&lt;DAY(H3087),NETWORKDAYS($H$3,H3086,holiday!$B$2:$B$10),0)))</f>
        <v/>
      </c>
      <c r="O3086" t="str">
        <f>IF(ISBLANK(A3086),"",SUMIF($A$3:$A3086,O$2,$B$3:$B3086))</f>
        <v/>
      </c>
      <c r="P3086" t="str">
        <f>IF(ISBLANK(A3086),"",SUMIF($A$3:$A3086,P$2,$B$3:$B3086))</f>
        <v/>
      </c>
      <c r="Q3086" t="str">
        <f>IF(ISBLANK(A3086),"",SUMIF($A$3:$A3086,Q$2,$B$3:$B3086))</f>
        <v/>
      </c>
      <c r="R3086" t="str">
        <f>IF(ISBLANK(A3086),"",SUMIF($A$3:$A3086,R$2,$B$3:$B3086))</f>
        <v/>
      </c>
      <c r="T3086" s="2" t="str">
        <f t="shared" si="387"/>
        <v/>
      </c>
      <c r="U3086" s="2" t="str">
        <f t="shared" si="388"/>
        <v/>
      </c>
      <c r="V3086" s="2" t="str">
        <f t="shared" si="389"/>
        <v/>
      </c>
      <c r="W3086" s="2" t="str">
        <f t="shared" si="390"/>
        <v/>
      </c>
    </row>
    <row r="3087" spans="8:23" x14ac:dyDescent="0.3">
      <c r="H3087" s="12">
        <f t="shared" si="391"/>
        <v>0</v>
      </c>
      <c r="I3087" s="2" t="str">
        <f t="shared" si="384"/>
        <v/>
      </c>
      <c r="J3087" s="2" t="str">
        <f>IF(ISBLANK(A3087),"",-SUM(I$3:I3087))</f>
        <v/>
      </c>
      <c r="K3087" s="2" t="str">
        <f t="shared" si="385"/>
        <v/>
      </c>
      <c r="L3087" s="7" t="str">
        <f t="shared" si="386"/>
        <v/>
      </c>
      <c r="M3087" s="7" t="str">
        <f>IF(ISBLANK(A3087),"",K3087/($M$1+SUM(K$3:K3086)))</f>
        <v/>
      </c>
      <c r="N3087" t="str">
        <f>IF(ISBLANK(A3087),"",IF(H3088=0,NETWORKDAYS($H$3,H3087,holiday!$B$2:$B$10),IF(DAY(H3087)&lt;DAY(H3088),NETWORKDAYS($H$3,H3087,holiday!$B$2:$B$10),0)))</f>
        <v/>
      </c>
      <c r="O3087" t="str">
        <f>IF(ISBLANK(A3087),"",SUMIF($A$3:$A3087,O$2,$B$3:$B3087))</f>
        <v/>
      </c>
      <c r="P3087" t="str">
        <f>IF(ISBLANK(A3087),"",SUMIF($A$3:$A3087,P$2,$B$3:$B3087))</f>
        <v/>
      </c>
      <c r="Q3087" t="str">
        <f>IF(ISBLANK(A3087),"",SUMIF($A$3:$A3087,Q$2,$B$3:$B3087))</f>
        <v/>
      </c>
      <c r="R3087" t="str">
        <f>IF(ISBLANK(A3087),"",SUMIF($A$3:$A3087,R$2,$B$3:$B3087))</f>
        <v/>
      </c>
      <c r="T3087" s="2" t="str">
        <f t="shared" si="387"/>
        <v/>
      </c>
      <c r="U3087" s="2" t="str">
        <f t="shared" si="388"/>
        <v/>
      </c>
      <c r="V3087" s="2" t="str">
        <f t="shared" si="389"/>
        <v/>
      </c>
      <c r="W3087" s="2" t="str">
        <f t="shared" si="390"/>
        <v/>
      </c>
    </row>
    <row r="3088" spans="8:23" x14ac:dyDescent="0.3">
      <c r="H3088" s="12">
        <f t="shared" si="391"/>
        <v>0</v>
      </c>
      <c r="I3088" s="2" t="str">
        <f t="shared" si="384"/>
        <v/>
      </c>
      <c r="J3088" s="2" t="str">
        <f>IF(ISBLANK(A3088),"",-SUM(I$3:I3088))</f>
        <v/>
      </c>
      <c r="K3088" s="2" t="str">
        <f t="shared" si="385"/>
        <v/>
      </c>
      <c r="L3088" s="7" t="str">
        <f t="shared" si="386"/>
        <v/>
      </c>
      <c r="M3088" s="7" t="str">
        <f>IF(ISBLANK(A3088),"",K3088/($M$1+SUM(K$3:K3087)))</f>
        <v/>
      </c>
      <c r="N3088" t="str">
        <f>IF(ISBLANK(A3088),"",IF(H3089=0,NETWORKDAYS($H$3,H3088,holiday!$B$2:$B$10),IF(DAY(H3088)&lt;DAY(H3089),NETWORKDAYS($H$3,H3088,holiday!$B$2:$B$10),0)))</f>
        <v/>
      </c>
      <c r="O3088" t="str">
        <f>IF(ISBLANK(A3088),"",SUMIF($A$3:$A3088,O$2,$B$3:$B3088))</f>
        <v/>
      </c>
      <c r="P3088" t="str">
        <f>IF(ISBLANK(A3088),"",SUMIF($A$3:$A3088,P$2,$B$3:$B3088))</f>
        <v/>
      </c>
      <c r="Q3088" t="str">
        <f>IF(ISBLANK(A3088),"",SUMIF($A$3:$A3088,Q$2,$B$3:$B3088))</f>
        <v/>
      </c>
      <c r="R3088" t="str">
        <f>IF(ISBLANK(A3088),"",SUMIF($A$3:$A3088,R$2,$B$3:$B3088))</f>
        <v/>
      </c>
      <c r="T3088" s="2" t="str">
        <f t="shared" si="387"/>
        <v/>
      </c>
      <c r="U3088" s="2" t="str">
        <f t="shared" si="388"/>
        <v/>
      </c>
      <c r="V3088" s="2" t="str">
        <f t="shared" si="389"/>
        <v/>
      </c>
      <c r="W3088" s="2" t="str">
        <f t="shared" si="390"/>
        <v/>
      </c>
    </row>
    <row r="3089" spans="8:23" x14ac:dyDescent="0.3">
      <c r="H3089" s="12">
        <f t="shared" si="391"/>
        <v>0</v>
      </c>
      <c r="I3089" s="2" t="str">
        <f t="shared" si="384"/>
        <v/>
      </c>
      <c r="J3089" s="2" t="str">
        <f>IF(ISBLANK(A3089),"",-SUM(I$3:I3089))</f>
        <v/>
      </c>
      <c r="K3089" s="2" t="str">
        <f t="shared" si="385"/>
        <v/>
      </c>
      <c r="L3089" s="7" t="str">
        <f t="shared" si="386"/>
        <v/>
      </c>
      <c r="M3089" s="7" t="str">
        <f>IF(ISBLANK(A3089),"",K3089/($M$1+SUM(K$3:K3088)))</f>
        <v/>
      </c>
      <c r="N3089" t="str">
        <f>IF(ISBLANK(A3089),"",IF(H3090=0,NETWORKDAYS($H$3,H3089,holiday!$B$2:$B$10),IF(DAY(H3089)&lt;DAY(H3090),NETWORKDAYS($H$3,H3089,holiday!$B$2:$B$10),0)))</f>
        <v/>
      </c>
      <c r="O3089" t="str">
        <f>IF(ISBLANK(A3089),"",SUMIF($A$3:$A3089,O$2,$B$3:$B3089))</f>
        <v/>
      </c>
      <c r="P3089" t="str">
        <f>IF(ISBLANK(A3089),"",SUMIF($A$3:$A3089,P$2,$B$3:$B3089))</f>
        <v/>
      </c>
      <c r="Q3089" t="str">
        <f>IF(ISBLANK(A3089),"",SUMIF($A$3:$A3089,Q$2,$B$3:$B3089))</f>
        <v/>
      </c>
      <c r="R3089" t="str">
        <f>IF(ISBLANK(A3089),"",SUMIF($A$3:$A3089,R$2,$B$3:$B3089))</f>
        <v/>
      </c>
      <c r="T3089" s="2" t="str">
        <f t="shared" si="387"/>
        <v/>
      </c>
      <c r="U3089" s="2" t="str">
        <f t="shared" si="388"/>
        <v/>
      </c>
      <c r="V3089" s="2" t="str">
        <f t="shared" si="389"/>
        <v/>
      </c>
      <c r="W3089" s="2" t="str">
        <f t="shared" si="390"/>
        <v/>
      </c>
    </row>
    <row r="3090" spans="8:23" x14ac:dyDescent="0.3">
      <c r="H3090" s="12">
        <f t="shared" si="391"/>
        <v>0</v>
      </c>
      <c r="I3090" s="2" t="str">
        <f t="shared" si="384"/>
        <v/>
      </c>
      <c r="J3090" s="2" t="str">
        <f>IF(ISBLANK(A3090),"",-SUM(I$3:I3090))</f>
        <v/>
      </c>
      <c r="K3090" s="2" t="str">
        <f t="shared" si="385"/>
        <v/>
      </c>
      <c r="L3090" s="7" t="str">
        <f t="shared" si="386"/>
        <v/>
      </c>
      <c r="M3090" s="7" t="str">
        <f>IF(ISBLANK(A3090),"",K3090/($M$1+SUM(K$3:K3089)))</f>
        <v/>
      </c>
      <c r="N3090" t="str">
        <f>IF(ISBLANK(A3090),"",IF(H3091=0,NETWORKDAYS($H$3,H3090,holiday!$B$2:$B$10),IF(DAY(H3090)&lt;DAY(H3091),NETWORKDAYS($H$3,H3090,holiday!$B$2:$B$10),0)))</f>
        <v/>
      </c>
      <c r="O3090" t="str">
        <f>IF(ISBLANK(A3090),"",SUMIF($A$3:$A3090,O$2,$B$3:$B3090))</f>
        <v/>
      </c>
      <c r="P3090" t="str">
        <f>IF(ISBLANK(A3090),"",SUMIF($A$3:$A3090,P$2,$B$3:$B3090))</f>
        <v/>
      </c>
      <c r="Q3090" t="str">
        <f>IF(ISBLANK(A3090),"",SUMIF($A$3:$A3090,Q$2,$B$3:$B3090))</f>
        <v/>
      </c>
      <c r="R3090" t="str">
        <f>IF(ISBLANK(A3090),"",SUMIF($A$3:$A3090,R$2,$B$3:$B3090))</f>
        <v/>
      </c>
      <c r="T3090" s="2" t="str">
        <f t="shared" si="387"/>
        <v/>
      </c>
      <c r="U3090" s="2" t="str">
        <f t="shared" si="388"/>
        <v/>
      </c>
      <c r="V3090" s="2" t="str">
        <f t="shared" si="389"/>
        <v/>
      </c>
      <c r="W3090" s="2" t="str">
        <f t="shared" si="390"/>
        <v/>
      </c>
    </row>
    <row r="3091" spans="8:23" x14ac:dyDescent="0.3">
      <c r="H3091" s="12">
        <f t="shared" si="391"/>
        <v>0</v>
      </c>
      <c r="I3091" s="2" t="str">
        <f t="shared" si="384"/>
        <v/>
      </c>
      <c r="J3091" s="2" t="str">
        <f>IF(ISBLANK(A3091),"",-SUM(I$3:I3091))</f>
        <v/>
      </c>
      <c r="K3091" s="2" t="str">
        <f t="shared" si="385"/>
        <v/>
      </c>
      <c r="L3091" s="7" t="str">
        <f t="shared" si="386"/>
        <v/>
      </c>
      <c r="M3091" s="7" t="str">
        <f>IF(ISBLANK(A3091),"",K3091/($M$1+SUM(K$3:K3090)))</f>
        <v/>
      </c>
      <c r="N3091" t="str">
        <f>IF(ISBLANK(A3091),"",IF(H3092=0,NETWORKDAYS($H$3,H3091,holiday!$B$2:$B$10),IF(DAY(H3091)&lt;DAY(H3092),NETWORKDAYS($H$3,H3091,holiday!$B$2:$B$10),0)))</f>
        <v/>
      </c>
      <c r="O3091" t="str">
        <f>IF(ISBLANK(A3091),"",SUMIF($A$3:$A3091,O$2,$B$3:$B3091))</f>
        <v/>
      </c>
      <c r="P3091" t="str">
        <f>IF(ISBLANK(A3091),"",SUMIF($A$3:$A3091,P$2,$B$3:$B3091))</f>
        <v/>
      </c>
      <c r="Q3091" t="str">
        <f>IF(ISBLANK(A3091),"",SUMIF($A$3:$A3091,Q$2,$B$3:$B3091))</f>
        <v/>
      </c>
      <c r="R3091" t="str">
        <f>IF(ISBLANK(A3091),"",SUMIF($A$3:$A3091,R$2,$B$3:$B3091))</f>
        <v/>
      </c>
      <c r="T3091" s="2" t="str">
        <f t="shared" si="387"/>
        <v/>
      </c>
      <c r="U3091" s="2" t="str">
        <f t="shared" si="388"/>
        <v/>
      </c>
      <c r="V3091" s="2" t="str">
        <f t="shared" si="389"/>
        <v/>
      </c>
      <c r="W3091" s="2" t="str">
        <f t="shared" si="390"/>
        <v/>
      </c>
    </row>
    <row r="3092" spans="8:23" x14ac:dyDescent="0.3">
      <c r="H3092" s="12">
        <f t="shared" si="391"/>
        <v>0</v>
      </c>
      <c r="I3092" s="2" t="str">
        <f t="shared" si="384"/>
        <v/>
      </c>
      <c r="J3092" s="2" t="str">
        <f>IF(ISBLANK(A3092),"",-SUM(I$3:I3092))</f>
        <v/>
      </c>
      <c r="K3092" s="2" t="str">
        <f t="shared" si="385"/>
        <v/>
      </c>
      <c r="L3092" s="7" t="str">
        <f t="shared" si="386"/>
        <v/>
      </c>
      <c r="M3092" s="7" t="str">
        <f>IF(ISBLANK(A3092),"",K3092/($M$1+SUM(K$3:K3091)))</f>
        <v/>
      </c>
      <c r="N3092" t="str">
        <f>IF(ISBLANK(A3092),"",IF(H3093=0,NETWORKDAYS($H$3,H3092,holiday!$B$2:$B$10),IF(DAY(H3092)&lt;DAY(H3093),NETWORKDAYS($H$3,H3092,holiday!$B$2:$B$10),0)))</f>
        <v/>
      </c>
      <c r="O3092" t="str">
        <f>IF(ISBLANK(A3092),"",SUMIF($A$3:$A3092,O$2,$B$3:$B3092))</f>
        <v/>
      </c>
      <c r="P3092" t="str">
        <f>IF(ISBLANK(A3092),"",SUMIF($A$3:$A3092,P$2,$B$3:$B3092))</f>
        <v/>
      </c>
      <c r="Q3092" t="str">
        <f>IF(ISBLANK(A3092),"",SUMIF($A$3:$A3092,Q$2,$B$3:$B3092))</f>
        <v/>
      </c>
      <c r="R3092" t="str">
        <f>IF(ISBLANK(A3092),"",SUMIF($A$3:$A3092,R$2,$B$3:$B3092))</f>
        <v/>
      </c>
      <c r="T3092" s="2" t="str">
        <f t="shared" si="387"/>
        <v/>
      </c>
      <c r="U3092" s="2" t="str">
        <f t="shared" si="388"/>
        <v/>
      </c>
      <c r="V3092" s="2" t="str">
        <f t="shared" si="389"/>
        <v/>
      </c>
      <c r="W3092" s="2" t="str">
        <f t="shared" si="390"/>
        <v/>
      </c>
    </row>
    <row r="3093" spans="8:23" x14ac:dyDescent="0.3">
      <c r="H3093" s="12">
        <f t="shared" si="391"/>
        <v>0</v>
      </c>
      <c r="I3093" s="2" t="str">
        <f t="shared" si="384"/>
        <v/>
      </c>
      <c r="J3093" s="2" t="str">
        <f>IF(ISBLANK(A3093),"",-SUM(I$3:I3093))</f>
        <v/>
      </c>
      <c r="K3093" s="2" t="str">
        <f t="shared" si="385"/>
        <v/>
      </c>
      <c r="L3093" s="7" t="str">
        <f t="shared" si="386"/>
        <v/>
      </c>
      <c r="M3093" s="7" t="str">
        <f>IF(ISBLANK(A3093),"",K3093/($M$1+SUM(K$3:K3092)))</f>
        <v/>
      </c>
      <c r="N3093" t="str">
        <f>IF(ISBLANK(A3093),"",IF(H3094=0,NETWORKDAYS($H$3,H3093,holiday!$B$2:$B$10),IF(DAY(H3093)&lt;DAY(H3094),NETWORKDAYS($H$3,H3093,holiday!$B$2:$B$10),0)))</f>
        <v/>
      </c>
      <c r="O3093" t="str">
        <f>IF(ISBLANK(A3093),"",SUMIF($A$3:$A3093,O$2,$B$3:$B3093))</f>
        <v/>
      </c>
      <c r="P3093" t="str">
        <f>IF(ISBLANK(A3093),"",SUMIF($A$3:$A3093,P$2,$B$3:$B3093))</f>
        <v/>
      </c>
      <c r="Q3093" t="str">
        <f>IF(ISBLANK(A3093),"",SUMIF($A$3:$A3093,Q$2,$B$3:$B3093))</f>
        <v/>
      </c>
      <c r="R3093" t="str">
        <f>IF(ISBLANK(A3093),"",SUMIF($A$3:$A3093,R$2,$B$3:$B3093))</f>
        <v/>
      </c>
      <c r="T3093" s="2" t="str">
        <f t="shared" si="387"/>
        <v/>
      </c>
      <c r="U3093" s="2" t="str">
        <f t="shared" si="388"/>
        <v/>
      </c>
      <c r="V3093" s="2" t="str">
        <f t="shared" si="389"/>
        <v/>
      </c>
      <c r="W3093" s="2" t="str">
        <f t="shared" si="390"/>
        <v/>
      </c>
    </row>
    <row r="3094" spans="8:23" x14ac:dyDescent="0.3">
      <c r="H3094" s="12">
        <f t="shared" si="391"/>
        <v>0</v>
      </c>
      <c r="I3094" s="2" t="str">
        <f t="shared" si="384"/>
        <v/>
      </c>
      <c r="J3094" s="2" t="str">
        <f>IF(ISBLANK(A3094),"",-SUM(I$3:I3094))</f>
        <v/>
      </c>
      <c r="K3094" s="2" t="str">
        <f t="shared" si="385"/>
        <v/>
      </c>
      <c r="L3094" s="7" t="str">
        <f t="shared" si="386"/>
        <v/>
      </c>
      <c r="M3094" s="7" t="str">
        <f>IF(ISBLANK(A3094),"",K3094/($M$1+SUM(K$3:K3093)))</f>
        <v/>
      </c>
      <c r="N3094" t="str">
        <f>IF(ISBLANK(A3094),"",IF(H3095=0,NETWORKDAYS($H$3,H3094,holiday!$B$2:$B$10),IF(DAY(H3094)&lt;DAY(H3095),NETWORKDAYS($H$3,H3094,holiday!$B$2:$B$10),0)))</f>
        <v/>
      </c>
      <c r="O3094" t="str">
        <f>IF(ISBLANK(A3094),"",SUMIF($A$3:$A3094,O$2,$B$3:$B3094))</f>
        <v/>
      </c>
      <c r="P3094" t="str">
        <f>IF(ISBLANK(A3094),"",SUMIF($A$3:$A3094,P$2,$B$3:$B3094))</f>
        <v/>
      </c>
      <c r="Q3094" t="str">
        <f>IF(ISBLANK(A3094),"",SUMIF($A$3:$A3094,Q$2,$B$3:$B3094))</f>
        <v/>
      </c>
      <c r="R3094" t="str">
        <f>IF(ISBLANK(A3094),"",SUMIF($A$3:$A3094,R$2,$B$3:$B3094))</f>
        <v/>
      </c>
      <c r="T3094" s="2" t="str">
        <f t="shared" si="387"/>
        <v/>
      </c>
      <c r="U3094" s="2" t="str">
        <f t="shared" si="388"/>
        <v/>
      </c>
      <c r="V3094" s="2" t="str">
        <f t="shared" si="389"/>
        <v/>
      </c>
      <c r="W3094" s="2" t="str">
        <f t="shared" si="390"/>
        <v/>
      </c>
    </row>
    <row r="3095" spans="8:23" x14ac:dyDescent="0.3">
      <c r="H3095" s="12">
        <f t="shared" si="391"/>
        <v>0</v>
      </c>
      <c r="I3095" s="2" t="str">
        <f t="shared" si="384"/>
        <v/>
      </c>
      <c r="J3095" s="2" t="str">
        <f>IF(ISBLANK(A3095),"",-SUM(I$3:I3095))</f>
        <v/>
      </c>
      <c r="K3095" s="2" t="str">
        <f t="shared" si="385"/>
        <v/>
      </c>
      <c r="L3095" s="7" t="str">
        <f t="shared" si="386"/>
        <v/>
      </c>
      <c r="M3095" s="7" t="str">
        <f>IF(ISBLANK(A3095),"",K3095/($M$1+SUM(K$3:K3094)))</f>
        <v/>
      </c>
      <c r="N3095" t="str">
        <f>IF(ISBLANK(A3095),"",IF(H3096=0,NETWORKDAYS($H$3,H3095,holiday!$B$2:$B$10),IF(DAY(H3095)&lt;DAY(H3096),NETWORKDAYS($H$3,H3095,holiday!$B$2:$B$10),0)))</f>
        <v/>
      </c>
      <c r="O3095" t="str">
        <f>IF(ISBLANK(A3095),"",SUMIF($A$3:$A3095,O$2,$B$3:$B3095))</f>
        <v/>
      </c>
      <c r="P3095" t="str">
        <f>IF(ISBLANK(A3095),"",SUMIF($A$3:$A3095,P$2,$B$3:$B3095))</f>
        <v/>
      </c>
      <c r="Q3095" t="str">
        <f>IF(ISBLANK(A3095),"",SUMIF($A$3:$A3095,Q$2,$B$3:$B3095))</f>
        <v/>
      </c>
      <c r="R3095" t="str">
        <f>IF(ISBLANK(A3095),"",SUMIF($A$3:$A3095,R$2,$B$3:$B3095))</f>
        <v/>
      </c>
      <c r="T3095" s="2" t="str">
        <f t="shared" si="387"/>
        <v/>
      </c>
      <c r="U3095" s="2" t="str">
        <f t="shared" si="388"/>
        <v/>
      </c>
      <c r="V3095" s="2" t="str">
        <f t="shared" si="389"/>
        <v/>
      </c>
      <c r="W3095" s="2" t="str">
        <f t="shared" si="390"/>
        <v/>
      </c>
    </row>
    <row r="3096" spans="8:23" x14ac:dyDescent="0.3">
      <c r="H3096" s="12">
        <f t="shared" si="391"/>
        <v>0</v>
      </c>
      <c r="I3096" s="2" t="str">
        <f t="shared" si="384"/>
        <v/>
      </c>
      <c r="J3096" s="2" t="str">
        <f>IF(ISBLANK(A3096),"",-SUM(I$3:I3096))</f>
        <v/>
      </c>
      <c r="K3096" s="2" t="str">
        <f t="shared" si="385"/>
        <v/>
      </c>
      <c r="L3096" s="7" t="str">
        <f t="shared" si="386"/>
        <v/>
      </c>
      <c r="M3096" s="7" t="str">
        <f>IF(ISBLANK(A3096),"",K3096/($M$1+SUM(K$3:K3095)))</f>
        <v/>
      </c>
      <c r="N3096" t="str">
        <f>IF(ISBLANK(A3096),"",IF(H3097=0,NETWORKDAYS($H$3,H3096,holiday!$B$2:$B$10),IF(DAY(H3096)&lt;DAY(H3097),NETWORKDAYS($H$3,H3096,holiday!$B$2:$B$10),0)))</f>
        <v/>
      </c>
      <c r="O3096" t="str">
        <f>IF(ISBLANK(A3096),"",SUMIF($A$3:$A3096,O$2,$B$3:$B3096))</f>
        <v/>
      </c>
      <c r="P3096" t="str">
        <f>IF(ISBLANK(A3096),"",SUMIF($A$3:$A3096,P$2,$B$3:$B3096))</f>
        <v/>
      </c>
      <c r="Q3096" t="str">
        <f>IF(ISBLANK(A3096),"",SUMIF($A$3:$A3096,Q$2,$B$3:$B3096))</f>
        <v/>
      </c>
      <c r="R3096" t="str">
        <f>IF(ISBLANK(A3096),"",SUMIF($A$3:$A3096,R$2,$B$3:$B3096))</f>
        <v/>
      </c>
      <c r="T3096" s="2" t="str">
        <f t="shared" si="387"/>
        <v/>
      </c>
      <c r="U3096" s="2" t="str">
        <f t="shared" si="388"/>
        <v/>
      </c>
      <c r="V3096" s="2" t="str">
        <f t="shared" si="389"/>
        <v/>
      </c>
      <c r="W3096" s="2" t="str">
        <f t="shared" si="390"/>
        <v/>
      </c>
    </row>
    <row r="3097" spans="8:23" x14ac:dyDescent="0.3">
      <c r="H3097" s="12">
        <f t="shared" si="391"/>
        <v>0</v>
      </c>
      <c r="I3097" s="2" t="str">
        <f t="shared" si="384"/>
        <v/>
      </c>
      <c r="J3097" s="2" t="str">
        <f>IF(ISBLANK(A3097),"",-SUM(I$3:I3097))</f>
        <v/>
      </c>
      <c r="K3097" s="2" t="str">
        <f t="shared" si="385"/>
        <v/>
      </c>
      <c r="L3097" s="7" t="str">
        <f t="shared" si="386"/>
        <v/>
      </c>
      <c r="M3097" s="7" t="str">
        <f>IF(ISBLANK(A3097),"",K3097/($M$1+SUM(K$3:K3096)))</f>
        <v/>
      </c>
      <c r="N3097" t="str">
        <f>IF(ISBLANK(A3097),"",IF(H3098=0,NETWORKDAYS($H$3,H3097,holiday!$B$2:$B$10),IF(DAY(H3097)&lt;DAY(H3098),NETWORKDAYS($H$3,H3097,holiday!$B$2:$B$10),0)))</f>
        <v/>
      </c>
      <c r="O3097" t="str">
        <f>IF(ISBLANK(A3097),"",SUMIF($A$3:$A3097,O$2,$B$3:$B3097))</f>
        <v/>
      </c>
      <c r="P3097" t="str">
        <f>IF(ISBLANK(A3097),"",SUMIF($A$3:$A3097,P$2,$B$3:$B3097))</f>
        <v/>
      </c>
      <c r="Q3097" t="str">
        <f>IF(ISBLANK(A3097),"",SUMIF($A$3:$A3097,Q$2,$B$3:$B3097))</f>
        <v/>
      </c>
      <c r="R3097" t="str">
        <f>IF(ISBLANK(A3097),"",SUMIF($A$3:$A3097,R$2,$B$3:$B3097))</f>
        <v/>
      </c>
      <c r="T3097" s="2" t="str">
        <f t="shared" si="387"/>
        <v/>
      </c>
      <c r="U3097" s="2" t="str">
        <f t="shared" si="388"/>
        <v/>
      </c>
      <c r="V3097" s="2" t="str">
        <f t="shared" si="389"/>
        <v/>
      </c>
      <c r="W3097" s="2" t="str">
        <f t="shared" si="390"/>
        <v/>
      </c>
    </row>
    <row r="3098" spans="8:23" x14ac:dyDescent="0.3">
      <c r="H3098" s="12">
        <f t="shared" si="391"/>
        <v>0</v>
      </c>
      <c r="I3098" s="2" t="str">
        <f t="shared" si="384"/>
        <v/>
      </c>
      <c r="J3098" s="2" t="str">
        <f>IF(ISBLANK(A3098),"",-SUM(I$3:I3098))</f>
        <v/>
      </c>
      <c r="K3098" s="2" t="str">
        <f t="shared" si="385"/>
        <v/>
      </c>
      <c r="L3098" s="7" t="str">
        <f t="shared" si="386"/>
        <v/>
      </c>
      <c r="M3098" s="7" t="str">
        <f>IF(ISBLANK(A3098),"",K3098/($M$1+SUM(K$3:K3097)))</f>
        <v/>
      </c>
      <c r="N3098" t="str">
        <f>IF(ISBLANK(A3098),"",IF(H3099=0,NETWORKDAYS($H$3,H3098,holiday!$B$2:$B$10),IF(DAY(H3098)&lt;DAY(H3099),NETWORKDAYS($H$3,H3098,holiday!$B$2:$B$10),0)))</f>
        <v/>
      </c>
      <c r="O3098" t="str">
        <f>IF(ISBLANK(A3098),"",SUMIF($A$3:$A3098,O$2,$B$3:$B3098))</f>
        <v/>
      </c>
      <c r="P3098" t="str">
        <f>IF(ISBLANK(A3098),"",SUMIF($A$3:$A3098,P$2,$B$3:$B3098))</f>
        <v/>
      </c>
      <c r="Q3098" t="str">
        <f>IF(ISBLANK(A3098),"",SUMIF($A$3:$A3098,Q$2,$B$3:$B3098))</f>
        <v/>
      </c>
      <c r="R3098" t="str">
        <f>IF(ISBLANK(A3098),"",SUMIF($A$3:$A3098,R$2,$B$3:$B3098))</f>
        <v/>
      </c>
      <c r="T3098" s="2" t="str">
        <f t="shared" si="387"/>
        <v/>
      </c>
      <c r="U3098" s="2" t="str">
        <f t="shared" si="388"/>
        <v/>
      </c>
      <c r="V3098" s="2" t="str">
        <f t="shared" si="389"/>
        <v/>
      </c>
      <c r="W3098" s="2" t="str">
        <f t="shared" si="390"/>
        <v/>
      </c>
    </row>
    <row r="3099" spans="8:23" x14ac:dyDescent="0.3">
      <c r="H3099" s="12">
        <f t="shared" si="391"/>
        <v>0</v>
      </c>
      <c r="I3099" s="2" t="str">
        <f t="shared" si="384"/>
        <v/>
      </c>
      <c r="J3099" s="2" t="str">
        <f>IF(ISBLANK(A3099),"",-SUM(I$3:I3099))</f>
        <v/>
      </c>
      <c r="K3099" s="2" t="str">
        <f t="shared" si="385"/>
        <v/>
      </c>
      <c r="L3099" s="7" t="str">
        <f t="shared" si="386"/>
        <v/>
      </c>
      <c r="M3099" s="7" t="str">
        <f>IF(ISBLANK(A3099),"",K3099/($M$1+SUM(K$3:K3098)))</f>
        <v/>
      </c>
      <c r="N3099" t="str">
        <f>IF(ISBLANK(A3099),"",IF(H3100=0,NETWORKDAYS($H$3,H3099,holiday!$B$2:$B$10),IF(DAY(H3099)&lt;DAY(H3100),NETWORKDAYS($H$3,H3099,holiday!$B$2:$B$10),0)))</f>
        <v/>
      </c>
      <c r="O3099" t="str">
        <f>IF(ISBLANK(A3099),"",SUMIF($A$3:$A3099,O$2,$B$3:$B3099))</f>
        <v/>
      </c>
      <c r="P3099" t="str">
        <f>IF(ISBLANK(A3099),"",SUMIF($A$3:$A3099,P$2,$B$3:$B3099))</f>
        <v/>
      </c>
      <c r="Q3099" t="str">
        <f>IF(ISBLANK(A3099),"",SUMIF($A$3:$A3099,Q$2,$B$3:$B3099))</f>
        <v/>
      </c>
      <c r="R3099" t="str">
        <f>IF(ISBLANK(A3099),"",SUMIF($A$3:$A3099,R$2,$B$3:$B3099))</f>
        <v/>
      </c>
      <c r="T3099" s="2" t="str">
        <f t="shared" si="387"/>
        <v/>
      </c>
      <c r="U3099" s="2" t="str">
        <f t="shared" si="388"/>
        <v/>
      </c>
      <c r="V3099" s="2" t="str">
        <f t="shared" si="389"/>
        <v/>
      </c>
      <c r="W3099" s="2" t="str">
        <f t="shared" si="390"/>
        <v/>
      </c>
    </row>
    <row r="3100" spans="8:23" x14ac:dyDescent="0.3">
      <c r="H3100" s="12">
        <f t="shared" si="391"/>
        <v>0</v>
      </c>
      <c r="I3100" s="2" t="str">
        <f t="shared" si="384"/>
        <v/>
      </c>
      <c r="J3100" s="2" t="str">
        <f>IF(ISBLANK(A3100),"",-SUM(I$3:I3100))</f>
        <v/>
      </c>
      <c r="K3100" s="2" t="str">
        <f t="shared" si="385"/>
        <v/>
      </c>
      <c r="L3100" s="7" t="str">
        <f t="shared" si="386"/>
        <v/>
      </c>
      <c r="M3100" s="7" t="str">
        <f>IF(ISBLANK(A3100),"",K3100/($M$1+SUM(K$3:K3099)))</f>
        <v/>
      </c>
      <c r="N3100" t="str">
        <f>IF(ISBLANK(A3100),"",IF(H3101=0,NETWORKDAYS($H$3,H3100,holiday!$B$2:$B$10),IF(DAY(H3100)&lt;DAY(H3101),NETWORKDAYS($H$3,H3100,holiday!$B$2:$B$10),0)))</f>
        <v/>
      </c>
      <c r="O3100" t="str">
        <f>IF(ISBLANK(A3100),"",SUMIF($A$3:$A3100,O$2,$B$3:$B3100))</f>
        <v/>
      </c>
      <c r="P3100" t="str">
        <f>IF(ISBLANK(A3100),"",SUMIF($A$3:$A3100,P$2,$B$3:$B3100))</f>
        <v/>
      </c>
      <c r="Q3100" t="str">
        <f>IF(ISBLANK(A3100),"",SUMIF($A$3:$A3100,Q$2,$B$3:$B3100))</f>
        <v/>
      </c>
      <c r="R3100" t="str">
        <f>IF(ISBLANK(A3100),"",SUMIF($A$3:$A3100,R$2,$B$3:$B3100))</f>
        <v/>
      </c>
      <c r="T3100" s="2" t="str">
        <f t="shared" si="387"/>
        <v/>
      </c>
      <c r="U3100" s="2" t="str">
        <f t="shared" si="388"/>
        <v/>
      </c>
      <c r="V3100" s="2" t="str">
        <f t="shared" si="389"/>
        <v/>
      </c>
      <c r="W3100" s="2" t="str">
        <f t="shared" si="390"/>
        <v/>
      </c>
    </row>
    <row r="3101" spans="8:23" x14ac:dyDescent="0.3">
      <c r="H3101" s="12">
        <f t="shared" si="391"/>
        <v>0</v>
      </c>
      <c r="I3101" s="2" t="str">
        <f t="shared" si="384"/>
        <v/>
      </c>
      <c r="J3101" s="2" t="str">
        <f>IF(ISBLANK(A3101),"",-SUM(I$3:I3101))</f>
        <v/>
      </c>
      <c r="K3101" s="2" t="str">
        <f t="shared" si="385"/>
        <v/>
      </c>
      <c r="L3101" s="7" t="str">
        <f t="shared" si="386"/>
        <v/>
      </c>
      <c r="M3101" s="7" t="str">
        <f>IF(ISBLANK(A3101),"",K3101/($M$1+SUM(K$3:K3100)))</f>
        <v/>
      </c>
      <c r="N3101" t="str">
        <f>IF(ISBLANK(A3101),"",IF(H3102=0,NETWORKDAYS($H$3,H3101,holiday!$B$2:$B$10),IF(DAY(H3101)&lt;DAY(H3102),NETWORKDAYS($H$3,H3101,holiday!$B$2:$B$10),0)))</f>
        <v/>
      </c>
      <c r="O3101" t="str">
        <f>IF(ISBLANK(A3101),"",SUMIF($A$3:$A3101,O$2,$B$3:$B3101))</f>
        <v/>
      </c>
      <c r="P3101" t="str">
        <f>IF(ISBLANK(A3101),"",SUMIF($A$3:$A3101,P$2,$B$3:$B3101))</f>
        <v/>
      </c>
      <c r="Q3101" t="str">
        <f>IF(ISBLANK(A3101),"",SUMIF($A$3:$A3101,Q$2,$B$3:$B3101))</f>
        <v/>
      </c>
      <c r="R3101" t="str">
        <f>IF(ISBLANK(A3101),"",SUMIF($A$3:$A3101,R$2,$B$3:$B3101))</f>
        <v/>
      </c>
      <c r="T3101" s="2" t="str">
        <f t="shared" si="387"/>
        <v/>
      </c>
      <c r="U3101" s="2" t="str">
        <f t="shared" si="388"/>
        <v/>
      </c>
      <c r="V3101" s="2" t="str">
        <f t="shared" si="389"/>
        <v/>
      </c>
      <c r="W3101" s="2" t="str">
        <f t="shared" si="390"/>
        <v/>
      </c>
    </row>
    <row r="3102" spans="8:23" x14ac:dyDescent="0.3">
      <c r="H3102" s="12">
        <f t="shared" si="391"/>
        <v>0</v>
      </c>
      <c r="I3102" s="2" t="str">
        <f t="shared" si="384"/>
        <v/>
      </c>
      <c r="J3102" s="2" t="str">
        <f>IF(ISBLANK(A3102),"",-SUM(I$3:I3102))</f>
        <v/>
      </c>
      <c r="K3102" s="2" t="str">
        <f t="shared" si="385"/>
        <v/>
      </c>
      <c r="L3102" s="7" t="str">
        <f t="shared" si="386"/>
        <v/>
      </c>
      <c r="M3102" s="7" t="str">
        <f>IF(ISBLANK(A3102),"",K3102/($M$1+SUM(K$3:K3101)))</f>
        <v/>
      </c>
      <c r="N3102" t="str">
        <f>IF(ISBLANK(A3102),"",IF(H3103=0,NETWORKDAYS($H$3,H3102,holiday!$B$2:$B$10),IF(DAY(H3102)&lt;DAY(H3103),NETWORKDAYS($H$3,H3102,holiday!$B$2:$B$10),0)))</f>
        <v/>
      </c>
      <c r="O3102" t="str">
        <f>IF(ISBLANK(A3102),"",SUMIF($A$3:$A3102,O$2,$B$3:$B3102))</f>
        <v/>
      </c>
      <c r="P3102" t="str">
        <f>IF(ISBLANK(A3102),"",SUMIF($A$3:$A3102,P$2,$B$3:$B3102))</f>
        <v/>
      </c>
      <c r="Q3102" t="str">
        <f>IF(ISBLANK(A3102),"",SUMIF($A$3:$A3102,Q$2,$B$3:$B3102))</f>
        <v/>
      </c>
      <c r="R3102" t="str">
        <f>IF(ISBLANK(A3102),"",SUMIF($A$3:$A3102,R$2,$B$3:$B3102))</f>
        <v/>
      </c>
      <c r="T3102" s="2" t="str">
        <f t="shared" si="387"/>
        <v/>
      </c>
      <c r="U3102" s="2" t="str">
        <f t="shared" si="388"/>
        <v/>
      </c>
      <c r="V3102" s="2" t="str">
        <f t="shared" si="389"/>
        <v/>
      </c>
      <c r="W3102" s="2" t="str">
        <f t="shared" si="390"/>
        <v/>
      </c>
    </row>
    <row r="3103" spans="8:23" x14ac:dyDescent="0.3">
      <c r="H3103" s="12">
        <f t="shared" si="391"/>
        <v>0</v>
      </c>
      <c r="I3103" s="2" t="str">
        <f t="shared" si="384"/>
        <v/>
      </c>
      <c r="J3103" s="2" t="str">
        <f>IF(ISBLANK(A3103),"",-SUM(I$3:I3103))</f>
        <v/>
      </c>
      <c r="K3103" s="2" t="str">
        <f t="shared" si="385"/>
        <v/>
      </c>
      <c r="L3103" s="7" t="str">
        <f t="shared" si="386"/>
        <v/>
      </c>
      <c r="M3103" s="7" t="str">
        <f>IF(ISBLANK(A3103),"",K3103/($M$1+SUM(K$3:K3102)))</f>
        <v/>
      </c>
      <c r="N3103" t="str">
        <f>IF(ISBLANK(A3103),"",IF(H3104=0,NETWORKDAYS($H$3,H3103,holiday!$B$2:$B$10),IF(DAY(H3103)&lt;DAY(H3104),NETWORKDAYS($H$3,H3103,holiday!$B$2:$B$10),0)))</f>
        <v/>
      </c>
      <c r="O3103" t="str">
        <f>IF(ISBLANK(A3103),"",SUMIF($A$3:$A3103,O$2,$B$3:$B3103))</f>
        <v/>
      </c>
      <c r="P3103" t="str">
        <f>IF(ISBLANK(A3103),"",SUMIF($A$3:$A3103,P$2,$B$3:$B3103))</f>
        <v/>
      </c>
      <c r="Q3103" t="str">
        <f>IF(ISBLANK(A3103),"",SUMIF($A$3:$A3103,Q$2,$B$3:$B3103))</f>
        <v/>
      </c>
      <c r="R3103" t="str">
        <f>IF(ISBLANK(A3103),"",SUMIF($A$3:$A3103,R$2,$B$3:$B3103))</f>
        <v/>
      </c>
      <c r="T3103" s="2" t="str">
        <f t="shared" si="387"/>
        <v/>
      </c>
      <c r="U3103" s="2" t="str">
        <f t="shared" si="388"/>
        <v/>
      </c>
      <c r="V3103" s="2" t="str">
        <f t="shared" si="389"/>
        <v/>
      </c>
      <c r="W3103" s="2" t="str">
        <f t="shared" si="390"/>
        <v/>
      </c>
    </row>
    <row r="3104" spans="8:23" x14ac:dyDescent="0.3">
      <c r="H3104" s="12">
        <f t="shared" si="391"/>
        <v>0</v>
      </c>
      <c r="I3104" s="2" t="str">
        <f t="shared" si="384"/>
        <v/>
      </c>
      <c r="J3104" s="2" t="str">
        <f>IF(ISBLANK(A3104),"",-SUM(I$3:I3104))</f>
        <v/>
      </c>
      <c r="K3104" s="2" t="str">
        <f t="shared" si="385"/>
        <v/>
      </c>
      <c r="L3104" s="7" t="str">
        <f t="shared" si="386"/>
        <v/>
      </c>
      <c r="M3104" s="7" t="str">
        <f>IF(ISBLANK(A3104),"",K3104/($M$1+SUM(K$3:K3103)))</f>
        <v/>
      </c>
      <c r="N3104" t="str">
        <f>IF(ISBLANK(A3104),"",IF(H3105=0,NETWORKDAYS($H$3,H3104,holiday!$B$2:$B$10),IF(DAY(H3104)&lt;DAY(H3105),NETWORKDAYS($H$3,H3104,holiday!$B$2:$B$10),0)))</f>
        <v/>
      </c>
      <c r="O3104" t="str">
        <f>IF(ISBLANK(A3104),"",SUMIF($A$3:$A3104,O$2,$B$3:$B3104))</f>
        <v/>
      </c>
      <c r="P3104" t="str">
        <f>IF(ISBLANK(A3104),"",SUMIF($A$3:$A3104,P$2,$B$3:$B3104))</f>
        <v/>
      </c>
      <c r="Q3104" t="str">
        <f>IF(ISBLANK(A3104),"",SUMIF($A$3:$A3104,Q$2,$B$3:$B3104))</f>
        <v/>
      </c>
      <c r="R3104" t="str">
        <f>IF(ISBLANK(A3104),"",SUMIF($A$3:$A3104,R$2,$B$3:$B3104))</f>
        <v/>
      </c>
      <c r="T3104" s="2" t="str">
        <f t="shared" si="387"/>
        <v/>
      </c>
      <c r="U3104" s="2" t="str">
        <f t="shared" si="388"/>
        <v/>
      </c>
      <c r="V3104" s="2" t="str">
        <f t="shared" si="389"/>
        <v/>
      </c>
      <c r="W3104" s="2" t="str">
        <f t="shared" si="390"/>
        <v/>
      </c>
    </row>
    <row r="3105" spans="8:23" x14ac:dyDescent="0.3">
      <c r="H3105" s="12">
        <f t="shared" si="391"/>
        <v>0</v>
      </c>
      <c r="I3105" s="2" t="str">
        <f t="shared" si="384"/>
        <v/>
      </c>
      <c r="J3105" s="2" t="str">
        <f>IF(ISBLANK(A3105),"",-SUM(I$3:I3105))</f>
        <v/>
      </c>
      <c r="K3105" s="2" t="str">
        <f t="shared" si="385"/>
        <v/>
      </c>
      <c r="L3105" s="7" t="str">
        <f t="shared" si="386"/>
        <v/>
      </c>
      <c r="M3105" s="7" t="str">
        <f>IF(ISBLANK(A3105),"",K3105/($M$1+SUM(K$3:K3104)))</f>
        <v/>
      </c>
      <c r="N3105" t="str">
        <f>IF(ISBLANK(A3105),"",IF(H3106=0,NETWORKDAYS($H$3,H3105,holiday!$B$2:$B$10),IF(DAY(H3105)&lt;DAY(H3106),NETWORKDAYS($H$3,H3105,holiday!$B$2:$B$10),0)))</f>
        <v/>
      </c>
      <c r="O3105" t="str">
        <f>IF(ISBLANK(A3105),"",SUMIF($A$3:$A3105,O$2,$B$3:$B3105))</f>
        <v/>
      </c>
      <c r="P3105" t="str">
        <f>IF(ISBLANK(A3105),"",SUMIF($A$3:$A3105,P$2,$B$3:$B3105))</f>
        <v/>
      </c>
      <c r="Q3105" t="str">
        <f>IF(ISBLANK(A3105),"",SUMIF($A$3:$A3105,Q$2,$B$3:$B3105))</f>
        <v/>
      </c>
      <c r="R3105" t="str">
        <f>IF(ISBLANK(A3105),"",SUMIF($A$3:$A3105,R$2,$B$3:$B3105))</f>
        <v/>
      </c>
      <c r="T3105" s="2" t="str">
        <f t="shared" si="387"/>
        <v/>
      </c>
      <c r="U3105" s="2" t="str">
        <f t="shared" si="388"/>
        <v/>
      </c>
      <c r="V3105" s="2" t="str">
        <f t="shared" si="389"/>
        <v/>
      </c>
      <c r="W3105" s="2" t="str">
        <f t="shared" si="390"/>
        <v/>
      </c>
    </row>
    <row r="3106" spans="8:23" x14ac:dyDescent="0.3">
      <c r="H3106" s="12">
        <f t="shared" si="391"/>
        <v>0</v>
      </c>
      <c r="I3106" s="2" t="str">
        <f t="shared" si="384"/>
        <v/>
      </c>
      <c r="J3106" s="2" t="str">
        <f>IF(ISBLANK(A3106),"",-SUM(I$3:I3106))</f>
        <v/>
      </c>
      <c r="K3106" s="2" t="str">
        <f t="shared" si="385"/>
        <v/>
      </c>
      <c r="L3106" s="7" t="str">
        <f t="shared" si="386"/>
        <v/>
      </c>
      <c r="M3106" s="7" t="str">
        <f>IF(ISBLANK(A3106),"",K3106/($M$1+SUM(K$3:K3105)))</f>
        <v/>
      </c>
      <c r="N3106" t="str">
        <f>IF(ISBLANK(A3106),"",IF(H3107=0,NETWORKDAYS($H$3,H3106,holiday!$B$2:$B$10),IF(DAY(H3106)&lt;DAY(H3107),NETWORKDAYS($H$3,H3106,holiday!$B$2:$B$10),0)))</f>
        <v/>
      </c>
      <c r="O3106" t="str">
        <f>IF(ISBLANK(A3106),"",SUMIF($A$3:$A3106,O$2,$B$3:$B3106))</f>
        <v/>
      </c>
      <c r="P3106" t="str">
        <f>IF(ISBLANK(A3106),"",SUMIF($A$3:$A3106,P$2,$B$3:$B3106))</f>
        <v/>
      </c>
      <c r="Q3106" t="str">
        <f>IF(ISBLANK(A3106),"",SUMIF($A$3:$A3106,Q$2,$B$3:$B3106))</f>
        <v/>
      </c>
      <c r="R3106" t="str">
        <f>IF(ISBLANK(A3106),"",SUMIF($A$3:$A3106,R$2,$B$3:$B3106))</f>
        <v/>
      </c>
      <c r="T3106" s="2" t="str">
        <f t="shared" si="387"/>
        <v/>
      </c>
      <c r="U3106" s="2" t="str">
        <f t="shared" si="388"/>
        <v/>
      </c>
      <c r="V3106" s="2" t="str">
        <f t="shared" si="389"/>
        <v/>
      </c>
      <c r="W3106" s="2" t="str">
        <f t="shared" si="390"/>
        <v/>
      </c>
    </row>
    <row r="3107" spans="8:23" x14ac:dyDescent="0.3">
      <c r="H3107" s="12">
        <f t="shared" si="391"/>
        <v>0</v>
      </c>
      <c r="I3107" s="2" t="str">
        <f t="shared" si="384"/>
        <v/>
      </c>
      <c r="J3107" s="2" t="str">
        <f>IF(ISBLANK(A3107),"",-SUM(I$3:I3107))</f>
        <v/>
      </c>
      <c r="K3107" s="2" t="str">
        <f t="shared" si="385"/>
        <v/>
      </c>
      <c r="L3107" s="7" t="str">
        <f t="shared" si="386"/>
        <v/>
      </c>
      <c r="M3107" s="7" t="str">
        <f>IF(ISBLANK(A3107),"",K3107/($M$1+SUM(K$3:K3106)))</f>
        <v/>
      </c>
      <c r="N3107" t="str">
        <f>IF(ISBLANK(A3107),"",IF(H3108=0,NETWORKDAYS($H$3,H3107,holiday!$B$2:$B$10),IF(DAY(H3107)&lt;DAY(H3108),NETWORKDAYS($H$3,H3107,holiday!$B$2:$B$10),0)))</f>
        <v/>
      </c>
      <c r="O3107" t="str">
        <f>IF(ISBLANK(A3107),"",SUMIF($A$3:$A3107,O$2,$B$3:$B3107))</f>
        <v/>
      </c>
      <c r="P3107" t="str">
        <f>IF(ISBLANK(A3107),"",SUMIF($A$3:$A3107,P$2,$B$3:$B3107))</f>
        <v/>
      </c>
      <c r="Q3107" t="str">
        <f>IF(ISBLANK(A3107),"",SUMIF($A$3:$A3107,Q$2,$B$3:$B3107))</f>
        <v/>
      </c>
      <c r="R3107" t="str">
        <f>IF(ISBLANK(A3107),"",SUMIF($A$3:$A3107,R$2,$B$3:$B3107))</f>
        <v/>
      </c>
      <c r="T3107" s="2" t="str">
        <f t="shared" si="387"/>
        <v/>
      </c>
      <c r="U3107" s="2" t="str">
        <f t="shared" si="388"/>
        <v/>
      </c>
      <c r="V3107" s="2" t="str">
        <f t="shared" si="389"/>
        <v/>
      </c>
      <c r="W3107" s="2" t="str">
        <f t="shared" si="390"/>
        <v/>
      </c>
    </row>
    <row r="3108" spans="8:23" x14ac:dyDescent="0.3">
      <c r="H3108" s="12">
        <f t="shared" si="391"/>
        <v>0</v>
      </c>
      <c r="I3108" s="2" t="str">
        <f t="shared" si="384"/>
        <v/>
      </c>
      <c r="J3108" s="2" t="str">
        <f>IF(ISBLANK(A3108),"",-SUM(I$3:I3108))</f>
        <v/>
      </c>
      <c r="K3108" s="2" t="str">
        <f t="shared" si="385"/>
        <v/>
      </c>
      <c r="L3108" s="7" t="str">
        <f t="shared" si="386"/>
        <v/>
      </c>
      <c r="M3108" s="7" t="str">
        <f>IF(ISBLANK(A3108),"",K3108/($M$1+SUM(K$3:K3107)))</f>
        <v/>
      </c>
      <c r="N3108" t="str">
        <f>IF(ISBLANK(A3108),"",IF(H3109=0,NETWORKDAYS($H$3,H3108,holiday!$B$2:$B$10),IF(DAY(H3108)&lt;DAY(H3109),NETWORKDAYS($H$3,H3108,holiday!$B$2:$B$10),0)))</f>
        <v/>
      </c>
      <c r="O3108" t="str">
        <f>IF(ISBLANK(A3108),"",SUMIF($A$3:$A3108,O$2,$B$3:$B3108))</f>
        <v/>
      </c>
      <c r="P3108" t="str">
        <f>IF(ISBLANK(A3108),"",SUMIF($A$3:$A3108,P$2,$B$3:$B3108))</f>
        <v/>
      </c>
      <c r="Q3108" t="str">
        <f>IF(ISBLANK(A3108),"",SUMIF($A$3:$A3108,Q$2,$B$3:$B3108))</f>
        <v/>
      </c>
      <c r="R3108" t="str">
        <f>IF(ISBLANK(A3108),"",SUMIF($A$3:$A3108,R$2,$B$3:$B3108))</f>
        <v/>
      </c>
      <c r="T3108" s="2" t="str">
        <f t="shared" si="387"/>
        <v/>
      </c>
      <c r="U3108" s="2" t="str">
        <f t="shared" si="388"/>
        <v/>
      </c>
      <c r="V3108" s="2" t="str">
        <f t="shared" si="389"/>
        <v/>
      </c>
      <c r="W3108" s="2" t="str">
        <f t="shared" si="390"/>
        <v/>
      </c>
    </row>
    <row r="3109" spans="8:23" x14ac:dyDescent="0.3">
      <c r="H3109" s="12">
        <f t="shared" si="391"/>
        <v>0</v>
      </c>
      <c r="I3109" s="2" t="str">
        <f t="shared" si="384"/>
        <v/>
      </c>
      <c r="J3109" s="2" t="str">
        <f>IF(ISBLANK(A3109),"",-SUM(I$3:I3109))</f>
        <v/>
      </c>
      <c r="K3109" s="2" t="str">
        <f t="shared" si="385"/>
        <v/>
      </c>
      <c r="L3109" s="7" t="str">
        <f t="shared" si="386"/>
        <v/>
      </c>
      <c r="M3109" s="7" t="str">
        <f>IF(ISBLANK(A3109),"",K3109/($M$1+SUM(K$3:K3108)))</f>
        <v/>
      </c>
      <c r="N3109" t="str">
        <f>IF(ISBLANK(A3109),"",IF(H3110=0,NETWORKDAYS($H$3,H3109,holiday!$B$2:$B$10),IF(DAY(H3109)&lt;DAY(H3110),NETWORKDAYS($H$3,H3109,holiday!$B$2:$B$10),0)))</f>
        <v/>
      </c>
      <c r="O3109" t="str">
        <f>IF(ISBLANK(A3109),"",SUMIF($A$3:$A3109,O$2,$B$3:$B3109))</f>
        <v/>
      </c>
      <c r="P3109" t="str">
        <f>IF(ISBLANK(A3109),"",SUMIF($A$3:$A3109,P$2,$B$3:$B3109))</f>
        <v/>
      </c>
      <c r="Q3109" t="str">
        <f>IF(ISBLANK(A3109),"",SUMIF($A$3:$A3109,Q$2,$B$3:$B3109))</f>
        <v/>
      </c>
      <c r="R3109" t="str">
        <f>IF(ISBLANK(A3109),"",SUMIF($A$3:$A3109,R$2,$B$3:$B3109))</f>
        <v/>
      </c>
      <c r="T3109" s="2" t="str">
        <f t="shared" si="387"/>
        <v/>
      </c>
      <c r="U3109" s="2" t="str">
        <f t="shared" si="388"/>
        <v/>
      </c>
      <c r="V3109" s="2" t="str">
        <f t="shared" si="389"/>
        <v/>
      </c>
      <c r="W3109" s="2" t="str">
        <f t="shared" si="390"/>
        <v/>
      </c>
    </row>
    <row r="3110" spans="8:23" x14ac:dyDescent="0.3">
      <c r="H3110" s="12">
        <f t="shared" si="391"/>
        <v>0</v>
      </c>
      <c r="I3110" s="2" t="str">
        <f t="shared" si="384"/>
        <v/>
      </c>
      <c r="J3110" s="2" t="str">
        <f>IF(ISBLANK(A3110),"",-SUM(I$3:I3110))</f>
        <v/>
      </c>
      <c r="K3110" s="2" t="str">
        <f t="shared" si="385"/>
        <v/>
      </c>
      <c r="L3110" s="7" t="str">
        <f t="shared" si="386"/>
        <v/>
      </c>
      <c r="M3110" s="7" t="str">
        <f>IF(ISBLANK(A3110),"",K3110/($M$1+SUM(K$3:K3109)))</f>
        <v/>
      </c>
      <c r="N3110" t="str">
        <f>IF(ISBLANK(A3110),"",IF(H3111=0,NETWORKDAYS($H$3,H3110,holiday!$B$2:$B$10),IF(DAY(H3110)&lt;DAY(H3111),NETWORKDAYS($H$3,H3110,holiday!$B$2:$B$10),0)))</f>
        <v/>
      </c>
      <c r="O3110" t="str">
        <f>IF(ISBLANK(A3110),"",SUMIF($A$3:$A3110,O$2,$B$3:$B3110))</f>
        <v/>
      </c>
      <c r="P3110" t="str">
        <f>IF(ISBLANK(A3110),"",SUMIF($A$3:$A3110,P$2,$B$3:$B3110))</f>
        <v/>
      </c>
      <c r="Q3110" t="str">
        <f>IF(ISBLANK(A3110),"",SUMIF($A$3:$A3110,Q$2,$B$3:$B3110))</f>
        <v/>
      </c>
      <c r="R3110" t="str">
        <f>IF(ISBLANK(A3110),"",SUMIF($A$3:$A3110,R$2,$B$3:$B3110))</f>
        <v/>
      </c>
      <c r="T3110" s="2" t="str">
        <f t="shared" si="387"/>
        <v/>
      </c>
      <c r="U3110" s="2" t="str">
        <f t="shared" si="388"/>
        <v/>
      </c>
      <c r="V3110" s="2" t="str">
        <f t="shared" si="389"/>
        <v/>
      </c>
      <c r="W3110" s="2" t="str">
        <f t="shared" si="390"/>
        <v/>
      </c>
    </row>
    <row r="3111" spans="8:23" x14ac:dyDescent="0.3">
      <c r="H3111" s="12">
        <f t="shared" si="391"/>
        <v>0</v>
      </c>
      <c r="I3111" s="2" t="str">
        <f t="shared" si="384"/>
        <v/>
      </c>
      <c r="J3111" s="2" t="str">
        <f>IF(ISBLANK(A3111),"",-SUM(I$3:I3111))</f>
        <v/>
      </c>
      <c r="K3111" s="2" t="str">
        <f t="shared" si="385"/>
        <v/>
      </c>
      <c r="L3111" s="7" t="str">
        <f t="shared" si="386"/>
        <v/>
      </c>
      <c r="M3111" s="7" t="str">
        <f>IF(ISBLANK(A3111),"",K3111/($M$1+SUM(K$3:K3110)))</f>
        <v/>
      </c>
      <c r="N3111" t="str">
        <f>IF(ISBLANK(A3111),"",IF(H3112=0,NETWORKDAYS($H$3,H3111,holiday!$B$2:$B$10),IF(DAY(H3111)&lt;DAY(H3112),NETWORKDAYS($H$3,H3111,holiday!$B$2:$B$10),0)))</f>
        <v/>
      </c>
      <c r="O3111" t="str">
        <f>IF(ISBLANK(A3111),"",SUMIF($A$3:$A3111,O$2,$B$3:$B3111))</f>
        <v/>
      </c>
      <c r="P3111" t="str">
        <f>IF(ISBLANK(A3111),"",SUMIF($A$3:$A3111,P$2,$B$3:$B3111))</f>
        <v/>
      </c>
      <c r="Q3111" t="str">
        <f>IF(ISBLANK(A3111),"",SUMIF($A$3:$A3111,Q$2,$B$3:$B3111))</f>
        <v/>
      </c>
      <c r="R3111" t="str">
        <f>IF(ISBLANK(A3111),"",SUMIF($A$3:$A3111,R$2,$B$3:$B3111))</f>
        <v/>
      </c>
      <c r="T3111" s="2" t="str">
        <f t="shared" si="387"/>
        <v/>
      </c>
      <c r="U3111" s="2" t="str">
        <f t="shared" si="388"/>
        <v/>
      </c>
      <c r="V3111" s="2" t="str">
        <f t="shared" si="389"/>
        <v/>
      </c>
      <c r="W3111" s="2" t="str">
        <f t="shared" si="390"/>
        <v/>
      </c>
    </row>
    <row r="3112" spans="8:23" x14ac:dyDescent="0.3">
      <c r="H3112" s="12">
        <f t="shared" si="391"/>
        <v>0</v>
      </c>
      <c r="I3112" s="2" t="str">
        <f t="shared" ref="I3112:I3175" si="392">IF(ISBLANK(A3112),"",-B3112*C3112)</f>
        <v/>
      </c>
      <c r="J3112" s="2" t="str">
        <f>IF(ISBLANK(A3112),"",-SUM(I$3:I3112))</f>
        <v/>
      </c>
      <c r="K3112" s="2" t="str">
        <f t="shared" ref="K3112:K3175" si="393">IF(ISBLANK(A3112),"",SUMPRODUCT(O3112:R3112,T3112:W3112)-J3112)</f>
        <v/>
      </c>
      <c r="L3112" s="7" t="str">
        <f t="shared" ref="L3112:L3175" si="394">IF(ISBLANK(A3112),"",K3112/$M$1)</f>
        <v/>
      </c>
      <c r="M3112" s="7" t="str">
        <f>IF(ISBLANK(A3112),"",K3112/($M$1+SUM(K$3:K3111)))</f>
        <v/>
      </c>
      <c r="N3112" t="str">
        <f>IF(ISBLANK(A3112),"",IF(H3113=0,NETWORKDAYS($H$3,H3112,holiday!$B$2:$B$10),IF(DAY(H3112)&lt;DAY(H3113),NETWORKDAYS($H$3,H3112,holiday!$B$2:$B$10),0)))</f>
        <v/>
      </c>
      <c r="O3112" t="str">
        <f>IF(ISBLANK(A3112),"",SUMIF($A$3:$A3112,O$2,$B$3:$B3112))</f>
        <v/>
      </c>
      <c r="P3112" t="str">
        <f>IF(ISBLANK(A3112),"",SUMIF($A$3:$A3112,P$2,$B$3:$B3112))</f>
        <v/>
      </c>
      <c r="Q3112" t="str">
        <f>IF(ISBLANK(A3112),"",SUMIF($A$3:$A3112,Q$2,$B$3:$B3112))</f>
        <v/>
      </c>
      <c r="R3112" t="str">
        <f>IF(ISBLANK(A3112),"",SUMIF($A$3:$A3112,R$2,$B$3:$B3112))</f>
        <v/>
      </c>
      <c r="T3112" s="2" t="str">
        <f t="shared" ref="T3112:T3175" si="395">IF(ISBLANK(A3112),"",IF($A3112=T$2,$C3112,T3111))</f>
        <v/>
      </c>
      <c r="U3112" s="2" t="str">
        <f t="shared" ref="U3112:U3175" si="396">IF(ISBLANK(A3112),"",IF($A3112=U$2,$C3112,U3111))</f>
        <v/>
      </c>
      <c r="V3112" s="2" t="str">
        <f t="shared" ref="V3112:V3175" si="397">IF(ISBLANK(A3112),"",IF($A3112=V$2,$C3112,V3111))</f>
        <v/>
      </c>
      <c r="W3112" s="2" t="str">
        <f t="shared" ref="W3112:W3175" si="398">IF(ISBLANK(A3112),"",IF($A3112=W$2,$C3112,W3111))</f>
        <v/>
      </c>
    </row>
    <row r="3113" spans="8:23" x14ac:dyDescent="0.3">
      <c r="H3113" s="12">
        <f t="shared" si="391"/>
        <v>0</v>
      </c>
      <c r="I3113" s="2" t="str">
        <f t="shared" si="392"/>
        <v/>
      </c>
      <c r="J3113" s="2" t="str">
        <f>IF(ISBLANK(A3113),"",-SUM(I$3:I3113))</f>
        <v/>
      </c>
      <c r="K3113" s="2" t="str">
        <f t="shared" si="393"/>
        <v/>
      </c>
      <c r="L3113" s="7" t="str">
        <f t="shared" si="394"/>
        <v/>
      </c>
      <c r="M3113" s="7" t="str">
        <f>IF(ISBLANK(A3113),"",K3113/($M$1+SUM(K$3:K3112)))</f>
        <v/>
      </c>
      <c r="N3113" t="str">
        <f>IF(ISBLANK(A3113),"",IF(H3114=0,NETWORKDAYS($H$3,H3113,holiday!$B$2:$B$10),IF(DAY(H3113)&lt;DAY(H3114),NETWORKDAYS($H$3,H3113,holiday!$B$2:$B$10),0)))</f>
        <v/>
      </c>
      <c r="O3113" t="str">
        <f>IF(ISBLANK(A3113),"",SUMIF($A$3:$A3113,O$2,$B$3:$B3113))</f>
        <v/>
      </c>
      <c r="P3113" t="str">
        <f>IF(ISBLANK(A3113),"",SUMIF($A$3:$A3113,P$2,$B$3:$B3113))</f>
        <v/>
      </c>
      <c r="Q3113" t="str">
        <f>IF(ISBLANK(A3113),"",SUMIF($A$3:$A3113,Q$2,$B$3:$B3113))</f>
        <v/>
      </c>
      <c r="R3113" t="str">
        <f>IF(ISBLANK(A3113),"",SUMIF($A$3:$A3113,R$2,$B$3:$B3113))</f>
        <v/>
      </c>
      <c r="T3113" s="2" t="str">
        <f t="shared" si="395"/>
        <v/>
      </c>
      <c r="U3113" s="2" t="str">
        <f t="shared" si="396"/>
        <v/>
      </c>
      <c r="V3113" s="2" t="str">
        <f t="shared" si="397"/>
        <v/>
      </c>
      <c r="W3113" s="2" t="str">
        <f t="shared" si="398"/>
        <v/>
      </c>
    </row>
    <row r="3114" spans="8:23" x14ac:dyDescent="0.3">
      <c r="H3114" s="12">
        <f t="shared" si="391"/>
        <v>0</v>
      </c>
      <c r="I3114" s="2" t="str">
        <f t="shared" si="392"/>
        <v/>
      </c>
      <c r="J3114" s="2" t="str">
        <f>IF(ISBLANK(A3114),"",-SUM(I$3:I3114))</f>
        <v/>
      </c>
      <c r="K3114" s="2" t="str">
        <f t="shared" si="393"/>
        <v/>
      </c>
      <c r="L3114" s="7" t="str">
        <f t="shared" si="394"/>
        <v/>
      </c>
      <c r="M3114" s="7" t="str">
        <f>IF(ISBLANK(A3114),"",K3114/($M$1+SUM(K$3:K3113)))</f>
        <v/>
      </c>
      <c r="N3114" t="str">
        <f>IF(ISBLANK(A3114),"",IF(H3115=0,NETWORKDAYS($H$3,H3114,holiday!$B$2:$B$10),IF(DAY(H3114)&lt;DAY(H3115),NETWORKDAYS($H$3,H3114,holiday!$B$2:$B$10),0)))</f>
        <v/>
      </c>
      <c r="O3114" t="str">
        <f>IF(ISBLANK(A3114),"",SUMIF($A$3:$A3114,O$2,$B$3:$B3114))</f>
        <v/>
      </c>
      <c r="P3114" t="str">
        <f>IF(ISBLANK(A3114),"",SUMIF($A$3:$A3114,P$2,$B$3:$B3114))</f>
        <v/>
      </c>
      <c r="Q3114" t="str">
        <f>IF(ISBLANK(A3114),"",SUMIF($A$3:$A3114,Q$2,$B$3:$B3114))</f>
        <v/>
      </c>
      <c r="R3114" t="str">
        <f>IF(ISBLANK(A3114),"",SUMIF($A$3:$A3114,R$2,$B$3:$B3114))</f>
        <v/>
      </c>
      <c r="T3114" s="2" t="str">
        <f t="shared" si="395"/>
        <v/>
      </c>
      <c r="U3114" s="2" t="str">
        <f t="shared" si="396"/>
        <v/>
      </c>
      <c r="V3114" s="2" t="str">
        <f t="shared" si="397"/>
        <v/>
      </c>
      <c r="W3114" s="2" t="str">
        <f t="shared" si="398"/>
        <v/>
      </c>
    </row>
    <row r="3115" spans="8:23" x14ac:dyDescent="0.3">
      <c r="H3115" s="12">
        <f t="shared" si="391"/>
        <v>0</v>
      </c>
      <c r="I3115" s="2" t="str">
        <f t="shared" si="392"/>
        <v/>
      </c>
      <c r="J3115" s="2" t="str">
        <f>IF(ISBLANK(A3115),"",-SUM(I$3:I3115))</f>
        <v/>
      </c>
      <c r="K3115" s="2" t="str">
        <f t="shared" si="393"/>
        <v/>
      </c>
      <c r="L3115" s="7" t="str">
        <f t="shared" si="394"/>
        <v/>
      </c>
      <c r="M3115" s="7" t="str">
        <f>IF(ISBLANK(A3115),"",K3115/($M$1+SUM(K$3:K3114)))</f>
        <v/>
      </c>
      <c r="N3115" t="str">
        <f>IF(ISBLANK(A3115),"",IF(H3116=0,NETWORKDAYS($H$3,H3115,holiday!$B$2:$B$10),IF(DAY(H3115)&lt;DAY(H3116),NETWORKDAYS($H$3,H3115,holiday!$B$2:$B$10),0)))</f>
        <v/>
      </c>
      <c r="O3115" t="str">
        <f>IF(ISBLANK(A3115),"",SUMIF($A$3:$A3115,O$2,$B$3:$B3115))</f>
        <v/>
      </c>
      <c r="P3115" t="str">
        <f>IF(ISBLANK(A3115),"",SUMIF($A$3:$A3115,P$2,$B$3:$B3115))</f>
        <v/>
      </c>
      <c r="Q3115" t="str">
        <f>IF(ISBLANK(A3115),"",SUMIF($A$3:$A3115,Q$2,$B$3:$B3115))</f>
        <v/>
      </c>
      <c r="R3115" t="str">
        <f>IF(ISBLANK(A3115),"",SUMIF($A$3:$A3115,R$2,$B$3:$B3115))</f>
        <v/>
      </c>
      <c r="T3115" s="2" t="str">
        <f t="shared" si="395"/>
        <v/>
      </c>
      <c r="U3115" s="2" t="str">
        <f t="shared" si="396"/>
        <v/>
      </c>
      <c r="V3115" s="2" t="str">
        <f t="shared" si="397"/>
        <v/>
      </c>
      <c r="W3115" s="2" t="str">
        <f t="shared" si="398"/>
        <v/>
      </c>
    </row>
    <row r="3116" spans="8:23" x14ac:dyDescent="0.3">
      <c r="H3116" s="12">
        <f t="shared" si="391"/>
        <v>0</v>
      </c>
      <c r="I3116" s="2" t="str">
        <f t="shared" si="392"/>
        <v/>
      </c>
      <c r="J3116" s="2" t="str">
        <f>IF(ISBLANK(A3116),"",-SUM(I$3:I3116))</f>
        <v/>
      </c>
      <c r="K3116" s="2" t="str">
        <f t="shared" si="393"/>
        <v/>
      </c>
      <c r="L3116" s="7" t="str">
        <f t="shared" si="394"/>
        <v/>
      </c>
      <c r="M3116" s="7" t="str">
        <f>IF(ISBLANK(A3116),"",K3116/($M$1+SUM(K$3:K3115)))</f>
        <v/>
      </c>
      <c r="N3116" t="str">
        <f>IF(ISBLANK(A3116),"",IF(H3117=0,NETWORKDAYS($H$3,H3116,holiday!$B$2:$B$10),IF(DAY(H3116)&lt;DAY(H3117),NETWORKDAYS($H$3,H3116,holiday!$B$2:$B$10),0)))</f>
        <v/>
      </c>
      <c r="O3116" t="str">
        <f>IF(ISBLANK(A3116),"",SUMIF($A$3:$A3116,O$2,$B$3:$B3116))</f>
        <v/>
      </c>
      <c r="P3116" t="str">
        <f>IF(ISBLANK(A3116),"",SUMIF($A$3:$A3116,P$2,$B$3:$B3116))</f>
        <v/>
      </c>
      <c r="Q3116" t="str">
        <f>IF(ISBLANK(A3116),"",SUMIF($A$3:$A3116,Q$2,$B$3:$B3116))</f>
        <v/>
      </c>
      <c r="R3116" t="str">
        <f>IF(ISBLANK(A3116),"",SUMIF($A$3:$A3116,R$2,$B$3:$B3116))</f>
        <v/>
      </c>
      <c r="T3116" s="2" t="str">
        <f t="shared" si="395"/>
        <v/>
      </c>
      <c r="U3116" s="2" t="str">
        <f t="shared" si="396"/>
        <v/>
      </c>
      <c r="V3116" s="2" t="str">
        <f t="shared" si="397"/>
        <v/>
      </c>
      <c r="W3116" s="2" t="str">
        <f t="shared" si="398"/>
        <v/>
      </c>
    </row>
    <row r="3117" spans="8:23" x14ac:dyDescent="0.3">
      <c r="H3117" s="12">
        <f t="shared" si="391"/>
        <v>0</v>
      </c>
      <c r="I3117" s="2" t="str">
        <f t="shared" si="392"/>
        <v/>
      </c>
      <c r="J3117" s="2" t="str">
        <f>IF(ISBLANK(A3117),"",-SUM(I$3:I3117))</f>
        <v/>
      </c>
      <c r="K3117" s="2" t="str">
        <f t="shared" si="393"/>
        <v/>
      </c>
      <c r="L3117" s="7" t="str">
        <f t="shared" si="394"/>
        <v/>
      </c>
      <c r="M3117" s="7" t="str">
        <f>IF(ISBLANK(A3117),"",K3117/($M$1+SUM(K$3:K3116)))</f>
        <v/>
      </c>
      <c r="N3117" t="str">
        <f>IF(ISBLANK(A3117),"",IF(H3118=0,NETWORKDAYS($H$3,H3117,holiday!$B$2:$B$10),IF(DAY(H3117)&lt;DAY(H3118),NETWORKDAYS($H$3,H3117,holiday!$B$2:$B$10),0)))</f>
        <v/>
      </c>
      <c r="O3117" t="str">
        <f>IF(ISBLANK(A3117),"",SUMIF($A$3:$A3117,O$2,$B$3:$B3117))</f>
        <v/>
      </c>
      <c r="P3117" t="str">
        <f>IF(ISBLANK(A3117),"",SUMIF($A$3:$A3117,P$2,$B$3:$B3117))</f>
        <v/>
      </c>
      <c r="Q3117" t="str">
        <f>IF(ISBLANK(A3117),"",SUMIF($A$3:$A3117,Q$2,$B$3:$B3117))</f>
        <v/>
      </c>
      <c r="R3117" t="str">
        <f>IF(ISBLANK(A3117),"",SUMIF($A$3:$A3117,R$2,$B$3:$B3117))</f>
        <v/>
      </c>
      <c r="T3117" s="2" t="str">
        <f t="shared" si="395"/>
        <v/>
      </c>
      <c r="U3117" s="2" t="str">
        <f t="shared" si="396"/>
        <v/>
      </c>
      <c r="V3117" s="2" t="str">
        <f t="shared" si="397"/>
        <v/>
      </c>
      <c r="W3117" s="2" t="str">
        <f t="shared" si="398"/>
        <v/>
      </c>
    </row>
    <row r="3118" spans="8:23" x14ac:dyDescent="0.3">
      <c r="H3118" s="12">
        <f t="shared" si="391"/>
        <v>0</v>
      </c>
      <c r="I3118" s="2" t="str">
        <f t="shared" si="392"/>
        <v/>
      </c>
      <c r="J3118" s="2" t="str">
        <f>IF(ISBLANK(A3118),"",-SUM(I$3:I3118))</f>
        <v/>
      </c>
      <c r="K3118" s="2" t="str">
        <f t="shared" si="393"/>
        <v/>
      </c>
      <c r="L3118" s="7" t="str">
        <f t="shared" si="394"/>
        <v/>
      </c>
      <c r="M3118" s="7" t="str">
        <f>IF(ISBLANK(A3118),"",K3118/($M$1+SUM(K$3:K3117)))</f>
        <v/>
      </c>
      <c r="N3118" t="str">
        <f>IF(ISBLANK(A3118),"",IF(H3119=0,NETWORKDAYS($H$3,H3118,holiday!$B$2:$B$10),IF(DAY(H3118)&lt;DAY(H3119),NETWORKDAYS($H$3,H3118,holiday!$B$2:$B$10),0)))</f>
        <v/>
      </c>
      <c r="O3118" t="str">
        <f>IF(ISBLANK(A3118),"",SUMIF($A$3:$A3118,O$2,$B$3:$B3118))</f>
        <v/>
      </c>
      <c r="P3118" t="str">
        <f>IF(ISBLANK(A3118),"",SUMIF($A$3:$A3118,P$2,$B$3:$B3118))</f>
        <v/>
      </c>
      <c r="Q3118" t="str">
        <f>IF(ISBLANK(A3118),"",SUMIF($A$3:$A3118,Q$2,$B$3:$B3118))</f>
        <v/>
      </c>
      <c r="R3118" t="str">
        <f>IF(ISBLANK(A3118),"",SUMIF($A$3:$A3118,R$2,$B$3:$B3118))</f>
        <v/>
      </c>
      <c r="T3118" s="2" t="str">
        <f t="shared" si="395"/>
        <v/>
      </c>
      <c r="U3118" s="2" t="str">
        <f t="shared" si="396"/>
        <v/>
      </c>
      <c r="V3118" s="2" t="str">
        <f t="shared" si="397"/>
        <v/>
      </c>
      <c r="W3118" s="2" t="str">
        <f t="shared" si="398"/>
        <v/>
      </c>
    </row>
    <row r="3119" spans="8:23" x14ac:dyDescent="0.3">
      <c r="H3119" s="12">
        <f t="shared" si="391"/>
        <v>0</v>
      </c>
      <c r="I3119" s="2" t="str">
        <f t="shared" si="392"/>
        <v/>
      </c>
      <c r="J3119" s="2" t="str">
        <f>IF(ISBLANK(A3119),"",-SUM(I$3:I3119))</f>
        <v/>
      </c>
      <c r="K3119" s="2" t="str">
        <f t="shared" si="393"/>
        <v/>
      </c>
      <c r="L3119" s="7" t="str">
        <f t="shared" si="394"/>
        <v/>
      </c>
      <c r="M3119" s="7" t="str">
        <f>IF(ISBLANK(A3119),"",K3119/($M$1+SUM(K$3:K3118)))</f>
        <v/>
      </c>
      <c r="N3119" t="str">
        <f>IF(ISBLANK(A3119),"",IF(H3120=0,NETWORKDAYS($H$3,H3119,holiday!$B$2:$B$10),IF(DAY(H3119)&lt;DAY(H3120),NETWORKDAYS($H$3,H3119,holiday!$B$2:$B$10),0)))</f>
        <v/>
      </c>
      <c r="O3119" t="str">
        <f>IF(ISBLANK(A3119),"",SUMIF($A$3:$A3119,O$2,$B$3:$B3119))</f>
        <v/>
      </c>
      <c r="P3119" t="str">
        <f>IF(ISBLANK(A3119),"",SUMIF($A$3:$A3119,P$2,$B$3:$B3119))</f>
        <v/>
      </c>
      <c r="Q3119" t="str">
        <f>IF(ISBLANK(A3119),"",SUMIF($A$3:$A3119,Q$2,$B$3:$B3119))</f>
        <v/>
      </c>
      <c r="R3119" t="str">
        <f>IF(ISBLANK(A3119),"",SUMIF($A$3:$A3119,R$2,$B$3:$B3119))</f>
        <v/>
      </c>
      <c r="T3119" s="2" t="str">
        <f t="shared" si="395"/>
        <v/>
      </c>
      <c r="U3119" s="2" t="str">
        <f t="shared" si="396"/>
        <v/>
      </c>
      <c r="V3119" s="2" t="str">
        <f t="shared" si="397"/>
        <v/>
      </c>
      <c r="W3119" s="2" t="str">
        <f t="shared" si="398"/>
        <v/>
      </c>
    </row>
    <row r="3120" spans="8:23" x14ac:dyDescent="0.3">
      <c r="H3120" s="12">
        <f t="shared" si="391"/>
        <v>0</v>
      </c>
      <c r="I3120" s="2" t="str">
        <f t="shared" si="392"/>
        <v/>
      </c>
      <c r="J3120" s="2" t="str">
        <f>IF(ISBLANK(A3120),"",-SUM(I$3:I3120))</f>
        <v/>
      </c>
      <c r="K3120" s="2" t="str">
        <f t="shared" si="393"/>
        <v/>
      </c>
      <c r="L3120" s="7" t="str">
        <f t="shared" si="394"/>
        <v/>
      </c>
      <c r="M3120" s="7" t="str">
        <f>IF(ISBLANK(A3120),"",K3120/($M$1+SUM(K$3:K3119)))</f>
        <v/>
      </c>
      <c r="N3120" t="str">
        <f>IF(ISBLANK(A3120),"",IF(H3121=0,NETWORKDAYS($H$3,H3120,holiday!$B$2:$B$10),IF(DAY(H3120)&lt;DAY(H3121),NETWORKDAYS($H$3,H3120,holiday!$B$2:$B$10),0)))</f>
        <v/>
      </c>
      <c r="O3120" t="str">
        <f>IF(ISBLANK(A3120),"",SUMIF($A$3:$A3120,O$2,$B$3:$B3120))</f>
        <v/>
      </c>
      <c r="P3120" t="str">
        <f>IF(ISBLANK(A3120),"",SUMIF($A$3:$A3120,P$2,$B$3:$B3120))</f>
        <v/>
      </c>
      <c r="Q3120" t="str">
        <f>IF(ISBLANK(A3120),"",SUMIF($A$3:$A3120,Q$2,$B$3:$B3120))</f>
        <v/>
      </c>
      <c r="R3120" t="str">
        <f>IF(ISBLANK(A3120),"",SUMIF($A$3:$A3120,R$2,$B$3:$B3120))</f>
        <v/>
      </c>
      <c r="T3120" s="2" t="str">
        <f t="shared" si="395"/>
        <v/>
      </c>
      <c r="U3120" s="2" t="str">
        <f t="shared" si="396"/>
        <v/>
      </c>
      <c r="V3120" s="2" t="str">
        <f t="shared" si="397"/>
        <v/>
      </c>
      <c r="W3120" s="2" t="str">
        <f t="shared" si="398"/>
        <v/>
      </c>
    </row>
    <row r="3121" spans="8:23" x14ac:dyDescent="0.3">
      <c r="H3121" s="12">
        <f t="shared" si="391"/>
        <v>0</v>
      </c>
      <c r="I3121" s="2" t="str">
        <f t="shared" si="392"/>
        <v/>
      </c>
      <c r="J3121" s="2" t="str">
        <f>IF(ISBLANK(A3121),"",-SUM(I$3:I3121))</f>
        <v/>
      </c>
      <c r="K3121" s="2" t="str">
        <f t="shared" si="393"/>
        <v/>
      </c>
      <c r="L3121" s="7" t="str">
        <f t="shared" si="394"/>
        <v/>
      </c>
      <c r="M3121" s="7" t="str">
        <f>IF(ISBLANK(A3121),"",K3121/($M$1+SUM(K$3:K3120)))</f>
        <v/>
      </c>
      <c r="N3121" t="str">
        <f>IF(ISBLANK(A3121),"",IF(H3122=0,NETWORKDAYS($H$3,H3121,holiday!$B$2:$B$10),IF(DAY(H3121)&lt;DAY(H3122),NETWORKDAYS($H$3,H3121,holiday!$B$2:$B$10),0)))</f>
        <v/>
      </c>
      <c r="O3121" t="str">
        <f>IF(ISBLANK(A3121),"",SUMIF($A$3:$A3121,O$2,$B$3:$B3121))</f>
        <v/>
      </c>
      <c r="P3121" t="str">
        <f>IF(ISBLANK(A3121),"",SUMIF($A$3:$A3121,P$2,$B$3:$B3121))</f>
        <v/>
      </c>
      <c r="Q3121" t="str">
        <f>IF(ISBLANK(A3121),"",SUMIF($A$3:$A3121,Q$2,$B$3:$B3121))</f>
        <v/>
      </c>
      <c r="R3121" t="str">
        <f>IF(ISBLANK(A3121),"",SUMIF($A$3:$A3121,R$2,$B$3:$B3121))</f>
        <v/>
      </c>
      <c r="T3121" s="2" t="str">
        <f t="shared" si="395"/>
        <v/>
      </c>
      <c r="U3121" s="2" t="str">
        <f t="shared" si="396"/>
        <v/>
      </c>
      <c r="V3121" s="2" t="str">
        <f t="shared" si="397"/>
        <v/>
      </c>
      <c r="W3121" s="2" t="str">
        <f t="shared" si="398"/>
        <v/>
      </c>
    </row>
    <row r="3122" spans="8:23" x14ac:dyDescent="0.3">
      <c r="H3122" s="12">
        <f t="shared" si="391"/>
        <v>0</v>
      </c>
      <c r="I3122" s="2" t="str">
        <f t="shared" si="392"/>
        <v/>
      </c>
      <c r="J3122" s="2" t="str">
        <f>IF(ISBLANK(A3122),"",-SUM(I$3:I3122))</f>
        <v/>
      </c>
      <c r="K3122" s="2" t="str">
        <f t="shared" si="393"/>
        <v/>
      </c>
      <c r="L3122" s="7" t="str">
        <f t="shared" si="394"/>
        <v/>
      </c>
      <c r="M3122" s="7" t="str">
        <f>IF(ISBLANK(A3122),"",K3122/($M$1+SUM(K$3:K3121)))</f>
        <v/>
      </c>
      <c r="N3122" t="str">
        <f>IF(ISBLANK(A3122),"",IF(H3123=0,NETWORKDAYS($H$3,H3122,holiday!$B$2:$B$10),IF(DAY(H3122)&lt;DAY(H3123),NETWORKDAYS($H$3,H3122,holiday!$B$2:$B$10),0)))</f>
        <v/>
      </c>
      <c r="O3122" t="str">
        <f>IF(ISBLANK(A3122),"",SUMIF($A$3:$A3122,O$2,$B$3:$B3122))</f>
        <v/>
      </c>
      <c r="P3122" t="str">
        <f>IF(ISBLANK(A3122),"",SUMIF($A$3:$A3122,P$2,$B$3:$B3122))</f>
        <v/>
      </c>
      <c r="Q3122" t="str">
        <f>IF(ISBLANK(A3122),"",SUMIF($A$3:$A3122,Q$2,$B$3:$B3122))</f>
        <v/>
      </c>
      <c r="R3122" t="str">
        <f>IF(ISBLANK(A3122),"",SUMIF($A$3:$A3122,R$2,$B$3:$B3122))</f>
        <v/>
      </c>
      <c r="T3122" s="2" t="str">
        <f t="shared" si="395"/>
        <v/>
      </c>
      <c r="U3122" s="2" t="str">
        <f t="shared" si="396"/>
        <v/>
      </c>
      <c r="V3122" s="2" t="str">
        <f t="shared" si="397"/>
        <v/>
      </c>
      <c r="W3122" s="2" t="str">
        <f t="shared" si="398"/>
        <v/>
      </c>
    </row>
    <row r="3123" spans="8:23" x14ac:dyDescent="0.3">
      <c r="H3123" s="12">
        <f t="shared" si="391"/>
        <v>0</v>
      </c>
      <c r="I3123" s="2" t="str">
        <f t="shared" si="392"/>
        <v/>
      </c>
      <c r="J3123" s="2" t="str">
        <f>IF(ISBLANK(A3123),"",-SUM(I$3:I3123))</f>
        <v/>
      </c>
      <c r="K3123" s="2" t="str">
        <f t="shared" si="393"/>
        <v/>
      </c>
      <c r="L3123" s="7" t="str">
        <f t="shared" si="394"/>
        <v/>
      </c>
      <c r="M3123" s="7" t="str">
        <f>IF(ISBLANK(A3123),"",K3123/($M$1+SUM(K$3:K3122)))</f>
        <v/>
      </c>
      <c r="N3123" t="str">
        <f>IF(ISBLANK(A3123),"",IF(H3124=0,NETWORKDAYS($H$3,H3123,holiday!$B$2:$B$10),IF(DAY(H3123)&lt;DAY(H3124),NETWORKDAYS($H$3,H3123,holiday!$B$2:$B$10),0)))</f>
        <v/>
      </c>
      <c r="O3123" t="str">
        <f>IF(ISBLANK(A3123),"",SUMIF($A$3:$A3123,O$2,$B$3:$B3123))</f>
        <v/>
      </c>
      <c r="P3123" t="str">
        <f>IF(ISBLANK(A3123),"",SUMIF($A$3:$A3123,P$2,$B$3:$B3123))</f>
        <v/>
      </c>
      <c r="Q3123" t="str">
        <f>IF(ISBLANK(A3123),"",SUMIF($A$3:$A3123,Q$2,$B$3:$B3123))</f>
        <v/>
      </c>
      <c r="R3123" t="str">
        <f>IF(ISBLANK(A3123),"",SUMIF($A$3:$A3123,R$2,$B$3:$B3123))</f>
        <v/>
      </c>
      <c r="T3123" s="2" t="str">
        <f t="shared" si="395"/>
        <v/>
      </c>
      <c r="U3123" s="2" t="str">
        <f t="shared" si="396"/>
        <v/>
      </c>
      <c r="V3123" s="2" t="str">
        <f t="shared" si="397"/>
        <v/>
      </c>
      <c r="W3123" s="2" t="str">
        <f t="shared" si="398"/>
        <v/>
      </c>
    </row>
    <row r="3124" spans="8:23" x14ac:dyDescent="0.3">
      <c r="H3124" s="12">
        <f t="shared" si="391"/>
        <v>0</v>
      </c>
      <c r="I3124" s="2" t="str">
        <f t="shared" si="392"/>
        <v/>
      </c>
      <c r="J3124" s="2" t="str">
        <f>IF(ISBLANK(A3124),"",-SUM(I$3:I3124))</f>
        <v/>
      </c>
      <c r="K3124" s="2" t="str">
        <f t="shared" si="393"/>
        <v/>
      </c>
      <c r="L3124" s="7" t="str">
        <f t="shared" si="394"/>
        <v/>
      </c>
      <c r="M3124" s="7" t="str">
        <f>IF(ISBLANK(A3124),"",K3124/($M$1+SUM(K$3:K3123)))</f>
        <v/>
      </c>
      <c r="N3124" t="str">
        <f>IF(ISBLANK(A3124),"",IF(H3125=0,NETWORKDAYS($H$3,H3124,holiday!$B$2:$B$10),IF(DAY(H3124)&lt;DAY(H3125),NETWORKDAYS($H$3,H3124,holiday!$B$2:$B$10),0)))</f>
        <v/>
      </c>
      <c r="O3124" t="str">
        <f>IF(ISBLANK(A3124),"",SUMIF($A$3:$A3124,O$2,$B$3:$B3124))</f>
        <v/>
      </c>
      <c r="P3124" t="str">
        <f>IF(ISBLANK(A3124),"",SUMIF($A$3:$A3124,P$2,$B$3:$B3124))</f>
        <v/>
      </c>
      <c r="Q3124" t="str">
        <f>IF(ISBLANK(A3124),"",SUMIF($A$3:$A3124,Q$2,$B$3:$B3124))</f>
        <v/>
      </c>
      <c r="R3124" t="str">
        <f>IF(ISBLANK(A3124),"",SUMIF($A$3:$A3124,R$2,$B$3:$B3124))</f>
        <v/>
      </c>
      <c r="T3124" s="2" t="str">
        <f t="shared" si="395"/>
        <v/>
      </c>
      <c r="U3124" s="2" t="str">
        <f t="shared" si="396"/>
        <v/>
      </c>
      <c r="V3124" s="2" t="str">
        <f t="shared" si="397"/>
        <v/>
      </c>
      <c r="W3124" s="2" t="str">
        <f t="shared" si="398"/>
        <v/>
      </c>
    </row>
    <row r="3125" spans="8:23" x14ac:dyDescent="0.3">
      <c r="H3125" s="12">
        <f t="shared" si="391"/>
        <v>0</v>
      </c>
      <c r="I3125" s="2" t="str">
        <f t="shared" si="392"/>
        <v/>
      </c>
      <c r="J3125" s="2" t="str">
        <f>IF(ISBLANK(A3125),"",-SUM(I$3:I3125))</f>
        <v/>
      </c>
      <c r="K3125" s="2" t="str">
        <f t="shared" si="393"/>
        <v/>
      </c>
      <c r="L3125" s="7" t="str">
        <f t="shared" si="394"/>
        <v/>
      </c>
      <c r="M3125" s="7" t="str">
        <f>IF(ISBLANK(A3125),"",K3125/($M$1+SUM(K$3:K3124)))</f>
        <v/>
      </c>
      <c r="N3125" t="str">
        <f>IF(ISBLANK(A3125),"",IF(H3126=0,NETWORKDAYS($H$3,H3125,holiday!$B$2:$B$10),IF(DAY(H3125)&lt;DAY(H3126),NETWORKDAYS($H$3,H3125,holiday!$B$2:$B$10),0)))</f>
        <v/>
      </c>
      <c r="O3125" t="str">
        <f>IF(ISBLANK(A3125),"",SUMIF($A$3:$A3125,O$2,$B$3:$B3125))</f>
        <v/>
      </c>
      <c r="P3125" t="str">
        <f>IF(ISBLANK(A3125),"",SUMIF($A$3:$A3125,P$2,$B$3:$B3125))</f>
        <v/>
      </c>
      <c r="Q3125" t="str">
        <f>IF(ISBLANK(A3125),"",SUMIF($A$3:$A3125,Q$2,$B$3:$B3125))</f>
        <v/>
      </c>
      <c r="R3125" t="str">
        <f>IF(ISBLANK(A3125),"",SUMIF($A$3:$A3125,R$2,$B$3:$B3125))</f>
        <v/>
      </c>
      <c r="T3125" s="2" t="str">
        <f t="shared" si="395"/>
        <v/>
      </c>
      <c r="U3125" s="2" t="str">
        <f t="shared" si="396"/>
        <v/>
      </c>
      <c r="V3125" s="2" t="str">
        <f t="shared" si="397"/>
        <v/>
      </c>
      <c r="W3125" s="2" t="str">
        <f t="shared" si="398"/>
        <v/>
      </c>
    </row>
    <row r="3126" spans="8:23" x14ac:dyDescent="0.3">
      <c r="H3126" s="12">
        <f t="shared" si="391"/>
        <v>0</v>
      </c>
      <c r="I3126" s="2" t="str">
        <f t="shared" si="392"/>
        <v/>
      </c>
      <c r="J3126" s="2" t="str">
        <f>IF(ISBLANK(A3126),"",-SUM(I$3:I3126))</f>
        <v/>
      </c>
      <c r="K3126" s="2" t="str">
        <f t="shared" si="393"/>
        <v/>
      </c>
      <c r="L3126" s="7" t="str">
        <f t="shared" si="394"/>
        <v/>
      </c>
      <c r="M3126" s="7" t="str">
        <f>IF(ISBLANK(A3126),"",K3126/($M$1+SUM(K$3:K3125)))</f>
        <v/>
      </c>
      <c r="N3126" t="str">
        <f>IF(ISBLANK(A3126),"",IF(H3127=0,NETWORKDAYS($H$3,H3126,holiday!$B$2:$B$10),IF(DAY(H3126)&lt;DAY(H3127),NETWORKDAYS($H$3,H3126,holiday!$B$2:$B$10),0)))</f>
        <v/>
      </c>
      <c r="O3126" t="str">
        <f>IF(ISBLANK(A3126),"",SUMIF($A$3:$A3126,O$2,$B$3:$B3126))</f>
        <v/>
      </c>
      <c r="P3126" t="str">
        <f>IF(ISBLANK(A3126),"",SUMIF($A$3:$A3126,P$2,$B$3:$B3126))</f>
        <v/>
      </c>
      <c r="Q3126" t="str">
        <f>IF(ISBLANK(A3126),"",SUMIF($A$3:$A3126,Q$2,$B$3:$B3126))</f>
        <v/>
      </c>
      <c r="R3126" t="str">
        <f>IF(ISBLANK(A3126),"",SUMIF($A$3:$A3126,R$2,$B$3:$B3126))</f>
        <v/>
      </c>
      <c r="T3126" s="2" t="str">
        <f t="shared" si="395"/>
        <v/>
      </c>
      <c r="U3126" s="2" t="str">
        <f t="shared" si="396"/>
        <v/>
      </c>
      <c r="V3126" s="2" t="str">
        <f t="shared" si="397"/>
        <v/>
      </c>
      <c r="W3126" s="2" t="str">
        <f t="shared" si="398"/>
        <v/>
      </c>
    </row>
    <row r="3127" spans="8:23" x14ac:dyDescent="0.3">
      <c r="H3127" s="12">
        <f t="shared" si="391"/>
        <v>0</v>
      </c>
      <c r="I3127" s="2" t="str">
        <f t="shared" si="392"/>
        <v/>
      </c>
      <c r="J3127" s="2" t="str">
        <f>IF(ISBLANK(A3127),"",-SUM(I$3:I3127))</f>
        <v/>
      </c>
      <c r="K3127" s="2" t="str">
        <f t="shared" si="393"/>
        <v/>
      </c>
      <c r="L3127" s="7" t="str">
        <f t="shared" si="394"/>
        <v/>
      </c>
      <c r="M3127" s="7" t="str">
        <f>IF(ISBLANK(A3127),"",K3127/($M$1+SUM(K$3:K3126)))</f>
        <v/>
      </c>
      <c r="N3127" t="str">
        <f>IF(ISBLANK(A3127),"",IF(H3128=0,NETWORKDAYS($H$3,H3127,holiday!$B$2:$B$10),IF(DAY(H3127)&lt;DAY(H3128),NETWORKDAYS($H$3,H3127,holiday!$B$2:$B$10),0)))</f>
        <v/>
      </c>
      <c r="O3127" t="str">
        <f>IF(ISBLANK(A3127),"",SUMIF($A$3:$A3127,O$2,$B$3:$B3127))</f>
        <v/>
      </c>
      <c r="P3127" t="str">
        <f>IF(ISBLANK(A3127),"",SUMIF($A$3:$A3127,P$2,$B$3:$B3127))</f>
        <v/>
      </c>
      <c r="Q3127" t="str">
        <f>IF(ISBLANK(A3127),"",SUMIF($A$3:$A3127,Q$2,$B$3:$B3127))</f>
        <v/>
      </c>
      <c r="R3127" t="str">
        <f>IF(ISBLANK(A3127),"",SUMIF($A$3:$A3127,R$2,$B$3:$B3127))</f>
        <v/>
      </c>
      <c r="T3127" s="2" t="str">
        <f t="shared" si="395"/>
        <v/>
      </c>
      <c r="U3127" s="2" t="str">
        <f t="shared" si="396"/>
        <v/>
      </c>
      <c r="V3127" s="2" t="str">
        <f t="shared" si="397"/>
        <v/>
      </c>
      <c r="W3127" s="2" t="str">
        <f t="shared" si="398"/>
        <v/>
      </c>
    </row>
    <row r="3128" spans="8:23" x14ac:dyDescent="0.3">
      <c r="H3128" s="12">
        <f t="shared" si="391"/>
        <v>0</v>
      </c>
      <c r="I3128" s="2" t="str">
        <f t="shared" si="392"/>
        <v/>
      </c>
      <c r="J3128" s="2" t="str">
        <f>IF(ISBLANK(A3128),"",-SUM(I$3:I3128))</f>
        <v/>
      </c>
      <c r="K3128" s="2" t="str">
        <f t="shared" si="393"/>
        <v/>
      </c>
      <c r="L3128" s="7" t="str">
        <f t="shared" si="394"/>
        <v/>
      </c>
      <c r="M3128" s="7" t="str">
        <f>IF(ISBLANK(A3128),"",K3128/($M$1+SUM(K$3:K3127)))</f>
        <v/>
      </c>
      <c r="N3128" t="str">
        <f>IF(ISBLANK(A3128),"",IF(H3129=0,NETWORKDAYS($H$3,H3128,holiday!$B$2:$B$10),IF(DAY(H3128)&lt;DAY(H3129),NETWORKDAYS($H$3,H3128,holiday!$B$2:$B$10),0)))</f>
        <v/>
      </c>
      <c r="O3128" t="str">
        <f>IF(ISBLANK(A3128),"",SUMIF($A$3:$A3128,O$2,$B$3:$B3128))</f>
        <v/>
      </c>
      <c r="P3128" t="str">
        <f>IF(ISBLANK(A3128),"",SUMIF($A$3:$A3128,P$2,$B$3:$B3128))</f>
        <v/>
      </c>
      <c r="Q3128" t="str">
        <f>IF(ISBLANK(A3128),"",SUMIF($A$3:$A3128,Q$2,$B$3:$B3128))</f>
        <v/>
      </c>
      <c r="R3128" t="str">
        <f>IF(ISBLANK(A3128),"",SUMIF($A$3:$A3128,R$2,$B$3:$B3128))</f>
        <v/>
      </c>
      <c r="T3128" s="2" t="str">
        <f t="shared" si="395"/>
        <v/>
      </c>
      <c r="U3128" s="2" t="str">
        <f t="shared" si="396"/>
        <v/>
      </c>
      <c r="V3128" s="2" t="str">
        <f t="shared" si="397"/>
        <v/>
      </c>
      <c r="W3128" s="2" t="str">
        <f t="shared" si="398"/>
        <v/>
      </c>
    </row>
    <row r="3129" spans="8:23" x14ac:dyDescent="0.3">
      <c r="H3129" s="12">
        <f t="shared" si="391"/>
        <v>0</v>
      </c>
      <c r="I3129" s="2" t="str">
        <f t="shared" si="392"/>
        <v/>
      </c>
      <c r="J3129" s="2" t="str">
        <f>IF(ISBLANK(A3129),"",-SUM(I$3:I3129))</f>
        <v/>
      </c>
      <c r="K3129" s="2" t="str">
        <f t="shared" si="393"/>
        <v/>
      </c>
      <c r="L3129" s="7" t="str">
        <f t="shared" si="394"/>
        <v/>
      </c>
      <c r="M3129" s="7" t="str">
        <f>IF(ISBLANK(A3129),"",K3129/($M$1+SUM(K$3:K3128)))</f>
        <v/>
      </c>
      <c r="N3129" t="str">
        <f>IF(ISBLANK(A3129),"",IF(H3130=0,NETWORKDAYS($H$3,H3129,holiday!$B$2:$B$10),IF(DAY(H3129)&lt;DAY(H3130),NETWORKDAYS($H$3,H3129,holiday!$B$2:$B$10),0)))</f>
        <v/>
      </c>
      <c r="O3129" t="str">
        <f>IF(ISBLANK(A3129),"",SUMIF($A$3:$A3129,O$2,$B$3:$B3129))</f>
        <v/>
      </c>
      <c r="P3129" t="str">
        <f>IF(ISBLANK(A3129),"",SUMIF($A$3:$A3129,P$2,$B$3:$B3129))</f>
        <v/>
      </c>
      <c r="Q3129" t="str">
        <f>IF(ISBLANK(A3129),"",SUMIF($A$3:$A3129,Q$2,$B$3:$B3129))</f>
        <v/>
      </c>
      <c r="R3129" t="str">
        <f>IF(ISBLANK(A3129),"",SUMIF($A$3:$A3129,R$2,$B$3:$B3129))</f>
        <v/>
      </c>
      <c r="T3129" s="2" t="str">
        <f t="shared" si="395"/>
        <v/>
      </c>
      <c r="U3129" s="2" t="str">
        <f t="shared" si="396"/>
        <v/>
      </c>
      <c r="V3129" s="2" t="str">
        <f t="shared" si="397"/>
        <v/>
      </c>
      <c r="W3129" s="2" t="str">
        <f t="shared" si="398"/>
        <v/>
      </c>
    </row>
    <row r="3130" spans="8:23" x14ac:dyDescent="0.3">
      <c r="H3130" s="12">
        <f t="shared" si="391"/>
        <v>0</v>
      </c>
      <c r="I3130" s="2" t="str">
        <f t="shared" si="392"/>
        <v/>
      </c>
      <c r="J3130" s="2" t="str">
        <f>IF(ISBLANK(A3130),"",-SUM(I$3:I3130))</f>
        <v/>
      </c>
      <c r="K3130" s="2" t="str">
        <f t="shared" si="393"/>
        <v/>
      </c>
      <c r="L3130" s="7" t="str">
        <f t="shared" si="394"/>
        <v/>
      </c>
      <c r="M3130" s="7" t="str">
        <f>IF(ISBLANK(A3130),"",K3130/($M$1+SUM(K$3:K3129)))</f>
        <v/>
      </c>
      <c r="N3130" t="str">
        <f>IF(ISBLANK(A3130),"",IF(H3131=0,NETWORKDAYS($H$3,H3130,holiday!$B$2:$B$10),IF(DAY(H3130)&lt;DAY(H3131),NETWORKDAYS($H$3,H3130,holiday!$B$2:$B$10),0)))</f>
        <v/>
      </c>
      <c r="O3130" t="str">
        <f>IF(ISBLANK(A3130),"",SUMIF($A$3:$A3130,O$2,$B$3:$B3130))</f>
        <v/>
      </c>
      <c r="P3130" t="str">
        <f>IF(ISBLANK(A3130),"",SUMIF($A$3:$A3130,P$2,$B$3:$B3130))</f>
        <v/>
      </c>
      <c r="Q3130" t="str">
        <f>IF(ISBLANK(A3130),"",SUMIF($A$3:$A3130,Q$2,$B$3:$B3130))</f>
        <v/>
      </c>
      <c r="R3130" t="str">
        <f>IF(ISBLANK(A3130),"",SUMIF($A$3:$A3130,R$2,$B$3:$B3130))</f>
        <v/>
      </c>
      <c r="T3130" s="2" t="str">
        <f t="shared" si="395"/>
        <v/>
      </c>
      <c r="U3130" s="2" t="str">
        <f t="shared" si="396"/>
        <v/>
      </c>
      <c r="V3130" s="2" t="str">
        <f t="shared" si="397"/>
        <v/>
      </c>
      <c r="W3130" s="2" t="str">
        <f t="shared" si="398"/>
        <v/>
      </c>
    </row>
    <row r="3131" spans="8:23" x14ac:dyDescent="0.3">
      <c r="H3131" s="12">
        <f t="shared" si="391"/>
        <v>0</v>
      </c>
      <c r="I3131" s="2" t="str">
        <f t="shared" si="392"/>
        <v/>
      </c>
      <c r="J3131" s="2" t="str">
        <f>IF(ISBLANK(A3131),"",-SUM(I$3:I3131))</f>
        <v/>
      </c>
      <c r="K3131" s="2" t="str">
        <f t="shared" si="393"/>
        <v/>
      </c>
      <c r="L3131" s="7" t="str">
        <f t="shared" si="394"/>
        <v/>
      </c>
      <c r="M3131" s="7" t="str">
        <f>IF(ISBLANK(A3131),"",K3131/($M$1+SUM(K$3:K3130)))</f>
        <v/>
      </c>
      <c r="N3131" t="str">
        <f>IF(ISBLANK(A3131),"",IF(H3132=0,NETWORKDAYS($H$3,H3131,holiday!$B$2:$B$10),IF(DAY(H3131)&lt;DAY(H3132),NETWORKDAYS($H$3,H3131,holiday!$B$2:$B$10),0)))</f>
        <v/>
      </c>
      <c r="O3131" t="str">
        <f>IF(ISBLANK(A3131),"",SUMIF($A$3:$A3131,O$2,$B$3:$B3131))</f>
        <v/>
      </c>
      <c r="P3131" t="str">
        <f>IF(ISBLANK(A3131),"",SUMIF($A$3:$A3131,P$2,$B$3:$B3131))</f>
        <v/>
      </c>
      <c r="Q3131" t="str">
        <f>IF(ISBLANK(A3131),"",SUMIF($A$3:$A3131,Q$2,$B$3:$B3131))</f>
        <v/>
      </c>
      <c r="R3131" t="str">
        <f>IF(ISBLANK(A3131),"",SUMIF($A$3:$A3131,R$2,$B$3:$B3131))</f>
        <v/>
      </c>
      <c r="T3131" s="2" t="str">
        <f t="shared" si="395"/>
        <v/>
      </c>
      <c r="U3131" s="2" t="str">
        <f t="shared" si="396"/>
        <v/>
      </c>
      <c r="V3131" s="2" t="str">
        <f t="shared" si="397"/>
        <v/>
      </c>
      <c r="W3131" s="2" t="str">
        <f t="shared" si="398"/>
        <v/>
      </c>
    </row>
    <row r="3132" spans="8:23" x14ac:dyDescent="0.3">
      <c r="H3132" s="12">
        <f t="shared" si="391"/>
        <v>0</v>
      </c>
      <c r="I3132" s="2" t="str">
        <f t="shared" si="392"/>
        <v/>
      </c>
      <c r="J3132" s="2" t="str">
        <f>IF(ISBLANK(A3132),"",-SUM(I$3:I3132))</f>
        <v/>
      </c>
      <c r="K3132" s="2" t="str">
        <f t="shared" si="393"/>
        <v/>
      </c>
      <c r="L3132" s="7" t="str">
        <f t="shared" si="394"/>
        <v/>
      </c>
      <c r="M3132" s="7" t="str">
        <f>IF(ISBLANK(A3132),"",K3132/($M$1+SUM(K$3:K3131)))</f>
        <v/>
      </c>
      <c r="N3132" t="str">
        <f>IF(ISBLANK(A3132),"",IF(H3133=0,NETWORKDAYS($H$3,H3132,holiday!$B$2:$B$10),IF(DAY(H3132)&lt;DAY(H3133),NETWORKDAYS($H$3,H3132,holiday!$B$2:$B$10),0)))</f>
        <v/>
      </c>
      <c r="O3132" t="str">
        <f>IF(ISBLANK(A3132),"",SUMIF($A$3:$A3132,O$2,$B$3:$B3132))</f>
        <v/>
      </c>
      <c r="P3132" t="str">
        <f>IF(ISBLANK(A3132),"",SUMIF($A$3:$A3132,P$2,$B$3:$B3132))</f>
        <v/>
      </c>
      <c r="Q3132" t="str">
        <f>IF(ISBLANK(A3132),"",SUMIF($A$3:$A3132,Q$2,$B$3:$B3132))</f>
        <v/>
      </c>
      <c r="R3132" t="str">
        <f>IF(ISBLANK(A3132),"",SUMIF($A$3:$A3132,R$2,$B$3:$B3132))</f>
        <v/>
      </c>
      <c r="T3132" s="2" t="str">
        <f t="shared" si="395"/>
        <v/>
      </c>
      <c r="U3132" s="2" t="str">
        <f t="shared" si="396"/>
        <v/>
      </c>
      <c r="V3132" s="2" t="str">
        <f t="shared" si="397"/>
        <v/>
      </c>
      <c r="W3132" s="2" t="str">
        <f t="shared" si="398"/>
        <v/>
      </c>
    </row>
    <row r="3133" spans="8:23" x14ac:dyDescent="0.3">
      <c r="H3133" s="12">
        <f t="shared" si="391"/>
        <v>0</v>
      </c>
      <c r="I3133" s="2" t="str">
        <f t="shared" si="392"/>
        <v/>
      </c>
      <c r="J3133" s="2" t="str">
        <f>IF(ISBLANK(A3133),"",-SUM(I$3:I3133))</f>
        <v/>
      </c>
      <c r="K3133" s="2" t="str">
        <f t="shared" si="393"/>
        <v/>
      </c>
      <c r="L3133" s="7" t="str">
        <f t="shared" si="394"/>
        <v/>
      </c>
      <c r="M3133" s="7" t="str">
        <f>IF(ISBLANK(A3133),"",K3133/($M$1+SUM(K$3:K3132)))</f>
        <v/>
      </c>
      <c r="N3133" t="str">
        <f>IF(ISBLANK(A3133),"",IF(H3134=0,NETWORKDAYS($H$3,H3133,holiday!$B$2:$B$10),IF(DAY(H3133)&lt;DAY(H3134),NETWORKDAYS($H$3,H3133,holiday!$B$2:$B$10),0)))</f>
        <v/>
      </c>
      <c r="O3133" t="str">
        <f>IF(ISBLANK(A3133),"",SUMIF($A$3:$A3133,O$2,$B$3:$B3133))</f>
        <v/>
      </c>
      <c r="P3133" t="str">
        <f>IF(ISBLANK(A3133),"",SUMIF($A$3:$A3133,P$2,$B$3:$B3133))</f>
        <v/>
      </c>
      <c r="Q3133" t="str">
        <f>IF(ISBLANK(A3133),"",SUMIF($A$3:$A3133,Q$2,$B$3:$B3133))</f>
        <v/>
      </c>
      <c r="R3133" t="str">
        <f>IF(ISBLANK(A3133),"",SUMIF($A$3:$A3133,R$2,$B$3:$B3133))</f>
        <v/>
      </c>
      <c r="T3133" s="2" t="str">
        <f t="shared" si="395"/>
        <v/>
      </c>
      <c r="U3133" s="2" t="str">
        <f t="shared" si="396"/>
        <v/>
      </c>
      <c r="V3133" s="2" t="str">
        <f t="shared" si="397"/>
        <v/>
      </c>
      <c r="W3133" s="2" t="str">
        <f t="shared" si="398"/>
        <v/>
      </c>
    </row>
    <row r="3134" spans="8:23" x14ac:dyDescent="0.3">
      <c r="H3134" s="12">
        <f t="shared" si="391"/>
        <v>0</v>
      </c>
      <c r="I3134" s="2" t="str">
        <f t="shared" si="392"/>
        <v/>
      </c>
      <c r="J3134" s="2" t="str">
        <f>IF(ISBLANK(A3134),"",-SUM(I$3:I3134))</f>
        <v/>
      </c>
      <c r="K3134" s="2" t="str">
        <f t="shared" si="393"/>
        <v/>
      </c>
      <c r="L3134" s="7" t="str">
        <f t="shared" si="394"/>
        <v/>
      </c>
      <c r="M3134" s="7" t="str">
        <f>IF(ISBLANK(A3134),"",K3134/($M$1+SUM(K$3:K3133)))</f>
        <v/>
      </c>
      <c r="N3134" t="str">
        <f>IF(ISBLANK(A3134),"",IF(H3135=0,NETWORKDAYS($H$3,H3134,holiday!$B$2:$B$10),IF(DAY(H3134)&lt;DAY(H3135),NETWORKDAYS($H$3,H3134,holiday!$B$2:$B$10),0)))</f>
        <v/>
      </c>
      <c r="O3134" t="str">
        <f>IF(ISBLANK(A3134),"",SUMIF($A$3:$A3134,O$2,$B$3:$B3134))</f>
        <v/>
      </c>
      <c r="P3134" t="str">
        <f>IF(ISBLANK(A3134),"",SUMIF($A$3:$A3134,P$2,$B$3:$B3134))</f>
        <v/>
      </c>
      <c r="Q3134" t="str">
        <f>IF(ISBLANK(A3134),"",SUMIF($A$3:$A3134,Q$2,$B$3:$B3134))</f>
        <v/>
      </c>
      <c r="R3134" t="str">
        <f>IF(ISBLANK(A3134),"",SUMIF($A$3:$A3134,R$2,$B$3:$B3134))</f>
        <v/>
      </c>
      <c r="T3134" s="2" t="str">
        <f t="shared" si="395"/>
        <v/>
      </c>
      <c r="U3134" s="2" t="str">
        <f t="shared" si="396"/>
        <v/>
      </c>
      <c r="V3134" s="2" t="str">
        <f t="shared" si="397"/>
        <v/>
      </c>
      <c r="W3134" s="2" t="str">
        <f t="shared" si="398"/>
        <v/>
      </c>
    </row>
    <row r="3135" spans="8:23" x14ac:dyDescent="0.3">
      <c r="H3135" s="12">
        <f t="shared" si="391"/>
        <v>0</v>
      </c>
      <c r="I3135" s="2" t="str">
        <f t="shared" si="392"/>
        <v/>
      </c>
      <c r="J3135" s="2" t="str">
        <f>IF(ISBLANK(A3135),"",-SUM(I$3:I3135))</f>
        <v/>
      </c>
      <c r="K3135" s="2" t="str">
        <f t="shared" si="393"/>
        <v/>
      </c>
      <c r="L3135" s="7" t="str">
        <f t="shared" si="394"/>
        <v/>
      </c>
      <c r="M3135" s="7" t="str">
        <f>IF(ISBLANK(A3135),"",K3135/($M$1+SUM(K$3:K3134)))</f>
        <v/>
      </c>
      <c r="N3135" t="str">
        <f>IF(ISBLANK(A3135),"",IF(H3136=0,NETWORKDAYS($H$3,H3135,holiday!$B$2:$B$10),IF(DAY(H3135)&lt;DAY(H3136),NETWORKDAYS($H$3,H3135,holiday!$B$2:$B$10),0)))</f>
        <v/>
      </c>
      <c r="O3135" t="str">
        <f>IF(ISBLANK(A3135),"",SUMIF($A$3:$A3135,O$2,$B$3:$B3135))</f>
        <v/>
      </c>
      <c r="P3135" t="str">
        <f>IF(ISBLANK(A3135),"",SUMIF($A$3:$A3135,P$2,$B$3:$B3135))</f>
        <v/>
      </c>
      <c r="Q3135" t="str">
        <f>IF(ISBLANK(A3135),"",SUMIF($A$3:$A3135,Q$2,$B$3:$B3135))</f>
        <v/>
      </c>
      <c r="R3135" t="str">
        <f>IF(ISBLANK(A3135),"",SUMIF($A$3:$A3135,R$2,$B$3:$B3135))</f>
        <v/>
      </c>
      <c r="T3135" s="2" t="str">
        <f t="shared" si="395"/>
        <v/>
      </c>
      <c r="U3135" s="2" t="str">
        <f t="shared" si="396"/>
        <v/>
      </c>
      <c r="V3135" s="2" t="str">
        <f t="shared" si="397"/>
        <v/>
      </c>
      <c r="W3135" s="2" t="str">
        <f t="shared" si="398"/>
        <v/>
      </c>
    </row>
    <row r="3136" spans="8:23" x14ac:dyDescent="0.3">
      <c r="H3136" s="12">
        <f t="shared" si="391"/>
        <v>0</v>
      </c>
      <c r="I3136" s="2" t="str">
        <f t="shared" si="392"/>
        <v/>
      </c>
      <c r="J3136" s="2" t="str">
        <f>IF(ISBLANK(A3136),"",-SUM(I$3:I3136))</f>
        <v/>
      </c>
      <c r="K3136" s="2" t="str">
        <f t="shared" si="393"/>
        <v/>
      </c>
      <c r="L3136" s="7" t="str">
        <f t="shared" si="394"/>
        <v/>
      </c>
      <c r="M3136" s="7" t="str">
        <f>IF(ISBLANK(A3136),"",K3136/($M$1+SUM(K$3:K3135)))</f>
        <v/>
      </c>
      <c r="N3136" t="str">
        <f>IF(ISBLANK(A3136),"",IF(H3137=0,NETWORKDAYS($H$3,H3136,holiday!$B$2:$B$10),IF(DAY(H3136)&lt;DAY(H3137),NETWORKDAYS($H$3,H3136,holiday!$B$2:$B$10),0)))</f>
        <v/>
      </c>
      <c r="O3136" t="str">
        <f>IF(ISBLANK(A3136),"",SUMIF($A$3:$A3136,O$2,$B$3:$B3136))</f>
        <v/>
      </c>
      <c r="P3136" t="str">
        <f>IF(ISBLANK(A3136),"",SUMIF($A$3:$A3136,P$2,$B$3:$B3136))</f>
        <v/>
      </c>
      <c r="Q3136" t="str">
        <f>IF(ISBLANK(A3136),"",SUMIF($A$3:$A3136,Q$2,$B$3:$B3136))</f>
        <v/>
      </c>
      <c r="R3136" t="str">
        <f>IF(ISBLANK(A3136),"",SUMIF($A$3:$A3136,R$2,$B$3:$B3136))</f>
        <v/>
      </c>
      <c r="T3136" s="2" t="str">
        <f t="shared" si="395"/>
        <v/>
      </c>
      <c r="U3136" s="2" t="str">
        <f t="shared" si="396"/>
        <v/>
      </c>
      <c r="V3136" s="2" t="str">
        <f t="shared" si="397"/>
        <v/>
      </c>
      <c r="W3136" s="2" t="str">
        <f t="shared" si="398"/>
        <v/>
      </c>
    </row>
    <row r="3137" spans="8:23" x14ac:dyDescent="0.3">
      <c r="H3137" s="12">
        <f t="shared" si="391"/>
        <v>0</v>
      </c>
      <c r="I3137" s="2" t="str">
        <f t="shared" si="392"/>
        <v/>
      </c>
      <c r="J3137" s="2" t="str">
        <f>IF(ISBLANK(A3137),"",-SUM(I$3:I3137))</f>
        <v/>
      </c>
      <c r="K3137" s="2" t="str">
        <f t="shared" si="393"/>
        <v/>
      </c>
      <c r="L3137" s="7" t="str">
        <f t="shared" si="394"/>
        <v/>
      </c>
      <c r="M3137" s="7" t="str">
        <f>IF(ISBLANK(A3137),"",K3137/($M$1+SUM(K$3:K3136)))</f>
        <v/>
      </c>
      <c r="N3137" t="str">
        <f>IF(ISBLANK(A3137),"",IF(H3138=0,NETWORKDAYS($H$3,H3137,holiday!$B$2:$B$10),IF(DAY(H3137)&lt;DAY(H3138),NETWORKDAYS($H$3,H3137,holiday!$B$2:$B$10),0)))</f>
        <v/>
      </c>
      <c r="O3137" t="str">
        <f>IF(ISBLANK(A3137),"",SUMIF($A$3:$A3137,O$2,$B$3:$B3137))</f>
        <v/>
      </c>
      <c r="P3137" t="str">
        <f>IF(ISBLANK(A3137),"",SUMIF($A$3:$A3137,P$2,$B$3:$B3137))</f>
        <v/>
      </c>
      <c r="Q3137" t="str">
        <f>IF(ISBLANK(A3137),"",SUMIF($A$3:$A3137,Q$2,$B$3:$B3137))</f>
        <v/>
      </c>
      <c r="R3137" t="str">
        <f>IF(ISBLANK(A3137),"",SUMIF($A$3:$A3137,R$2,$B$3:$B3137))</f>
        <v/>
      </c>
      <c r="T3137" s="2" t="str">
        <f t="shared" si="395"/>
        <v/>
      </c>
      <c r="U3137" s="2" t="str">
        <f t="shared" si="396"/>
        <v/>
      </c>
      <c r="V3137" s="2" t="str">
        <f t="shared" si="397"/>
        <v/>
      </c>
      <c r="W3137" s="2" t="str">
        <f t="shared" si="398"/>
        <v/>
      </c>
    </row>
    <row r="3138" spans="8:23" x14ac:dyDescent="0.3">
      <c r="H3138" s="12">
        <f t="shared" si="391"/>
        <v>0</v>
      </c>
      <c r="I3138" s="2" t="str">
        <f t="shared" si="392"/>
        <v/>
      </c>
      <c r="J3138" s="2" t="str">
        <f>IF(ISBLANK(A3138),"",-SUM(I$3:I3138))</f>
        <v/>
      </c>
      <c r="K3138" s="2" t="str">
        <f t="shared" si="393"/>
        <v/>
      </c>
      <c r="L3138" s="7" t="str">
        <f t="shared" si="394"/>
        <v/>
      </c>
      <c r="M3138" s="7" t="str">
        <f>IF(ISBLANK(A3138),"",K3138/($M$1+SUM(K$3:K3137)))</f>
        <v/>
      </c>
      <c r="N3138" t="str">
        <f>IF(ISBLANK(A3138),"",IF(H3139=0,NETWORKDAYS($H$3,H3138,holiday!$B$2:$B$10),IF(DAY(H3138)&lt;DAY(H3139),NETWORKDAYS($H$3,H3138,holiday!$B$2:$B$10),0)))</f>
        <v/>
      </c>
      <c r="O3138" t="str">
        <f>IF(ISBLANK(A3138),"",SUMIF($A$3:$A3138,O$2,$B$3:$B3138))</f>
        <v/>
      </c>
      <c r="P3138" t="str">
        <f>IF(ISBLANK(A3138),"",SUMIF($A$3:$A3138,P$2,$B$3:$B3138))</f>
        <v/>
      </c>
      <c r="Q3138" t="str">
        <f>IF(ISBLANK(A3138),"",SUMIF($A$3:$A3138,Q$2,$B$3:$B3138))</f>
        <v/>
      </c>
      <c r="R3138" t="str">
        <f>IF(ISBLANK(A3138),"",SUMIF($A$3:$A3138,R$2,$B$3:$B3138))</f>
        <v/>
      </c>
      <c r="T3138" s="2" t="str">
        <f t="shared" si="395"/>
        <v/>
      </c>
      <c r="U3138" s="2" t="str">
        <f t="shared" si="396"/>
        <v/>
      </c>
      <c r="V3138" s="2" t="str">
        <f t="shared" si="397"/>
        <v/>
      </c>
      <c r="W3138" s="2" t="str">
        <f t="shared" si="398"/>
        <v/>
      </c>
    </row>
    <row r="3139" spans="8:23" x14ac:dyDescent="0.3">
      <c r="H3139" s="12">
        <f t="shared" si="391"/>
        <v>0</v>
      </c>
      <c r="I3139" s="2" t="str">
        <f t="shared" si="392"/>
        <v/>
      </c>
      <c r="J3139" s="2" t="str">
        <f>IF(ISBLANK(A3139),"",-SUM(I$3:I3139))</f>
        <v/>
      </c>
      <c r="K3139" s="2" t="str">
        <f t="shared" si="393"/>
        <v/>
      </c>
      <c r="L3139" s="7" t="str">
        <f t="shared" si="394"/>
        <v/>
      </c>
      <c r="M3139" s="7" t="str">
        <f>IF(ISBLANK(A3139),"",K3139/($M$1+SUM(K$3:K3138)))</f>
        <v/>
      </c>
      <c r="N3139" t="str">
        <f>IF(ISBLANK(A3139),"",IF(H3140=0,NETWORKDAYS($H$3,H3139,holiday!$B$2:$B$10),IF(DAY(H3139)&lt;DAY(H3140),NETWORKDAYS($H$3,H3139,holiday!$B$2:$B$10),0)))</f>
        <v/>
      </c>
      <c r="O3139" t="str">
        <f>IF(ISBLANK(A3139),"",SUMIF($A$3:$A3139,O$2,$B$3:$B3139))</f>
        <v/>
      </c>
      <c r="P3139" t="str">
        <f>IF(ISBLANK(A3139),"",SUMIF($A$3:$A3139,P$2,$B$3:$B3139))</f>
        <v/>
      </c>
      <c r="Q3139" t="str">
        <f>IF(ISBLANK(A3139),"",SUMIF($A$3:$A3139,Q$2,$B$3:$B3139))</f>
        <v/>
      </c>
      <c r="R3139" t="str">
        <f>IF(ISBLANK(A3139),"",SUMIF($A$3:$A3139,R$2,$B$3:$B3139))</f>
        <v/>
      </c>
      <c r="T3139" s="2" t="str">
        <f t="shared" si="395"/>
        <v/>
      </c>
      <c r="U3139" s="2" t="str">
        <f t="shared" si="396"/>
        <v/>
      </c>
      <c r="V3139" s="2" t="str">
        <f t="shared" si="397"/>
        <v/>
      </c>
      <c r="W3139" s="2" t="str">
        <f t="shared" si="398"/>
        <v/>
      </c>
    </row>
    <row r="3140" spans="8:23" x14ac:dyDescent="0.3">
      <c r="H3140" s="12">
        <f t="shared" ref="H3140:H3203" si="399">IF(ISBLANK(D3140),,LEFT(D3140,LEN(D3140)-6)*1)</f>
        <v>0</v>
      </c>
      <c r="I3140" s="2" t="str">
        <f t="shared" si="392"/>
        <v/>
      </c>
      <c r="J3140" s="2" t="str">
        <f>IF(ISBLANK(A3140),"",-SUM(I$3:I3140))</f>
        <v/>
      </c>
      <c r="K3140" s="2" t="str">
        <f t="shared" si="393"/>
        <v/>
      </c>
      <c r="L3140" s="7" t="str">
        <f t="shared" si="394"/>
        <v/>
      </c>
      <c r="M3140" s="7" t="str">
        <f>IF(ISBLANK(A3140),"",K3140/($M$1+SUM(K$3:K3139)))</f>
        <v/>
      </c>
      <c r="N3140" t="str">
        <f>IF(ISBLANK(A3140),"",IF(H3141=0,NETWORKDAYS($H$3,H3140,holiday!$B$2:$B$10),IF(DAY(H3140)&lt;DAY(H3141),NETWORKDAYS($H$3,H3140,holiday!$B$2:$B$10),0)))</f>
        <v/>
      </c>
      <c r="O3140" t="str">
        <f>IF(ISBLANK(A3140),"",SUMIF($A$3:$A3140,O$2,$B$3:$B3140))</f>
        <v/>
      </c>
      <c r="P3140" t="str">
        <f>IF(ISBLANK(A3140),"",SUMIF($A$3:$A3140,P$2,$B$3:$B3140))</f>
        <v/>
      </c>
      <c r="Q3140" t="str">
        <f>IF(ISBLANK(A3140),"",SUMIF($A$3:$A3140,Q$2,$B$3:$B3140))</f>
        <v/>
      </c>
      <c r="R3140" t="str">
        <f>IF(ISBLANK(A3140),"",SUMIF($A$3:$A3140,R$2,$B$3:$B3140))</f>
        <v/>
      </c>
      <c r="T3140" s="2" t="str">
        <f t="shared" si="395"/>
        <v/>
      </c>
      <c r="U3140" s="2" t="str">
        <f t="shared" si="396"/>
        <v/>
      </c>
      <c r="V3140" s="2" t="str">
        <f t="shared" si="397"/>
        <v/>
      </c>
      <c r="W3140" s="2" t="str">
        <f t="shared" si="398"/>
        <v/>
      </c>
    </row>
    <row r="3141" spans="8:23" x14ac:dyDescent="0.3">
      <c r="H3141" s="12">
        <f t="shared" si="399"/>
        <v>0</v>
      </c>
      <c r="I3141" s="2" t="str">
        <f t="shared" si="392"/>
        <v/>
      </c>
      <c r="J3141" s="2" t="str">
        <f>IF(ISBLANK(A3141),"",-SUM(I$3:I3141))</f>
        <v/>
      </c>
      <c r="K3141" s="2" t="str">
        <f t="shared" si="393"/>
        <v/>
      </c>
      <c r="L3141" s="7" t="str">
        <f t="shared" si="394"/>
        <v/>
      </c>
      <c r="M3141" s="7" t="str">
        <f>IF(ISBLANK(A3141),"",K3141/($M$1+SUM(K$3:K3140)))</f>
        <v/>
      </c>
      <c r="N3141" t="str">
        <f>IF(ISBLANK(A3141),"",IF(H3142=0,NETWORKDAYS($H$3,H3141,holiday!$B$2:$B$10),IF(DAY(H3141)&lt;DAY(H3142),NETWORKDAYS($H$3,H3141,holiday!$B$2:$B$10),0)))</f>
        <v/>
      </c>
      <c r="O3141" t="str">
        <f>IF(ISBLANK(A3141),"",SUMIF($A$3:$A3141,O$2,$B$3:$B3141))</f>
        <v/>
      </c>
      <c r="P3141" t="str">
        <f>IF(ISBLANK(A3141),"",SUMIF($A$3:$A3141,P$2,$B$3:$B3141))</f>
        <v/>
      </c>
      <c r="Q3141" t="str">
        <f>IF(ISBLANK(A3141),"",SUMIF($A$3:$A3141,Q$2,$B$3:$B3141))</f>
        <v/>
      </c>
      <c r="R3141" t="str">
        <f>IF(ISBLANK(A3141),"",SUMIF($A$3:$A3141,R$2,$B$3:$B3141))</f>
        <v/>
      </c>
      <c r="T3141" s="2" t="str">
        <f t="shared" si="395"/>
        <v/>
      </c>
      <c r="U3141" s="2" t="str">
        <f t="shared" si="396"/>
        <v/>
      </c>
      <c r="V3141" s="2" t="str">
        <f t="shared" si="397"/>
        <v/>
      </c>
      <c r="W3141" s="2" t="str">
        <f t="shared" si="398"/>
        <v/>
      </c>
    </row>
    <row r="3142" spans="8:23" x14ac:dyDescent="0.3">
      <c r="H3142" s="12">
        <f t="shared" si="399"/>
        <v>0</v>
      </c>
      <c r="I3142" s="2" t="str">
        <f t="shared" si="392"/>
        <v/>
      </c>
      <c r="J3142" s="2" t="str">
        <f>IF(ISBLANK(A3142),"",-SUM(I$3:I3142))</f>
        <v/>
      </c>
      <c r="K3142" s="2" t="str">
        <f t="shared" si="393"/>
        <v/>
      </c>
      <c r="L3142" s="7" t="str">
        <f t="shared" si="394"/>
        <v/>
      </c>
      <c r="M3142" s="7" t="str">
        <f>IF(ISBLANK(A3142),"",K3142/($M$1+SUM(K$3:K3141)))</f>
        <v/>
      </c>
      <c r="N3142" t="str">
        <f>IF(ISBLANK(A3142),"",IF(H3143=0,NETWORKDAYS($H$3,H3142,holiday!$B$2:$B$10),IF(DAY(H3142)&lt;DAY(H3143),NETWORKDAYS($H$3,H3142,holiday!$B$2:$B$10),0)))</f>
        <v/>
      </c>
      <c r="O3142" t="str">
        <f>IF(ISBLANK(A3142),"",SUMIF($A$3:$A3142,O$2,$B$3:$B3142))</f>
        <v/>
      </c>
      <c r="P3142" t="str">
        <f>IF(ISBLANK(A3142),"",SUMIF($A$3:$A3142,P$2,$B$3:$B3142))</f>
        <v/>
      </c>
      <c r="Q3142" t="str">
        <f>IF(ISBLANK(A3142),"",SUMIF($A$3:$A3142,Q$2,$B$3:$B3142))</f>
        <v/>
      </c>
      <c r="R3142" t="str">
        <f>IF(ISBLANK(A3142),"",SUMIF($A$3:$A3142,R$2,$B$3:$B3142))</f>
        <v/>
      </c>
      <c r="T3142" s="2" t="str">
        <f t="shared" si="395"/>
        <v/>
      </c>
      <c r="U3142" s="2" t="str">
        <f t="shared" si="396"/>
        <v/>
      </c>
      <c r="V3142" s="2" t="str">
        <f t="shared" si="397"/>
        <v/>
      </c>
      <c r="W3142" s="2" t="str">
        <f t="shared" si="398"/>
        <v/>
      </c>
    </row>
    <row r="3143" spans="8:23" x14ac:dyDescent="0.3">
      <c r="H3143" s="12">
        <f t="shared" si="399"/>
        <v>0</v>
      </c>
      <c r="I3143" s="2" t="str">
        <f t="shared" si="392"/>
        <v/>
      </c>
      <c r="J3143" s="2" t="str">
        <f>IF(ISBLANK(A3143),"",-SUM(I$3:I3143))</f>
        <v/>
      </c>
      <c r="K3143" s="2" t="str">
        <f t="shared" si="393"/>
        <v/>
      </c>
      <c r="L3143" s="7" t="str">
        <f t="shared" si="394"/>
        <v/>
      </c>
      <c r="M3143" s="7" t="str">
        <f>IF(ISBLANK(A3143),"",K3143/($M$1+SUM(K$3:K3142)))</f>
        <v/>
      </c>
      <c r="N3143" t="str">
        <f>IF(ISBLANK(A3143),"",IF(H3144=0,NETWORKDAYS($H$3,H3143,holiday!$B$2:$B$10),IF(DAY(H3143)&lt;DAY(H3144),NETWORKDAYS($H$3,H3143,holiday!$B$2:$B$10),0)))</f>
        <v/>
      </c>
      <c r="O3143" t="str">
        <f>IF(ISBLANK(A3143),"",SUMIF($A$3:$A3143,O$2,$B$3:$B3143))</f>
        <v/>
      </c>
      <c r="P3143" t="str">
        <f>IF(ISBLANK(A3143),"",SUMIF($A$3:$A3143,P$2,$B$3:$B3143))</f>
        <v/>
      </c>
      <c r="Q3143" t="str">
        <f>IF(ISBLANK(A3143),"",SUMIF($A$3:$A3143,Q$2,$B$3:$B3143))</f>
        <v/>
      </c>
      <c r="R3143" t="str">
        <f>IF(ISBLANK(A3143),"",SUMIF($A$3:$A3143,R$2,$B$3:$B3143))</f>
        <v/>
      </c>
      <c r="T3143" s="2" t="str">
        <f t="shared" si="395"/>
        <v/>
      </c>
      <c r="U3143" s="2" t="str">
        <f t="shared" si="396"/>
        <v/>
      </c>
      <c r="V3143" s="2" t="str">
        <f t="shared" si="397"/>
        <v/>
      </c>
      <c r="W3143" s="2" t="str">
        <f t="shared" si="398"/>
        <v/>
      </c>
    </row>
    <row r="3144" spans="8:23" x14ac:dyDescent="0.3">
      <c r="H3144" s="12">
        <f t="shared" si="399"/>
        <v>0</v>
      </c>
      <c r="I3144" s="2" t="str">
        <f t="shared" si="392"/>
        <v/>
      </c>
      <c r="J3144" s="2" t="str">
        <f>IF(ISBLANK(A3144),"",-SUM(I$3:I3144))</f>
        <v/>
      </c>
      <c r="K3144" s="2" t="str">
        <f t="shared" si="393"/>
        <v/>
      </c>
      <c r="L3144" s="7" t="str">
        <f t="shared" si="394"/>
        <v/>
      </c>
      <c r="M3144" s="7" t="str">
        <f>IF(ISBLANK(A3144),"",K3144/($M$1+SUM(K$3:K3143)))</f>
        <v/>
      </c>
      <c r="N3144" t="str">
        <f>IF(ISBLANK(A3144),"",IF(H3145=0,NETWORKDAYS($H$3,H3144,holiday!$B$2:$B$10),IF(DAY(H3144)&lt;DAY(H3145),NETWORKDAYS($H$3,H3144,holiday!$B$2:$B$10),0)))</f>
        <v/>
      </c>
      <c r="O3144" t="str">
        <f>IF(ISBLANK(A3144),"",SUMIF($A$3:$A3144,O$2,$B$3:$B3144))</f>
        <v/>
      </c>
      <c r="P3144" t="str">
        <f>IF(ISBLANK(A3144),"",SUMIF($A$3:$A3144,P$2,$B$3:$B3144))</f>
        <v/>
      </c>
      <c r="Q3144" t="str">
        <f>IF(ISBLANK(A3144),"",SUMIF($A$3:$A3144,Q$2,$B$3:$B3144))</f>
        <v/>
      </c>
      <c r="R3144" t="str">
        <f>IF(ISBLANK(A3144),"",SUMIF($A$3:$A3144,R$2,$B$3:$B3144))</f>
        <v/>
      </c>
      <c r="T3144" s="2" t="str">
        <f t="shared" si="395"/>
        <v/>
      </c>
      <c r="U3144" s="2" t="str">
        <f t="shared" si="396"/>
        <v/>
      </c>
      <c r="V3144" s="2" t="str">
        <f t="shared" si="397"/>
        <v/>
      </c>
      <c r="W3144" s="2" t="str">
        <f t="shared" si="398"/>
        <v/>
      </c>
    </row>
    <row r="3145" spans="8:23" x14ac:dyDescent="0.3">
      <c r="H3145" s="12">
        <f t="shared" si="399"/>
        <v>0</v>
      </c>
      <c r="I3145" s="2" t="str">
        <f t="shared" si="392"/>
        <v/>
      </c>
      <c r="J3145" s="2" t="str">
        <f>IF(ISBLANK(A3145),"",-SUM(I$3:I3145))</f>
        <v/>
      </c>
      <c r="K3145" s="2" t="str">
        <f t="shared" si="393"/>
        <v/>
      </c>
      <c r="L3145" s="7" t="str">
        <f t="shared" si="394"/>
        <v/>
      </c>
      <c r="M3145" s="7" t="str">
        <f>IF(ISBLANK(A3145),"",K3145/($M$1+SUM(K$3:K3144)))</f>
        <v/>
      </c>
      <c r="N3145" t="str">
        <f>IF(ISBLANK(A3145),"",IF(H3146=0,NETWORKDAYS($H$3,H3145,holiday!$B$2:$B$10),IF(DAY(H3145)&lt;DAY(H3146),NETWORKDAYS($H$3,H3145,holiday!$B$2:$B$10),0)))</f>
        <v/>
      </c>
      <c r="O3145" t="str">
        <f>IF(ISBLANK(A3145),"",SUMIF($A$3:$A3145,O$2,$B$3:$B3145))</f>
        <v/>
      </c>
      <c r="P3145" t="str">
        <f>IF(ISBLANK(A3145),"",SUMIF($A$3:$A3145,P$2,$B$3:$B3145))</f>
        <v/>
      </c>
      <c r="Q3145" t="str">
        <f>IF(ISBLANK(A3145),"",SUMIF($A$3:$A3145,Q$2,$B$3:$B3145))</f>
        <v/>
      </c>
      <c r="R3145" t="str">
        <f>IF(ISBLANK(A3145),"",SUMIF($A$3:$A3145,R$2,$B$3:$B3145))</f>
        <v/>
      </c>
      <c r="T3145" s="2" t="str">
        <f t="shared" si="395"/>
        <v/>
      </c>
      <c r="U3145" s="2" t="str">
        <f t="shared" si="396"/>
        <v/>
      </c>
      <c r="V3145" s="2" t="str">
        <f t="shared" si="397"/>
        <v/>
      </c>
      <c r="W3145" s="2" t="str">
        <f t="shared" si="398"/>
        <v/>
      </c>
    </row>
    <row r="3146" spans="8:23" x14ac:dyDescent="0.3">
      <c r="H3146" s="12">
        <f t="shared" si="399"/>
        <v>0</v>
      </c>
      <c r="I3146" s="2" t="str">
        <f t="shared" si="392"/>
        <v/>
      </c>
      <c r="J3146" s="2" t="str">
        <f>IF(ISBLANK(A3146),"",-SUM(I$3:I3146))</f>
        <v/>
      </c>
      <c r="K3146" s="2" t="str">
        <f t="shared" si="393"/>
        <v/>
      </c>
      <c r="L3146" s="7" t="str">
        <f t="shared" si="394"/>
        <v/>
      </c>
      <c r="M3146" s="7" t="str">
        <f>IF(ISBLANK(A3146),"",K3146/($M$1+SUM(K$3:K3145)))</f>
        <v/>
      </c>
      <c r="N3146" t="str">
        <f>IF(ISBLANK(A3146),"",IF(H3147=0,NETWORKDAYS($H$3,H3146,holiday!$B$2:$B$10),IF(DAY(H3146)&lt;DAY(H3147),NETWORKDAYS($H$3,H3146,holiday!$B$2:$B$10),0)))</f>
        <v/>
      </c>
      <c r="O3146" t="str">
        <f>IF(ISBLANK(A3146),"",SUMIF($A$3:$A3146,O$2,$B$3:$B3146))</f>
        <v/>
      </c>
      <c r="P3146" t="str">
        <f>IF(ISBLANK(A3146),"",SUMIF($A$3:$A3146,P$2,$B$3:$B3146))</f>
        <v/>
      </c>
      <c r="Q3146" t="str">
        <f>IF(ISBLANK(A3146),"",SUMIF($A$3:$A3146,Q$2,$B$3:$B3146))</f>
        <v/>
      </c>
      <c r="R3146" t="str">
        <f>IF(ISBLANK(A3146),"",SUMIF($A$3:$A3146,R$2,$B$3:$B3146))</f>
        <v/>
      </c>
      <c r="T3146" s="2" t="str">
        <f t="shared" si="395"/>
        <v/>
      </c>
      <c r="U3146" s="2" t="str">
        <f t="shared" si="396"/>
        <v/>
      </c>
      <c r="V3146" s="2" t="str">
        <f t="shared" si="397"/>
        <v/>
      </c>
      <c r="W3146" s="2" t="str">
        <f t="shared" si="398"/>
        <v/>
      </c>
    </row>
    <row r="3147" spans="8:23" x14ac:dyDescent="0.3">
      <c r="H3147" s="12">
        <f t="shared" si="399"/>
        <v>0</v>
      </c>
      <c r="I3147" s="2" t="str">
        <f t="shared" si="392"/>
        <v/>
      </c>
      <c r="J3147" s="2" t="str">
        <f>IF(ISBLANK(A3147),"",-SUM(I$3:I3147))</f>
        <v/>
      </c>
      <c r="K3147" s="2" t="str">
        <f t="shared" si="393"/>
        <v/>
      </c>
      <c r="L3147" s="7" t="str">
        <f t="shared" si="394"/>
        <v/>
      </c>
      <c r="M3147" s="7" t="str">
        <f>IF(ISBLANK(A3147),"",K3147/($M$1+SUM(K$3:K3146)))</f>
        <v/>
      </c>
      <c r="N3147" t="str">
        <f>IF(ISBLANK(A3147),"",IF(H3148=0,NETWORKDAYS($H$3,H3147,holiday!$B$2:$B$10),IF(DAY(H3147)&lt;DAY(H3148),NETWORKDAYS($H$3,H3147,holiday!$B$2:$B$10),0)))</f>
        <v/>
      </c>
      <c r="O3147" t="str">
        <f>IF(ISBLANK(A3147),"",SUMIF($A$3:$A3147,O$2,$B$3:$B3147))</f>
        <v/>
      </c>
      <c r="P3147" t="str">
        <f>IF(ISBLANK(A3147),"",SUMIF($A$3:$A3147,P$2,$B$3:$B3147))</f>
        <v/>
      </c>
      <c r="Q3147" t="str">
        <f>IF(ISBLANK(A3147),"",SUMIF($A$3:$A3147,Q$2,$B$3:$B3147))</f>
        <v/>
      </c>
      <c r="R3147" t="str">
        <f>IF(ISBLANK(A3147),"",SUMIF($A$3:$A3147,R$2,$B$3:$B3147))</f>
        <v/>
      </c>
      <c r="T3147" s="2" t="str">
        <f t="shared" si="395"/>
        <v/>
      </c>
      <c r="U3147" s="2" t="str">
        <f t="shared" si="396"/>
        <v/>
      </c>
      <c r="V3147" s="2" t="str">
        <f t="shared" si="397"/>
        <v/>
      </c>
      <c r="W3147" s="2" t="str">
        <f t="shared" si="398"/>
        <v/>
      </c>
    </row>
    <row r="3148" spans="8:23" x14ac:dyDescent="0.3">
      <c r="H3148" s="12">
        <f t="shared" si="399"/>
        <v>0</v>
      </c>
      <c r="I3148" s="2" t="str">
        <f t="shared" si="392"/>
        <v/>
      </c>
      <c r="J3148" s="2" t="str">
        <f>IF(ISBLANK(A3148),"",-SUM(I$3:I3148))</f>
        <v/>
      </c>
      <c r="K3148" s="2" t="str">
        <f t="shared" si="393"/>
        <v/>
      </c>
      <c r="L3148" s="7" t="str">
        <f t="shared" si="394"/>
        <v/>
      </c>
      <c r="M3148" s="7" t="str">
        <f>IF(ISBLANK(A3148),"",K3148/($M$1+SUM(K$3:K3147)))</f>
        <v/>
      </c>
      <c r="N3148" t="str">
        <f>IF(ISBLANK(A3148),"",IF(H3149=0,NETWORKDAYS($H$3,H3148,holiday!$B$2:$B$10),IF(DAY(H3148)&lt;DAY(H3149),NETWORKDAYS($H$3,H3148,holiday!$B$2:$B$10),0)))</f>
        <v/>
      </c>
      <c r="O3148" t="str">
        <f>IF(ISBLANK(A3148),"",SUMIF($A$3:$A3148,O$2,$B$3:$B3148))</f>
        <v/>
      </c>
      <c r="P3148" t="str">
        <f>IF(ISBLANK(A3148),"",SUMIF($A$3:$A3148,P$2,$B$3:$B3148))</f>
        <v/>
      </c>
      <c r="Q3148" t="str">
        <f>IF(ISBLANK(A3148),"",SUMIF($A$3:$A3148,Q$2,$B$3:$B3148))</f>
        <v/>
      </c>
      <c r="R3148" t="str">
        <f>IF(ISBLANK(A3148),"",SUMIF($A$3:$A3148,R$2,$B$3:$B3148))</f>
        <v/>
      </c>
      <c r="T3148" s="2" t="str">
        <f t="shared" si="395"/>
        <v/>
      </c>
      <c r="U3148" s="2" t="str">
        <f t="shared" si="396"/>
        <v/>
      </c>
      <c r="V3148" s="2" t="str">
        <f t="shared" si="397"/>
        <v/>
      </c>
      <c r="W3148" s="2" t="str">
        <f t="shared" si="398"/>
        <v/>
      </c>
    </row>
    <row r="3149" spans="8:23" x14ac:dyDescent="0.3">
      <c r="H3149" s="12">
        <f t="shared" si="399"/>
        <v>0</v>
      </c>
      <c r="I3149" s="2" t="str">
        <f t="shared" si="392"/>
        <v/>
      </c>
      <c r="J3149" s="2" t="str">
        <f>IF(ISBLANK(A3149),"",-SUM(I$3:I3149))</f>
        <v/>
      </c>
      <c r="K3149" s="2" t="str">
        <f t="shared" si="393"/>
        <v/>
      </c>
      <c r="L3149" s="7" t="str">
        <f t="shared" si="394"/>
        <v/>
      </c>
      <c r="M3149" s="7" t="str">
        <f>IF(ISBLANK(A3149),"",K3149/($M$1+SUM(K$3:K3148)))</f>
        <v/>
      </c>
      <c r="N3149" t="str">
        <f>IF(ISBLANK(A3149),"",IF(H3150=0,NETWORKDAYS($H$3,H3149,holiday!$B$2:$B$10),IF(DAY(H3149)&lt;DAY(H3150),NETWORKDAYS($H$3,H3149,holiday!$B$2:$B$10),0)))</f>
        <v/>
      </c>
      <c r="O3149" t="str">
        <f>IF(ISBLANK(A3149),"",SUMIF($A$3:$A3149,O$2,$B$3:$B3149))</f>
        <v/>
      </c>
      <c r="P3149" t="str">
        <f>IF(ISBLANK(A3149),"",SUMIF($A$3:$A3149,P$2,$B$3:$B3149))</f>
        <v/>
      </c>
      <c r="Q3149" t="str">
        <f>IF(ISBLANK(A3149),"",SUMIF($A$3:$A3149,Q$2,$B$3:$B3149))</f>
        <v/>
      </c>
      <c r="R3149" t="str">
        <f>IF(ISBLANK(A3149),"",SUMIF($A$3:$A3149,R$2,$B$3:$B3149))</f>
        <v/>
      </c>
      <c r="T3149" s="2" t="str">
        <f t="shared" si="395"/>
        <v/>
      </c>
      <c r="U3149" s="2" t="str">
        <f t="shared" si="396"/>
        <v/>
      </c>
      <c r="V3149" s="2" t="str">
        <f t="shared" si="397"/>
        <v/>
      </c>
      <c r="W3149" s="2" t="str">
        <f t="shared" si="398"/>
        <v/>
      </c>
    </row>
    <row r="3150" spans="8:23" x14ac:dyDescent="0.3">
      <c r="H3150" s="12">
        <f t="shared" si="399"/>
        <v>0</v>
      </c>
      <c r="I3150" s="2" t="str">
        <f t="shared" si="392"/>
        <v/>
      </c>
      <c r="J3150" s="2" t="str">
        <f>IF(ISBLANK(A3150),"",-SUM(I$3:I3150))</f>
        <v/>
      </c>
      <c r="K3150" s="2" t="str">
        <f t="shared" si="393"/>
        <v/>
      </c>
      <c r="L3150" s="7" t="str">
        <f t="shared" si="394"/>
        <v/>
      </c>
      <c r="M3150" s="7" t="str">
        <f>IF(ISBLANK(A3150),"",K3150/($M$1+SUM(K$3:K3149)))</f>
        <v/>
      </c>
      <c r="N3150" t="str">
        <f>IF(ISBLANK(A3150),"",IF(H3151=0,NETWORKDAYS($H$3,H3150,holiday!$B$2:$B$10),IF(DAY(H3150)&lt;DAY(H3151),NETWORKDAYS($H$3,H3150,holiday!$B$2:$B$10),0)))</f>
        <v/>
      </c>
      <c r="O3150" t="str">
        <f>IF(ISBLANK(A3150),"",SUMIF($A$3:$A3150,O$2,$B$3:$B3150))</f>
        <v/>
      </c>
      <c r="P3150" t="str">
        <f>IF(ISBLANK(A3150),"",SUMIF($A$3:$A3150,P$2,$B$3:$B3150))</f>
        <v/>
      </c>
      <c r="Q3150" t="str">
        <f>IF(ISBLANK(A3150),"",SUMIF($A$3:$A3150,Q$2,$B$3:$B3150))</f>
        <v/>
      </c>
      <c r="R3150" t="str">
        <f>IF(ISBLANK(A3150),"",SUMIF($A$3:$A3150,R$2,$B$3:$B3150))</f>
        <v/>
      </c>
      <c r="T3150" s="2" t="str">
        <f t="shared" si="395"/>
        <v/>
      </c>
      <c r="U3150" s="2" t="str">
        <f t="shared" si="396"/>
        <v/>
      </c>
      <c r="V3150" s="2" t="str">
        <f t="shared" si="397"/>
        <v/>
      </c>
      <c r="W3150" s="2" t="str">
        <f t="shared" si="398"/>
        <v/>
      </c>
    </row>
    <row r="3151" spans="8:23" x14ac:dyDescent="0.3">
      <c r="H3151" s="12">
        <f t="shared" si="399"/>
        <v>0</v>
      </c>
      <c r="I3151" s="2" t="str">
        <f t="shared" si="392"/>
        <v/>
      </c>
      <c r="J3151" s="2" t="str">
        <f>IF(ISBLANK(A3151),"",-SUM(I$3:I3151))</f>
        <v/>
      </c>
      <c r="K3151" s="2" t="str">
        <f t="shared" si="393"/>
        <v/>
      </c>
      <c r="L3151" s="7" t="str">
        <f t="shared" si="394"/>
        <v/>
      </c>
      <c r="M3151" s="7" t="str">
        <f>IF(ISBLANK(A3151),"",K3151/($M$1+SUM(K$3:K3150)))</f>
        <v/>
      </c>
      <c r="N3151" t="str">
        <f>IF(ISBLANK(A3151),"",IF(H3152=0,NETWORKDAYS($H$3,H3151,holiday!$B$2:$B$10),IF(DAY(H3151)&lt;DAY(H3152),NETWORKDAYS($H$3,H3151,holiday!$B$2:$B$10),0)))</f>
        <v/>
      </c>
      <c r="O3151" t="str">
        <f>IF(ISBLANK(A3151),"",SUMIF($A$3:$A3151,O$2,$B$3:$B3151))</f>
        <v/>
      </c>
      <c r="P3151" t="str">
        <f>IF(ISBLANK(A3151),"",SUMIF($A$3:$A3151,P$2,$B$3:$B3151))</f>
        <v/>
      </c>
      <c r="Q3151" t="str">
        <f>IF(ISBLANK(A3151),"",SUMIF($A$3:$A3151,Q$2,$B$3:$B3151))</f>
        <v/>
      </c>
      <c r="R3151" t="str">
        <f>IF(ISBLANK(A3151),"",SUMIF($A$3:$A3151,R$2,$B$3:$B3151))</f>
        <v/>
      </c>
      <c r="T3151" s="2" t="str">
        <f t="shared" si="395"/>
        <v/>
      </c>
      <c r="U3151" s="2" t="str">
        <f t="shared" si="396"/>
        <v/>
      </c>
      <c r="V3151" s="2" t="str">
        <f t="shared" si="397"/>
        <v/>
      </c>
      <c r="W3151" s="2" t="str">
        <f t="shared" si="398"/>
        <v/>
      </c>
    </row>
    <row r="3152" spans="8:23" x14ac:dyDescent="0.3">
      <c r="H3152" s="12">
        <f t="shared" si="399"/>
        <v>0</v>
      </c>
      <c r="I3152" s="2" t="str">
        <f t="shared" si="392"/>
        <v/>
      </c>
      <c r="J3152" s="2" t="str">
        <f>IF(ISBLANK(A3152),"",-SUM(I$3:I3152))</f>
        <v/>
      </c>
      <c r="K3152" s="2" t="str">
        <f t="shared" si="393"/>
        <v/>
      </c>
      <c r="L3152" s="7" t="str">
        <f t="shared" si="394"/>
        <v/>
      </c>
      <c r="M3152" s="7" t="str">
        <f>IF(ISBLANK(A3152),"",K3152/($M$1+SUM(K$3:K3151)))</f>
        <v/>
      </c>
      <c r="N3152" t="str">
        <f>IF(ISBLANK(A3152),"",IF(H3153=0,NETWORKDAYS($H$3,H3152,holiday!$B$2:$B$10),IF(DAY(H3152)&lt;DAY(H3153),NETWORKDAYS($H$3,H3152,holiday!$B$2:$B$10),0)))</f>
        <v/>
      </c>
      <c r="O3152" t="str">
        <f>IF(ISBLANK(A3152),"",SUMIF($A$3:$A3152,O$2,$B$3:$B3152))</f>
        <v/>
      </c>
      <c r="P3152" t="str">
        <f>IF(ISBLANK(A3152),"",SUMIF($A$3:$A3152,P$2,$B$3:$B3152))</f>
        <v/>
      </c>
      <c r="Q3152" t="str">
        <f>IF(ISBLANK(A3152),"",SUMIF($A$3:$A3152,Q$2,$B$3:$B3152))</f>
        <v/>
      </c>
      <c r="R3152" t="str">
        <f>IF(ISBLANK(A3152),"",SUMIF($A$3:$A3152,R$2,$B$3:$B3152))</f>
        <v/>
      </c>
      <c r="T3152" s="2" t="str">
        <f t="shared" si="395"/>
        <v/>
      </c>
      <c r="U3152" s="2" t="str">
        <f t="shared" si="396"/>
        <v/>
      </c>
      <c r="V3152" s="2" t="str">
        <f t="shared" si="397"/>
        <v/>
      </c>
      <c r="W3152" s="2" t="str">
        <f t="shared" si="398"/>
        <v/>
      </c>
    </row>
    <row r="3153" spans="8:23" x14ac:dyDescent="0.3">
      <c r="H3153" s="12">
        <f t="shared" si="399"/>
        <v>0</v>
      </c>
      <c r="I3153" s="2" t="str">
        <f t="shared" si="392"/>
        <v/>
      </c>
      <c r="J3153" s="2" t="str">
        <f>IF(ISBLANK(A3153),"",-SUM(I$3:I3153))</f>
        <v/>
      </c>
      <c r="K3153" s="2" t="str">
        <f t="shared" si="393"/>
        <v/>
      </c>
      <c r="L3153" s="7" t="str">
        <f t="shared" si="394"/>
        <v/>
      </c>
      <c r="M3153" s="7" t="str">
        <f>IF(ISBLANK(A3153),"",K3153/($M$1+SUM(K$3:K3152)))</f>
        <v/>
      </c>
      <c r="N3153" t="str">
        <f>IF(ISBLANK(A3153),"",IF(H3154=0,NETWORKDAYS($H$3,H3153,holiday!$B$2:$B$10),IF(DAY(H3153)&lt;DAY(H3154),NETWORKDAYS($H$3,H3153,holiday!$B$2:$B$10),0)))</f>
        <v/>
      </c>
      <c r="O3153" t="str">
        <f>IF(ISBLANK(A3153),"",SUMIF($A$3:$A3153,O$2,$B$3:$B3153))</f>
        <v/>
      </c>
      <c r="P3153" t="str">
        <f>IF(ISBLANK(A3153),"",SUMIF($A$3:$A3153,P$2,$B$3:$B3153))</f>
        <v/>
      </c>
      <c r="Q3153" t="str">
        <f>IF(ISBLANK(A3153),"",SUMIF($A$3:$A3153,Q$2,$B$3:$B3153))</f>
        <v/>
      </c>
      <c r="R3153" t="str">
        <f>IF(ISBLANK(A3153),"",SUMIF($A$3:$A3153,R$2,$B$3:$B3153))</f>
        <v/>
      </c>
      <c r="T3153" s="2" t="str">
        <f t="shared" si="395"/>
        <v/>
      </c>
      <c r="U3153" s="2" t="str">
        <f t="shared" si="396"/>
        <v/>
      </c>
      <c r="V3153" s="2" t="str">
        <f t="shared" si="397"/>
        <v/>
      </c>
      <c r="W3153" s="2" t="str">
        <f t="shared" si="398"/>
        <v/>
      </c>
    </row>
    <row r="3154" spans="8:23" x14ac:dyDescent="0.3">
      <c r="H3154" s="12">
        <f t="shared" si="399"/>
        <v>0</v>
      </c>
      <c r="I3154" s="2" t="str">
        <f t="shared" si="392"/>
        <v/>
      </c>
      <c r="J3154" s="2" t="str">
        <f>IF(ISBLANK(A3154),"",-SUM(I$3:I3154))</f>
        <v/>
      </c>
      <c r="K3154" s="2" t="str">
        <f t="shared" si="393"/>
        <v/>
      </c>
      <c r="L3154" s="7" t="str">
        <f t="shared" si="394"/>
        <v/>
      </c>
      <c r="M3154" s="7" t="str">
        <f>IF(ISBLANK(A3154),"",K3154/($M$1+SUM(K$3:K3153)))</f>
        <v/>
      </c>
      <c r="N3154" t="str">
        <f>IF(ISBLANK(A3154),"",IF(H3155=0,NETWORKDAYS($H$3,H3154,holiday!$B$2:$B$10),IF(DAY(H3154)&lt;DAY(H3155),NETWORKDAYS($H$3,H3154,holiday!$B$2:$B$10),0)))</f>
        <v/>
      </c>
      <c r="O3154" t="str">
        <f>IF(ISBLANK(A3154),"",SUMIF($A$3:$A3154,O$2,$B$3:$B3154))</f>
        <v/>
      </c>
      <c r="P3154" t="str">
        <f>IF(ISBLANK(A3154),"",SUMIF($A$3:$A3154,P$2,$B$3:$B3154))</f>
        <v/>
      </c>
      <c r="Q3154" t="str">
        <f>IF(ISBLANK(A3154),"",SUMIF($A$3:$A3154,Q$2,$B$3:$B3154))</f>
        <v/>
      </c>
      <c r="R3154" t="str">
        <f>IF(ISBLANK(A3154),"",SUMIF($A$3:$A3154,R$2,$B$3:$B3154))</f>
        <v/>
      </c>
      <c r="T3154" s="2" t="str">
        <f t="shared" si="395"/>
        <v/>
      </c>
      <c r="U3154" s="2" t="str">
        <f t="shared" si="396"/>
        <v/>
      </c>
      <c r="V3154" s="2" t="str">
        <f t="shared" si="397"/>
        <v/>
      </c>
      <c r="W3154" s="2" t="str">
        <f t="shared" si="398"/>
        <v/>
      </c>
    </row>
    <row r="3155" spans="8:23" x14ac:dyDescent="0.3">
      <c r="H3155" s="12">
        <f t="shared" si="399"/>
        <v>0</v>
      </c>
      <c r="I3155" s="2" t="str">
        <f t="shared" si="392"/>
        <v/>
      </c>
      <c r="J3155" s="2" t="str">
        <f>IF(ISBLANK(A3155),"",-SUM(I$3:I3155))</f>
        <v/>
      </c>
      <c r="K3155" s="2" t="str">
        <f t="shared" si="393"/>
        <v/>
      </c>
      <c r="L3155" s="7" t="str">
        <f t="shared" si="394"/>
        <v/>
      </c>
      <c r="M3155" s="7" t="str">
        <f>IF(ISBLANK(A3155),"",K3155/($M$1+SUM(K$3:K3154)))</f>
        <v/>
      </c>
      <c r="N3155" t="str">
        <f>IF(ISBLANK(A3155),"",IF(H3156=0,NETWORKDAYS($H$3,H3155,holiday!$B$2:$B$10),IF(DAY(H3155)&lt;DAY(H3156),NETWORKDAYS($H$3,H3155,holiday!$B$2:$B$10),0)))</f>
        <v/>
      </c>
      <c r="O3155" t="str">
        <f>IF(ISBLANK(A3155),"",SUMIF($A$3:$A3155,O$2,$B$3:$B3155))</f>
        <v/>
      </c>
      <c r="P3155" t="str">
        <f>IF(ISBLANK(A3155),"",SUMIF($A$3:$A3155,P$2,$B$3:$B3155))</f>
        <v/>
      </c>
      <c r="Q3155" t="str">
        <f>IF(ISBLANK(A3155),"",SUMIF($A$3:$A3155,Q$2,$B$3:$B3155))</f>
        <v/>
      </c>
      <c r="R3155" t="str">
        <f>IF(ISBLANK(A3155),"",SUMIF($A$3:$A3155,R$2,$B$3:$B3155))</f>
        <v/>
      </c>
      <c r="T3155" s="2" t="str">
        <f t="shared" si="395"/>
        <v/>
      </c>
      <c r="U3155" s="2" t="str">
        <f t="shared" si="396"/>
        <v/>
      </c>
      <c r="V3155" s="2" t="str">
        <f t="shared" si="397"/>
        <v/>
      </c>
      <c r="W3155" s="2" t="str">
        <f t="shared" si="398"/>
        <v/>
      </c>
    </row>
    <row r="3156" spans="8:23" x14ac:dyDescent="0.3">
      <c r="H3156" s="12">
        <f t="shared" si="399"/>
        <v>0</v>
      </c>
      <c r="I3156" s="2" t="str">
        <f t="shared" si="392"/>
        <v/>
      </c>
      <c r="J3156" s="2" t="str">
        <f>IF(ISBLANK(A3156),"",-SUM(I$3:I3156))</f>
        <v/>
      </c>
      <c r="K3156" s="2" t="str">
        <f t="shared" si="393"/>
        <v/>
      </c>
      <c r="L3156" s="7" t="str">
        <f t="shared" si="394"/>
        <v/>
      </c>
      <c r="M3156" s="7" t="str">
        <f>IF(ISBLANK(A3156),"",K3156/($M$1+SUM(K$3:K3155)))</f>
        <v/>
      </c>
      <c r="N3156" t="str">
        <f>IF(ISBLANK(A3156),"",IF(H3157=0,NETWORKDAYS($H$3,H3156,holiday!$B$2:$B$10),IF(DAY(H3156)&lt;DAY(H3157),NETWORKDAYS($H$3,H3156,holiday!$B$2:$B$10),0)))</f>
        <v/>
      </c>
      <c r="O3156" t="str">
        <f>IF(ISBLANK(A3156),"",SUMIF($A$3:$A3156,O$2,$B$3:$B3156))</f>
        <v/>
      </c>
      <c r="P3156" t="str">
        <f>IF(ISBLANK(A3156),"",SUMIF($A$3:$A3156,P$2,$B$3:$B3156))</f>
        <v/>
      </c>
      <c r="Q3156" t="str">
        <f>IF(ISBLANK(A3156),"",SUMIF($A$3:$A3156,Q$2,$B$3:$B3156))</f>
        <v/>
      </c>
      <c r="R3156" t="str">
        <f>IF(ISBLANK(A3156),"",SUMIF($A$3:$A3156,R$2,$B$3:$B3156))</f>
        <v/>
      </c>
      <c r="T3156" s="2" t="str">
        <f t="shared" si="395"/>
        <v/>
      </c>
      <c r="U3156" s="2" t="str">
        <f t="shared" si="396"/>
        <v/>
      </c>
      <c r="V3156" s="2" t="str">
        <f t="shared" si="397"/>
        <v/>
      </c>
      <c r="W3156" s="2" t="str">
        <f t="shared" si="398"/>
        <v/>
      </c>
    </row>
    <row r="3157" spans="8:23" x14ac:dyDescent="0.3">
      <c r="H3157" s="12">
        <f t="shared" si="399"/>
        <v>0</v>
      </c>
      <c r="I3157" s="2" t="str">
        <f t="shared" si="392"/>
        <v/>
      </c>
      <c r="J3157" s="2" t="str">
        <f>IF(ISBLANK(A3157),"",-SUM(I$3:I3157))</f>
        <v/>
      </c>
      <c r="K3157" s="2" t="str">
        <f t="shared" si="393"/>
        <v/>
      </c>
      <c r="L3157" s="7" t="str">
        <f t="shared" si="394"/>
        <v/>
      </c>
      <c r="M3157" s="7" t="str">
        <f>IF(ISBLANK(A3157),"",K3157/($M$1+SUM(K$3:K3156)))</f>
        <v/>
      </c>
      <c r="N3157" t="str">
        <f>IF(ISBLANK(A3157),"",IF(H3158=0,NETWORKDAYS($H$3,H3157,holiday!$B$2:$B$10),IF(DAY(H3157)&lt;DAY(H3158),NETWORKDAYS($H$3,H3157,holiday!$B$2:$B$10),0)))</f>
        <v/>
      </c>
      <c r="O3157" t="str">
        <f>IF(ISBLANK(A3157),"",SUMIF($A$3:$A3157,O$2,$B$3:$B3157))</f>
        <v/>
      </c>
      <c r="P3157" t="str">
        <f>IF(ISBLANK(A3157),"",SUMIF($A$3:$A3157,P$2,$B$3:$B3157))</f>
        <v/>
      </c>
      <c r="Q3157" t="str">
        <f>IF(ISBLANK(A3157),"",SUMIF($A$3:$A3157,Q$2,$B$3:$B3157))</f>
        <v/>
      </c>
      <c r="R3157" t="str">
        <f>IF(ISBLANK(A3157),"",SUMIF($A$3:$A3157,R$2,$B$3:$B3157))</f>
        <v/>
      </c>
      <c r="T3157" s="2" t="str">
        <f t="shared" si="395"/>
        <v/>
      </c>
      <c r="U3157" s="2" t="str">
        <f t="shared" si="396"/>
        <v/>
      </c>
      <c r="V3157" s="2" t="str">
        <f t="shared" si="397"/>
        <v/>
      </c>
      <c r="W3157" s="2" t="str">
        <f t="shared" si="398"/>
        <v/>
      </c>
    </row>
    <row r="3158" spans="8:23" x14ac:dyDescent="0.3">
      <c r="H3158" s="12">
        <f t="shared" si="399"/>
        <v>0</v>
      </c>
      <c r="I3158" s="2" t="str">
        <f t="shared" si="392"/>
        <v/>
      </c>
      <c r="J3158" s="2" t="str">
        <f>IF(ISBLANK(A3158),"",-SUM(I$3:I3158))</f>
        <v/>
      </c>
      <c r="K3158" s="2" t="str">
        <f t="shared" si="393"/>
        <v/>
      </c>
      <c r="L3158" s="7" t="str">
        <f t="shared" si="394"/>
        <v/>
      </c>
      <c r="M3158" s="7" t="str">
        <f>IF(ISBLANK(A3158),"",K3158/($M$1+SUM(K$3:K3157)))</f>
        <v/>
      </c>
      <c r="N3158" t="str">
        <f>IF(ISBLANK(A3158),"",IF(H3159=0,NETWORKDAYS($H$3,H3158,holiday!$B$2:$B$10),IF(DAY(H3158)&lt;DAY(H3159),NETWORKDAYS($H$3,H3158,holiday!$B$2:$B$10),0)))</f>
        <v/>
      </c>
      <c r="O3158" t="str">
        <f>IF(ISBLANK(A3158),"",SUMIF($A$3:$A3158,O$2,$B$3:$B3158))</f>
        <v/>
      </c>
      <c r="P3158" t="str">
        <f>IF(ISBLANK(A3158),"",SUMIF($A$3:$A3158,P$2,$B$3:$B3158))</f>
        <v/>
      </c>
      <c r="Q3158" t="str">
        <f>IF(ISBLANK(A3158),"",SUMIF($A$3:$A3158,Q$2,$B$3:$B3158))</f>
        <v/>
      </c>
      <c r="R3158" t="str">
        <f>IF(ISBLANK(A3158),"",SUMIF($A$3:$A3158,R$2,$B$3:$B3158))</f>
        <v/>
      </c>
      <c r="T3158" s="2" t="str">
        <f t="shared" si="395"/>
        <v/>
      </c>
      <c r="U3158" s="2" t="str">
        <f t="shared" si="396"/>
        <v/>
      </c>
      <c r="V3158" s="2" t="str">
        <f t="shared" si="397"/>
        <v/>
      </c>
      <c r="W3158" s="2" t="str">
        <f t="shared" si="398"/>
        <v/>
      </c>
    </row>
    <row r="3159" spans="8:23" x14ac:dyDescent="0.3">
      <c r="H3159" s="12">
        <f t="shared" si="399"/>
        <v>0</v>
      </c>
      <c r="I3159" s="2" t="str">
        <f t="shared" si="392"/>
        <v/>
      </c>
      <c r="J3159" s="2" t="str">
        <f>IF(ISBLANK(A3159),"",-SUM(I$3:I3159))</f>
        <v/>
      </c>
      <c r="K3159" s="2" t="str">
        <f t="shared" si="393"/>
        <v/>
      </c>
      <c r="L3159" s="7" t="str">
        <f t="shared" si="394"/>
        <v/>
      </c>
      <c r="M3159" s="7" t="str">
        <f>IF(ISBLANK(A3159),"",K3159/($M$1+SUM(K$3:K3158)))</f>
        <v/>
      </c>
      <c r="N3159" t="str">
        <f>IF(ISBLANK(A3159),"",IF(H3160=0,NETWORKDAYS($H$3,H3159,holiday!$B$2:$B$10),IF(DAY(H3159)&lt;DAY(H3160),NETWORKDAYS($H$3,H3159,holiday!$B$2:$B$10),0)))</f>
        <v/>
      </c>
      <c r="O3159" t="str">
        <f>IF(ISBLANK(A3159),"",SUMIF($A$3:$A3159,O$2,$B$3:$B3159))</f>
        <v/>
      </c>
      <c r="P3159" t="str">
        <f>IF(ISBLANK(A3159),"",SUMIF($A$3:$A3159,P$2,$B$3:$B3159))</f>
        <v/>
      </c>
      <c r="Q3159" t="str">
        <f>IF(ISBLANK(A3159),"",SUMIF($A$3:$A3159,Q$2,$B$3:$B3159))</f>
        <v/>
      </c>
      <c r="R3159" t="str">
        <f>IF(ISBLANK(A3159),"",SUMIF($A$3:$A3159,R$2,$B$3:$B3159))</f>
        <v/>
      </c>
      <c r="T3159" s="2" t="str">
        <f t="shared" si="395"/>
        <v/>
      </c>
      <c r="U3159" s="2" t="str">
        <f t="shared" si="396"/>
        <v/>
      </c>
      <c r="V3159" s="2" t="str">
        <f t="shared" si="397"/>
        <v/>
      </c>
      <c r="W3159" s="2" t="str">
        <f t="shared" si="398"/>
        <v/>
      </c>
    </row>
    <row r="3160" spans="8:23" x14ac:dyDescent="0.3">
      <c r="H3160" s="12">
        <f t="shared" si="399"/>
        <v>0</v>
      </c>
      <c r="I3160" s="2" t="str">
        <f t="shared" si="392"/>
        <v/>
      </c>
      <c r="J3160" s="2" t="str">
        <f>IF(ISBLANK(A3160),"",-SUM(I$3:I3160))</f>
        <v/>
      </c>
      <c r="K3160" s="2" t="str">
        <f t="shared" si="393"/>
        <v/>
      </c>
      <c r="L3160" s="7" t="str">
        <f t="shared" si="394"/>
        <v/>
      </c>
      <c r="M3160" s="7" t="str">
        <f>IF(ISBLANK(A3160),"",K3160/($M$1+SUM(K$3:K3159)))</f>
        <v/>
      </c>
      <c r="N3160" t="str">
        <f>IF(ISBLANK(A3160),"",IF(H3161=0,NETWORKDAYS($H$3,H3160,holiday!$B$2:$B$10),IF(DAY(H3160)&lt;DAY(H3161),NETWORKDAYS($H$3,H3160,holiday!$B$2:$B$10),0)))</f>
        <v/>
      </c>
      <c r="O3160" t="str">
        <f>IF(ISBLANK(A3160),"",SUMIF($A$3:$A3160,O$2,$B$3:$B3160))</f>
        <v/>
      </c>
      <c r="P3160" t="str">
        <f>IF(ISBLANK(A3160),"",SUMIF($A$3:$A3160,P$2,$B$3:$B3160))</f>
        <v/>
      </c>
      <c r="Q3160" t="str">
        <f>IF(ISBLANK(A3160),"",SUMIF($A$3:$A3160,Q$2,$B$3:$B3160))</f>
        <v/>
      </c>
      <c r="R3160" t="str">
        <f>IF(ISBLANK(A3160),"",SUMIF($A$3:$A3160,R$2,$B$3:$B3160))</f>
        <v/>
      </c>
      <c r="T3160" s="2" t="str">
        <f t="shared" si="395"/>
        <v/>
      </c>
      <c r="U3160" s="2" t="str">
        <f t="shared" si="396"/>
        <v/>
      </c>
      <c r="V3160" s="2" t="str">
        <f t="shared" si="397"/>
        <v/>
      </c>
      <c r="W3160" s="2" t="str">
        <f t="shared" si="398"/>
        <v/>
      </c>
    </row>
    <row r="3161" spans="8:23" x14ac:dyDescent="0.3">
      <c r="H3161" s="12">
        <f t="shared" si="399"/>
        <v>0</v>
      </c>
      <c r="I3161" s="2" t="str">
        <f t="shared" si="392"/>
        <v/>
      </c>
      <c r="J3161" s="2" t="str">
        <f>IF(ISBLANK(A3161),"",-SUM(I$3:I3161))</f>
        <v/>
      </c>
      <c r="K3161" s="2" t="str">
        <f t="shared" si="393"/>
        <v/>
      </c>
      <c r="L3161" s="7" t="str">
        <f t="shared" si="394"/>
        <v/>
      </c>
      <c r="M3161" s="7" t="str">
        <f>IF(ISBLANK(A3161),"",K3161/($M$1+SUM(K$3:K3160)))</f>
        <v/>
      </c>
      <c r="N3161" t="str">
        <f>IF(ISBLANK(A3161),"",IF(H3162=0,NETWORKDAYS($H$3,H3161,holiday!$B$2:$B$10),IF(DAY(H3161)&lt;DAY(H3162),NETWORKDAYS($H$3,H3161,holiday!$B$2:$B$10),0)))</f>
        <v/>
      </c>
      <c r="O3161" t="str">
        <f>IF(ISBLANK(A3161),"",SUMIF($A$3:$A3161,O$2,$B$3:$B3161))</f>
        <v/>
      </c>
      <c r="P3161" t="str">
        <f>IF(ISBLANK(A3161),"",SUMIF($A$3:$A3161,P$2,$B$3:$B3161))</f>
        <v/>
      </c>
      <c r="Q3161" t="str">
        <f>IF(ISBLANK(A3161),"",SUMIF($A$3:$A3161,Q$2,$B$3:$B3161))</f>
        <v/>
      </c>
      <c r="R3161" t="str">
        <f>IF(ISBLANK(A3161),"",SUMIF($A$3:$A3161,R$2,$B$3:$B3161))</f>
        <v/>
      </c>
      <c r="T3161" s="2" t="str">
        <f t="shared" si="395"/>
        <v/>
      </c>
      <c r="U3161" s="2" t="str">
        <f t="shared" si="396"/>
        <v/>
      </c>
      <c r="V3161" s="2" t="str">
        <f t="shared" si="397"/>
        <v/>
      </c>
      <c r="W3161" s="2" t="str">
        <f t="shared" si="398"/>
        <v/>
      </c>
    </row>
    <row r="3162" spans="8:23" x14ac:dyDescent="0.3">
      <c r="H3162" s="12">
        <f t="shared" si="399"/>
        <v>0</v>
      </c>
      <c r="I3162" s="2" t="str">
        <f t="shared" si="392"/>
        <v/>
      </c>
      <c r="J3162" s="2" t="str">
        <f>IF(ISBLANK(A3162),"",-SUM(I$3:I3162))</f>
        <v/>
      </c>
      <c r="K3162" s="2" t="str">
        <f t="shared" si="393"/>
        <v/>
      </c>
      <c r="L3162" s="7" t="str">
        <f t="shared" si="394"/>
        <v/>
      </c>
      <c r="M3162" s="7" t="str">
        <f>IF(ISBLANK(A3162),"",K3162/($M$1+SUM(K$3:K3161)))</f>
        <v/>
      </c>
      <c r="N3162" t="str">
        <f>IF(ISBLANK(A3162),"",IF(H3163=0,NETWORKDAYS($H$3,H3162,holiday!$B$2:$B$10),IF(DAY(H3162)&lt;DAY(H3163),NETWORKDAYS($H$3,H3162,holiday!$B$2:$B$10),0)))</f>
        <v/>
      </c>
      <c r="O3162" t="str">
        <f>IF(ISBLANK(A3162),"",SUMIF($A$3:$A3162,O$2,$B$3:$B3162))</f>
        <v/>
      </c>
      <c r="P3162" t="str">
        <f>IF(ISBLANK(A3162),"",SUMIF($A$3:$A3162,P$2,$B$3:$B3162))</f>
        <v/>
      </c>
      <c r="Q3162" t="str">
        <f>IF(ISBLANK(A3162),"",SUMIF($A$3:$A3162,Q$2,$B$3:$B3162))</f>
        <v/>
      </c>
      <c r="R3162" t="str">
        <f>IF(ISBLANK(A3162),"",SUMIF($A$3:$A3162,R$2,$B$3:$B3162))</f>
        <v/>
      </c>
      <c r="T3162" s="2" t="str">
        <f t="shared" si="395"/>
        <v/>
      </c>
      <c r="U3162" s="2" t="str">
        <f t="shared" si="396"/>
        <v/>
      </c>
      <c r="V3162" s="2" t="str">
        <f t="shared" si="397"/>
        <v/>
      </c>
      <c r="W3162" s="2" t="str">
        <f t="shared" si="398"/>
        <v/>
      </c>
    </row>
    <row r="3163" spans="8:23" x14ac:dyDescent="0.3">
      <c r="H3163" s="12">
        <f t="shared" si="399"/>
        <v>0</v>
      </c>
      <c r="I3163" s="2" t="str">
        <f t="shared" si="392"/>
        <v/>
      </c>
      <c r="J3163" s="2" t="str">
        <f>IF(ISBLANK(A3163),"",-SUM(I$3:I3163))</f>
        <v/>
      </c>
      <c r="K3163" s="2" t="str">
        <f t="shared" si="393"/>
        <v/>
      </c>
      <c r="L3163" s="7" t="str">
        <f t="shared" si="394"/>
        <v/>
      </c>
      <c r="M3163" s="7" t="str">
        <f>IF(ISBLANK(A3163),"",K3163/($M$1+SUM(K$3:K3162)))</f>
        <v/>
      </c>
      <c r="N3163" t="str">
        <f>IF(ISBLANK(A3163),"",IF(H3164=0,NETWORKDAYS($H$3,H3163,holiday!$B$2:$B$10),IF(DAY(H3163)&lt;DAY(H3164),NETWORKDAYS($H$3,H3163,holiday!$B$2:$B$10),0)))</f>
        <v/>
      </c>
      <c r="O3163" t="str">
        <f>IF(ISBLANK(A3163),"",SUMIF($A$3:$A3163,O$2,$B$3:$B3163))</f>
        <v/>
      </c>
      <c r="P3163" t="str">
        <f>IF(ISBLANK(A3163),"",SUMIF($A$3:$A3163,P$2,$B$3:$B3163))</f>
        <v/>
      </c>
      <c r="Q3163" t="str">
        <f>IF(ISBLANK(A3163),"",SUMIF($A$3:$A3163,Q$2,$B$3:$B3163))</f>
        <v/>
      </c>
      <c r="R3163" t="str">
        <f>IF(ISBLANK(A3163),"",SUMIF($A$3:$A3163,R$2,$B$3:$B3163))</f>
        <v/>
      </c>
      <c r="T3163" s="2" t="str">
        <f t="shared" si="395"/>
        <v/>
      </c>
      <c r="U3163" s="2" t="str">
        <f t="shared" si="396"/>
        <v/>
      </c>
      <c r="V3163" s="2" t="str">
        <f t="shared" si="397"/>
        <v/>
      </c>
      <c r="W3163" s="2" t="str">
        <f t="shared" si="398"/>
        <v/>
      </c>
    </row>
    <row r="3164" spans="8:23" x14ac:dyDescent="0.3">
      <c r="H3164" s="12">
        <f t="shared" si="399"/>
        <v>0</v>
      </c>
      <c r="I3164" s="2" t="str">
        <f t="shared" si="392"/>
        <v/>
      </c>
      <c r="J3164" s="2" t="str">
        <f>IF(ISBLANK(A3164),"",-SUM(I$3:I3164))</f>
        <v/>
      </c>
      <c r="K3164" s="2" t="str">
        <f t="shared" si="393"/>
        <v/>
      </c>
      <c r="L3164" s="7" t="str">
        <f t="shared" si="394"/>
        <v/>
      </c>
      <c r="M3164" s="7" t="str">
        <f>IF(ISBLANK(A3164),"",K3164/($M$1+SUM(K$3:K3163)))</f>
        <v/>
      </c>
      <c r="N3164" t="str">
        <f>IF(ISBLANK(A3164),"",IF(H3165=0,NETWORKDAYS($H$3,H3164,holiday!$B$2:$B$10),IF(DAY(H3164)&lt;DAY(H3165),NETWORKDAYS($H$3,H3164,holiday!$B$2:$B$10),0)))</f>
        <v/>
      </c>
      <c r="O3164" t="str">
        <f>IF(ISBLANK(A3164),"",SUMIF($A$3:$A3164,O$2,$B$3:$B3164))</f>
        <v/>
      </c>
      <c r="P3164" t="str">
        <f>IF(ISBLANK(A3164),"",SUMIF($A$3:$A3164,P$2,$B$3:$B3164))</f>
        <v/>
      </c>
      <c r="Q3164" t="str">
        <f>IF(ISBLANK(A3164),"",SUMIF($A$3:$A3164,Q$2,$B$3:$B3164))</f>
        <v/>
      </c>
      <c r="R3164" t="str">
        <f>IF(ISBLANK(A3164),"",SUMIF($A$3:$A3164,R$2,$B$3:$B3164))</f>
        <v/>
      </c>
      <c r="T3164" s="2" t="str">
        <f t="shared" si="395"/>
        <v/>
      </c>
      <c r="U3164" s="2" t="str">
        <f t="shared" si="396"/>
        <v/>
      </c>
      <c r="V3164" s="2" t="str">
        <f t="shared" si="397"/>
        <v/>
      </c>
      <c r="W3164" s="2" t="str">
        <f t="shared" si="398"/>
        <v/>
      </c>
    </row>
    <row r="3165" spans="8:23" x14ac:dyDescent="0.3">
      <c r="H3165" s="12">
        <f t="shared" si="399"/>
        <v>0</v>
      </c>
      <c r="I3165" s="2" t="str">
        <f t="shared" si="392"/>
        <v/>
      </c>
      <c r="J3165" s="2" t="str">
        <f>IF(ISBLANK(A3165),"",-SUM(I$3:I3165))</f>
        <v/>
      </c>
      <c r="K3165" s="2" t="str">
        <f t="shared" si="393"/>
        <v/>
      </c>
      <c r="L3165" s="7" t="str">
        <f t="shared" si="394"/>
        <v/>
      </c>
      <c r="M3165" s="7" t="str">
        <f>IF(ISBLANK(A3165),"",K3165/($M$1+SUM(K$3:K3164)))</f>
        <v/>
      </c>
      <c r="N3165" t="str">
        <f>IF(ISBLANK(A3165),"",IF(H3166=0,NETWORKDAYS($H$3,H3165,holiday!$B$2:$B$10),IF(DAY(H3165)&lt;DAY(H3166),NETWORKDAYS($H$3,H3165,holiday!$B$2:$B$10),0)))</f>
        <v/>
      </c>
      <c r="O3165" t="str">
        <f>IF(ISBLANK(A3165),"",SUMIF($A$3:$A3165,O$2,$B$3:$B3165))</f>
        <v/>
      </c>
      <c r="P3165" t="str">
        <f>IF(ISBLANK(A3165),"",SUMIF($A$3:$A3165,P$2,$B$3:$B3165))</f>
        <v/>
      </c>
      <c r="Q3165" t="str">
        <f>IF(ISBLANK(A3165),"",SUMIF($A$3:$A3165,Q$2,$B$3:$B3165))</f>
        <v/>
      </c>
      <c r="R3165" t="str">
        <f>IF(ISBLANK(A3165),"",SUMIF($A$3:$A3165,R$2,$B$3:$B3165))</f>
        <v/>
      </c>
      <c r="T3165" s="2" t="str">
        <f t="shared" si="395"/>
        <v/>
      </c>
      <c r="U3165" s="2" t="str">
        <f t="shared" si="396"/>
        <v/>
      </c>
      <c r="V3165" s="2" t="str">
        <f t="shared" si="397"/>
        <v/>
      </c>
      <c r="W3165" s="2" t="str">
        <f t="shared" si="398"/>
        <v/>
      </c>
    </row>
    <row r="3166" spans="8:23" x14ac:dyDescent="0.3">
      <c r="H3166" s="12">
        <f t="shared" si="399"/>
        <v>0</v>
      </c>
      <c r="I3166" s="2" t="str">
        <f t="shared" si="392"/>
        <v/>
      </c>
      <c r="J3166" s="2" t="str">
        <f>IF(ISBLANK(A3166),"",-SUM(I$3:I3166))</f>
        <v/>
      </c>
      <c r="K3166" s="2" t="str">
        <f t="shared" si="393"/>
        <v/>
      </c>
      <c r="L3166" s="7" t="str">
        <f t="shared" si="394"/>
        <v/>
      </c>
      <c r="M3166" s="7" t="str">
        <f>IF(ISBLANK(A3166),"",K3166/($M$1+SUM(K$3:K3165)))</f>
        <v/>
      </c>
      <c r="N3166" t="str">
        <f>IF(ISBLANK(A3166),"",IF(H3167=0,NETWORKDAYS($H$3,H3166,holiday!$B$2:$B$10),IF(DAY(H3166)&lt;DAY(H3167),NETWORKDAYS($H$3,H3166,holiday!$B$2:$B$10),0)))</f>
        <v/>
      </c>
      <c r="O3166" t="str">
        <f>IF(ISBLANK(A3166),"",SUMIF($A$3:$A3166,O$2,$B$3:$B3166))</f>
        <v/>
      </c>
      <c r="P3166" t="str">
        <f>IF(ISBLANK(A3166),"",SUMIF($A$3:$A3166,P$2,$B$3:$B3166))</f>
        <v/>
      </c>
      <c r="Q3166" t="str">
        <f>IF(ISBLANK(A3166),"",SUMIF($A$3:$A3166,Q$2,$B$3:$B3166))</f>
        <v/>
      </c>
      <c r="R3166" t="str">
        <f>IF(ISBLANK(A3166),"",SUMIF($A$3:$A3166,R$2,$B$3:$B3166))</f>
        <v/>
      </c>
      <c r="T3166" s="2" t="str">
        <f t="shared" si="395"/>
        <v/>
      </c>
      <c r="U3166" s="2" t="str">
        <f t="shared" si="396"/>
        <v/>
      </c>
      <c r="V3166" s="2" t="str">
        <f t="shared" si="397"/>
        <v/>
      </c>
      <c r="W3166" s="2" t="str">
        <f t="shared" si="398"/>
        <v/>
      </c>
    </row>
    <row r="3167" spans="8:23" x14ac:dyDescent="0.3">
      <c r="H3167" s="12">
        <f t="shared" si="399"/>
        <v>0</v>
      </c>
      <c r="I3167" s="2" t="str">
        <f t="shared" si="392"/>
        <v/>
      </c>
      <c r="J3167" s="2" t="str">
        <f>IF(ISBLANK(A3167),"",-SUM(I$3:I3167))</f>
        <v/>
      </c>
      <c r="K3167" s="2" t="str">
        <f t="shared" si="393"/>
        <v/>
      </c>
      <c r="L3167" s="7" t="str">
        <f t="shared" si="394"/>
        <v/>
      </c>
      <c r="M3167" s="7" t="str">
        <f>IF(ISBLANK(A3167),"",K3167/($M$1+SUM(K$3:K3166)))</f>
        <v/>
      </c>
      <c r="N3167" t="str">
        <f>IF(ISBLANK(A3167),"",IF(H3168=0,NETWORKDAYS($H$3,H3167,holiday!$B$2:$B$10),IF(DAY(H3167)&lt;DAY(H3168),NETWORKDAYS($H$3,H3167,holiday!$B$2:$B$10),0)))</f>
        <v/>
      </c>
      <c r="O3167" t="str">
        <f>IF(ISBLANK(A3167),"",SUMIF($A$3:$A3167,O$2,$B$3:$B3167))</f>
        <v/>
      </c>
      <c r="P3167" t="str">
        <f>IF(ISBLANK(A3167),"",SUMIF($A$3:$A3167,P$2,$B$3:$B3167))</f>
        <v/>
      </c>
      <c r="Q3167" t="str">
        <f>IF(ISBLANK(A3167),"",SUMIF($A$3:$A3167,Q$2,$B$3:$B3167))</f>
        <v/>
      </c>
      <c r="R3167" t="str">
        <f>IF(ISBLANK(A3167),"",SUMIF($A$3:$A3167,R$2,$B$3:$B3167))</f>
        <v/>
      </c>
      <c r="T3167" s="2" t="str">
        <f t="shared" si="395"/>
        <v/>
      </c>
      <c r="U3167" s="2" t="str">
        <f t="shared" si="396"/>
        <v/>
      </c>
      <c r="V3167" s="2" t="str">
        <f t="shared" si="397"/>
        <v/>
      </c>
      <c r="W3167" s="2" t="str">
        <f t="shared" si="398"/>
        <v/>
      </c>
    </row>
    <row r="3168" spans="8:23" x14ac:dyDescent="0.3">
      <c r="H3168" s="12">
        <f t="shared" si="399"/>
        <v>0</v>
      </c>
      <c r="I3168" s="2" t="str">
        <f t="shared" si="392"/>
        <v/>
      </c>
      <c r="J3168" s="2" t="str">
        <f>IF(ISBLANK(A3168),"",-SUM(I$3:I3168))</f>
        <v/>
      </c>
      <c r="K3168" s="2" t="str">
        <f t="shared" si="393"/>
        <v/>
      </c>
      <c r="L3168" s="7" t="str">
        <f t="shared" si="394"/>
        <v/>
      </c>
      <c r="M3168" s="7" t="str">
        <f>IF(ISBLANK(A3168),"",K3168/($M$1+SUM(K$3:K3167)))</f>
        <v/>
      </c>
      <c r="N3168" t="str">
        <f>IF(ISBLANK(A3168),"",IF(H3169=0,NETWORKDAYS($H$3,H3168,holiday!$B$2:$B$10),IF(DAY(H3168)&lt;DAY(H3169),NETWORKDAYS($H$3,H3168,holiday!$B$2:$B$10),0)))</f>
        <v/>
      </c>
      <c r="O3168" t="str">
        <f>IF(ISBLANK(A3168),"",SUMIF($A$3:$A3168,O$2,$B$3:$B3168))</f>
        <v/>
      </c>
      <c r="P3168" t="str">
        <f>IF(ISBLANK(A3168),"",SUMIF($A$3:$A3168,P$2,$B$3:$B3168))</f>
        <v/>
      </c>
      <c r="Q3168" t="str">
        <f>IF(ISBLANK(A3168),"",SUMIF($A$3:$A3168,Q$2,$B$3:$B3168))</f>
        <v/>
      </c>
      <c r="R3168" t="str">
        <f>IF(ISBLANK(A3168),"",SUMIF($A$3:$A3168,R$2,$B$3:$B3168))</f>
        <v/>
      </c>
      <c r="T3168" s="2" t="str">
        <f t="shared" si="395"/>
        <v/>
      </c>
      <c r="U3168" s="2" t="str">
        <f t="shared" si="396"/>
        <v/>
      </c>
      <c r="V3168" s="2" t="str">
        <f t="shared" si="397"/>
        <v/>
      </c>
      <c r="W3168" s="2" t="str">
        <f t="shared" si="398"/>
        <v/>
      </c>
    </row>
    <row r="3169" spans="8:23" x14ac:dyDescent="0.3">
      <c r="H3169" s="12">
        <f t="shared" si="399"/>
        <v>0</v>
      </c>
      <c r="I3169" s="2" t="str">
        <f t="shared" si="392"/>
        <v/>
      </c>
      <c r="J3169" s="2" t="str">
        <f>IF(ISBLANK(A3169),"",-SUM(I$3:I3169))</f>
        <v/>
      </c>
      <c r="K3169" s="2" t="str">
        <f t="shared" si="393"/>
        <v/>
      </c>
      <c r="L3169" s="7" t="str">
        <f t="shared" si="394"/>
        <v/>
      </c>
      <c r="M3169" s="7" t="str">
        <f>IF(ISBLANK(A3169),"",K3169/($M$1+SUM(K$3:K3168)))</f>
        <v/>
      </c>
      <c r="N3169" t="str">
        <f>IF(ISBLANK(A3169),"",IF(H3170=0,NETWORKDAYS($H$3,H3169,holiday!$B$2:$B$10),IF(DAY(H3169)&lt;DAY(H3170),NETWORKDAYS($H$3,H3169,holiday!$B$2:$B$10),0)))</f>
        <v/>
      </c>
      <c r="O3169" t="str">
        <f>IF(ISBLANK(A3169),"",SUMIF($A$3:$A3169,O$2,$B$3:$B3169))</f>
        <v/>
      </c>
      <c r="P3169" t="str">
        <f>IF(ISBLANK(A3169),"",SUMIF($A$3:$A3169,P$2,$B$3:$B3169))</f>
        <v/>
      </c>
      <c r="Q3169" t="str">
        <f>IF(ISBLANK(A3169),"",SUMIF($A$3:$A3169,Q$2,$B$3:$B3169))</f>
        <v/>
      </c>
      <c r="R3169" t="str">
        <f>IF(ISBLANK(A3169),"",SUMIF($A$3:$A3169,R$2,$B$3:$B3169))</f>
        <v/>
      </c>
      <c r="T3169" s="2" t="str">
        <f t="shared" si="395"/>
        <v/>
      </c>
      <c r="U3169" s="2" t="str">
        <f t="shared" si="396"/>
        <v/>
      </c>
      <c r="V3169" s="2" t="str">
        <f t="shared" si="397"/>
        <v/>
      </c>
      <c r="W3169" s="2" t="str">
        <f t="shared" si="398"/>
        <v/>
      </c>
    </row>
    <row r="3170" spans="8:23" x14ac:dyDescent="0.3">
      <c r="H3170" s="12">
        <f t="shared" si="399"/>
        <v>0</v>
      </c>
      <c r="I3170" s="2" t="str">
        <f t="shared" si="392"/>
        <v/>
      </c>
      <c r="J3170" s="2" t="str">
        <f>IF(ISBLANK(A3170),"",-SUM(I$3:I3170))</f>
        <v/>
      </c>
      <c r="K3170" s="2" t="str">
        <f t="shared" si="393"/>
        <v/>
      </c>
      <c r="L3170" s="7" t="str">
        <f t="shared" si="394"/>
        <v/>
      </c>
      <c r="M3170" s="7" t="str">
        <f>IF(ISBLANK(A3170),"",K3170/($M$1+SUM(K$3:K3169)))</f>
        <v/>
      </c>
      <c r="N3170" t="str">
        <f>IF(ISBLANK(A3170),"",IF(H3171=0,NETWORKDAYS($H$3,H3170,holiday!$B$2:$B$10),IF(DAY(H3170)&lt;DAY(H3171),NETWORKDAYS($H$3,H3170,holiday!$B$2:$B$10),0)))</f>
        <v/>
      </c>
      <c r="O3170" t="str">
        <f>IF(ISBLANK(A3170),"",SUMIF($A$3:$A3170,O$2,$B$3:$B3170))</f>
        <v/>
      </c>
      <c r="P3170" t="str">
        <f>IF(ISBLANK(A3170),"",SUMIF($A$3:$A3170,P$2,$B$3:$B3170))</f>
        <v/>
      </c>
      <c r="Q3170" t="str">
        <f>IF(ISBLANK(A3170),"",SUMIF($A$3:$A3170,Q$2,$B$3:$B3170))</f>
        <v/>
      </c>
      <c r="R3170" t="str">
        <f>IF(ISBLANK(A3170),"",SUMIF($A$3:$A3170,R$2,$B$3:$B3170))</f>
        <v/>
      </c>
      <c r="T3170" s="2" t="str">
        <f t="shared" si="395"/>
        <v/>
      </c>
      <c r="U3170" s="2" t="str">
        <f t="shared" si="396"/>
        <v/>
      </c>
      <c r="V3170" s="2" t="str">
        <f t="shared" si="397"/>
        <v/>
      </c>
      <c r="W3170" s="2" t="str">
        <f t="shared" si="398"/>
        <v/>
      </c>
    </row>
    <row r="3171" spans="8:23" x14ac:dyDescent="0.3">
      <c r="H3171" s="12">
        <f t="shared" si="399"/>
        <v>0</v>
      </c>
      <c r="I3171" s="2" t="str">
        <f t="shared" si="392"/>
        <v/>
      </c>
      <c r="J3171" s="2" t="str">
        <f>IF(ISBLANK(A3171),"",-SUM(I$3:I3171))</f>
        <v/>
      </c>
      <c r="K3171" s="2" t="str">
        <f t="shared" si="393"/>
        <v/>
      </c>
      <c r="L3171" s="7" t="str">
        <f t="shared" si="394"/>
        <v/>
      </c>
      <c r="M3171" s="7" t="str">
        <f>IF(ISBLANK(A3171),"",K3171/($M$1+SUM(K$3:K3170)))</f>
        <v/>
      </c>
      <c r="N3171" t="str">
        <f>IF(ISBLANK(A3171),"",IF(H3172=0,NETWORKDAYS($H$3,H3171,holiday!$B$2:$B$10),IF(DAY(H3171)&lt;DAY(H3172),NETWORKDAYS($H$3,H3171,holiday!$B$2:$B$10),0)))</f>
        <v/>
      </c>
      <c r="O3171" t="str">
        <f>IF(ISBLANK(A3171),"",SUMIF($A$3:$A3171,O$2,$B$3:$B3171))</f>
        <v/>
      </c>
      <c r="P3171" t="str">
        <f>IF(ISBLANK(A3171),"",SUMIF($A$3:$A3171,P$2,$B$3:$B3171))</f>
        <v/>
      </c>
      <c r="Q3171" t="str">
        <f>IF(ISBLANK(A3171),"",SUMIF($A$3:$A3171,Q$2,$B$3:$B3171))</f>
        <v/>
      </c>
      <c r="R3171" t="str">
        <f>IF(ISBLANK(A3171),"",SUMIF($A$3:$A3171,R$2,$B$3:$B3171))</f>
        <v/>
      </c>
      <c r="T3171" s="2" t="str">
        <f t="shared" si="395"/>
        <v/>
      </c>
      <c r="U3171" s="2" t="str">
        <f t="shared" si="396"/>
        <v/>
      </c>
      <c r="V3171" s="2" t="str">
        <f t="shared" si="397"/>
        <v/>
      </c>
      <c r="W3171" s="2" t="str">
        <f t="shared" si="398"/>
        <v/>
      </c>
    </row>
    <row r="3172" spans="8:23" x14ac:dyDescent="0.3">
      <c r="H3172" s="12">
        <f t="shared" si="399"/>
        <v>0</v>
      </c>
      <c r="I3172" s="2" t="str">
        <f t="shared" si="392"/>
        <v/>
      </c>
      <c r="J3172" s="2" t="str">
        <f>IF(ISBLANK(A3172),"",-SUM(I$3:I3172))</f>
        <v/>
      </c>
      <c r="K3172" s="2" t="str">
        <f t="shared" si="393"/>
        <v/>
      </c>
      <c r="L3172" s="7" t="str">
        <f t="shared" si="394"/>
        <v/>
      </c>
      <c r="M3172" s="7" t="str">
        <f>IF(ISBLANK(A3172),"",K3172/($M$1+SUM(K$3:K3171)))</f>
        <v/>
      </c>
      <c r="N3172" t="str">
        <f>IF(ISBLANK(A3172),"",IF(H3173=0,NETWORKDAYS($H$3,H3172,holiday!$B$2:$B$10),IF(DAY(H3172)&lt;DAY(H3173),NETWORKDAYS($H$3,H3172,holiday!$B$2:$B$10),0)))</f>
        <v/>
      </c>
      <c r="O3172" t="str">
        <f>IF(ISBLANK(A3172),"",SUMIF($A$3:$A3172,O$2,$B$3:$B3172))</f>
        <v/>
      </c>
      <c r="P3172" t="str">
        <f>IF(ISBLANK(A3172),"",SUMIF($A$3:$A3172,P$2,$B$3:$B3172))</f>
        <v/>
      </c>
      <c r="Q3172" t="str">
        <f>IF(ISBLANK(A3172),"",SUMIF($A$3:$A3172,Q$2,$B$3:$B3172))</f>
        <v/>
      </c>
      <c r="R3172" t="str">
        <f>IF(ISBLANK(A3172),"",SUMIF($A$3:$A3172,R$2,$B$3:$B3172))</f>
        <v/>
      </c>
      <c r="T3172" s="2" t="str">
        <f t="shared" si="395"/>
        <v/>
      </c>
      <c r="U3172" s="2" t="str">
        <f t="shared" si="396"/>
        <v/>
      </c>
      <c r="V3172" s="2" t="str">
        <f t="shared" si="397"/>
        <v/>
      </c>
      <c r="W3172" s="2" t="str">
        <f t="shared" si="398"/>
        <v/>
      </c>
    </row>
    <row r="3173" spans="8:23" x14ac:dyDescent="0.3">
      <c r="H3173" s="12">
        <f t="shared" si="399"/>
        <v>0</v>
      </c>
      <c r="I3173" s="2" t="str">
        <f t="shared" si="392"/>
        <v/>
      </c>
      <c r="J3173" s="2" t="str">
        <f>IF(ISBLANK(A3173),"",-SUM(I$3:I3173))</f>
        <v/>
      </c>
      <c r="K3173" s="2" t="str">
        <f t="shared" si="393"/>
        <v/>
      </c>
      <c r="L3173" s="7" t="str">
        <f t="shared" si="394"/>
        <v/>
      </c>
      <c r="M3173" s="7" t="str">
        <f>IF(ISBLANK(A3173),"",K3173/($M$1+SUM(K$3:K3172)))</f>
        <v/>
      </c>
      <c r="N3173" t="str">
        <f>IF(ISBLANK(A3173),"",IF(H3174=0,NETWORKDAYS($H$3,H3173,holiday!$B$2:$B$10),IF(DAY(H3173)&lt;DAY(H3174),NETWORKDAYS($H$3,H3173,holiday!$B$2:$B$10),0)))</f>
        <v/>
      </c>
      <c r="O3173" t="str">
        <f>IF(ISBLANK(A3173),"",SUMIF($A$3:$A3173,O$2,$B$3:$B3173))</f>
        <v/>
      </c>
      <c r="P3173" t="str">
        <f>IF(ISBLANK(A3173),"",SUMIF($A$3:$A3173,P$2,$B$3:$B3173))</f>
        <v/>
      </c>
      <c r="Q3173" t="str">
        <f>IF(ISBLANK(A3173),"",SUMIF($A$3:$A3173,Q$2,$B$3:$B3173))</f>
        <v/>
      </c>
      <c r="R3173" t="str">
        <f>IF(ISBLANK(A3173),"",SUMIF($A$3:$A3173,R$2,$B$3:$B3173))</f>
        <v/>
      </c>
      <c r="T3173" s="2" t="str">
        <f t="shared" si="395"/>
        <v/>
      </c>
      <c r="U3173" s="2" t="str">
        <f t="shared" si="396"/>
        <v/>
      </c>
      <c r="V3173" s="2" t="str">
        <f t="shared" si="397"/>
        <v/>
      </c>
      <c r="W3173" s="2" t="str">
        <f t="shared" si="398"/>
        <v/>
      </c>
    </row>
    <row r="3174" spans="8:23" x14ac:dyDescent="0.3">
      <c r="H3174" s="12">
        <f t="shared" si="399"/>
        <v>0</v>
      </c>
      <c r="I3174" s="2" t="str">
        <f t="shared" si="392"/>
        <v/>
      </c>
      <c r="J3174" s="2" t="str">
        <f>IF(ISBLANK(A3174),"",-SUM(I$3:I3174))</f>
        <v/>
      </c>
      <c r="K3174" s="2" t="str">
        <f t="shared" si="393"/>
        <v/>
      </c>
      <c r="L3174" s="7" t="str">
        <f t="shared" si="394"/>
        <v/>
      </c>
      <c r="M3174" s="7" t="str">
        <f>IF(ISBLANK(A3174),"",K3174/($M$1+SUM(K$3:K3173)))</f>
        <v/>
      </c>
      <c r="N3174" t="str">
        <f>IF(ISBLANK(A3174),"",IF(H3175=0,NETWORKDAYS($H$3,H3174,holiday!$B$2:$B$10),IF(DAY(H3174)&lt;DAY(H3175),NETWORKDAYS($H$3,H3174,holiday!$B$2:$B$10),0)))</f>
        <v/>
      </c>
      <c r="O3174" t="str">
        <f>IF(ISBLANK(A3174),"",SUMIF($A$3:$A3174,O$2,$B$3:$B3174))</f>
        <v/>
      </c>
      <c r="P3174" t="str">
        <f>IF(ISBLANK(A3174),"",SUMIF($A$3:$A3174,P$2,$B$3:$B3174))</f>
        <v/>
      </c>
      <c r="Q3174" t="str">
        <f>IF(ISBLANK(A3174),"",SUMIF($A$3:$A3174,Q$2,$B$3:$B3174))</f>
        <v/>
      </c>
      <c r="R3174" t="str">
        <f>IF(ISBLANK(A3174),"",SUMIF($A$3:$A3174,R$2,$B$3:$B3174))</f>
        <v/>
      </c>
      <c r="T3174" s="2" t="str">
        <f t="shared" si="395"/>
        <v/>
      </c>
      <c r="U3174" s="2" t="str">
        <f t="shared" si="396"/>
        <v/>
      </c>
      <c r="V3174" s="2" t="str">
        <f t="shared" si="397"/>
        <v/>
      </c>
      <c r="W3174" s="2" t="str">
        <f t="shared" si="398"/>
        <v/>
      </c>
    </row>
    <row r="3175" spans="8:23" x14ac:dyDescent="0.3">
      <c r="H3175" s="12">
        <f t="shared" si="399"/>
        <v>0</v>
      </c>
      <c r="I3175" s="2" t="str">
        <f t="shared" si="392"/>
        <v/>
      </c>
      <c r="J3175" s="2" t="str">
        <f>IF(ISBLANK(A3175),"",-SUM(I$3:I3175))</f>
        <v/>
      </c>
      <c r="K3175" s="2" t="str">
        <f t="shared" si="393"/>
        <v/>
      </c>
      <c r="L3175" s="7" t="str">
        <f t="shared" si="394"/>
        <v/>
      </c>
      <c r="M3175" s="7" t="str">
        <f>IF(ISBLANK(A3175),"",K3175/($M$1+SUM(K$3:K3174)))</f>
        <v/>
      </c>
      <c r="N3175" t="str">
        <f>IF(ISBLANK(A3175),"",IF(H3176=0,NETWORKDAYS($H$3,H3175,holiday!$B$2:$B$10),IF(DAY(H3175)&lt;DAY(H3176),NETWORKDAYS($H$3,H3175,holiday!$B$2:$B$10),0)))</f>
        <v/>
      </c>
      <c r="O3175" t="str">
        <f>IF(ISBLANK(A3175),"",SUMIF($A$3:$A3175,O$2,$B$3:$B3175))</f>
        <v/>
      </c>
      <c r="P3175" t="str">
        <f>IF(ISBLANK(A3175),"",SUMIF($A$3:$A3175,P$2,$B$3:$B3175))</f>
        <v/>
      </c>
      <c r="Q3175" t="str">
        <f>IF(ISBLANK(A3175),"",SUMIF($A$3:$A3175,Q$2,$B$3:$B3175))</f>
        <v/>
      </c>
      <c r="R3175" t="str">
        <f>IF(ISBLANK(A3175),"",SUMIF($A$3:$A3175,R$2,$B$3:$B3175))</f>
        <v/>
      </c>
      <c r="T3175" s="2" t="str">
        <f t="shared" si="395"/>
        <v/>
      </c>
      <c r="U3175" s="2" t="str">
        <f t="shared" si="396"/>
        <v/>
      </c>
      <c r="V3175" s="2" t="str">
        <f t="shared" si="397"/>
        <v/>
      </c>
      <c r="W3175" s="2" t="str">
        <f t="shared" si="398"/>
        <v/>
      </c>
    </row>
    <row r="3176" spans="8:23" x14ac:dyDescent="0.3">
      <c r="H3176" s="12">
        <f t="shared" si="399"/>
        <v>0</v>
      </c>
      <c r="I3176" s="2" t="str">
        <f t="shared" ref="I3176:I3239" si="400">IF(ISBLANK(A3176),"",-B3176*C3176)</f>
        <v/>
      </c>
      <c r="J3176" s="2" t="str">
        <f>IF(ISBLANK(A3176),"",-SUM(I$3:I3176))</f>
        <v/>
      </c>
      <c r="K3176" s="2" t="str">
        <f t="shared" ref="K3176:K3239" si="401">IF(ISBLANK(A3176),"",SUMPRODUCT(O3176:R3176,T3176:W3176)-J3176)</f>
        <v/>
      </c>
      <c r="L3176" s="7" t="str">
        <f t="shared" ref="L3176:L3239" si="402">IF(ISBLANK(A3176),"",K3176/$M$1)</f>
        <v/>
      </c>
      <c r="M3176" s="7" t="str">
        <f>IF(ISBLANK(A3176),"",K3176/($M$1+SUM(K$3:K3175)))</f>
        <v/>
      </c>
      <c r="N3176" t="str">
        <f>IF(ISBLANK(A3176),"",IF(H3177=0,NETWORKDAYS($H$3,H3176,holiday!$B$2:$B$10),IF(DAY(H3176)&lt;DAY(H3177),NETWORKDAYS($H$3,H3176,holiday!$B$2:$B$10),0)))</f>
        <v/>
      </c>
      <c r="O3176" t="str">
        <f>IF(ISBLANK(A3176),"",SUMIF($A$3:$A3176,O$2,$B$3:$B3176))</f>
        <v/>
      </c>
      <c r="P3176" t="str">
        <f>IF(ISBLANK(A3176),"",SUMIF($A$3:$A3176,P$2,$B$3:$B3176))</f>
        <v/>
      </c>
      <c r="Q3176" t="str">
        <f>IF(ISBLANK(A3176),"",SUMIF($A$3:$A3176,Q$2,$B$3:$B3176))</f>
        <v/>
      </c>
      <c r="R3176" t="str">
        <f>IF(ISBLANK(A3176),"",SUMIF($A$3:$A3176,R$2,$B$3:$B3176))</f>
        <v/>
      </c>
      <c r="T3176" s="2" t="str">
        <f t="shared" ref="T3176:T3239" si="403">IF(ISBLANK(A3176),"",IF($A3176=T$2,$C3176,T3175))</f>
        <v/>
      </c>
      <c r="U3176" s="2" t="str">
        <f t="shared" ref="U3176:U3239" si="404">IF(ISBLANK(A3176),"",IF($A3176=U$2,$C3176,U3175))</f>
        <v/>
      </c>
      <c r="V3176" s="2" t="str">
        <f t="shared" ref="V3176:V3239" si="405">IF(ISBLANK(A3176),"",IF($A3176=V$2,$C3176,V3175))</f>
        <v/>
      </c>
      <c r="W3176" s="2" t="str">
        <f t="shared" ref="W3176:W3239" si="406">IF(ISBLANK(A3176),"",IF($A3176=W$2,$C3176,W3175))</f>
        <v/>
      </c>
    </row>
    <row r="3177" spans="8:23" x14ac:dyDescent="0.3">
      <c r="H3177" s="12">
        <f t="shared" si="399"/>
        <v>0</v>
      </c>
      <c r="I3177" s="2" t="str">
        <f t="shared" si="400"/>
        <v/>
      </c>
      <c r="J3177" s="2" t="str">
        <f>IF(ISBLANK(A3177),"",-SUM(I$3:I3177))</f>
        <v/>
      </c>
      <c r="K3177" s="2" t="str">
        <f t="shared" si="401"/>
        <v/>
      </c>
      <c r="L3177" s="7" t="str">
        <f t="shared" si="402"/>
        <v/>
      </c>
      <c r="M3177" s="7" t="str">
        <f>IF(ISBLANK(A3177),"",K3177/($M$1+SUM(K$3:K3176)))</f>
        <v/>
      </c>
      <c r="N3177" t="str">
        <f>IF(ISBLANK(A3177),"",IF(H3178=0,NETWORKDAYS($H$3,H3177,holiday!$B$2:$B$10),IF(DAY(H3177)&lt;DAY(H3178),NETWORKDAYS($H$3,H3177,holiday!$B$2:$B$10),0)))</f>
        <v/>
      </c>
      <c r="O3177" t="str">
        <f>IF(ISBLANK(A3177),"",SUMIF($A$3:$A3177,O$2,$B$3:$B3177))</f>
        <v/>
      </c>
      <c r="P3177" t="str">
        <f>IF(ISBLANK(A3177),"",SUMIF($A$3:$A3177,P$2,$B$3:$B3177))</f>
        <v/>
      </c>
      <c r="Q3177" t="str">
        <f>IF(ISBLANK(A3177),"",SUMIF($A$3:$A3177,Q$2,$B$3:$B3177))</f>
        <v/>
      </c>
      <c r="R3177" t="str">
        <f>IF(ISBLANK(A3177),"",SUMIF($A$3:$A3177,R$2,$B$3:$B3177))</f>
        <v/>
      </c>
      <c r="T3177" s="2" t="str">
        <f t="shared" si="403"/>
        <v/>
      </c>
      <c r="U3177" s="2" t="str">
        <f t="shared" si="404"/>
        <v/>
      </c>
      <c r="V3177" s="2" t="str">
        <f t="shared" si="405"/>
        <v/>
      </c>
      <c r="W3177" s="2" t="str">
        <f t="shared" si="406"/>
        <v/>
      </c>
    </row>
    <row r="3178" spans="8:23" x14ac:dyDescent="0.3">
      <c r="H3178" s="12">
        <f t="shared" si="399"/>
        <v>0</v>
      </c>
      <c r="I3178" s="2" t="str">
        <f t="shared" si="400"/>
        <v/>
      </c>
      <c r="J3178" s="2" t="str">
        <f>IF(ISBLANK(A3178),"",-SUM(I$3:I3178))</f>
        <v/>
      </c>
      <c r="K3178" s="2" t="str">
        <f t="shared" si="401"/>
        <v/>
      </c>
      <c r="L3178" s="7" t="str">
        <f t="shared" si="402"/>
        <v/>
      </c>
      <c r="M3178" s="7" t="str">
        <f>IF(ISBLANK(A3178),"",K3178/($M$1+SUM(K$3:K3177)))</f>
        <v/>
      </c>
      <c r="N3178" t="str">
        <f>IF(ISBLANK(A3178),"",IF(H3179=0,NETWORKDAYS($H$3,H3178,holiday!$B$2:$B$10),IF(DAY(H3178)&lt;DAY(H3179),NETWORKDAYS($H$3,H3178,holiday!$B$2:$B$10),0)))</f>
        <v/>
      </c>
      <c r="O3178" t="str">
        <f>IF(ISBLANK(A3178),"",SUMIF($A$3:$A3178,O$2,$B$3:$B3178))</f>
        <v/>
      </c>
      <c r="P3178" t="str">
        <f>IF(ISBLANK(A3178),"",SUMIF($A$3:$A3178,P$2,$B$3:$B3178))</f>
        <v/>
      </c>
      <c r="Q3178" t="str">
        <f>IF(ISBLANK(A3178),"",SUMIF($A$3:$A3178,Q$2,$B$3:$B3178))</f>
        <v/>
      </c>
      <c r="R3178" t="str">
        <f>IF(ISBLANK(A3178),"",SUMIF($A$3:$A3178,R$2,$B$3:$B3178))</f>
        <v/>
      </c>
      <c r="T3178" s="2" t="str">
        <f t="shared" si="403"/>
        <v/>
      </c>
      <c r="U3178" s="2" t="str">
        <f t="shared" si="404"/>
        <v/>
      </c>
      <c r="V3178" s="2" t="str">
        <f t="shared" si="405"/>
        <v/>
      </c>
      <c r="W3178" s="2" t="str">
        <f t="shared" si="406"/>
        <v/>
      </c>
    </row>
    <row r="3179" spans="8:23" x14ac:dyDescent="0.3">
      <c r="H3179" s="12">
        <f t="shared" si="399"/>
        <v>0</v>
      </c>
      <c r="I3179" s="2" t="str">
        <f t="shared" si="400"/>
        <v/>
      </c>
      <c r="J3179" s="2" t="str">
        <f>IF(ISBLANK(A3179),"",-SUM(I$3:I3179))</f>
        <v/>
      </c>
      <c r="K3179" s="2" t="str">
        <f t="shared" si="401"/>
        <v/>
      </c>
      <c r="L3179" s="7" t="str">
        <f t="shared" si="402"/>
        <v/>
      </c>
      <c r="M3179" s="7" t="str">
        <f>IF(ISBLANK(A3179),"",K3179/($M$1+SUM(K$3:K3178)))</f>
        <v/>
      </c>
      <c r="N3179" t="str">
        <f>IF(ISBLANK(A3179),"",IF(H3180=0,NETWORKDAYS($H$3,H3179,holiday!$B$2:$B$10),IF(DAY(H3179)&lt;DAY(H3180),NETWORKDAYS($H$3,H3179,holiday!$B$2:$B$10),0)))</f>
        <v/>
      </c>
      <c r="O3179" t="str">
        <f>IF(ISBLANK(A3179),"",SUMIF($A$3:$A3179,O$2,$B$3:$B3179))</f>
        <v/>
      </c>
      <c r="P3179" t="str">
        <f>IF(ISBLANK(A3179),"",SUMIF($A$3:$A3179,P$2,$B$3:$B3179))</f>
        <v/>
      </c>
      <c r="Q3179" t="str">
        <f>IF(ISBLANK(A3179),"",SUMIF($A$3:$A3179,Q$2,$B$3:$B3179))</f>
        <v/>
      </c>
      <c r="R3179" t="str">
        <f>IF(ISBLANK(A3179),"",SUMIF($A$3:$A3179,R$2,$B$3:$B3179))</f>
        <v/>
      </c>
      <c r="T3179" s="2" t="str">
        <f t="shared" si="403"/>
        <v/>
      </c>
      <c r="U3179" s="2" t="str">
        <f t="shared" si="404"/>
        <v/>
      </c>
      <c r="V3179" s="2" t="str">
        <f t="shared" si="405"/>
        <v/>
      </c>
      <c r="W3179" s="2" t="str">
        <f t="shared" si="406"/>
        <v/>
      </c>
    </row>
    <row r="3180" spans="8:23" x14ac:dyDescent="0.3">
      <c r="H3180" s="12">
        <f t="shared" si="399"/>
        <v>0</v>
      </c>
      <c r="I3180" s="2" t="str">
        <f t="shared" si="400"/>
        <v/>
      </c>
      <c r="J3180" s="2" t="str">
        <f>IF(ISBLANK(A3180),"",-SUM(I$3:I3180))</f>
        <v/>
      </c>
      <c r="K3180" s="2" t="str">
        <f t="shared" si="401"/>
        <v/>
      </c>
      <c r="L3180" s="7" t="str">
        <f t="shared" si="402"/>
        <v/>
      </c>
      <c r="M3180" s="7" t="str">
        <f>IF(ISBLANK(A3180),"",K3180/($M$1+SUM(K$3:K3179)))</f>
        <v/>
      </c>
      <c r="N3180" t="str">
        <f>IF(ISBLANK(A3180),"",IF(H3181=0,NETWORKDAYS($H$3,H3180,holiday!$B$2:$B$10),IF(DAY(H3180)&lt;DAY(H3181),NETWORKDAYS($H$3,H3180,holiday!$B$2:$B$10),0)))</f>
        <v/>
      </c>
      <c r="O3180" t="str">
        <f>IF(ISBLANK(A3180),"",SUMIF($A$3:$A3180,O$2,$B$3:$B3180))</f>
        <v/>
      </c>
      <c r="P3180" t="str">
        <f>IF(ISBLANK(A3180),"",SUMIF($A$3:$A3180,P$2,$B$3:$B3180))</f>
        <v/>
      </c>
      <c r="Q3180" t="str">
        <f>IF(ISBLANK(A3180),"",SUMIF($A$3:$A3180,Q$2,$B$3:$B3180))</f>
        <v/>
      </c>
      <c r="R3180" t="str">
        <f>IF(ISBLANK(A3180),"",SUMIF($A$3:$A3180,R$2,$B$3:$B3180))</f>
        <v/>
      </c>
      <c r="T3180" s="2" t="str">
        <f t="shared" si="403"/>
        <v/>
      </c>
      <c r="U3180" s="2" t="str">
        <f t="shared" si="404"/>
        <v/>
      </c>
      <c r="V3180" s="2" t="str">
        <f t="shared" si="405"/>
        <v/>
      </c>
      <c r="W3180" s="2" t="str">
        <f t="shared" si="406"/>
        <v/>
      </c>
    </row>
    <row r="3181" spans="8:23" x14ac:dyDescent="0.3">
      <c r="H3181" s="12">
        <f t="shared" si="399"/>
        <v>0</v>
      </c>
      <c r="I3181" s="2" t="str">
        <f t="shared" si="400"/>
        <v/>
      </c>
      <c r="J3181" s="2" t="str">
        <f>IF(ISBLANK(A3181),"",-SUM(I$3:I3181))</f>
        <v/>
      </c>
      <c r="K3181" s="2" t="str">
        <f t="shared" si="401"/>
        <v/>
      </c>
      <c r="L3181" s="7" t="str">
        <f t="shared" si="402"/>
        <v/>
      </c>
      <c r="M3181" s="7" t="str">
        <f>IF(ISBLANK(A3181),"",K3181/($M$1+SUM(K$3:K3180)))</f>
        <v/>
      </c>
      <c r="N3181" t="str">
        <f>IF(ISBLANK(A3181),"",IF(H3182=0,NETWORKDAYS($H$3,H3181,holiday!$B$2:$B$10),IF(DAY(H3181)&lt;DAY(H3182),NETWORKDAYS($H$3,H3181,holiday!$B$2:$B$10),0)))</f>
        <v/>
      </c>
      <c r="O3181" t="str">
        <f>IF(ISBLANK(A3181),"",SUMIF($A$3:$A3181,O$2,$B$3:$B3181))</f>
        <v/>
      </c>
      <c r="P3181" t="str">
        <f>IF(ISBLANK(A3181),"",SUMIF($A$3:$A3181,P$2,$B$3:$B3181))</f>
        <v/>
      </c>
      <c r="Q3181" t="str">
        <f>IF(ISBLANK(A3181),"",SUMIF($A$3:$A3181,Q$2,$B$3:$B3181))</f>
        <v/>
      </c>
      <c r="R3181" t="str">
        <f>IF(ISBLANK(A3181),"",SUMIF($A$3:$A3181,R$2,$B$3:$B3181))</f>
        <v/>
      </c>
      <c r="T3181" s="2" t="str">
        <f t="shared" si="403"/>
        <v/>
      </c>
      <c r="U3181" s="2" t="str">
        <f t="shared" si="404"/>
        <v/>
      </c>
      <c r="V3181" s="2" t="str">
        <f t="shared" si="405"/>
        <v/>
      </c>
      <c r="W3181" s="2" t="str">
        <f t="shared" si="406"/>
        <v/>
      </c>
    </row>
    <row r="3182" spans="8:23" x14ac:dyDescent="0.3">
      <c r="H3182" s="12">
        <f t="shared" si="399"/>
        <v>0</v>
      </c>
      <c r="I3182" s="2" t="str">
        <f t="shared" si="400"/>
        <v/>
      </c>
      <c r="J3182" s="2" t="str">
        <f>IF(ISBLANK(A3182),"",-SUM(I$3:I3182))</f>
        <v/>
      </c>
      <c r="K3182" s="2" t="str">
        <f t="shared" si="401"/>
        <v/>
      </c>
      <c r="L3182" s="7" t="str">
        <f t="shared" si="402"/>
        <v/>
      </c>
      <c r="M3182" s="7" t="str">
        <f>IF(ISBLANK(A3182),"",K3182/($M$1+SUM(K$3:K3181)))</f>
        <v/>
      </c>
      <c r="N3182" t="str">
        <f>IF(ISBLANK(A3182),"",IF(H3183=0,NETWORKDAYS($H$3,H3182,holiday!$B$2:$B$10),IF(DAY(H3182)&lt;DAY(H3183),NETWORKDAYS($H$3,H3182,holiday!$B$2:$B$10),0)))</f>
        <v/>
      </c>
      <c r="O3182" t="str">
        <f>IF(ISBLANK(A3182),"",SUMIF($A$3:$A3182,O$2,$B$3:$B3182))</f>
        <v/>
      </c>
      <c r="P3182" t="str">
        <f>IF(ISBLANK(A3182),"",SUMIF($A$3:$A3182,P$2,$B$3:$B3182))</f>
        <v/>
      </c>
      <c r="Q3182" t="str">
        <f>IF(ISBLANK(A3182),"",SUMIF($A$3:$A3182,Q$2,$B$3:$B3182))</f>
        <v/>
      </c>
      <c r="R3182" t="str">
        <f>IF(ISBLANK(A3182),"",SUMIF($A$3:$A3182,R$2,$B$3:$B3182))</f>
        <v/>
      </c>
      <c r="T3182" s="2" t="str">
        <f t="shared" si="403"/>
        <v/>
      </c>
      <c r="U3182" s="2" t="str">
        <f t="shared" si="404"/>
        <v/>
      </c>
      <c r="V3182" s="2" t="str">
        <f t="shared" si="405"/>
        <v/>
      </c>
      <c r="W3182" s="2" t="str">
        <f t="shared" si="406"/>
        <v/>
      </c>
    </row>
    <row r="3183" spans="8:23" x14ac:dyDescent="0.3">
      <c r="H3183" s="12">
        <f t="shared" si="399"/>
        <v>0</v>
      </c>
      <c r="I3183" s="2" t="str">
        <f t="shared" si="400"/>
        <v/>
      </c>
      <c r="J3183" s="2" t="str">
        <f>IF(ISBLANK(A3183),"",-SUM(I$3:I3183))</f>
        <v/>
      </c>
      <c r="K3183" s="2" t="str">
        <f t="shared" si="401"/>
        <v/>
      </c>
      <c r="L3183" s="7" t="str">
        <f t="shared" si="402"/>
        <v/>
      </c>
      <c r="M3183" s="7" t="str">
        <f>IF(ISBLANK(A3183),"",K3183/($M$1+SUM(K$3:K3182)))</f>
        <v/>
      </c>
      <c r="N3183" t="str">
        <f>IF(ISBLANK(A3183),"",IF(H3184=0,NETWORKDAYS($H$3,H3183,holiday!$B$2:$B$10),IF(DAY(H3183)&lt;DAY(H3184),NETWORKDAYS($H$3,H3183,holiday!$B$2:$B$10),0)))</f>
        <v/>
      </c>
      <c r="O3183" t="str">
        <f>IF(ISBLANK(A3183),"",SUMIF($A$3:$A3183,O$2,$B$3:$B3183))</f>
        <v/>
      </c>
      <c r="P3183" t="str">
        <f>IF(ISBLANK(A3183),"",SUMIF($A$3:$A3183,P$2,$B$3:$B3183))</f>
        <v/>
      </c>
      <c r="Q3183" t="str">
        <f>IF(ISBLANK(A3183),"",SUMIF($A$3:$A3183,Q$2,$B$3:$B3183))</f>
        <v/>
      </c>
      <c r="R3183" t="str">
        <f>IF(ISBLANK(A3183),"",SUMIF($A$3:$A3183,R$2,$B$3:$B3183))</f>
        <v/>
      </c>
      <c r="T3183" s="2" t="str">
        <f t="shared" si="403"/>
        <v/>
      </c>
      <c r="U3183" s="2" t="str">
        <f t="shared" si="404"/>
        <v/>
      </c>
      <c r="V3183" s="2" t="str">
        <f t="shared" si="405"/>
        <v/>
      </c>
      <c r="W3183" s="2" t="str">
        <f t="shared" si="406"/>
        <v/>
      </c>
    </row>
    <row r="3184" spans="8:23" x14ac:dyDescent="0.3">
      <c r="H3184" s="12">
        <f t="shared" si="399"/>
        <v>0</v>
      </c>
      <c r="I3184" s="2" t="str">
        <f t="shared" si="400"/>
        <v/>
      </c>
      <c r="J3184" s="2" t="str">
        <f>IF(ISBLANK(A3184),"",-SUM(I$3:I3184))</f>
        <v/>
      </c>
      <c r="K3184" s="2" t="str">
        <f t="shared" si="401"/>
        <v/>
      </c>
      <c r="L3184" s="7" t="str">
        <f t="shared" si="402"/>
        <v/>
      </c>
      <c r="M3184" s="7" t="str">
        <f>IF(ISBLANK(A3184),"",K3184/($M$1+SUM(K$3:K3183)))</f>
        <v/>
      </c>
      <c r="N3184" t="str">
        <f>IF(ISBLANK(A3184),"",IF(H3185=0,NETWORKDAYS($H$3,H3184,holiday!$B$2:$B$10),IF(DAY(H3184)&lt;DAY(H3185),NETWORKDAYS($H$3,H3184,holiday!$B$2:$B$10),0)))</f>
        <v/>
      </c>
      <c r="O3184" t="str">
        <f>IF(ISBLANK(A3184),"",SUMIF($A$3:$A3184,O$2,$B$3:$B3184))</f>
        <v/>
      </c>
      <c r="P3184" t="str">
        <f>IF(ISBLANK(A3184),"",SUMIF($A$3:$A3184,P$2,$B$3:$B3184))</f>
        <v/>
      </c>
      <c r="Q3184" t="str">
        <f>IF(ISBLANK(A3184),"",SUMIF($A$3:$A3184,Q$2,$B$3:$B3184))</f>
        <v/>
      </c>
      <c r="R3184" t="str">
        <f>IF(ISBLANK(A3184),"",SUMIF($A$3:$A3184,R$2,$B$3:$B3184))</f>
        <v/>
      </c>
      <c r="T3184" s="2" t="str">
        <f t="shared" si="403"/>
        <v/>
      </c>
      <c r="U3184" s="2" t="str">
        <f t="shared" si="404"/>
        <v/>
      </c>
      <c r="V3184" s="2" t="str">
        <f t="shared" si="405"/>
        <v/>
      </c>
      <c r="W3184" s="2" t="str">
        <f t="shared" si="406"/>
        <v/>
      </c>
    </row>
    <row r="3185" spans="8:23" x14ac:dyDescent="0.3">
      <c r="H3185" s="12">
        <f t="shared" si="399"/>
        <v>0</v>
      </c>
      <c r="I3185" s="2" t="str">
        <f t="shared" si="400"/>
        <v/>
      </c>
      <c r="J3185" s="2" t="str">
        <f>IF(ISBLANK(A3185),"",-SUM(I$3:I3185))</f>
        <v/>
      </c>
      <c r="K3185" s="2" t="str">
        <f t="shared" si="401"/>
        <v/>
      </c>
      <c r="L3185" s="7" t="str">
        <f t="shared" si="402"/>
        <v/>
      </c>
      <c r="M3185" s="7" t="str">
        <f>IF(ISBLANK(A3185),"",K3185/($M$1+SUM(K$3:K3184)))</f>
        <v/>
      </c>
      <c r="N3185" t="str">
        <f>IF(ISBLANK(A3185),"",IF(H3186=0,NETWORKDAYS($H$3,H3185,holiday!$B$2:$B$10),IF(DAY(H3185)&lt;DAY(H3186),NETWORKDAYS($H$3,H3185,holiday!$B$2:$B$10),0)))</f>
        <v/>
      </c>
      <c r="O3185" t="str">
        <f>IF(ISBLANK(A3185),"",SUMIF($A$3:$A3185,O$2,$B$3:$B3185))</f>
        <v/>
      </c>
      <c r="P3185" t="str">
        <f>IF(ISBLANK(A3185),"",SUMIF($A$3:$A3185,P$2,$B$3:$B3185))</f>
        <v/>
      </c>
      <c r="Q3185" t="str">
        <f>IF(ISBLANK(A3185),"",SUMIF($A$3:$A3185,Q$2,$B$3:$B3185))</f>
        <v/>
      </c>
      <c r="R3185" t="str">
        <f>IF(ISBLANK(A3185),"",SUMIF($A$3:$A3185,R$2,$B$3:$B3185))</f>
        <v/>
      </c>
      <c r="T3185" s="2" t="str">
        <f t="shared" si="403"/>
        <v/>
      </c>
      <c r="U3185" s="2" t="str">
        <f t="shared" si="404"/>
        <v/>
      </c>
      <c r="V3185" s="2" t="str">
        <f t="shared" si="405"/>
        <v/>
      </c>
      <c r="W3185" s="2" t="str">
        <f t="shared" si="406"/>
        <v/>
      </c>
    </row>
    <row r="3186" spans="8:23" x14ac:dyDescent="0.3">
      <c r="H3186" s="12">
        <f t="shared" si="399"/>
        <v>0</v>
      </c>
      <c r="I3186" s="2" t="str">
        <f t="shared" si="400"/>
        <v/>
      </c>
      <c r="J3186" s="2" t="str">
        <f>IF(ISBLANK(A3186),"",-SUM(I$3:I3186))</f>
        <v/>
      </c>
      <c r="K3186" s="2" t="str">
        <f t="shared" si="401"/>
        <v/>
      </c>
      <c r="L3186" s="7" t="str">
        <f t="shared" si="402"/>
        <v/>
      </c>
      <c r="M3186" s="7" t="str">
        <f>IF(ISBLANK(A3186),"",K3186/($M$1+SUM(K$3:K3185)))</f>
        <v/>
      </c>
      <c r="N3186" t="str">
        <f>IF(ISBLANK(A3186),"",IF(H3187=0,NETWORKDAYS($H$3,H3186,holiday!$B$2:$B$10),IF(DAY(H3186)&lt;DAY(H3187),NETWORKDAYS($H$3,H3186,holiday!$B$2:$B$10),0)))</f>
        <v/>
      </c>
      <c r="O3186" t="str">
        <f>IF(ISBLANK(A3186),"",SUMIF($A$3:$A3186,O$2,$B$3:$B3186))</f>
        <v/>
      </c>
      <c r="P3186" t="str">
        <f>IF(ISBLANK(A3186),"",SUMIF($A$3:$A3186,P$2,$B$3:$B3186))</f>
        <v/>
      </c>
      <c r="Q3186" t="str">
        <f>IF(ISBLANK(A3186),"",SUMIF($A$3:$A3186,Q$2,$B$3:$B3186))</f>
        <v/>
      </c>
      <c r="R3186" t="str">
        <f>IF(ISBLANK(A3186),"",SUMIF($A$3:$A3186,R$2,$B$3:$B3186))</f>
        <v/>
      </c>
      <c r="T3186" s="2" t="str">
        <f t="shared" si="403"/>
        <v/>
      </c>
      <c r="U3186" s="2" t="str">
        <f t="shared" si="404"/>
        <v/>
      </c>
      <c r="V3186" s="2" t="str">
        <f t="shared" si="405"/>
        <v/>
      </c>
      <c r="W3186" s="2" t="str">
        <f t="shared" si="406"/>
        <v/>
      </c>
    </row>
    <row r="3187" spans="8:23" x14ac:dyDescent="0.3">
      <c r="H3187" s="12">
        <f t="shared" si="399"/>
        <v>0</v>
      </c>
      <c r="I3187" s="2" t="str">
        <f t="shared" si="400"/>
        <v/>
      </c>
      <c r="J3187" s="2" t="str">
        <f>IF(ISBLANK(A3187),"",-SUM(I$3:I3187))</f>
        <v/>
      </c>
      <c r="K3187" s="2" t="str">
        <f t="shared" si="401"/>
        <v/>
      </c>
      <c r="L3187" s="7" t="str">
        <f t="shared" si="402"/>
        <v/>
      </c>
      <c r="M3187" s="7" t="str">
        <f>IF(ISBLANK(A3187),"",K3187/($M$1+SUM(K$3:K3186)))</f>
        <v/>
      </c>
      <c r="N3187" t="str">
        <f>IF(ISBLANK(A3187),"",IF(H3188=0,NETWORKDAYS($H$3,H3187,holiday!$B$2:$B$10),IF(DAY(H3187)&lt;DAY(H3188),NETWORKDAYS($H$3,H3187,holiday!$B$2:$B$10),0)))</f>
        <v/>
      </c>
      <c r="O3187" t="str">
        <f>IF(ISBLANK(A3187),"",SUMIF($A$3:$A3187,O$2,$B$3:$B3187))</f>
        <v/>
      </c>
      <c r="P3187" t="str">
        <f>IF(ISBLANK(A3187),"",SUMIF($A$3:$A3187,P$2,$B$3:$B3187))</f>
        <v/>
      </c>
      <c r="Q3187" t="str">
        <f>IF(ISBLANK(A3187),"",SUMIF($A$3:$A3187,Q$2,$B$3:$B3187))</f>
        <v/>
      </c>
      <c r="R3187" t="str">
        <f>IF(ISBLANK(A3187),"",SUMIF($A$3:$A3187,R$2,$B$3:$B3187))</f>
        <v/>
      </c>
      <c r="T3187" s="2" t="str">
        <f t="shared" si="403"/>
        <v/>
      </c>
      <c r="U3187" s="2" t="str">
        <f t="shared" si="404"/>
        <v/>
      </c>
      <c r="V3187" s="2" t="str">
        <f t="shared" si="405"/>
        <v/>
      </c>
      <c r="W3187" s="2" t="str">
        <f t="shared" si="406"/>
        <v/>
      </c>
    </row>
    <row r="3188" spans="8:23" x14ac:dyDescent="0.3">
      <c r="H3188" s="12">
        <f t="shared" si="399"/>
        <v>0</v>
      </c>
      <c r="I3188" s="2" t="str">
        <f t="shared" si="400"/>
        <v/>
      </c>
      <c r="J3188" s="2" t="str">
        <f>IF(ISBLANK(A3188),"",-SUM(I$3:I3188))</f>
        <v/>
      </c>
      <c r="K3188" s="2" t="str">
        <f t="shared" si="401"/>
        <v/>
      </c>
      <c r="L3188" s="7" t="str">
        <f t="shared" si="402"/>
        <v/>
      </c>
      <c r="M3188" s="7" t="str">
        <f>IF(ISBLANK(A3188),"",K3188/($M$1+SUM(K$3:K3187)))</f>
        <v/>
      </c>
      <c r="N3188" t="str">
        <f>IF(ISBLANK(A3188),"",IF(H3189=0,NETWORKDAYS($H$3,H3188,holiday!$B$2:$B$10),IF(DAY(H3188)&lt;DAY(H3189),NETWORKDAYS($H$3,H3188,holiday!$B$2:$B$10),0)))</f>
        <v/>
      </c>
      <c r="O3188" t="str">
        <f>IF(ISBLANK(A3188),"",SUMIF($A$3:$A3188,O$2,$B$3:$B3188))</f>
        <v/>
      </c>
      <c r="P3188" t="str">
        <f>IF(ISBLANK(A3188),"",SUMIF($A$3:$A3188,P$2,$B$3:$B3188))</f>
        <v/>
      </c>
      <c r="Q3188" t="str">
        <f>IF(ISBLANK(A3188),"",SUMIF($A$3:$A3188,Q$2,$B$3:$B3188))</f>
        <v/>
      </c>
      <c r="R3188" t="str">
        <f>IF(ISBLANK(A3188),"",SUMIF($A$3:$A3188,R$2,$B$3:$B3188))</f>
        <v/>
      </c>
      <c r="T3188" s="2" t="str">
        <f t="shared" si="403"/>
        <v/>
      </c>
      <c r="U3188" s="2" t="str">
        <f t="shared" si="404"/>
        <v/>
      </c>
      <c r="V3188" s="2" t="str">
        <f t="shared" si="405"/>
        <v/>
      </c>
      <c r="W3188" s="2" t="str">
        <f t="shared" si="406"/>
        <v/>
      </c>
    </row>
    <row r="3189" spans="8:23" x14ac:dyDescent="0.3">
      <c r="H3189" s="12">
        <f t="shared" si="399"/>
        <v>0</v>
      </c>
      <c r="I3189" s="2" t="str">
        <f t="shared" si="400"/>
        <v/>
      </c>
      <c r="J3189" s="2" t="str">
        <f>IF(ISBLANK(A3189),"",-SUM(I$3:I3189))</f>
        <v/>
      </c>
      <c r="K3189" s="2" t="str">
        <f t="shared" si="401"/>
        <v/>
      </c>
      <c r="L3189" s="7" t="str">
        <f t="shared" si="402"/>
        <v/>
      </c>
      <c r="M3189" s="7" t="str">
        <f>IF(ISBLANK(A3189),"",K3189/($M$1+SUM(K$3:K3188)))</f>
        <v/>
      </c>
      <c r="N3189" t="str">
        <f>IF(ISBLANK(A3189),"",IF(H3190=0,NETWORKDAYS($H$3,H3189,holiday!$B$2:$B$10),IF(DAY(H3189)&lt;DAY(H3190),NETWORKDAYS($H$3,H3189,holiday!$B$2:$B$10),0)))</f>
        <v/>
      </c>
      <c r="O3189" t="str">
        <f>IF(ISBLANK(A3189),"",SUMIF($A$3:$A3189,O$2,$B$3:$B3189))</f>
        <v/>
      </c>
      <c r="P3189" t="str">
        <f>IF(ISBLANK(A3189),"",SUMIF($A$3:$A3189,P$2,$B$3:$B3189))</f>
        <v/>
      </c>
      <c r="Q3189" t="str">
        <f>IF(ISBLANK(A3189),"",SUMIF($A$3:$A3189,Q$2,$B$3:$B3189))</f>
        <v/>
      </c>
      <c r="R3189" t="str">
        <f>IF(ISBLANK(A3189),"",SUMIF($A$3:$A3189,R$2,$B$3:$B3189))</f>
        <v/>
      </c>
      <c r="T3189" s="2" t="str">
        <f t="shared" si="403"/>
        <v/>
      </c>
      <c r="U3189" s="2" t="str">
        <f t="shared" si="404"/>
        <v/>
      </c>
      <c r="V3189" s="2" t="str">
        <f t="shared" si="405"/>
        <v/>
      </c>
      <c r="W3189" s="2" t="str">
        <f t="shared" si="406"/>
        <v/>
      </c>
    </row>
    <row r="3190" spans="8:23" x14ac:dyDescent="0.3">
      <c r="H3190" s="12">
        <f t="shared" si="399"/>
        <v>0</v>
      </c>
      <c r="I3190" s="2" t="str">
        <f t="shared" si="400"/>
        <v/>
      </c>
      <c r="J3190" s="2" t="str">
        <f>IF(ISBLANK(A3190),"",-SUM(I$3:I3190))</f>
        <v/>
      </c>
      <c r="K3190" s="2" t="str">
        <f t="shared" si="401"/>
        <v/>
      </c>
      <c r="L3190" s="7" t="str">
        <f t="shared" si="402"/>
        <v/>
      </c>
      <c r="M3190" s="7" t="str">
        <f>IF(ISBLANK(A3190),"",K3190/($M$1+SUM(K$3:K3189)))</f>
        <v/>
      </c>
      <c r="N3190" t="str">
        <f>IF(ISBLANK(A3190),"",IF(H3191=0,NETWORKDAYS($H$3,H3190,holiday!$B$2:$B$10),IF(DAY(H3190)&lt;DAY(H3191),NETWORKDAYS($H$3,H3190,holiday!$B$2:$B$10),0)))</f>
        <v/>
      </c>
      <c r="O3190" t="str">
        <f>IF(ISBLANK(A3190),"",SUMIF($A$3:$A3190,O$2,$B$3:$B3190))</f>
        <v/>
      </c>
      <c r="P3190" t="str">
        <f>IF(ISBLANK(A3190),"",SUMIF($A$3:$A3190,P$2,$B$3:$B3190))</f>
        <v/>
      </c>
      <c r="Q3190" t="str">
        <f>IF(ISBLANK(A3190),"",SUMIF($A$3:$A3190,Q$2,$B$3:$B3190))</f>
        <v/>
      </c>
      <c r="R3190" t="str">
        <f>IF(ISBLANK(A3190),"",SUMIF($A$3:$A3190,R$2,$B$3:$B3190))</f>
        <v/>
      </c>
      <c r="T3190" s="2" t="str">
        <f t="shared" si="403"/>
        <v/>
      </c>
      <c r="U3190" s="2" t="str">
        <f t="shared" si="404"/>
        <v/>
      </c>
      <c r="V3190" s="2" t="str">
        <f t="shared" si="405"/>
        <v/>
      </c>
      <c r="W3190" s="2" t="str">
        <f t="shared" si="406"/>
        <v/>
      </c>
    </row>
    <row r="3191" spans="8:23" x14ac:dyDescent="0.3">
      <c r="H3191" s="12">
        <f t="shared" si="399"/>
        <v>0</v>
      </c>
      <c r="I3191" s="2" t="str">
        <f t="shared" si="400"/>
        <v/>
      </c>
      <c r="J3191" s="2" t="str">
        <f>IF(ISBLANK(A3191),"",-SUM(I$3:I3191))</f>
        <v/>
      </c>
      <c r="K3191" s="2" t="str">
        <f t="shared" si="401"/>
        <v/>
      </c>
      <c r="L3191" s="7" t="str">
        <f t="shared" si="402"/>
        <v/>
      </c>
      <c r="M3191" s="7" t="str">
        <f>IF(ISBLANK(A3191),"",K3191/($M$1+SUM(K$3:K3190)))</f>
        <v/>
      </c>
      <c r="N3191" t="str">
        <f>IF(ISBLANK(A3191),"",IF(H3192=0,NETWORKDAYS($H$3,H3191,holiday!$B$2:$B$10),IF(DAY(H3191)&lt;DAY(H3192),NETWORKDAYS($H$3,H3191,holiday!$B$2:$B$10),0)))</f>
        <v/>
      </c>
      <c r="O3191" t="str">
        <f>IF(ISBLANK(A3191),"",SUMIF($A$3:$A3191,O$2,$B$3:$B3191))</f>
        <v/>
      </c>
      <c r="P3191" t="str">
        <f>IF(ISBLANK(A3191),"",SUMIF($A$3:$A3191,P$2,$B$3:$B3191))</f>
        <v/>
      </c>
      <c r="Q3191" t="str">
        <f>IF(ISBLANK(A3191),"",SUMIF($A$3:$A3191,Q$2,$B$3:$B3191))</f>
        <v/>
      </c>
      <c r="R3191" t="str">
        <f>IF(ISBLANK(A3191),"",SUMIF($A$3:$A3191,R$2,$B$3:$B3191))</f>
        <v/>
      </c>
      <c r="T3191" s="2" t="str">
        <f t="shared" si="403"/>
        <v/>
      </c>
      <c r="U3191" s="2" t="str">
        <f t="shared" si="404"/>
        <v/>
      </c>
      <c r="V3191" s="2" t="str">
        <f t="shared" si="405"/>
        <v/>
      </c>
      <c r="W3191" s="2" t="str">
        <f t="shared" si="406"/>
        <v/>
      </c>
    </row>
    <row r="3192" spans="8:23" x14ac:dyDescent="0.3">
      <c r="H3192" s="12">
        <f t="shared" si="399"/>
        <v>0</v>
      </c>
      <c r="I3192" s="2" t="str">
        <f t="shared" si="400"/>
        <v/>
      </c>
      <c r="J3192" s="2" t="str">
        <f>IF(ISBLANK(A3192),"",-SUM(I$3:I3192))</f>
        <v/>
      </c>
      <c r="K3192" s="2" t="str">
        <f t="shared" si="401"/>
        <v/>
      </c>
      <c r="L3192" s="7" t="str">
        <f t="shared" si="402"/>
        <v/>
      </c>
      <c r="M3192" s="7" t="str">
        <f>IF(ISBLANK(A3192),"",K3192/($M$1+SUM(K$3:K3191)))</f>
        <v/>
      </c>
      <c r="N3192" t="str">
        <f>IF(ISBLANK(A3192),"",IF(H3193=0,NETWORKDAYS($H$3,H3192,holiday!$B$2:$B$10),IF(DAY(H3192)&lt;DAY(H3193),NETWORKDAYS($H$3,H3192,holiday!$B$2:$B$10),0)))</f>
        <v/>
      </c>
      <c r="O3192" t="str">
        <f>IF(ISBLANK(A3192),"",SUMIF($A$3:$A3192,O$2,$B$3:$B3192))</f>
        <v/>
      </c>
      <c r="P3192" t="str">
        <f>IF(ISBLANK(A3192),"",SUMIF($A$3:$A3192,P$2,$B$3:$B3192))</f>
        <v/>
      </c>
      <c r="Q3192" t="str">
        <f>IF(ISBLANK(A3192),"",SUMIF($A$3:$A3192,Q$2,$B$3:$B3192))</f>
        <v/>
      </c>
      <c r="R3192" t="str">
        <f>IF(ISBLANK(A3192),"",SUMIF($A$3:$A3192,R$2,$B$3:$B3192))</f>
        <v/>
      </c>
      <c r="T3192" s="2" t="str">
        <f t="shared" si="403"/>
        <v/>
      </c>
      <c r="U3192" s="2" t="str">
        <f t="shared" si="404"/>
        <v/>
      </c>
      <c r="V3192" s="2" t="str">
        <f t="shared" si="405"/>
        <v/>
      </c>
      <c r="W3192" s="2" t="str">
        <f t="shared" si="406"/>
        <v/>
      </c>
    </row>
    <row r="3193" spans="8:23" x14ac:dyDescent="0.3">
      <c r="H3193" s="12">
        <f t="shared" si="399"/>
        <v>0</v>
      </c>
      <c r="I3193" s="2" t="str">
        <f t="shared" si="400"/>
        <v/>
      </c>
      <c r="J3193" s="2" t="str">
        <f>IF(ISBLANK(A3193),"",-SUM(I$3:I3193))</f>
        <v/>
      </c>
      <c r="K3193" s="2" t="str">
        <f t="shared" si="401"/>
        <v/>
      </c>
      <c r="L3193" s="7" t="str">
        <f t="shared" si="402"/>
        <v/>
      </c>
      <c r="M3193" s="7" t="str">
        <f>IF(ISBLANK(A3193),"",K3193/($M$1+SUM(K$3:K3192)))</f>
        <v/>
      </c>
      <c r="N3193" t="str">
        <f>IF(ISBLANK(A3193),"",IF(H3194=0,NETWORKDAYS($H$3,H3193,holiday!$B$2:$B$10),IF(DAY(H3193)&lt;DAY(H3194),NETWORKDAYS($H$3,H3193,holiday!$B$2:$B$10),0)))</f>
        <v/>
      </c>
      <c r="O3193" t="str">
        <f>IF(ISBLANK(A3193),"",SUMIF($A$3:$A3193,O$2,$B$3:$B3193))</f>
        <v/>
      </c>
      <c r="P3193" t="str">
        <f>IF(ISBLANK(A3193),"",SUMIF($A$3:$A3193,P$2,$B$3:$B3193))</f>
        <v/>
      </c>
      <c r="Q3193" t="str">
        <f>IF(ISBLANK(A3193),"",SUMIF($A$3:$A3193,Q$2,$B$3:$B3193))</f>
        <v/>
      </c>
      <c r="R3193" t="str">
        <f>IF(ISBLANK(A3193),"",SUMIF($A$3:$A3193,R$2,$B$3:$B3193))</f>
        <v/>
      </c>
      <c r="T3193" s="2" t="str">
        <f t="shared" si="403"/>
        <v/>
      </c>
      <c r="U3193" s="2" t="str">
        <f t="shared" si="404"/>
        <v/>
      </c>
      <c r="V3193" s="2" t="str">
        <f t="shared" si="405"/>
        <v/>
      </c>
      <c r="W3193" s="2" t="str">
        <f t="shared" si="406"/>
        <v/>
      </c>
    </row>
    <row r="3194" spans="8:23" x14ac:dyDescent="0.3">
      <c r="H3194" s="12">
        <f t="shared" si="399"/>
        <v>0</v>
      </c>
      <c r="I3194" s="2" t="str">
        <f t="shared" si="400"/>
        <v/>
      </c>
      <c r="J3194" s="2" t="str">
        <f>IF(ISBLANK(A3194),"",-SUM(I$3:I3194))</f>
        <v/>
      </c>
      <c r="K3194" s="2" t="str">
        <f t="shared" si="401"/>
        <v/>
      </c>
      <c r="L3194" s="7" t="str">
        <f t="shared" si="402"/>
        <v/>
      </c>
      <c r="M3194" s="7" t="str">
        <f>IF(ISBLANK(A3194),"",K3194/($M$1+SUM(K$3:K3193)))</f>
        <v/>
      </c>
      <c r="N3194" t="str">
        <f>IF(ISBLANK(A3194),"",IF(H3195=0,NETWORKDAYS($H$3,H3194,holiday!$B$2:$B$10),IF(DAY(H3194)&lt;DAY(H3195),NETWORKDAYS($H$3,H3194,holiday!$B$2:$B$10),0)))</f>
        <v/>
      </c>
      <c r="O3194" t="str">
        <f>IF(ISBLANK(A3194),"",SUMIF($A$3:$A3194,O$2,$B$3:$B3194))</f>
        <v/>
      </c>
      <c r="P3194" t="str">
        <f>IF(ISBLANK(A3194),"",SUMIF($A$3:$A3194,P$2,$B$3:$B3194))</f>
        <v/>
      </c>
      <c r="Q3194" t="str">
        <f>IF(ISBLANK(A3194),"",SUMIF($A$3:$A3194,Q$2,$B$3:$B3194))</f>
        <v/>
      </c>
      <c r="R3194" t="str">
        <f>IF(ISBLANK(A3194),"",SUMIF($A$3:$A3194,R$2,$B$3:$B3194))</f>
        <v/>
      </c>
      <c r="T3194" s="2" t="str">
        <f t="shared" si="403"/>
        <v/>
      </c>
      <c r="U3194" s="2" t="str">
        <f t="shared" si="404"/>
        <v/>
      </c>
      <c r="V3194" s="2" t="str">
        <f t="shared" si="405"/>
        <v/>
      </c>
      <c r="W3194" s="2" t="str">
        <f t="shared" si="406"/>
        <v/>
      </c>
    </row>
    <row r="3195" spans="8:23" x14ac:dyDescent="0.3">
      <c r="H3195" s="12">
        <f t="shared" si="399"/>
        <v>0</v>
      </c>
      <c r="I3195" s="2" t="str">
        <f t="shared" si="400"/>
        <v/>
      </c>
      <c r="J3195" s="2" t="str">
        <f>IF(ISBLANK(A3195),"",-SUM(I$3:I3195))</f>
        <v/>
      </c>
      <c r="K3195" s="2" t="str">
        <f t="shared" si="401"/>
        <v/>
      </c>
      <c r="L3195" s="7" t="str">
        <f t="shared" si="402"/>
        <v/>
      </c>
      <c r="M3195" s="7" t="str">
        <f>IF(ISBLANK(A3195),"",K3195/($M$1+SUM(K$3:K3194)))</f>
        <v/>
      </c>
      <c r="N3195" t="str">
        <f>IF(ISBLANK(A3195),"",IF(H3196=0,NETWORKDAYS($H$3,H3195,holiday!$B$2:$B$10),IF(DAY(H3195)&lt;DAY(H3196),NETWORKDAYS($H$3,H3195,holiday!$B$2:$B$10),0)))</f>
        <v/>
      </c>
      <c r="O3195" t="str">
        <f>IF(ISBLANK(A3195),"",SUMIF($A$3:$A3195,O$2,$B$3:$B3195))</f>
        <v/>
      </c>
      <c r="P3195" t="str">
        <f>IF(ISBLANK(A3195),"",SUMIF($A$3:$A3195,P$2,$B$3:$B3195))</f>
        <v/>
      </c>
      <c r="Q3195" t="str">
        <f>IF(ISBLANK(A3195),"",SUMIF($A$3:$A3195,Q$2,$B$3:$B3195))</f>
        <v/>
      </c>
      <c r="R3195" t="str">
        <f>IF(ISBLANK(A3195),"",SUMIF($A$3:$A3195,R$2,$B$3:$B3195))</f>
        <v/>
      </c>
      <c r="T3195" s="2" t="str">
        <f t="shared" si="403"/>
        <v/>
      </c>
      <c r="U3195" s="2" t="str">
        <f t="shared" si="404"/>
        <v/>
      </c>
      <c r="V3195" s="2" t="str">
        <f t="shared" si="405"/>
        <v/>
      </c>
      <c r="W3195" s="2" t="str">
        <f t="shared" si="406"/>
        <v/>
      </c>
    </row>
    <row r="3196" spans="8:23" x14ac:dyDescent="0.3">
      <c r="H3196" s="12">
        <f t="shared" si="399"/>
        <v>0</v>
      </c>
      <c r="I3196" s="2" t="str">
        <f t="shared" si="400"/>
        <v/>
      </c>
      <c r="J3196" s="2" t="str">
        <f>IF(ISBLANK(A3196),"",-SUM(I$3:I3196))</f>
        <v/>
      </c>
      <c r="K3196" s="2" t="str">
        <f t="shared" si="401"/>
        <v/>
      </c>
      <c r="L3196" s="7" t="str">
        <f t="shared" si="402"/>
        <v/>
      </c>
      <c r="M3196" s="7" t="str">
        <f>IF(ISBLANK(A3196),"",K3196/($M$1+SUM(K$3:K3195)))</f>
        <v/>
      </c>
      <c r="N3196" t="str">
        <f>IF(ISBLANK(A3196),"",IF(H3197=0,NETWORKDAYS($H$3,H3196,holiday!$B$2:$B$10),IF(DAY(H3196)&lt;DAY(H3197),NETWORKDAYS($H$3,H3196,holiday!$B$2:$B$10),0)))</f>
        <v/>
      </c>
      <c r="O3196" t="str">
        <f>IF(ISBLANK(A3196),"",SUMIF($A$3:$A3196,O$2,$B$3:$B3196))</f>
        <v/>
      </c>
      <c r="P3196" t="str">
        <f>IF(ISBLANK(A3196),"",SUMIF($A$3:$A3196,P$2,$B$3:$B3196))</f>
        <v/>
      </c>
      <c r="Q3196" t="str">
        <f>IF(ISBLANK(A3196),"",SUMIF($A$3:$A3196,Q$2,$B$3:$B3196))</f>
        <v/>
      </c>
      <c r="R3196" t="str">
        <f>IF(ISBLANK(A3196),"",SUMIF($A$3:$A3196,R$2,$B$3:$B3196))</f>
        <v/>
      </c>
      <c r="T3196" s="2" t="str">
        <f t="shared" si="403"/>
        <v/>
      </c>
      <c r="U3196" s="2" t="str">
        <f t="shared" si="404"/>
        <v/>
      </c>
      <c r="V3196" s="2" t="str">
        <f t="shared" si="405"/>
        <v/>
      </c>
      <c r="W3196" s="2" t="str">
        <f t="shared" si="406"/>
        <v/>
      </c>
    </row>
    <row r="3197" spans="8:23" x14ac:dyDescent="0.3">
      <c r="H3197" s="12">
        <f t="shared" si="399"/>
        <v>0</v>
      </c>
      <c r="I3197" s="2" t="str">
        <f t="shared" si="400"/>
        <v/>
      </c>
      <c r="J3197" s="2" t="str">
        <f>IF(ISBLANK(A3197),"",-SUM(I$3:I3197))</f>
        <v/>
      </c>
      <c r="K3197" s="2" t="str">
        <f t="shared" si="401"/>
        <v/>
      </c>
      <c r="L3197" s="7" t="str">
        <f t="shared" si="402"/>
        <v/>
      </c>
      <c r="M3197" s="7" t="str">
        <f>IF(ISBLANK(A3197),"",K3197/($M$1+SUM(K$3:K3196)))</f>
        <v/>
      </c>
      <c r="N3197" t="str">
        <f>IF(ISBLANK(A3197),"",IF(H3198=0,NETWORKDAYS($H$3,H3197,holiday!$B$2:$B$10),IF(DAY(H3197)&lt;DAY(H3198),NETWORKDAYS($H$3,H3197,holiday!$B$2:$B$10),0)))</f>
        <v/>
      </c>
      <c r="O3197" t="str">
        <f>IF(ISBLANK(A3197),"",SUMIF($A$3:$A3197,O$2,$B$3:$B3197))</f>
        <v/>
      </c>
      <c r="P3197" t="str">
        <f>IF(ISBLANK(A3197),"",SUMIF($A$3:$A3197,P$2,$B$3:$B3197))</f>
        <v/>
      </c>
      <c r="Q3197" t="str">
        <f>IF(ISBLANK(A3197),"",SUMIF($A$3:$A3197,Q$2,$B$3:$B3197))</f>
        <v/>
      </c>
      <c r="R3197" t="str">
        <f>IF(ISBLANK(A3197),"",SUMIF($A$3:$A3197,R$2,$B$3:$B3197))</f>
        <v/>
      </c>
      <c r="T3197" s="2" t="str">
        <f t="shared" si="403"/>
        <v/>
      </c>
      <c r="U3197" s="2" t="str">
        <f t="shared" si="404"/>
        <v/>
      </c>
      <c r="V3197" s="2" t="str">
        <f t="shared" si="405"/>
        <v/>
      </c>
      <c r="W3197" s="2" t="str">
        <f t="shared" si="406"/>
        <v/>
      </c>
    </row>
    <row r="3198" spans="8:23" x14ac:dyDescent="0.3">
      <c r="H3198" s="12">
        <f t="shared" si="399"/>
        <v>0</v>
      </c>
      <c r="I3198" s="2" t="str">
        <f t="shared" si="400"/>
        <v/>
      </c>
      <c r="J3198" s="2" t="str">
        <f>IF(ISBLANK(A3198),"",-SUM(I$3:I3198))</f>
        <v/>
      </c>
      <c r="K3198" s="2" t="str">
        <f t="shared" si="401"/>
        <v/>
      </c>
      <c r="L3198" s="7" t="str">
        <f t="shared" si="402"/>
        <v/>
      </c>
      <c r="M3198" s="7" t="str">
        <f>IF(ISBLANK(A3198),"",K3198/($M$1+SUM(K$3:K3197)))</f>
        <v/>
      </c>
      <c r="N3198" t="str">
        <f>IF(ISBLANK(A3198),"",IF(H3199=0,NETWORKDAYS($H$3,H3198,holiday!$B$2:$B$10),IF(DAY(H3198)&lt;DAY(H3199),NETWORKDAYS($H$3,H3198,holiday!$B$2:$B$10),0)))</f>
        <v/>
      </c>
      <c r="O3198" t="str">
        <f>IF(ISBLANK(A3198),"",SUMIF($A$3:$A3198,O$2,$B$3:$B3198))</f>
        <v/>
      </c>
      <c r="P3198" t="str">
        <f>IF(ISBLANK(A3198),"",SUMIF($A$3:$A3198,P$2,$B$3:$B3198))</f>
        <v/>
      </c>
      <c r="Q3198" t="str">
        <f>IF(ISBLANK(A3198),"",SUMIF($A$3:$A3198,Q$2,$B$3:$B3198))</f>
        <v/>
      </c>
      <c r="R3198" t="str">
        <f>IF(ISBLANK(A3198),"",SUMIF($A$3:$A3198,R$2,$B$3:$B3198))</f>
        <v/>
      </c>
      <c r="T3198" s="2" t="str">
        <f t="shared" si="403"/>
        <v/>
      </c>
      <c r="U3198" s="2" t="str">
        <f t="shared" si="404"/>
        <v/>
      </c>
      <c r="V3198" s="2" t="str">
        <f t="shared" si="405"/>
        <v/>
      </c>
      <c r="W3198" s="2" t="str">
        <f t="shared" si="406"/>
        <v/>
      </c>
    </row>
    <row r="3199" spans="8:23" x14ac:dyDescent="0.3">
      <c r="H3199" s="12">
        <f t="shared" si="399"/>
        <v>0</v>
      </c>
      <c r="I3199" s="2" t="str">
        <f t="shared" si="400"/>
        <v/>
      </c>
      <c r="J3199" s="2" t="str">
        <f>IF(ISBLANK(A3199),"",-SUM(I$3:I3199))</f>
        <v/>
      </c>
      <c r="K3199" s="2" t="str">
        <f t="shared" si="401"/>
        <v/>
      </c>
      <c r="L3199" s="7" t="str">
        <f t="shared" si="402"/>
        <v/>
      </c>
      <c r="M3199" s="7" t="str">
        <f>IF(ISBLANK(A3199),"",K3199/($M$1+SUM(K$3:K3198)))</f>
        <v/>
      </c>
      <c r="N3199" t="str">
        <f>IF(ISBLANK(A3199),"",IF(H3200=0,NETWORKDAYS($H$3,H3199,holiday!$B$2:$B$10),IF(DAY(H3199)&lt;DAY(H3200),NETWORKDAYS($H$3,H3199,holiday!$B$2:$B$10),0)))</f>
        <v/>
      </c>
      <c r="O3199" t="str">
        <f>IF(ISBLANK(A3199),"",SUMIF($A$3:$A3199,O$2,$B$3:$B3199))</f>
        <v/>
      </c>
      <c r="P3199" t="str">
        <f>IF(ISBLANK(A3199),"",SUMIF($A$3:$A3199,P$2,$B$3:$B3199))</f>
        <v/>
      </c>
      <c r="Q3199" t="str">
        <f>IF(ISBLANK(A3199),"",SUMIF($A$3:$A3199,Q$2,$B$3:$B3199))</f>
        <v/>
      </c>
      <c r="R3199" t="str">
        <f>IF(ISBLANK(A3199),"",SUMIF($A$3:$A3199,R$2,$B$3:$B3199))</f>
        <v/>
      </c>
      <c r="T3199" s="2" t="str">
        <f t="shared" si="403"/>
        <v/>
      </c>
      <c r="U3199" s="2" t="str">
        <f t="shared" si="404"/>
        <v/>
      </c>
      <c r="V3199" s="2" t="str">
        <f t="shared" si="405"/>
        <v/>
      </c>
      <c r="W3199" s="2" t="str">
        <f t="shared" si="406"/>
        <v/>
      </c>
    </row>
    <row r="3200" spans="8:23" x14ac:dyDescent="0.3">
      <c r="H3200" s="12">
        <f t="shared" si="399"/>
        <v>0</v>
      </c>
      <c r="I3200" s="2" t="str">
        <f t="shared" si="400"/>
        <v/>
      </c>
      <c r="J3200" s="2" t="str">
        <f>IF(ISBLANK(A3200),"",-SUM(I$3:I3200))</f>
        <v/>
      </c>
      <c r="K3200" s="2" t="str">
        <f t="shared" si="401"/>
        <v/>
      </c>
      <c r="L3200" s="7" t="str">
        <f t="shared" si="402"/>
        <v/>
      </c>
      <c r="M3200" s="7" t="str">
        <f>IF(ISBLANK(A3200),"",K3200/($M$1+SUM(K$3:K3199)))</f>
        <v/>
      </c>
      <c r="N3200" t="str">
        <f>IF(ISBLANK(A3200),"",IF(H3201=0,NETWORKDAYS($H$3,H3200,holiday!$B$2:$B$10),IF(DAY(H3200)&lt;DAY(H3201),NETWORKDAYS($H$3,H3200,holiday!$B$2:$B$10),0)))</f>
        <v/>
      </c>
      <c r="O3200" t="str">
        <f>IF(ISBLANK(A3200),"",SUMIF($A$3:$A3200,O$2,$B$3:$B3200))</f>
        <v/>
      </c>
      <c r="P3200" t="str">
        <f>IF(ISBLANK(A3200),"",SUMIF($A$3:$A3200,P$2,$B$3:$B3200))</f>
        <v/>
      </c>
      <c r="Q3200" t="str">
        <f>IF(ISBLANK(A3200),"",SUMIF($A$3:$A3200,Q$2,$B$3:$B3200))</f>
        <v/>
      </c>
      <c r="R3200" t="str">
        <f>IF(ISBLANK(A3200),"",SUMIF($A$3:$A3200,R$2,$B$3:$B3200))</f>
        <v/>
      </c>
      <c r="T3200" s="2" t="str">
        <f t="shared" si="403"/>
        <v/>
      </c>
      <c r="U3200" s="2" t="str">
        <f t="shared" si="404"/>
        <v/>
      </c>
      <c r="V3200" s="2" t="str">
        <f t="shared" si="405"/>
        <v/>
      </c>
      <c r="W3200" s="2" t="str">
        <f t="shared" si="406"/>
        <v/>
      </c>
    </row>
    <row r="3201" spans="8:23" x14ac:dyDescent="0.3">
      <c r="H3201" s="12">
        <f t="shared" si="399"/>
        <v>0</v>
      </c>
      <c r="I3201" s="2" t="str">
        <f t="shared" si="400"/>
        <v/>
      </c>
      <c r="J3201" s="2" t="str">
        <f>IF(ISBLANK(A3201),"",-SUM(I$3:I3201))</f>
        <v/>
      </c>
      <c r="K3201" s="2" t="str">
        <f t="shared" si="401"/>
        <v/>
      </c>
      <c r="L3201" s="7" t="str">
        <f t="shared" si="402"/>
        <v/>
      </c>
      <c r="M3201" s="7" t="str">
        <f>IF(ISBLANK(A3201),"",K3201/($M$1+SUM(K$3:K3200)))</f>
        <v/>
      </c>
      <c r="N3201" t="str">
        <f>IF(ISBLANK(A3201),"",IF(H3202=0,NETWORKDAYS($H$3,H3201,holiday!$B$2:$B$10),IF(DAY(H3201)&lt;DAY(H3202),NETWORKDAYS($H$3,H3201,holiday!$B$2:$B$10),0)))</f>
        <v/>
      </c>
      <c r="O3201" t="str">
        <f>IF(ISBLANK(A3201),"",SUMIF($A$3:$A3201,O$2,$B$3:$B3201))</f>
        <v/>
      </c>
      <c r="P3201" t="str">
        <f>IF(ISBLANK(A3201),"",SUMIF($A$3:$A3201,P$2,$B$3:$B3201))</f>
        <v/>
      </c>
      <c r="Q3201" t="str">
        <f>IF(ISBLANK(A3201),"",SUMIF($A$3:$A3201,Q$2,$B$3:$B3201))</f>
        <v/>
      </c>
      <c r="R3201" t="str">
        <f>IF(ISBLANK(A3201),"",SUMIF($A$3:$A3201,R$2,$B$3:$B3201))</f>
        <v/>
      </c>
      <c r="T3201" s="2" t="str">
        <f t="shared" si="403"/>
        <v/>
      </c>
      <c r="U3201" s="2" t="str">
        <f t="shared" si="404"/>
        <v/>
      </c>
      <c r="V3201" s="2" t="str">
        <f t="shared" si="405"/>
        <v/>
      </c>
      <c r="W3201" s="2" t="str">
        <f t="shared" si="406"/>
        <v/>
      </c>
    </row>
    <row r="3202" spans="8:23" x14ac:dyDescent="0.3">
      <c r="H3202" s="12">
        <f t="shared" si="399"/>
        <v>0</v>
      </c>
      <c r="I3202" s="2" t="str">
        <f t="shared" si="400"/>
        <v/>
      </c>
      <c r="J3202" s="2" t="str">
        <f>IF(ISBLANK(A3202),"",-SUM(I$3:I3202))</f>
        <v/>
      </c>
      <c r="K3202" s="2" t="str">
        <f t="shared" si="401"/>
        <v/>
      </c>
      <c r="L3202" s="7" t="str">
        <f t="shared" si="402"/>
        <v/>
      </c>
      <c r="M3202" s="7" t="str">
        <f>IF(ISBLANK(A3202),"",K3202/($M$1+SUM(K$3:K3201)))</f>
        <v/>
      </c>
      <c r="N3202" t="str">
        <f>IF(ISBLANK(A3202),"",IF(H3203=0,NETWORKDAYS($H$3,H3202,holiday!$B$2:$B$10),IF(DAY(H3202)&lt;DAY(H3203),NETWORKDAYS($H$3,H3202,holiday!$B$2:$B$10),0)))</f>
        <v/>
      </c>
      <c r="O3202" t="str">
        <f>IF(ISBLANK(A3202),"",SUMIF($A$3:$A3202,O$2,$B$3:$B3202))</f>
        <v/>
      </c>
      <c r="P3202" t="str">
        <f>IF(ISBLANK(A3202),"",SUMIF($A$3:$A3202,P$2,$B$3:$B3202))</f>
        <v/>
      </c>
      <c r="Q3202" t="str">
        <f>IF(ISBLANK(A3202),"",SUMIF($A$3:$A3202,Q$2,$B$3:$B3202))</f>
        <v/>
      </c>
      <c r="R3202" t="str">
        <f>IF(ISBLANK(A3202),"",SUMIF($A$3:$A3202,R$2,$B$3:$B3202))</f>
        <v/>
      </c>
      <c r="T3202" s="2" t="str">
        <f t="shared" si="403"/>
        <v/>
      </c>
      <c r="U3202" s="2" t="str">
        <f t="shared" si="404"/>
        <v/>
      </c>
      <c r="V3202" s="2" t="str">
        <f t="shared" si="405"/>
        <v/>
      </c>
      <c r="W3202" s="2" t="str">
        <f t="shared" si="406"/>
        <v/>
      </c>
    </row>
    <row r="3203" spans="8:23" x14ac:dyDescent="0.3">
      <c r="H3203" s="12">
        <f t="shared" si="399"/>
        <v>0</v>
      </c>
      <c r="I3203" s="2" t="str">
        <f t="shared" si="400"/>
        <v/>
      </c>
      <c r="J3203" s="2" t="str">
        <f>IF(ISBLANK(A3203),"",-SUM(I$3:I3203))</f>
        <v/>
      </c>
      <c r="K3203" s="2" t="str">
        <f t="shared" si="401"/>
        <v/>
      </c>
      <c r="L3203" s="7" t="str">
        <f t="shared" si="402"/>
        <v/>
      </c>
      <c r="M3203" s="7" t="str">
        <f>IF(ISBLANK(A3203),"",K3203/($M$1+SUM(K$3:K3202)))</f>
        <v/>
      </c>
      <c r="N3203" t="str">
        <f>IF(ISBLANK(A3203),"",IF(H3204=0,NETWORKDAYS($H$3,H3203,holiday!$B$2:$B$10),IF(DAY(H3203)&lt;DAY(H3204),NETWORKDAYS($H$3,H3203,holiday!$B$2:$B$10),0)))</f>
        <v/>
      </c>
      <c r="O3203" t="str">
        <f>IF(ISBLANK(A3203),"",SUMIF($A$3:$A3203,O$2,$B$3:$B3203))</f>
        <v/>
      </c>
      <c r="P3203" t="str">
        <f>IF(ISBLANK(A3203),"",SUMIF($A$3:$A3203,P$2,$B$3:$B3203))</f>
        <v/>
      </c>
      <c r="Q3203" t="str">
        <f>IF(ISBLANK(A3203),"",SUMIF($A$3:$A3203,Q$2,$B$3:$B3203))</f>
        <v/>
      </c>
      <c r="R3203" t="str">
        <f>IF(ISBLANK(A3203),"",SUMIF($A$3:$A3203,R$2,$B$3:$B3203))</f>
        <v/>
      </c>
      <c r="T3203" s="2" t="str">
        <f t="shared" si="403"/>
        <v/>
      </c>
      <c r="U3203" s="2" t="str">
        <f t="shared" si="404"/>
        <v/>
      </c>
      <c r="V3203" s="2" t="str">
        <f t="shared" si="405"/>
        <v/>
      </c>
      <c r="W3203" s="2" t="str">
        <f t="shared" si="406"/>
        <v/>
      </c>
    </row>
    <row r="3204" spans="8:23" x14ac:dyDescent="0.3">
      <c r="H3204" s="12">
        <f t="shared" ref="H3204:H3267" si="407">IF(ISBLANK(D3204),,LEFT(D3204,LEN(D3204)-6)*1)</f>
        <v>0</v>
      </c>
      <c r="I3204" s="2" t="str">
        <f t="shared" si="400"/>
        <v/>
      </c>
      <c r="J3204" s="2" t="str">
        <f>IF(ISBLANK(A3204),"",-SUM(I$3:I3204))</f>
        <v/>
      </c>
      <c r="K3204" s="2" t="str">
        <f t="shared" si="401"/>
        <v/>
      </c>
      <c r="L3204" s="7" t="str">
        <f t="shared" si="402"/>
        <v/>
      </c>
      <c r="M3204" s="7" t="str">
        <f>IF(ISBLANK(A3204),"",K3204/($M$1+SUM(K$3:K3203)))</f>
        <v/>
      </c>
      <c r="N3204" t="str">
        <f>IF(ISBLANK(A3204),"",IF(H3205=0,NETWORKDAYS($H$3,H3204,holiday!$B$2:$B$10),IF(DAY(H3204)&lt;DAY(H3205),NETWORKDAYS($H$3,H3204,holiday!$B$2:$B$10),0)))</f>
        <v/>
      </c>
      <c r="O3204" t="str">
        <f>IF(ISBLANK(A3204),"",SUMIF($A$3:$A3204,O$2,$B$3:$B3204))</f>
        <v/>
      </c>
      <c r="P3204" t="str">
        <f>IF(ISBLANK(A3204),"",SUMIF($A$3:$A3204,P$2,$B$3:$B3204))</f>
        <v/>
      </c>
      <c r="Q3204" t="str">
        <f>IF(ISBLANK(A3204),"",SUMIF($A$3:$A3204,Q$2,$B$3:$B3204))</f>
        <v/>
      </c>
      <c r="R3204" t="str">
        <f>IF(ISBLANK(A3204),"",SUMIF($A$3:$A3204,R$2,$B$3:$B3204))</f>
        <v/>
      </c>
      <c r="T3204" s="2" t="str">
        <f t="shared" si="403"/>
        <v/>
      </c>
      <c r="U3204" s="2" t="str">
        <f t="shared" si="404"/>
        <v/>
      </c>
      <c r="V3204" s="2" t="str">
        <f t="shared" si="405"/>
        <v/>
      </c>
      <c r="W3204" s="2" t="str">
        <f t="shared" si="406"/>
        <v/>
      </c>
    </row>
    <row r="3205" spans="8:23" x14ac:dyDescent="0.3">
      <c r="H3205" s="12">
        <f t="shared" si="407"/>
        <v>0</v>
      </c>
      <c r="I3205" s="2" t="str">
        <f t="shared" si="400"/>
        <v/>
      </c>
      <c r="J3205" s="2" t="str">
        <f>IF(ISBLANK(A3205),"",-SUM(I$3:I3205))</f>
        <v/>
      </c>
      <c r="K3205" s="2" t="str">
        <f t="shared" si="401"/>
        <v/>
      </c>
      <c r="L3205" s="7" t="str">
        <f t="shared" si="402"/>
        <v/>
      </c>
      <c r="M3205" s="7" t="str">
        <f>IF(ISBLANK(A3205),"",K3205/($M$1+SUM(K$3:K3204)))</f>
        <v/>
      </c>
      <c r="N3205" t="str">
        <f>IF(ISBLANK(A3205),"",IF(H3206=0,NETWORKDAYS($H$3,H3205,holiday!$B$2:$B$10),IF(DAY(H3205)&lt;DAY(H3206),NETWORKDAYS($H$3,H3205,holiday!$B$2:$B$10),0)))</f>
        <v/>
      </c>
      <c r="O3205" t="str">
        <f>IF(ISBLANK(A3205),"",SUMIF($A$3:$A3205,O$2,$B$3:$B3205))</f>
        <v/>
      </c>
      <c r="P3205" t="str">
        <f>IF(ISBLANK(A3205),"",SUMIF($A$3:$A3205,P$2,$B$3:$B3205))</f>
        <v/>
      </c>
      <c r="Q3205" t="str">
        <f>IF(ISBLANK(A3205),"",SUMIF($A$3:$A3205,Q$2,$B$3:$B3205))</f>
        <v/>
      </c>
      <c r="R3205" t="str">
        <f>IF(ISBLANK(A3205),"",SUMIF($A$3:$A3205,R$2,$B$3:$B3205))</f>
        <v/>
      </c>
      <c r="T3205" s="2" t="str">
        <f t="shared" si="403"/>
        <v/>
      </c>
      <c r="U3205" s="2" t="str">
        <f t="shared" si="404"/>
        <v/>
      </c>
      <c r="V3205" s="2" t="str">
        <f t="shared" si="405"/>
        <v/>
      </c>
      <c r="W3205" s="2" t="str">
        <f t="shared" si="406"/>
        <v/>
      </c>
    </row>
    <row r="3206" spans="8:23" x14ac:dyDescent="0.3">
      <c r="H3206" s="12">
        <f t="shared" si="407"/>
        <v>0</v>
      </c>
      <c r="I3206" s="2" t="str">
        <f t="shared" si="400"/>
        <v/>
      </c>
      <c r="J3206" s="2" t="str">
        <f>IF(ISBLANK(A3206),"",-SUM(I$3:I3206))</f>
        <v/>
      </c>
      <c r="K3206" s="2" t="str">
        <f t="shared" si="401"/>
        <v/>
      </c>
      <c r="L3206" s="7" t="str">
        <f t="shared" si="402"/>
        <v/>
      </c>
      <c r="M3206" s="7" t="str">
        <f>IF(ISBLANK(A3206),"",K3206/($M$1+SUM(K$3:K3205)))</f>
        <v/>
      </c>
      <c r="N3206" t="str">
        <f>IF(ISBLANK(A3206),"",IF(H3207=0,NETWORKDAYS($H$3,H3206,holiday!$B$2:$B$10),IF(DAY(H3206)&lt;DAY(H3207),NETWORKDAYS($H$3,H3206,holiday!$B$2:$B$10),0)))</f>
        <v/>
      </c>
      <c r="O3206" t="str">
        <f>IF(ISBLANK(A3206),"",SUMIF($A$3:$A3206,O$2,$B$3:$B3206))</f>
        <v/>
      </c>
      <c r="P3206" t="str">
        <f>IF(ISBLANK(A3206),"",SUMIF($A$3:$A3206,P$2,$B$3:$B3206))</f>
        <v/>
      </c>
      <c r="Q3206" t="str">
        <f>IF(ISBLANK(A3206),"",SUMIF($A$3:$A3206,Q$2,$B$3:$B3206))</f>
        <v/>
      </c>
      <c r="R3206" t="str">
        <f>IF(ISBLANK(A3206),"",SUMIF($A$3:$A3206,R$2,$B$3:$B3206))</f>
        <v/>
      </c>
      <c r="T3206" s="2" t="str">
        <f t="shared" si="403"/>
        <v/>
      </c>
      <c r="U3206" s="2" t="str">
        <f t="shared" si="404"/>
        <v/>
      </c>
      <c r="V3206" s="2" t="str">
        <f t="shared" si="405"/>
        <v/>
      </c>
      <c r="W3206" s="2" t="str">
        <f t="shared" si="406"/>
        <v/>
      </c>
    </row>
    <row r="3207" spans="8:23" x14ac:dyDescent="0.3">
      <c r="H3207" s="12">
        <f t="shared" si="407"/>
        <v>0</v>
      </c>
      <c r="I3207" s="2" t="str">
        <f t="shared" si="400"/>
        <v/>
      </c>
      <c r="J3207" s="2" t="str">
        <f>IF(ISBLANK(A3207),"",-SUM(I$3:I3207))</f>
        <v/>
      </c>
      <c r="K3207" s="2" t="str">
        <f t="shared" si="401"/>
        <v/>
      </c>
      <c r="L3207" s="7" t="str">
        <f t="shared" si="402"/>
        <v/>
      </c>
      <c r="M3207" s="7" t="str">
        <f>IF(ISBLANK(A3207),"",K3207/($M$1+SUM(K$3:K3206)))</f>
        <v/>
      </c>
      <c r="N3207" t="str">
        <f>IF(ISBLANK(A3207),"",IF(H3208=0,NETWORKDAYS($H$3,H3207,holiday!$B$2:$B$10),IF(DAY(H3207)&lt;DAY(H3208),NETWORKDAYS($H$3,H3207,holiday!$B$2:$B$10),0)))</f>
        <v/>
      </c>
      <c r="O3207" t="str">
        <f>IF(ISBLANK(A3207),"",SUMIF($A$3:$A3207,O$2,$B$3:$B3207))</f>
        <v/>
      </c>
      <c r="P3207" t="str">
        <f>IF(ISBLANK(A3207),"",SUMIF($A$3:$A3207,P$2,$B$3:$B3207))</f>
        <v/>
      </c>
      <c r="Q3207" t="str">
        <f>IF(ISBLANK(A3207),"",SUMIF($A$3:$A3207,Q$2,$B$3:$B3207))</f>
        <v/>
      </c>
      <c r="R3207" t="str">
        <f>IF(ISBLANK(A3207),"",SUMIF($A$3:$A3207,R$2,$B$3:$B3207))</f>
        <v/>
      </c>
      <c r="T3207" s="2" t="str">
        <f t="shared" si="403"/>
        <v/>
      </c>
      <c r="U3207" s="2" t="str">
        <f t="shared" si="404"/>
        <v/>
      </c>
      <c r="V3207" s="2" t="str">
        <f t="shared" si="405"/>
        <v/>
      </c>
      <c r="W3207" s="2" t="str">
        <f t="shared" si="406"/>
        <v/>
      </c>
    </row>
    <row r="3208" spans="8:23" x14ac:dyDescent="0.3">
      <c r="H3208" s="12">
        <f t="shared" si="407"/>
        <v>0</v>
      </c>
      <c r="I3208" s="2" t="str">
        <f t="shared" si="400"/>
        <v/>
      </c>
      <c r="J3208" s="2" t="str">
        <f>IF(ISBLANK(A3208),"",-SUM(I$3:I3208))</f>
        <v/>
      </c>
      <c r="K3208" s="2" t="str">
        <f t="shared" si="401"/>
        <v/>
      </c>
      <c r="L3208" s="7" t="str">
        <f t="shared" si="402"/>
        <v/>
      </c>
      <c r="M3208" s="7" t="str">
        <f>IF(ISBLANK(A3208),"",K3208/($M$1+SUM(K$3:K3207)))</f>
        <v/>
      </c>
      <c r="N3208" t="str">
        <f>IF(ISBLANK(A3208),"",IF(H3209=0,NETWORKDAYS($H$3,H3208,holiday!$B$2:$B$10),IF(DAY(H3208)&lt;DAY(H3209),NETWORKDAYS($H$3,H3208,holiday!$B$2:$B$10),0)))</f>
        <v/>
      </c>
      <c r="O3208" t="str">
        <f>IF(ISBLANK(A3208),"",SUMIF($A$3:$A3208,O$2,$B$3:$B3208))</f>
        <v/>
      </c>
      <c r="P3208" t="str">
        <f>IF(ISBLANK(A3208),"",SUMIF($A$3:$A3208,P$2,$B$3:$B3208))</f>
        <v/>
      </c>
      <c r="Q3208" t="str">
        <f>IF(ISBLANK(A3208),"",SUMIF($A$3:$A3208,Q$2,$B$3:$B3208))</f>
        <v/>
      </c>
      <c r="R3208" t="str">
        <f>IF(ISBLANK(A3208),"",SUMIF($A$3:$A3208,R$2,$B$3:$B3208))</f>
        <v/>
      </c>
      <c r="T3208" s="2" t="str">
        <f t="shared" si="403"/>
        <v/>
      </c>
      <c r="U3208" s="2" t="str">
        <f t="shared" si="404"/>
        <v/>
      </c>
      <c r="V3208" s="2" t="str">
        <f t="shared" si="405"/>
        <v/>
      </c>
      <c r="W3208" s="2" t="str">
        <f t="shared" si="406"/>
        <v/>
      </c>
    </row>
    <row r="3209" spans="8:23" x14ac:dyDescent="0.3">
      <c r="H3209" s="12">
        <f t="shared" si="407"/>
        <v>0</v>
      </c>
      <c r="I3209" s="2" t="str">
        <f t="shared" si="400"/>
        <v/>
      </c>
      <c r="J3209" s="2" t="str">
        <f>IF(ISBLANK(A3209),"",-SUM(I$3:I3209))</f>
        <v/>
      </c>
      <c r="K3209" s="2" t="str">
        <f t="shared" si="401"/>
        <v/>
      </c>
      <c r="L3209" s="7" t="str">
        <f t="shared" si="402"/>
        <v/>
      </c>
      <c r="M3209" s="7" t="str">
        <f>IF(ISBLANK(A3209),"",K3209/($M$1+SUM(K$3:K3208)))</f>
        <v/>
      </c>
      <c r="N3209" t="str">
        <f>IF(ISBLANK(A3209),"",IF(H3210=0,NETWORKDAYS($H$3,H3209,holiday!$B$2:$B$10),IF(DAY(H3209)&lt;DAY(H3210),NETWORKDAYS($H$3,H3209,holiday!$B$2:$B$10),0)))</f>
        <v/>
      </c>
      <c r="O3209" t="str">
        <f>IF(ISBLANK(A3209),"",SUMIF($A$3:$A3209,O$2,$B$3:$B3209))</f>
        <v/>
      </c>
      <c r="P3209" t="str">
        <f>IF(ISBLANK(A3209),"",SUMIF($A$3:$A3209,P$2,$B$3:$B3209))</f>
        <v/>
      </c>
      <c r="Q3209" t="str">
        <f>IF(ISBLANK(A3209),"",SUMIF($A$3:$A3209,Q$2,$B$3:$B3209))</f>
        <v/>
      </c>
      <c r="R3209" t="str">
        <f>IF(ISBLANK(A3209),"",SUMIF($A$3:$A3209,R$2,$B$3:$B3209))</f>
        <v/>
      </c>
      <c r="T3209" s="2" t="str">
        <f t="shared" si="403"/>
        <v/>
      </c>
      <c r="U3209" s="2" t="str">
        <f t="shared" si="404"/>
        <v/>
      </c>
      <c r="V3209" s="2" t="str">
        <f t="shared" si="405"/>
        <v/>
      </c>
      <c r="W3209" s="2" t="str">
        <f t="shared" si="406"/>
        <v/>
      </c>
    </row>
    <row r="3210" spans="8:23" x14ac:dyDescent="0.3">
      <c r="H3210" s="12">
        <f t="shared" si="407"/>
        <v>0</v>
      </c>
      <c r="I3210" s="2" t="str">
        <f t="shared" si="400"/>
        <v/>
      </c>
      <c r="J3210" s="2" t="str">
        <f>IF(ISBLANK(A3210),"",-SUM(I$3:I3210))</f>
        <v/>
      </c>
      <c r="K3210" s="2" t="str">
        <f t="shared" si="401"/>
        <v/>
      </c>
      <c r="L3210" s="7" t="str">
        <f t="shared" si="402"/>
        <v/>
      </c>
      <c r="M3210" s="7" t="str">
        <f>IF(ISBLANK(A3210),"",K3210/($M$1+SUM(K$3:K3209)))</f>
        <v/>
      </c>
      <c r="N3210" t="str">
        <f>IF(ISBLANK(A3210),"",IF(H3211=0,NETWORKDAYS($H$3,H3210,holiday!$B$2:$B$10),IF(DAY(H3210)&lt;DAY(H3211),NETWORKDAYS($H$3,H3210,holiday!$B$2:$B$10),0)))</f>
        <v/>
      </c>
      <c r="O3210" t="str">
        <f>IF(ISBLANK(A3210),"",SUMIF($A$3:$A3210,O$2,$B$3:$B3210))</f>
        <v/>
      </c>
      <c r="P3210" t="str">
        <f>IF(ISBLANK(A3210),"",SUMIF($A$3:$A3210,P$2,$B$3:$B3210))</f>
        <v/>
      </c>
      <c r="Q3210" t="str">
        <f>IF(ISBLANK(A3210),"",SUMIF($A$3:$A3210,Q$2,$B$3:$B3210))</f>
        <v/>
      </c>
      <c r="R3210" t="str">
        <f>IF(ISBLANK(A3210),"",SUMIF($A$3:$A3210,R$2,$B$3:$B3210))</f>
        <v/>
      </c>
      <c r="T3210" s="2" t="str">
        <f t="shared" si="403"/>
        <v/>
      </c>
      <c r="U3210" s="2" t="str">
        <f t="shared" si="404"/>
        <v/>
      </c>
      <c r="V3210" s="2" t="str">
        <f t="shared" si="405"/>
        <v/>
      </c>
      <c r="W3210" s="2" t="str">
        <f t="shared" si="406"/>
        <v/>
      </c>
    </row>
    <row r="3211" spans="8:23" x14ac:dyDescent="0.3">
      <c r="H3211" s="12">
        <f t="shared" si="407"/>
        <v>0</v>
      </c>
      <c r="I3211" s="2" t="str">
        <f t="shared" si="400"/>
        <v/>
      </c>
      <c r="J3211" s="2" t="str">
        <f>IF(ISBLANK(A3211),"",-SUM(I$3:I3211))</f>
        <v/>
      </c>
      <c r="K3211" s="2" t="str">
        <f t="shared" si="401"/>
        <v/>
      </c>
      <c r="L3211" s="7" t="str">
        <f t="shared" si="402"/>
        <v/>
      </c>
      <c r="M3211" s="7" t="str">
        <f>IF(ISBLANK(A3211),"",K3211/($M$1+SUM(K$3:K3210)))</f>
        <v/>
      </c>
      <c r="N3211" t="str">
        <f>IF(ISBLANK(A3211),"",IF(H3212=0,NETWORKDAYS($H$3,H3211,holiday!$B$2:$B$10),IF(DAY(H3211)&lt;DAY(H3212),NETWORKDAYS($H$3,H3211,holiday!$B$2:$B$10),0)))</f>
        <v/>
      </c>
      <c r="O3211" t="str">
        <f>IF(ISBLANK(A3211),"",SUMIF($A$3:$A3211,O$2,$B$3:$B3211))</f>
        <v/>
      </c>
      <c r="P3211" t="str">
        <f>IF(ISBLANK(A3211),"",SUMIF($A$3:$A3211,P$2,$B$3:$B3211))</f>
        <v/>
      </c>
      <c r="Q3211" t="str">
        <f>IF(ISBLANK(A3211),"",SUMIF($A$3:$A3211,Q$2,$B$3:$B3211))</f>
        <v/>
      </c>
      <c r="R3211" t="str">
        <f>IF(ISBLANK(A3211),"",SUMIF($A$3:$A3211,R$2,$B$3:$B3211))</f>
        <v/>
      </c>
      <c r="T3211" s="2" t="str">
        <f t="shared" si="403"/>
        <v/>
      </c>
      <c r="U3211" s="2" t="str">
        <f t="shared" si="404"/>
        <v/>
      </c>
      <c r="V3211" s="2" t="str">
        <f t="shared" si="405"/>
        <v/>
      </c>
      <c r="W3211" s="2" t="str">
        <f t="shared" si="406"/>
        <v/>
      </c>
    </row>
    <row r="3212" spans="8:23" x14ac:dyDescent="0.3">
      <c r="H3212" s="12">
        <f t="shared" si="407"/>
        <v>0</v>
      </c>
      <c r="I3212" s="2" t="str">
        <f t="shared" si="400"/>
        <v/>
      </c>
      <c r="J3212" s="2" t="str">
        <f>IF(ISBLANK(A3212),"",-SUM(I$3:I3212))</f>
        <v/>
      </c>
      <c r="K3212" s="2" t="str">
        <f t="shared" si="401"/>
        <v/>
      </c>
      <c r="L3212" s="7" t="str">
        <f t="shared" si="402"/>
        <v/>
      </c>
      <c r="M3212" s="7" t="str">
        <f>IF(ISBLANK(A3212),"",K3212/($M$1+SUM(K$3:K3211)))</f>
        <v/>
      </c>
      <c r="N3212" t="str">
        <f>IF(ISBLANK(A3212),"",IF(H3213=0,NETWORKDAYS($H$3,H3212,holiday!$B$2:$B$10),IF(DAY(H3212)&lt;DAY(H3213),NETWORKDAYS($H$3,H3212,holiday!$B$2:$B$10),0)))</f>
        <v/>
      </c>
      <c r="O3212" t="str">
        <f>IF(ISBLANK(A3212),"",SUMIF($A$3:$A3212,O$2,$B$3:$B3212))</f>
        <v/>
      </c>
      <c r="P3212" t="str">
        <f>IF(ISBLANK(A3212),"",SUMIF($A$3:$A3212,P$2,$B$3:$B3212))</f>
        <v/>
      </c>
      <c r="Q3212" t="str">
        <f>IF(ISBLANK(A3212),"",SUMIF($A$3:$A3212,Q$2,$B$3:$B3212))</f>
        <v/>
      </c>
      <c r="R3212" t="str">
        <f>IF(ISBLANK(A3212),"",SUMIF($A$3:$A3212,R$2,$B$3:$B3212))</f>
        <v/>
      </c>
      <c r="T3212" s="2" t="str">
        <f t="shared" si="403"/>
        <v/>
      </c>
      <c r="U3212" s="2" t="str">
        <f t="shared" si="404"/>
        <v/>
      </c>
      <c r="V3212" s="2" t="str">
        <f t="shared" si="405"/>
        <v/>
      </c>
      <c r="W3212" s="2" t="str">
        <f t="shared" si="406"/>
        <v/>
      </c>
    </row>
    <row r="3213" spans="8:23" x14ac:dyDescent="0.3">
      <c r="H3213" s="12">
        <f t="shared" si="407"/>
        <v>0</v>
      </c>
      <c r="I3213" s="2" t="str">
        <f t="shared" si="400"/>
        <v/>
      </c>
      <c r="J3213" s="2" t="str">
        <f>IF(ISBLANK(A3213),"",-SUM(I$3:I3213))</f>
        <v/>
      </c>
      <c r="K3213" s="2" t="str">
        <f t="shared" si="401"/>
        <v/>
      </c>
      <c r="L3213" s="7" t="str">
        <f t="shared" si="402"/>
        <v/>
      </c>
      <c r="M3213" s="7" t="str">
        <f>IF(ISBLANK(A3213),"",K3213/($M$1+SUM(K$3:K3212)))</f>
        <v/>
      </c>
      <c r="N3213" t="str">
        <f>IF(ISBLANK(A3213),"",IF(H3214=0,NETWORKDAYS($H$3,H3213,holiday!$B$2:$B$10),IF(DAY(H3213)&lt;DAY(H3214),NETWORKDAYS($H$3,H3213,holiday!$B$2:$B$10),0)))</f>
        <v/>
      </c>
      <c r="O3213" t="str">
        <f>IF(ISBLANK(A3213),"",SUMIF($A$3:$A3213,O$2,$B$3:$B3213))</f>
        <v/>
      </c>
      <c r="P3213" t="str">
        <f>IF(ISBLANK(A3213),"",SUMIF($A$3:$A3213,P$2,$B$3:$B3213))</f>
        <v/>
      </c>
      <c r="Q3213" t="str">
        <f>IF(ISBLANK(A3213),"",SUMIF($A$3:$A3213,Q$2,$B$3:$B3213))</f>
        <v/>
      </c>
      <c r="R3213" t="str">
        <f>IF(ISBLANK(A3213),"",SUMIF($A$3:$A3213,R$2,$B$3:$B3213))</f>
        <v/>
      </c>
      <c r="T3213" s="2" t="str">
        <f t="shared" si="403"/>
        <v/>
      </c>
      <c r="U3213" s="2" t="str">
        <f t="shared" si="404"/>
        <v/>
      </c>
      <c r="V3213" s="2" t="str">
        <f t="shared" si="405"/>
        <v/>
      </c>
      <c r="W3213" s="2" t="str">
        <f t="shared" si="406"/>
        <v/>
      </c>
    </row>
    <row r="3214" spans="8:23" x14ac:dyDescent="0.3">
      <c r="H3214" s="12">
        <f t="shared" si="407"/>
        <v>0</v>
      </c>
      <c r="I3214" s="2" t="str">
        <f t="shared" si="400"/>
        <v/>
      </c>
      <c r="J3214" s="2" t="str">
        <f>IF(ISBLANK(A3214),"",-SUM(I$3:I3214))</f>
        <v/>
      </c>
      <c r="K3214" s="2" t="str">
        <f t="shared" si="401"/>
        <v/>
      </c>
      <c r="L3214" s="7" t="str">
        <f t="shared" si="402"/>
        <v/>
      </c>
      <c r="M3214" s="7" t="str">
        <f>IF(ISBLANK(A3214),"",K3214/($M$1+SUM(K$3:K3213)))</f>
        <v/>
      </c>
      <c r="N3214" t="str">
        <f>IF(ISBLANK(A3214),"",IF(H3215=0,NETWORKDAYS($H$3,H3214,holiday!$B$2:$B$10),IF(DAY(H3214)&lt;DAY(H3215),NETWORKDAYS($H$3,H3214,holiday!$B$2:$B$10),0)))</f>
        <v/>
      </c>
      <c r="O3214" t="str">
        <f>IF(ISBLANK(A3214),"",SUMIF($A$3:$A3214,O$2,$B$3:$B3214))</f>
        <v/>
      </c>
      <c r="P3214" t="str">
        <f>IF(ISBLANK(A3214),"",SUMIF($A$3:$A3214,P$2,$B$3:$B3214))</f>
        <v/>
      </c>
      <c r="Q3214" t="str">
        <f>IF(ISBLANK(A3214),"",SUMIF($A$3:$A3214,Q$2,$B$3:$B3214))</f>
        <v/>
      </c>
      <c r="R3214" t="str">
        <f>IF(ISBLANK(A3214),"",SUMIF($A$3:$A3214,R$2,$B$3:$B3214))</f>
        <v/>
      </c>
      <c r="T3214" s="2" t="str">
        <f t="shared" si="403"/>
        <v/>
      </c>
      <c r="U3214" s="2" t="str">
        <f t="shared" si="404"/>
        <v/>
      </c>
      <c r="V3214" s="2" t="str">
        <f t="shared" si="405"/>
        <v/>
      </c>
      <c r="W3214" s="2" t="str">
        <f t="shared" si="406"/>
        <v/>
      </c>
    </row>
    <row r="3215" spans="8:23" x14ac:dyDescent="0.3">
      <c r="H3215" s="12">
        <f t="shared" si="407"/>
        <v>0</v>
      </c>
      <c r="I3215" s="2" t="str">
        <f t="shared" si="400"/>
        <v/>
      </c>
      <c r="J3215" s="2" t="str">
        <f>IF(ISBLANK(A3215),"",-SUM(I$3:I3215))</f>
        <v/>
      </c>
      <c r="K3215" s="2" t="str">
        <f t="shared" si="401"/>
        <v/>
      </c>
      <c r="L3215" s="7" t="str">
        <f t="shared" si="402"/>
        <v/>
      </c>
      <c r="M3215" s="7" t="str">
        <f>IF(ISBLANK(A3215),"",K3215/($M$1+SUM(K$3:K3214)))</f>
        <v/>
      </c>
      <c r="N3215" t="str">
        <f>IF(ISBLANK(A3215),"",IF(H3216=0,NETWORKDAYS($H$3,H3215,holiday!$B$2:$B$10),IF(DAY(H3215)&lt;DAY(H3216),NETWORKDAYS($H$3,H3215,holiday!$B$2:$B$10),0)))</f>
        <v/>
      </c>
      <c r="O3215" t="str">
        <f>IF(ISBLANK(A3215),"",SUMIF($A$3:$A3215,O$2,$B$3:$B3215))</f>
        <v/>
      </c>
      <c r="P3215" t="str">
        <f>IF(ISBLANK(A3215),"",SUMIF($A$3:$A3215,P$2,$B$3:$B3215))</f>
        <v/>
      </c>
      <c r="Q3215" t="str">
        <f>IF(ISBLANK(A3215),"",SUMIF($A$3:$A3215,Q$2,$B$3:$B3215))</f>
        <v/>
      </c>
      <c r="R3215" t="str">
        <f>IF(ISBLANK(A3215),"",SUMIF($A$3:$A3215,R$2,$B$3:$B3215))</f>
        <v/>
      </c>
      <c r="T3215" s="2" t="str">
        <f t="shared" si="403"/>
        <v/>
      </c>
      <c r="U3215" s="2" t="str">
        <f t="shared" si="404"/>
        <v/>
      </c>
      <c r="V3215" s="2" t="str">
        <f t="shared" si="405"/>
        <v/>
      </c>
      <c r="W3215" s="2" t="str">
        <f t="shared" si="406"/>
        <v/>
      </c>
    </row>
    <row r="3216" spans="8:23" x14ac:dyDescent="0.3">
      <c r="H3216" s="12">
        <f t="shared" si="407"/>
        <v>0</v>
      </c>
      <c r="I3216" s="2" t="str">
        <f t="shared" si="400"/>
        <v/>
      </c>
      <c r="J3216" s="2" t="str">
        <f>IF(ISBLANK(A3216),"",-SUM(I$3:I3216))</f>
        <v/>
      </c>
      <c r="K3216" s="2" t="str">
        <f t="shared" si="401"/>
        <v/>
      </c>
      <c r="L3216" s="7" t="str">
        <f t="shared" si="402"/>
        <v/>
      </c>
      <c r="M3216" s="7" t="str">
        <f>IF(ISBLANK(A3216),"",K3216/($M$1+SUM(K$3:K3215)))</f>
        <v/>
      </c>
      <c r="N3216" t="str">
        <f>IF(ISBLANK(A3216),"",IF(H3217=0,NETWORKDAYS($H$3,H3216,holiday!$B$2:$B$10),IF(DAY(H3216)&lt;DAY(H3217),NETWORKDAYS($H$3,H3216,holiday!$B$2:$B$10),0)))</f>
        <v/>
      </c>
      <c r="O3216" t="str">
        <f>IF(ISBLANK(A3216),"",SUMIF($A$3:$A3216,O$2,$B$3:$B3216))</f>
        <v/>
      </c>
      <c r="P3216" t="str">
        <f>IF(ISBLANK(A3216),"",SUMIF($A$3:$A3216,P$2,$B$3:$B3216))</f>
        <v/>
      </c>
      <c r="Q3216" t="str">
        <f>IF(ISBLANK(A3216),"",SUMIF($A$3:$A3216,Q$2,$B$3:$B3216))</f>
        <v/>
      </c>
      <c r="R3216" t="str">
        <f>IF(ISBLANK(A3216),"",SUMIF($A$3:$A3216,R$2,$B$3:$B3216))</f>
        <v/>
      </c>
      <c r="T3216" s="2" t="str">
        <f t="shared" si="403"/>
        <v/>
      </c>
      <c r="U3216" s="2" t="str">
        <f t="shared" si="404"/>
        <v/>
      </c>
      <c r="V3216" s="2" t="str">
        <f t="shared" si="405"/>
        <v/>
      </c>
      <c r="W3216" s="2" t="str">
        <f t="shared" si="406"/>
        <v/>
      </c>
    </row>
    <row r="3217" spans="8:23" x14ac:dyDescent="0.3">
      <c r="H3217" s="12">
        <f t="shared" si="407"/>
        <v>0</v>
      </c>
      <c r="I3217" s="2" t="str">
        <f t="shared" si="400"/>
        <v/>
      </c>
      <c r="J3217" s="2" t="str">
        <f>IF(ISBLANK(A3217),"",-SUM(I$3:I3217))</f>
        <v/>
      </c>
      <c r="K3217" s="2" t="str">
        <f t="shared" si="401"/>
        <v/>
      </c>
      <c r="L3217" s="7" t="str">
        <f t="shared" si="402"/>
        <v/>
      </c>
      <c r="M3217" s="7" t="str">
        <f>IF(ISBLANK(A3217),"",K3217/($M$1+SUM(K$3:K3216)))</f>
        <v/>
      </c>
      <c r="N3217" t="str">
        <f>IF(ISBLANK(A3217),"",IF(H3218=0,NETWORKDAYS($H$3,H3217,holiday!$B$2:$B$10),IF(DAY(H3217)&lt;DAY(H3218),NETWORKDAYS($H$3,H3217,holiday!$B$2:$B$10),0)))</f>
        <v/>
      </c>
      <c r="O3217" t="str">
        <f>IF(ISBLANK(A3217),"",SUMIF($A$3:$A3217,O$2,$B$3:$B3217))</f>
        <v/>
      </c>
      <c r="P3217" t="str">
        <f>IF(ISBLANK(A3217),"",SUMIF($A$3:$A3217,P$2,$B$3:$B3217))</f>
        <v/>
      </c>
      <c r="Q3217" t="str">
        <f>IF(ISBLANK(A3217),"",SUMIF($A$3:$A3217,Q$2,$B$3:$B3217))</f>
        <v/>
      </c>
      <c r="R3217" t="str">
        <f>IF(ISBLANK(A3217),"",SUMIF($A$3:$A3217,R$2,$B$3:$B3217))</f>
        <v/>
      </c>
      <c r="T3217" s="2" t="str">
        <f t="shared" si="403"/>
        <v/>
      </c>
      <c r="U3217" s="2" t="str">
        <f t="shared" si="404"/>
        <v/>
      </c>
      <c r="V3217" s="2" t="str">
        <f t="shared" si="405"/>
        <v/>
      </c>
      <c r="W3217" s="2" t="str">
        <f t="shared" si="406"/>
        <v/>
      </c>
    </row>
    <row r="3218" spans="8:23" x14ac:dyDescent="0.3">
      <c r="H3218" s="12">
        <f t="shared" si="407"/>
        <v>0</v>
      </c>
      <c r="I3218" s="2" t="str">
        <f t="shared" si="400"/>
        <v/>
      </c>
      <c r="J3218" s="2" t="str">
        <f>IF(ISBLANK(A3218),"",-SUM(I$3:I3218))</f>
        <v/>
      </c>
      <c r="K3218" s="2" t="str">
        <f t="shared" si="401"/>
        <v/>
      </c>
      <c r="L3218" s="7" t="str">
        <f t="shared" si="402"/>
        <v/>
      </c>
      <c r="M3218" s="7" t="str">
        <f>IF(ISBLANK(A3218),"",K3218/($M$1+SUM(K$3:K3217)))</f>
        <v/>
      </c>
      <c r="N3218" t="str">
        <f>IF(ISBLANK(A3218),"",IF(H3219=0,NETWORKDAYS($H$3,H3218,holiday!$B$2:$B$10),IF(DAY(H3218)&lt;DAY(H3219),NETWORKDAYS($H$3,H3218,holiday!$B$2:$B$10),0)))</f>
        <v/>
      </c>
      <c r="O3218" t="str">
        <f>IF(ISBLANK(A3218),"",SUMIF($A$3:$A3218,O$2,$B$3:$B3218))</f>
        <v/>
      </c>
      <c r="P3218" t="str">
        <f>IF(ISBLANK(A3218),"",SUMIF($A$3:$A3218,P$2,$B$3:$B3218))</f>
        <v/>
      </c>
      <c r="Q3218" t="str">
        <f>IF(ISBLANK(A3218),"",SUMIF($A$3:$A3218,Q$2,$B$3:$B3218))</f>
        <v/>
      </c>
      <c r="R3218" t="str">
        <f>IF(ISBLANK(A3218),"",SUMIF($A$3:$A3218,R$2,$B$3:$B3218))</f>
        <v/>
      </c>
      <c r="T3218" s="2" t="str">
        <f t="shared" si="403"/>
        <v/>
      </c>
      <c r="U3218" s="2" t="str">
        <f t="shared" si="404"/>
        <v/>
      </c>
      <c r="V3218" s="2" t="str">
        <f t="shared" si="405"/>
        <v/>
      </c>
      <c r="W3218" s="2" t="str">
        <f t="shared" si="406"/>
        <v/>
      </c>
    </row>
    <row r="3219" spans="8:23" x14ac:dyDescent="0.3">
      <c r="H3219" s="12">
        <f t="shared" si="407"/>
        <v>0</v>
      </c>
      <c r="I3219" s="2" t="str">
        <f t="shared" si="400"/>
        <v/>
      </c>
      <c r="J3219" s="2" t="str">
        <f>IF(ISBLANK(A3219),"",-SUM(I$3:I3219))</f>
        <v/>
      </c>
      <c r="K3219" s="2" t="str">
        <f t="shared" si="401"/>
        <v/>
      </c>
      <c r="L3219" s="7" t="str">
        <f t="shared" si="402"/>
        <v/>
      </c>
      <c r="M3219" s="7" t="str">
        <f>IF(ISBLANK(A3219),"",K3219/($M$1+SUM(K$3:K3218)))</f>
        <v/>
      </c>
      <c r="N3219" t="str">
        <f>IF(ISBLANK(A3219),"",IF(H3220=0,NETWORKDAYS($H$3,H3219,holiday!$B$2:$B$10),IF(DAY(H3219)&lt;DAY(H3220),NETWORKDAYS($H$3,H3219,holiday!$B$2:$B$10),0)))</f>
        <v/>
      </c>
      <c r="O3219" t="str">
        <f>IF(ISBLANK(A3219),"",SUMIF($A$3:$A3219,O$2,$B$3:$B3219))</f>
        <v/>
      </c>
      <c r="P3219" t="str">
        <f>IF(ISBLANK(A3219),"",SUMIF($A$3:$A3219,P$2,$B$3:$B3219))</f>
        <v/>
      </c>
      <c r="Q3219" t="str">
        <f>IF(ISBLANK(A3219),"",SUMIF($A$3:$A3219,Q$2,$B$3:$B3219))</f>
        <v/>
      </c>
      <c r="R3219" t="str">
        <f>IF(ISBLANK(A3219),"",SUMIF($A$3:$A3219,R$2,$B$3:$B3219))</f>
        <v/>
      </c>
      <c r="T3219" s="2" t="str">
        <f t="shared" si="403"/>
        <v/>
      </c>
      <c r="U3219" s="2" t="str">
        <f t="shared" si="404"/>
        <v/>
      </c>
      <c r="V3219" s="2" t="str">
        <f t="shared" si="405"/>
        <v/>
      </c>
      <c r="W3219" s="2" t="str">
        <f t="shared" si="406"/>
        <v/>
      </c>
    </row>
    <row r="3220" spans="8:23" x14ac:dyDescent="0.3">
      <c r="H3220" s="12">
        <f t="shared" si="407"/>
        <v>0</v>
      </c>
      <c r="I3220" s="2" t="str">
        <f t="shared" si="400"/>
        <v/>
      </c>
      <c r="J3220" s="2" t="str">
        <f>IF(ISBLANK(A3220),"",-SUM(I$3:I3220))</f>
        <v/>
      </c>
      <c r="K3220" s="2" t="str">
        <f t="shared" si="401"/>
        <v/>
      </c>
      <c r="L3220" s="7" t="str">
        <f t="shared" si="402"/>
        <v/>
      </c>
      <c r="M3220" s="7" t="str">
        <f>IF(ISBLANK(A3220),"",K3220/($M$1+SUM(K$3:K3219)))</f>
        <v/>
      </c>
      <c r="N3220" t="str">
        <f>IF(ISBLANK(A3220),"",IF(H3221=0,NETWORKDAYS($H$3,H3220,holiday!$B$2:$B$10),IF(DAY(H3220)&lt;DAY(H3221),NETWORKDAYS($H$3,H3220,holiday!$B$2:$B$10),0)))</f>
        <v/>
      </c>
      <c r="O3220" t="str">
        <f>IF(ISBLANK(A3220),"",SUMIF($A$3:$A3220,O$2,$B$3:$B3220))</f>
        <v/>
      </c>
      <c r="P3220" t="str">
        <f>IF(ISBLANK(A3220),"",SUMIF($A$3:$A3220,P$2,$B$3:$B3220))</f>
        <v/>
      </c>
      <c r="Q3220" t="str">
        <f>IF(ISBLANK(A3220),"",SUMIF($A$3:$A3220,Q$2,$B$3:$B3220))</f>
        <v/>
      </c>
      <c r="R3220" t="str">
        <f>IF(ISBLANK(A3220),"",SUMIF($A$3:$A3220,R$2,$B$3:$B3220))</f>
        <v/>
      </c>
      <c r="T3220" s="2" t="str">
        <f t="shared" si="403"/>
        <v/>
      </c>
      <c r="U3220" s="2" t="str">
        <f t="shared" si="404"/>
        <v/>
      </c>
      <c r="V3220" s="2" t="str">
        <f t="shared" si="405"/>
        <v/>
      </c>
      <c r="W3220" s="2" t="str">
        <f t="shared" si="406"/>
        <v/>
      </c>
    </row>
    <row r="3221" spans="8:23" x14ac:dyDescent="0.3">
      <c r="H3221" s="12">
        <f t="shared" si="407"/>
        <v>0</v>
      </c>
      <c r="I3221" s="2" t="str">
        <f t="shared" si="400"/>
        <v/>
      </c>
      <c r="J3221" s="2" t="str">
        <f>IF(ISBLANK(A3221),"",-SUM(I$3:I3221))</f>
        <v/>
      </c>
      <c r="K3221" s="2" t="str">
        <f t="shared" si="401"/>
        <v/>
      </c>
      <c r="L3221" s="7" t="str">
        <f t="shared" si="402"/>
        <v/>
      </c>
      <c r="M3221" s="7" t="str">
        <f>IF(ISBLANK(A3221),"",K3221/($M$1+SUM(K$3:K3220)))</f>
        <v/>
      </c>
      <c r="N3221" t="str">
        <f>IF(ISBLANK(A3221),"",IF(H3222=0,NETWORKDAYS($H$3,H3221,holiday!$B$2:$B$10),IF(DAY(H3221)&lt;DAY(H3222),NETWORKDAYS($H$3,H3221,holiday!$B$2:$B$10),0)))</f>
        <v/>
      </c>
      <c r="O3221" t="str">
        <f>IF(ISBLANK(A3221),"",SUMIF($A$3:$A3221,O$2,$B$3:$B3221))</f>
        <v/>
      </c>
      <c r="P3221" t="str">
        <f>IF(ISBLANK(A3221),"",SUMIF($A$3:$A3221,P$2,$B$3:$B3221))</f>
        <v/>
      </c>
      <c r="Q3221" t="str">
        <f>IF(ISBLANK(A3221),"",SUMIF($A$3:$A3221,Q$2,$B$3:$B3221))</f>
        <v/>
      </c>
      <c r="R3221" t="str">
        <f>IF(ISBLANK(A3221),"",SUMIF($A$3:$A3221,R$2,$B$3:$B3221))</f>
        <v/>
      </c>
      <c r="T3221" s="2" t="str">
        <f t="shared" si="403"/>
        <v/>
      </c>
      <c r="U3221" s="2" t="str">
        <f t="shared" si="404"/>
        <v/>
      </c>
      <c r="V3221" s="2" t="str">
        <f t="shared" si="405"/>
        <v/>
      </c>
      <c r="W3221" s="2" t="str">
        <f t="shared" si="406"/>
        <v/>
      </c>
    </row>
    <row r="3222" spans="8:23" x14ac:dyDescent="0.3">
      <c r="H3222" s="12">
        <f t="shared" si="407"/>
        <v>0</v>
      </c>
      <c r="I3222" s="2" t="str">
        <f t="shared" si="400"/>
        <v/>
      </c>
      <c r="J3222" s="2" t="str">
        <f>IF(ISBLANK(A3222),"",-SUM(I$3:I3222))</f>
        <v/>
      </c>
      <c r="K3222" s="2" t="str">
        <f t="shared" si="401"/>
        <v/>
      </c>
      <c r="L3222" s="7" t="str">
        <f t="shared" si="402"/>
        <v/>
      </c>
      <c r="M3222" s="7" t="str">
        <f>IF(ISBLANK(A3222),"",K3222/($M$1+SUM(K$3:K3221)))</f>
        <v/>
      </c>
      <c r="N3222" t="str">
        <f>IF(ISBLANK(A3222),"",IF(H3223=0,NETWORKDAYS($H$3,H3222,holiday!$B$2:$B$10),IF(DAY(H3222)&lt;DAY(H3223),NETWORKDAYS($H$3,H3222,holiday!$B$2:$B$10),0)))</f>
        <v/>
      </c>
      <c r="O3222" t="str">
        <f>IF(ISBLANK(A3222),"",SUMIF($A$3:$A3222,O$2,$B$3:$B3222))</f>
        <v/>
      </c>
      <c r="P3222" t="str">
        <f>IF(ISBLANK(A3222),"",SUMIF($A$3:$A3222,P$2,$B$3:$B3222))</f>
        <v/>
      </c>
      <c r="Q3222" t="str">
        <f>IF(ISBLANK(A3222),"",SUMIF($A$3:$A3222,Q$2,$B$3:$B3222))</f>
        <v/>
      </c>
      <c r="R3222" t="str">
        <f>IF(ISBLANK(A3222),"",SUMIF($A$3:$A3222,R$2,$B$3:$B3222))</f>
        <v/>
      </c>
      <c r="T3222" s="2" t="str">
        <f t="shared" si="403"/>
        <v/>
      </c>
      <c r="U3222" s="2" t="str">
        <f t="shared" si="404"/>
        <v/>
      </c>
      <c r="V3222" s="2" t="str">
        <f t="shared" si="405"/>
        <v/>
      </c>
      <c r="W3222" s="2" t="str">
        <f t="shared" si="406"/>
        <v/>
      </c>
    </row>
    <row r="3223" spans="8:23" x14ac:dyDescent="0.3">
      <c r="H3223" s="12">
        <f t="shared" si="407"/>
        <v>0</v>
      </c>
      <c r="I3223" s="2" t="str">
        <f t="shared" si="400"/>
        <v/>
      </c>
      <c r="J3223" s="2" t="str">
        <f>IF(ISBLANK(A3223),"",-SUM(I$3:I3223))</f>
        <v/>
      </c>
      <c r="K3223" s="2" t="str">
        <f t="shared" si="401"/>
        <v/>
      </c>
      <c r="L3223" s="7" t="str">
        <f t="shared" si="402"/>
        <v/>
      </c>
      <c r="M3223" s="7" t="str">
        <f>IF(ISBLANK(A3223),"",K3223/($M$1+SUM(K$3:K3222)))</f>
        <v/>
      </c>
      <c r="N3223" t="str">
        <f>IF(ISBLANK(A3223),"",IF(H3224=0,NETWORKDAYS($H$3,H3223,holiday!$B$2:$B$10),IF(DAY(H3223)&lt;DAY(H3224),NETWORKDAYS($H$3,H3223,holiday!$B$2:$B$10),0)))</f>
        <v/>
      </c>
      <c r="O3223" t="str">
        <f>IF(ISBLANK(A3223),"",SUMIF($A$3:$A3223,O$2,$B$3:$B3223))</f>
        <v/>
      </c>
      <c r="P3223" t="str">
        <f>IF(ISBLANK(A3223),"",SUMIF($A$3:$A3223,P$2,$B$3:$B3223))</f>
        <v/>
      </c>
      <c r="Q3223" t="str">
        <f>IF(ISBLANK(A3223),"",SUMIF($A$3:$A3223,Q$2,$B$3:$B3223))</f>
        <v/>
      </c>
      <c r="R3223" t="str">
        <f>IF(ISBLANK(A3223),"",SUMIF($A$3:$A3223,R$2,$B$3:$B3223))</f>
        <v/>
      </c>
      <c r="T3223" s="2" t="str">
        <f t="shared" si="403"/>
        <v/>
      </c>
      <c r="U3223" s="2" t="str">
        <f t="shared" si="404"/>
        <v/>
      </c>
      <c r="V3223" s="2" t="str">
        <f t="shared" si="405"/>
        <v/>
      </c>
      <c r="W3223" s="2" t="str">
        <f t="shared" si="406"/>
        <v/>
      </c>
    </row>
    <row r="3224" spans="8:23" x14ac:dyDescent="0.3">
      <c r="H3224" s="12">
        <f t="shared" si="407"/>
        <v>0</v>
      </c>
      <c r="I3224" s="2" t="str">
        <f t="shared" si="400"/>
        <v/>
      </c>
      <c r="J3224" s="2" t="str">
        <f>IF(ISBLANK(A3224),"",-SUM(I$3:I3224))</f>
        <v/>
      </c>
      <c r="K3224" s="2" t="str">
        <f t="shared" si="401"/>
        <v/>
      </c>
      <c r="L3224" s="7" t="str">
        <f t="shared" si="402"/>
        <v/>
      </c>
      <c r="M3224" s="7" t="str">
        <f>IF(ISBLANK(A3224),"",K3224/($M$1+SUM(K$3:K3223)))</f>
        <v/>
      </c>
      <c r="N3224" t="str">
        <f>IF(ISBLANK(A3224),"",IF(H3225=0,NETWORKDAYS($H$3,H3224,holiday!$B$2:$B$10),IF(DAY(H3224)&lt;DAY(H3225),NETWORKDAYS($H$3,H3224,holiday!$B$2:$B$10),0)))</f>
        <v/>
      </c>
      <c r="O3224" t="str">
        <f>IF(ISBLANK(A3224),"",SUMIF($A$3:$A3224,O$2,$B$3:$B3224))</f>
        <v/>
      </c>
      <c r="P3224" t="str">
        <f>IF(ISBLANK(A3224),"",SUMIF($A$3:$A3224,P$2,$B$3:$B3224))</f>
        <v/>
      </c>
      <c r="Q3224" t="str">
        <f>IF(ISBLANK(A3224),"",SUMIF($A$3:$A3224,Q$2,$B$3:$B3224))</f>
        <v/>
      </c>
      <c r="R3224" t="str">
        <f>IF(ISBLANK(A3224),"",SUMIF($A$3:$A3224,R$2,$B$3:$B3224))</f>
        <v/>
      </c>
      <c r="T3224" s="2" t="str">
        <f t="shared" si="403"/>
        <v/>
      </c>
      <c r="U3224" s="2" t="str">
        <f t="shared" si="404"/>
        <v/>
      </c>
      <c r="V3224" s="2" t="str">
        <f t="shared" si="405"/>
        <v/>
      </c>
      <c r="W3224" s="2" t="str">
        <f t="shared" si="406"/>
        <v/>
      </c>
    </row>
    <row r="3225" spans="8:23" x14ac:dyDescent="0.3">
      <c r="H3225" s="12">
        <f t="shared" si="407"/>
        <v>0</v>
      </c>
      <c r="I3225" s="2" t="str">
        <f t="shared" si="400"/>
        <v/>
      </c>
      <c r="J3225" s="2" t="str">
        <f>IF(ISBLANK(A3225),"",-SUM(I$3:I3225))</f>
        <v/>
      </c>
      <c r="K3225" s="2" t="str">
        <f t="shared" si="401"/>
        <v/>
      </c>
      <c r="L3225" s="7" t="str">
        <f t="shared" si="402"/>
        <v/>
      </c>
      <c r="M3225" s="7" t="str">
        <f>IF(ISBLANK(A3225),"",K3225/($M$1+SUM(K$3:K3224)))</f>
        <v/>
      </c>
      <c r="N3225" t="str">
        <f>IF(ISBLANK(A3225),"",IF(H3226=0,NETWORKDAYS($H$3,H3225,holiday!$B$2:$B$10),IF(DAY(H3225)&lt;DAY(H3226),NETWORKDAYS($H$3,H3225,holiday!$B$2:$B$10),0)))</f>
        <v/>
      </c>
      <c r="O3225" t="str">
        <f>IF(ISBLANK(A3225),"",SUMIF($A$3:$A3225,O$2,$B$3:$B3225))</f>
        <v/>
      </c>
      <c r="P3225" t="str">
        <f>IF(ISBLANK(A3225),"",SUMIF($A$3:$A3225,P$2,$B$3:$B3225))</f>
        <v/>
      </c>
      <c r="Q3225" t="str">
        <f>IF(ISBLANK(A3225),"",SUMIF($A$3:$A3225,Q$2,$B$3:$B3225))</f>
        <v/>
      </c>
      <c r="R3225" t="str">
        <f>IF(ISBLANK(A3225),"",SUMIF($A$3:$A3225,R$2,$B$3:$B3225))</f>
        <v/>
      </c>
      <c r="T3225" s="2" t="str">
        <f t="shared" si="403"/>
        <v/>
      </c>
      <c r="U3225" s="2" t="str">
        <f t="shared" si="404"/>
        <v/>
      </c>
      <c r="V3225" s="2" t="str">
        <f t="shared" si="405"/>
        <v/>
      </c>
      <c r="W3225" s="2" t="str">
        <f t="shared" si="406"/>
        <v/>
      </c>
    </row>
    <row r="3226" spans="8:23" x14ac:dyDescent="0.3">
      <c r="H3226" s="12">
        <f t="shared" si="407"/>
        <v>0</v>
      </c>
      <c r="I3226" s="2" t="str">
        <f t="shared" si="400"/>
        <v/>
      </c>
      <c r="J3226" s="2" t="str">
        <f>IF(ISBLANK(A3226),"",-SUM(I$3:I3226))</f>
        <v/>
      </c>
      <c r="K3226" s="2" t="str">
        <f t="shared" si="401"/>
        <v/>
      </c>
      <c r="L3226" s="7" t="str">
        <f t="shared" si="402"/>
        <v/>
      </c>
      <c r="M3226" s="7" t="str">
        <f>IF(ISBLANK(A3226),"",K3226/($M$1+SUM(K$3:K3225)))</f>
        <v/>
      </c>
      <c r="N3226" t="str">
        <f>IF(ISBLANK(A3226),"",IF(H3227=0,NETWORKDAYS($H$3,H3226,holiday!$B$2:$B$10),IF(DAY(H3226)&lt;DAY(H3227),NETWORKDAYS($H$3,H3226,holiday!$B$2:$B$10),0)))</f>
        <v/>
      </c>
      <c r="O3226" t="str">
        <f>IF(ISBLANK(A3226),"",SUMIF($A$3:$A3226,O$2,$B$3:$B3226))</f>
        <v/>
      </c>
      <c r="P3226" t="str">
        <f>IF(ISBLANK(A3226),"",SUMIF($A$3:$A3226,P$2,$B$3:$B3226))</f>
        <v/>
      </c>
      <c r="Q3226" t="str">
        <f>IF(ISBLANK(A3226),"",SUMIF($A$3:$A3226,Q$2,$B$3:$B3226))</f>
        <v/>
      </c>
      <c r="R3226" t="str">
        <f>IF(ISBLANK(A3226),"",SUMIF($A$3:$A3226,R$2,$B$3:$B3226))</f>
        <v/>
      </c>
      <c r="T3226" s="2" t="str">
        <f t="shared" si="403"/>
        <v/>
      </c>
      <c r="U3226" s="2" t="str">
        <f t="shared" si="404"/>
        <v/>
      </c>
      <c r="V3226" s="2" t="str">
        <f t="shared" si="405"/>
        <v/>
      </c>
      <c r="W3226" s="2" t="str">
        <f t="shared" si="406"/>
        <v/>
      </c>
    </row>
    <row r="3227" spans="8:23" x14ac:dyDescent="0.3">
      <c r="H3227" s="12">
        <f t="shared" si="407"/>
        <v>0</v>
      </c>
      <c r="I3227" s="2" t="str">
        <f t="shared" si="400"/>
        <v/>
      </c>
      <c r="J3227" s="2" t="str">
        <f>IF(ISBLANK(A3227),"",-SUM(I$3:I3227))</f>
        <v/>
      </c>
      <c r="K3227" s="2" t="str">
        <f t="shared" si="401"/>
        <v/>
      </c>
      <c r="L3227" s="7" t="str">
        <f t="shared" si="402"/>
        <v/>
      </c>
      <c r="M3227" s="7" t="str">
        <f>IF(ISBLANK(A3227),"",K3227/($M$1+SUM(K$3:K3226)))</f>
        <v/>
      </c>
      <c r="N3227" t="str">
        <f>IF(ISBLANK(A3227),"",IF(H3228=0,NETWORKDAYS($H$3,H3227,holiday!$B$2:$B$10),IF(DAY(H3227)&lt;DAY(H3228),NETWORKDAYS($H$3,H3227,holiday!$B$2:$B$10),0)))</f>
        <v/>
      </c>
      <c r="O3227" t="str">
        <f>IF(ISBLANK(A3227),"",SUMIF($A$3:$A3227,O$2,$B$3:$B3227))</f>
        <v/>
      </c>
      <c r="P3227" t="str">
        <f>IF(ISBLANK(A3227),"",SUMIF($A$3:$A3227,P$2,$B$3:$B3227))</f>
        <v/>
      </c>
      <c r="Q3227" t="str">
        <f>IF(ISBLANK(A3227),"",SUMIF($A$3:$A3227,Q$2,$B$3:$B3227))</f>
        <v/>
      </c>
      <c r="R3227" t="str">
        <f>IF(ISBLANK(A3227),"",SUMIF($A$3:$A3227,R$2,$B$3:$B3227))</f>
        <v/>
      </c>
      <c r="T3227" s="2" t="str">
        <f t="shared" si="403"/>
        <v/>
      </c>
      <c r="U3227" s="2" t="str">
        <f t="shared" si="404"/>
        <v/>
      </c>
      <c r="V3227" s="2" t="str">
        <f t="shared" si="405"/>
        <v/>
      </c>
      <c r="W3227" s="2" t="str">
        <f t="shared" si="406"/>
        <v/>
      </c>
    </row>
    <row r="3228" spans="8:23" x14ac:dyDescent="0.3">
      <c r="H3228" s="12">
        <f t="shared" si="407"/>
        <v>0</v>
      </c>
      <c r="I3228" s="2" t="str">
        <f t="shared" si="400"/>
        <v/>
      </c>
      <c r="J3228" s="2" t="str">
        <f>IF(ISBLANK(A3228),"",-SUM(I$3:I3228))</f>
        <v/>
      </c>
      <c r="K3228" s="2" t="str">
        <f t="shared" si="401"/>
        <v/>
      </c>
      <c r="L3228" s="7" t="str">
        <f t="shared" si="402"/>
        <v/>
      </c>
      <c r="M3228" s="7" t="str">
        <f>IF(ISBLANK(A3228),"",K3228/($M$1+SUM(K$3:K3227)))</f>
        <v/>
      </c>
      <c r="N3228" t="str">
        <f>IF(ISBLANK(A3228),"",IF(H3229=0,NETWORKDAYS($H$3,H3228,holiday!$B$2:$B$10),IF(DAY(H3228)&lt;DAY(H3229),NETWORKDAYS($H$3,H3228,holiday!$B$2:$B$10),0)))</f>
        <v/>
      </c>
      <c r="O3228" t="str">
        <f>IF(ISBLANK(A3228),"",SUMIF($A$3:$A3228,O$2,$B$3:$B3228))</f>
        <v/>
      </c>
      <c r="P3228" t="str">
        <f>IF(ISBLANK(A3228),"",SUMIF($A$3:$A3228,P$2,$B$3:$B3228))</f>
        <v/>
      </c>
      <c r="Q3228" t="str">
        <f>IF(ISBLANK(A3228),"",SUMIF($A$3:$A3228,Q$2,$B$3:$B3228))</f>
        <v/>
      </c>
      <c r="R3228" t="str">
        <f>IF(ISBLANK(A3228),"",SUMIF($A$3:$A3228,R$2,$B$3:$B3228))</f>
        <v/>
      </c>
      <c r="T3228" s="2" t="str">
        <f t="shared" si="403"/>
        <v/>
      </c>
      <c r="U3228" s="2" t="str">
        <f t="shared" si="404"/>
        <v/>
      </c>
      <c r="V3228" s="2" t="str">
        <f t="shared" si="405"/>
        <v/>
      </c>
      <c r="W3228" s="2" t="str">
        <f t="shared" si="406"/>
        <v/>
      </c>
    </row>
    <row r="3229" spans="8:23" x14ac:dyDescent="0.3">
      <c r="H3229" s="12">
        <f t="shared" si="407"/>
        <v>0</v>
      </c>
      <c r="I3229" s="2" t="str">
        <f t="shared" si="400"/>
        <v/>
      </c>
      <c r="J3229" s="2" t="str">
        <f>IF(ISBLANK(A3229),"",-SUM(I$3:I3229))</f>
        <v/>
      </c>
      <c r="K3229" s="2" t="str">
        <f t="shared" si="401"/>
        <v/>
      </c>
      <c r="L3229" s="7" t="str">
        <f t="shared" si="402"/>
        <v/>
      </c>
      <c r="M3229" s="7" t="str">
        <f>IF(ISBLANK(A3229),"",K3229/($M$1+SUM(K$3:K3228)))</f>
        <v/>
      </c>
      <c r="N3229" t="str">
        <f>IF(ISBLANK(A3229),"",IF(H3230=0,NETWORKDAYS($H$3,H3229,holiday!$B$2:$B$10),IF(DAY(H3229)&lt;DAY(H3230),NETWORKDAYS($H$3,H3229,holiday!$B$2:$B$10),0)))</f>
        <v/>
      </c>
      <c r="O3229" t="str">
        <f>IF(ISBLANK(A3229),"",SUMIF($A$3:$A3229,O$2,$B$3:$B3229))</f>
        <v/>
      </c>
      <c r="P3229" t="str">
        <f>IF(ISBLANK(A3229),"",SUMIF($A$3:$A3229,P$2,$B$3:$B3229))</f>
        <v/>
      </c>
      <c r="Q3229" t="str">
        <f>IF(ISBLANK(A3229),"",SUMIF($A$3:$A3229,Q$2,$B$3:$B3229))</f>
        <v/>
      </c>
      <c r="R3229" t="str">
        <f>IF(ISBLANK(A3229),"",SUMIF($A$3:$A3229,R$2,$B$3:$B3229))</f>
        <v/>
      </c>
      <c r="T3229" s="2" t="str">
        <f t="shared" si="403"/>
        <v/>
      </c>
      <c r="U3229" s="2" t="str">
        <f t="shared" si="404"/>
        <v/>
      </c>
      <c r="V3229" s="2" t="str">
        <f t="shared" si="405"/>
        <v/>
      </c>
      <c r="W3229" s="2" t="str">
        <f t="shared" si="406"/>
        <v/>
      </c>
    </row>
    <row r="3230" spans="8:23" x14ac:dyDescent="0.3">
      <c r="H3230" s="12">
        <f t="shared" si="407"/>
        <v>0</v>
      </c>
      <c r="I3230" s="2" t="str">
        <f t="shared" si="400"/>
        <v/>
      </c>
      <c r="J3230" s="2" t="str">
        <f>IF(ISBLANK(A3230),"",-SUM(I$3:I3230))</f>
        <v/>
      </c>
      <c r="K3230" s="2" t="str">
        <f t="shared" si="401"/>
        <v/>
      </c>
      <c r="L3230" s="7" t="str">
        <f t="shared" si="402"/>
        <v/>
      </c>
      <c r="M3230" s="7" t="str">
        <f>IF(ISBLANK(A3230),"",K3230/($M$1+SUM(K$3:K3229)))</f>
        <v/>
      </c>
      <c r="N3230" t="str">
        <f>IF(ISBLANK(A3230),"",IF(H3231=0,NETWORKDAYS($H$3,H3230,holiday!$B$2:$B$10),IF(DAY(H3230)&lt;DAY(H3231),NETWORKDAYS($H$3,H3230,holiday!$B$2:$B$10),0)))</f>
        <v/>
      </c>
      <c r="O3230" t="str">
        <f>IF(ISBLANK(A3230),"",SUMIF($A$3:$A3230,O$2,$B$3:$B3230))</f>
        <v/>
      </c>
      <c r="P3230" t="str">
        <f>IF(ISBLANK(A3230),"",SUMIF($A$3:$A3230,P$2,$B$3:$B3230))</f>
        <v/>
      </c>
      <c r="Q3230" t="str">
        <f>IF(ISBLANK(A3230),"",SUMIF($A$3:$A3230,Q$2,$B$3:$B3230))</f>
        <v/>
      </c>
      <c r="R3230" t="str">
        <f>IF(ISBLANK(A3230),"",SUMIF($A$3:$A3230,R$2,$B$3:$B3230))</f>
        <v/>
      </c>
      <c r="T3230" s="2" t="str">
        <f t="shared" si="403"/>
        <v/>
      </c>
      <c r="U3230" s="2" t="str">
        <f t="shared" si="404"/>
        <v/>
      </c>
      <c r="V3230" s="2" t="str">
        <f t="shared" si="405"/>
        <v/>
      </c>
      <c r="W3230" s="2" t="str">
        <f t="shared" si="406"/>
        <v/>
      </c>
    </row>
    <row r="3231" spans="8:23" x14ac:dyDescent="0.3">
      <c r="H3231" s="12">
        <f t="shared" si="407"/>
        <v>0</v>
      </c>
      <c r="I3231" s="2" t="str">
        <f t="shared" si="400"/>
        <v/>
      </c>
      <c r="J3231" s="2" t="str">
        <f>IF(ISBLANK(A3231),"",-SUM(I$3:I3231))</f>
        <v/>
      </c>
      <c r="K3231" s="2" t="str">
        <f t="shared" si="401"/>
        <v/>
      </c>
      <c r="L3231" s="7" t="str">
        <f t="shared" si="402"/>
        <v/>
      </c>
      <c r="M3231" s="7" t="str">
        <f>IF(ISBLANK(A3231),"",K3231/($M$1+SUM(K$3:K3230)))</f>
        <v/>
      </c>
      <c r="N3231" t="str">
        <f>IF(ISBLANK(A3231),"",IF(H3232=0,NETWORKDAYS($H$3,H3231,holiday!$B$2:$B$10),IF(DAY(H3231)&lt;DAY(H3232),NETWORKDAYS($H$3,H3231,holiday!$B$2:$B$10),0)))</f>
        <v/>
      </c>
      <c r="O3231" t="str">
        <f>IF(ISBLANK(A3231),"",SUMIF($A$3:$A3231,O$2,$B$3:$B3231))</f>
        <v/>
      </c>
      <c r="P3231" t="str">
        <f>IF(ISBLANK(A3231),"",SUMIF($A$3:$A3231,P$2,$B$3:$B3231))</f>
        <v/>
      </c>
      <c r="Q3231" t="str">
        <f>IF(ISBLANK(A3231),"",SUMIF($A$3:$A3231,Q$2,$B$3:$B3231))</f>
        <v/>
      </c>
      <c r="R3231" t="str">
        <f>IF(ISBLANK(A3231),"",SUMIF($A$3:$A3231,R$2,$B$3:$B3231))</f>
        <v/>
      </c>
      <c r="T3231" s="2" t="str">
        <f t="shared" si="403"/>
        <v/>
      </c>
      <c r="U3231" s="2" t="str">
        <f t="shared" si="404"/>
        <v/>
      </c>
      <c r="V3231" s="2" t="str">
        <f t="shared" si="405"/>
        <v/>
      </c>
      <c r="W3231" s="2" t="str">
        <f t="shared" si="406"/>
        <v/>
      </c>
    </row>
    <row r="3232" spans="8:23" x14ac:dyDescent="0.3">
      <c r="H3232" s="12">
        <f t="shared" si="407"/>
        <v>0</v>
      </c>
      <c r="I3232" s="2" t="str">
        <f t="shared" si="400"/>
        <v/>
      </c>
      <c r="J3232" s="2" t="str">
        <f>IF(ISBLANK(A3232),"",-SUM(I$3:I3232))</f>
        <v/>
      </c>
      <c r="K3232" s="2" t="str">
        <f t="shared" si="401"/>
        <v/>
      </c>
      <c r="L3232" s="7" t="str">
        <f t="shared" si="402"/>
        <v/>
      </c>
      <c r="M3232" s="7" t="str">
        <f>IF(ISBLANK(A3232),"",K3232/($M$1+SUM(K$3:K3231)))</f>
        <v/>
      </c>
      <c r="N3232" t="str">
        <f>IF(ISBLANK(A3232),"",IF(H3233=0,NETWORKDAYS($H$3,H3232,holiday!$B$2:$B$10),IF(DAY(H3232)&lt;DAY(H3233),NETWORKDAYS($H$3,H3232,holiday!$B$2:$B$10),0)))</f>
        <v/>
      </c>
      <c r="O3232" t="str">
        <f>IF(ISBLANK(A3232),"",SUMIF($A$3:$A3232,O$2,$B$3:$B3232))</f>
        <v/>
      </c>
      <c r="P3232" t="str">
        <f>IF(ISBLANK(A3232),"",SUMIF($A$3:$A3232,P$2,$B$3:$B3232))</f>
        <v/>
      </c>
      <c r="Q3232" t="str">
        <f>IF(ISBLANK(A3232),"",SUMIF($A$3:$A3232,Q$2,$B$3:$B3232))</f>
        <v/>
      </c>
      <c r="R3232" t="str">
        <f>IF(ISBLANK(A3232),"",SUMIF($A$3:$A3232,R$2,$B$3:$B3232))</f>
        <v/>
      </c>
      <c r="T3232" s="2" t="str">
        <f t="shared" si="403"/>
        <v/>
      </c>
      <c r="U3232" s="2" t="str">
        <f t="shared" si="404"/>
        <v/>
      </c>
      <c r="V3232" s="2" t="str">
        <f t="shared" si="405"/>
        <v/>
      </c>
      <c r="W3232" s="2" t="str">
        <f t="shared" si="406"/>
        <v/>
      </c>
    </row>
    <row r="3233" spans="8:23" x14ac:dyDescent="0.3">
      <c r="H3233" s="12">
        <f t="shared" si="407"/>
        <v>0</v>
      </c>
      <c r="I3233" s="2" t="str">
        <f t="shared" si="400"/>
        <v/>
      </c>
      <c r="J3233" s="2" t="str">
        <f>IF(ISBLANK(A3233),"",-SUM(I$3:I3233))</f>
        <v/>
      </c>
      <c r="K3233" s="2" t="str">
        <f t="shared" si="401"/>
        <v/>
      </c>
      <c r="L3233" s="7" t="str">
        <f t="shared" si="402"/>
        <v/>
      </c>
      <c r="M3233" s="7" t="str">
        <f>IF(ISBLANK(A3233),"",K3233/($M$1+SUM(K$3:K3232)))</f>
        <v/>
      </c>
      <c r="N3233" t="str">
        <f>IF(ISBLANK(A3233),"",IF(H3234=0,NETWORKDAYS($H$3,H3233,holiday!$B$2:$B$10),IF(DAY(H3233)&lt;DAY(H3234),NETWORKDAYS($H$3,H3233,holiday!$B$2:$B$10),0)))</f>
        <v/>
      </c>
      <c r="O3233" t="str">
        <f>IF(ISBLANK(A3233),"",SUMIF($A$3:$A3233,O$2,$B$3:$B3233))</f>
        <v/>
      </c>
      <c r="P3233" t="str">
        <f>IF(ISBLANK(A3233),"",SUMIF($A$3:$A3233,P$2,$B$3:$B3233))</f>
        <v/>
      </c>
      <c r="Q3233" t="str">
        <f>IF(ISBLANK(A3233),"",SUMIF($A$3:$A3233,Q$2,$B$3:$B3233))</f>
        <v/>
      </c>
      <c r="R3233" t="str">
        <f>IF(ISBLANK(A3233),"",SUMIF($A$3:$A3233,R$2,$B$3:$B3233))</f>
        <v/>
      </c>
      <c r="T3233" s="2" t="str">
        <f t="shared" si="403"/>
        <v/>
      </c>
      <c r="U3233" s="2" t="str">
        <f t="shared" si="404"/>
        <v/>
      </c>
      <c r="V3233" s="2" t="str">
        <f t="shared" si="405"/>
        <v/>
      </c>
      <c r="W3233" s="2" t="str">
        <f t="shared" si="406"/>
        <v/>
      </c>
    </row>
    <row r="3234" spans="8:23" x14ac:dyDescent="0.3">
      <c r="H3234" s="12">
        <f t="shared" si="407"/>
        <v>0</v>
      </c>
      <c r="I3234" s="2" t="str">
        <f t="shared" si="400"/>
        <v/>
      </c>
      <c r="J3234" s="2" t="str">
        <f>IF(ISBLANK(A3234),"",-SUM(I$3:I3234))</f>
        <v/>
      </c>
      <c r="K3234" s="2" t="str">
        <f t="shared" si="401"/>
        <v/>
      </c>
      <c r="L3234" s="7" t="str">
        <f t="shared" si="402"/>
        <v/>
      </c>
      <c r="M3234" s="7" t="str">
        <f>IF(ISBLANK(A3234),"",K3234/($M$1+SUM(K$3:K3233)))</f>
        <v/>
      </c>
      <c r="N3234" t="str">
        <f>IF(ISBLANK(A3234),"",IF(H3235=0,NETWORKDAYS($H$3,H3234,holiday!$B$2:$B$10),IF(DAY(H3234)&lt;DAY(H3235),NETWORKDAYS($H$3,H3234,holiday!$B$2:$B$10),0)))</f>
        <v/>
      </c>
      <c r="O3234" t="str">
        <f>IF(ISBLANK(A3234),"",SUMIF($A$3:$A3234,O$2,$B$3:$B3234))</f>
        <v/>
      </c>
      <c r="P3234" t="str">
        <f>IF(ISBLANK(A3234),"",SUMIF($A$3:$A3234,P$2,$B$3:$B3234))</f>
        <v/>
      </c>
      <c r="Q3234" t="str">
        <f>IF(ISBLANK(A3234),"",SUMIF($A$3:$A3234,Q$2,$B$3:$B3234))</f>
        <v/>
      </c>
      <c r="R3234" t="str">
        <f>IF(ISBLANK(A3234),"",SUMIF($A$3:$A3234,R$2,$B$3:$B3234))</f>
        <v/>
      </c>
      <c r="T3234" s="2" t="str">
        <f t="shared" si="403"/>
        <v/>
      </c>
      <c r="U3234" s="2" t="str">
        <f t="shared" si="404"/>
        <v/>
      </c>
      <c r="V3234" s="2" t="str">
        <f t="shared" si="405"/>
        <v/>
      </c>
      <c r="W3234" s="2" t="str">
        <f t="shared" si="406"/>
        <v/>
      </c>
    </row>
    <row r="3235" spans="8:23" x14ac:dyDescent="0.3">
      <c r="H3235" s="12">
        <f t="shared" si="407"/>
        <v>0</v>
      </c>
      <c r="I3235" s="2" t="str">
        <f t="shared" si="400"/>
        <v/>
      </c>
      <c r="J3235" s="2" t="str">
        <f>IF(ISBLANK(A3235),"",-SUM(I$3:I3235))</f>
        <v/>
      </c>
      <c r="K3235" s="2" t="str">
        <f t="shared" si="401"/>
        <v/>
      </c>
      <c r="L3235" s="7" t="str">
        <f t="shared" si="402"/>
        <v/>
      </c>
      <c r="M3235" s="7" t="str">
        <f>IF(ISBLANK(A3235),"",K3235/($M$1+SUM(K$3:K3234)))</f>
        <v/>
      </c>
      <c r="N3235" t="str">
        <f>IF(ISBLANK(A3235),"",IF(H3236=0,NETWORKDAYS($H$3,H3235,holiday!$B$2:$B$10),IF(DAY(H3235)&lt;DAY(H3236),NETWORKDAYS($H$3,H3235,holiday!$B$2:$B$10),0)))</f>
        <v/>
      </c>
      <c r="O3235" t="str">
        <f>IF(ISBLANK(A3235),"",SUMIF($A$3:$A3235,O$2,$B$3:$B3235))</f>
        <v/>
      </c>
      <c r="P3235" t="str">
        <f>IF(ISBLANK(A3235),"",SUMIF($A$3:$A3235,P$2,$B$3:$B3235))</f>
        <v/>
      </c>
      <c r="Q3235" t="str">
        <f>IF(ISBLANK(A3235),"",SUMIF($A$3:$A3235,Q$2,$B$3:$B3235))</f>
        <v/>
      </c>
      <c r="R3235" t="str">
        <f>IF(ISBLANK(A3235),"",SUMIF($A$3:$A3235,R$2,$B$3:$B3235))</f>
        <v/>
      </c>
      <c r="T3235" s="2" t="str">
        <f t="shared" si="403"/>
        <v/>
      </c>
      <c r="U3235" s="2" t="str">
        <f t="shared" si="404"/>
        <v/>
      </c>
      <c r="V3235" s="2" t="str">
        <f t="shared" si="405"/>
        <v/>
      </c>
      <c r="W3235" s="2" t="str">
        <f t="shared" si="406"/>
        <v/>
      </c>
    </row>
    <row r="3236" spans="8:23" x14ac:dyDescent="0.3">
      <c r="H3236" s="12">
        <f t="shared" si="407"/>
        <v>0</v>
      </c>
      <c r="I3236" s="2" t="str">
        <f t="shared" si="400"/>
        <v/>
      </c>
      <c r="J3236" s="2" t="str">
        <f>IF(ISBLANK(A3236),"",-SUM(I$3:I3236))</f>
        <v/>
      </c>
      <c r="K3236" s="2" t="str">
        <f t="shared" si="401"/>
        <v/>
      </c>
      <c r="L3236" s="7" t="str">
        <f t="shared" si="402"/>
        <v/>
      </c>
      <c r="M3236" s="7" t="str">
        <f>IF(ISBLANK(A3236),"",K3236/($M$1+SUM(K$3:K3235)))</f>
        <v/>
      </c>
      <c r="N3236" t="str">
        <f>IF(ISBLANK(A3236),"",IF(H3237=0,NETWORKDAYS($H$3,H3236,holiday!$B$2:$B$10),IF(DAY(H3236)&lt;DAY(H3237),NETWORKDAYS($H$3,H3236,holiday!$B$2:$B$10),0)))</f>
        <v/>
      </c>
      <c r="O3236" t="str">
        <f>IF(ISBLANK(A3236),"",SUMIF($A$3:$A3236,O$2,$B$3:$B3236))</f>
        <v/>
      </c>
      <c r="P3236" t="str">
        <f>IF(ISBLANK(A3236),"",SUMIF($A$3:$A3236,P$2,$B$3:$B3236))</f>
        <v/>
      </c>
      <c r="Q3236" t="str">
        <f>IF(ISBLANK(A3236),"",SUMIF($A$3:$A3236,Q$2,$B$3:$B3236))</f>
        <v/>
      </c>
      <c r="R3236" t="str">
        <f>IF(ISBLANK(A3236),"",SUMIF($A$3:$A3236,R$2,$B$3:$B3236))</f>
        <v/>
      </c>
      <c r="T3236" s="2" t="str">
        <f t="shared" si="403"/>
        <v/>
      </c>
      <c r="U3236" s="2" t="str">
        <f t="shared" si="404"/>
        <v/>
      </c>
      <c r="V3236" s="2" t="str">
        <f t="shared" si="405"/>
        <v/>
      </c>
      <c r="W3236" s="2" t="str">
        <f t="shared" si="406"/>
        <v/>
      </c>
    </row>
    <row r="3237" spans="8:23" x14ac:dyDescent="0.3">
      <c r="H3237" s="12">
        <f t="shared" si="407"/>
        <v>0</v>
      </c>
      <c r="I3237" s="2" t="str">
        <f t="shared" si="400"/>
        <v/>
      </c>
      <c r="J3237" s="2" t="str">
        <f>IF(ISBLANK(A3237),"",-SUM(I$3:I3237))</f>
        <v/>
      </c>
      <c r="K3237" s="2" t="str">
        <f t="shared" si="401"/>
        <v/>
      </c>
      <c r="L3237" s="7" t="str">
        <f t="shared" si="402"/>
        <v/>
      </c>
      <c r="M3237" s="7" t="str">
        <f>IF(ISBLANK(A3237),"",K3237/($M$1+SUM(K$3:K3236)))</f>
        <v/>
      </c>
      <c r="N3237" t="str">
        <f>IF(ISBLANK(A3237),"",IF(H3238=0,NETWORKDAYS($H$3,H3237,holiday!$B$2:$B$10),IF(DAY(H3237)&lt;DAY(H3238),NETWORKDAYS($H$3,H3237,holiday!$B$2:$B$10),0)))</f>
        <v/>
      </c>
      <c r="O3237" t="str">
        <f>IF(ISBLANK(A3237),"",SUMIF($A$3:$A3237,O$2,$B$3:$B3237))</f>
        <v/>
      </c>
      <c r="P3237" t="str">
        <f>IF(ISBLANK(A3237),"",SUMIF($A$3:$A3237,P$2,$B$3:$B3237))</f>
        <v/>
      </c>
      <c r="Q3237" t="str">
        <f>IF(ISBLANK(A3237),"",SUMIF($A$3:$A3237,Q$2,$B$3:$B3237))</f>
        <v/>
      </c>
      <c r="R3237" t="str">
        <f>IF(ISBLANK(A3237),"",SUMIF($A$3:$A3237,R$2,$B$3:$B3237))</f>
        <v/>
      </c>
      <c r="T3237" s="2" t="str">
        <f t="shared" si="403"/>
        <v/>
      </c>
      <c r="U3237" s="2" t="str">
        <f t="shared" si="404"/>
        <v/>
      </c>
      <c r="V3237" s="2" t="str">
        <f t="shared" si="405"/>
        <v/>
      </c>
      <c r="W3237" s="2" t="str">
        <f t="shared" si="406"/>
        <v/>
      </c>
    </row>
    <row r="3238" spans="8:23" x14ac:dyDescent="0.3">
      <c r="H3238" s="12">
        <f t="shared" si="407"/>
        <v>0</v>
      </c>
      <c r="I3238" s="2" t="str">
        <f t="shared" si="400"/>
        <v/>
      </c>
      <c r="J3238" s="2" t="str">
        <f>IF(ISBLANK(A3238),"",-SUM(I$3:I3238))</f>
        <v/>
      </c>
      <c r="K3238" s="2" t="str">
        <f t="shared" si="401"/>
        <v/>
      </c>
      <c r="L3238" s="7" t="str">
        <f t="shared" si="402"/>
        <v/>
      </c>
      <c r="M3238" s="7" t="str">
        <f>IF(ISBLANK(A3238),"",K3238/($M$1+SUM(K$3:K3237)))</f>
        <v/>
      </c>
      <c r="N3238" t="str">
        <f>IF(ISBLANK(A3238),"",IF(H3239=0,NETWORKDAYS($H$3,H3238,holiday!$B$2:$B$10),IF(DAY(H3238)&lt;DAY(H3239),NETWORKDAYS($H$3,H3238,holiday!$B$2:$B$10),0)))</f>
        <v/>
      </c>
      <c r="O3238" t="str">
        <f>IF(ISBLANK(A3238),"",SUMIF($A$3:$A3238,O$2,$B$3:$B3238))</f>
        <v/>
      </c>
      <c r="P3238" t="str">
        <f>IF(ISBLANK(A3238),"",SUMIF($A$3:$A3238,P$2,$B$3:$B3238))</f>
        <v/>
      </c>
      <c r="Q3238" t="str">
        <f>IF(ISBLANK(A3238),"",SUMIF($A$3:$A3238,Q$2,$B$3:$B3238))</f>
        <v/>
      </c>
      <c r="R3238" t="str">
        <f>IF(ISBLANK(A3238),"",SUMIF($A$3:$A3238,R$2,$B$3:$B3238))</f>
        <v/>
      </c>
      <c r="T3238" s="2" t="str">
        <f t="shared" si="403"/>
        <v/>
      </c>
      <c r="U3238" s="2" t="str">
        <f t="shared" si="404"/>
        <v/>
      </c>
      <c r="V3238" s="2" t="str">
        <f t="shared" si="405"/>
        <v/>
      </c>
      <c r="W3238" s="2" t="str">
        <f t="shared" si="406"/>
        <v/>
      </c>
    </row>
    <row r="3239" spans="8:23" x14ac:dyDescent="0.3">
      <c r="H3239" s="12">
        <f t="shared" si="407"/>
        <v>0</v>
      </c>
      <c r="I3239" s="2" t="str">
        <f t="shared" si="400"/>
        <v/>
      </c>
      <c r="J3239" s="2" t="str">
        <f>IF(ISBLANK(A3239),"",-SUM(I$3:I3239))</f>
        <v/>
      </c>
      <c r="K3239" s="2" t="str">
        <f t="shared" si="401"/>
        <v/>
      </c>
      <c r="L3239" s="7" t="str">
        <f t="shared" si="402"/>
        <v/>
      </c>
      <c r="M3239" s="7" t="str">
        <f>IF(ISBLANK(A3239),"",K3239/($M$1+SUM(K$3:K3238)))</f>
        <v/>
      </c>
      <c r="N3239" t="str">
        <f>IF(ISBLANK(A3239),"",IF(H3240=0,NETWORKDAYS($H$3,H3239,holiday!$B$2:$B$10),IF(DAY(H3239)&lt;DAY(H3240),NETWORKDAYS($H$3,H3239,holiday!$B$2:$B$10),0)))</f>
        <v/>
      </c>
      <c r="O3239" t="str">
        <f>IF(ISBLANK(A3239),"",SUMIF($A$3:$A3239,O$2,$B$3:$B3239))</f>
        <v/>
      </c>
      <c r="P3239" t="str">
        <f>IF(ISBLANK(A3239),"",SUMIF($A$3:$A3239,P$2,$B$3:$B3239))</f>
        <v/>
      </c>
      <c r="Q3239" t="str">
        <f>IF(ISBLANK(A3239),"",SUMIF($A$3:$A3239,Q$2,$B$3:$B3239))</f>
        <v/>
      </c>
      <c r="R3239" t="str">
        <f>IF(ISBLANK(A3239),"",SUMIF($A$3:$A3239,R$2,$B$3:$B3239))</f>
        <v/>
      </c>
      <c r="T3239" s="2" t="str">
        <f t="shared" si="403"/>
        <v/>
      </c>
      <c r="U3239" s="2" t="str">
        <f t="shared" si="404"/>
        <v/>
      </c>
      <c r="V3239" s="2" t="str">
        <f t="shared" si="405"/>
        <v/>
      </c>
      <c r="W3239" s="2" t="str">
        <f t="shared" si="406"/>
        <v/>
      </c>
    </row>
    <row r="3240" spans="8:23" x14ac:dyDescent="0.3">
      <c r="H3240" s="12">
        <f t="shared" si="407"/>
        <v>0</v>
      </c>
      <c r="I3240" s="2" t="str">
        <f t="shared" ref="I3240:I3303" si="408">IF(ISBLANK(A3240),"",-B3240*C3240)</f>
        <v/>
      </c>
      <c r="J3240" s="2" t="str">
        <f>IF(ISBLANK(A3240),"",-SUM(I$3:I3240))</f>
        <v/>
      </c>
      <c r="K3240" s="2" t="str">
        <f t="shared" ref="K3240:K3303" si="409">IF(ISBLANK(A3240),"",SUMPRODUCT(O3240:R3240,T3240:W3240)-J3240)</f>
        <v/>
      </c>
      <c r="L3240" s="7" t="str">
        <f t="shared" ref="L3240:L3303" si="410">IF(ISBLANK(A3240),"",K3240/$M$1)</f>
        <v/>
      </c>
      <c r="M3240" s="7" t="str">
        <f>IF(ISBLANK(A3240),"",K3240/($M$1+SUM(K$3:K3239)))</f>
        <v/>
      </c>
      <c r="N3240" t="str">
        <f>IF(ISBLANK(A3240),"",IF(H3241=0,NETWORKDAYS($H$3,H3240,holiday!$B$2:$B$10),IF(DAY(H3240)&lt;DAY(H3241),NETWORKDAYS($H$3,H3240,holiday!$B$2:$B$10),0)))</f>
        <v/>
      </c>
      <c r="O3240" t="str">
        <f>IF(ISBLANK(A3240),"",SUMIF($A$3:$A3240,O$2,$B$3:$B3240))</f>
        <v/>
      </c>
      <c r="P3240" t="str">
        <f>IF(ISBLANK(A3240),"",SUMIF($A$3:$A3240,P$2,$B$3:$B3240))</f>
        <v/>
      </c>
      <c r="Q3240" t="str">
        <f>IF(ISBLANK(A3240),"",SUMIF($A$3:$A3240,Q$2,$B$3:$B3240))</f>
        <v/>
      </c>
      <c r="R3240" t="str">
        <f>IF(ISBLANK(A3240),"",SUMIF($A$3:$A3240,R$2,$B$3:$B3240))</f>
        <v/>
      </c>
      <c r="T3240" s="2" t="str">
        <f t="shared" ref="T3240:T3303" si="411">IF(ISBLANK(A3240),"",IF($A3240=T$2,$C3240,T3239))</f>
        <v/>
      </c>
      <c r="U3240" s="2" t="str">
        <f t="shared" ref="U3240:U3303" si="412">IF(ISBLANK(A3240),"",IF($A3240=U$2,$C3240,U3239))</f>
        <v/>
      </c>
      <c r="V3240" s="2" t="str">
        <f t="shared" ref="V3240:V3303" si="413">IF(ISBLANK(A3240),"",IF($A3240=V$2,$C3240,V3239))</f>
        <v/>
      </c>
      <c r="W3240" s="2" t="str">
        <f t="shared" ref="W3240:W3303" si="414">IF(ISBLANK(A3240),"",IF($A3240=W$2,$C3240,W3239))</f>
        <v/>
      </c>
    </row>
    <row r="3241" spans="8:23" x14ac:dyDescent="0.3">
      <c r="H3241" s="12">
        <f t="shared" si="407"/>
        <v>0</v>
      </c>
      <c r="I3241" s="2" t="str">
        <f t="shared" si="408"/>
        <v/>
      </c>
      <c r="J3241" s="2" t="str">
        <f>IF(ISBLANK(A3241),"",-SUM(I$3:I3241))</f>
        <v/>
      </c>
      <c r="K3241" s="2" t="str">
        <f t="shared" si="409"/>
        <v/>
      </c>
      <c r="L3241" s="7" t="str">
        <f t="shared" si="410"/>
        <v/>
      </c>
      <c r="M3241" s="7" t="str">
        <f>IF(ISBLANK(A3241),"",K3241/($M$1+SUM(K$3:K3240)))</f>
        <v/>
      </c>
      <c r="N3241" t="str">
        <f>IF(ISBLANK(A3241),"",IF(H3242=0,NETWORKDAYS($H$3,H3241,holiday!$B$2:$B$10),IF(DAY(H3241)&lt;DAY(H3242),NETWORKDAYS($H$3,H3241,holiday!$B$2:$B$10),0)))</f>
        <v/>
      </c>
      <c r="O3241" t="str">
        <f>IF(ISBLANK(A3241),"",SUMIF($A$3:$A3241,O$2,$B$3:$B3241))</f>
        <v/>
      </c>
      <c r="P3241" t="str">
        <f>IF(ISBLANK(A3241),"",SUMIF($A$3:$A3241,P$2,$B$3:$B3241))</f>
        <v/>
      </c>
      <c r="Q3241" t="str">
        <f>IF(ISBLANK(A3241),"",SUMIF($A$3:$A3241,Q$2,$B$3:$B3241))</f>
        <v/>
      </c>
      <c r="R3241" t="str">
        <f>IF(ISBLANK(A3241),"",SUMIF($A$3:$A3241,R$2,$B$3:$B3241))</f>
        <v/>
      </c>
      <c r="T3241" s="2" t="str">
        <f t="shared" si="411"/>
        <v/>
      </c>
      <c r="U3241" s="2" t="str">
        <f t="shared" si="412"/>
        <v/>
      </c>
      <c r="V3241" s="2" t="str">
        <f t="shared" si="413"/>
        <v/>
      </c>
      <c r="W3241" s="2" t="str">
        <f t="shared" si="414"/>
        <v/>
      </c>
    </row>
    <row r="3242" spans="8:23" x14ac:dyDescent="0.3">
      <c r="H3242" s="12">
        <f t="shared" si="407"/>
        <v>0</v>
      </c>
      <c r="I3242" s="2" t="str">
        <f t="shared" si="408"/>
        <v/>
      </c>
      <c r="J3242" s="2" t="str">
        <f>IF(ISBLANK(A3242),"",-SUM(I$3:I3242))</f>
        <v/>
      </c>
      <c r="K3242" s="2" t="str">
        <f t="shared" si="409"/>
        <v/>
      </c>
      <c r="L3242" s="7" t="str">
        <f t="shared" si="410"/>
        <v/>
      </c>
      <c r="M3242" s="7" t="str">
        <f>IF(ISBLANK(A3242),"",K3242/($M$1+SUM(K$3:K3241)))</f>
        <v/>
      </c>
      <c r="N3242" t="str">
        <f>IF(ISBLANK(A3242),"",IF(H3243=0,NETWORKDAYS($H$3,H3242,holiday!$B$2:$B$10),IF(DAY(H3242)&lt;DAY(H3243),NETWORKDAYS($H$3,H3242,holiday!$B$2:$B$10),0)))</f>
        <v/>
      </c>
      <c r="O3242" t="str">
        <f>IF(ISBLANK(A3242),"",SUMIF($A$3:$A3242,O$2,$B$3:$B3242))</f>
        <v/>
      </c>
      <c r="P3242" t="str">
        <f>IF(ISBLANK(A3242),"",SUMIF($A$3:$A3242,P$2,$B$3:$B3242))</f>
        <v/>
      </c>
      <c r="Q3242" t="str">
        <f>IF(ISBLANK(A3242),"",SUMIF($A$3:$A3242,Q$2,$B$3:$B3242))</f>
        <v/>
      </c>
      <c r="R3242" t="str">
        <f>IF(ISBLANK(A3242),"",SUMIF($A$3:$A3242,R$2,$B$3:$B3242))</f>
        <v/>
      </c>
      <c r="T3242" s="2" t="str">
        <f t="shared" si="411"/>
        <v/>
      </c>
      <c r="U3242" s="2" t="str">
        <f t="shared" si="412"/>
        <v/>
      </c>
      <c r="V3242" s="2" t="str">
        <f t="shared" si="413"/>
        <v/>
      </c>
      <c r="W3242" s="2" t="str">
        <f t="shared" si="414"/>
        <v/>
      </c>
    </row>
    <row r="3243" spans="8:23" x14ac:dyDescent="0.3">
      <c r="H3243" s="12">
        <f t="shared" si="407"/>
        <v>0</v>
      </c>
      <c r="I3243" s="2" t="str">
        <f t="shared" si="408"/>
        <v/>
      </c>
      <c r="J3243" s="2" t="str">
        <f>IF(ISBLANK(A3243),"",-SUM(I$3:I3243))</f>
        <v/>
      </c>
      <c r="K3243" s="2" t="str">
        <f t="shared" si="409"/>
        <v/>
      </c>
      <c r="L3243" s="7" t="str">
        <f t="shared" si="410"/>
        <v/>
      </c>
      <c r="M3243" s="7" t="str">
        <f>IF(ISBLANK(A3243),"",K3243/($M$1+SUM(K$3:K3242)))</f>
        <v/>
      </c>
      <c r="N3243" t="str">
        <f>IF(ISBLANK(A3243),"",IF(H3244=0,NETWORKDAYS($H$3,H3243,holiday!$B$2:$B$10),IF(DAY(H3243)&lt;DAY(H3244),NETWORKDAYS($H$3,H3243,holiday!$B$2:$B$10),0)))</f>
        <v/>
      </c>
      <c r="O3243" t="str">
        <f>IF(ISBLANK(A3243),"",SUMIF($A$3:$A3243,O$2,$B$3:$B3243))</f>
        <v/>
      </c>
      <c r="P3243" t="str">
        <f>IF(ISBLANK(A3243),"",SUMIF($A$3:$A3243,P$2,$B$3:$B3243))</f>
        <v/>
      </c>
      <c r="Q3243" t="str">
        <f>IF(ISBLANK(A3243),"",SUMIF($A$3:$A3243,Q$2,$B$3:$B3243))</f>
        <v/>
      </c>
      <c r="R3243" t="str">
        <f>IF(ISBLANK(A3243),"",SUMIF($A$3:$A3243,R$2,$B$3:$B3243))</f>
        <v/>
      </c>
      <c r="T3243" s="2" t="str">
        <f t="shared" si="411"/>
        <v/>
      </c>
      <c r="U3243" s="2" t="str">
        <f t="shared" si="412"/>
        <v/>
      </c>
      <c r="V3243" s="2" t="str">
        <f t="shared" si="413"/>
        <v/>
      </c>
      <c r="W3243" s="2" t="str">
        <f t="shared" si="414"/>
        <v/>
      </c>
    </row>
    <row r="3244" spans="8:23" x14ac:dyDescent="0.3">
      <c r="H3244" s="12">
        <f t="shared" si="407"/>
        <v>0</v>
      </c>
      <c r="I3244" s="2" t="str">
        <f t="shared" si="408"/>
        <v/>
      </c>
      <c r="J3244" s="2" t="str">
        <f>IF(ISBLANK(A3244),"",-SUM(I$3:I3244))</f>
        <v/>
      </c>
      <c r="K3244" s="2" t="str">
        <f t="shared" si="409"/>
        <v/>
      </c>
      <c r="L3244" s="7" t="str">
        <f t="shared" si="410"/>
        <v/>
      </c>
      <c r="M3244" s="7" t="str">
        <f>IF(ISBLANK(A3244),"",K3244/($M$1+SUM(K$3:K3243)))</f>
        <v/>
      </c>
      <c r="N3244" t="str">
        <f>IF(ISBLANK(A3244),"",IF(H3245=0,NETWORKDAYS($H$3,H3244,holiday!$B$2:$B$10),IF(DAY(H3244)&lt;DAY(H3245),NETWORKDAYS($H$3,H3244,holiday!$B$2:$B$10),0)))</f>
        <v/>
      </c>
      <c r="O3244" t="str">
        <f>IF(ISBLANK(A3244),"",SUMIF($A$3:$A3244,O$2,$B$3:$B3244))</f>
        <v/>
      </c>
      <c r="P3244" t="str">
        <f>IF(ISBLANK(A3244),"",SUMIF($A$3:$A3244,P$2,$B$3:$B3244))</f>
        <v/>
      </c>
      <c r="Q3244" t="str">
        <f>IF(ISBLANK(A3244),"",SUMIF($A$3:$A3244,Q$2,$B$3:$B3244))</f>
        <v/>
      </c>
      <c r="R3244" t="str">
        <f>IF(ISBLANK(A3244),"",SUMIF($A$3:$A3244,R$2,$B$3:$B3244))</f>
        <v/>
      </c>
      <c r="T3244" s="2" t="str">
        <f t="shared" si="411"/>
        <v/>
      </c>
      <c r="U3244" s="2" t="str">
        <f t="shared" si="412"/>
        <v/>
      </c>
      <c r="V3244" s="2" t="str">
        <f t="shared" si="413"/>
        <v/>
      </c>
      <c r="W3244" s="2" t="str">
        <f t="shared" si="414"/>
        <v/>
      </c>
    </row>
    <row r="3245" spans="8:23" x14ac:dyDescent="0.3">
      <c r="H3245" s="12">
        <f t="shared" si="407"/>
        <v>0</v>
      </c>
      <c r="I3245" s="2" t="str">
        <f t="shared" si="408"/>
        <v/>
      </c>
      <c r="J3245" s="2" t="str">
        <f>IF(ISBLANK(A3245),"",-SUM(I$3:I3245))</f>
        <v/>
      </c>
      <c r="K3245" s="2" t="str">
        <f t="shared" si="409"/>
        <v/>
      </c>
      <c r="L3245" s="7" t="str">
        <f t="shared" si="410"/>
        <v/>
      </c>
      <c r="M3245" s="7" t="str">
        <f>IF(ISBLANK(A3245),"",K3245/($M$1+SUM(K$3:K3244)))</f>
        <v/>
      </c>
      <c r="N3245" t="str">
        <f>IF(ISBLANK(A3245),"",IF(H3246=0,NETWORKDAYS($H$3,H3245,holiday!$B$2:$B$10),IF(DAY(H3245)&lt;DAY(H3246),NETWORKDAYS($H$3,H3245,holiday!$B$2:$B$10),0)))</f>
        <v/>
      </c>
      <c r="O3245" t="str">
        <f>IF(ISBLANK(A3245),"",SUMIF($A$3:$A3245,O$2,$B$3:$B3245))</f>
        <v/>
      </c>
      <c r="P3245" t="str">
        <f>IF(ISBLANK(A3245),"",SUMIF($A$3:$A3245,P$2,$B$3:$B3245))</f>
        <v/>
      </c>
      <c r="Q3245" t="str">
        <f>IF(ISBLANK(A3245),"",SUMIF($A$3:$A3245,Q$2,$B$3:$B3245))</f>
        <v/>
      </c>
      <c r="R3245" t="str">
        <f>IF(ISBLANK(A3245),"",SUMIF($A$3:$A3245,R$2,$B$3:$B3245))</f>
        <v/>
      </c>
      <c r="T3245" s="2" t="str">
        <f t="shared" si="411"/>
        <v/>
      </c>
      <c r="U3245" s="2" t="str">
        <f t="shared" si="412"/>
        <v/>
      </c>
      <c r="V3245" s="2" t="str">
        <f t="shared" si="413"/>
        <v/>
      </c>
      <c r="W3245" s="2" t="str">
        <f t="shared" si="414"/>
        <v/>
      </c>
    </row>
    <row r="3246" spans="8:23" x14ac:dyDescent="0.3">
      <c r="H3246" s="12">
        <f t="shared" si="407"/>
        <v>0</v>
      </c>
      <c r="I3246" s="2" t="str">
        <f t="shared" si="408"/>
        <v/>
      </c>
      <c r="J3246" s="2" t="str">
        <f>IF(ISBLANK(A3246),"",-SUM(I$3:I3246))</f>
        <v/>
      </c>
      <c r="K3246" s="2" t="str">
        <f t="shared" si="409"/>
        <v/>
      </c>
      <c r="L3246" s="7" t="str">
        <f t="shared" si="410"/>
        <v/>
      </c>
      <c r="M3246" s="7" t="str">
        <f>IF(ISBLANK(A3246),"",K3246/($M$1+SUM(K$3:K3245)))</f>
        <v/>
      </c>
      <c r="N3246" t="str">
        <f>IF(ISBLANK(A3246),"",IF(H3247=0,NETWORKDAYS($H$3,H3246,holiday!$B$2:$B$10),IF(DAY(H3246)&lt;DAY(H3247),NETWORKDAYS($H$3,H3246,holiday!$B$2:$B$10),0)))</f>
        <v/>
      </c>
      <c r="O3246" t="str">
        <f>IF(ISBLANK(A3246),"",SUMIF($A$3:$A3246,O$2,$B$3:$B3246))</f>
        <v/>
      </c>
      <c r="P3246" t="str">
        <f>IF(ISBLANK(A3246),"",SUMIF($A$3:$A3246,P$2,$B$3:$B3246))</f>
        <v/>
      </c>
      <c r="Q3246" t="str">
        <f>IF(ISBLANK(A3246),"",SUMIF($A$3:$A3246,Q$2,$B$3:$B3246))</f>
        <v/>
      </c>
      <c r="R3246" t="str">
        <f>IF(ISBLANK(A3246),"",SUMIF($A$3:$A3246,R$2,$B$3:$B3246))</f>
        <v/>
      </c>
      <c r="T3246" s="2" t="str">
        <f t="shared" si="411"/>
        <v/>
      </c>
      <c r="U3246" s="2" t="str">
        <f t="shared" si="412"/>
        <v/>
      </c>
      <c r="V3246" s="2" t="str">
        <f t="shared" si="413"/>
        <v/>
      </c>
      <c r="W3246" s="2" t="str">
        <f t="shared" si="414"/>
        <v/>
      </c>
    </row>
    <row r="3247" spans="8:23" x14ac:dyDescent="0.3">
      <c r="H3247" s="12">
        <f t="shared" si="407"/>
        <v>0</v>
      </c>
      <c r="I3247" s="2" t="str">
        <f t="shared" si="408"/>
        <v/>
      </c>
      <c r="J3247" s="2" t="str">
        <f>IF(ISBLANK(A3247),"",-SUM(I$3:I3247))</f>
        <v/>
      </c>
      <c r="K3247" s="2" t="str">
        <f t="shared" si="409"/>
        <v/>
      </c>
      <c r="L3247" s="7" t="str">
        <f t="shared" si="410"/>
        <v/>
      </c>
      <c r="M3247" s="7" t="str">
        <f>IF(ISBLANK(A3247),"",K3247/($M$1+SUM(K$3:K3246)))</f>
        <v/>
      </c>
      <c r="N3247" t="str">
        <f>IF(ISBLANK(A3247),"",IF(H3248=0,NETWORKDAYS($H$3,H3247,holiday!$B$2:$B$10),IF(DAY(H3247)&lt;DAY(H3248),NETWORKDAYS($H$3,H3247,holiday!$B$2:$B$10),0)))</f>
        <v/>
      </c>
      <c r="O3247" t="str">
        <f>IF(ISBLANK(A3247),"",SUMIF($A$3:$A3247,O$2,$B$3:$B3247))</f>
        <v/>
      </c>
      <c r="P3247" t="str">
        <f>IF(ISBLANK(A3247),"",SUMIF($A$3:$A3247,P$2,$B$3:$B3247))</f>
        <v/>
      </c>
      <c r="Q3247" t="str">
        <f>IF(ISBLANK(A3247),"",SUMIF($A$3:$A3247,Q$2,$B$3:$B3247))</f>
        <v/>
      </c>
      <c r="R3247" t="str">
        <f>IF(ISBLANK(A3247),"",SUMIF($A$3:$A3247,R$2,$B$3:$B3247))</f>
        <v/>
      </c>
      <c r="T3247" s="2" t="str">
        <f t="shared" si="411"/>
        <v/>
      </c>
      <c r="U3247" s="2" t="str">
        <f t="shared" si="412"/>
        <v/>
      </c>
      <c r="V3247" s="2" t="str">
        <f t="shared" si="413"/>
        <v/>
      </c>
      <c r="W3247" s="2" t="str">
        <f t="shared" si="414"/>
        <v/>
      </c>
    </row>
    <row r="3248" spans="8:23" x14ac:dyDescent="0.3">
      <c r="H3248" s="12">
        <f t="shared" si="407"/>
        <v>0</v>
      </c>
      <c r="I3248" s="2" t="str">
        <f t="shared" si="408"/>
        <v/>
      </c>
      <c r="J3248" s="2" t="str">
        <f>IF(ISBLANK(A3248),"",-SUM(I$3:I3248))</f>
        <v/>
      </c>
      <c r="K3248" s="2" t="str">
        <f t="shared" si="409"/>
        <v/>
      </c>
      <c r="L3248" s="7" t="str">
        <f t="shared" si="410"/>
        <v/>
      </c>
      <c r="M3248" s="7" t="str">
        <f>IF(ISBLANK(A3248),"",K3248/($M$1+SUM(K$3:K3247)))</f>
        <v/>
      </c>
      <c r="N3248" t="str">
        <f>IF(ISBLANK(A3248),"",IF(H3249=0,NETWORKDAYS($H$3,H3248,holiday!$B$2:$B$10),IF(DAY(H3248)&lt;DAY(H3249),NETWORKDAYS($H$3,H3248,holiday!$B$2:$B$10),0)))</f>
        <v/>
      </c>
      <c r="O3248" t="str">
        <f>IF(ISBLANK(A3248),"",SUMIF($A$3:$A3248,O$2,$B$3:$B3248))</f>
        <v/>
      </c>
      <c r="P3248" t="str">
        <f>IF(ISBLANK(A3248),"",SUMIF($A$3:$A3248,P$2,$B$3:$B3248))</f>
        <v/>
      </c>
      <c r="Q3248" t="str">
        <f>IF(ISBLANK(A3248),"",SUMIF($A$3:$A3248,Q$2,$B$3:$B3248))</f>
        <v/>
      </c>
      <c r="R3248" t="str">
        <f>IF(ISBLANK(A3248),"",SUMIF($A$3:$A3248,R$2,$B$3:$B3248))</f>
        <v/>
      </c>
      <c r="T3248" s="2" t="str">
        <f t="shared" si="411"/>
        <v/>
      </c>
      <c r="U3248" s="2" t="str">
        <f t="shared" si="412"/>
        <v/>
      </c>
      <c r="V3248" s="2" t="str">
        <f t="shared" si="413"/>
        <v/>
      </c>
      <c r="W3248" s="2" t="str">
        <f t="shared" si="414"/>
        <v/>
      </c>
    </row>
    <row r="3249" spans="8:23" x14ac:dyDescent="0.3">
      <c r="H3249" s="12">
        <f t="shared" si="407"/>
        <v>0</v>
      </c>
      <c r="I3249" s="2" t="str">
        <f t="shared" si="408"/>
        <v/>
      </c>
      <c r="J3249" s="2" t="str">
        <f>IF(ISBLANK(A3249),"",-SUM(I$3:I3249))</f>
        <v/>
      </c>
      <c r="K3249" s="2" t="str">
        <f t="shared" si="409"/>
        <v/>
      </c>
      <c r="L3249" s="7" t="str">
        <f t="shared" si="410"/>
        <v/>
      </c>
      <c r="M3249" s="7" t="str">
        <f>IF(ISBLANK(A3249),"",K3249/($M$1+SUM(K$3:K3248)))</f>
        <v/>
      </c>
      <c r="N3249" t="str">
        <f>IF(ISBLANK(A3249),"",IF(H3250=0,NETWORKDAYS($H$3,H3249,holiday!$B$2:$B$10),IF(DAY(H3249)&lt;DAY(H3250),NETWORKDAYS($H$3,H3249,holiday!$B$2:$B$10),0)))</f>
        <v/>
      </c>
      <c r="O3249" t="str">
        <f>IF(ISBLANK(A3249),"",SUMIF($A$3:$A3249,O$2,$B$3:$B3249))</f>
        <v/>
      </c>
      <c r="P3249" t="str">
        <f>IF(ISBLANK(A3249),"",SUMIF($A$3:$A3249,P$2,$B$3:$B3249))</f>
        <v/>
      </c>
      <c r="Q3249" t="str">
        <f>IF(ISBLANK(A3249),"",SUMIF($A$3:$A3249,Q$2,$B$3:$B3249))</f>
        <v/>
      </c>
      <c r="R3249" t="str">
        <f>IF(ISBLANK(A3249),"",SUMIF($A$3:$A3249,R$2,$B$3:$B3249))</f>
        <v/>
      </c>
      <c r="T3249" s="2" t="str">
        <f t="shared" si="411"/>
        <v/>
      </c>
      <c r="U3249" s="2" t="str">
        <f t="shared" si="412"/>
        <v/>
      </c>
      <c r="V3249" s="2" t="str">
        <f t="shared" si="413"/>
        <v/>
      </c>
      <c r="W3249" s="2" t="str">
        <f t="shared" si="414"/>
        <v/>
      </c>
    </row>
    <row r="3250" spans="8:23" x14ac:dyDescent="0.3">
      <c r="H3250" s="12">
        <f t="shared" si="407"/>
        <v>0</v>
      </c>
      <c r="I3250" s="2" t="str">
        <f t="shared" si="408"/>
        <v/>
      </c>
      <c r="J3250" s="2" t="str">
        <f>IF(ISBLANK(A3250),"",-SUM(I$3:I3250))</f>
        <v/>
      </c>
      <c r="K3250" s="2" t="str">
        <f t="shared" si="409"/>
        <v/>
      </c>
      <c r="L3250" s="7" t="str">
        <f t="shared" si="410"/>
        <v/>
      </c>
      <c r="M3250" s="7" t="str">
        <f>IF(ISBLANK(A3250),"",K3250/($M$1+SUM(K$3:K3249)))</f>
        <v/>
      </c>
      <c r="N3250" t="str">
        <f>IF(ISBLANK(A3250),"",IF(H3251=0,NETWORKDAYS($H$3,H3250,holiday!$B$2:$B$10),IF(DAY(H3250)&lt;DAY(H3251),NETWORKDAYS($H$3,H3250,holiday!$B$2:$B$10),0)))</f>
        <v/>
      </c>
      <c r="O3250" t="str">
        <f>IF(ISBLANK(A3250),"",SUMIF($A$3:$A3250,O$2,$B$3:$B3250))</f>
        <v/>
      </c>
      <c r="P3250" t="str">
        <f>IF(ISBLANK(A3250),"",SUMIF($A$3:$A3250,P$2,$B$3:$B3250))</f>
        <v/>
      </c>
      <c r="Q3250" t="str">
        <f>IF(ISBLANK(A3250),"",SUMIF($A$3:$A3250,Q$2,$B$3:$B3250))</f>
        <v/>
      </c>
      <c r="R3250" t="str">
        <f>IF(ISBLANK(A3250),"",SUMIF($A$3:$A3250,R$2,$B$3:$B3250))</f>
        <v/>
      </c>
      <c r="T3250" s="2" t="str">
        <f t="shared" si="411"/>
        <v/>
      </c>
      <c r="U3250" s="2" t="str">
        <f t="shared" si="412"/>
        <v/>
      </c>
      <c r="V3250" s="2" t="str">
        <f t="shared" si="413"/>
        <v/>
      </c>
      <c r="W3250" s="2" t="str">
        <f t="shared" si="414"/>
        <v/>
      </c>
    </row>
    <row r="3251" spans="8:23" x14ac:dyDescent="0.3">
      <c r="H3251" s="12">
        <f t="shared" si="407"/>
        <v>0</v>
      </c>
      <c r="I3251" s="2" t="str">
        <f t="shared" si="408"/>
        <v/>
      </c>
      <c r="J3251" s="2" t="str">
        <f>IF(ISBLANK(A3251),"",-SUM(I$3:I3251))</f>
        <v/>
      </c>
      <c r="K3251" s="2" t="str">
        <f t="shared" si="409"/>
        <v/>
      </c>
      <c r="L3251" s="7" t="str">
        <f t="shared" si="410"/>
        <v/>
      </c>
      <c r="M3251" s="7" t="str">
        <f>IF(ISBLANK(A3251),"",K3251/($M$1+SUM(K$3:K3250)))</f>
        <v/>
      </c>
      <c r="N3251" t="str">
        <f>IF(ISBLANK(A3251),"",IF(H3252=0,NETWORKDAYS($H$3,H3251,holiday!$B$2:$B$10),IF(DAY(H3251)&lt;DAY(H3252),NETWORKDAYS($H$3,H3251,holiday!$B$2:$B$10),0)))</f>
        <v/>
      </c>
      <c r="O3251" t="str">
        <f>IF(ISBLANK(A3251),"",SUMIF($A$3:$A3251,O$2,$B$3:$B3251))</f>
        <v/>
      </c>
      <c r="P3251" t="str">
        <f>IF(ISBLANK(A3251),"",SUMIF($A$3:$A3251,P$2,$B$3:$B3251))</f>
        <v/>
      </c>
      <c r="Q3251" t="str">
        <f>IF(ISBLANK(A3251),"",SUMIF($A$3:$A3251,Q$2,$B$3:$B3251))</f>
        <v/>
      </c>
      <c r="R3251" t="str">
        <f>IF(ISBLANK(A3251),"",SUMIF($A$3:$A3251,R$2,$B$3:$B3251))</f>
        <v/>
      </c>
      <c r="T3251" s="2" t="str">
        <f t="shared" si="411"/>
        <v/>
      </c>
      <c r="U3251" s="2" t="str">
        <f t="shared" si="412"/>
        <v/>
      </c>
      <c r="V3251" s="2" t="str">
        <f t="shared" si="413"/>
        <v/>
      </c>
      <c r="W3251" s="2" t="str">
        <f t="shared" si="414"/>
        <v/>
      </c>
    </row>
    <row r="3252" spans="8:23" x14ac:dyDescent="0.3">
      <c r="H3252" s="12">
        <f t="shared" si="407"/>
        <v>0</v>
      </c>
      <c r="I3252" s="2" t="str">
        <f t="shared" si="408"/>
        <v/>
      </c>
      <c r="J3252" s="2" t="str">
        <f>IF(ISBLANK(A3252),"",-SUM(I$3:I3252))</f>
        <v/>
      </c>
      <c r="K3252" s="2" t="str">
        <f t="shared" si="409"/>
        <v/>
      </c>
      <c r="L3252" s="7" t="str">
        <f t="shared" si="410"/>
        <v/>
      </c>
      <c r="M3252" s="7" t="str">
        <f>IF(ISBLANK(A3252),"",K3252/($M$1+SUM(K$3:K3251)))</f>
        <v/>
      </c>
      <c r="N3252" t="str">
        <f>IF(ISBLANK(A3252),"",IF(H3253=0,NETWORKDAYS($H$3,H3252,holiday!$B$2:$B$10),IF(DAY(H3252)&lt;DAY(H3253),NETWORKDAYS($H$3,H3252,holiday!$B$2:$B$10),0)))</f>
        <v/>
      </c>
      <c r="O3252" t="str">
        <f>IF(ISBLANK(A3252),"",SUMIF($A$3:$A3252,O$2,$B$3:$B3252))</f>
        <v/>
      </c>
      <c r="P3252" t="str">
        <f>IF(ISBLANK(A3252),"",SUMIF($A$3:$A3252,P$2,$B$3:$B3252))</f>
        <v/>
      </c>
      <c r="Q3252" t="str">
        <f>IF(ISBLANK(A3252),"",SUMIF($A$3:$A3252,Q$2,$B$3:$B3252))</f>
        <v/>
      </c>
      <c r="R3252" t="str">
        <f>IF(ISBLANK(A3252),"",SUMIF($A$3:$A3252,R$2,$B$3:$B3252))</f>
        <v/>
      </c>
      <c r="T3252" s="2" t="str">
        <f t="shared" si="411"/>
        <v/>
      </c>
      <c r="U3252" s="2" t="str">
        <f t="shared" si="412"/>
        <v/>
      </c>
      <c r="V3252" s="2" t="str">
        <f t="shared" si="413"/>
        <v/>
      </c>
      <c r="W3252" s="2" t="str">
        <f t="shared" si="414"/>
        <v/>
      </c>
    </row>
    <row r="3253" spans="8:23" x14ac:dyDescent="0.3">
      <c r="H3253" s="12">
        <f t="shared" si="407"/>
        <v>0</v>
      </c>
      <c r="I3253" s="2" t="str">
        <f t="shared" si="408"/>
        <v/>
      </c>
      <c r="J3253" s="2" t="str">
        <f>IF(ISBLANK(A3253),"",-SUM(I$3:I3253))</f>
        <v/>
      </c>
      <c r="K3253" s="2" t="str">
        <f t="shared" si="409"/>
        <v/>
      </c>
      <c r="L3253" s="7" t="str">
        <f t="shared" si="410"/>
        <v/>
      </c>
      <c r="M3253" s="7" t="str">
        <f>IF(ISBLANK(A3253),"",K3253/($M$1+SUM(K$3:K3252)))</f>
        <v/>
      </c>
      <c r="N3253" t="str">
        <f>IF(ISBLANK(A3253),"",IF(H3254=0,NETWORKDAYS($H$3,H3253,holiday!$B$2:$B$10),IF(DAY(H3253)&lt;DAY(H3254),NETWORKDAYS($H$3,H3253,holiday!$B$2:$B$10),0)))</f>
        <v/>
      </c>
      <c r="O3253" t="str">
        <f>IF(ISBLANK(A3253),"",SUMIF($A$3:$A3253,O$2,$B$3:$B3253))</f>
        <v/>
      </c>
      <c r="P3253" t="str">
        <f>IF(ISBLANK(A3253),"",SUMIF($A$3:$A3253,P$2,$B$3:$B3253))</f>
        <v/>
      </c>
      <c r="Q3253" t="str">
        <f>IF(ISBLANK(A3253),"",SUMIF($A$3:$A3253,Q$2,$B$3:$B3253))</f>
        <v/>
      </c>
      <c r="R3253" t="str">
        <f>IF(ISBLANK(A3253),"",SUMIF($A$3:$A3253,R$2,$B$3:$B3253))</f>
        <v/>
      </c>
      <c r="T3253" s="2" t="str">
        <f t="shared" si="411"/>
        <v/>
      </c>
      <c r="U3253" s="2" t="str">
        <f t="shared" si="412"/>
        <v/>
      </c>
      <c r="V3253" s="2" t="str">
        <f t="shared" si="413"/>
        <v/>
      </c>
      <c r="W3253" s="2" t="str">
        <f t="shared" si="414"/>
        <v/>
      </c>
    </row>
    <row r="3254" spans="8:23" x14ac:dyDescent="0.3">
      <c r="H3254" s="12">
        <f t="shared" si="407"/>
        <v>0</v>
      </c>
      <c r="I3254" s="2" t="str">
        <f t="shared" si="408"/>
        <v/>
      </c>
      <c r="J3254" s="2" t="str">
        <f>IF(ISBLANK(A3254),"",-SUM(I$3:I3254))</f>
        <v/>
      </c>
      <c r="K3254" s="2" t="str">
        <f t="shared" si="409"/>
        <v/>
      </c>
      <c r="L3254" s="7" t="str">
        <f t="shared" si="410"/>
        <v/>
      </c>
      <c r="M3254" s="7" t="str">
        <f>IF(ISBLANK(A3254),"",K3254/($M$1+SUM(K$3:K3253)))</f>
        <v/>
      </c>
      <c r="N3254" t="str">
        <f>IF(ISBLANK(A3254),"",IF(H3255=0,NETWORKDAYS($H$3,H3254,holiday!$B$2:$B$10),IF(DAY(H3254)&lt;DAY(H3255),NETWORKDAYS($H$3,H3254,holiday!$B$2:$B$10),0)))</f>
        <v/>
      </c>
      <c r="O3254" t="str">
        <f>IF(ISBLANK(A3254),"",SUMIF($A$3:$A3254,O$2,$B$3:$B3254))</f>
        <v/>
      </c>
      <c r="P3254" t="str">
        <f>IF(ISBLANK(A3254),"",SUMIF($A$3:$A3254,P$2,$B$3:$B3254))</f>
        <v/>
      </c>
      <c r="Q3254" t="str">
        <f>IF(ISBLANK(A3254),"",SUMIF($A$3:$A3254,Q$2,$B$3:$B3254))</f>
        <v/>
      </c>
      <c r="R3254" t="str">
        <f>IF(ISBLANK(A3254),"",SUMIF($A$3:$A3254,R$2,$B$3:$B3254))</f>
        <v/>
      </c>
      <c r="T3254" s="2" t="str">
        <f t="shared" si="411"/>
        <v/>
      </c>
      <c r="U3254" s="2" t="str">
        <f t="shared" si="412"/>
        <v/>
      </c>
      <c r="V3254" s="2" t="str">
        <f t="shared" si="413"/>
        <v/>
      </c>
      <c r="W3254" s="2" t="str">
        <f t="shared" si="414"/>
        <v/>
      </c>
    </row>
    <row r="3255" spans="8:23" x14ac:dyDescent="0.3">
      <c r="H3255" s="12">
        <f t="shared" si="407"/>
        <v>0</v>
      </c>
      <c r="I3255" s="2" t="str">
        <f t="shared" si="408"/>
        <v/>
      </c>
      <c r="J3255" s="2" t="str">
        <f>IF(ISBLANK(A3255),"",-SUM(I$3:I3255))</f>
        <v/>
      </c>
      <c r="K3255" s="2" t="str">
        <f t="shared" si="409"/>
        <v/>
      </c>
      <c r="L3255" s="7" t="str">
        <f t="shared" si="410"/>
        <v/>
      </c>
      <c r="M3255" s="7" t="str">
        <f>IF(ISBLANK(A3255),"",K3255/($M$1+SUM(K$3:K3254)))</f>
        <v/>
      </c>
      <c r="N3255" t="str">
        <f>IF(ISBLANK(A3255),"",IF(H3256=0,NETWORKDAYS($H$3,H3255,holiday!$B$2:$B$10),IF(DAY(H3255)&lt;DAY(H3256),NETWORKDAYS($H$3,H3255,holiday!$B$2:$B$10),0)))</f>
        <v/>
      </c>
      <c r="O3255" t="str">
        <f>IF(ISBLANK(A3255),"",SUMIF($A$3:$A3255,O$2,$B$3:$B3255))</f>
        <v/>
      </c>
      <c r="P3255" t="str">
        <f>IF(ISBLANK(A3255),"",SUMIF($A$3:$A3255,P$2,$B$3:$B3255))</f>
        <v/>
      </c>
      <c r="Q3255" t="str">
        <f>IF(ISBLANK(A3255),"",SUMIF($A$3:$A3255,Q$2,$B$3:$B3255))</f>
        <v/>
      </c>
      <c r="R3255" t="str">
        <f>IF(ISBLANK(A3255),"",SUMIF($A$3:$A3255,R$2,$B$3:$B3255))</f>
        <v/>
      </c>
      <c r="T3255" s="2" t="str">
        <f t="shared" si="411"/>
        <v/>
      </c>
      <c r="U3255" s="2" t="str">
        <f t="shared" si="412"/>
        <v/>
      </c>
      <c r="V3255" s="2" t="str">
        <f t="shared" si="413"/>
        <v/>
      </c>
      <c r="W3255" s="2" t="str">
        <f t="shared" si="414"/>
        <v/>
      </c>
    </row>
    <row r="3256" spans="8:23" x14ac:dyDescent="0.3">
      <c r="H3256" s="12">
        <f t="shared" si="407"/>
        <v>0</v>
      </c>
      <c r="I3256" s="2" t="str">
        <f t="shared" si="408"/>
        <v/>
      </c>
      <c r="J3256" s="2" t="str">
        <f>IF(ISBLANK(A3256),"",-SUM(I$3:I3256))</f>
        <v/>
      </c>
      <c r="K3256" s="2" t="str">
        <f t="shared" si="409"/>
        <v/>
      </c>
      <c r="L3256" s="7" t="str">
        <f t="shared" si="410"/>
        <v/>
      </c>
      <c r="M3256" s="7" t="str">
        <f>IF(ISBLANK(A3256),"",K3256/($M$1+SUM(K$3:K3255)))</f>
        <v/>
      </c>
      <c r="N3256" t="str">
        <f>IF(ISBLANK(A3256),"",IF(H3257=0,NETWORKDAYS($H$3,H3256,holiday!$B$2:$B$10),IF(DAY(H3256)&lt;DAY(H3257),NETWORKDAYS($H$3,H3256,holiday!$B$2:$B$10),0)))</f>
        <v/>
      </c>
      <c r="O3256" t="str">
        <f>IF(ISBLANK(A3256),"",SUMIF($A$3:$A3256,O$2,$B$3:$B3256))</f>
        <v/>
      </c>
      <c r="P3256" t="str">
        <f>IF(ISBLANK(A3256),"",SUMIF($A$3:$A3256,P$2,$B$3:$B3256))</f>
        <v/>
      </c>
      <c r="Q3256" t="str">
        <f>IF(ISBLANK(A3256),"",SUMIF($A$3:$A3256,Q$2,$B$3:$B3256))</f>
        <v/>
      </c>
      <c r="R3256" t="str">
        <f>IF(ISBLANK(A3256),"",SUMIF($A$3:$A3256,R$2,$B$3:$B3256))</f>
        <v/>
      </c>
      <c r="T3256" s="2" t="str">
        <f t="shared" si="411"/>
        <v/>
      </c>
      <c r="U3256" s="2" t="str">
        <f t="shared" si="412"/>
        <v/>
      </c>
      <c r="V3256" s="2" t="str">
        <f t="shared" si="413"/>
        <v/>
      </c>
      <c r="W3256" s="2" t="str">
        <f t="shared" si="414"/>
        <v/>
      </c>
    </row>
    <row r="3257" spans="8:23" x14ac:dyDescent="0.3">
      <c r="H3257" s="12">
        <f t="shared" si="407"/>
        <v>0</v>
      </c>
      <c r="I3257" s="2" t="str">
        <f t="shared" si="408"/>
        <v/>
      </c>
      <c r="J3257" s="2" t="str">
        <f>IF(ISBLANK(A3257),"",-SUM(I$3:I3257))</f>
        <v/>
      </c>
      <c r="K3257" s="2" t="str">
        <f t="shared" si="409"/>
        <v/>
      </c>
      <c r="L3257" s="7" t="str">
        <f t="shared" si="410"/>
        <v/>
      </c>
      <c r="M3257" s="7" t="str">
        <f>IF(ISBLANK(A3257),"",K3257/($M$1+SUM(K$3:K3256)))</f>
        <v/>
      </c>
      <c r="N3257" t="str">
        <f>IF(ISBLANK(A3257),"",IF(H3258=0,NETWORKDAYS($H$3,H3257,holiday!$B$2:$B$10),IF(DAY(H3257)&lt;DAY(H3258),NETWORKDAYS($H$3,H3257,holiday!$B$2:$B$10),0)))</f>
        <v/>
      </c>
      <c r="O3257" t="str">
        <f>IF(ISBLANK(A3257),"",SUMIF($A$3:$A3257,O$2,$B$3:$B3257))</f>
        <v/>
      </c>
      <c r="P3257" t="str">
        <f>IF(ISBLANK(A3257),"",SUMIF($A$3:$A3257,P$2,$B$3:$B3257))</f>
        <v/>
      </c>
      <c r="Q3257" t="str">
        <f>IF(ISBLANK(A3257),"",SUMIF($A$3:$A3257,Q$2,$B$3:$B3257))</f>
        <v/>
      </c>
      <c r="R3257" t="str">
        <f>IF(ISBLANK(A3257),"",SUMIF($A$3:$A3257,R$2,$B$3:$B3257))</f>
        <v/>
      </c>
      <c r="T3257" s="2" t="str">
        <f t="shared" si="411"/>
        <v/>
      </c>
      <c r="U3257" s="2" t="str">
        <f t="shared" si="412"/>
        <v/>
      </c>
      <c r="V3257" s="2" t="str">
        <f t="shared" si="413"/>
        <v/>
      </c>
      <c r="W3257" s="2" t="str">
        <f t="shared" si="414"/>
        <v/>
      </c>
    </row>
    <row r="3258" spans="8:23" x14ac:dyDescent="0.3">
      <c r="H3258" s="12">
        <f t="shared" si="407"/>
        <v>0</v>
      </c>
      <c r="I3258" s="2" t="str">
        <f t="shared" si="408"/>
        <v/>
      </c>
      <c r="J3258" s="2" t="str">
        <f>IF(ISBLANK(A3258),"",-SUM(I$3:I3258))</f>
        <v/>
      </c>
      <c r="K3258" s="2" t="str">
        <f t="shared" si="409"/>
        <v/>
      </c>
      <c r="L3258" s="7" t="str">
        <f t="shared" si="410"/>
        <v/>
      </c>
      <c r="M3258" s="7" t="str">
        <f>IF(ISBLANK(A3258),"",K3258/($M$1+SUM(K$3:K3257)))</f>
        <v/>
      </c>
      <c r="N3258" t="str">
        <f>IF(ISBLANK(A3258),"",IF(H3259=0,NETWORKDAYS($H$3,H3258,holiday!$B$2:$B$10),IF(DAY(H3258)&lt;DAY(H3259),NETWORKDAYS($H$3,H3258,holiday!$B$2:$B$10),0)))</f>
        <v/>
      </c>
      <c r="O3258" t="str">
        <f>IF(ISBLANK(A3258),"",SUMIF($A$3:$A3258,O$2,$B$3:$B3258))</f>
        <v/>
      </c>
      <c r="P3258" t="str">
        <f>IF(ISBLANK(A3258),"",SUMIF($A$3:$A3258,P$2,$B$3:$B3258))</f>
        <v/>
      </c>
      <c r="Q3258" t="str">
        <f>IF(ISBLANK(A3258),"",SUMIF($A$3:$A3258,Q$2,$B$3:$B3258))</f>
        <v/>
      </c>
      <c r="R3258" t="str">
        <f>IF(ISBLANK(A3258),"",SUMIF($A$3:$A3258,R$2,$B$3:$B3258))</f>
        <v/>
      </c>
      <c r="T3258" s="2" t="str">
        <f t="shared" si="411"/>
        <v/>
      </c>
      <c r="U3258" s="2" t="str">
        <f t="shared" si="412"/>
        <v/>
      </c>
      <c r="V3258" s="2" t="str">
        <f t="shared" si="413"/>
        <v/>
      </c>
      <c r="W3258" s="2" t="str">
        <f t="shared" si="414"/>
        <v/>
      </c>
    </row>
    <row r="3259" spans="8:23" x14ac:dyDescent="0.3">
      <c r="H3259" s="12">
        <f t="shared" si="407"/>
        <v>0</v>
      </c>
      <c r="I3259" s="2" t="str">
        <f t="shared" si="408"/>
        <v/>
      </c>
      <c r="J3259" s="2" t="str">
        <f>IF(ISBLANK(A3259),"",-SUM(I$3:I3259))</f>
        <v/>
      </c>
      <c r="K3259" s="2" t="str">
        <f t="shared" si="409"/>
        <v/>
      </c>
      <c r="L3259" s="7" t="str">
        <f t="shared" si="410"/>
        <v/>
      </c>
      <c r="M3259" s="7" t="str">
        <f>IF(ISBLANK(A3259),"",K3259/($M$1+SUM(K$3:K3258)))</f>
        <v/>
      </c>
      <c r="N3259" t="str">
        <f>IF(ISBLANK(A3259),"",IF(H3260=0,NETWORKDAYS($H$3,H3259,holiday!$B$2:$B$10),IF(DAY(H3259)&lt;DAY(H3260),NETWORKDAYS($H$3,H3259,holiday!$B$2:$B$10),0)))</f>
        <v/>
      </c>
      <c r="O3259" t="str">
        <f>IF(ISBLANK(A3259),"",SUMIF($A$3:$A3259,O$2,$B$3:$B3259))</f>
        <v/>
      </c>
      <c r="P3259" t="str">
        <f>IF(ISBLANK(A3259),"",SUMIF($A$3:$A3259,P$2,$B$3:$B3259))</f>
        <v/>
      </c>
      <c r="Q3259" t="str">
        <f>IF(ISBLANK(A3259),"",SUMIF($A$3:$A3259,Q$2,$B$3:$B3259))</f>
        <v/>
      </c>
      <c r="R3259" t="str">
        <f>IF(ISBLANK(A3259),"",SUMIF($A$3:$A3259,R$2,$B$3:$B3259))</f>
        <v/>
      </c>
      <c r="T3259" s="2" t="str">
        <f t="shared" si="411"/>
        <v/>
      </c>
      <c r="U3259" s="2" t="str">
        <f t="shared" si="412"/>
        <v/>
      </c>
      <c r="V3259" s="2" t="str">
        <f t="shared" si="413"/>
        <v/>
      </c>
      <c r="W3259" s="2" t="str">
        <f t="shared" si="414"/>
        <v/>
      </c>
    </row>
    <row r="3260" spans="8:23" x14ac:dyDescent="0.3">
      <c r="H3260" s="12">
        <f t="shared" si="407"/>
        <v>0</v>
      </c>
      <c r="I3260" s="2" t="str">
        <f t="shared" si="408"/>
        <v/>
      </c>
      <c r="J3260" s="2" t="str">
        <f>IF(ISBLANK(A3260),"",-SUM(I$3:I3260))</f>
        <v/>
      </c>
      <c r="K3260" s="2" t="str">
        <f t="shared" si="409"/>
        <v/>
      </c>
      <c r="L3260" s="7" t="str">
        <f t="shared" si="410"/>
        <v/>
      </c>
      <c r="M3260" s="7" t="str">
        <f>IF(ISBLANK(A3260),"",K3260/($M$1+SUM(K$3:K3259)))</f>
        <v/>
      </c>
      <c r="N3260" t="str">
        <f>IF(ISBLANK(A3260),"",IF(H3261=0,NETWORKDAYS($H$3,H3260,holiday!$B$2:$B$10),IF(DAY(H3260)&lt;DAY(H3261),NETWORKDAYS($H$3,H3260,holiday!$B$2:$B$10),0)))</f>
        <v/>
      </c>
      <c r="O3260" t="str">
        <f>IF(ISBLANK(A3260),"",SUMIF($A$3:$A3260,O$2,$B$3:$B3260))</f>
        <v/>
      </c>
      <c r="P3260" t="str">
        <f>IF(ISBLANK(A3260),"",SUMIF($A$3:$A3260,P$2,$B$3:$B3260))</f>
        <v/>
      </c>
      <c r="Q3260" t="str">
        <f>IF(ISBLANK(A3260),"",SUMIF($A$3:$A3260,Q$2,$B$3:$B3260))</f>
        <v/>
      </c>
      <c r="R3260" t="str">
        <f>IF(ISBLANK(A3260),"",SUMIF($A$3:$A3260,R$2,$B$3:$B3260))</f>
        <v/>
      </c>
      <c r="T3260" s="2" t="str">
        <f t="shared" si="411"/>
        <v/>
      </c>
      <c r="U3260" s="2" t="str">
        <f t="shared" si="412"/>
        <v/>
      </c>
      <c r="V3260" s="2" t="str">
        <f t="shared" si="413"/>
        <v/>
      </c>
      <c r="W3260" s="2" t="str">
        <f t="shared" si="414"/>
        <v/>
      </c>
    </row>
    <row r="3261" spans="8:23" x14ac:dyDescent="0.3">
      <c r="H3261" s="12">
        <f t="shared" si="407"/>
        <v>0</v>
      </c>
      <c r="I3261" s="2" t="str">
        <f t="shared" si="408"/>
        <v/>
      </c>
      <c r="J3261" s="2" t="str">
        <f>IF(ISBLANK(A3261),"",-SUM(I$3:I3261))</f>
        <v/>
      </c>
      <c r="K3261" s="2" t="str">
        <f t="shared" si="409"/>
        <v/>
      </c>
      <c r="L3261" s="7" t="str">
        <f t="shared" si="410"/>
        <v/>
      </c>
      <c r="M3261" s="7" t="str">
        <f>IF(ISBLANK(A3261),"",K3261/($M$1+SUM(K$3:K3260)))</f>
        <v/>
      </c>
      <c r="N3261" t="str">
        <f>IF(ISBLANK(A3261),"",IF(H3262=0,NETWORKDAYS($H$3,H3261,holiday!$B$2:$B$10),IF(DAY(H3261)&lt;DAY(H3262),NETWORKDAYS($H$3,H3261,holiday!$B$2:$B$10),0)))</f>
        <v/>
      </c>
      <c r="O3261" t="str">
        <f>IF(ISBLANK(A3261),"",SUMIF($A$3:$A3261,O$2,$B$3:$B3261))</f>
        <v/>
      </c>
      <c r="P3261" t="str">
        <f>IF(ISBLANK(A3261),"",SUMIF($A$3:$A3261,P$2,$B$3:$B3261))</f>
        <v/>
      </c>
      <c r="Q3261" t="str">
        <f>IF(ISBLANK(A3261),"",SUMIF($A$3:$A3261,Q$2,$B$3:$B3261))</f>
        <v/>
      </c>
      <c r="R3261" t="str">
        <f>IF(ISBLANK(A3261),"",SUMIF($A$3:$A3261,R$2,$B$3:$B3261))</f>
        <v/>
      </c>
      <c r="T3261" s="2" t="str">
        <f t="shared" si="411"/>
        <v/>
      </c>
      <c r="U3261" s="2" t="str">
        <f t="shared" si="412"/>
        <v/>
      </c>
      <c r="V3261" s="2" t="str">
        <f t="shared" si="413"/>
        <v/>
      </c>
      <c r="W3261" s="2" t="str">
        <f t="shared" si="414"/>
        <v/>
      </c>
    </row>
    <row r="3262" spans="8:23" x14ac:dyDescent="0.3">
      <c r="H3262" s="12">
        <f t="shared" si="407"/>
        <v>0</v>
      </c>
      <c r="I3262" s="2" t="str">
        <f t="shared" si="408"/>
        <v/>
      </c>
      <c r="J3262" s="2" t="str">
        <f>IF(ISBLANK(A3262),"",-SUM(I$3:I3262))</f>
        <v/>
      </c>
      <c r="K3262" s="2" t="str">
        <f t="shared" si="409"/>
        <v/>
      </c>
      <c r="L3262" s="7" t="str">
        <f t="shared" si="410"/>
        <v/>
      </c>
      <c r="M3262" s="7" t="str">
        <f>IF(ISBLANK(A3262),"",K3262/($M$1+SUM(K$3:K3261)))</f>
        <v/>
      </c>
      <c r="N3262" t="str">
        <f>IF(ISBLANK(A3262),"",IF(H3263=0,NETWORKDAYS($H$3,H3262,holiday!$B$2:$B$10),IF(DAY(H3262)&lt;DAY(H3263),NETWORKDAYS($H$3,H3262,holiday!$B$2:$B$10),0)))</f>
        <v/>
      </c>
      <c r="O3262" t="str">
        <f>IF(ISBLANK(A3262),"",SUMIF($A$3:$A3262,O$2,$B$3:$B3262))</f>
        <v/>
      </c>
      <c r="P3262" t="str">
        <f>IF(ISBLANK(A3262),"",SUMIF($A$3:$A3262,P$2,$B$3:$B3262))</f>
        <v/>
      </c>
      <c r="Q3262" t="str">
        <f>IF(ISBLANK(A3262),"",SUMIF($A$3:$A3262,Q$2,$B$3:$B3262))</f>
        <v/>
      </c>
      <c r="R3262" t="str">
        <f>IF(ISBLANK(A3262),"",SUMIF($A$3:$A3262,R$2,$B$3:$B3262))</f>
        <v/>
      </c>
      <c r="T3262" s="2" t="str">
        <f t="shared" si="411"/>
        <v/>
      </c>
      <c r="U3262" s="2" t="str">
        <f t="shared" si="412"/>
        <v/>
      </c>
      <c r="V3262" s="2" t="str">
        <f t="shared" si="413"/>
        <v/>
      </c>
      <c r="W3262" s="2" t="str">
        <f t="shared" si="414"/>
        <v/>
      </c>
    </row>
    <row r="3263" spans="8:23" x14ac:dyDescent="0.3">
      <c r="H3263" s="12">
        <f t="shared" si="407"/>
        <v>0</v>
      </c>
      <c r="I3263" s="2" t="str">
        <f t="shared" si="408"/>
        <v/>
      </c>
      <c r="J3263" s="2" t="str">
        <f>IF(ISBLANK(A3263),"",-SUM(I$3:I3263))</f>
        <v/>
      </c>
      <c r="K3263" s="2" t="str">
        <f t="shared" si="409"/>
        <v/>
      </c>
      <c r="L3263" s="7" t="str">
        <f t="shared" si="410"/>
        <v/>
      </c>
      <c r="M3263" s="7" t="str">
        <f>IF(ISBLANK(A3263),"",K3263/($M$1+SUM(K$3:K3262)))</f>
        <v/>
      </c>
      <c r="N3263" t="str">
        <f>IF(ISBLANK(A3263),"",IF(H3264=0,NETWORKDAYS($H$3,H3263,holiday!$B$2:$B$10),IF(DAY(H3263)&lt;DAY(H3264),NETWORKDAYS($H$3,H3263,holiday!$B$2:$B$10),0)))</f>
        <v/>
      </c>
      <c r="O3263" t="str">
        <f>IF(ISBLANK(A3263),"",SUMIF($A$3:$A3263,O$2,$B$3:$B3263))</f>
        <v/>
      </c>
      <c r="P3263" t="str">
        <f>IF(ISBLANK(A3263),"",SUMIF($A$3:$A3263,P$2,$B$3:$B3263))</f>
        <v/>
      </c>
      <c r="Q3263" t="str">
        <f>IF(ISBLANK(A3263),"",SUMIF($A$3:$A3263,Q$2,$B$3:$B3263))</f>
        <v/>
      </c>
      <c r="R3263" t="str">
        <f>IF(ISBLANK(A3263),"",SUMIF($A$3:$A3263,R$2,$B$3:$B3263))</f>
        <v/>
      </c>
      <c r="T3263" s="2" t="str">
        <f t="shared" si="411"/>
        <v/>
      </c>
      <c r="U3263" s="2" t="str">
        <f t="shared" si="412"/>
        <v/>
      </c>
      <c r="V3263" s="2" t="str">
        <f t="shared" si="413"/>
        <v/>
      </c>
      <c r="W3263" s="2" t="str">
        <f t="shared" si="414"/>
        <v/>
      </c>
    </row>
    <row r="3264" spans="8:23" x14ac:dyDescent="0.3">
      <c r="H3264" s="12">
        <f t="shared" si="407"/>
        <v>0</v>
      </c>
      <c r="I3264" s="2" t="str">
        <f t="shared" si="408"/>
        <v/>
      </c>
      <c r="J3264" s="2" t="str">
        <f>IF(ISBLANK(A3264),"",-SUM(I$3:I3264))</f>
        <v/>
      </c>
      <c r="K3264" s="2" t="str">
        <f t="shared" si="409"/>
        <v/>
      </c>
      <c r="L3264" s="7" t="str">
        <f t="shared" si="410"/>
        <v/>
      </c>
      <c r="M3264" s="7" t="str">
        <f>IF(ISBLANK(A3264),"",K3264/($M$1+SUM(K$3:K3263)))</f>
        <v/>
      </c>
      <c r="N3264" t="str">
        <f>IF(ISBLANK(A3264),"",IF(H3265=0,NETWORKDAYS($H$3,H3264,holiday!$B$2:$B$10),IF(DAY(H3264)&lt;DAY(H3265),NETWORKDAYS($H$3,H3264,holiday!$B$2:$B$10),0)))</f>
        <v/>
      </c>
      <c r="O3264" t="str">
        <f>IF(ISBLANK(A3264),"",SUMIF($A$3:$A3264,O$2,$B$3:$B3264))</f>
        <v/>
      </c>
      <c r="P3264" t="str">
        <f>IF(ISBLANK(A3264),"",SUMIF($A$3:$A3264,P$2,$B$3:$B3264))</f>
        <v/>
      </c>
      <c r="Q3264" t="str">
        <f>IF(ISBLANK(A3264),"",SUMIF($A$3:$A3264,Q$2,$B$3:$B3264))</f>
        <v/>
      </c>
      <c r="R3264" t="str">
        <f>IF(ISBLANK(A3264),"",SUMIF($A$3:$A3264,R$2,$B$3:$B3264))</f>
        <v/>
      </c>
      <c r="T3264" s="2" t="str">
        <f t="shared" si="411"/>
        <v/>
      </c>
      <c r="U3264" s="2" t="str">
        <f t="shared" si="412"/>
        <v/>
      </c>
      <c r="V3264" s="2" t="str">
        <f t="shared" si="413"/>
        <v/>
      </c>
      <c r="W3264" s="2" t="str">
        <f t="shared" si="414"/>
        <v/>
      </c>
    </row>
    <row r="3265" spans="8:23" x14ac:dyDescent="0.3">
      <c r="H3265" s="12">
        <f t="shared" si="407"/>
        <v>0</v>
      </c>
      <c r="I3265" s="2" t="str">
        <f t="shared" si="408"/>
        <v/>
      </c>
      <c r="J3265" s="2" t="str">
        <f>IF(ISBLANK(A3265),"",-SUM(I$3:I3265))</f>
        <v/>
      </c>
      <c r="K3265" s="2" t="str">
        <f t="shared" si="409"/>
        <v/>
      </c>
      <c r="L3265" s="7" t="str">
        <f t="shared" si="410"/>
        <v/>
      </c>
      <c r="M3265" s="7" t="str">
        <f>IF(ISBLANK(A3265),"",K3265/($M$1+SUM(K$3:K3264)))</f>
        <v/>
      </c>
      <c r="N3265" t="str">
        <f>IF(ISBLANK(A3265),"",IF(H3266=0,NETWORKDAYS($H$3,H3265,holiday!$B$2:$B$10),IF(DAY(H3265)&lt;DAY(H3266),NETWORKDAYS($H$3,H3265,holiday!$B$2:$B$10),0)))</f>
        <v/>
      </c>
      <c r="O3265" t="str">
        <f>IF(ISBLANK(A3265),"",SUMIF($A$3:$A3265,O$2,$B$3:$B3265))</f>
        <v/>
      </c>
      <c r="P3265" t="str">
        <f>IF(ISBLANK(A3265),"",SUMIF($A$3:$A3265,P$2,$B$3:$B3265))</f>
        <v/>
      </c>
      <c r="Q3265" t="str">
        <f>IF(ISBLANK(A3265),"",SUMIF($A$3:$A3265,Q$2,$B$3:$B3265))</f>
        <v/>
      </c>
      <c r="R3265" t="str">
        <f>IF(ISBLANK(A3265),"",SUMIF($A$3:$A3265,R$2,$B$3:$B3265))</f>
        <v/>
      </c>
      <c r="T3265" s="2" t="str">
        <f t="shared" si="411"/>
        <v/>
      </c>
      <c r="U3265" s="2" t="str">
        <f t="shared" si="412"/>
        <v/>
      </c>
      <c r="V3265" s="2" t="str">
        <f t="shared" si="413"/>
        <v/>
      </c>
      <c r="W3265" s="2" t="str">
        <f t="shared" si="414"/>
        <v/>
      </c>
    </row>
    <row r="3266" spans="8:23" x14ac:dyDescent="0.3">
      <c r="H3266" s="12">
        <f t="shared" si="407"/>
        <v>0</v>
      </c>
      <c r="I3266" s="2" t="str">
        <f t="shared" si="408"/>
        <v/>
      </c>
      <c r="J3266" s="2" t="str">
        <f>IF(ISBLANK(A3266),"",-SUM(I$3:I3266))</f>
        <v/>
      </c>
      <c r="K3266" s="2" t="str">
        <f t="shared" si="409"/>
        <v/>
      </c>
      <c r="L3266" s="7" t="str">
        <f t="shared" si="410"/>
        <v/>
      </c>
      <c r="M3266" s="7" t="str">
        <f>IF(ISBLANK(A3266),"",K3266/($M$1+SUM(K$3:K3265)))</f>
        <v/>
      </c>
      <c r="N3266" t="str">
        <f>IF(ISBLANK(A3266),"",IF(H3267=0,NETWORKDAYS($H$3,H3266,holiday!$B$2:$B$10),IF(DAY(H3266)&lt;DAY(H3267),NETWORKDAYS($H$3,H3266,holiday!$B$2:$B$10),0)))</f>
        <v/>
      </c>
      <c r="O3266" t="str">
        <f>IF(ISBLANK(A3266),"",SUMIF($A$3:$A3266,O$2,$B$3:$B3266))</f>
        <v/>
      </c>
      <c r="P3266" t="str">
        <f>IF(ISBLANK(A3266),"",SUMIF($A$3:$A3266,P$2,$B$3:$B3266))</f>
        <v/>
      </c>
      <c r="Q3266" t="str">
        <f>IF(ISBLANK(A3266),"",SUMIF($A$3:$A3266,Q$2,$B$3:$B3266))</f>
        <v/>
      </c>
      <c r="R3266" t="str">
        <f>IF(ISBLANK(A3266),"",SUMIF($A$3:$A3266,R$2,$B$3:$B3266))</f>
        <v/>
      </c>
      <c r="T3266" s="2" t="str">
        <f t="shared" si="411"/>
        <v/>
      </c>
      <c r="U3266" s="2" t="str">
        <f t="shared" si="412"/>
        <v/>
      </c>
      <c r="V3266" s="2" t="str">
        <f t="shared" si="413"/>
        <v/>
      </c>
      <c r="W3266" s="2" t="str">
        <f t="shared" si="414"/>
        <v/>
      </c>
    </row>
    <row r="3267" spans="8:23" x14ac:dyDescent="0.3">
      <c r="H3267" s="12">
        <f t="shared" si="407"/>
        <v>0</v>
      </c>
      <c r="I3267" s="2" t="str">
        <f t="shared" si="408"/>
        <v/>
      </c>
      <c r="J3267" s="2" t="str">
        <f>IF(ISBLANK(A3267),"",-SUM(I$3:I3267))</f>
        <v/>
      </c>
      <c r="K3267" s="2" t="str">
        <f t="shared" si="409"/>
        <v/>
      </c>
      <c r="L3267" s="7" t="str">
        <f t="shared" si="410"/>
        <v/>
      </c>
      <c r="M3267" s="7" t="str">
        <f>IF(ISBLANK(A3267),"",K3267/($M$1+SUM(K$3:K3266)))</f>
        <v/>
      </c>
      <c r="N3267" t="str">
        <f>IF(ISBLANK(A3267),"",IF(H3268=0,NETWORKDAYS($H$3,H3267,holiday!$B$2:$B$10),IF(DAY(H3267)&lt;DAY(H3268),NETWORKDAYS($H$3,H3267,holiday!$B$2:$B$10),0)))</f>
        <v/>
      </c>
      <c r="O3267" t="str">
        <f>IF(ISBLANK(A3267),"",SUMIF($A$3:$A3267,O$2,$B$3:$B3267))</f>
        <v/>
      </c>
      <c r="P3267" t="str">
        <f>IF(ISBLANK(A3267),"",SUMIF($A$3:$A3267,P$2,$B$3:$B3267))</f>
        <v/>
      </c>
      <c r="Q3267" t="str">
        <f>IF(ISBLANK(A3267),"",SUMIF($A$3:$A3267,Q$2,$B$3:$B3267))</f>
        <v/>
      </c>
      <c r="R3267" t="str">
        <f>IF(ISBLANK(A3267),"",SUMIF($A$3:$A3267,R$2,$B$3:$B3267))</f>
        <v/>
      </c>
      <c r="T3267" s="2" t="str">
        <f t="shared" si="411"/>
        <v/>
      </c>
      <c r="U3267" s="2" t="str">
        <f t="shared" si="412"/>
        <v/>
      </c>
      <c r="V3267" s="2" t="str">
        <f t="shared" si="413"/>
        <v/>
      </c>
      <c r="W3267" s="2" t="str">
        <f t="shared" si="414"/>
        <v/>
      </c>
    </row>
    <row r="3268" spans="8:23" x14ac:dyDescent="0.3">
      <c r="H3268" s="12">
        <f t="shared" ref="H3268:H3331" si="415">IF(ISBLANK(D3268),,LEFT(D3268,LEN(D3268)-6)*1)</f>
        <v>0</v>
      </c>
      <c r="I3268" s="2" t="str">
        <f t="shared" si="408"/>
        <v/>
      </c>
      <c r="J3268" s="2" t="str">
        <f>IF(ISBLANK(A3268),"",-SUM(I$3:I3268))</f>
        <v/>
      </c>
      <c r="K3268" s="2" t="str">
        <f t="shared" si="409"/>
        <v/>
      </c>
      <c r="L3268" s="7" t="str">
        <f t="shared" si="410"/>
        <v/>
      </c>
      <c r="M3268" s="7" t="str">
        <f>IF(ISBLANK(A3268),"",K3268/($M$1+SUM(K$3:K3267)))</f>
        <v/>
      </c>
      <c r="N3268" t="str">
        <f>IF(ISBLANK(A3268),"",IF(H3269=0,NETWORKDAYS($H$3,H3268,holiday!$B$2:$B$10),IF(DAY(H3268)&lt;DAY(H3269),NETWORKDAYS($H$3,H3268,holiday!$B$2:$B$10),0)))</f>
        <v/>
      </c>
      <c r="O3268" t="str">
        <f>IF(ISBLANK(A3268),"",SUMIF($A$3:$A3268,O$2,$B$3:$B3268))</f>
        <v/>
      </c>
      <c r="P3268" t="str">
        <f>IF(ISBLANK(A3268),"",SUMIF($A$3:$A3268,P$2,$B$3:$B3268))</f>
        <v/>
      </c>
      <c r="Q3268" t="str">
        <f>IF(ISBLANK(A3268),"",SUMIF($A$3:$A3268,Q$2,$B$3:$B3268))</f>
        <v/>
      </c>
      <c r="R3268" t="str">
        <f>IF(ISBLANK(A3268),"",SUMIF($A$3:$A3268,R$2,$B$3:$B3268))</f>
        <v/>
      </c>
      <c r="T3268" s="2" t="str">
        <f t="shared" si="411"/>
        <v/>
      </c>
      <c r="U3268" s="2" t="str">
        <f t="shared" si="412"/>
        <v/>
      </c>
      <c r="V3268" s="2" t="str">
        <f t="shared" si="413"/>
        <v/>
      </c>
      <c r="W3268" s="2" t="str">
        <f t="shared" si="414"/>
        <v/>
      </c>
    </row>
    <row r="3269" spans="8:23" x14ac:dyDescent="0.3">
      <c r="H3269" s="12">
        <f t="shared" si="415"/>
        <v>0</v>
      </c>
      <c r="I3269" s="2" t="str">
        <f t="shared" si="408"/>
        <v/>
      </c>
      <c r="J3269" s="2" t="str">
        <f>IF(ISBLANK(A3269),"",-SUM(I$3:I3269))</f>
        <v/>
      </c>
      <c r="K3269" s="2" t="str">
        <f t="shared" si="409"/>
        <v/>
      </c>
      <c r="L3269" s="7" t="str">
        <f t="shared" si="410"/>
        <v/>
      </c>
      <c r="M3269" s="7" t="str">
        <f>IF(ISBLANK(A3269),"",K3269/($M$1+SUM(K$3:K3268)))</f>
        <v/>
      </c>
      <c r="N3269" t="str">
        <f>IF(ISBLANK(A3269),"",IF(H3270=0,NETWORKDAYS($H$3,H3269,holiday!$B$2:$B$10),IF(DAY(H3269)&lt;DAY(H3270),NETWORKDAYS($H$3,H3269,holiday!$B$2:$B$10),0)))</f>
        <v/>
      </c>
      <c r="O3269" t="str">
        <f>IF(ISBLANK(A3269),"",SUMIF($A$3:$A3269,O$2,$B$3:$B3269))</f>
        <v/>
      </c>
      <c r="P3269" t="str">
        <f>IF(ISBLANK(A3269),"",SUMIF($A$3:$A3269,P$2,$B$3:$B3269))</f>
        <v/>
      </c>
      <c r="Q3269" t="str">
        <f>IF(ISBLANK(A3269),"",SUMIF($A$3:$A3269,Q$2,$B$3:$B3269))</f>
        <v/>
      </c>
      <c r="R3269" t="str">
        <f>IF(ISBLANK(A3269),"",SUMIF($A$3:$A3269,R$2,$B$3:$B3269))</f>
        <v/>
      </c>
      <c r="T3269" s="2" t="str">
        <f t="shared" si="411"/>
        <v/>
      </c>
      <c r="U3269" s="2" t="str">
        <f t="shared" si="412"/>
        <v/>
      </c>
      <c r="V3269" s="2" t="str">
        <f t="shared" si="413"/>
        <v/>
      </c>
      <c r="W3269" s="2" t="str">
        <f t="shared" si="414"/>
        <v/>
      </c>
    </row>
    <row r="3270" spans="8:23" x14ac:dyDescent="0.3">
      <c r="H3270" s="12">
        <f t="shared" si="415"/>
        <v>0</v>
      </c>
      <c r="I3270" s="2" t="str">
        <f t="shared" si="408"/>
        <v/>
      </c>
      <c r="J3270" s="2" t="str">
        <f>IF(ISBLANK(A3270),"",-SUM(I$3:I3270))</f>
        <v/>
      </c>
      <c r="K3270" s="2" t="str">
        <f t="shared" si="409"/>
        <v/>
      </c>
      <c r="L3270" s="7" t="str">
        <f t="shared" si="410"/>
        <v/>
      </c>
      <c r="M3270" s="7" t="str">
        <f>IF(ISBLANK(A3270),"",K3270/($M$1+SUM(K$3:K3269)))</f>
        <v/>
      </c>
      <c r="N3270" t="str">
        <f>IF(ISBLANK(A3270),"",IF(H3271=0,NETWORKDAYS($H$3,H3270,holiday!$B$2:$B$10),IF(DAY(H3270)&lt;DAY(H3271),NETWORKDAYS($H$3,H3270,holiday!$B$2:$B$10),0)))</f>
        <v/>
      </c>
      <c r="O3270" t="str">
        <f>IF(ISBLANK(A3270),"",SUMIF($A$3:$A3270,O$2,$B$3:$B3270))</f>
        <v/>
      </c>
      <c r="P3270" t="str">
        <f>IF(ISBLANK(A3270),"",SUMIF($A$3:$A3270,P$2,$B$3:$B3270))</f>
        <v/>
      </c>
      <c r="Q3270" t="str">
        <f>IF(ISBLANK(A3270),"",SUMIF($A$3:$A3270,Q$2,$B$3:$B3270))</f>
        <v/>
      </c>
      <c r="R3270" t="str">
        <f>IF(ISBLANK(A3270),"",SUMIF($A$3:$A3270,R$2,$B$3:$B3270))</f>
        <v/>
      </c>
      <c r="T3270" s="2" t="str">
        <f t="shared" si="411"/>
        <v/>
      </c>
      <c r="U3270" s="2" t="str">
        <f t="shared" si="412"/>
        <v/>
      </c>
      <c r="V3270" s="2" t="str">
        <f t="shared" si="413"/>
        <v/>
      </c>
      <c r="W3270" s="2" t="str">
        <f t="shared" si="414"/>
        <v/>
      </c>
    </row>
    <row r="3271" spans="8:23" x14ac:dyDescent="0.3">
      <c r="H3271" s="12">
        <f t="shared" si="415"/>
        <v>0</v>
      </c>
      <c r="I3271" s="2" t="str">
        <f t="shared" si="408"/>
        <v/>
      </c>
      <c r="J3271" s="2" t="str">
        <f>IF(ISBLANK(A3271),"",-SUM(I$3:I3271))</f>
        <v/>
      </c>
      <c r="K3271" s="2" t="str">
        <f t="shared" si="409"/>
        <v/>
      </c>
      <c r="L3271" s="7" t="str">
        <f t="shared" si="410"/>
        <v/>
      </c>
      <c r="M3271" s="7" t="str">
        <f>IF(ISBLANK(A3271),"",K3271/($M$1+SUM(K$3:K3270)))</f>
        <v/>
      </c>
      <c r="N3271" t="str">
        <f>IF(ISBLANK(A3271),"",IF(H3272=0,NETWORKDAYS($H$3,H3271,holiday!$B$2:$B$10),IF(DAY(H3271)&lt;DAY(H3272),NETWORKDAYS($H$3,H3271,holiday!$B$2:$B$10),0)))</f>
        <v/>
      </c>
      <c r="O3271" t="str">
        <f>IF(ISBLANK(A3271),"",SUMIF($A$3:$A3271,O$2,$B$3:$B3271))</f>
        <v/>
      </c>
      <c r="P3271" t="str">
        <f>IF(ISBLANK(A3271),"",SUMIF($A$3:$A3271,P$2,$B$3:$B3271))</f>
        <v/>
      </c>
      <c r="Q3271" t="str">
        <f>IF(ISBLANK(A3271),"",SUMIF($A$3:$A3271,Q$2,$B$3:$B3271))</f>
        <v/>
      </c>
      <c r="R3271" t="str">
        <f>IF(ISBLANK(A3271),"",SUMIF($A$3:$A3271,R$2,$B$3:$B3271))</f>
        <v/>
      </c>
      <c r="T3271" s="2" t="str">
        <f t="shared" si="411"/>
        <v/>
      </c>
      <c r="U3271" s="2" t="str">
        <f t="shared" si="412"/>
        <v/>
      </c>
      <c r="V3271" s="2" t="str">
        <f t="shared" si="413"/>
        <v/>
      </c>
      <c r="W3271" s="2" t="str">
        <f t="shared" si="414"/>
        <v/>
      </c>
    </row>
    <row r="3272" spans="8:23" x14ac:dyDescent="0.3">
      <c r="H3272" s="12">
        <f t="shared" si="415"/>
        <v>0</v>
      </c>
      <c r="I3272" s="2" t="str">
        <f t="shared" si="408"/>
        <v/>
      </c>
      <c r="J3272" s="2" t="str">
        <f>IF(ISBLANK(A3272),"",-SUM(I$3:I3272))</f>
        <v/>
      </c>
      <c r="K3272" s="2" t="str">
        <f t="shared" si="409"/>
        <v/>
      </c>
      <c r="L3272" s="7" t="str">
        <f t="shared" si="410"/>
        <v/>
      </c>
      <c r="M3272" s="7" t="str">
        <f>IF(ISBLANK(A3272),"",K3272/($M$1+SUM(K$3:K3271)))</f>
        <v/>
      </c>
      <c r="N3272" t="str">
        <f>IF(ISBLANK(A3272),"",IF(H3273=0,NETWORKDAYS($H$3,H3272,holiday!$B$2:$B$10),IF(DAY(H3272)&lt;DAY(H3273),NETWORKDAYS($H$3,H3272,holiday!$B$2:$B$10),0)))</f>
        <v/>
      </c>
      <c r="O3272" t="str">
        <f>IF(ISBLANK(A3272),"",SUMIF($A$3:$A3272,O$2,$B$3:$B3272))</f>
        <v/>
      </c>
      <c r="P3272" t="str">
        <f>IF(ISBLANK(A3272),"",SUMIF($A$3:$A3272,P$2,$B$3:$B3272))</f>
        <v/>
      </c>
      <c r="Q3272" t="str">
        <f>IF(ISBLANK(A3272),"",SUMIF($A$3:$A3272,Q$2,$B$3:$B3272))</f>
        <v/>
      </c>
      <c r="R3272" t="str">
        <f>IF(ISBLANK(A3272),"",SUMIF($A$3:$A3272,R$2,$B$3:$B3272))</f>
        <v/>
      </c>
      <c r="T3272" s="2" t="str">
        <f t="shared" si="411"/>
        <v/>
      </c>
      <c r="U3272" s="2" t="str">
        <f t="shared" si="412"/>
        <v/>
      </c>
      <c r="V3272" s="2" t="str">
        <f t="shared" si="413"/>
        <v/>
      </c>
      <c r="W3272" s="2" t="str">
        <f t="shared" si="414"/>
        <v/>
      </c>
    </row>
    <row r="3273" spans="8:23" x14ac:dyDescent="0.3">
      <c r="H3273" s="12">
        <f t="shared" si="415"/>
        <v>0</v>
      </c>
      <c r="I3273" s="2" t="str">
        <f t="shared" si="408"/>
        <v/>
      </c>
      <c r="J3273" s="2" t="str">
        <f>IF(ISBLANK(A3273),"",-SUM(I$3:I3273))</f>
        <v/>
      </c>
      <c r="K3273" s="2" t="str">
        <f t="shared" si="409"/>
        <v/>
      </c>
      <c r="L3273" s="7" t="str">
        <f t="shared" si="410"/>
        <v/>
      </c>
      <c r="M3273" s="7" t="str">
        <f>IF(ISBLANK(A3273),"",K3273/($M$1+SUM(K$3:K3272)))</f>
        <v/>
      </c>
      <c r="N3273" t="str">
        <f>IF(ISBLANK(A3273),"",IF(H3274=0,NETWORKDAYS($H$3,H3273,holiday!$B$2:$B$10),IF(DAY(H3273)&lt;DAY(H3274),NETWORKDAYS($H$3,H3273,holiday!$B$2:$B$10),0)))</f>
        <v/>
      </c>
      <c r="O3273" t="str">
        <f>IF(ISBLANK(A3273),"",SUMIF($A$3:$A3273,O$2,$B$3:$B3273))</f>
        <v/>
      </c>
      <c r="P3273" t="str">
        <f>IF(ISBLANK(A3273),"",SUMIF($A$3:$A3273,P$2,$B$3:$B3273))</f>
        <v/>
      </c>
      <c r="Q3273" t="str">
        <f>IF(ISBLANK(A3273),"",SUMIF($A$3:$A3273,Q$2,$B$3:$B3273))</f>
        <v/>
      </c>
      <c r="R3273" t="str">
        <f>IF(ISBLANK(A3273),"",SUMIF($A$3:$A3273,R$2,$B$3:$B3273))</f>
        <v/>
      </c>
      <c r="T3273" s="2" t="str">
        <f t="shared" si="411"/>
        <v/>
      </c>
      <c r="U3273" s="2" t="str">
        <f t="shared" si="412"/>
        <v/>
      </c>
      <c r="V3273" s="2" t="str">
        <f t="shared" si="413"/>
        <v/>
      </c>
      <c r="W3273" s="2" t="str">
        <f t="shared" si="414"/>
        <v/>
      </c>
    </row>
    <row r="3274" spans="8:23" x14ac:dyDescent="0.3">
      <c r="H3274" s="12">
        <f t="shared" si="415"/>
        <v>0</v>
      </c>
      <c r="I3274" s="2" t="str">
        <f t="shared" si="408"/>
        <v/>
      </c>
      <c r="J3274" s="2" t="str">
        <f>IF(ISBLANK(A3274),"",-SUM(I$3:I3274))</f>
        <v/>
      </c>
      <c r="K3274" s="2" t="str">
        <f t="shared" si="409"/>
        <v/>
      </c>
      <c r="L3274" s="7" t="str">
        <f t="shared" si="410"/>
        <v/>
      </c>
      <c r="M3274" s="7" t="str">
        <f>IF(ISBLANK(A3274),"",K3274/($M$1+SUM(K$3:K3273)))</f>
        <v/>
      </c>
      <c r="N3274" t="str">
        <f>IF(ISBLANK(A3274),"",IF(H3275=0,NETWORKDAYS($H$3,H3274,holiday!$B$2:$B$10),IF(DAY(H3274)&lt;DAY(H3275),NETWORKDAYS($H$3,H3274,holiday!$B$2:$B$10),0)))</f>
        <v/>
      </c>
      <c r="O3274" t="str">
        <f>IF(ISBLANK(A3274),"",SUMIF($A$3:$A3274,O$2,$B$3:$B3274))</f>
        <v/>
      </c>
      <c r="P3274" t="str">
        <f>IF(ISBLANK(A3274),"",SUMIF($A$3:$A3274,P$2,$B$3:$B3274))</f>
        <v/>
      </c>
      <c r="Q3274" t="str">
        <f>IF(ISBLANK(A3274),"",SUMIF($A$3:$A3274,Q$2,$B$3:$B3274))</f>
        <v/>
      </c>
      <c r="R3274" t="str">
        <f>IF(ISBLANK(A3274),"",SUMIF($A$3:$A3274,R$2,$B$3:$B3274))</f>
        <v/>
      </c>
      <c r="T3274" s="2" t="str">
        <f t="shared" si="411"/>
        <v/>
      </c>
      <c r="U3274" s="2" t="str">
        <f t="shared" si="412"/>
        <v/>
      </c>
      <c r="V3274" s="2" t="str">
        <f t="shared" si="413"/>
        <v/>
      </c>
      <c r="W3274" s="2" t="str">
        <f t="shared" si="414"/>
        <v/>
      </c>
    </row>
    <row r="3275" spans="8:23" x14ac:dyDescent="0.3">
      <c r="H3275" s="12">
        <f t="shared" si="415"/>
        <v>0</v>
      </c>
      <c r="I3275" s="2" t="str">
        <f t="shared" si="408"/>
        <v/>
      </c>
      <c r="J3275" s="2" t="str">
        <f>IF(ISBLANK(A3275),"",-SUM(I$3:I3275))</f>
        <v/>
      </c>
      <c r="K3275" s="2" t="str">
        <f t="shared" si="409"/>
        <v/>
      </c>
      <c r="L3275" s="7" t="str">
        <f t="shared" si="410"/>
        <v/>
      </c>
      <c r="M3275" s="7" t="str">
        <f>IF(ISBLANK(A3275),"",K3275/($M$1+SUM(K$3:K3274)))</f>
        <v/>
      </c>
      <c r="N3275" t="str">
        <f>IF(ISBLANK(A3275),"",IF(H3276=0,NETWORKDAYS($H$3,H3275,holiday!$B$2:$B$10),IF(DAY(H3275)&lt;DAY(H3276),NETWORKDAYS($H$3,H3275,holiday!$B$2:$B$10),0)))</f>
        <v/>
      </c>
      <c r="O3275" t="str">
        <f>IF(ISBLANK(A3275),"",SUMIF($A$3:$A3275,O$2,$B$3:$B3275))</f>
        <v/>
      </c>
      <c r="P3275" t="str">
        <f>IF(ISBLANK(A3275),"",SUMIF($A$3:$A3275,P$2,$B$3:$B3275))</f>
        <v/>
      </c>
      <c r="Q3275" t="str">
        <f>IF(ISBLANK(A3275),"",SUMIF($A$3:$A3275,Q$2,$B$3:$B3275))</f>
        <v/>
      </c>
      <c r="R3275" t="str">
        <f>IF(ISBLANK(A3275),"",SUMIF($A$3:$A3275,R$2,$B$3:$B3275))</f>
        <v/>
      </c>
      <c r="T3275" s="2" t="str">
        <f t="shared" si="411"/>
        <v/>
      </c>
      <c r="U3275" s="2" t="str">
        <f t="shared" si="412"/>
        <v/>
      </c>
      <c r="V3275" s="2" t="str">
        <f t="shared" si="413"/>
        <v/>
      </c>
      <c r="W3275" s="2" t="str">
        <f t="shared" si="414"/>
        <v/>
      </c>
    </row>
    <row r="3276" spans="8:23" x14ac:dyDescent="0.3">
      <c r="H3276" s="12">
        <f t="shared" si="415"/>
        <v>0</v>
      </c>
      <c r="I3276" s="2" t="str">
        <f t="shared" si="408"/>
        <v/>
      </c>
      <c r="J3276" s="2" t="str">
        <f>IF(ISBLANK(A3276),"",-SUM(I$3:I3276))</f>
        <v/>
      </c>
      <c r="K3276" s="2" t="str">
        <f t="shared" si="409"/>
        <v/>
      </c>
      <c r="L3276" s="7" t="str">
        <f t="shared" si="410"/>
        <v/>
      </c>
      <c r="M3276" s="7" t="str">
        <f>IF(ISBLANK(A3276),"",K3276/($M$1+SUM(K$3:K3275)))</f>
        <v/>
      </c>
      <c r="N3276" t="str">
        <f>IF(ISBLANK(A3276),"",IF(H3277=0,NETWORKDAYS($H$3,H3276,holiday!$B$2:$B$10),IF(DAY(H3276)&lt;DAY(H3277),NETWORKDAYS($H$3,H3276,holiday!$B$2:$B$10),0)))</f>
        <v/>
      </c>
      <c r="O3276" t="str">
        <f>IF(ISBLANK(A3276),"",SUMIF($A$3:$A3276,O$2,$B$3:$B3276))</f>
        <v/>
      </c>
      <c r="P3276" t="str">
        <f>IF(ISBLANK(A3276),"",SUMIF($A$3:$A3276,P$2,$B$3:$B3276))</f>
        <v/>
      </c>
      <c r="Q3276" t="str">
        <f>IF(ISBLANK(A3276),"",SUMIF($A$3:$A3276,Q$2,$B$3:$B3276))</f>
        <v/>
      </c>
      <c r="R3276" t="str">
        <f>IF(ISBLANK(A3276),"",SUMIF($A$3:$A3276,R$2,$B$3:$B3276))</f>
        <v/>
      </c>
      <c r="T3276" s="2" t="str">
        <f t="shared" si="411"/>
        <v/>
      </c>
      <c r="U3276" s="2" t="str">
        <f t="shared" si="412"/>
        <v/>
      </c>
      <c r="V3276" s="2" t="str">
        <f t="shared" si="413"/>
        <v/>
      </c>
      <c r="W3276" s="2" t="str">
        <f t="shared" si="414"/>
        <v/>
      </c>
    </row>
    <row r="3277" spans="8:23" x14ac:dyDescent="0.3">
      <c r="H3277" s="12">
        <f t="shared" si="415"/>
        <v>0</v>
      </c>
      <c r="I3277" s="2" t="str">
        <f t="shared" si="408"/>
        <v/>
      </c>
      <c r="J3277" s="2" t="str">
        <f>IF(ISBLANK(A3277),"",-SUM(I$3:I3277))</f>
        <v/>
      </c>
      <c r="K3277" s="2" t="str">
        <f t="shared" si="409"/>
        <v/>
      </c>
      <c r="L3277" s="7" t="str">
        <f t="shared" si="410"/>
        <v/>
      </c>
      <c r="M3277" s="7" t="str">
        <f>IF(ISBLANK(A3277),"",K3277/($M$1+SUM(K$3:K3276)))</f>
        <v/>
      </c>
      <c r="N3277" t="str">
        <f>IF(ISBLANK(A3277),"",IF(H3278=0,NETWORKDAYS($H$3,H3277,holiday!$B$2:$B$10),IF(DAY(H3277)&lt;DAY(H3278),NETWORKDAYS($H$3,H3277,holiday!$B$2:$B$10),0)))</f>
        <v/>
      </c>
      <c r="O3277" t="str">
        <f>IF(ISBLANK(A3277),"",SUMIF($A$3:$A3277,O$2,$B$3:$B3277))</f>
        <v/>
      </c>
      <c r="P3277" t="str">
        <f>IF(ISBLANK(A3277),"",SUMIF($A$3:$A3277,P$2,$B$3:$B3277))</f>
        <v/>
      </c>
      <c r="Q3277" t="str">
        <f>IF(ISBLANK(A3277),"",SUMIF($A$3:$A3277,Q$2,$B$3:$B3277))</f>
        <v/>
      </c>
      <c r="R3277" t="str">
        <f>IF(ISBLANK(A3277),"",SUMIF($A$3:$A3277,R$2,$B$3:$B3277))</f>
        <v/>
      </c>
      <c r="T3277" s="2" t="str">
        <f t="shared" si="411"/>
        <v/>
      </c>
      <c r="U3277" s="2" t="str">
        <f t="shared" si="412"/>
        <v/>
      </c>
      <c r="V3277" s="2" t="str">
        <f t="shared" si="413"/>
        <v/>
      </c>
      <c r="W3277" s="2" t="str">
        <f t="shared" si="414"/>
        <v/>
      </c>
    </row>
    <row r="3278" spans="8:23" x14ac:dyDescent="0.3">
      <c r="H3278" s="12">
        <f t="shared" si="415"/>
        <v>0</v>
      </c>
      <c r="I3278" s="2" t="str">
        <f t="shared" si="408"/>
        <v/>
      </c>
      <c r="J3278" s="2" t="str">
        <f>IF(ISBLANK(A3278),"",-SUM(I$3:I3278))</f>
        <v/>
      </c>
      <c r="K3278" s="2" t="str">
        <f t="shared" si="409"/>
        <v/>
      </c>
      <c r="L3278" s="7" t="str">
        <f t="shared" si="410"/>
        <v/>
      </c>
      <c r="M3278" s="7" t="str">
        <f>IF(ISBLANK(A3278),"",K3278/($M$1+SUM(K$3:K3277)))</f>
        <v/>
      </c>
      <c r="N3278" t="str">
        <f>IF(ISBLANK(A3278),"",IF(H3279=0,NETWORKDAYS($H$3,H3278,holiday!$B$2:$B$10),IF(DAY(H3278)&lt;DAY(H3279),NETWORKDAYS($H$3,H3278,holiday!$B$2:$B$10),0)))</f>
        <v/>
      </c>
      <c r="O3278" t="str">
        <f>IF(ISBLANK(A3278),"",SUMIF($A$3:$A3278,O$2,$B$3:$B3278))</f>
        <v/>
      </c>
      <c r="P3278" t="str">
        <f>IF(ISBLANK(A3278),"",SUMIF($A$3:$A3278,P$2,$B$3:$B3278))</f>
        <v/>
      </c>
      <c r="Q3278" t="str">
        <f>IF(ISBLANK(A3278),"",SUMIF($A$3:$A3278,Q$2,$B$3:$B3278))</f>
        <v/>
      </c>
      <c r="R3278" t="str">
        <f>IF(ISBLANK(A3278),"",SUMIF($A$3:$A3278,R$2,$B$3:$B3278))</f>
        <v/>
      </c>
      <c r="T3278" s="2" t="str">
        <f t="shared" si="411"/>
        <v/>
      </c>
      <c r="U3278" s="2" t="str">
        <f t="shared" si="412"/>
        <v/>
      </c>
      <c r="V3278" s="2" t="str">
        <f t="shared" si="413"/>
        <v/>
      </c>
      <c r="W3278" s="2" t="str">
        <f t="shared" si="414"/>
        <v/>
      </c>
    </row>
    <row r="3279" spans="8:23" x14ac:dyDescent="0.3">
      <c r="H3279" s="12">
        <f t="shared" si="415"/>
        <v>0</v>
      </c>
      <c r="I3279" s="2" t="str">
        <f t="shared" si="408"/>
        <v/>
      </c>
      <c r="J3279" s="2" t="str">
        <f>IF(ISBLANK(A3279),"",-SUM(I$3:I3279))</f>
        <v/>
      </c>
      <c r="K3279" s="2" t="str">
        <f t="shared" si="409"/>
        <v/>
      </c>
      <c r="L3279" s="7" t="str">
        <f t="shared" si="410"/>
        <v/>
      </c>
      <c r="M3279" s="7" t="str">
        <f>IF(ISBLANK(A3279),"",K3279/($M$1+SUM(K$3:K3278)))</f>
        <v/>
      </c>
      <c r="N3279" t="str">
        <f>IF(ISBLANK(A3279),"",IF(H3280=0,NETWORKDAYS($H$3,H3279,holiday!$B$2:$B$10),IF(DAY(H3279)&lt;DAY(H3280),NETWORKDAYS($H$3,H3279,holiday!$B$2:$B$10),0)))</f>
        <v/>
      </c>
      <c r="O3279" t="str">
        <f>IF(ISBLANK(A3279),"",SUMIF($A$3:$A3279,O$2,$B$3:$B3279))</f>
        <v/>
      </c>
      <c r="P3279" t="str">
        <f>IF(ISBLANK(A3279),"",SUMIF($A$3:$A3279,P$2,$B$3:$B3279))</f>
        <v/>
      </c>
      <c r="Q3279" t="str">
        <f>IF(ISBLANK(A3279),"",SUMIF($A$3:$A3279,Q$2,$B$3:$B3279))</f>
        <v/>
      </c>
      <c r="R3279" t="str">
        <f>IF(ISBLANK(A3279),"",SUMIF($A$3:$A3279,R$2,$B$3:$B3279))</f>
        <v/>
      </c>
      <c r="T3279" s="2" t="str">
        <f t="shared" si="411"/>
        <v/>
      </c>
      <c r="U3279" s="2" t="str">
        <f t="shared" si="412"/>
        <v/>
      </c>
      <c r="V3279" s="2" t="str">
        <f t="shared" si="413"/>
        <v/>
      </c>
      <c r="W3279" s="2" t="str">
        <f t="shared" si="414"/>
        <v/>
      </c>
    </row>
    <row r="3280" spans="8:23" x14ac:dyDescent="0.3">
      <c r="H3280" s="12">
        <f t="shared" si="415"/>
        <v>0</v>
      </c>
      <c r="I3280" s="2" t="str">
        <f t="shared" si="408"/>
        <v/>
      </c>
      <c r="J3280" s="2" t="str">
        <f>IF(ISBLANK(A3280),"",-SUM(I$3:I3280))</f>
        <v/>
      </c>
      <c r="K3280" s="2" t="str">
        <f t="shared" si="409"/>
        <v/>
      </c>
      <c r="L3280" s="7" t="str">
        <f t="shared" si="410"/>
        <v/>
      </c>
      <c r="M3280" s="7" t="str">
        <f>IF(ISBLANK(A3280),"",K3280/($M$1+SUM(K$3:K3279)))</f>
        <v/>
      </c>
      <c r="N3280" t="str">
        <f>IF(ISBLANK(A3280),"",IF(H3281=0,NETWORKDAYS($H$3,H3280,holiday!$B$2:$B$10),IF(DAY(H3280)&lt;DAY(H3281),NETWORKDAYS($H$3,H3280,holiday!$B$2:$B$10),0)))</f>
        <v/>
      </c>
      <c r="O3280" t="str">
        <f>IF(ISBLANK(A3280),"",SUMIF($A$3:$A3280,O$2,$B$3:$B3280))</f>
        <v/>
      </c>
      <c r="P3280" t="str">
        <f>IF(ISBLANK(A3280),"",SUMIF($A$3:$A3280,P$2,$B$3:$B3280))</f>
        <v/>
      </c>
      <c r="Q3280" t="str">
        <f>IF(ISBLANK(A3280),"",SUMIF($A$3:$A3280,Q$2,$B$3:$B3280))</f>
        <v/>
      </c>
      <c r="R3280" t="str">
        <f>IF(ISBLANK(A3280),"",SUMIF($A$3:$A3280,R$2,$B$3:$B3280))</f>
        <v/>
      </c>
      <c r="T3280" s="2" t="str">
        <f t="shared" si="411"/>
        <v/>
      </c>
      <c r="U3280" s="2" t="str">
        <f t="shared" si="412"/>
        <v/>
      </c>
      <c r="V3280" s="2" t="str">
        <f t="shared" si="413"/>
        <v/>
      </c>
      <c r="W3280" s="2" t="str">
        <f t="shared" si="414"/>
        <v/>
      </c>
    </row>
    <row r="3281" spans="8:23" x14ac:dyDescent="0.3">
      <c r="H3281" s="12">
        <f t="shared" si="415"/>
        <v>0</v>
      </c>
      <c r="I3281" s="2" t="str">
        <f t="shared" si="408"/>
        <v/>
      </c>
      <c r="J3281" s="2" t="str">
        <f>IF(ISBLANK(A3281),"",-SUM(I$3:I3281))</f>
        <v/>
      </c>
      <c r="K3281" s="2" t="str">
        <f t="shared" si="409"/>
        <v/>
      </c>
      <c r="L3281" s="7" t="str">
        <f t="shared" si="410"/>
        <v/>
      </c>
      <c r="M3281" s="7" t="str">
        <f>IF(ISBLANK(A3281),"",K3281/($M$1+SUM(K$3:K3280)))</f>
        <v/>
      </c>
      <c r="N3281" t="str">
        <f>IF(ISBLANK(A3281),"",IF(H3282=0,NETWORKDAYS($H$3,H3281,holiday!$B$2:$B$10),IF(DAY(H3281)&lt;DAY(H3282),NETWORKDAYS($H$3,H3281,holiday!$B$2:$B$10),0)))</f>
        <v/>
      </c>
      <c r="O3281" t="str">
        <f>IF(ISBLANK(A3281),"",SUMIF($A$3:$A3281,O$2,$B$3:$B3281))</f>
        <v/>
      </c>
      <c r="P3281" t="str">
        <f>IF(ISBLANK(A3281),"",SUMIF($A$3:$A3281,P$2,$B$3:$B3281))</f>
        <v/>
      </c>
      <c r="Q3281" t="str">
        <f>IF(ISBLANK(A3281),"",SUMIF($A$3:$A3281,Q$2,$B$3:$B3281))</f>
        <v/>
      </c>
      <c r="R3281" t="str">
        <f>IF(ISBLANK(A3281),"",SUMIF($A$3:$A3281,R$2,$B$3:$B3281))</f>
        <v/>
      </c>
      <c r="T3281" s="2" t="str">
        <f t="shared" si="411"/>
        <v/>
      </c>
      <c r="U3281" s="2" t="str">
        <f t="shared" si="412"/>
        <v/>
      </c>
      <c r="V3281" s="2" t="str">
        <f t="shared" si="413"/>
        <v/>
      </c>
      <c r="W3281" s="2" t="str">
        <f t="shared" si="414"/>
        <v/>
      </c>
    </row>
    <row r="3282" spans="8:23" x14ac:dyDescent="0.3">
      <c r="H3282" s="12">
        <f t="shared" si="415"/>
        <v>0</v>
      </c>
      <c r="I3282" s="2" t="str">
        <f t="shared" si="408"/>
        <v/>
      </c>
      <c r="J3282" s="2" t="str">
        <f>IF(ISBLANK(A3282),"",-SUM(I$3:I3282))</f>
        <v/>
      </c>
      <c r="K3282" s="2" t="str">
        <f t="shared" si="409"/>
        <v/>
      </c>
      <c r="L3282" s="7" t="str">
        <f t="shared" si="410"/>
        <v/>
      </c>
      <c r="M3282" s="7" t="str">
        <f>IF(ISBLANK(A3282),"",K3282/($M$1+SUM(K$3:K3281)))</f>
        <v/>
      </c>
      <c r="N3282" t="str">
        <f>IF(ISBLANK(A3282),"",IF(H3283=0,NETWORKDAYS($H$3,H3282,holiday!$B$2:$B$10),IF(DAY(H3282)&lt;DAY(H3283),NETWORKDAYS($H$3,H3282,holiday!$B$2:$B$10),0)))</f>
        <v/>
      </c>
      <c r="O3282" t="str">
        <f>IF(ISBLANK(A3282),"",SUMIF($A$3:$A3282,O$2,$B$3:$B3282))</f>
        <v/>
      </c>
      <c r="P3282" t="str">
        <f>IF(ISBLANK(A3282),"",SUMIF($A$3:$A3282,P$2,$B$3:$B3282))</f>
        <v/>
      </c>
      <c r="Q3282" t="str">
        <f>IF(ISBLANK(A3282),"",SUMIF($A$3:$A3282,Q$2,$B$3:$B3282))</f>
        <v/>
      </c>
      <c r="R3282" t="str">
        <f>IF(ISBLANK(A3282),"",SUMIF($A$3:$A3282,R$2,$B$3:$B3282))</f>
        <v/>
      </c>
      <c r="T3282" s="2" t="str">
        <f t="shared" si="411"/>
        <v/>
      </c>
      <c r="U3282" s="2" t="str">
        <f t="shared" si="412"/>
        <v/>
      </c>
      <c r="V3282" s="2" t="str">
        <f t="shared" si="413"/>
        <v/>
      </c>
      <c r="W3282" s="2" t="str">
        <f t="shared" si="414"/>
        <v/>
      </c>
    </row>
    <row r="3283" spans="8:23" x14ac:dyDescent="0.3">
      <c r="H3283" s="12">
        <f t="shared" si="415"/>
        <v>0</v>
      </c>
      <c r="I3283" s="2" t="str">
        <f t="shared" si="408"/>
        <v/>
      </c>
      <c r="J3283" s="2" t="str">
        <f>IF(ISBLANK(A3283),"",-SUM(I$3:I3283))</f>
        <v/>
      </c>
      <c r="K3283" s="2" t="str">
        <f t="shared" si="409"/>
        <v/>
      </c>
      <c r="L3283" s="7" t="str">
        <f t="shared" si="410"/>
        <v/>
      </c>
      <c r="M3283" s="7" t="str">
        <f>IF(ISBLANK(A3283),"",K3283/($M$1+SUM(K$3:K3282)))</f>
        <v/>
      </c>
      <c r="N3283" t="str">
        <f>IF(ISBLANK(A3283),"",IF(H3284=0,NETWORKDAYS($H$3,H3283,holiday!$B$2:$B$10),IF(DAY(H3283)&lt;DAY(H3284),NETWORKDAYS($H$3,H3283,holiday!$B$2:$B$10),0)))</f>
        <v/>
      </c>
      <c r="O3283" t="str">
        <f>IF(ISBLANK(A3283),"",SUMIF($A$3:$A3283,O$2,$B$3:$B3283))</f>
        <v/>
      </c>
      <c r="P3283" t="str">
        <f>IF(ISBLANK(A3283),"",SUMIF($A$3:$A3283,P$2,$B$3:$B3283))</f>
        <v/>
      </c>
      <c r="Q3283" t="str">
        <f>IF(ISBLANK(A3283),"",SUMIF($A$3:$A3283,Q$2,$B$3:$B3283))</f>
        <v/>
      </c>
      <c r="R3283" t="str">
        <f>IF(ISBLANK(A3283),"",SUMIF($A$3:$A3283,R$2,$B$3:$B3283))</f>
        <v/>
      </c>
      <c r="T3283" s="2" t="str">
        <f t="shared" si="411"/>
        <v/>
      </c>
      <c r="U3283" s="2" t="str">
        <f t="shared" si="412"/>
        <v/>
      </c>
      <c r="V3283" s="2" t="str">
        <f t="shared" si="413"/>
        <v/>
      </c>
      <c r="W3283" s="2" t="str">
        <f t="shared" si="414"/>
        <v/>
      </c>
    </row>
    <row r="3284" spans="8:23" x14ac:dyDescent="0.3">
      <c r="H3284" s="12">
        <f t="shared" si="415"/>
        <v>0</v>
      </c>
      <c r="I3284" s="2" t="str">
        <f t="shared" si="408"/>
        <v/>
      </c>
      <c r="J3284" s="2" t="str">
        <f>IF(ISBLANK(A3284),"",-SUM(I$3:I3284))</f>
        <v/>
      </c>
      <c r="K3284" s="2" t="str">
        <f t="shared" si="409"/>
        <v/>
      </c>
      <c r="L3284" s="7" t="str">
        <f t="shared" si="410"/>
        <v/>
      </c>
      <c r="M3284" s="7" t="str">
        <f>IF(ISBLANK(A3284),"",K3284/($M$1+SUM(K$3:K3283)))</f>
        <v/>
      </c>
      <c r="N3284" t="str">
        <f>IF(ISBLANK(A3284),"",IF(H3285=0,NETWORKDAYS($H$3,H3284,holiday!$B$2:$B$10),IF(DAY(H3284)&lt;DAY(H3285),NETWORKDAYS($H$3,H3284,holiday!$B$2:$B$10),0)))</f>
        <v/>
      </c>
      <c r="O3284" t="str">
        <f>IF(ISBLANK(A3284),"",SUMIF($A$3:$A3284,O$2,$B$3:$B3284))</f>
        <v/>
      </c>
      <c r="P3284" t="str">
        <f>IF(ISBLANK(A3284),"",SUMIF($A$3:$A3284,P$2,$B$3:$B3284))</f>
        <v/>
      </c>
      <c r="Q3284" t="str">
        <f>IF(ISBLANK(A3284),"",SUMIF($A$3:$A3284,Q$2,$B$3:$B3284))</f>
        <v/>
      </c>
      <c r="R3284" t="str">
        <f>IF(ISBLANK(A3284),"",SUMIF($A$3:$A3284,R$2,$B$3:$B3284))</f>
        <v/>
      </c>
      <c r="T3284" s="2" t="str">
        <f t="shared" si="411"/>
        <v/>
      </c>
      <c r="U3284" s="2" t="str">
        <f t="shared" si="412"/>
        <v/>
      </c>
      <c r="V3284" s="2" t="str">
        <f t="shared" si="413"/>
        <v/>
      </c>
      <c r="W3284" s="2" t="str">
        <f t="shared" si="414"/>
        <v/>
      </c>
    </row>
    <row r="3285" spans="8:23" x14ac:dyDescent="0.3">
      <c r="H3285" s="12">
        <f t="shared" si="415"/>
        <v>0</v>
      </c>
      <c r="I3285" s="2" t="str">
        <f t="shared" si="408"/>
        <v/>
      </c>
      <c r="J3285" s="2" t="str">
        <f>IF(ISBLANK(A3285),"",-SUM(I$3:I3285))</f>
        <v/>
      </c>
      <c r="K3285" s="2" t="str">
        <f t="shared" si="409"/>
        <v/>
      </c>
      <c r="L3285" s="7" t="str">
        <f t="shared" si="410"/>
        <v/>
      </c>
      <c r="M3285" s="7" t="str">
        <f>IF(ISBLANK(A3285),"",K3285/($M$1+SUM(K$3:K3284)))</f>
        <v/>
      </c>
      <c r="N3285" t="str">
        <f>IF(ISBLANK(A3285),"",IF(H3286=0,NETWORKDAYS($H$3,H3285,holiday!$B$2:$B$10),IF(DAY(H3285)&lt;DAY(H3286),NETWORKDAYS($H$3,H3285,holiday!$B$2:$B$10),0)))</f>
        <v/>
      </c>
      <c r="O3285" t="str">
        <f>IF(ISBLANK(A3285),"",SUMIF($A$3:$A3285,O$2,$B$3:$B3285))</f>
        <v/>
      </c>
      <c r="P3285" t="str">
        <f>IF(ISBLANK(A3285),"",SUMIF($A$3:$A3285,P$2,$B$3:$B3285))</f>
        <v/>
      </c>
      <c r="Q3285" t="str">
        <f>IF(ISBLANK(A3285),"",SUMIF($A$3:$A3285,Q$2,$B$3:$B3285))</f>
        <v/>
      </c>
      <c r="R3285" t="str">
        <f>IF(ISBLANK(A3285),"",SUMIF($A$3:$A3285,R$2,$B$3:$B3285))</f>
        <v/>
      </c>
      <c r="T3285" s="2" t="str">
        <f t="shared" si="411"/>
        <v/>
      </c>
      <c r="U3285" s="2" t="str">
        <f t="shared" si="412"/>
        <v/>
      </c>
      <c r="V3285" s="2" t="str">
        <f t="shared" si="413"/>
        <v/>
      </c>
      <c r="W3285" s="2" t="str">
        <f t="shared" si="414"/>
        <v/>
      </c>
    </row>
    <row r="3286" spans="8:23" x14ac:dyDescent="0.3">
      <c r="H3286" s="12">
        <f t="shared" si="415"/>
        <v>0</v>
      </c>
      <c r="I3286" s="2" t="str">
        <f t="shared" si="408"/>
        <v/>
      </c>
      <c r="J3286" s="2" t="str">
        <f>IF(ISBLANK(A3286),"",-SUM(I$3:I3286))</f>
        <v/>
      </c>
      <c r="K3286" s="2" t="str">
        <f t="shared" si="409"/>
        <v/>
      </c>
      <c r="L3286" s="7" t="str">
        <f t="shared" si="410"/>
        <v/>
      </c>
      <c r="M3286" s="7" t="str">
        <f>IF(ISBLANK(A3286),"",K3286/($M$1+SUM(K$3:K3285)))</f>
        <v/>
      </c>
      <c r="N3286" t="str">
        <f>IF(ISBLANK(A3286),"",IF(H3287=0,NETWORKDAYS($H$3,H3286,holiday!$B$2:$B$10),IF(DAY(H3286)&lt;DAY(H3287),NETWORKDAYS($H$3,H3286,holiday!$B$2:$B$10),0)))</f>
        <v/>
      </c>
      <c r="O3286" t="str">
        <f>IF(ISBLANK(A3286),"",SUMIF($A$3:$A3286,O$2,$B$3:$B3286))</f>
        <v/>
      </c>
      <c r="P3286" t="str">
        <f>IF(ISBLANK(A3286),"",SUMIF($A$3:$A3286,P$2,$B$3:$B3286))</f>
        <v/>
      </c>
      <c r="Q3286" t="str">
        <f>IF(ISBLANK(A3286),"",SUMIF($A$3:$A3286,Q$2,$B$3:$B3286))</f>
        <v/>
      </c>
      <c r="R3286" t="str">
        <f>IF(ISBLANK(A3286),"",SUMIF($A$3:$A3286,R$2,$B$3:$B3286))</f>
        <v/>
      </c>
      <c r="T3286" s="2" t="str">
        <f t="shared" si="411"/>
        <v/>
      </c>
      <c r="U3286" s="2" t="str">
        <f t="shared" si="412"/>
        <v/>
      </c>
      <c r="V3286" s="2" t="str">
        <f t="shared" si="413"/>
        <v/>
      </c>
      <c r="W3286" s="2" t="str">
        <f t="shared" si="414"/>
        <v/>
      </c>
    </row>
    <row r="3287" spans="8:23" x14ac:dyDescent="0.3">
      <c r="H3287" s="12">
        <f t="shared" si="415"/>
        <v>0</v>
      </c>
      <c r="I3287" s="2" t="str">
        <f t="shared" si="408"/>
        <v/>
      </c>
      <c r="J3287" s="2" t="str">
        <f>IF(ISBLANK(A3287),"",-SUM(I$3:I3287))</f>
        <v/>
      </c>
      <c r="K3287" s="2" t="str">
        <f t="shared" si="409"/>
        <v/>
      </c>
      <c r="L3287" s="7" t="str">
        <f t="shared" si="410"/>
        <v/>
      </c>
      <c r="M3287" s="7" t="str">
        <f>IF(ISBLANK(A3287),"",K3287/($M$1+SUM(K$3:K3286)))</f>
        <v/>
      </c>
      <c r="N3287" t="str">
        <f>IF(ISBLANK(A3287),"",IF(H3288=0,NETWORKDAYS($H$3,H3287,holiday!$B$2:$B$10),IF(DAY(H3287)&lt;DAY(H3288),NETWORKDAYS($H$3,H3287,holiday!$B$2:$B$10),0)))</f>
        <v/>
      </c>
      <c r="O3287" t="str">
        <f>IF(ISBLANK(A3287),"",SUMIF($A$3:$A3287,O$2,$B$3:$B3287))</f>
        <v/>
      </c>
      <c r="P3287" t="str">
        <f>IF(ISBLANK(A3287),"",SUMIF($A$3:$A3287,P$2,$B$3:$B3287))</f>
        <v/>
      </c>
      <c r="Q3287" t="str">
        <f>IF(ISBLANK(A3287),"",SUMIF($A$3:$A3287,Q$2,$B$3:$B3287))</f>
        <v/>
      </c>
      <c r="R3287" t="str">
        <f>IF(ISBLANK(A3287),"",SUMIF($A$3:$A3287,R$2,$B$3:$B3287))</f>
        <v/>
      </c>
      <c r="T3287" s="2" t="str">
        <f t="shared" si="411"/>
        <v/>
      </c>
      <c r="U3287" s="2" t="str">
        <f t="shared" si="412"/>
        <v/>
      </c>
      <c r="V3287" s="2" t="str">
        <f t="shared" si="413"/>
        <v/>
      </c>
      <c r="W3287" s="2" t="str">
        <f t="shared" si="414"/>
        <v/>
      </c>
    </row>
    <row r="3288" spans="8:23" x14ac:dyDescent="0.3">
      <c r="H3288" s="12">
        <f t="shared" si="415"/>
        <v>0</v>
      </c>
      <c r="I3288" s="2" t="str">
        <f t="shared" si="408"/>
        <v/>
      </c>
      <c r="J3288" s="2" t="str">
        <f>IF(ISBLANK(A3288),"",-SUM(I$3:I3288))</f>
        <v/>
      </c>
      <c r="K3288" s="2" t="str">
        <f t="shared" si="409"/>
        <v/>
      </c>
      <c r="L3288" s="7" t="str">
        <f t="shared" si="410"/>
        <v/>
      </c>
      <c r="M3288" s="7" t="str">
        <f>IF(ISBLANK(A3288),"",K3288/($M$1+SUM(K$3:K3287)))</f>
        <v/>
      </c>
      <c r="N3288" t="str">
        <f>IF(ISBLANK(A3288),"",IF(H3289=0,NETWORKDAYS($H$3,H3288,holiday!$B$2:$B$10),IF(DAY(H3288)&lt;DAY(H3289),NETWORKDAYS($H$3,H3288,holiday!$B$2:$B$10),0)))</f>
        <v/>
      </c>
      <c r="O3288" t="str">
        <f>IF(ISBLANK(A3288),"",SUMIF($A$3:$A3288,O$2,$B$3:$B3288))</f>
        <v/>
      </c>
      <c r="P3288" t="str">
        <f>IF(ISBLANK(A3288),"",SUMIF($A$3:$A3288,P$2,$B$3:$B3288))</f>
        <v/>
      </c>
      <c r="Q3288" t="str">
        <f>IF(ISBLANK(A3288),"",SUMIF($A$3:$A3288,Q$2,$B$3:$B3288))</f>
        <v/>
      </c>
      <c r="R3288" t="str">
        <f>IF(ISBLANK(A3288),"",SUMIF($A$3:$A3288,R$2,$B$3:$B3288))</f>
        <v/>
      </c>
      <c r="T3288" s="2" t="str">
        <f t="shared" si="411"/>
        <v/>
      </c>
      <c r="U3288" s="2" t="str">
        <f t="shared" si="412"/>
        <v/>
      </c>
      <c r="V3288" s="2" t="str">
        <f t="shared" si="413"/>
        <v/>
      </c>
      <c r="W3288" s="2" t="str">
        <f t="shared" si="414"/>
        <v/>
      </c>
    </row>
    <row r="3289" spans="8:23" x14ac:dyDescent="0.3">
      <c r="H3289" s="12">
        <f t="shared" si="415"/>
        <v>0</v>
      </c>
      <c r="I3289" s="2" t="str">
        <f t="shared" si="408"/>
        <v/>
      </c>
      <c r="J3289" s="2" t="str">
        <f>IF(ISBLANK(A3289),"",-SUM(I$3:I3289))</f>
        <v/>
      </c>
      <c r="K3289" s="2" t="str">
        <f t="shared" si="409"/>
        <v/>
      </c>
      <c r="L3289" s="7" t="str">
        <f t="shared" si="410"/>
        <v/>
      </c>
      <c r="M3289" s="7" t="str">
        <f>IF(ISBLANK(A3289),"",K3289/($M$1+SUM(K$3:K3288)))</f>
        <v/>
      </c>
      <c r="N3289" t="str">
        <f>IF(ISBLANK(A3289),"",IF(H3290=0,NETWORKDAYS($H$3,H3289,holiday!$B$2:$B$10),IF(DAY(H3289)&lt;DAY(H3290),NETWORKDAYS($H$3,H3289,holiday!$B$2:$B$10),0)))</f>
        <v/>
      </c>
      <c r="O3289" t="str">
        <f>IF(ISBLANK(A3289),"",SUMIF($A$3:$A3289,O$2,$B$3:$B3289))</f>
        <v/>
      </c>
      <c r="P3289" t="str">
        <f>IF(ISBLANK(A3289),"",SUMIF($A$3:$A3289,P$2,$B$3:$B3289))</f>
        <v/>
      </c>
      <c r="Q3289" t="str">
        <f>IF(ISBLANK(A3289),"",SUMIF($A$3:$A3289,Q$2,$B$3:$B3289))</f>
        <v/>
      </c>
      <c r="R3289" t="str">
        <f>IF(ISBLANK(A3289),"",SUMIF($A$3:$A3289,R$2,$B$3:$B3289))</f>
        <v/>
      </c>
      <c r="T3289" s="2" t="str">
        <f t="shared" si="411"/>
        <v/>
      </c>
      <c r="U3289" s="2" t="str">
        <f t="shared" si="412"/>
        <v/>
      </c>
      <c r="V3289" s="2" t="str">
        <f t="shared" si="413"/>
        <v/>
      </c>
      <c r="W3289" s="2" t="str">
        <f t="shared" si="414"/>
        <v/>
      </c>
    </row>
    <row r="3290" spans="8:23" x14ac:dyDescent="0.3">
      <c r="H3290" s="12">
        <f t="shared" si="415"/>
        <v>0</v>
      </c>
      <c r="I3290" s="2" t="str">
        <f t="shared" si="408"/>
        <v/>
      </c>
      <c r="J3290" s="2" t="str">
        <f>IF(ISBLANK(A3290),"",-SUM(I$3:I3290))</f>
        <v/>
      </c>
      <c r="K3290" s="2" t="str">
        <f t="shared" si="409"/>
        <v/>
      </c>
      <c r="L3290" s="7" t="str">
        <f t="shared" si="410"/>
        <v/>
      </c>
      <c r="M3290" s="7" t="str">
        <f>IF(ISBLANK(A3290),"",K3290/($M$1+SUM(K$3:K3289)))</f>
        <v/>
      </c>
      <c r="N3290" t="str">
        <f>IF(ISBLANK(A3290),"",IF(H3291=0,NETWORKDAYS($H$3,H3290,holiday!$B$2:$B$10),IF(DAY(H3290)&lt;DAY(H3291),NETWORKDAYS($H$3,H3290,holiday!$B$2:$B$10),0)))</f>
        <v/>
      </c>
      <c r="O3290" t="str">
        <f>IF(ISBLANK(A3290),"",SUMIF($A$3:$A3290,O$2,$B$3:$B3290))</f>
        <v/>
      </c>
      <c r="P3290" t="str">
        <f>IF(ISBLANK(A3290),"",SUMIF($A$3:$A3290,P$2,$B$3:$B3290))</f>
        <v/>
      </c>
      <c r="Q3290" t="str">
        <f>IF(ISBLANK(A3290),"",SUMIF($A$3:$A3290,Q$2,$B$3:$B3290))</f>
        <v/>
      </c>
      <c r="R3290" t="str">
        <f>IF(ISBLANK(A3290),"",SUMIF($A$3:$A3290,R$2,$B$3:$B3290))</f>
        <v/>
      </c>
      <c r="T3290" s="2" t="str">
        <f t="shared" si="411"/>
        <v/>
      </c>
      <c r="U3290" s="2" t="str">
        <f t="shared" si="412"/>
        <v/>
      </c>
      <c r="V3290" s="2" t="str">
        <f t="shared" si="413"/>
        <v/>
      </c>
      <c r="W3290" s="2" t="str">
        <f t="shared" si="414"/>
        <v/>
      </c>
    </row>
    <row r="3291" spans="8:23" x14ac:dyDescent="0.3">
      <c r="H3291" s="12">
        <f t="shared" si="415"/>
        <v>0</v>
      </c>
      <c r="I3291" s="2" t="str">
        <f t="shared" si="408"/>
        <v/>
      </c>
      <c r="J3291" s="2" t="str">
        <f>IF(ISBLANK(A3291),"",-SUM(I$3:I3291))</f>
        <v/>
      </c>
      <c r="K3291" s="2" t="str">
        <f t="shared" si="409"/>
        <v/>
      </c>
      <c r="L3291" s="7" t="str">
        <f t="shared" si="410"/>
        <v/>
      </c>
      <c r="M3291" s="7" t="str">
        <f>IF(ISBLANK(A3291),"",K3291/($M$1+SUM(K$3:K3290)))</f>
        <v/>
      </c>
      <c r="N3291" t="str">
        <f>IF(ISBLANK(A3291),"",IF(H3292=0,NETWORKDAYS($H$3,H3291,holiday!$B$2:$B$10),IF(DAY(H3291)&lt;DAY(H3292),NETWORKDAYS($H$3,H3291,holiday!$B$2:$B$10),0)))</f>
        <v/>
      </c>
      <c r="O3291" t="str">
        <f>IF(ISBLANK(A3291),"",SUMIF($A$3:$A3291,O$2,$B$3:$B3291))</f>
        <v/>
      </c>
      <c r="P3291" t="str">
        <f>IF(ISBLANK(A3291),"",SUMIF($A$3:$A3291,P$2,$B$3:$B3291))</f>
        <v/>
      </c>
      <c r="Q3291" t="str">
        <f>IF(ISBLANK(A3291),"",SUMIF($A$3:$A3291,Q$2,$B$3:$B3291))</f>
        <v/>
      </c>
      <c r="R3291" t="str">
        <f>IF(ISBLANK(A3291),"",SUMIF($A$3:$A3291,R$2,$B$3:$B3291))</f>
        <v/>
      </c>
      <c r="T3291" s="2" t="str">
        <f t="shared" si="411"/>
        <v/>
      </c>
      <c r="U3291" s="2" t="str">
        <f t="shared" si="412"/>
        <v/>
      </c>
      <c r="V3291" s="2" t="str">
        <f t="shared" si="413"/>
        <v/>
      </c>
      <c r="W3291" s="2" t="str">
        <f t="shared" si="414"/>
        <v/>
      </c>
    </row>
    <row r="3292" spans="8:23" x14ac:dyDescent="0.3">
      <c r="H3292" s="12">
        <f t="shared" si="415"/>
        <v>0</v>
      </c>
      <c r="I3292" s="2" t="str">
        <f t="shared" si="408"/>
        <v/>
      </c>
      <c r="J3292" s="2" t="str">
        <f>IF(ISBLANK(A3292),"",-SUM(I$3:I3292))</f>
        <v/>
      </c>
      <c r="K3292" s="2" t="str">
        <f t="shared" si="409"/>
        <v/>
      </c>
      <c r="L3292" s="7" t="str">
        <f t="shared" si="410"/>
        <v/>
      </c>
      <c r="M3292" s="7" t="str">
        <f>IF(ISBLANK(A3292),"",K3292/($M$1+SUM(K$3:K3291)))</f>
        <v/>
      </c>
      <c r="N3292" t="str">
        <f>IF(ISBLANK(A3292),"",IF(H3293=0,NETWORKDAYS($H$3,H3292,holiday!$B$2:$B$10),IF(DAY(H3292)&lt;DAY(H3293),NETWORKDAYS($H$3,H3292,holiday!$B$2:$B$10),0)))</f>
        <v/>
      </c>
      <c r="O3292" t="str">
        <f>IF(ISBLANK(A3292),"",SUMIF($A$3:$A3292,O$2,$B$3:$B3292))</f>
        <v/>
      </c>
      <c r="P3292" t="str">
        <f>IF(ISBLANK(A3292),"",SUMIF($A$3:$A3292,P$2,$B$3:$B3292))</f>
        <v/>
      </c>
      <c r="Q3292" t="str">
        <f>IF(ISBLANK(A3292),"",SUMIF($A$3:$A3292,Q$2,$B$3:$B3292))</f>
        <v/>
      </c>
      <c r="R3292" t="str">
        <f>IF(ISBLANK(A3292),"",SUMIF($A$3:$A3292,R$2,$B$3:$B3292))</f>
        <v/>
      </c>
      <c r="T3292" s="2" t="str">
        <f t="shared" si="411"/>
        <v/>
      </c>
      <c r="U3292" s="2" t="str">
        <f t="shared" si="412"/>
        <v/>
      </c>
      <c r="V3292" s="2" t="str">
        <f t="shared" si="413"/>
        <v/>
      </c>
      <c r="W3292" s="2" t="str">
        <f t="shared" si="414"/>
        <v/>
      </c>
    </row>
    <row r="3293" spans="8:23" x14ac:dyDescent="0.3">
      <c r="H3293" s="12">
        <f t="shared" si="415"/>
        <v>0</v>
      </c>
      <c r="I3293" s="2" t="str">
        <f t="shared" si="408"/>
        <v/>
      </c>
      <c r="J3293" s="2" t="str">
        <f>IF(ISBLANK(A3293),"",-SUM(I$3:I3293))</f>
        <v/>
      </c>
      <c r="K3293" s="2" t="str">
        <f t="shared" si="409"/>
        <v/>
      </c>
      <c r="L3293" s="7" t="str">
        <f t="shared" si="410"/>
        <v/>
      </c>
      <c r="M3293" s="7" t="str">
        <f>IF(ISBLANK(A3293),"",K3293/($M$1+SUM(K$3:K3292)))</f>
        <v/>
      </c>
      <c r="N3293" t="str">
        <f>IF(ISBLANK(A3293),"",IF(H3294=0,NETWORKDAYS($H$3,H3293,holiday!$B$2:$B$10),IF(DAY(H3293)&lt;DAY(H3294),NETWORKDAYS($H$3,H3293,holiday!$B$2:$B$10),0)))</f>
        <v/>
      </c>
      <c r="O3293" t="str">
        <f>IF(ISBLANK(A3293),"",SUMIF($A$3:$A3293,O$2,$B$3:$B3293))</f>
        <v/>
      </c>
      <c r="P3293" t="str">
        <f>IF(ISBLANK(A3293),"",SUMIF($A$3:$A3293,P$2,$B$3:$B3293))</f>
        <v/>
      </c>
      <c r="Q3293" t="str">
        <f>IF(ISBLANK(A3293),"",SUMIF($A$3:$A3293,Q$2,$B$3:$B3293))</f>
        <v/>
      </c>
      <c r="R3293" t="str">
        <f>IF(ISBLANK(A3293),"",SUMIF($A$3:$A3293,R$2,$B$3:$B3293))</f>
        <v/>
      </c>
      <c r="T3293" s="2" t="str">
        <f t="shared" si="411"/>
        <v/>
      </c>
      <c r="U3293" s="2" t="str">
        <f t="shared" si="412"/>
        <v/>
      </c>
      <c r="V3293" s="2" t="str">
        <f t="shared" si="413"/>
        <v/>
      </c>
      <c r="W3293" s="2" t="str">
        <f t="shared" si="414"/>
        <v/>
      </c>
    </row>
    <row r="3294" spans="8:23" x14ac:dyDescent="0.3">
      <c r="H3294" s="12">
        <f t="shared" si="415"/>
        <v>0</v>
      </c>
      <c r="I3294" s="2" t="str">
        <f t="shared" si="408"/>
        <v/>
      </c>
      <c r="J3294" s="2" t="str">
        <f>IF(ISBLANK(A3294),"",-SUM(I$3:I3294))</f>
        <v/>
      </c>
      <c r="K3294" s="2" t="str">
        <f t="shared" si="409"/>
        <v/>
      </c>
      <c r="L3294" s="7" t="str">
        <f t="shared" si="410"/>
        <v/>
      </c>
      <c r="M3294" s="7" t="str">
        <f>IF(ISBLANK(A3294),"",K3294/($M$1+SUM(K$3:K3293)))</f>
        <v/>
      </c>
      <c r="N3294" t="str">
        <f>IF(ISBLANK(A3294),"",IF(H3295=0,NETWORKDAYS($H$3,H3294,holiday!$B$2:$B$10),IF(DAY(H3294)&lt;DAY(H3295),NETWORKDAYS($H$3,H3294,holiday!$B$2:$B$10),0)))</f>
        <v/>
      </c>
      <c r="O3294" t="str">
        <f>IF(ISBLANK(A3294),"",SUMIF($A$3:$A3294,O$2,$B$3:$B3294))</f>
        <v/>
      </c>
      <c r="P3294" t="str">
        <f>IF(ISBLANK(A3294),"",SUMIF($A$3:$A3294,P$2,$B$3:$B3294))</f>
        <v/>
      </c>
      <c r="Q3294" t="str">
        <f>IF(ISBLANK(A3294),"",SUMIF($A$3:$A3294,Q$2,$B$3:$B3294))</f>
        <v/>
      </c>
      <c r="R3294" t="str">
        <f>IF(ISBLANK(A3294),"",SUMIF($A$3:$A3294,R$2,$B$3:$B3294))</f>
        <v/>
      </c>
      <c r="T3294" s="2" t="str">
        <f t="shared" si="411"/>
        <v/>
      </c>
      <c r="U3294" s="2" t="str">
        <f t="shared" si="412"/>
        <v/>
      </c>
      <c r="V3294" s="2" t="str">
        <f t="shared" si="413"/>
        <v/>
      </c>
      <c r="W3294" s="2" t="str">
        <f t="shared" si="414"/>
        <v/>
      </c>
    </row>
    <row r="3295" spans="8:23" x14ac:dyDescent="0.3">
      <c r="H3295" s="12">
        <f t="shared" si="415"/>
        <v>0</v>
      </c>
      <c r="I3295" s="2" t="str">
        <f t="shared" si="408"/>
        <v/>
      </c>
      <c r="J3295" s="2" t="str">
        <f>IF(ISBLANK(A3295),"",-SUM(I$3:I3295))</f>
        <v/>
      </c>
      <c r="K3295" s="2" t="str">
        <f t="shared" si="409"/>
        <v/>
      </c>
      <c r="L3295" s="7" t="str">
        <f t="shared" si="410"/>
        <v/>
      </c>
      <c r="M3295" s="7" t="str">
        <f>IF(ISBLANK(A3295),"",K3295/($M$1+SUM(K$3:K3294)))</f>
        <v/>
      </c>
      <c r="N3295" t="str">
        <f>IF(ISBLANK(A3295),"",IF(H3296=0,NETWORKDAYS($H$3,H3295,holiday!$B$2:$B$10),IF(DAY(H3295)&lt;DAY(H3296),NETWORKDAYS($H$3,H3295,holiday!$B$2:$B$10),0)))</f>
        <v/>
      </c>
      <c r="O3295" t="str">
        <f>IF(ISBLANK(A3295),"",SUMIF($A$3:$A3295,O$2,$B$3:$B3295))</f>
        <v/>
      </c>
      <c r="P3295" t="str">
        <f>IF(ISBLANK(A3295),"",SUMIF($A$3:$A3295,P$2,$B$3:$B3295))</f>
        <v/>
      </c>
      <c r="Q3295" t="str">
        <f>IF(ISBLANK(A3295),"",SUMIF($A$3:$A3295,Q$2,$B$3:$B3295))</f>
        <v/>
      </c>
      <c r="R3295" t="str">
        <f>IF(ISBLANK(A3295),"",SUMIF($A$3:$A3295,R$2,$B$3:$B3295))</f>
        <v/>
      </c>
      <c r="T3295" s="2" t="str">
        <f t="shared" si="411"/>
        <v/>
      </c>
      <c r="U3295" s="2" t="str">
        <f t="shared" si="412"/>
        <v/>
      </c>
      <c r="V3295" s="2" t="str">
        <f t="shared" si="413"/>
        <v/>
      </c>
      <c r="W3295" s="2" t="str">
        <f t="shared" si="414"/>
        <v/>
      </c>
    </row>
    <row r="3296" spans="8:23" x14ac:dyDescent="0.3">
      <c r="H3296" s="12">
        <f t="shared" si="415"/>
        <v>0</v>
      </c>
      <c r="I3296" s="2" t="str">
        <f t="shared" si="408"/>
        <v/>
      </c>
      <c r="J3296" s="2" t="str">
        <f>IF(ISBLANK(A3296),"",-SUM(I$3:I3296))</f>
        <v/>
      </c>
      <c r="K3296" s="2" t="str">
        <f t="shared" si="409"/>
        <v/>
      </c>
      <c r="L3296" s="7" t="str">
        <f t="shared" si="410"/>
        <v/>
      </c>
      <c r="M3296" s="7" t="str">
        <f>IF(ISBLANK(A3296),"",K3296/($M$1+SUM(K$3:K3295)))</f>
        <v/>
      </c>
      <c r="N3296" t="str">
        <f>IF(ISBLANK(A3296),"",IF(H3297=0,NETWORKDAYS($H$3,H3296,holiday!$B$2:$B$10),IF(DAY(H3296)&lt;DAY(H3297),NETWORKDAYS($H$3,H3296,holiday!$B$2:$B$10),0)))</f>
        <v/>
      </c>
      <c r="O3296" t="str">
        <f>IF(ISBLANK(A3296),"",SUMIF($A$3:$A3296,O$2,$B$3:$B3296))</f>
        <v/>
      </c>
      <c r="P3296" t="str">
        <f>IF(ISBLANK(A3296),"",SUMIF($A$3:$A3296,P$2,$B$3:$B3296))</f>
        <v/>
      </c>
      <c r="Q3296" t="str">
        <f>IF(ISBLANK(A3296),"",SUMIF($A$3:$A3296,Q$2,$B$3:$B3296))</f>
        <v/>
      </c>
      <c r="R3296" t="str">
        <f>IF(ISBLANK(A3296),"",SUMIF($A$3:$A3296,R$2,$B$3:$B3296))</f>
        <v/>
      </c>
      <c r="T3296" s="2" t="str">
        <f t="shared" si="411"/>
        <v/>
      </c>
      <c r="U3296" s="2" t="str">
        <f t="shared" si="412"/>
        <v/>
      </c>
      <c r="V3296" s="2" t="str">
        <f t="shared" si="413"/>
        <v/>
      </c>
      <c r="W3296" s="2" t="str">
        <f t="shared" si="414"/>
        <v/>
      </c>
    </row>
    <row r="3297" spans="8:23" x14ac:dyDescent="0.3">
      <c r="H3297" s="12">
        <f t="shared" si="415"/>
        <v>0</v>
      </c>
      <c r="I3297" s="2" t="str">
        <f t="shared" si="408"/>
        <v/>
      </c>
      <c r="J3297" s="2" t="str">
        <f>IF(ISBLANK(A3297),"",-SUM(I$3:I3297))</f>
        <v/>
      </c>
      <c r="K3297" s="2" t="str">
        <f t="shared" si="409"/>
        <v/>
      </c>
      <c r="L3297" s="7" t="str">
        <f t="shared" si="410"/>
        <v/>
      </c>
      <c r="M3297" s="7" t="str">
        <f>IF(ISBLANK(A3297),"",K3297/($M$1+SUM(K$3:K3296)))</f>
        <v/>
      </c>
      <c r="N3297" t="str">
        <f>IF(ISBLANK(A3297),"",IF(H3298=0,NETWORKDAYS($H$3,H3297,holiday!$B$2:$B$10),IF(DAY(H3297)&lt;DAY(H3298),NETWORKDAYS($H$3,H3297,holiday!$B$2:$B$10),0)))</f>
        <v/>
      </c>
      <c r="O3297" t="str">
        <f>IF(ISBLANK(A3297),"",SUMIF($A$3:$A3297,O$2,$B$3:$B3297))</f>
        <v/>
      </c>
      <c r="P3297" t="str">
        <f>IF(ISBLANK(A3297),"",SUMIF($A$3:$A3297,P$2,$B$3:$B3297))</f>
        <v/>
      </c>
      <c r="Q3297" t="str">
        <f>IF(ISBLANK(A3297),"",SUMIF($A$3:$A3297,Q$2,$B$3:$B3297))</f>
        <v/>
      </c>
      <c r="R3297" t="str">
        <f>IF(ISBLANK(A3297),"",SUMIF($A$3:$A3297,R$2,$B$3:$B3297))</f>
        <v/>
      </c>
      <c r="T3297" s="2" t="str">
        <f t="shared" si="411"/>
        <v/>
      </c>
      <c r="U3297" s="2" t="str">
        <f t="shared" si="412"/>
        <v/>
      </c>
      <c r="V3297" s="2" t="str">
        <f t="shared" si="413"/>
        <v/>
      </c>
      <c r="W3297" s="2" t="str">
        <f t="shared" si="414"/>
        <v/>
      </c>
    </row>
    <row r="3298" spans="8:23" x14ac:dyDescent="0.3">
      <c r="H3298" s="12">
        <f t="shared" si="415"/>
        <v>0</v>
      </c>
      <c r="I3298" s="2" t="str">
        <f t="shared" si="408"/>
        <v/>
      </c>
      <c r="J3298" s="2" t="str">
        <f>IF(ISBLANK(A3298),"",-SUM(I$3:I3298))</f>
        <v/>
      </c>
      <c r="K3298" s="2" t="str">
        <f t="shared" si="409"/>
        <v/>
      </c>
      <c r="L3298" s="7" t="str">
        <f t="shared" si="410"/>
        <v/>
      </c>
      <c r="M3298" s="7" t="str">
        <f>IF(ISBLANK(A3298),"",K3298/($M$1+SUM(K$3:K3297)))</f>
        <v/>
      </c>
      <c r="N3298" t="str">
        <f>IF(ISBLANK(A3298),"",IF(H3299=0,NETWORKDAYS($H$3,H3298,holiday!$B$2:$B$10),IF(DAY(H3298)&lt;DAY(H3299),NETWORKDAYS($H$3,H3298,holiday!$B$2:$B$10),0)))</f>
        <v/>
      </c>
      <c r="O3298" t="str">
        <f>IF(ISBLANK(A3298),"",SUMIF($A$3:$A3298,O$2,$B$3:$B3298))</f>
        <v/>
      </c>
      <c r="P3298" t="str">
        <f>IF(ISBLANK(A3298),"",SUMIF($A$3:$A3298,P$2,$B$3:$B3298))</f>
        <v/>
      </c>
      <c r="Q3298" t="str">
        <f>IF(ISBLANK(A3298),"",SUMIF($A$3:$A3298,Q$2,$B$3:$B3298))</f>
        <v/>
      </c>
      <c r="R3298" t="str">
        <f>IF(ISBLANK(A3298),"",SUMIF($A$3:$A3298,R$2,$B$3:$B3298))</f>
        <v/>
      </c>
      <c r="T3298" s="2" t="str">
        <f t="shared" si="411"/>
        <v/>
      </c>
      <c r="U3298" s="2" t="str">
        <f t="shared" si="412"/>
        <v/>
      </c>
      <c r="V3298" s="2" t="str">
        <f t="shared" si="413"/>
        <v/>
      </c>
      <c r="W3298" s="2" t="str">
        <f t="shared" si="414"/>
        <v/>
      </c>
    </row>
    <row r="3299" spans="8:23" x14ac:dyDescent="0.3">
      <c r="H3299" s="12">
        <f t="shared" si="415"/>
        <v>0</v>
      </c>
      <c r="I3299" s="2" t="str">
        <f t="shared" si="408"/>
        <v/>
      </c>
      <c r="J3299" s="2" t="str">
        <f>IF(ISBLANK(A3299),"",-SUM(I$3:I3299))</f>
        <v/>
      </c>
      <c r="K3299" s="2" t="str">
        <f t="shared" si="409"/>
        <v/>
      </c>
      <c r="L3299" s="7" t="str">
        <f t="shared" si="410"/>
        <v/>
      </c>
      <c r="M3299" s="7" t="str">
        <f>IF(ISBLANK(A3299),"",K3299/($M$1+SUM(K$3:K3298)))</f>
        <v/>
      </c>
      <c r="N3299" t="str">
        <f>IF(ISBLANK(A3299),"",IF(H3300=0,NETWORKDAYS($H$3,H3299,holiday!$B$2:$B$10),IF(DAY(H3299)&lt;DAY(H3300),NETWORKDAYS($H$3,H3299,holiday!$B$2:$B$10),0)))</f>
        <v/>
      </c>
      <c r="O3299" t="str">
        <f>IF(ISBLANK(A3299),"",SUMIF($A$3:$A3299,O$2,$B$3:$B3299))</f>
        <v/>
      </c>
      <c r="P3299" t="str">
        <f>IF(ISBLANK(A3299),"",SUMIF($A$3:$A3299,P$2,$B$3:$B3299))</f>
        <v/>
      </c>
      <c r="Q3299" t="str">
        <f>IF(ISBLANK(A3299),"",SUMIF($A$3:$A3299,Q$2,$B$3:$B3299))</f>
        <v/>
      </c>
      <c r="R3299" t="str">
        <f>IF(ISBLANK(A3299),"",SUMIF($A$3:$A3299,R$2,$B$3:$B3299))</f>
        <v/>
      </c>
      <c r="T3299" s="2" t="str">
        <f t="shared" si="411"/>
        <v/>
      </c>
      <c r="U3299" s="2" t="str">
        <f t="shared" si="412"/>
        <v/>
      </c>
      <c r="V3299" s="2" t="str">
        <f t="shared" si="413"/>
        <v/>
      </c>
      <c r="W3299" s="2" t="str">
        <f t="shared" si="414"/>
        <v/>
      </c>
    </row>
    <row r="3300" spans="8:23" x14ac:dyDescent="0.3">
      <c r="H3300" s="12">
        <f t="shared" si="415"/>
        <v>0</v>
      </c>
      <c r="I3300" s="2" t="str">
        <f t="shared" si="408"/>
        <v/>
      </c>
      <c r="J3300" s="2" t="str">
        <f>IF(ISBLANK(A3300),"",-SUM(I$3:I3300))</f>
        <v/>
      </c>
      <c r="K3300" s="2" t="str">
        <f t="shared" si="409"/>
        <v/>
      </c>
      <c r="L3300" s="7" t="str">
        <f t="shared" si="410"/>
        <v/>
      </c>
      <c r="M3300" s="7" t="str">
        <f>IF(ISBLANK(A3300),"",K3300/($M$1+SUM(K$3:K3299)))</f>
        <v/>
      </c>
      <c r="N3300" t="str">
        <f>IF(ISBLANK(A3300),"",IF(H3301=0,NETWORKDAYS($H$3,H3300,holiday!$B$2:$B$10),IF(DAY(H3300)&lt;DAY(H3301),NETWORKDAYS($H$3,H3300,holiday!$B$2:$B$10),0)))</f>
        <v/>
      </c>
      <c r="O3300" t="str">
        <f>IF(ISBLANK(A3300),"",SUMIF($A$3:$A3300,O$2,$B$3:$B3300))</f>
        <v/>
      </c>
      <c r="P3300" t="str">
        <f>IF(ISBLANK(A3300),"",SUMIF($A$3:$A3300,P$2,$B$3:$B3300))</f>
        <v/>
      </c>
      <c r="Q3300" t="str">
        <f>IF(ISBLANK(A3300),"",SUMIF($A$3:$A3300,Q$2,$B$3:$B3300))</f>
        <v/>
      </c>
      <c r="R3300" t="str">
        <f>IF(ISBLANK(A3300),"",SUMIF($A$3:$A3300,R$2,$B$3:$B3300))</f>
        <v/>
      </c>
      <c r="T3300" s="2" t="str">
        <f t="shared" si="411"/>
        <v/>
      </c>
      <c r="U3300" s="2" t="str">
        <f t="shared" si="412"/>
        <v/>
      </c>
      <c r="V3300" s="2" t="str">
        <f t="shared" si="413"/>
        <v/>
      </c>
      <c r="W3300" s="2" t="str">
        <f t="shared" si="414"/>
        <v/>
      </c>
    </row>
    <row r="3301" spans="8:23" x14ac:dyDescent="0.3">
      <c r="H3301" s="12">
        <f t="shared" si="415"/>
        <v>0</v>
      </c>
      <c r="I3301" s="2" t="str">
        <f t="shared" si="408"/>
        <v/>
      </c>
      <c r="J3301" s="2" t="str">
        <f>IF(ISBLANK(A3301),"",-SUM(I$3:I3301))</f>
        <v/>
      </c>
      <c r="K3301" s="2" t="str">
        <f t="shared" si="409"/>
        <v/>
      </c>
      <c r="L3301" s="7" t="str">
        <f t="shared" si="410"/>
        <v/>
      </c>
      <c r="M3301" s="7" t="str">
        <f>IF(ISBLANK(A3301),"",K3301/($M$1+SUM(K$3:K3300)))</f>
        <v/>
      </c>
      <c r="N3301" t="str">
        <f>IF(ISBLANK(A3301),"",IF(H3302=0,NETWORKDAYS($H$3,H3301,holiday!$B$2:$B$10),IF(DAY(H3301)&lt;DAY(H3302),NETWORKDAYS($H$3,H3301,holiday!$B$2:$B$10),0)))</f>
        <v/>
      </c>
      <c r="O3301" t="str">
        <f>IF(ISBLANK(A3301),"",SUMIF($A$3:$A3301,O$2,$B$3:$B3301))</f>
        <v/>
      </c>
      <c r="P3301" t="str">
        <f>IF(ISBLANK(A3301),"",SUMIF($A$3:$A3301,P$2,$B$3:$B3301))</f>
        <v/>
      </c>
      <c r="Q3301" t="str">
        <f>IF(ISBLANK(A3301),"",SUMIF($A$3:$A3301,Q$2,$B$3:$B3301))</f>
        <v/>
      </c>
      <c r="R3301" t="str">
        <f>IF(ISBLANK(A3301),"",SUMIF($A$3:$A3301,R$2,$B$3:$B3301))</f>
        <v/>
      </c>
      <c r="T3301" s="2" t="str">
        <f t="shared" si="411"/>
        <v/>
      </c>
      <c r="U3301" s="2" t="str">
        <f t="shared" si="412"/>
        <v/>
      </c>
      <c r="V3301" s="2" t="str">
        <f t="shared" si="413"/>
        <v/>
      </c>
      <c r="W3301" s="2" t="str">
        <f t="shared" si="414"/>
        <v/>
      </c>
    </row>
    <row r="3302" spans="8:23" x14ac:dyDescent="0.3">
      <c r="H3302" s="12">
        <f t="shared" si="415"/>
        <v>0</v>
      </c>
      <c r="I3302" s="2" t="str">
        <f t="shared" si="408"/>
        <v/>
      </c>
      <c r="J3302" s="2" t="str">
        <f>IF(ISBLANK(A3302),"",-SUM(I$3:I3302))</f>
        <v/>
      </c>
      <c r="K3302" s="2" t="str">
        <f t="shared" si="409"/>
        <v/>
      </c>
      <c r="L3302" s="7" t="str">
        <f t="shared" si="410"/>
        <v/>
      </c>
      <c r="M3302" s="7" t="str">
        <f>IF(ISBLANK(A3302),"",K3302/($M$1+SUM(K$3:K3301)))</f>
        <v/>
      </c>
      <c r="N3302" t="str">
        <f>IF(ISBLANK(A3302),"",IF(H3303=0,NETWORKDAYS($H$3,H3302,holiday!$B$2:$B$10),IF(DAY(H3302)&lt;DAY(H3303),NETWORKDAYS($H$3,H3302,holiday!$B$2:$B$10),0)))</f>
        <v/>
      </c>
      <c r="O3302" t="str">
        <f>IF(ISBLANK(A3302),"",SUMIF($A$3:$A3302,O$2,$B$3:$B3302))</f>
        <v/>
      </c>
      <c r="P3302" t="str">
        <f>IF(ISBLANK(A3302),"",SUMIF($A$3:$A3302,P$2,$B$3:$B3302))</f>
        <v/>
      </c>
      <c r="Q3302" t="str">
        <f>IF(ISBLANK(A3302),"",SUMIF($A$3:$A3302,Q$2,$B$3:$B3302))</f>
        <v/>
      </c>
      <c r="R3302" t="str">
        <f>IF(ISBLANK(A3302),"",SUMIF($A$3:$A3302,R$2,$B$3:$B3302))</f>
        <v/>
      </c>
      <c r="T3302" s="2" t="str">
        <f t="shared" si="411"/>
        <v/>
      </c>
      <c r="U3302" s="2" t="str">
        <f t="shared" si="412"/>
        <v/>
      </c>
      <c r="V3302" s="2" t="str">
        <f t="shared" si="413"/>
        <v/>
      </c>
      <c r="W3302" s="2" t="str">
        <f t="shared" si="414"/>
        <v/>
      </c>
    </row>
    <row r="3303" spans="8:23" x14ac:dyDescent="0.3">
      <c r="H3303" s="12">
        <f t="shared" si="415"/>
        <v>0</v>
      </c>
      <c r="I3303" s="2" t="str">
        <f t="shared" si="408"/>
        <v/>
      </c>
      <c r="J3303" s="2" t="str">
        <f>IF(ISBLANK(A3303),"",-SUM(I$3:I3303))</f>
        <v/>
      </c>
      <c r="K3303" s="2" t="str">
        <f t="shared" si="409"/>
        <v/>
      </c>
      <c r="L3303" s="7" t="str">
        <f t="shared" si="410"/>
        <v/>
      </c>
      <c r="M3303" s="7" t="str">
        <f>IF(ISBLANK(A3303),"",K3303/($M$1+SUM(K$3:K3302)))</f>
        <v/>
      </c>
      <c r="N3303" t="str">
        <f>IF(ISBLANK(A3303),"",IF(H3304=0,NETWORKDAYS($H$3,H3303,holiday!$B$2:$B$10),IF(DAY(H3303)&lt;DAY(H3304),NETWORKDAYS($H$3,H3303,holiday!$B$2:$B$10),0)))</f>
        <v/>
      </c>
      <c r="O3303" t="str">
        <f>IF(ISBLANK(A3303),"",SUMIF($A$3:$A3303,O$2,$B$3:$B3303))</f>
        <v/>
      </c>
      <c r="P3303" t="str">
        <f>IF(ISBLANK(A3303),"",SUMIF($A$3:$A3303,P$2,$B$3:$B3303))</f>
        <v/>
      </c>
      <c r="Q3303" t="str">
        <f>IF(ISBLANK(A3303),"",SUMIF($A$3:$A3303,Q$2,$B$3:$B3303))</f>
        <v/>
      </c>
      <c r="R3303" t="str">
        <f>IF(ISBLANK(A3303),"",SUMIF($A$3:$A3303,R$2,$B$3:$B3303))</f>
        <v/>
      </c>
      <c r="T3303" s="2" t="str">
        <f t="shared" si="411"/>
        <v/>
      </c>
      <c r="U3303" s="2" t="str">
        <f t="shared" si="412"/>
        <v/>
      </c>
      <c r="V3303" s="2" t="str">
        <f t="shared" si="413"/>
        <v/>
      </c>
      <c r="W3303" s="2" t="str">
        <f t="shared" si="414"/>
        <v/>
      </c>
    </row>
    <row r="3304" spans="8:23" x14ac:dyDescent="0.3">
      <c r="H3304" s="12">
        <f t="shared" si="415"/>
        <v>0</v>
      </c>
      <c r="I3304" s="2" t="str">
        <f t="shared" ref="I3304:I3367" si="416">IF(ISBLANK(A3304),"",-B3304*C3304)</f>
        <v/>
      </c>
      <c r="J3304" s="2" t="str">
        <f>IF(ISBLANK(A3304),"",-SUM(I$3:I3304))</f>
        <v/>
      </c>
      <c r="K3304" s="2" t="str">
        <f t="shared" ref="K3304:K3367" si="417">IF(ISBLANK(A3304),"",SUMPRODUCT(O3304:R3304,T3304:W3304)-J3304)</f>
        <v/>
      </c>
      <c r="L3304" s="7" t="str">
        <f t="shared" ref="L3304:L3367" si="418">IF(ISBLANK(A3304),"",K3304/$M$1)</f>
        <v/>
      </c>
      <c r="M3304" s="7" t="str">
        <f>IF(ISBLANK(A3304),"",K3304/($M$1+SUM(K$3:K3303)))</f>
        <v/>
      </c>
      <c r="N3304" t="str">
        <f>IF(ISBLANK(A3304),"",IF(H3305=0,NETWORKDAYS($H$3,H3304,holiday!$B$2:$B$10),IF(DAY(H3304)&lt;DAY(H3305),NETWORKDAYS($H$3,H3304,holiday!$B$2:$B$10),0)))</f>
        <v/>
      </c>
      <c r="O3304" t="str">
        <f>IF(ISBLANK(A3304),"",SUMIF($A$3:$A3304,O$2,$B$3:$B3304))</f>
        <v/>
      </c>
      <c r="P3304" t="str">
        <f>IF(ISBLANK(A3304),"",SUMIF($A$3:$A3304,P$2,$B$3:$B3304))</f>
        <v/>
      </c>
      <c r="Q3304" t="str">
        <f>IF(ISBLANK(A3304),"",SUMIF($A$3:$A3304,Q$2,$B$3:$B3304))</f>
        <v/>
      </c>
      <c r="R3304" t="str">
        <f>IF(ISBLANK(A3304),"",SUMIF($A$3:$A3304,R$2,$B$3:$B3304))</f>
        <v/>
      </c>
      <c r="T3304" s="2" t="str">
        <f t="shared" ref="T3304:T3367" si="419">IF(ISBLANK(A3304),"",IF($A3304=T$2,$C3304,T3303))</f>
        <v/>
      </c>
      <c r="U3304" s="2" t="str">
        <f t="shared" ref="U3304:U3367" si="420">IF(ISBLANK(A3304),"",IF($A3304=U$2,$C3304,U3303))</f>
        <v/>
      </c>
      <c r="V3304" s="2" t="str">
        <f t="shared" ref="V3304:V3367" si="421">IF(ISBLANK(A3304),"",IF($A3304=V$2,$C3304,V3303))</f>
        <v/>
      </c>
      <c r="W3304" s="2" t="str">
        <f t="shared" ref="W3304:W3367" si="422">IF(ISBLANK(A3304),"",IF($A3304=W$2,$C3304,W3303))</f>
        <v/>
      </c>
    </row>
    <row r="3305" spans="8:23" x14ac:dyDescent="0.3">
      <c r="H3305" s="12">
        <f t="shared" si="415"/>
        <v>0</v>
      </c>
      <c r="I3305" s="2" t="str">
        <f t="shared" si="416"/>
        <v/>
      </c>
      <c r="J3305" s="2" t="str">
        <f>IF(ISBLANK(A3305),"",-SUM(I$3:I3305))</f>
        <v/>
      </c>
      <c r="K3305" s="2" t="str">
        <f t="shared" si="417"/>
        <v/>
      </c>
      <c r="L3305" s="7" t="str">
        <f t="shared" si="418"/>
        <v/>
      </c>
      <c r="M3305" s="7" t="str">
        <f>IF(ISBLANK(A3305),"",K3305/($M$1+SUM(K$3:K3304)))</f>
        <v/>
      </c>
      <c r="N3305" t="str">
        <f>IF(ISBLANK(A3305),"",IF(H3306=0,NETWORKDAYS($H$3,H3305,holiday!$B$2:$B$10),IF(DAY(H3305)&lt;DAY(H3306),NETWORKDAYS($H$3,H3305,holiday!$B$2:$B$10),0)))</f>
        <v/>
      </c>
      <c r="O3305" t="str">
        <f>IF(ISBLANK(A3305),"",SUMIF($A$3:$A3305,O$2,$B$3:$B3305))</f>
        <v/>
      </c>
      <c r="P3305" t="str">
        <f>IF(ISBLANK(A3305),"",SUMIF($A$3:$A3305,P$2,$B$3:$B3305))</f>
        <v/>
      </c>
      <c r="Q3305" t="str">
        <f>IF(ISBLANK(A3305),"",SUMIF($A$3:$A3305,Q$2,$B$3:$B3305))</f>
        <v/>
      </c>
      <c r="R3305" t="str">
        <f>IF(ISBLANK(A3305),"",SUMIF($A$3:$A3305,R$2,$B$3:$B3305))</f>
        <v/>
      </c>
      <c r="T3305" s="2" t="str">
        <f t="shared" si="419"/>
        <v/>
      </c>
      <c r="U3305" s="2" t="str">
        <f t="shared" si="420"/>
        <v/>
      </c>
      <c r="V3305" s="2" t="str">
        <f t="shared" si="421"/>
        <v/>
      </c>
      <c r="W3305" s="2" t="str">
        <f t="shared" si="422"/>
        <v/>
      </c>
    </row>
    <row r="3306" spans="8:23" x14ac:dyDescent="0.3">
      <c r="H3306" s="12">
        <f t="shared" si="415"/>
        <v>0</v>
      </c>
      <c r="I3306" s="2" t="str">
        <f t="shared" si="416"/>
        <v/>
      </c>
      <c r="J3306" s="2" t="str">
        <f>IF(ISBLANK(A3306),"",-SUM(I$3:I3306))</f>
        <v/>
      </c>
      <c r="K3306" s="2" t="str">
        <f t="shared" si="417"/>
        <v/>
      </c>
      <c r="L3306" s="7" t="str">
        <f t="shared" si="418"/>
        <v/>
      </c>
      <c r="M3306" s="7" t="str">
        <f>IF(ISBLANK(A3306),"",K3306/($M$1+SUM(K$3:K3305)))</f>
        <v/>
      </c>
      <c r="N3306" t="str">
        <f>IF(ISBLANK(A3306),"",IF(H3307=0,NETWORKDAYS($H$3,H3306,holiday!$B$2:$B$10),IF(DAY(H3306)&lt;DAY(H3307),NETWORKDAYS($H$3,H3306,holiday!$B$2:$B$10),0)))</f>
        <v/>
      </c>
      <c r="O3306" t="str">
        <f>IF(ISBLANK(A3306),"",SUMIF($A$3:$A3306,O$2,$B$3:$B3306))</f>
        <v/>
      </c>
      <c r="P3306" t="str">
        <f>IF(ISBLANK(A3306),"",SUMIF($A$3:$A3306,P$2,$B$3:$B3306))</f>
        <v/>
      </c>
      <c r="Q3306" t="str">
        <f>IF(ISBLANK(A3306),"",SUMIF($A$3:$A3306,Q$2,$B$3:$B3306))</f>
        <v/>
      </c>
      <c r="R3306" t="str">
        <f>IF(ISBLANK(A3306),"",SUMIF($A$3:$A3306,R$2,$B$3:$B3306))</f>
        <v/>
      </c>
      <c r="T3306" s="2" t="str">
        <f t="shared" si="419"/>
        <v/>
      </c>
      <c r="U3306" s="2" t="str">
        <f t="shared" si="420"/>
        <v/>
      </c>
      <c r="V3306" s="2" t="str">
        <f t="shared" si="421"/>
        <v/>
      </c>
      <c r="W3306" s="2" t="str">
        <f t="shared" si="422"/>
        <v/>
      </c>
    </row>
    <row r="3307" spans="8:23" x14ac:dyDescent="0.3">
      <c r="H3307" s="12">
        <f t="shared" si="415"/>
        <v>0</v>
      </c>
      <c r="I3307" s="2" t="str">
        <f t="shared" si="416"/>
        <v/>
      </c>
      <c r="J3307" s="2" t="str">
        <f>IF(ISBLANK(A3307),"",-SUM(I$3:I3307))</f>
        <v/>
      </c>
      <c r="K3307" s="2" t="str">
        <f t="shared" si="417"/>
        <v/>
      </c>
      <c r="L3307" s="7" t="str">
        <f t="shared" si="418"/>
        <v/>
      </c>
      <c r="M3307" s="7" t="str">
        <f>IF(ISBLANK(A3307),"",K3307/($M$1+SUM(K$3:K3306)))</f>
        <v/>
      </c>
      <c r="N3307" t="str">
        <f>IF(ISBLANK(A3307),"",IF(H3308=0,NETWORKDAYS($H$3,H3307,holiday!$B$2:$B$10),IF(DAY(H3307)&lt;DAY(H3308),NETWORKDAYS($H$3,H3307,holiday!$B$2:$B$10),0)))</f>
        <v/>
      </c>
      <c r="O3307" t="str">
        <f>IF(ISBLANK(A3307),"",SUMIF($A$3:$A3307,O$2,$B$3:$B3307))</f>
        <v/>
      </c>
      <c r="P3307" t="str">
        <f>IF(ISBLANK(A3307),"",SUMIF($A$3:$A3307,P$2,$B$3:$B3307))</f>
        <v/>
      </c>
      <c r="Q3307" t="str">
        <f>IF(ISBLANK(A3307),"",SUMIF($A$3:$A3307,Q$2,$B$3:$B3307))</f>
        <v/>
      </c>
      <c r="R3307" t="str">
        <f>IF(ISBLANK(A3307),"",SUMIF($A$3:$A3307,R$2,$B$3:$B3307))</f>
        <v/>
      </c>
      <c r="T3307" s="2" t="str">
        <f t="shared" si="419"/>
        <v/>
      </c>
      <c r="U3307" s="2" t="str">
        <f t="shared" si="420"/>
        <v/>
      </c>
      <c r="V3307" s="2" t="str">
        <f t="shared" si="421"/>
        <v/>
      </c>
      <c r="W3307" s="2" t="str">
        <f t="shared" si="422"/>
        <v/>
      </c>
    </row>
    <row r="3308" spans="8:23" x14ac:dyDescent="0.3">
      <c r="H3308" s="12">
        <f t="shared" si="415"/>
        <v>0</v>
      </c>
      <c r="I3308" s="2" t="str">
        <f t="shared" si="416"/>
        <v/>
      </c>
      <c r="J3308" s="2" t="str">
        <f>IF(ISBLANK(A3308),"",-SUM(I$3:I3308))</f>
        <v/>
      </c>
      <c r="K3308" s="2" t="str">
        <f t="shared" si="417"/>
        <v/>
      </c>
      <c r="L3308" s="7" t="str">
        <f t="shared" si="418"/>
        <v/>
      </c>
      <c r="M3308" s="7" t="str">
        <f>IF(ISBLANK(A3308),"",K3308/($M$1+SUM(K$3:K3307)))</f>
        <v/>
      </c>
      <c r="N3308" t="str">
        <f>IF(ISBLANK(A3308),"",IF(H3309=0,NETWORKDAYS($H$3,H3308,holiday!$B$2:$B$10),IF(DAY(H3308)&lt;DAY(H3309),NETWORKDAYS($H$3,H3308,holiday!$B$2:$B$10),0)))</f>
        <v/>
      </c>
      <c r="O3308" t="str">
        <f>IF(ISBLANK(A3308),"",SUMIF($A$3:$A3308,O$2,$B$3:$B3308))</f>
        <v/>
      </c>
      <c r="P3308" t="str">
        <f>IF(ISBLANK(A3308),"",SUMIF($A$3:$A3308,P$2,$B$3:$B3308))</f>
        <v/>
      </c>
      <c r="Q3308" t="str">
        <f>IF(ISBLANK(A3308),"",SUMIF($A$3:$A3308,Q$2,$B$3:$B3308))</f>
        <v/>
      </c>
      <c r="R3308" t="str">
        <f>IF(ISBLANK(A3308),"",SUMIF($A$3:$A3308,R$2,$B$3:$B3308))</f>
        <v/>
      </c>
      <c r="T3308" s="2" t="str">
        <f t="shared" si="419"/>
        <v/>
      </c>
      <c r="U3308" s="2" t="str">
        <f t="shared" si="420"/>
        <v/>
      </c>
      <c r="V3308" s="2" t="str">
        <f t="shared" si="421"/>
        <v/>
      </c>
      <c r="W3308" s="2" t="str">
        <f t="shared" si="422"/>
        <v/>
      </c>
    </row>
    <row r="3309" spans="8:23" x14ac:dyDescent="0.3">
      <c r="H3309" s="12">
        <f t="shared" si="415"/>
        <v>0</v>
      </c>
      <c r="I3309" s="2" t="str">
        <f t="shared" si="416"/>
        <v/>
      </c>
      <c r="J3309" s="2" t="str">
        <f>IF(ISBLANK(A3309),"",-SUM(I$3:I3309))</f>
        <v/>
      </c>
      <c r="K3309" s="2" t="str">
        <f t="shared" si="417"/>
        <v/>
      </c>
      <c r="L3309" s="7" t="str">
        <f t="shared" si="418"/>
        <v/>
      </c>
      <c r="M3309" s="7" t="str">
        <f>IF(ISBLANK(A3309),"",K3309/($M$1+SUM(K$3:K3308)))</f>
        <v/>
      </c>
      <c r="N3309" t="str">
        <f>IF(ISBLANK(A3309),"",IF(H3310=0,NETWORKDAYS($H$3,H3309,holiday!$B$2:$B$10),IF(DAY(H3309)&lt;DAY(H3310),NETWORKDAYS($H$3,H3309,holiday!$B$2:$B$10),0)))</f>
        <v/>
      </c>
      <c r="O3309" t="str">
        <f>IF(ISBLANK(A3309),"",SUMIF($A$3:$A3309,O$2,$B$3:$B3309))</f>
        <v/>
      </c>
      <c r="P3309" t="str">
        <f>IF(ISBLANK(A3309),"",SUMIF($A$3:$A3309,P$2,$B$3:$B3309))</f>
        <v/>
      </c>
      <c r="Q3309" t="str">
        <f>IF(ISBLANK(A3309),"",SUMIF($A$3:$A3309,Q$2,$B$3:$B3309))</f>
        <v/>
      </c>
      <c r="R3309" t="str">
        <f>IF(ISBLANK(A3309),"",SUMIF($A$3:$A3309,R$2,$B$3:$B3309))</f>
        <v/>
      </c>
      <c r="T3309" s="2" t="str">
        <f t="shared" si="419"/>
        <v/>
      </c>
      <c r="U3309" s="2" t="str">
        <f t="shared" si="420"/>
        <v/>
      </c>
      <c r="V3309" s="2" t="str">
        <f t="shared" si="421"/>
        <v/>
      </c>
      <c r="W3309" s="2" t="str">
        <f t="shared" si="422"/>
        <v/>
      </c>
    </row>
    <row r="3310" spans="8:23" x14ac:dyDescent="0.3">
      <c r="H3310" s="12">
        <f t="shared" si="415"/>
        <v>0</v>
      </c>
      <c r="I3310" s="2" t="str">
        <f t="shared" si="416"/>
        <v/>
      </c>
      <c r="J3310" s="2" t="str">
        <f>IF(ISBLANK(A3310),"",-SUM(I$3:I3310))</f>
        <v/>
      </c>
      <c r="K3310" s="2" t="str">
        <f t="shared" si="417"/>
        <v/>
      </c>
      <c r="L3310" s="7" t="str">
        <f t="shared" si="418"/>
        <v/>
      </c>
      <c r="M3310" s="7" t="str">
        <f>IF(ISBLANK(A3310),"",K3310/($M$1+SUM(K$3:K3309)))</f>
        <v/>
      </c>
      <c r="N3310" t="str">
        <f>IF(ISBLANK(A3310),"",IF(H3311=0,NETWORKDAYS($H$3,H3310,holiday!$B$2:$B$10),IF(DAY(H3310)&lt;DAY(H3311),NETWORKDAYS($H$3,H3310,holiday!$B$2:$B$10),0)))</f>
        <v/>
      </c>
      <c r="O3310" t="str">
        <f>IF(ISBLANK(A3310),"",SUMIF($A$3:$A3310,O$2,$B$3:$B3310))</f>
        <v/>
      </c>
      <c r="P3310" t="str">
        <f>IF(ISBLANK(A3310),"",SUMIF($A$3:$A3310,P$2,$B$3:$B3310))</f>
        <v/>
      </c>
      <c r="Q3310" t="str">
        <f>IF(ISBLANK(A3310),"",SUMIF($A$3:$A3310,Q$2,$B$3:$B3310))</f>
        <v/>
      </c>
      <c r="R3310" t="str">
        <f>IF(ISBLANK(A3310),"",SUMIF($A$3:$A3310,R$2,$B$3:$B3310))</f>
        <v/>
      </c>
      <c r="T3310" s="2" t="str">
        <f t="shared" si="419"/>
        <v/>
      </c>
      <c r="U3310" s="2" t="str">
        <f t="shared" si="420"/>
        <v/>
      </c>
      <c r="V3310" s="2" t="str">
        <f t="shared" si="421"/>
        <v/>
      </c>
      <c r="W3310" s="2" t="str">
        <f t="shared" si="422"/>
        <v/>
      </c>
    </row>
    <row r="3311" spans="8:23" x14ac:dyDescent="0.3">
      <c r="H3311" s="12">
        <f t="shared" si="415"/>
        <v>0</v>
      </c>
      <c r="I3311" s="2" t="str">
        <f t="shared" si="416"/>
        <v/>
      </c>
      <c r="J3311" s="2" t="str">
        <f>IF(ISBLANK(A3311),"",-SUM(I$3:I3311))</f>
        <v/>
      </c>
      <c r="K3311" s="2" t="str">
        <f t="shared" si="417"/>
        <v/>
      </c>
      <c r="L3311" s="7" t="str">
        <f t="shared" si="418"/>
        <v/>
      </c>
      <c r="M3311" s="7" t="str">
        <f>IF(ISBLANK(A3311),"",K3311/($M$1+SUM(K$3:K3310)))</f>
        <v/>
      </c>
      <c r="N3311" t="str">
        <f>IF(ISBLANK(A3311),"",IF(H3312=0,NETWORKDAYS($H$3,H3311,holiday!$B$2:$B$10),IF(DAY(H3311)&lt;DAY(H3312),NETWORKDAYS($H$3,H3311,holiday!$B$2:$B$10),0)))</f>
        <v/>
      </c>
      <c r="O3311" t="str">
        <f>IF(ISBLANK(A3311),"",SUMIF($A$3:$A3311,O$2,$B$3:$B3311))</f>
        <v/>
      </c>
      <c r="P3311" t="str">
        <f>IF(ISBLANK(A3311),"",SUMIF($A$3:$A3311,P$2,$B$3:$B3311))</f>
        <v/>
      </c>
      <c r="Q3311" t="str">
        <f>IF(ISBLANK(A3311),"",SUMIF($A$3:$A3311,Q$2,$B$3:$B3311))</f>
        <v/>
      </c>
      <c r="R3311" t="str">
        <f>IF(ISBLANK(A3311),"",SUMIF($A$3:$A3311,R$2,$B$3:$B3311))</f>
        <v/>
      </c>
      <c r="T3311" s="2" t="str">
        <f t="shared" si="419"/>
        <v/>
      </c>
      <c r="U3311" s="2" t="str">
        <f t="shared" si="420"/>
        <v/>
      </c>
      <c r="V3311" s="2" t="str">
        <f t="shared" si="421"/>
        <v/>
      </c>
      <c r="W3311" s="2" t="str">
        <f t="shared" si="422"/>
        <v/>
      </c>
    </row>
    <row r="3312" spans="8:23" x14ac:dyDescent="0.3">
      <c r="H3312" s="12">
        <f t="shared" si="415"/>
        <v>0</v>
      </c>
      <c r="I3312" s="2" t="str">
        <f t="shared" si="416"/>
        <v/>
      </c>
      <c r="J3312" s="2" t="str">
        <f>IF(ISBLANK(A3312),"",-SUM(I$3:I3312))</f>
        <v/>
      </c>
      <c r="K3312" s="2" t="str">
        <f t="shared" si="417"/>
        <v/>
      </c>
      <c r="L3312" s="7" t="str">
        <f t="shared" si="418"/>
        <v/>
      </c>
      <c r="M3312" s="7" t="str">
        <f>IF(ISBLANK(A3312),"",K3312/($M$1+SUM(K$3:K3311)))</f>
        <v/>
      </c>
      <c r="N3312" t="str">
        <f>IF(ISBLANK(A3312),"",IF(H3313=0,NETWORKDAYS($H$3,H3312,holiday!$B$2:$B$10),IF(DAY(H3312)&lt;DAY(H3313),NETWORKDAYS($H$3,H3312,holiday!$B$2:$B$10),0)))</f>
        <v/>
      </c>
      <c r="O3312" t="str">
        <f>IF(ISBLANK(A3312),"",SUMIF($A$3:$A3312,O$2,$B$3:$B3312))</f>
        <v/>
      </c>
      <c r="P3312" t="str">
        <f>IF(ISBLANK(A3312),"",SUMIF($A$3:$A3312,P$2,$B$3:$B3312))</f>
        <v/>
      </c>
      <c r="Q3312" t="str">
        <f>IF(ISBLANK(A3312),"",SUMIF($A$3:$A3312,Q$2,$B$3:$B3312))</f>
        <v/>
      </c>
      <c r="R3312" t="str">
        <f>IF(ISBLANK(A3312),"",SUMIF($A$3:$A3312,R$2,$B$3:$B3312))</f>
        <v/>
      </c>
      <c r="T3312" s="2" t="str">
        <f t="shared" si="419"/>
        <v/>
      </c>
      <c r="U3312" s="2" t="str">
        <f t="shared" si="420"/>
        <v/>
      </c>
      <c r="V3312" s="2" t="str">
        <f t="shared" si="421"/>
        <v/>
      </c>
      <c r="W3312" s="2" t="str">
        <f t="shared" si="422"/>
        <v/>
      </c>
    </row>
    <row r="3313" spans="8:23" x14ac:dyDescent="0.3">
      <c r="H3313" s="12">
        <f t="shared" si="415"/>
        <v>0</v>
      </c>
      <c r="I3313" s="2" t="str">
        <f t="shared" si="416"/>
        <v/>
      </c>
      <c r="J3313" s="2" t="str">
        <f>IF(ISBLANK(A3313),"",-SUM(I$3:I3313))</f>
        <v/>
      </c>
      <c r="K3313" s="2" t="str">
        <f t="shared" si="417"/>
        <v/>
      </c>
      <c r="L3313" s="7" t="str">
        <f t="shared" si="418"/>
        <v/>
      </c>
      <c r="M3313" s="7" t="str">
        <f>IF(ISBLANK(A3313),"",K3313/($M$1+SUM(K$3:K3312)))</f>
        <v/>
      </c>
      <c r="N3313" t="str">
        <f>IF(ISBLANK(A3313),"",IF(H3314=0,NETWORKDAYS($H$3,H3313,holiday!$B$2:$B$10),IF(DAY(H3313)&lt;DAY(H3314),NETWORKDAYS($H$3,H3313,holiday!$B$2:$B$10),0)))</f>
        <v/>
      </c>
      <c r="O3313" t="str">
        <f>IF(ISBLANK(A3313),"",SUMIF($A$3:$A3313,O$2,$B$3:$B3313))</f>
        <v/>
      </c>
      <c r="P3313" t="str">
        <f>IF(ISBLANK(A3313),"",SUMIF($A$3:$A3313,P$2,$B$3:$B3313))</f>
        <v/>
      </c>
      <c r="Q3313" t="str">
        <f>IF(ISBLANK(A3313),"",SUMIF($A$3:$A3313,Q$2,$B$3:$B3313))</f>
        <v/>
      </c>
      <c r="R3313" t="str">
        <f>IF(ISBLANK(A3313),"",SUMIF($A$3:$A3313,R$2,$B$3:$B3313))</f>
        <v/>
      </c>
      <c r="T3313" s="2" t="str">
        <f t="shared" si="419"/>
        <v/>
      </c>
      <c r="U3313" s="2" t="str">
        <f t="shared" si="420"/>
        <v/>
      </c>
      <c r="V3313" s="2" t="str">
        <f t="shared" si="421"/>
        <v/>
      </c>
      <c r="W3313" s="2" t="str">
        <f t="shared" si="422"/>
        <v/>
      </c>
    </row>
    <row r="3314" spans="8:23" x14ac:dyDescent="0.3">
      <c r="H3314" s="12">
        <f t="shared" si="415"/>
        <v>0</v>
      </c>
      <c r="I3314" s="2" t="str">
        <f t="shared" si="416"/>
        <v/>
      </c>
      <c r="J3314" s="2" t="str">
        <f>IF(ISBLANK(A3314),"",-SUM(I$3:I3314))</f>
        <v/>
      </c>
      <c r="K3314" s="2" t="str">
        <f t="shared" si="417"/>
        <v/>
      </c>
      <c r="L3314" s="7" t="str">
        <f t="shared" si="418"/>
        <v/>
      </c>
      <c r="M3314" s="7" t="str">
        <f>IF(ISBLANK(A3314),"",K3314/($M$1+SUM(K$3:K3313)))</f>
        <v/>
      </c>
      <c r="N3314" t="str">
        <f>IF(ISBLANK(A3314),"",IF(H3315=0,NETWORKDAYS($H$3,H3314,holiday!$B$2:$B$10),IF(DAY(H3314)&lt;DAY(H3315),NETWORKDAYS($H$3,H3314,holiday!$B$2:$B$10),0)))</f>
        <v/>
      </c>
      <c r="O3314" t="str">
        <f>IF(ISBLANK(A3314),"",SUMIF($A$3:$A3314,O$2,$B$3:$B3314))</f>
        <v/>
      </c>
      <c r="P3314" t="str">
        <f>IF(ISBLANK(A3314),"",SUMIF($A$3:$A3314,P$2,$B$3:$B3314))</f>
        <v/>
      </c>
      <c r="Q3314" t="str">
        <f>IF(ISBLANK(A3314),"",SUMIF($A$3:$A3314,Q$2,$B$3:$B3314))</f>
        <v/>
      </c>
      <c r="R3314" t="str">
        <f>IF(ISBLANK(A3314),"",SUMIF($A$3:$A3314,R$2,$B$3:$B3314))</f>
        <v/>
      </c>
      <c r="T3314" s="2" t="str">
        <f t="shared" si="419"/>
        <v/>
      </c>
      <c r="U3314" s="2" t="str">
        <f t="shared" si="420"/>
        <v/>
      </c>
      <c r="V3314" s="2" t="str">
        <f t="shared" si="421"/>
        <v/>
      </c>
      <c r="W3314" s="2" t="str">
        <f t="shared" si="422"/>
        <v/>
      </c>
    </row>
    <row r="3315" spans="8:23" x14ac:dyDescent="0.3">
      <c r="H3315" s="12">
        <f t="shared" si="415"/>
        <v>0</v>
      </c>
      <c r="I3315" s="2" t="str">
        <f t="shared" si="416"/>
        <v/>
      </c>
      <c r="J3315" s="2" t="str">
        <f>IF(ISBLANK(A3315),"",-SUM(I$3:I3315))</f>
        <v/>
      </c>
      <c r="K3315" s="2" t="str">
        <f t="shared" si="417"/>
        <v/>
      </c>
      <c r="L3315" s="7" t="str">
        <f t="shared" si="418"/>
        <v/>
      </c>
      <c r="M3315" s="7" t="str">
        <f>IF(ISBLANK(A3315),"",K3315/($M$1+SUM(K$3:K3314)))</f>
        <v/>
      </c>
      <c r="N3315" t="str">
        <f>IF(ISBLANK(A3315),"",IF(H3316=0,NETWORKDAYS($H$3,H3315,holiday!$B$2:$B$10),IF(DAY(H3315)&lt;DAY(H3316),NETWORKDAYS($H$3,H3315,holiday!$B$2:$B$10),0)))</f>
        <v/>
      </c>
      <c r="O3315" t="str">
        <f>IF(ISBLANK(A3315),"",SUMIF($A$3:$A3315,O$2,$B$3:$B3315))</f>
        <v/>
      </c>
      <c r="P3315" t="str">
        <f>IF(ISBLANK(A3315),"",SUMIF($A$3:$A3315,P$2,$B$3:$B3315))</f>
        <v/>
      </c>
      <c r="Q3315" t="str">
        <f>IF(ISBLANK(A3315),"",SUMIF($A$3:$A3315,Q$2,$B$3:$B3315))</f>
        <v/>
      </c>
      <c r="R3315" t="str">
        <f>IF(ISBLANK(A3315),"",SUMIF($A$3:$A3315,R$2,$B$3:$B3315))</f>
        <v/>
      </c>
      <c r="T3315" s="2" t="str">
        <f t="shared" si="419"/>
        <v/>
      </c>
      <c r="U3315" s="2" t="str">
        <f t="shared" si="420"/>
        <v/>
      </c>
      <c r="V3315" s="2" t="str">
        <f t="shared" si="421"/>
        <v/>
      </c>
      <c r="W3315" s="2" t="str">
        <f t="shared" si="422"/>
        <v/>
      </c>
    </row>
    <row r="3316" spans="8:23" x14ac:dyDescent="0.3">
      <c r="H3316" s="12">
        <f t="shared" si="415"/>
        <v>0</v>
      </c>
      <c r="I3316" s="2" t="str">
        <f t="shared" si="416"/>
        <v/>
      </c>
      <c r="J3316" s="2" t="str">
        <f>IF(ISBLANK(A3316),"",-SUM(I$3:I3316))</f>
        <v/>
      </c>
      <c r="K3316" s="2" t="str">
        <f t="shared" si="417"/>
        <v/>
      </c>
      <c r="L3316" s="7" t="str">
        <f t="shared" si="418"/>
        <v/>
      </c>
      <c r="M3316" s="7" t="str">
        <f>IF(ISBLANK(A3316),"",K3316/($M$1+SUM(K$3:K3315)))</f>
        <v/>
      </c>
      <c r="N3316" t="str">
        <f>IF(ISBLANK(A3316),"",IF(H3317=0,NETWORKDAYS($H$3,H3316,holiday!$B$2:$B$10),IF(DAY(H3316)&lt;DAY(H3317),NETWORKDAYS($H$3,H3316,holiday!$B$2:$B$10),0)))</f>
        <v/>
      </c>
      <c r="O3316" t="str">
        <f>IF(ISBLANK(A3316),"",SUMIF($A$3:$A3316,O$2,$B$3:$B3316))</f>
        <v/>
      </c>
      <c r="P3316" t="str">
        <f>IF(ISBLANK(A3316),"",SUMIF($A$3:$A3316,P$2,$B$3:$B3316))</f>
        <v/>
      </c>
      <c r="Q3316" t="str">
        <f>IF(ISBLANK(A3316),"",SUMIF($A$3:$A3316,Q$2,$B$3:$B3316))</f>
        <v/>
      </c>
      <c r="R3316" t="str">
        <f>IF(ISBLANK(A3316),"",SUMIF($A$3:$A3316,R$2,$B$3:$B3316))</f>
        <v/>
      </c>
      <c r="T3316" s="2" t="str">
        <f t="shared" si="419"/>
        <v/>
      </c>
      <c r="U3316" s="2" t="str">
        <f t="shared" si="420"/>
        <v/>
      </c>
      <c r="V3316" s="2" t="str">
        <f t="shared" si="421"/>
        <v/>
      </c>
      <c r="W3316" s="2" t="str">
        <f t="shared" si="422"/>
        <v/>
      </c>
    </row>
    <row r="3317" spans="8:23" x14ac:dyDescent="0.3">
      <c r="H3317" s="12">
        <f t="shared" si="415"/>
        <v>0</v>
      </c>
      <c r="I3317" s="2" t="str">
        <f t="shared" si="416"/>
        <v/>
      </c>
      <c r="J3317" s="2" t="str">
        <f>IF(ISBLANK(A3317),"",-SUM(I$3:I3317))</f>
        <v/>
      </c>
      <c r="K3317" s="2" t="str">
        <f t="shared" si="417"/>
        <v/>
      </c>
      <c r="L3317" s="7" t="str">
        <f t="shared" si="418"/>
        <v/>
      </c>
      <c r="M3317" s="7" t="str">
        <f>IF(ISBLANK(A3317),"",K3317/($M$1+SUM(K$3:K3316)))</f>
        <v/>
      </c>
      <c r="N3317" t="str">
        <f>IF(ISBLANK(A3317),"",IF(H3318=0,NETWORKDAYS($H$3,H3317,holiday!$B$2:$B$10),IF(DAY(H3317)&lt;DAY(H3318),NETWORKDAYS($H$3,H3317,holiday!$B$2:$B$10),0)))</f>
        <v/>
      </c>
      <c r="O3317" t="str">
        <f>IF(ISBLANK(A3317),"",SUMIF($A$3:$A3317,O$2,$B$3:$B3317))</f>
        <v/>
      </c>
      <c r="P3317" t="str">
        <f>IF(ISBLANK(A3317),"",SUMIF($A$3:$A3317,P$2,$B$3:$B3317))</f>
        <v/>
      </c>
      <c r="Q3317" t="str">
        <f>IF(ISBLANK(A3317),"",SUMIF($A$3:$A3317,Q$2,$B$3:$B3317))</f>
        <v/>
      </c>
      <c r="R3317" t="str">
        <f>IF(ISBLANK(A3317),"",SUMIF($A$3:$A3317,R$2,$B$3:$B3317))</f>
        <v/>
      </c>
      <c r="T3317" s="2" t="str">
        <f t="shared" si="419"/>
        <v/>
      </c>
      <c r="U3317" s="2" t="str">
        <f t="shared" si="420"/>
        <v/>
      </c>
      <c r="V3317" s="2" t="str">
        <f t="shared" si="421"/>
        <v/>
      </c>
      <c r="W3317" s="2" t="str">
        <f t="shared" si="422"/>
        <v/>
      </c>
    </row>
    <row r="3318" spans="8:23" x14ac:dyDescent="0.3">
      <c r="H3318" s="12">
        <f t="shared" si="415"/>
        <v>0</v>
      </c>
      <c r="I3318" s="2" t="str">
        <f t="shared" si="416"/>
        <v/>
      </c>
      <c r="J3318" s="2" t="str">
        <f>IF(ISBLANK(A3318),"",-SUM(I$3:I3318))</f>
        <v/>
      </c>
      <c r="K3318" s="2" t="str">
        <f t="shared" si="417"/>
        <v/>
      </c>
      <c r="L3318" s="7" t="str">
        <f t="shared" si="418"/>
        <v/>
      </c>
      <c r="M3318" s="7" t="str">
        <f>IF(ISBLANK(A3318),"",K3318/($M$1+SUM(K$3:K3317)))</f>
        <v/>
      </c>
      <c r="N3318" t="str">
        <f>IF(ISBLANK(A3318),"",IF(H3319=0,NETWORKDAYS($H$3,H3318,holiday!$B$2:$B$10),IF(DAY(H3318)&lt;DAY(H3319),NETWORKDAYS($H$3,H3318,holiday!$B$2:$B$10),0)))</f>
        <v/>
      </c>
      <c r="O3318" t="str">
        <f>IF(ISBLANK(A3318),"",SUMIF($A$3:$A3318,O$2,$B$3:$B3318))</f>
        <v/>
      </c>
      <c r="P3318" t="str">
        <f>IF(ISBLANK(A3318),"",SUMIF($A$3:$A3318,P$2,$B$3:$B3318))</f>
        <v/>
      </c>
      <c r="Q3318" t="str">
        <f>IF(ISBLANK(A3318),"",SUMIF($A$3:$A3318,Q$2,$B$3:$B3318))</f>
        <v/>
      </c>
      <c r="R3318" t="str">
        <f>IF(ISBLANK(A3318),"",SUMIF($A$3:$A3318,R$2,$B$3:$B3318))</f>
        <v/>
      </c>
      <c r="T3318" s="2" t="str">
        <f t="shared" si="419"/>
        <v/>
      </c>
      <c r="U3318" s="2" t="str">
        <f t="shared" si="420"/>
        <v/>
      </c>
      <c r="V3318" s="2" t="str">
        <f t="shared" si="421"/>
        <v/>
      </c>
      <c r="W3318" s="2" t="str">
        <f t="shared" si="422"/>
        <v/>
      </c>
    </row>
    <row r="3319" spans="8:23" x14ac:dyDescent="0.3">
      <c r="H3319" s="12">
        <f t="shared" si="415"/>
        <v>0</v>
      </c>
      <c r="I3319" s="2" t="str">
        <f t="shared" si="416"/>
        <v/>
      </c>
      <c r="J3319" s="2" t="str">
        <f>IF(ISBLANK(A3319),"",-SUM(I$3:I3319))</f>
        <v/>
      </c>
      <c r="K3319" s="2" t="str">
        <f t="shared" si="417"/>
        <v/>
      </c>
      <c r="L3319" s="7" t="str">
        <f t="shared" si="418"/>
        <v/>
      </c>
      <c r="M3319" s="7" t="str">
        <f>IF(ISBLANK(A3319),"",K3319/($M$1+SUM(K$3:K3318)))</f>
        <v/>
      </c>
      <c r="N3319" t="str">
        <f>IF(ISBLANK(A3319),"",IF(H3320=0,NETWORKDAYS($H$3,H3319,holiday!$B$2:$B$10),IF(DAY(H3319)&lt;DAY(H3320),NETWORKDAYS($H$3,H3319,holiday!$B$2:$B$10),0)))</f>
        <v/>
      </c>
      <c r="O3319" t="str">
        <f>IF(ISBLANK(A3319),"",SUMIF($A$3:$A3319,O$2,$B$3:$B3319))</f>
        <v/>
      </c>
      <c r="P3319" t="str">
        <f>IF(ISBLANK(A3319),"",SUMIF($A$3:$A3319,P$2,$B$3:$B3319))</f>
        <v/>
      </c>
      <c r="Q3319" t="str">
        <f>IF(ISBLANK(A3319),"",SUMIF($A$3:$A3319,Q$2,$B$3:$B3319))</f>
        <v/>
      </c>
      <c r="R3319" t="str">
        <f>IF(ISBLANK(A3319),"",SUMIF($A$3:$A3319,R$2,$B$3:$B3319))</f>
        <v/>
      </c>
      <c r="T3319" s="2" t="str">
        <f t="shared" si="419"/>
        <v/>
      </c>
      <c r="U3319" s="2" t="str">
        <f t="shared" si="420"/>
        <v/>
      </c>
      <c r="V3319" s="2" t="str">
        <f t="shared" si="421"/>
        <v/>
      </c>
      <c r="W3319" s="2" t="str">
        <f t="shared" si="422"/>
        <v/>
      </c>
    </row>
    <row r="3320" spans="8:23" x14ac:dyDescent="0.3">
      <c r="H3320" s="12">
        <f t="shared" si="415"/>
        <v>0</v>
      </c>
      <c r="I3320" s="2" t="str">
        <f t="shared" si="416"/>
        <v/>
      </c>
      <c r="J3320" s="2" t="str">
        <f>IF(ISBLANK(A3320),"",-SUM(I$3:I3320))</f>
        <v/>
      </c>
      <c r="K3320" s="2" t="str">
        <f t="shared" si="417"/>
        <v/>
      </c>
      <c r="L3320" s="7" t="str">
        <f t="shared" si="418"/>
        <v/>
      </c>
      <c r="M3320" s="7" t="str">
        <f>IF(ISBLANK(A3320),"",K3320/($M$1+SUM(K$3:K3319)))</f>
        <v/>
      </c>
      <c r="N3320" t="str">
        <f>IF(ISBLANK(A3320),"",IF(H3321=0,NETWORKDAYS($H$3,H3320,holiday!$B$2:$B$10),IF(DAY(H3320)&lt;DAY(H3321),NETWORKDAYS($H$3,H3320,holiday!$B$2:$B$10),0)))</f>
        <v/>
      </c>
      <c r="O3320" t="str">
        <f>IF(ISBLANK(A3320),"",SUMIF($A$3:$A3320,O$2,$B$3:$B3320))</f>
        <v/>
      </c>
      <c r="P3320" t="str">
        <f>IF(ISBLANK(A3320),"",SUMIF($A$3:$A3320,P$2,$B$3:$B3320))</f>
        <v/>
      </c>
      <c r="Q3320" t="str">
        <f>IF(ISBLANK(A3320),"",SUMIF($A$3:$A3320,Q$2,$B$3:$B3320))</f>
        <v/>
      </c>
      <c r="R3320" t="str">
        <f>IF(ISBLANK(A3320),"",SUMIF($A$3:$A3320,R$2,$B$3:$B3320))</f>
        <v/>
      </c>
      <c r="T3320" s="2" t="str">
        <f t="shared" si="419"/>
        <v/>
      </c>
      <c r="U3320" s="2" t="str">
        <f t="shared" si="420"/>
        <v/>
      </c>
      <c r="V3320" s="2" t="str">
        <f t="shared" si="421"/>
        <v/>
      </c>
      <c r="W3320" s="2" t="str">
        <f t="shared" si="422"/>
        <v/>
      </c>
    </row>
    <row r="3321" spans="8:23" x14ac:dyDescent="0.3">
      <c r="H3321" s="12">
        <f t="shared" si="415"/>
        <v>0</v>
      </c>
      <c r="I3321" s="2" t="str">
        <f t="shared" si="416"/>
        <v/>
      </c>
      <c r="J3321" s="2" t="str">
        <f>IF(ISBLANK(A3321),"",-SUM(I$3:I3321))</f>
        <v/>
      </c>
      <c r="K3321" s="2" t="str">
        <f t="shared" si="417"/>
        <v/>
      </c>
      <c r="L3321" s="7" t="str">
        <f t="shared" si="418"/>
        <v/>
      </c>
      <c r="M3321" s="7" t="str">
        <f>IF(ISBLANK(A3321),"",K3321/($M$1+SUM(K$3:K3320)))</f>
        <v/>
      </c>
      <c r="N3321" t="str">
        <f>IF(ISBLANK(A3321),"",IF(H3322=0,NETWORKDAYS($H$3,H3321,holiday!$B$2:$B$10),IF(DAY(H3321)&lt;DAY(H3322),NETWORKDAYS($H$3,H3321,holiday!$B$2:$B$10),0)))</f>
        <v/>
      </c>
      <c r="O3321" t="str">
        <f>IF(ISBLANK(A3321),"",SUMIF($A$3:$A3321,O$2,$B$3:$B3321))</f>
        <v/>
      </c>
      <c r="P3321" t="str">
        <f>IF(ISBLANK(A3321),"",SUMIF($A$3:$A3321,P$2,$B$3:$B3321))</f>
        <v/>
      </c>
      <c r="Q3321" t="str">
        <f>IF(ISBLANK(A3321),"",SUMIF($A$3:$A3321,Q$2,$B$3:$B3321))</f>
        <v/>
      </c>
      <c r="R3321" t="str">
        <f>IF(ISBLANK(A3321),"",SUMIF($A$3:$A3321,R$2,$B$3:$B3321))</f>
        <v/>
      </c>
      <c r="T3321" s="2" t="str">
        <f t="shared" si="419"/>
        <v/>
      </c>
      <c r="U3321" s="2" t="str">
        <f t="shared" si="420"/>
        <v/>
      </c>
      <c r="V3321" s="2" t="str">
        <f t="shared" si="421"/>
        <v/>
      </c>
      <c r="W3321" s="2" t="str">
        <f t="shared" si="422"/>
        <v/>
      </c>
    </row>
    <row r="3322" spans="8:23" x14ac:dyDescent="0.3">
      <c r="H3322" s="12">
        <f t="shared" si="415"/>
        <v>0</v>
      </c>
      <c r="I3322" s="2" t="str">
        <f t="shared" si="416"/>
        <v/>
      </c>
      <c r="J3322" s="2" t="str">
        <f>IF(ISBLANK(A3322),"",-SUM(I$3:I3322))</f>
        <v/>
      </c>
      <c r="K3322" s="2" t="str">
        <f t="shared" si="417"/>
        <v/>
      </c>
      <c r="L3322" s="7" t="str">
        <f t="shared" si="418"/>
        <v/>
      </c>
      <c r="M3322" s="7" t="str">
        <f>IF(ISBLANK(A3322),"",K3322/($M$1+SUM(K$3:K3321)))</f>
        <v/>
      </c>
      <c r="N3322" t="str">
        <f>IF(ISBLANK(A3322),"",IF(H3323=0,NETWORKDAYS($H$3,H3322,holiday!$B$2:$B$10),IF(DAY(H3322)&lt;DAY(H3323),NETWORKDAYS($H$3,H3322,holiday!$B$2:$B$10),0)))</f>
        <v/>
      </c>
      <c r="O3322" t="str">
        <f>IF(ISBLANK(A3322),"",SUMIF($A$3:$A3322,O$2,$B$3:$B3322))</f>
        <v/>
      </c>
      <c r="P3322" t="str">
        <f>IF(ISBLANK(A3322),"",SUMIF($A$3:$A3322,P$2,$B$3:$B3322))</f>
        <v/>
      </c>
      <c r="Q3322" t="str">
        <f>IF(ISBLANK(A3322),"",SUMIF($A$3:$A3322,Q$2,$B$3:$B3322))</f>
        <v/>
      </c>
      <c r="R3322" t="str">
        <f>IF(ISBLANK(A3322),"",SUMIF($A$3:$A3322,R$2,$B$3:$B3322))</f>
        <v/>
      </c>
      <c r="T3322" s="2" t="str">
        <f t="shared" si="419"/>
        <v/>
      </c>
      <c r="U3322" s="2" t="str">
        <f t="shared" si="420"/>
        <v/>
      </c>
      <c r="V3322" s="2" t="str">
        <f t="shared" si="421"/>
        <v/>
      </c>
      <c r="W3322" s="2" t="str">
        <f t="shared" si="422"/>
        <v/>
      </c>
    </row>
    <row r="3323" spans="8:23" x14ac:dyDescent="0.3">
      <c r="H3323" s="12">
        <f t="shared" si="415"/>
        <v>0</v>
      </c>
      <c r="I3323" s="2" t="str">
        <f t="shared" si="416"/>
        <v/>
      </c>
      <c r="J3323" s="2" t="str">
        <f>IF(ISBLANK(A3323),"",-SUM(I$3:I3323))</f>
        <v/>
      </c>
      <c r="K3323" s="2" t="str">
        <f t="shared" si="417"/>
        <v/>
      </c>
      <c r="L3323" s="7" t="str">
        <f t="shared" si="418"/>
        <v/>
      </c>
      <c r="M3323" s="7" t="str">
        <f>IF(ISBLANK(A3323),"",K3323/($M$1+SUM(K$3:K3322)))</f>
        <v/>
      </c>
      <c r="N3323" t="str">
        <f>IF(ISBLANK(A3323),"",IF(H3324=0,NETWORKDAYS($H$3,H3323,holiday!$B$2:$B$10),IF(DAY(H3323)&lt;DAY(H3324),NETWORKDAYS($H$3,H3323,holiday!$B$2:$B$10),0)))</f>
        <v/>
      </c>
      <c r="O3323" t="str">
        <f>IF(ISBLANK(A3323),"",SUMIF($A$3:$A3323,O$2,$B$3:$B3323))</f>
        <v/>
      </c>
      <c r="P3323" t="str">
        <f>IF(ISBLANK(A3323),"",SUMIF($A$3:$A3323,P$2,$B$3:$B3323))</f>
        <v/>
      </c>
      <c r="Q3323" t="str">
        <f>IF(ISBLANK(A3323),"",SUMIF($A$3:$A3323,Q$2,$B$3:$B3323))</f>
        <v/>
      </c>
      <c r="R3323" t="str">
        <f>IF(ISBLANK(A3323),"",SUMIF($A$3:$A3323,R$2,$B$3:$B3323))</f>
        <v/>
      </c>
      <c r="T3323" s="2" t="str">
        <f t="shared" si="419"/>
        <v/>
      </c>
      <c r="U3323" s="2" t="str">
        <f t="shared" si="420"/>
        <v/>
      </c>
      <c r="V3323" s="2" t="str">
        <f t="shared" si="421"/>
        <v/>
      </c>
      <c r="W3323" s="2" t="str">
        <f t="shared" si="422"/>
        <v/>
      </c>
    </row>
    <row r="3324" spans="8:23" x14ac:dyDescent="0.3">
      <c r="H3324" s="12">
        <f t="shared" si="415"/>
        <v>0</v>
      </c>
      <c r="I3324" s="2" t="str">
        <f t="shared" si="416"/>
        <v/>
      </c>
      <c r="J3324" s="2" t="str">
        <f>IF(ISBLANK(A3324),"",-SUM(I$3:I3324))</f>
        <v/>
      </c>
      <c r="K3324" s="2" t="str">
        <f t="shared" si="417"/>
        <v/>
      </c>
      <c r="L3324" s="7" t="str">
        <f t="shared" si="418"/>
        <v/>
      </c>
      <c r="M3324" s="7" t="str">
        <f>IF(ISBLANK(A3324),"",K3324/($M$1+SUM(K$3:K3323)))</f>
        <v/>
      </c>
      <c r="N3324" t="str">
        <f>IF(ISBLANK(A3324),"",IF(H3325=0,NETWORKDAYS($H$3,H3324,holiday!$B$2:$B$10),IF(DAY(H3324)&lt;DAY(H3325),NETWORKDAYS($H$3,H3324,holiday!$B$2:$B$10),0)))</f>
        <v/>
      </c>
      <c r="O3324" t="str">
        <f>IF(ISBLANK(A3324),"",SUMIF($A$3:$A3324,O$2,$B$3:$B3324))</f>
        <v/>
      </c>
      <c r="P3324" t="str">
        <f>IF(ISBLANK(A3324),"",SUMIF($A$3:$A3324,P$2,$B$3:$B3324))</f>
        <v/>
      </c>
      <c r="Q3324" t="str">
        <f>IF(ISBLANK(A3324),"",SUMIF($A$3:$A3324,Q$2,$B$3:$B3324))</f>
        <v/>
      </c>
      <c r="R3324" t="str">
        <f>IF(ISBLANK(A3324),"",SUMIF($A$3:$A3324,R$2,$B$3:$B3324))</f>
        <v/>
      </c>
      <c r="T3324" s="2" t="str">
        <f t="shared" si="419"/>
        <v/>
      </c>
      <c r="U3324" s="2" t="str">
        <f t="shared" si="420"/>
        <v/>
      </c>
      <c r="V3324" s="2" t="str">
        <f t="shared" si="421"/>
        <v/>
      </c>
      <c r="W3324" s="2" t="str">
        <f t="shared" si="422"/>
        <v/>
      </c>
    </row>
    <row r="3325" spans="8:23" x14ac:dyDescent="0.3">
      <c r="H3325" s="12">
        <f t="shared" si="415"/>
        <v>0</v>
      </c>
      <c r="I3325" s="2" t="str">
        <f t="shared" si="416"/>
        <v/>
      </c>
      <c r="J3325" s="2" t="str">
        <f>IF(ISBLANK(A3325),"",-SUM(I$3:I3325))</f>
        <v/>
      </c>
      <c r="K3325" s="2" t="str">
        <f t="shared" si="417"/>
        <v/>
      </c>
      <c r="L3325" s="7" t="str">
        <f t="shared" si="418"/>
        <v/>
      </c>
      <c r="M3325" s="7" t="str">
        <f>IF(ISBLANK(A3325),"",K3325/($M$1+SUM(K$3:K3324)))</f>
        <v/>
      </c>
      <c r="N3325" t="str">
        <f>IF(ISBLANK(A3325),"",IF(H3326=0,NETWORKDAYS($H$3,H3325,holiday!$B$2:$B$10),IF(DAY(H3325)&lt;DAY(H3326),NETWORKDAYS($H$3,H3325,holiday!$B$2:$B$10),0)))</f>
        <v/>
      </c>
      <c r="O3325" t="str">
        <f>IF(ISBLANK(A3325),"",SUMIF($A$3:$A3325,O$2,$B$3:$B3325))</f>
        <v/>
      </c>
      <c r="P3325" t="str">
        <f>IF(ISBLANK(A3325),"",SUMIF($A$3:$A3325,P$2,$B$3:$B3325))</f>
        <v/>
      </c>
      <c r="Q3325" t="str">
        <f>IF(ISBLANK(A3325),"",SUMIF($A$3:$A3325,Q$2,$B$3:$B3325))</f>
        <v/>
      </c>
      <c r="R3325" t="str">
        <f>IF(ISBLANK(A3325),"",SUMIF($A$3:$A3325,R$2,$B$3:$B3325))</f>
        <v/>
      </c>
      <c r="T3325" s="2" t="str">
        <f t="shared" si="419"/>
        <v/>
      </c>
      <c r="U3325" s="2" t="str">
        <f t="shared" si="420"/>
        <v/>
      </c>
      <c r="V3325" s="2" t="str">
        <f t="shared" si="421"/>
        <v/>
      </c>
      <c r="W3325" s="2" t="str">
        <f t="shared" si="422"/>
        <v/>
      </c>
    </row>
    <row r="3326" spans="8:23" x14ac:dyDescent="0.3">
      <c r="H3326" s="12">
        <f t="shared" si="415"/>
        <v>0</v>
      </c>
      <c r="I3326" s="2" t="str">
        <f t="shared" si="416"/>
        <v/>
      </c>
      <c r="J3326" s="2" t="str">
        <f>IF(ISBLANK(A3326),"",-SUM(I$3:I3326))</f>
        <v/>
      </c>
      <c r="K3326" s="2" t="str">
        <f t="shared" si="417"/>
        <v/>
      </c>
      <c r="L3326" s="7" t="str">
        <f t="shared" si="418"/>
        <v/>
      </c>
      <c r="M3326" s="7" t="str">
        <f>IF(ISBLANK(A3326),"",K3326/($M$1+SUM(K$3:K3325)))</f>
        <v/>
      </c>
      <c r="N3326" t="str">
        <f>IF(ISBLANK(A3326),"",IF(H3327=0,NETWORKDAYS($H$3,H3326,holiday!$B$2:$B$10),IF(DAY(H3326)&lt;DAY(H3327),NETWORKDAYS($H$3,H3326,holiday!$B$2:$B$10),0)))</f>
        <v/>
      </c>
      <c r="O3326" t="str">
        <f>IF(ISBLANK(A3326),"",SUMIF($A$3:$A3326,O$2,$B$3:$B3326))</f>
        <v/>
      </c>
      <c r="P3326" t="str">
        <f>IF(ISBLANK(A3326),"",SUMIF($A$3:$A3326,P$2,$B$3:$B3326))</f>
        <v/>
      </c>
      <c r="Q3326" t="str">
        <f>IF(ISBLANK(A3326),"",SUMIF($A$3:$A3326,Q$2,$B$3:$B3326))</f>
        <v/>
      </c>
      <c r="R3326" t="str">
        <f>IF(ISBLANK(A3326),"",SUMIF($A$3:$A3326,R$2,$B$3:$B3326))</f>
        <v/>
      </c>
      <c r="T3326" s="2" t="str">
        <f t="shared" si="419"/>
        <v/>
      </c>
      <c r="U3326" s="2" t="str">
        <f t="shared" si="420"/>
        <v/>
      </c>
      <c r="V3326" s="2" t="str">
        <f t="shared" si="421"/>
        <v/>
      </c>
      <c r="W3326" s="2" t="str">
        <f t="shared" si="422"/>
        <v/>
      </c>
    </row>
    <row r="3327" spans="8:23" x14ac:dyDescent="0.3">
      <c r="H3327" s="12">
        <f t="shared" si="415"/>
        <v>0</v>
      </c>
      <c r="I3327" s="2" t="str">
        <f t="shared" si="416"/>
        <v/>
      </c>
      <c r="J3327" s="2" t="str">
        <f>IF(ISBLANK(A3327),"",-SUM(I$3:I3327))</f>
        <v/>
      </c>
      <c r="K3327" s="2" t="str">
        <f t="shared" si="417"/>
        <v/>
      </c>
      <c r="L3327" s="7" t="str">
        <f t="shared" si="418"/>
        <v/>
      </c>
      <c r="M3327" s="7" t="str">
        <f>IF(ISBLANK(A3327),"",K3327/($M$1+SUM(K$3:K3326)))</f>
        <v/>
      </c>
      <c r="N3327" t="str">
        <f>IF(ISBLANK(A3327),"",IF(H3328=0,NETWORKDAYS($H$3,H3327,holiday!$B$2:$B$10),IF(DAY(H3327)&lt;DAY(H3328),NETWORKDAYS($H$3,H3327,holiday!$B$2:$B$10),0)))</f>
        <v/>
      </c>
      <c r="O3327" t="str">
        <f>IF(ISBLANK(A3327),"",SUMIF($A$3:$A3327,O$2,$B$3:$B3327))</f>
        <v/>
      </c>
      <c r="P3327" t="str">
        <f>IF(ISBLANK(A3327),"",SUMIF($A$3:$A3327,P$2,$B$3:$B3327))</f>
        <v/>
      </c>
      <c r="Q3327" t="str">
        <f>IF(ISBLANK(A3327),"",SUMIF($A$3:$A3327,Q$2,$B$3:$B3327))</f>
        <v/>
      </c>
      <c r="R3327" t="str">
        <f>IF(ISBLANK(A3327),"",SUMIF($A$3:$A3327,R$2,$B$3:$B3327))</f>
        <v/>
      </c>
      <c r="T3327" s="2" t="str">
        <f t="shared" si="419"/>
        <v/>
      </c>
      <c r="U3327" s="2" t="str">
        <f t="shared" si="420"/>
        <v/>
      </c>
      <c r="V3327" s="2" t="str">
        <f t="shared" si="421"/>
        <v/>
      </c>
      <c r="W3327" s="2" t="str">
        <f t="shared" si="422"/>
        <v/>
      </c>
    </row>
    <row r="3328" spans="8:23" x14ac:dyDescent="0.3">
      <c r="H3328" s="12">
        <f t="shared" si="415"/>
        <v>0</v>
      </c>
      <c r="I3328" s="2" t="str">
        <f t="shared" si="416"/>
        <v/>
      </c>
      <c r="J3328" s="2" t="str">
        <f>IF(ISBLANK(A3328),"",-SUM(I$3:I3328))</f>
        <v/>
      </c>
      <c r="K3328" s="2" t="str">
        <f t="shared" si="417"/>
        <v/>
      </c>
      <c r="L3328" s="7" t="str">
        <f t="shared" si="418"/>
        <v/>
      </c>
      <c r="M3328" s="7" t="str">
        <f>IF(ISBLANK(A3328),"",K3328/($M$1+SUM(K$3:K3327)))</f>
        <v/>
      </c>
      <c r="N3328" t="str">
        <f>IF(ISBLANK(A3328),"",IF(H3329=0,NETWORKDAYS($H$3,H3328,holiday!$B$2:$B$10),IF(DAY(H3328)&lt;DAY(H3329),NETWORKDAYS($H$3,H3328,holiday!$B$2:$B$10),0)))</f>
        <v/>
      </c>
      <c r="O3328" t="str">
        <f>IF(ISBLANK(A3328),"",SUMIF($A$3:$A3328,O$2,$B$3:$B3328))</f>
        <v/>
      </c>
      <c r="P3328" t="str">
        <f>IF(ISBLANK(A3328),"",SUMIF($A$3:$A3328,P$2,$B$3:$B3328))</f>
        <v/>
      </c>
      <c r="Q3328" t="str">
        <f>IF(ISBLANK(A3328),"",SUMIF($A$3:$A3328,Q$2,$B$3:$B3328))</f>
        <v/>
      </c>
      <c r="R3328" t="str">
        <f>IF(ISBLANK(A3328),"",SUMIF($A$3:$A3328,R$2,$B$3:$B3328))</f>
        <v/>
      </c>
      <c r="T3328" s="2" t="str">
        <f t="shared" si="419"/>
        <v/>
      </c>
      <c r="U3328" s="2" t="str">
        <f t="shared" si="420"/>
        <v/>
      </c>
      <c r="V3328" s="2" t="str">
        <f t="shared" si="421"/>
        <v/>
      </c>
      <c r="W3328" s="2" t="str">
        <f t="shared" si="422"/>
        <v/>
      </c>
    </row>
    <row r="3329" spans="8:23" x14ac:dyDescent="0.3">
      <c r="H3329" s="12">
        <f t="shared" si="415"/>
        <v>0</v>
      </c>
      <c r="I3329" s="2" t="str">
        <f t="shared" si="416"/>
        <v/>
      </c>
      <c r="J3329" s="2" t="str">
        <f>IF(ISBLANK(A3329),"",-SUM(I$3:I3329))</f>
        <v/>
      </c>
      <c r="K3329" s="2" t="str">
        <f t="shared" si="417"/>
        <v/>
      </c>
      <c r="L3329" s="7" t="str">
        <f t="shared" si="418"/>
        <v/>
      </c>
      <c r="M3329" s="7" t="str">
        <f>IF(ISBLANK(A3329),"",K3329/($M$1+SUM(K$3:K3328)))</f>
        <v/>
      </c>
      <c r="N3329" t="str">
        <f>IF(ISBLANK(A3329),"",IF(H3330=0,NETWORKDAYS($H$3,H3329,holiday!$B$2:$B$10),IF(DAY(H3329)&lt;DAY(H3330),NETWORKDAYS($H$3,H3329,holiday!$B$2:$B$10),0)))</f>
        <v/>
      </c>
      <c r="O3329" t="str">
        <f>IF(ISBLANK(A3329),"",SUMIF($A$3:$A3329,O$2,$B$3:$B3329))</f>
        <v/>
      </c>
      <c r="P3329" t="str">
        <f>IF(ISBLANK(A3329),"",SUMIF($A$3:$A3329,P$2,$B$3:$B3329))</f>
        <v/>
      </c>
      <c r="Q3329" t="str">
        <f>IF(ISBLANK(A3329),"",SUMIF($A$3:$A3329,Q$2,$B$3:$B3329))</f>
        <v/>
      </c>
      <c r="R3329" t="str">
        <f>IF(ISBLANK(A3329),"",SUMIF($A$3:$A3329,R$2,$B$3:$B3329))</f>
        <v/>
      </c>
      <c r="T3329" s="2" t="str">
        <f t="shared" si="419"/>
        <v/>
      </c>
      <c r="U3329" s="2" t="str">
        <f t="shared" si="420"/>
        <v/>
      </c>
      <c r="V3329" s="2" t="str">
        <f t="shared" si="421"/>
        <v/>
      </c>
      <c r="W3329" s="2" t="str">
        <f t="shared" si="422"/>
        <v/>
      </c>
    </row>
    <row r="3330" spans="8:23" x14ac:dyDescent="0.3">
      <c r="H3330" s="12">
        <f t="shared" si="415"/>
        <v>0</v>
      </c>
      <c r="I3330" s="2" t="str">
        <f t="shared" si="416"/>
        <v/>
      </c>
      <c r="J3330" s="2" t="str">
        <f>IF(ISBLANK(A3330),"",-SUM(I$3:I3330))</f>
        <v/>
      </c>
      <c r="K3330" s="2" t="str">
        <f t="shared" si="417"/>
        <v/>
      </c>
      <c r="L3330" s="7" t="str">
        <f t="shared" si="418"/>
        <v/>
      </c>
      <c r="M3330" s="7" t="str">
        <f>IF(ISBLANK(A3330),"",K3330/($M$1+SUM(K$3:K3329)))</f>
        <v/>
      </c>
      <c r="N3330" t="str">
        <f>IF(ISBLANK(A3330),"",IF(H3331=0,NETWORKDAYS($H$3,H3330,holiday!$B$2:$B$10),IF(DAY(H3330)&lt;DAY(H3331),NETWORKDAYS($H$3,H3330,holiday!$B$2:$B$10),0)))</f>
        <v/>
      </c>
      <c r="O3330" t="str">
        <f>IF(ISBLANK(A3330),"",SUMIF($A$3:$A3330,O$2,$B$3:$B3330))</f>
        <v/>
      </c>
      <c r="P3330" t="str">
        <f>IF(ISBLANK(A3330),"",SUMIF($A$3:$A3330,P$2,$B$3:$B3330))</f>
        <v/>
      </c>
      <c r="Q3330" t="str">
        <f>IF(ISBLANK(A3330),"",SUMIF($A$3:$A3330,Q$2,$B$3:$B3330))</f>
        <v/>
      </c>
      <c r="R3330" t="str">
        <f>IF(ISBLANK(A3330),"",SUMIF($A$3:$A3330,R$2,$B$3:$B3330))</f>
        <v/>
      </c>
      <c r="T3330" s="2" t="str">
        <f t="shared" si="419"/>
        <v/>
      </c>
      <c r="U3330" s="2" t="str">
        <f t="shared" si="420"/>
        <v/>
      </c>
      <c r="V3330" s="2" t="str">
        <f t="shared" si="421"/>
        <v/>
      </c>
      <c r="W3330" s="2" t="str">
        <f t="shared" si="422"/>
        <v/>
      </c>
    </row>
    <row r="3331" spans="8:23" x14ac:dyDescent="0.3">
      <c r="H3331" s="12">
        <f t="shared" si="415"/>
        <v>0</v>
      </c>
      <c r="I3331" s="2" t="str">
        <f t="shared" si="416"/>
        <v/>
      </c>
      <c r="J3331" s="2" t="str">
        <f>IF(ISBLANK(A3331),"",-SUM(I$3:I3331))</f>
        <v/>
      </c>
      <c r="K3331" s="2" t="str">
        <f t="shared" si="417"/>
        <v/>
      </c>
      <c r="L3331" s="7" t="str">
        <f t="shared" si="418"/>
        <v/>
      </c>
      <c r="M3331" s="7" t="str">
        <f>IF(ISBLANK(A3331),"",K3331/($M$1+SUM(K$3:K3330)))</f>
        <v/>
      </c>
      <c r="N3331" t="str">
        <f>IF(ISBLANK(A3331),"",IF(H3332=0,NETWORKDAYS($H$3,H3331,holiday!$B$2:$B$10),IF(DAY(H3331)&lt;DAY(H3332),NETWORKDAYS($H$3,H3331,holiday!$B$2:$B$10),0)))</f>
        <v/>
      </c>
      <c r="O3331" t="str">
        <f>IF(ISBLANK(A3331),"",SUMIF($A$3:$A3331,O$2,$B$3:$B3331))</f>
        <v/>
      </c>
      <c r="P3331" t="str">
        <f>IF(ISBLANK(A3331),"",SUMIF($A$3:$A3331,P$2,$B$3:$B3331))</f>
        <v/>
      </c>
      <c r="Q3331" t="str">
        <f>IF(ISBLANK(A3331),"",SUMIF($A$3:$A3331,Q$2,$B$3:$B3331))</f>
        <v/>
      </c>
      <c r="R3331" t="str">
        <f>IF(ISBLANK(A3331),"",SUMIF($A$3:$A3331,R$2,$B$3:$B3331))</f>
        <v/>
      </c>
      <c r="T3331" s="2" t="str">
        <f t="shared" si="419"/>
        <v/>
      </c>
      <c r="U3331" s="2" t="str">
        <f t="shared" si="420"/>
        <v/>
      </c>
      <c r="V3331" s="2" t="str">
        <f t="shared" si="421"/>
        <v/>
      </c>
      <c r="W3331" s="2" t="str">
        <f t="shared" si="422"/>
        <v/>
      </c>
    </row>
    <row r="3332" spans="8:23" x14ac:dyDescent="0.3">
      <c r="H3332" s="12">
        <f t="shared" ref="H3332:H3395" si="423">IF(ISBLANK(D3332),,LEFT(D3332,LEN(D3332)-6)*1)</f>
        <v>0</v>
      </c>
      <c r="I3332" s="2" t="str">
        <f t="shared" si="416"/>
        <v/>
      </c>
      <c r="J3332" s="2" t="str">
        <f>IF(ISBLANK(A3332),"",-SUM(I$3:I3332))</f>
        <v/>
      </c>
      <c r="K3332" s="2" t="str">
        <f t="shared" si="417"/>
        <v/>
      </c>
      <c r="L3332" s="7" t="str">
        <f t="shared" si="418"/>
        <v/>
      </c>
      <c r="M3332" s="7" t="str">
        <f>IF(ISBLANK(A3332),"",K3332/($M$1+SUM(K$3:K3331)))</f>
        <v/>
      </c>
      <c r="N3332" t="str">
        <f>IF(ISBLANK(A3332),"",IF(H3333=0,NETWORKDAYS($H$3,H3332,holiday!$B$2:$B$10),IF(DAY(H3332)&lt;DAY(H3333),NETWORKDAYS($H$3,H3332,holiday!$B$2:$B$10),0)))</f>
        <v/>
      </c>
      <c r="O3332" t="str">
        <f>IF(ISBLANK(A3332),"",SUMIF($A$3:$A3332,O$2,$B$3:$B3332))</f>
        <v/>
      </c>
      <c r="P3332" t="str">
        <f>IF(ISBLANK(A3332),"",SUMIF($A$3:$A3332,P$2,$B$3:$B3332))</f>
        <v/>
      </c>
      <c r="Q3332" t="str">
        <f>IF(ISBLANK(A3332),"",SUMIF($A$3:$A3332,Q$2,$B$3:$B3332))</f>
        <v/>
      </c>
      <c r="R3332" t="str">
        <f>IF(ISBLANK(A3332),"",SUMIF($A$3:$A3332,R$2,$B$3:$B3332))</f>
        <v/>
      </c>
      <c r="T3332" s="2" t="str">
        <f t="shared" si="419"/>
        <v/>
      </c>
      <c r="U3332" s="2" t="str">
        <f t="shared" si="420"/>
        <v/>
      </c>
      <c r="V3332" s="2" t="str">
        <f t="shared" si="421"/>
        <v/>
      </c>
      <c r="W3332" s="2" t="str">
        <f t="shared" si="422"/>
        <v/>
      </c>
    </row>
    <row r="3333" spans="8:23" x14ac:dyDescent="0.3">
      <c r="H3333" s="12">
        <f t="shared" si="423"/>
        <v>0</v>
      </c>
      <c r="I3333" s="2" t="str">
        <f t="shared" si="416"/>
        <v/>
      </c>
      <c r="J3333" s="2" t="str">
        <f>IF(ISBLANK(A3333),"",-SUM(I$3:I3333))</f>
        <v/>
      </c>
      <c r="K3333" s="2" t="str">
        <f t="shared" si="417"/>
        <v/>
      </c>
      <c r="L3333" s="7" t="str">
        <f t="shared" si="418"/>
        <v/>
      </c>
      <c r="M3333" s="7" t="str">
        <f>IF(ISBLANK(A3333),"",K3333/($M$1+SUM(K$3:K3332)))</f>
        <v/>
      </c>
      <c r="N3333" t="str">
        <f>IF(ISBLANK(A3333),"",IF(H3334=0,NETWORKDAYS($H$3,H3333,holiday!$B$2:$B$10),IF(DAY(H3333)&lt;DAY(H3334),NETWORKDAYS($H$3,H3333,holiday!$B$2:$B$10),0)))</f>
        <v/>
      </c>
      <c r="O3333" t="str">
        <f>IF(ISBLANK(A3333),"",SUMIF($A$3:$A3333,O$2,$B$3:$B3333))</f>
        <v/>
      </c>
      <c r="P3333" t="str">
        <f>IF(ISBLANK(A3333),"",SUMIF($A$3:$A3333,P$2,$B$3:$B3333))</f>
        <v/>
      </c>
      <c r="Q3333" t="str">
        <f>IF(ISBLANK(A3333),"",SUMIF($A$3:$A3333,Q$2,$B$3:$B3333))</f>
        <v/>
      </c>
      <c r="R3333" t="str">
        <f>IF(ISBLANK(A3333),"",SUMIF($A$3:$A3333,R$2,$B$3:$B3333))</f>
        <v/>
      </c>
      <c r="T3333" s="2" t="str">
        <f t="shared" si="419"/>
        <v/>
      </c>
      <c r="U3333" s="2" t="str">
        <f t="shared" si="420"/>
        <v/>
      </c>
      <c r="V3333" s="2" t="str">
        <f t="shared" si="421"/>
        <v/>
      </c>
      <c r="W3333" s="2" t="str">
        <f t="shared" si="422"/>
        <v/>
      </c>
    </row>
    <row r="3334" spans="8:23" x14ac:dyDescent="0.3">
      <c r="H3334" s="12">
        <f t="shared" si="423"/>
        <v>0</v>
      </c>
      <c r="I3334" s="2" t="str">
        <f t="shared" si="416"/>
        <v/>
      </c>
      <c r="J3334" s="2" t="str">
        <f>IF(ISBLANK(A3334),"",-SUM(I$3:I3334))</f>
        <v/>
      </c>
      <c r="K3334" s="2" t="str">
        <f t="shared" si="417"/>
        <v/>
      </c>
      <c r="L3334" s="7" t="str">
        <f t="shared" si="418"/>
        <v/>
      </c>
      <c r="M3334" s="7" t="str">
        <f>IF(ISBLANK(A3334),"",K3334/($M$1+SUM(K$3:K3333)))</f>
        <v/>
      </c>
      <c r="N3334" t="str">
        <f>IF(ISBLANK(A3334),"",IF(H3335=0,NETWORKDAYS($H$3,H3334,holiday!$B$2:$B$10),IF(DAY(H3334)&lt;DAY(H3335),NETWORKDAYS($H$3,H3334,holiday!$B$2:$B$10),0)))</f>
        <v/>
      </c>
      <c r="O3334" t="str">
        <f>IF(ISBLANK(A3334),"",SUMIF($A$3:$A3334,O$2,$B$3:$B3334))</f>
        <v/>
      </c>
      <c r="P3334" t="str">
        <f>IF(ISBLANK(A3334),"",SUMIF($A$3:$A3334,P$2,$B$3:$B3334))</f>
        <v/>
      </c>
      <c r="Q3334" t="str">
        <f>IF(ISBLANK(A3334),"",SUMIF($A$3:$A3334,Q$2,$B$3:$B3334))</f>
        <v/>
      </c>
      <c r="R3334" t="str">
        <f>IF(ISBLANK(A3334),"",SUMIF($A$3:$A3334,R$2,$B$3:$B3334))</f>
        <v/>
      </c>
      <c r="T3334" s="2" t="str">
        <f t="shared" si="419"/>
        <v/>
      </c>
      <c r="U3334" s="2" t="str">
        <f t="shared" si="420"/>
        <v/>
      </c>
      <c r="V3334" s="2" t="str">
        <f t="shared" si="421"/>
        <v/>
      </c>
      <c r="W3334" s="2" t="str">
        <f t="shared" si="422"/>
        <v/>
      </c>
    </row>
    <row r="3335" spans="8:23" x14ac:dyDescent="0.3">
      <c r="H3335" s="12">
        <f t="shared" si="423"/>
        <v>0</v>
      </c>
      <c r="I3335" s="2" t="str">
        <f t="shared" si="416"/>
        <v/>
      </c>
      <c r="J3335" s="2" t="str">
        <f>IF(ISBLANK(A3335),"",-SUM(I$3:I3335))</f>
        <v/>
      </c>
      <c r="K3335" s="2" t="str">
        <f t="shared" si="417"/>
        <v/>
      </c>
      <c r="L3335" s="7" t="str">
        <f t="shared" si="418"/>
        <v/>
      </c>
      <c r="M3335" s="7" t="str">
        <f>IF(ISBLANK(A3335),"",K3335/($M$1+SUM(K$3:K3334)))</f>
        <v/>
      </c>
      <c r="N3335" t="str">
        <f>IF(ISBLANK(A3335),"",IF(H3336=0,NETWORKDAYS($H$3,H3335,holiday!$B$2:$B$10),IF(DAY(H3335)&lt;DAY(H3336),NETWORKDAYS($H$3,H3335,holiday!$B$2:$B$10),0)))</f>
        <v/>
      </c>
      <c r="O3335" t="str">
        <f>IF(ISBLANK(A3335),"",SUMIF($A$3:$A3335,O$2,$B$3:$B3335))</f>
        <v/>
      </c>
      <c r="P3335" t="str">
        <f>IF(ISBLANK(A3335),"",SUMIF($A$3:$A3335,P$2,$B$3:$B3335))</f>
        <v/>
      </c>
      <c r="Q3335" t="str">
        <f>IF(ISBLANK(A3335),"",SUMIF($A$3:$A3335,Q$2,$B$3:$B3335))</f>
        <v/>
      </c>
      <c r="R3335" t="str">
        <f>IF(ISBLANK(A3335),"",SUMIF($A$3:$A3335,R$2,$B$3:$B3335))</f>
        <v/>
      </c>
      <c r="T3335" s="2" t="str">
        <f t="shared" si="419"/>
        <v/>
      </c>
      <c r="U3335" s="2" t="str">
        <f t="shared" si="420"/>
        <v/>
      </c>
      <c r="V3335" s="2" t="str">
        <f t="shared" si="421"/>
        <v/>
      </c>
      <c r="W3335" s="2" t="str">
        <f t="shared" si="422"/>
        <v/>
      </c>
    </row>
    <row r="3336" spans="8:23" x14ac:dyDescent="0.3">
      <c r="H3336" s="12">
        <f t="shared" si="423"/>
        <v>0</v>
      </c>
      <c r="I3336" s="2" t="str">
        <f t="shared" si="416"/>
        <v/>
      </c>
      <c r="J3336" s="2" t="str">
        <f>IF(ISBLANK(A3336),"",-SUM(I$3:I3336))</f>
        <v/>
      </c>
      <c r="K3336" s="2" t="str">
        <f t="shared" si="417"/>
        <v/>
      </c>
      <c r="L3336" s="7" t="str">
        <f t="shared" si="418"/>
        <v/>
      </c>
      <c r="M3336" s="7" t="str">
        <f>IF(ISBLANK(A3336),"",K3336/($M$1+SUM(K$3:K3335)))</f>
        <v/>
      </c>
      <c r="N3336" t="str">
        <f>IF(ISBLANK(A3336),"",IF(H3337=0,NETWORKDAYS($H$3,H3336,holiday!$B$2:$B$10),IF(DAY(H3336)&lt;DAY(H3337),NETWORKDAYS($H$3,H3336,holiday!$B$2:$B$10),0)))</f>
        <v/>
      </c>
      <c r="O3336" t="str">
        <f>IF(ISBLANK(A3336),"",SUMIF($A$3:$A3336,O$2,$B$3:$B3336))</f>
        <v/>
      </c>
      <c r="P3336" t="str">
        <f>IF(ISBLANK(A3336),"",SUMIF($A$3:$A3336,P$2,$B$3:$B3336))</f>
        <v/>
      </c>
      <c r="Q3336" t="str">
        <f>IF(ISBLANK(A3336),"",SUMIF($A$3:$A3336,Q$2,$B$3:$B3336))</f>
        <v/>
      </c>
      <c r="R3336" t="str">
        <f>IF(ISBLANK(A3336),"",SUMIF($A$3:$A3336,R$2,$B$3:$B3336))</f>
        <v/>
      </c>
      <c r="T3336" s="2" t="str">
        <f t="shared" si="419"/>
        <v/>
      </c>
      <c r="U3336" s="2" t="str">
        <f t="shared" si="420"/>
        <v/>
      </c>
      <c r="V3336" s="2" t="str">
        <f t="shared" si="421"/>
        <v/>
      </c>
      <c r="W3336" s="2" t="str">
        <f t="shared" si="422"/>
        <v/>
      </c>
    </row>
    <row r="3337" spans="8:23" x14ac:dyDescent="0.3">
      <c r="H3337" s="12">
        <f t="shared" si="423"/>
        <v>0</v>
      </c>
      <c r="I3337" s="2" t="str">
        <f t="shared" si="416"/>
        <v/>
      </c>
      <c r="J3337" s="2" t="str">
        <f>IF(ISBLANK(A3337),"",-SUM(I$3:I3337))</f>
        <v/>
      </c>
      <c r="K3337" s="2" t="str">
        <f t="shared" si="417"/>
        <v/>
      </c>
      <c r="L3337" s="7" t="str">
        <f t="shared" si="418"/>
        <v/>
      </c>
      <c r="M3337" s="7" t="str">
        <f>IF(ISBLANK(A3337),"",K3337/($M$1+SUM(K$3:K3336)))</f>
        <v/>
      </c>
      <c r="N3337" t="str">
        <f>IF(ISBLANK(A3337),"",IF(H3338=0,NETWORKDAYS($H$3,H3337,holiday!$B$2:$B$10),IF(DAY(H3337)&lt;DAY(H3338),NETWORKDAYS($H$3,H3337,holiday!$B$2:$B$10),0)))</f>
        <v/>
      </c>
      <c r="O3337" t="str">
        <f>IF(ISBLANK(A3337),"",SUMIF($A$3:$A3337,O$2,$B$3:$B3337))</f>
        <v/>
      </c>
      <c r="P3337" t="str">
        <f>IF(ISBLANK(A3337),"",SUMIF($A$3:$A3337,P$2,$B$3:$B3337))</f>
        <v/>
      </c>
      <c r="Q3337" t="str">
        <f>IF(ISBLANK(A3337),"",SUMIF($A$3:$A3337,Q$2,$B$3:$B3337))</f>
        <v/>
      </c>
      <c r="R3337" t="str">
        <f>IF(ISBLANK(A3337),"",SUMIF($A$3:$A3337,R$2,$B$3:$B3337))</f>
        <v/>
      </c>
      <c r="T3337" s="2" t="str">
        <f t="shared" si="419"/>
        <v/>
      </c>
      <c r="U3337" s="2" t="str">
        <f t="shared" si="420"/>
        <v/>
      </c>
      <c r="V3337" s="2" t="str">
        <f t="shared" si="421"/>
        <v/>
      </c>
      <c r="W3337" s="2" t="str">
        <f t="shared" si="422"/>
        <v/>
      </c>
    </row>
    <row r="3338" spans="8:23" x14ac:dyDescent="0.3">
      <c r="H3338" s="12">
        <f t="shared" si="423"/>
        <v>0</v>
      </c>
      <c r="I3338" s="2" t="str">
        <f t="shared" si="416"/>
        <v/>
      </c>
      <c r="J3338" s="2" t="str">
        <f>IF(ISBLANK(A3338),"",-SUM(I$3:I3338))</f>
        <v/>
      </c>
      <c r="K3338" s="2" t="str">
        <f t="shared" si="417"/>
        <v/>
      </c>
      <c r="L3338" s="7" t="str">
        <f t="shared" si="418"/>
        <v/>
      </c>
      <c r="M3338" s="7" t="str">
        <f>IF(ISBLANK(A3338),"",K3338/($M$1+SUM(K$3:K3337)))</f>
        <v/>
      </c>
      <c r="N3338" t="str">
        <f>IF(ISBLANK(A3338),"",IF(H3339=0,NETWORKDAYS($H$3,H3338,holiday!$B$2:$B$10),IF(DAY(H3338)&lt;DAY(H3339),NETWORKDAYS($H$3,H3338,holiday!$B$2:$B$10),0)))</f>
        <v/>
      </c>
      <c r="O3338" t="str">
        <f>IF(ISBLANK(A3338),"",SUMIF($A$3:$A3338,O$2,$B$3:$B3338))</f>
        <v/>
      </c>
      <c r="P3338" t="str">
        <f>IF(ISBLANK(A3338),"",SUMIF($A$3:$A3338,P$2,$B$3:$B3338))</f>
        <v/>
      </c>
      <c r="Q3338" t="str">
        <f>IF(ISBLANK(A3338),"",SUMIF($A$3:$A3338,Q$2,$B$3:$B3338))</f>
        <v/>
      </c>
      <c r="R3338" t="str">
        <f>IF(ISBLANK(A3338),"",SUMIF($A$3:$A3338,R$2,$B$3:$B3338))</f>
        <v/>
      </c>
      <c r="T3338" s="2" t="str">
        <f t="shared" si="419"/>
        <v/>
      </c>
      <c r="U3338" s="2" t="str">
        <f t="shared" si="420"/>
        <v/>
      </c>
      <c r="V3338" s="2" t="str">
        <f t="shared" si="421"/>
        <v/>
      </c>
      <c r="W3338" s="2" t="str">
        <f t="shared" si="422"/>
        <v/>
      </c>
    </row>
    <row r="3339" spans="8:23" x14ac:dyDescent="0.3">
      <c r="H3339" s="12">
        <f t="shared" si="423"/>
        <v>0</v>
      </c>
      <c r="I3339" s="2" t="str">
        <f t="shared" si="416"/>
        <v/>
      </c>
      <c r="J3339" s="2" t="str">
        <f>IF(ISBLANK(A3339),"",-SUM(I$3:I3339))</f>
        <v/>
      </c>
      <c r="K3339" s="2" t="str">
        <f t="shared" si="417"/>
        <v/>
      </c>
      <c r="L3339" s="7" t="str">
        <f t="shared" si="418"/>
        <v/>
      </c>
      <c r="M3339" s="7" t="str">
        <f>IF(ISBLANK(A3339),"",K3339/($M$1+SUM(K$3:K3338)))</f>
        <v/>
      </c>
      <c r="N3339" t="str">
        <f>IF(ISBLANK(A3339),"",IF(H3340=0,NETWORKDAYS($H$3,H3339,holiday!$B$2:$B$10),IF(DAY(H3339)&lt;DAY(H3340),NETWORKDAYS($H$3,H3339,holiday!$B$2:$B$10),0)))</f>
        <v/>
      </c>
      <c r="O3339" t="str">
        <f>IF(ISBLANK(A3339),"",SUMIF($A$3:$A3339,O$2,$B$3:$B3339))</f>
        <v/>
      </c>
      <c r="P3339" t="str">
        <f>IF(ISBLANK(A3339),"",SUMIF($A$3:$A3339,P$2,$B$3:$B3339))</f>
        <v/>
      </c>
      <c r="Q3339" t="str">
        <f>IF(ISBLANK(A3339),"",SUMIF($A$3:$A3339,Q$2,$B$3:$B3339))</f>
        <v/>
      </c>
      <c r="R3339" t="str">
        <f>IF(ISBLANK(A3339),"",SUMIF($A$3:$A3339,R$2,$B$3:$B3339))</f>
        <v/>
      </c>
      <c r="T3339" s="2" t="str">
        <f t="shared" si="419"/>
        <v/>
      </c>
      <c r="U3339" s="2" t="str">
        <f t="shared" si="420"/>
        <v/>
      </c>
      <c r="V3339" s="2" t="str">
        <f t="shared" si="421"/>
        <v/>
      </c>
      <c r="W3339" s="2" t="str">
        <f t="shared" si="422"/>
        <v/>
      </c>
    </row>
    <row r="3340" spans="8:23" x14ac:dyDescent="0.3">
      <c r="H3340" s="12">
        <f t="shared" si="423"/>
        <v>0</v>
      </c>
      <c r="I3340" s="2" t="str">
        <f t="shared" si="416"/>
        <v/>
      </c>
      <c r="J3340" s="2" t="str">
        <f>IF(ISBLANK(A3340),"",-SUM(I$3:I3340))</f>
        <v/>
      </c>
      <c r="K3340" s="2" t="str">
        <f t="shared" si="417"/>
        <v/>
      </c>
      <c r="L3340" s="7" t="str">
        <f t="shared" si="418"/>
        <v/>
      </c>
      <c r="M3340" s="7" t="str">
        <f>IF(ISBLANK(A3340),"",K3340/($M$1+SUM(K$3:K3339)))</f>
        <v/>
      </c>
      <c r="N3340" t="str">
        <f>IF(ISBLANK(A3340),"",IF(H3341=0,NETWORKDAYS($H$3,H3340,holiday!$B$2:$B$10),IF(DAY(H3340)&lt;DAY(H3341),NETWORKDAYS($H$3,H3340,holiday!$B$2:$B$10),0)))</f>
        <v/>
      </c>
      <c r="O3340" t="str">
        <f>IF(ISBLANK(A3340),"",SUMIF($A$3:$A3340,O$2,$B$3:$B3340))</f>
        <v/>
      </c>
      <c r="P3340" t="str">
        <f>IF(ISBLANK(A3340),"",SUMIF($A$3:$A3340,P$2,$B$3:$B3340))</f>
        <v/>
      </c>
      <c r="Q3340" t="str">
        <f>IF(ISBLANK(A3340),"",SUMIF($A$3:$A3340,Q$2,$B$3:$B3340))</f>
        <v/>
      </c>
      <c r="R3340" t="str">
        <f>IF(ISBLANK(A3340),"",SUMIF($A$3:$A3340,R$2,$B$3:$B3340))</f>
        <v/>
      </c>
      <c r="T3340" s="2" t="str">
        <f t="shared" si="419"/>
        <v/>
      </c>
      <c r="U3340" s="2" t="str">
        <f t="shared" si="420"/>
        <v/>
      </c>
      <c r="V3340" s="2" t="str">
        <f t="shared" si="421"/>
        <v/>
      </c>
      <c r="W3340" s="2" t="str">
        <f t="shared" si="422"/>
        <v/>
      </c>
    </row>
    <row r="3341" spans="8:23" x14ac:dyDescent="0.3">
      <c r="H3341" s="12">
        <f t="shared" si="423"/>
        <v>0</v>
      </c>
      <c r="I3341" s="2" t="str">
        <f t="shared" si="416"/>
        <v/>
      </c>
      <c r="J3341" s="2" t="str">
        <f>IF(ISBLANK(A3341),"",-SUM(I$3:I3341))</f>
        <v/>
      </c>
      <c r="K3341" s="2" t="str">
        <f t="shared" si="417"/>
        <v/>
      </c>
      <c r="L3341" s="7" t="str">
        <f t="shared" si="418"/>
        <v/>
      </c>
      <c r="M3341" s="7" t="str">
        <f>IF(ISBLANK(A3341),"",K3341/($M$1+SUM(K$3:K3340)))</f>
        <v/>
      </c>
      <c r="N3341" t="str">
        <f>IF(ISBLANK(A3341),"",IF(H3342=0,NETWORKDAYS($H$3,H3341,holiday!$B$2:$B$10),IF(DAY(H3341)&lt;DAY(H3342),NETWORKDAYS($H$3,H3341,holiday!$B$2:$B$10),0)))</f>
        <v/>
      </c>
      <c r="O3341" t="str">
        <f>IF(ISBLANK(A3341),"",SUMIF($A$3:$A3341,O$2,$B$3:$B3341))</f>
        <v/>
      </c>
      <c r="P3341" t="str">
        <f>IF(ISBLANK(A3341),"",SUMIF($A$3:$A3341,P$2,$B$3:$B3341))</f>
        <v/>
      </c>
      <c r="Q3341" t="str">
        <f>IF(ISBLANK(A3341),"",SUMIF($A$3:$A3341,Q$2,$B$3:$B3341))</f>
        <v/>
      </c>
      <c r="R3341" t="str">
        <f>IF(ISBLANK(A3341),"",SUMIF($A$3:$A3341,R$2,$B$3:$B3341))</f>
        <v/>
      </c>
      <c r="T3341" s="2" t="str">
        <f t="shared" si="419"/>
        <v/>
      </c>
      <c r="U3341" s="2" t="str">
        <f t="shared" si="420"/>
        <v/>
      </c>
      <c r="V3341" s="2" t="str">
        <f t="shared" si="421"/>
        <v/>
      </c>
      <c r="W3341" s="2" t="str">
        <f t="shared" si="422"/>
        <v/>
      </c>
    </row>
    <row r="3342" spans="8:23" x14ac:dyDescent="0.3">
      <c r="H3342" s="12">
        <f t="shared" si="423"/>
        <v>0</v>
      </c>
      <c r="I3342" s="2" t="str">
        <f t="shared" si="416"/>
        <v/>
      </c>
      <c r="J3342" s="2" t="str">
        <f>IF(ISBLANK(A3342),"",-SUM(I$3:I3342))</f>
        <v/>
      </c>
      <c r="K3342" s="2" t="str">
        <f t="shared" si="417"/>
        <v/>
      </c>
      <c r="L3342" s="7" t="str">
        <f t="shared" si="418"/>
        <v/>
      </c>
      <c r="M3342" s="7" t="str">
        <f>IF(ISBLANK(A3342),"",K3342/($M$1+SUM(K$3:K3341)))</f>
        <v/>
      </c>
      <c r="N3342" t="str">
        <f>IF(ISBLANK(A3342),"",IF(H3343=0,NETWORKDAYS($H$3,H3342,holiday!$B$2:$B$10),IF(DAY(H3342)&lt;DAY(H3343),NETWORKDAYS($H$3,H3342,holiday!$B$2:$B$10),0)))</f>
        <v/>
      </c>
      <c r="O3342" t="str">
        <f>IF(ISBLANK(A3342),"",SUMIF($A$3:$A3342,O$2,$B$3:$B3342))</f>
        <v/>
      </c>
      <c r="P3342" t="str">
        <f>IF(ISBLANK(A3342),"",SUMIF($A$3:$A3342,P$2,$B$3:$B3342))</f>
        <v/>
      </c>
      <c r="Q3342" t="str">
        <f>IF(ISBLANK(A3342),"",SUMIF($A$3:$A3342,Q$2,$B$3:$B3342))</f>
        <v/>
      </c>
      <c r="R3342" t="str">
        <f>IF(ISBLANK(A3342),"",SUMIF($A$3:$A3342,R$2,$B$3:$B3342))</f>
        <v/>
      </c>
      <c r="T3342" s="2" t="str">
        <f t="shared" si="419"/>
        <v/>
      </c>
      <c r="U3342" s="2" t="str">
        <f t="shared" si="420"/>
        <v/>
      </c>
      <c r="V3342" s="2" t="str">
        <f t="shared" si="421"/>
        <v/>
      </c>
      <c r="W3342" s="2" t="str">
        <f t="shared" si="422"/>
        <v/>
      </c>
    </row>
    <row r="3343" spans="8:23" x14ac:dyDescent="0.3">
      <c r="H3343" s="12">
        <f t="shared" si="423"/>
        <v>0</v>
      </c>
      <c r="I3343" s="2" t="str">
        <f t="shared" si="416"/>
        <v/>
      </c>
      <c r="J3343" s="2" t="str">
        <f>IF(ISBLANK(A3343),"",-SUM(I$3:I3343))</f>
        <v/>
      </c>
      <c r="K3343" s="2" t="str">
        <f t="shared" si="417"/>
        <v/>
      </c>
      <c r="L3343" s="7" t="str">
        <f t="shared" si="418"/>
        <v/>
      </c>
      <c r="M3343" s="7" t="str">
        <f>IF(ISBLANK(A3343),"",K3343/($M$1+SUM(K$3:K3342)))</f>
        <v/>
      </c>
      <c r="N3343" t="str">
        <f>IF(ISBLANK(A3343),"",IF(H3344=0,NETWORKDAYS($H$3,H3343,holiday!$B$2:$B$10),IF(DAY(H3343)&lt;DAY(H3344),NETWORKDAYS($H$3,H3343,holiday!$B$2:$B$10),0)))</f>
        <v/>
      </c>
      <c r="O3343" t="str">
        <f>IF(ISBLANK(A3343),"",SUMIF($A$3:$A3343,O$2,$B$3:$B3343))</f>
        <v/>
      </c>
      <c r="P3343" t="str">
        <f>IF(ISBLANK(A3343),"",SUMIF($A$3:$A3343,P$2,$B$3:$B3343))</f>
        <v/>
      </c>
      <c r="Q3343" t="str">
        <f>IF(ISBLANK(A3343),"",SUMIF($A$3:$A3343,Q$2,$B$3:$B3343))</f>
        <v/>
      </c>
      <c r="R3343" t="str">
        <f>IF(ISBLANK(A3343),"",SUMIF($A$3:$A3343,R$2,$B$3:$B3343))</f>
        <v/>
      </c>
      <c r="T3343" s="2" t="str">
        <f t="shared" si="419"/>
        <v/>
      </c>
      <c r="U3343" s="2" t="str">
        <f t="shared" si="420"/>
        <v/>
      </c>
      <c r="V3343" s="2" t="str">
        <f t="shared" si="421"/>
        <v/>
      </c>
      <c r="W3343" s="2" t="str">
        <f t="shared" si="422"/>
        <v/>
      </c>
    </row>
    <row r="3344" spans="8:23" x14ac:dyDescent="0.3">
      <c r="H3344" s="12">
        <f t="shared" si="423"/>
        <v>0</v>
      </c>
      <c r="I3344" s="2" t="str">
        <f t="shared" si="416"/>
        <v/>
      </c>
      <c r="J3344" s="2" t="str">
        <f>IF(ISBLANK(A3344),"",-SUM(I$3:I3344))</f>
        <v/>
      </c>
      <c r="K3344" s="2" t="str">
        <f t="shared" si="417"/>
        <v/>
      </c>
      <c r="L3344" s="7" t="str">
        <f t="shared" si="418"/>
        <v/>
      </c>
      <c r="M3344" s="7" t="str">
        <f>IF(ISBLANK(A3344),"",K3344/($M$1+SUM(K$3:K3343)))</f>
        <v/>
      </c>
      <c r="N3344" t="str">
        <f>IF(ISBLANK(A3344),"",IF(H3345=0,NETWORKDAYS($H$3,H3344,holiday!$B$2:$B$10),IF(DAY(H3344)&lt;DAY(H3345),NETWORKDAYS($H$3,H3344,holiday!$B$2:$B$10),0)))</f>
        <v/>
      </c>
      <c r="O3344" t="str">
        <f>IF(ISBLANK(A3344),"",SUMIF($A$3:$A3344,O$2,$B$3:$B3344))</f>
        <v/>
      </c>
      <c r="P3344" t="str">
        <f>IF(ISBLANK(A3344),"",SUMIF($A$3:$A3344,P$2,$B$3:$B3344))</f>
        <v/>
      </c>
      <c r="Q3344" t="str">
        <f>IF(ISBLANK(A3344),"",SUMIF($A$3:$A3344,Q$2,$B$3:$B3344))</f>
        <v/>
      </c>
      <c r="R3344" t="str">
        <f>IF(ISBLANK(A3344),"",SUMIF($A$3:$A3344,R$2,$B$3:$B3344))</f>
        <v/>
      </c>
      <c r="T3344" s="2" t="str">
        <f t="shared" si="419"/>
        <v/>
      </c>
      <c r="U3344" s="2" t="str">
        <f t="shared" si="420"/>
        <v/>
      </c>
      <c r="V3344" s="2" t="str">
        <f t="shared" si="421"/>
        <v/>
      </c>
      <c r="W3344" s="2" t="str">
        <f t="shared" si="422"/>
        <v/>
      </c>
    </row>
    <row r="3345" spans="8:23" x14ac:dyDescent="0.3">
      <c r="H3345" s="12">
        <f t="shared" si="423"/>
        <v>0</v>
      </c>
      <c r="I3345" s="2" t="str">
        <f t="shared" si="416"/>
        <v/>
      </c>
      <c r="J3345" s="2" t="str">
        <f>IF(ISBLANK(A3345),"",-SUM(I$3:I3345))</f>
        <v/>
      </c>
      <c r="K3345" s="2" t="str">
        <f t="shared" si="417"/>
        <v/>
      </c>
      <c r="L3345" s="7" t="str">
        <f t="shared" si="418"/>
        <v/>
      </c>
      <c r="M3345" s="7" t="str">
        <f>IF(ISBLANK(A3345),"",K3345/($M$1+SUM(K$3:K3344)))</f>
        <v/>
      </c>
      <c r="N3345" t="str">
        <f>IF(ISBLANK(A3345),"",IF(H3346=0,NETWORKDAYS($H$3,H3345,holiday!$B$2:$B$10),IF(DAY(H3345)&lt;DAY(H3346),NETWORKDAYS($H$3,H3345,holiday!$B$2:$B$10),0)))</f>
        <v/>
      </c>
      <c r="O3345" t="str">
        <f>IF(ISBLANK(A3345),"",SUMIF($A$3:$A3345,O$2,$B$3:$B3345))</f>
        <v/>
      </c>
      <c r="P3345" t="str">
        <f>IF(ISBLANK(A3345),"",SUMIF($A$3:$A3345,P$2,$B$3:$B3345))</f>
        <v/>
      </c>
      <c r="Q3345" t="str">
        <f>IF(ISBLANK(A3345),"",SUMIF($A$3:$A3345,Q$2,$B$3:$B3345))</f>
        <v/>
      </c>
      <c r="R3345" t="str">
        <f>IF(ISBLANK(A3345),"",SUMIF($A$3:$A3345,R$2,$B$3:$B3345))</f>
        <v/>
      </c>
      <c r="T3345" s="2" t="str">
        <f t="shared" si="419"/>
        <v/>
      </c>
      <c r="U3345" s="2" t="str">
        <f t="shared" si="420"/>
        <v/>
      </c>
      <c r="V3345" s="2" t="str">
        <f t="shared" si="421"/>
        <v/>
      </c>
      <c r="W3345" s="2" t="str">
        <f t="shared" si="422"/>
        <v/>
      </c>
    </row>
    <row r="3346" spans="8:23" x14ac:dyDescent="0.3">
      <c r="H3346" s="12">
        <f t="shared" si="423"/>
        <v>0</v>
      </c>
      <c r="I3346" s="2" t="str">
        <f t="shared" si="416"/>
        <v/>
      </c>
      <c r="J3346" s="2" t="str">
        <f>IF(ISBLANK(A3346),"",-SUM(I$3:I3346))</f>
        <v/>
      </c>
      <c r="K3346" s="2" t="str">
        <f t="shared" si="417"/>
        <v/>
      </c>
      <c r="L3346" s="7" t="str">
        <f t="shared" si="418"/>
        <v/>
      </c>
      <c r="M3346" s="7" t="str">
        <f>IF(ISBLANK(A3346),"",K3346/($M$1+SUM(K$3:K3345)))</f>
        <v/>
      </c>
      <c r="N3346" t="str">
        <f>IF(ISBLANK(A3346),"",IF(H3347=0,NETWORKDAYS($H$3,H3346,holiday!$B$2:$B$10),IF(DAY(H3346)&lt;DAY(H3347),NETWORKDAYS($H$3,H3346,holiday!$B$2:$B$10),0)))</f>
        <v/>
      </c>
      <c r="O3346" t="str">
        <f>IF(ISBLANK(A3346),"",SUMIF($A$3:$A3346,O$2,$B$3:$B3346))</f>
        <v/>
      </c>
      <c r="P3346" t="str">
        <f>IF(ISBLANK(A3346),"",SUMIF($A$3:$A3346,P$2,$B$3:$B3346))</f>
        <v/>
      </c>
      <c r="Q3346" t="str">
        <f>IF(ISBLANK(A3346),"",SUMIF($A$3:$A3346,Q$2,$B$3:$B3346))</f>
        <v/>
      </c>
      <c r="R3346" t="str">
        <f>IF(ISBLANK(A3346),"",SUMIF($A$3:$A3346,R$2,$B$3:$B3346))</f>
        <v/>
      </c>
      <c r="T3346" s="2" t="str">
        <f t="shared" si="419"/>
        <v/>
      </c>
      <c r="U3346" s="2" t="str">
        <f t="shared" si="420"/>
        <v/>
      </c>
      <c r="V3346" s="2" t="str">
        <f t="shared" si="421"/>
        <v/>
      </c>
      <c r="W3346" s="2" t="str">
        <f t="shared" si="422"/>
        <v/>
      </c>
    </row>
    <row r="3347" spans="8:23" x14ac:dyDescent="0.3">
      <c r="H3347" s="12">
        <f t="shared" si="423"/>
        <v>0</v>
      </c>
      <c r="I3347" s="2" t="str">
        <f t="shared" si="416"/>
        <v/>
      </c>
      <c r="J3347" s="2" t="str">
        <f>IF(ISBLANK(A3347),"",-SUM(I$3:I3347))</f>
        <v/>
      </c>
      <c r="K3347" s="2" t="str">
        <f t="shared" si="417"/>
        <v/>
      </c>
      <c r="L3347" s="7" t="str">
        <f t="shared" si="418"/>
        <v/>
      </c>
      <c r="M3347" s="7" t="str">
        <f>IF(ISBLANK(A3347),"",K3347/($M$1+SUM(K$3:K3346)))</f>
        <v/>
      </c>
      <c r="N3347" t="str">
        <f>IF(ISBLANK(A3347),"",IF(H3348=0,NETWORKDAYS($H$3,H3347,holiday!$B$2:$B$10),IF(DAY(H3347)&lt;DAY(H3348),NETWORKDAYS($H$3,H3347,holiday!$B$2:$B$10),0)))</f>
        <v/>
      </c>
      <c r="O3347" t="str">
        <f>IF(ISBLANK(A3347),"",SUMIF($A$3:$A3347,O$2,$B$3:$B3347))</f>
        <v/>
      </c>
      <c r="P3347" t="str">
        <f>IF(ISBLANK(A3347),"",SUMIF($A$3:$A3347,P$2,$B$3:$B3347))</f>
        <v/>
      </c>
      <c r="Q3347" t="str">
        <f>IF(ISBLANK(A3347),"",SUMIF($A$3:$A3347,Q$2,$B$3:$B3347))</f>
        <v/>
      </c>
      <c r="R3347" t="str">
        <f>IF(ISBLANK(A3347),"",SUMIF($A$3:$A3347,R$2,$B$3:$B3347))</f>
        <v/>
      </c>
      <c r="T3347" s="2" t="str">
        <f t="shared" si="419"/>
        <v/>
      </c>
      <c r="U3347" s="2" t="str">
        <f t="shared" si="420"/>
        <v/>
      </c>
      <c r="V3347" s="2" t="str">
        <f t="shared" si="421"/>
        <v/>
      </c>
      <c r="W3347" s="2" t="str">
        <f t="shared" si="422"/>
        <v/>
      </c>
    </row>
    <row r="3348" spans="8:23" x14ac:dyDescent="0.3">
      <c r="H3348" s="12">
        <f t="shared" si="423"/>
        <v>0</v>
      </c>
      <c r="I3348" s="2" t="str">
        <f t="shared" si="416"/>
        <v/>
      </c>
      <c r="J3348" s="2" t="str">
        <f>IF(ISBLANK(A3348),"",-SUM(I$3:I3348))</f>
        <v/>
      </c>
      <c r="K3348" s="2" t="str">
        <f t="shared" si="417"/>
        <v/>
      </c>
      <c r="L3348" s="7" t="str">
        <f t="shared" si="418"/>
        <v/>
      </c>
      <c r="M3348" s="7" t="str">
        <f>IF(ISBLANK(A3348),"",K3348/($M$1+SUM(K$3:K3347)))</f>
        <v/>
      </c>
      <c r="N3348" t="str">
        <f>IF(ISBLANK(A3348),"",IF(H3349=0,NETWORKDAYS($H$3,H3348,holiday!$B$2:$B$10),IF(DAY(H3348)&lt;DAY(H3349),NETWORKDAYS($H$3,H3348,holiday!$B$2:$B$10),0)))</f>
        <v/>
      </c>
      <c r="O3348" t="str">
        <f>IF(ISBLANK(A3348),"",SUMIF($A$3:$A3348,O$2,$B$3:$B3348))</f>
        <v/>
      </c>
      <c r="P3348" t="str">
        <f>IF(ISBLANK(A3348),"",SUMIF($A$3:$A3348,P$2,$B$3:$B3348))</f>
        <v/>
      </c>
      <c r="Q3348" t="str">
        <f>IF(ISBLANK(A3348),"",SUMIF($A$3:$A3348,Q$2,$B$3:$B3348))</f>
        <v/>
      </c>
      <c r="R3348" t="str">
        <f>IF(ISBLANK(A3348),"",SUMIF($A$3:$A3348,R$2,$B$3:$B3348))</f>
        <v/>
      </c>
      <c r="T3348" s="2" t="str">
        <f t="shared" si="419"/>
        <v/>
      </c>
      <c r="U3348" s="2" t="str">
        <f t="shared" si="420"/>
        <v/>
      </c>
      <c r="V3348" s="2" t="str">
        <f t="shared" si="421"/>
        <v/>
      </c>
      <c r="W3348" s="2" t="str">
        <f t="shared" si="422"/>
        <v/>
      </c>
    </row>
    <row r="3349" spans="8:23" x14ac:dyDescent="0.3">
      <c r="H3349" s="12">
        <f t="shared" si="423"/>
        <v>0</v>
      </c>
      <c r="I3349" s="2" t="str">
        <f t="shared" si="416"/>
        <v/>
      </c>
      <c r="J3349" s="2" t="str">
        <f>IF(ISBLANK(A3349),"",-SUM(I$3:I3349))</f>
        <v/>
      </c>
      <c r="K3349" s="2" t="str">
        <f t="shared" si="417"/>
        <v/>
      </c>
      <c r="L3349" s="7" t="str">
        <f t="shared" si="418"/>
        <v/>
      </c>
      <c r="M3349" s="7" t="str">
        <f>IF(ISBLANK(A3349),"",K3349/($M$1+SUM(K$3:K3348)))</f>
        <v/>
      </c>
      <c r="N3349" t="str">
        <f>IF(ISBLANK(A3349),"",IF(H3350=0,NETWORKDAYS($H$3,H3349,holiday!$B$2:$B$10),IF(DAY(H3349)&lt;DAY(H3350),NETWORKDAYS($H$3,H3349,holiday!$B$2:$B$10),0)))</f>
        <v/>
      </c>
      <c r="O3349" t="str">
        <f>IF(ISBLANK(A3349),"",SUMIF($A$3:$A3349,O$2,$B$3:$B3349))</f>
        <v/>
      </c>
      <c r="P3349" t="str">
        <f>IF(ISBLANK(A3349),"",SUMIF($A$3:$A3349,P$2,$B$3:$B3349))</f>
        <v/>
      </c>
      <c r="Q3349" t="str">
        <f>IF(ISBLANK(A3349),"",SUMIF($A$3:$A3349,Q$2,$B$3:$B3349))</f>
        <v/>
      </c>
      <c r="R3349" t="str">
        <f>IF(ISBLANK(A3349),"",SUMIF($A$3:$A3349,R$2,$B$3:$B3349))</f>
        <v/>
      </c>
      <c r="T3349" s="2" t="str">
        <f t="shared" si="419"/>
        <v/>
      </c>
      <c r="U3349" s="2" t="str">
        <f t="shared" si="420"/>
        <v/>
      </c>
      <c r="V3349" s="2" t="str">
        <f t="shared" si="421"/>
        <v/>
      </c>
      <c r="W3349" s="2" t="str">
        <f t="shared" si="422"/>
        <v/>
      </c>
    </row>
    <row r="3350" spans="8:23" x14ac:dyDescent="0.3">
      <c r="H3350" s="12">
        <f t="shared" si="423"/>
        <v>0</v>
      </c>
      <c r="I3350" s="2" t="str">
        <f t="shared" si="416"/>
        <v/>
      </c>
      <c r="J3350" s="2" t="str">
        <f>IF(ISBLANK(A3350),"",-SUM(I$3:I3350))</f>
        <v/>
      </c>
      <c r="K3350" s="2" t="str">
        <f t="shared" si="417"/>
        <v/>
      </c>
      <c r="L3350" s="7" t="str">
        <f t="shared" si="418"/>
        <v/>
      </c>
      <c r="M3350" s="7" t="str">
        <f>IF(ISBLANK(A3350),"",K3350/($M$1+SUM(K$3:K3349)))</f>
        <v/>
      </c>
      <c r="N3350" t="str">
        <f>IF(ISBLANK(A3350),"",IF(H3351=0,NETWORKDAYS($H$3,H3350,holiday!$B$2:$B$10),IF(DAY(H3350)&lt;DAY(H3351),NETWORKDAYS($H$3,H3350,holiday!$B$2:$B$10),0)))</f>
        <v/>
      </c>
      <c r="O3350" t="str">
        <f>IF(ISBLANK(A3350),"",SUMIF($A$3:$A3350,O$2,$B$3:$B3350))</f>
        <v/>
      </c>
      <c r="P3350" t="str">
        <f>IF(ISBLANK(A3350),"",SUMIF($A$3:$A3350,P$2,$B$3:$B3350))</f>
        <v/>
      </c>
      <c r="Q3350" t="str">
        <f>IF(ISBLANK(A3350),"",SUMIF($A$3:$A3350,Q$2,$B$3:$B3350))</f>
        <v/>
      </c>
      <c r="R3350" t="str">
        <f>IF(ISBLANK(A3350),"",SUMIF($A$3:$A3350,R$2,$B$3:$B3350))</f>
        <v/>
      </c>
      <c r="T3350" s="2" t="str">
        <f t="shared" si="419"/>
        <v/>
      </c>
      <c r="U3350" s="2" t="str">
        <f t="shared" si="420"/>
        <v/>
      </c>
      <c r="V3350" s="2" t="str">
        <f t="shared" si="421"/>
        <v/>
      </c>
      <c r="W3350" s="2" t="str">
        <f t="shared" si="422"/>
        <v/>
      </c>
    </row>
    <row r="3351" spans="8:23" x14ac:dyDescent="0.3">
      <c r="H3351" s="12">
        <f t="shared" si="423"/>
        <v>0</v>
      </c>
      <c r="I3351" s="2" t="str">
        <f t="shared" si="416"/>
        <v/>
      </c>
      <c r="J3351" s="2" t="str">
        <f>IF(ISBLANK(A3351),"",-SUM(I$3:I3351))</f>
        <v/>
      </c>
      <c r="K3351" s="2" t="str">
        <f t="shared" si="417"/>
        <v/>
      </c>
      <c r="L3351" s="7" t="str">
        <f t="shared" si="418"/>
        <v/>
      </c>
      <c r="M3351" s="7" t="str">
        <f>IF(ISBLANK(A3351),"",K3351/($M$1+SUM(K$3:K3350)))</f>
        <v/>
      </c>
      <c r="N3351" t="str">
        <f>IF(ISBLANK(A3351),"",IF(H3352=0,NETWORKDAYS($H$3,H3351,holiday!$B$2:$B$10),IF(DAY(H3351)&lt;DAY(H3352),NETWORKDAYS($H$3,H3351,holiday!$B$2:$B$10),0)))</f>
        <v/>
      </c>
      <c r="O3351" t="str">
        <f>IF(ISBLANK(A3351),"",SUMIF($A$3:$A3351,O$2,$B$3:$B3351))</f>
        <v/>
      </c>
      <c r="P3351" t="str">
        <f>IF(ISBLANK(A3351),"",SUMIF($A$3:$A3351,P$2,$B$3:$B3351))</f>
        <v/>
      </c>
      <c r="Q3351" t="str">
        <f>IF(ISBLANK(A3351),"",SUMIF($A$3:$A3351,Q$2,$B$3:$B3351))</f>
        <v/>
      </c>
      <c r="R3351" t="str">
        <f>IF(ISBLANK(A3351),"",SUMIF($A$3:$A3351,R$2,$B$3:$B3351))</f>
        <v/>
      </c>
      <c r="T3351" s="2" t="str">
        <f t="shared" si="419"/>
        <v/>
      </c>
      <c r="U3351" s="2" t="str">
        <f t="shared" si="420"/>
        <v/>
      </c>
      <c r="V3351" s="2" t="str">
        <f t="shared" si="421"/>
        <v/>
      </c>
      <c r="W3351" s="2" t="str">
        <f t="shared" si="422"/>
        <v/>
      </c>
    </row>
    <row r="3352" spans="8:23" x14ac:dyDescent="0.3">
      <c r="H3352" s="12">
        <f t="shared" si="423"/>
        <v>0</v>
      </c>
      <c r="I3352" s="2" t="str">
        <f t="shared" si="416"/>
        <v/>
      </c>
      <c r="J3352" s="2" t="str">
        <f>IF(ISBLANK(A3352),"",-SUM(I$3:I3352))</f>
        <v/>
      </c>
      <c r="K3352" s="2" t="str">
        <f t="shared" si="417"/>
        <v/>
      </c>
      <c r="L3352" s="7" t="str">
        <f t="shared" si="418"/>
        <v/>
      </c>
      <c r="M3352" s="7" t="str">
        <f>IF(ISBLANK(A3352),"",K3352/($M$1+SUM(K$3:K3351)))</f>
        <v/>
      </c>
      <c r="N3352" t="str">
        <f>IF(ISBLANK(A3352),"",IF(H3353=0,NETWORKDAYS($H$3,H3352,holiday!$B$2:$B$10),IF(DAY(H3352)&lt;DAY(H3353),NETWORKDAYS($H$3,H3352,holiday!$B$2:$B$10),0)))</f>
        <v/>
      </c>
      <c r="O3352" t="str">
        <f>IF(ISBLANK(A3352),"",SUMIF($A$3:$A3352,O$2,$B$3:$B3352))</f>
        <v/>
      </c>
      <c r="P3352" t="str">
        <f>IF(ISBLANK(A3352),"",SUMIF($A$3:$A3352,P$2,$B$3:$B3352))</f>
        <v/>
      </c>
      <c r="Q3352" t="str">
        <f>IF(ISBLANK(A3352),"",SUMIF($A$3:$A3352,Q$2,$B$3:$B3352))</f>
        <v/>
      </c>
      <c r="R3352" t="str">
        <f>IF(ISBLANK(A3352),"",SUMIF($A$3:$A3352,R$2,$B$3:$B3352))</f>
        <v/>
      </c>
      <c r="T3352" s="2" t="str">
        <f t="shared" si="419"/>
        <v/>
      </c>
      <c r="U3352" s="2" t="str">
        <f t="shared" si="420"/>
        <v/>
      </c>
      <c r="V3352" s="2" t="str">
        <f t="shared" si="421"/>
        <v/>
      </c>
      <c r="W3352" s="2" t="str">
        <f t="shared" si="422"/>
        <v/>
      </c>
    </row>
    <row r="3353" spans="8:23" x14ac:dyDescent="0.3">
      <c r="H3353" s="12">
        <f t="shared" si="423"/>
        <v>0</v>
      </c>
      <c r="I3353" s="2" t="str">
        <f t="shared" si="416"/>
        <v/>
      </c>
      <c r="J3353" s="2" t="str">
        <f>IF(ISBLANK(A3353),"",-SUM(I$3:I3353))</f>
        <v/>
      </c>
      <c r="K3353" s="2" t="str">
        <f t="shared" si="417"/>
        <v/>
      </c>
      <c r="L3353" s="7" t="str">
        <f t="shared" si="418"/>
        <v/>
      </c>
      <c r="M3353" s="7" t="str">
        <f>IF(ISBLANK(A3353),"",K3353/($M$1+SUM(K$3:K3352)))</f>
        <v/>
      </c>
      <c r="N3353" t="str">
        <f>IF(ISBLANK(A3353),"",IF(H3354=0,NETWORKDAYS($H$3,H3353,holiday!$B$2:$B$10),IF(DAY(H3353)&lt;DAY(H3354),NETWORKDAYS($H$3,H3353,holiday!$B$2:$B$10),0)))</f>
        <v/>
      </c>
      <c r="O3353" t="str">
        <f>IF(ISBLANK(A3353),"",SUMIF($A$3:$A3353,O$2,$B$3:$B3353))</f>
        <v/>
      </c>
      <c r="P3353" t="str">
        <f>IF(ISBLANK(A3353),"",SUMIF($A$3:$A3353,P$2,$B$3:$B3353))</f>
        <v/>
      </c>
      <c r="Q3353" t="str">
        <f>IF(ISBLANK(A3353),"",SUMIF($A$3:$A3353,Q$2,$B$3:$B3353))</f>
        <v/>
      </c>
      <c r="R3353" t="str">
        <f>IF(ISBLANK(A3353),"",SUMIF($A$3:$A3353,R$2,$B$3:$B3353))</f>
        <v/>
      </c>
      <c r="T3353" s="2" t="str">
        <f t="shared" si="419"/>
        <v/>
      </c>
      <c r="U3353" s="2" t="str">
        <f t="shared" si="420"/>
        <v/>
      </c>
      <c r="V3353" s="2" t="str">
        <f t="shared" si="421"/>
        <v/>
      </c>
      <c r="W3353" s="2" t="str">
        <f t="shared" si="422"/>
        <v/>
      </c>
    </row>
    <row r="3354" spans="8:23" x14ac:dyDescent="0.3">
      <c r="H3354" s="12">
        <f t="shared" si="423"/>
        <v>0</v>
      </c>
      <c r="I3354" s="2" t="str">
        <f t="shared" si="416"/>
        <v/>
      </c>
      <c r="J3354" s="2" t="str">
        <f>IF(ISBLANK(A3354),"",-SUM(I$3:I3354))</f>
        <v/>
      </c>
      <c r="K3354" s="2" t="str">
        <f t="shared" si="417"/>
        <v/>
      </c>
      <c r="L3354" s="7" t="str">
        <f t="shared" si="418"/>
        <v/>
      </c>
      <c r="M3354" s="7" t="str">
        <f>IF(ISBLANK(A3354),"",K3354/($M$1+SUM(K$3:K3353)))</f>
        <v/>
      </c>
      <c r="N3354" t="str">
        <f>IF(ISBLANK(A3354),"",IF(H3355=0,NETWORKDAYS($H$3,H3354,holiday!$B$2:$B$10),IF(DAY(H3354)&lt;DAY(H3355),NETWORKDAYS($H$3,H3354,holiday!$B$2:$B$10),0)))</f>
        <v/>
      </c>
      <c r="O3354" t="str">
        <f>IF(ISBLANK(A3354),"",SUMIF($A$3:$A3354,O$2,$B$3:$B3354))</f>
        <v/>
      </c>
      <c r="P3354" t="str">
        <f>IF(ISBLANK(A3354),"",SUMIF($A$3:$A3354,P$2,$B$3:$B3354))</f>
        <v/>
      </c>
      <c r="Q3354" t="str">
        <f>IF(ISBLANK(A3354),"",SUMIF($A$3:$A3354,Q$2,$B$3:$B3354))</f>
        <v/>
      </c>
      <c r="R3354" t="str">
        <f>IF(ISBLANK(A3354),"",SUMIF($A$3:$A3354,R$2,$B$3:$B3354))</f>
        <v/>
      </c>
      <c r="T3354" s="2" t="str">
        <f t="shared" si="419"/>
        <v/>
      </c>
      <c r="U3354" s="2" t="str">
        <f t="shared" si="420"/>
        <v/>
      </c>
      <c r="V3354" s="2" t="str">
        <f t="shared" si="421"/>
        <v/>
      </c>
      <c r="W3354" s="2" t="str">
        <f t="shared" si="422"/>
        <v/>
      </c>
    </row>
    <row r="3355" spans="8:23" x14ac:dyDescent="0.3">
      <c r="H3355" s="12">
        <f t="shared" si="423"/>
        <v>0</v>
      </c>
      <c r="I3355" s="2" t="str">
        <f t="shared" si="416"/>
        <v/>
      </c>
      <c r="J3355" s="2" t="str">
        <f>IF(ISBLANK(A3355),"",-SUM(I$3:I3355))</f>
        <v/>
      </c>
      <c r="K3355" s="2" t="str">
        <f t="shared" si="417"/>
        <v/>
      </c>
      <c r="L3355" s="7" t="str">
        <f t="shared" si="418"/>
        <v/>
      </c>
      <c r="M3355" s="7" t="str">
        <f>IF(ISBLANK(A3355),"",K3355/($M$1+SUM(K$3:K3354)))</f>
        <v/>
      </c>
      <c r="N3355" t="str">
        <f>IF(ISBLANK(A3355),"",IF(H3356=0,NETWORKDAYS($H$3,H3355,holiday!$B$2:$B$10),IF(DAY(H3355)&lt;DAY(H3356),NETWORKDAYS($H$3,H3355,holiday!$B$2:$B$10),0)))</f>
        <v/>
      </c>
      <c r="O3355" t="str">
        <f>IF(ISBLANK(A3355),"",SUMIF($A$3:$A3355,O$2,$B$3:$B3355))</f>
        <v/>
      </c>
      <c r="P3355" t="str">
        <f>IF(ISBLANK(A3355),"",SUMIF($A$3:$A3355,P$2,$B$3:$B3355))</f>
        <v/>
      </c>
      <c r="Q3355" t="str">
        <f>IF(ISBLANK(A3355),"",SUMIF($A$3:$A3355,Q$2,$B$3:$B3355))</f>
        <v/>
      </c>
      <c r="R3355" t="str">
        <f>IF(ISBLANK(A3355),"",SUMIF($A$3:$A3355,R$2,$B$3:$B3355))</f>
        <v/>
      </c>
      <c r="T3355" s="2" t="str">
        <f t="shared" si="419"/>
        <v/>
      </c>
      <c r="U3355" s="2" t="str">
        <f t="shared" si="420"/>
        <v/>
      </c>
      <c r="V3355" s="2" t="str">
        <f t="shared" si="421"/>
        <v/>
      </c>
      <c r="W3355" s="2" t="str">
        <f t="shared" si="422"/>
        <v/>
      </c>
    </row>
    <row r="3356" spans="8:23" x14ac:dyDescent="0.3">
      <c r="H3356" s="12">
        <f t="shared" si="423"/>
        <v>0</v>
      </c>
      <c r="I3356" s="2" t="str">
        <f t="shared" si="416"/>
        <v/>
      </c>
      <c r="J3356" s="2" t="str">
        <f>IF(ISBLANK(A3356),"",-SUM(I$3:I3356))</f>
        <v/>
      </c>
      <c r="K3356" s="2" t="str">
        <f t="shared" si="417"/>
        <v/>
      </c>
      <c r="L3356" s="7" t="str">
        <f t="shared" si="418"/>
        <v/>
      </c>
      <c r="M3356" s="7" t="str">
        <f>IF(ISBLANK(A3356),"",K3356/($M$1+SUM(K$3:K3355)))</f>
        <v/>
      </c>
      <c r="N3356" t="str">
        <f>IF(ISBLANK(A3356),"",IF(H3357=0,NETWORKDAYS($H$3,H3356,holiday!$B$2:$B$10),IF(DAY(H3356)&lt;DAY(H3357),NETWORKDAYS($H$3,H3356,holiday!$B$2:$B$10),0)))</f>
        <v/>
      </c>
      <c r="O3356" t="str">
        <f>IF(ISBLANK(A3356),"",SUMIF($A$3:$A3356,O$2,$B$3:$B3356))</f>
        <v/>
      </c>
      <c r="P3356" t="str">
        <f>IF(ISBLANK(A3356),"",SUMIF($A$3:$A3356,P$2,$B$3:$B3356))</f>
        <v/>
      </c>
      <c r="Q3356" t="str">
        <f>IF(ISBLANK(A3356),"",SUMIF($A$3:$A3356,Q$2,$B$3:$B3356))</f>
        <v/>
      </c>
      <c r="R3356" t="str">
        <f>IF(ISBLANK(A3356),"",SUMIF($A$3:$A3356,R$2,$B$3:$B3356))</f>
        <v/>
      </c>
      <c r="T3356" s="2" t="str">
        <f t="shared" si="419"/>
        <v/>
      </c>
      <c r="U3356" s="2" t="str">
        <f t="shared" si="420"/>
        <v/>
      </c>
      <c r="V3356" s="2" t="str">
        <f t="shared" si="421"/>
        <v/>
      </c>
      <c r="W3356" s="2" t="str">
        <f t="shared" si="422"/>
        <v/>
      </c>
    </row>
    <row r="3357" spans="8:23" x14ac:dyDescent="0.3">
      <c r="H3357" s="12">
        <f t="shared" si="423"/>
        <v>0</v>
      </c>
      <c r="I3357" s="2" t="str">
        <f t="shared" si="416"/>
        <v/>
      </c>
      <c r="J3357" s="2" t="str">
        <f>IF(ISBLANK(A3357),"",-SUM(I$3:I3357))</f>
        <v/>
      </c>
      <c r="K3357" s="2" t="str">
        <f t="shared" si="417"/>
        <v/>
      </c>
      <c r="L3357" s="7" t="str">
        <f t="shared" si="418"/>
        <v/>
      </c>
      <c r="M3357" s="7" t="str">
        <f>IF(ISBLANK(A3357),"",K3357/($M$1+SUM(K$3:K3356)))</f>
        <v/>
      </c>
      <c r="N3357" t="str">
        <f>IF(ISBLANK(A3357),"",IF(H3358=0,NETWORKDAYS($H$3,H3357,holiday!$B$2:$B$10),IF(DAY(H3357)&lt;DAY(H3358),NETWORKDAYS($H$3,H3357,holiday!$B$2:$B$10),0)))</f>
        <v/>
      </c>
      <c r="O3357" t="str">
        <f>IF(ISBLANK(A3357),"",SUMIF($A$3:$A3357,O$2,$B$3:$B3357))</f>
        <v/>
      </c>
      <c r="P3357" t="str">
        <f>IF(ISBLANK(A3357),"",SUMIF($A$3:$A3357,P$2,$B$3:$B3357))</f>
        <v/>
      </c>
      <c r="Q3357" t="str">
        <f>IF(ISBLANK(A3357),"",SUMIF($A$3:$A3357,Q$2,$B$3:$B3357))</f>
        <v/>
      </c>
      <c r="R3357" t="str">
        <f>IF(ISBLANK(A3357),"",SUMIF($A$3:$A3357,R$2,$B$3:$B3357))</f>
        <v/>
      </c>
      <c r="T3357" s="2" t="str">
        <f t="shared" si="419"/>
        <v/>
      </c>
      <c r="U3357" s="2" t="str">
        <f t="shared" si="420"/>
        <v/>
      </c>
      <c r="V3357" s="2" t="str">
        <f t="shared" si="421"/>
        <v/>
      </c>
      <c r="W3357" s="2" t="str">
        <f t="shared" si="422"/>
        <v/>
      </c>
    </row>
    <row r="3358" spans="8:23" x14ac:dyDescent="0.3">
      <c r="H3358" s="12">
        <f t="shared" si="423"/>
        <v>0</v>
      </c>
      <c r="I3358" s="2" t="str">
        <f t="shared" si="416"/>
        <v/>
      </c>
      <c r="J3358" s="2" t="str">
        <f>IF(ISBLANK(A3358),"",-SUM(I$3:I3358))</f>
        <v/>
      </c>
      <c r="K3358" s="2" t="str">
        <f t="shared" si="417"/>
        <v/>
      </c>
      <c r="L3358" s="7" t="str">
        <f t="shared" si="418"/>
        <v/>
      </c>
      <c r="M3358" s="7" t="str">
        <f>IF(ISBLANK(A3358),"",K3358/($M$1+SUM(K$3:K3357)))</f>
        <v/>
      </c>
      <c r="N3358" t="str">
        <f>IF(ISBLANK(A3358),"",IF(H3359=0,NETWORKDAYS($H$3,H3358,holiday!$B$2:$B$10),IF(DAY(H3358)&lt;DAY(H3359),NETWORKDAYS($H$3,H3358,holiday!$B$2:$B$10),0)))</f>
        <v/>
      </c>
      <c r="O3358" t="str">
        <f>IF(ISBLANK(A3358),"",SUMIF($A$3:$A3358,O$2,$B$3:$B3358))</f>
        <v/>
      </c>
      <c r="P3358" t="str">
        <f>IF(ISBLANK(A3358),"",SUMIF($A$3:$A3358,P$2,$B$3:$B3358))</f>
        <v/>
      </c>
      <c r="Q3358" t="str">
        <f>IF(ISBLANK(A3358),"",SUMIF($A$3:$A3358,Q$2,$B$3:$B3358))</f>
        <v/>
      </c>
      <c r="R3358" t="str">
        <f>IF(ISBLANK(A3358),"",SUMIF($A$3:$A3358,R$2,$B$3:$B3358))</f>
        <v/>
      </c>
      <c r="T3358" s="2" t="str">
        <f t="shared" si="419"/>
        <v/>
      </c>
      <c r="U3358" s="2" t="str">
        <f t="shared" si="420"/>
        <v/>
      </c>
      <c r="V3358" s="2" t="str">
        <f t="shared" si="421"/>
        <v/>
      </c>
      <c r="W3358" s="2" t="str">
        <f t="shared" si="422"/>
        <v/>
      </c>
    </row>
    <row r="3359" spans="8:23" x14ac:dyDescent="0.3">
      <c r="H3359" s="12">
        <f t="shared" si="423"/>
        <v>0</v>
      </c>
      <c r="I3359" s="2" t="str">
        <f t="shared" si="416"/>
        <v/>
      </c>
      <c r="J3359" s="2" t="str">
        <f>IF(ISBLANK(A3359),"",-SUM(I$3:I3359))</f>
        <v/>
      </c>
      <c r="K3359" s="2" t="str">
        <f t="shared" si="417"/>
        <v/>
      </c>
      <c r="L3359" s="7" t="str">
        <f t="shared" si="418"/>
        <v/>
      </c>
      <c r="M3359" s="7" t="str">
        <f>IF(ISBLANK(A3359),"",K3359/($M$1+SUM(K$3:K3358)))</f>
        <v/>
      </c>
      <c r="N3359" t="str">
        <f>IF(ISBLANK(A3359),"",IF(H3360=0,NETWORKDAYS($H$3,H3359,holiday!$B$2:$B$10),IF(DAY(H3359)&lt;DAY(H3360),NETWORKDAYS($H$3,H3359,holiday!$B$2:$B$10),0)))</f>
        <v/>
      </c>
      <c r="O3359" t="str">
        <f>IF(ISBLANK(A3359),"",SUMIF($A$3:$A3359,O$2,$B$3:$B3359))</f>
        <v/>
      </c>
      <c r="P3359" t="str">
        <f>IF(ISBLANK(A3359),"",SUMIF($A$3:$A3359,P$2,$B$3:$B3359))</f>
        <v/>
      </c>
      <c r="Q3359" t="str">
        <f>IF(ISBLANK(A3359),"",SUMIF($A$3:$A3359,Q$2,$B$3:$B3359))</f>
        <v/>
      </c>
      <c r="R3359" t="str">
        <f>IF(ISBLANK(A3359),"",SUMIF($A$3:$A3359,R$2,$B$3:$B3359))</f>
        <v/>
      </c>
      <c r="T3359" s="2" t="str">
        <f t="shared" si="419"/>
        <v/>
      </c>
      <c r="U3359" s="2" t="str">
        <f t="shared" si="420"/>
        <v/>
      </c>
      <c r="V3359" s="2" t="str">
        <f t="shared" si="421"/>
        <v/>
      </c>
      <c r="W3359" s="2" t="str">
        <f t="shared" si="422"/>
        <v/>
      </c>
    </row>
    <row r="3360" spans="8:23" x14ac:dyDescent="0.3">
      <c r="H3360" s="12">
        <f t="shared" si="423"/>
        <v>0</v>
      </c>
      <c r="I3360" s="2" t="str">
        <f t="shared" si="416"/>
        <v/>
      </c>
      <c r="J3360" s="2" t="str">
        <f>IF(ISBLANK(A3360),"",-SUM(I$3:I3360))</f>
        <v/>
      </c>
      <c r="K3360" s="2" t="str">
        <f t="shared" si="417"/>
        <v/>
      </c>
      <c r="L3360" s="7" t="str">
        <f t="shared" si="418"/>
        <v/>
      </c>
      <c r="M3360" s="7" t="str">
        <f>IF(ISBLANK(A3360),"",K3360/($M$1+SUM(K$3:K3359)))</f>
        <v/>
      </c>
      <c r="N3360" t="str">
        <f>IF(ISBLANK(A3360),"",IF(H3361=0,NETWORKDAYS($H$3,H3360,holiday!$B$2:$B$10),IF(DAY(H3360)&lt;DAY(H3361),NETWORKDAYS($H$3,H3360,holiday!$B$2:$B$10),0)))</f>
        <v/>
      </c>
      <c r="O3360" t="str">
        <f>IF(ISBLANK(A3360),"",SUMIF($A$3:$A3360,O$2,$B$3:$B3360))</f>
        <v/>
      </c>
      <c r="P3360" t="str">
        <f>IF(ISBLANK(A3360),"",SUMIF($A$3:$A3360,P$2,$B$3:$B3360))</f>
        <v/>
      </c>
      <c r="Q3360" t="str">
        <f>IF(ISBLANK(A3360),"",SUMIF($A$3:$A3360,Q$2,$B$3:$B3360))</f>
        <v/>
      </c>
      <c r="R3360" t="str">
        <f>IF(ISBLANK(A3360),"",SUMIF($A$3:$A3360,R$2,$B$3:$B3360))</f>
        <v/>
      </c>
      <c r="T3360" s="2" t="str">
        <f t="shared" si="419"/>
        <v/>
      </c>
      <c r="U3360" s="2" t="str">
        <f t="shared" si="420"/>
        <v/>
      </c>
      <c r="V3360" s="2" t="str">
        <f t="shared" si="421"/>
        <v/>
      </c>
      <c r="W3360" s="2" t="str">
        <f t="shared" si="422"/>
        <v/>
      </c>
    </row>
    <row r="3361" spans="8:23" x14ac:dyDescent="0.3">
      <c r="H3361" s="12">
        <f t="shared" si="423"/>
        <v>0</v>
      </c>
      <c r="I3361" s="2" t="str">
        <f t="shared" si="416"/>
        <v/>
      </c>
      <c r="J3361" s="2" t="str">
        <f>IF(ISBLANK(A3361),"",-SUM(I$3:I3361))</f>
        <v/>
      </c>
      <c r="K3361" s="2" t="str">
        <f t="shared" si="417"/>
        <v/>
      </c>
      <c r="L3361" s="7" t="str">
        <f t="shared" si="418"/>
        <v/>
      </c>
      <c r="M3361" s="7" t="str">
        <f>IF(ISBLANK(A3361),"",K3361/($M$1+SUM(K$3:K3360)))</f>
        <v/>
      </c>
      <c r="N3361" t="str">
        <f>IF(ISBLANK(A3361),"",IF(H3362=0,NETWORKDAYS($H$3,H3361,holiday!$B$2:$B$10),IF(DAY(H3361)&lt;DAY(H3362),NETWORKDAYS($H$3,H3361,holiday!$B$2:$B$10),0)))</f>
        <v/>
      </c>
      <c r="O3361" t="str">
        <f>IF(ISBLANK(A3361),"",SUMIF($A$3:$A3361,O$2,$B$3:$B3361))</f>
        <v/>
      </c>
      <c r="P3361" t="str">
        <f>IF(ISBLANK(A3361),"",SUMIF($A$3:$A3361,P$2,$B$3:$B3361))</f>
        <v/>
      </c>
      <c r="Q3361" t="str">
        <f>IF(ISBLANK(A3361),"",SUMIF($A$3:$A3361,Q$2,$B$3:$B3361))</f>
        <v/>
      </c>
      <c r="R3361" t="str">
        <f>IF(ISBLANK(A3361),"",SUMIF($A$3:$A3361,R$2,$B$3:$B3361))</f>
        <v/>
      </c>
      <c r="T3361" s="2" t="str">
        <f t="shared" si="419"/>
        <v/>
      </c>
      <c r="U3361" s="2" t="str">
        <f t="shared" si="420"/>
        <v/>
      </c>
      <c r="V3361" s="2" t="str">
        <f t="shared" si="421"/>
        <v/>
      </c>
      <c r="W3361" s="2" t="str">
        <f t="shared" si="422"/>
        <v/>
      </c>
    </row>
    <row r="3362" spans="8:23" x14ac:dyDescent="0.3">
      <c r="H3362" s="12">
        <f t="shared" si="423"/>
        <v>0</v>
      </c>
      <c r="I3362" s="2" t="str">
        <f t="shared" si="416"/>
        <v/>
      </c>
      <c r="J3362" s="2" t="str">
        <f>IF(ISBLANK(A3362),"",-SUM(I$3:I3362))</f>
        <v/>
      </c>
      <c r="K3362" s="2" t="str">
        <f t="shared" si="417"/>
        <v/>
      </c>
      <c r="L3362" s="7" t="str">
        <f t="shared" si="418"/>
        <v/>
      </c>
      <c r="M3362" s="7" t="str">
        <f>IF(ISBLANK(A3362),"",K3362/($M$1+SUM(K$3:K3361)))</f>
        <v/>
      </c>
      <c r="N3362" t="str">
        <f>IF(ISBLANK(A3362),"",IF(H3363=0,NETWORKDAYS($H$3,H3362,holiday!$B$2:$B$10),IF(DAY(H3362)&lt;DAY(H3363),NETWORKDAYS($H$3,H3362,holiday!$B$2:$B$10),0)))</f>
        <v/>
      </c>
      <c r="O3362" t="str">
        <f>IF(ISBLANK(A3362),"",SUMIF($A$3:$A3362,O$2,$B$3:$B3362))</f>
        <v/>
      </c>
      <c r="P3362" t="str">
        <f>IF(ISBLANK(A3362),"",SUMIF($A$3:$A3362,P$2,$B$3:$B3362))</f>
        <v/>
      </c>
      <c r="Q3362" t="str">
        <f>IF(ISBLANK(A3362),"",SUMIF($A$3:$A3362,Q$2,$B$3:$B3362))</f>
        <v/>
      </c>
      <c r="R3362" t="str">
        <f>IF(ISBLANK(A3362),"",SUMIF($A$3:$A3362,R$2,$B$3:$B3362))</f>
        <v/>
      </c>
      <c r="T3362" s="2" t="str">
        <f t="shared" si="419"/>
        <v/>
      </c>
      <c r="U3362" s="2" t="str">
        <f t="shared" si="420"/>
        <v/>
      </c>
      <c r="V3362" s="2" t="str">
        <f t="shared" si="421"/>
        <v/>
      </c>
      <c r="W3362" s="2" t="str">
        <f t="shared" si="422"/>
        <v/>
      </c>
    </row>
    <row r="3363" spans="8:23" x14ac:dyDescent="0.3">
      <c r="H3363" s="12">
        <f t="shared" si="423"/>
        <v>0</v>
      </c>
      <c r="I3363" s="2" t="str">
        <f t="shared" si="416"/>
        <v/>
      </c>
      <c r="J3363" s="2" t="str">
        <f>IF(ISBLANK(A3363),"",-SUM(I$3:I3363))</f>
        <v/>
      </c>
      <c r="K3363" s="2" t="str">
        <f t="shared" si="417"/>
        <v/>
      </c>
      <c r="L3363" s="7" t="str">
        <f t="shared" si="418"/>
        <v/>
      </c>
      <c r="M3363" s="7" t="str">
        <f>IF(ISBLANK(A3363),"",K3363/($M$1+SUM(K$3:K3362)))</f>
        <v/>
      </c>
      <c r="N3363" t="str">
        <f>IF(ISBLANK(A3363),"",IF(H3364=0,NETWORKDAYS($H$3,H3363,holiday!$B$2:$B$10),IF(DAY(H3363)&lt;DAY(H3364),NETWORKDAYS($H$3,H3363,holiday!$B$2:$B$10),0)))</f>
        <v/>
      </c>
      <c r="O3363" t="str">
        <f>IF(ISBLANK(A3363),"",SUMIF($A$3:$A3363,O$2,$B$3:$B3363))</f>
        <v/>
      </c>
      <c r="P3363" t="str">
        <f>IF(ISBLANK(A3363),"",SUMIF($A$3:$A3363,P$2,$B$3:$B3363))</f>
        <v/>
      </c>
      <c r="Q3363" t="str">
        <f>IF(ISBLANK(A3363),"",SUMIF($A$3:$A3363,Q$2,$B$3:$B3363))</f>
        <v/>
      </c>
      <c r="R3363" t="str">
        <f>IF(ISBLANK(A3363),"",SUMIF($A$3:$A3363,R$2,$B$3:$B3363))</f>
        <v/>
      </c>
      <c r="T3363" s="2" t="str">
        <f t="shared" si="419"/>
        <v/>
      </c>
      <c r="U3363" s="2" t="str">
        <f t="shared" si="420"/>
        <v/>
      </c>
      <c r="V3363" s="2" t="str">
        <f t="shared" si="421"/>
        <v/>
      </c>
      <c r="W3363" s="2" t="str">
        <f t="shared" si="422"/>
        <v/>
      </c>
    </row>
    <row r="3364" spans="8:23" x14ac:dyDescent="0.3">
      <c r="H3364" s="12">
        <f t="shared" si="423"/>
        <v>0</v>
      </c>
      <c r="I3364" s="2" t="str">
        <f t="shared" si="416"/>
        <v/>
      </c>
      <c r="J3364" s="2" t="str">
        <f>IF(ISBLANK(A3364),"",-SUM(I$3:I3364))</f>
        <v/>
      </c>
      <c r="K3364" s="2" t="str">
        <f t="shared" si="417"/>
        <v/>
      </c>
      <c r="L3364" s="7" t="str">
        <f t="shared" si="418"/>
        <v/>
      </c>
      <c r="M3364" s="7" t="str">
        <f>IF(ISBLANK(A3364),"",K3364/($M$1+SUM(K$3:K3363)))</f>
        <v/>
      </c>
      <c r="N3364" t="str">
        <f>IF(ISBLANK(A3364),"",IF(H3365=0,NETWORKDAYS($H$3,H3364,holiday!$B$2:$B$10),IF(DAY(H3364)&lt;DAY(H3365),NETWORKDAYS($H$3,H3364,holiday!$B$2:$B$10),0)))</f>
        <v/>
      </c>
      <c r="O3364" t="str">
        <f>IF(ISBLANK(A3364),"",SUMIF($A$3:$A3364,O$2,$B$3:$B3364))</f>
        <v/>
      </c>
      <c r="P3364" t="str">
        <f>IF(ISBLANK(A3364),"",SUMIF($A$3:$A3364,P$2,$B$3:$B3364))</f>
        <v/>
      </c>
      <c r="Q3364" t="str">
        <f>IF(ISBLANK(A3364),"",SUMIF($A$3:$A3364,Q$2,$B$3:$B3364))</f>
        <v/>
      </c>
      <c r="R3364" t="str">
        <f>IF(ISBLANK(A3364),"",SUMIF($A$3:$A3364,R$2,$B$3:$B3364))</f>
        <v/>
      </c>
      <c r="T3364" s="2" t="str">
        <f t="shared" si="419"/>
        <v/>
      </c>
      <c r="U3364" s="2" t="str">
        <f t="shared" si="420"/>
        <v/>
      </c>
      <c r="V3364" s="2" t="str">
        <f t="shared" si="421"/>
        <v/>
      </c>
      <c r="W3364" s="2" t="str">
        <f t="shared" si="422"/>
        <v/>
      </c>
    </row>
    <row r="3365" spans="8:23" x14ac:dyDescent="0.3">
      <c r="H3365" s="12">
        <f t="shared" si="423"/>
        <v>0</v>
      </c>
      <c r="I3365" s="2" t="str">
        <f t="shared" si="416"/>
        <v/>
      </c>
      <c r="J3365" s="2" t="str">
        <f>IF(ISBLANK(A3365),"",-SUM(I$3:I3365))</f>
        <v/>
      </c>
      <c r="K3365" s="2" t="str">
        <f t="shared" si="417"/>
        <v/>
      </c>
      <c r="L3365" s="7" t="str">
        <f t="shared" si="418"/>
        <v/>
      </c>
      <c r="M3365" s="7" t="str">
        <f>IF(ISBLANK(A3365),"",K3365/($M$1+SUM(K$3:K3364)))</f>
        <v/>
      </c>
      <c r="N3365" t="str">
        <f>IF(ISBLANK(A3365),"",IF(H3366=0,NETWORKDAYS($H$3,H3365,holiday!$B$2:$B$10),IF(DAY(H3365)&lt;DAY(H3366),NETWORKDAYS($H$3,H3365,holiday!$B$2:$B$10),0)))</f>
        <v/>
      </c>
      <c r="O3365" t="str">
        <f>IF(ISBLANK(A3365),"",SUMIF($A$3:$A3365,O$2,$B$3:$B3365))</f>
        <v/>
      </c>
      <c r="P3365" t="str">
        <f>IF(ISBLANK(A3365),"",SUMIF($A$3:$A3365,P$2,$B$3:$B3365))</f>
        <v/>
      </c>
      <c r="Q3365" t="str">
        <f>IF(ISBLANK(A3365),"",SUMIF($A$3:$A3365,Q$2,$B$3:$B3365))</f>
        <v/>
      </c>
      <c r="R3365" t="str">
        <f>IF(ISBLANK(A3365),"",SUMIF($A$3:$A3365,R$2,$B$3:$B3365))</f>
        <v/>
      </c>
      <c r="T3365" s="2" t="str">
        <f t="shared" si="419"/>
        <v/>
      </c>
      <c r="U3365" s="2" t="str">
        <f t="shared" si="420"/>
        <v/>
      </c>
      <c r="V3365" s="2" t="str">
        <f t="shared" si="421"/>
        <v/>
      </c>
      <c r="W3365" s="2" t="str">
        <f t="shared" si="422"/>
        <v/>
      </c>
    </row>
    <row r="3366" spans="8:23" x14ac:dyDescent="0.3">
      <c r="H3366" s="12">
        <f t="shared" si="423"/>
        <v>0</v>
      </c>
      <c r="I3366" s="2" t="str">
        <f t="shared" si="416"/>
        <v/>
      </c>
      <c r="J3366" s="2" t="str">
        <f>IF(ISBLANK(A3366),"",-SUM(I$3:I3366))</f>
        <v/>
      </c>
      <c r="K3366" s="2" t="str">
        <f t="shared" si="417"/>
        <v/>
      </c>
      <c r="L3366" s="7" t="str">
        <f t="shared" si="418"/>
        <v/>
      </c>
      <c r="M3366" s="7" t="str">
        <f>IF(ISBLANK(A3366),"",K3366/($M$1+SUM(K$3:K3365)))</f>
        <v/>
      </c>
      <c r="N3366" t="str">
        <f>IF(ISBLANK(A3366),"",IF(H3367=0,NETWORKDAYS($H$3,H3366,holiday!$B$2:$B$10),IF(DAY(H3366)&lt;DAY(H3367),NETWORKDAYS($H$3,H3366,holiday!$B$2:$B$10),0)))</f>
        <v/>
      </c>
      <c r="O3366" t="str">
        <f>IF(ISBLANK(A3366),"",SUMIF($A$3:$A3366,O$2,$B$3:$B3366))</f>
        <v/>
      </c>
      <c r="P3366" t="str">
        <f>IF(ISBLANK(A3366),"",SUMIF($A$3:$A3366,P$2,$B$3:$B3366))</f>
        <v/>
      </c>
      <c r="Q3366" t="str">
        <f>IF(ISBLANK(A3366),"",SUMIF($A$3:$A3366,Q$2,$B$3:$B3366))</f>
        <v/>
      </c>
      <c r="R3366" t="str">
        <f>IF(ISBLANK(A3366),"",SUMIF($A$3:$A3366,R$2,$B$3:$B3366))</f>
        <v/>
      </c>
      <c r="T3366" s="2" t="str">
        <f t="shared" si="419"/>
        <v/>
      </c>
      <c r="U3366" s="2" t="str">
        <f t="shared" si="420"/>
        <v/>
      </c>
      <c r="V3366" s="2" t="str">
        <f t="shared" si="421"/>
        <v/>
      </c>
      <c r="W3366" s="2" t="str">
        <f t="shared" si="422"/>
        <v/>
      </c>
    </row>
    <row r="3367" spans="8:23" x14ac:dyDescent="0.3">
      <c r="H3367" s="12">
        <f t="shared" si="423"/>
        <v>0</v>
      </c>
      <c r="I3367" s="2" t="str">
        <f t="shared" si="416"/>
        <v/>
      </c>
      <c r="J3367" s="2" t="str">
        <f>IF(ISBLANK(A3367),"",-SUM(I$3:I3367))</f>
        <v/>
      </c>
      <c r="K3367" s="2" t="str">
        <f t="shared" si="417"/>
        <v/>
      </c>
      <c r="L3367" s="7" t="str">
        <f t="shared" si="418"/>
        <v/>
      </c>
      <c r="M3367" s="7" t="str">
        <f>IF(ISBLANK(A3367),"",K3367/($M$1+SUM(K$3:K3366)))</f>
        <v/>
      </c>
      <c r="N3367" t="str">
        <f>IF(ISBLANK(A3367),"",IF(H3368=0,NETWORKDAYS($H$3,H3367,holiday!$B$2:$B$10),IF(DAY(H3367)&lt;DAY(H3368),NETWORKDAYS($H$3,H3367,holiday!$B$2:$B$10),0)))</f>
        <v/>
      </c>
      <c r="O3367" t="str">
        <f>IF(ISBLANK(A3367),"",SUMIF($A$3:$A3367,O$2,$B$3:$B3367))</f>
        <v/>
      </c>
      <c r="P3367" t="str">
        <f>IF(ISBLANK(A3367),"",SUMIF($A$3:$A3367,P$2,$B$3:$B3367))</f>
        <v/>
      </c>
      <c r="Q3367" t="str">
        <f>IF(ISBLANK(A3367),"",SUMIF($A$3:$A3367,Q$2,$B$3:$B3367))</f>
        <v/>
      </c>
      <c r="R3367" t="str">
        <f>IF(ISBLANK(A3367),"",SUMIF($A$3:$A3367,R$2,$B$3:$B3367))</f>
        <v/>
      </c>
      <c r="T3367" s="2" t="str">
        <f t="shared" si="419"/>
        <v/>
      </c>
      <c r="U3367" s="2" t="str">
        <f t="shared" si="420"/>
        <v/>
      </c>
      <c r="V3367" s="2" t="str">
        <f t="shared" si="421"/>
        <v/>
      </c>
      <c r="W3367" s="2" t="str">
        <f t="shared" si="422"/>
        <v/>
      </c>
    </row>
    <row r="3368" spans="8:23" x14ac:dyDescent="0.3">
      <c r="H3368" s="12">
        <f t="shared" si="423"/>
        <v>0</v>
      </c>
      <c r="I3368" s="2" t="str">
        <f t="shared" ref="I3368:I3431" si="424">IF(ISBLANK(A3368),"",-B3368*C3368)</f>
        <v/>
      </c>
      <c r="J3368" s="2" t="str">
        <f>IF(ISBLANK(A3368),"",-SUM(I$3:I3368))</f>
        <v/>
      </c>
      <c r="K3368" s="2" t="str">
        <f t="shared" ref="K3368:K3431" si="425">IF(ISBLANK(A3368),"",SUMPRODUCT(O3368:R3368,T3368:W3368)-J3368)</f>
        <v/>
      </c>
      <c r="L3368" s="7" t="str">
        <f t="shared" ref="L3368:L3431" si="426">IF(ISBLANK(A3368),"",K3368/$M$1)</f>
        <v/>
      </c>
      <c r="M3368" s="7" t="str">
        <f>IF(ISBLANK(A3368),"",K3368/($M$1+SUM(K$3:K3367)))</f>
        <v/>
      </c>
      <c r="N3368" t="str">
        <f>IF(ISBLANK(A3368),"",IF(H3369=0,NETWORKDAYS($H$3,H3368,holiday!$B$2:$B$10),IF(DAY(H3368)&lt;DAY(H3369),NETWORKDAYS($H$3,H3368,holiday!$B$2:$B$10),0)))</f>
        <v/>
      </c>
      <c r="O3368" t="str">
        <f>IF(ISBLANK(A3368),"",SUMIF($A$3:$A3368,O$2,$B$3:$B3368))</f>
        <v/>
      </c>
      <c r="P3368" t="str">
        <f>IF(ISBLANK(A3368),"",SUMIF($A$3:$A3368,P$2,$B$3:$B3368))</f>
        <v/>
      </c>
      <c r="Q3368" t="str">
        <f>IF(ISBLANK(A3368),"",SUMIF($A$3:$A3368,Q$2,$B$3:$B3368))</f>
        <v/>
      </c>
      <c r="R3368" t="str">
        <f>IF(ISBLANK(A3368),"",SUMIF($A$3:$A3368,R$2,$B$3:$B3368))</f>
        <v/>
      </c>
      <c r="T3368" s="2" t="str">
        <f t="shared" ref="T3368:T3431" si="427">IF(ISBLANK(A3368),"",IF($A3368=T$2,$C3368,T3367))</f>
        <v/>
      </c>
      <c r="U3368" s="2" t="str">
        <f t="shared" ref="U3368:U3431" si="428">IF(ISBLANK(A3368),"",IF($A3368=U$2,$C3368,U3367))</f>
        <v/>
      </c>
      <c r="V3368" s="2" t="str">
        <f t="shared" ref="V3368:V3431" si="429">IF(ISBLANK(A3368),"",IF($A3368=V$2,$C3368,V3367))</f>
        <v/>
      </c>
      <c r="W3368" s="2" t="str">
        <f t="shared" ref="W3368:W3431" si="430">IF(ISBLANK(A3368),"",IF($A3368=W$2,$C3368,W3367))</f>
        <v/>
      </c>
    </row>
    <row r="3369" spans="8:23" x14ac:dyDescent="0.3">
      <c r="H3369" s="12">
        <f t="shared" si="423"/>
        <v>0</v>
      </c>
      <c r="I3369" s="2" t="str">
        <f t="shared" si="424"/>
        <v/>
      </c>
      <c r="J3369" s="2" t="str">
        <f>IF(ISBLANK(A3369),"",-SUM(I$3:I3369))</f>
        <v/>
      </c>
      <c r="K3369" s="2" t="str">
        <f t="shared" si="425"/>
        <v/>
      </c>
      <c r="L3369" s="7" t="str">
        <f t="shared" si="426"/>
        <v/>
      </c>
      <c r="M3369" s="7" t="str">
        <f>IF(ISBLANK(A3369),"",K3369/($M$1+SUM(K$3:K3368)))</f>
        <v/>
      </c>
      <c r="N3369" t="str">
        <f>IF(ISBLANK(A3369),"",IF(H3370=0,NETWORKDAYS($H$3,H3369,holiday!$B$2:$B$10),IF(DAY(H3369)&lt;DAY(H3370),NETWORKDAYS($H$3,H3369,holiday!$B$2:$B$10),0)))</f>
        <v/>
      </c>
      <c r="O3369" t="str">
        <f>IF(ISBLANK(A3369),"",SUMIF($A$3:$A3369,O$2,$B$3:$B3369))</f>
        <v/>
      </c>
      <c r="P3369" t="str">
        <f>IF(ISBLANK(A3369),"",SUMIF($A$3:$A3369,P$2,$B$3:$B3369))</f>
        <v/>
      </c>
      <c r="Q3369" t="str">
        <f>IF(ISBLANK(A3369),"",SUMIF($A$3:$A3369,Q$2,$B$3:$B3369))</f>
        <v/>
      </c>
      <c r="R3369" t="str">
        <f>IF(ISBLANK(A3369),"",SUMIF($A$3:$A3369,R$2,$B$3:$B3369))</f>
        <v/>
      </c>
      <c r="T3369" s="2" t="str">
        <f t="shared" si="427"/>
        <v/>
      </c>
      <c r="U3369" s="2" t="str">
        <f t="shared" si="428"/>
        <v/>
      </c>
      <c r="V3369" s="2" t="str">
        <f t="shared" si="429"/>
        <v/>
      </c>
      <c r="W3369" s="2" t="str">
        <f t="shared" si="430"/>
        <v/>
      </c>
    </row>
    <row r="3370" spans="8:23" x14ac:dyDescent="0.3">
      <c r="H3370" s="12">
        <f t="shared" si="423"/>
        <v>0</v>
      </c>
      <c r="I3370" s="2" t="str">
        <f t="shared" si="424"/>
        <v/>
      </c>
      <c r="J3370" s="2" t="str">
        <f>IF(ISBLANK(A3370),"",-SUM(I$3:I3370))</f>
        <v/>
      </c>
      <c r="K3370" s="2" t="str">
        <f t="shared" si="425"/>
        <v/>
      </c>
      <c r="L3370" s="7" t="str">
        <f t="shared" si="426"/>
        <v/>
      </c>
      <c r="M3370" s="7" t="str">
        <f>IF(ISBLANK(A3370),"",K3370/($M$1+SUM(K$3:K3369)))</f>
        <v/>
      </c>
      <c r="N3370" t="str">
        <f>IF(ISBLANK(A3370),"",IF(H3371=0,NETWORKDAYS($H$3,H3370,holiday!$B$2:$B$10),IF(DAY(H3370)&lt;DAY(H3371),NETWORKDAYS($H$3,H3370,holiday!$B$2:$B$10),0)))</f>
        <v/>
      </c>
      <c r="O3370" t="str">
        <f>IF(ISBLANK(A3370),"",SUMIF($A$3:$A3370,O$2,$B$3:$B3370))</f>
        <v/>
      </c>
      <c r="P3370" t="str">
        <f>IF(ISBLANK(A3370),"",SUMIF($A$3:$A3370,P$2,$B$3:$B3370))</f>
        <v/>
      </c>
      <c r="Q3370" t="str">
        <f>IF(ISBLANK(A3370),"",SUMIF($A$3:$A3370,Q$2,$B$3:$B3370))</f>
        <v/>
      </c>
      <c r="R3370" t="str">
        <f>IF(ISBLANK(A3370),"",SUMIF($A$3:$A3370,R$2,$B$3:$B3370))</f>
        <v/>
      </c>
      <c r="T3370" s="2" t="str">
        <f t="shared" si="427"/>
        <v/>
      </c>
      <c r="U3370" s="2" t="str">
        <f t="shared" si="428"/>
        <v/>
      </c>
      <c r="V3370" s="2" t="str">
        <f t="shared" si="429"/>
        <v/>
      </c>
      <c r="W3370" s="2" t="str">
        <f t="shared" si="430"/>
        <v/>
      </c>
    </row>
    <row r="3371" spans="8:23" x14ac:dyDescent="0.3">
      <c r="H3371" s="12">
        <f t="shared" si="423"/>
        <v>0</v>
      </c>
      <c r="I3371" s="2" t="str">
        <f t="shared" si="424"/>
        <v/>
      </c>
      <c r="J3371" s="2" t="str">
        <f>IF(ISBLANK(A3371),"",-SUM(I$3:I3371))</f>
        <v/>
      </c>
      <c r="K3371" s="2" t="str">
        <f t="shared" si="425"/>
        <v/>
      </c>
      <c r="L3371" s="7" t="str">
        <f t="shared" si="426"/>
        <v/>
      </c>
      <c r="M3371" s="7" t="str">
        <f>IF(ISBLANK(A3371),"",K3371/($M$1+SUM(K$3:K3370)))</f>
        <v/>
      </c>
      <c r="N3371" t="str">
        <f>IF(ISBLANK(A3371),"",IF(H3372=0,NETWORKDAYS($H$3,H3371,holiday!$B$2:$B$10),IF(DAY(H3371)&lt;DAY(H3372),NETWORKDAYS($H$3,H3371,holiday!$B$2:$B$10),0)))</f>
        <v/>
      </c>
      <c r="O3371" t="str">
        <f>IF(ISBLANK(A3371),"",SUMIF($A$3:$A3371,O$2,$B$3:$B3371))</f>
        <v/>
      </c>
      <c r="P3371" t="str">
        <f>IF(ISBLANK(A3371),"",SUMIF($A$3:$A3371,P$2,$B$3:$B3371))</f>
        <v/>
      </c>
      <c r="Q3371" t="str">
        <f>IF(ISBLANK(A3371),"",SUMIF($A$3:$A3371,Q$2,$B$3:$B3371))</f>
        <v/>
      </c>
      <c r="R3371" t="str">
        <f>IF(ISBLANK(A3371),"",SUMIF($A$3:$A3371,R$2,$B$3:$B3371))</f>
        <v/>
      </c>
      <c r="T3371" s="2" t="str">
        <f t="shared" si="427"/>
        <v/>
      </c>
      <c r="U3371" s="2" t="str">
        <f t="shared" si="428"/>
        <v/>
      </c>
      <c r="V3371" s="2" t="str">
        <f t="shared" si="429"/>
        <v/>
      </c>
      <c r="W3371" s="2" t="str">
        <f t="shared" si="430"/>
        <v/>
      </c>
    </row>
    <row r="3372" spans="8:23" x14ac:dyDescent="0.3">
      <c r="H3372" s="12">
        <f t="shared" si="423"/>
        <v>0</v>
      </c>
      <c r="I3372" s="2" t="str">
        <f t="shared" si="424"/>
        <v/>
      </c>
      <c r="J3372" s="2" t="str">
        <f>IF(ISBLANK(A3372),"",-SUM(I$3:I3372))</f>
        <v/>
      </c>
      <c r="K3372" s="2" t="str">
        <f t="shared" si="425"/>
        <v/>
      </c>
      <c r="L3372" s="7" t="str">
        <f t="shared" si="426"/>
        <v/>
      </c>
      <c r="M3372" s="7" t="str">
        <f>IF(ISBLANK(A3372),"",K3372/($M$1+SUM(K$3:K3371)))</f>
        <v/>
      </c>
      <c r="N3372" t="str">
        <f>IF(ISBLANK(A3372),"",IF(H3373=0,NETWORKDAYS($H$3,H3372,holiday!$B$2:$B$10),IF(DAY(H3372)&lt;DAY(H3373),NETWORKDAYS($H$3,H3372,holiday!$B$2:$B$10),0)))</f>
        <v/>
      </c>
      <c r="O3372" t="str">
        <f>IF(ISBLANK(A3372),"",SUMIF($A$3:$A3372,O$2,$B$3:$B3372))</f>
        <v/>
      </c>
      <c r="P3372" t="str">
        <f>IF(ISBLANK(A3372),"",SUMIF($A$3:$A3372,P$2,$B$3:$B3372))</f>
        <v/>
      </c>
      <c r="Q3372" t="str">
        <f>IF(ISBLANK(A3372),"",SUMIF($A$3:$A3372,Q$2,$B$3:$B3372))</f>
        <v/>
      </c>
      <c r="R3372" t="str">
        <f>IF(ISBLANK(A3372),"",SUMIF($A$3:$A3372,R$2,$B$3:$B3372))</f>
        <v/>
      </c>
      <c r="T3372" s="2" t="str">
        <f t="shared" si="427"/>
        <v/>
      </c>
      <c r="U3372" s="2" t="str">
        <f t="shared" si="428"/>
        <v/>
      </c>
      <c r="V3372" s="2" t="str">
        <f t="shared" si="429"/>
        <v/>
      </c>
      <c r="W3372" s="2" t="str">
        <f t="shared" si="430"/>
        <v/>
      </c>
    </row>
    <row r="3373" spans="8:23" x14ac:dyDescent="0.3">
      <c r="H3373" s="12">
        <f t="shared" si="423"/>
        <v>0</v>
      </c>
      <c r="I3373" s="2" t="str">
        <f t="shared" si="424"/>
        <v/>
      </c>
      <c r="J3373" s="2" t="str">
        <f>IF(ISBLANK(A3373),"",-SUM(I$3:I3373))</f>
        <v/>
      </c>
      <c r="K3373" s="2" t="str">
        <f t="shared" si="425"/>
        <v/>
      </c>
      <c r="L3373" s="7" t="str">
        <f t="shared" si="426"/>
        <v/>
      </c>
      <c r="M3373" s="7" t="str">
        <f>IF(ISBLANK(A3373),"",K3373/($M$1+SUM(K$3:K3372)))</f>
        <v/>
      </c>
      <c r="N3373" t="str">
        <f>IF(ISBLANK(A3373),"",IF(H3374=0,NETWORKDAYS($H$3,H3373,holiday!$B$2:$B$10),IF(DAY(H3373)&lt;DAY(H3374),NETWORKDAYS($H$3,H3373,holiday!$B$2:$B$10),0)))</f>
        <v/>
      </c>
      <c r="O3373" t="str">
        <f>IF(ISBLANK(A3373),"",SUMIF($A$3:$A3373,O$2,$B$3:$B3373))</f>
        <v/>
      </c>
      <c r="P3373" t="str">
        <f>IF(ISBLANK(A3373),"",SUMIF($A$3:$A3373,P$2,$B$3:$B3373))</f>
        <v/>
      </c>
      <c r="Q3373" t="str">
        <f>IF(ISBLANK(A3373),"",SUMIF($A$3:$A3373,Q$2,$B$3:$B3373))</f>
        <v/>
      </c>
      <c r="R3373" t="str">
        <f>IF(ISBLANK(A3373),"",SUMIF($A$3:$A3373,R$2,$B$3:$B3373))</f>
        <v/>
      </c>
      <c r="T3373" s="2" t="str">
        <f t="shared" si="427"/>
        <v/>
      </c>
      <c r="U3373" s="2" t="str">
        <f t="shared" si="428"/>
        <v/>
      </c>
      <c r="V3373" s="2" t="str">
        <f t="shared" si="429"/>
        <v/>
      </c>
      <c r="W3373" s="2" t="str">
        <f t="shared" si="430"/>
        <v/>
      </c>
    </row>
    <row r="3374" spans="8:23" x14ac:dyDescent="0.3">
      <c r="H3374" s="12">
        <f t="shared" si="423"/>
        <v>0</v>
      </c>
      <c r="I3374" s="2" t="str">
        <f t="shared" si="424"/>
        <v/>
      </c>
      <c r="J3374" s="2" t="str">
        <f>IF(ISBLANK(A3374),"",-SUM(I$3:I3374))</f>
        <v/>
      </c>
      <c r="K3374" s="2" t="str">
        <f t="shared" si="425"/>
        <v/>
      </c>
      <c r="L3374" s="7" t="str">
        <f t="shared" si="426"/>
        <v/>
      </c>
      <c r="M3374" s="7" t="str">
        <f>IF(ISBLANK(A3374),"",K3374/($M$1+SUM(K$3:K3373)))</f>
        <v/>
      </c>
      <c r="N3374" t="str">
        <f>IF(ISBLANK(A3374),"",IF(H3375=0,NETWORKDAYS($H$3,H3374,holiday!$B$2:$B$10),IF(DAY(H3374)&lt;DAY(H3375),NETWORKDAYS($H$3,H3374,holiday!$B$2:$B$10),0)))</f>
        <v/>
      </c>
      <c r="O3374" t="str">
        <f>IF(ISBLANK(A3374),"",SUMIF($A$3:$A3374,O$2,$B$3:$B3374))</f>
        <v/>
      </c>
      <c r="P3374" t="str">
        <f>IF(ISBLANK(A3374),"",SUMIF($A$3:$A3374,P$2,$B$3:$B3374))</f>
        <v/>
      </c>
      <c r="Q3374" t="str">
        <f>IF(ISBLANK(A3374),"",SUMIF($A$3:$A3374,Q$2,$B$3:$B3374))</f>
        <v/>
      </c>
      <c r="R3374" t="str">
        <f>IF(ISBLANK(A3374),"",SUMIF($A$3:$A3374,R$2,$B$3:$B3374))</f>
        <v/>
      </c>
      <c r="T3374" s="2" t="str">
        <f t="shared" si="427"/>
        <v/>
      </c>
      <c r="U3374" s="2" t="str">
        <f t="shared" si="428"/>
        <v/>
      </c>
      <c r="V3374" s="2" t="str">
        <f t="shared" si="429"/>
        <v/>
      </c>
      <c r="W3374" s="2" t="str">
        <f t="shared" si="430"/>
        <v/>
      </c>
    </row>
    <row r="3375" spans="8:23" x14ac:dyDescent="0.3">
      <c r="H3375" s="12">
        <f t="shared" si="423"/>
        <v>0</v>
      </c>
      <c r="I3375" s="2" t="str">
        <f t="shared" si="424"/>
        <v/>
      </c>
      <c r="J3375" s="2" t="str">
        <f>IF(ISBLANK(A3375),"",-SUM(I$3:I3375))</f>
        <v/>
      </c>
      <c r="K3375" s="2" t="str">
        <f t="shared" si="425"/>
        <v/>
      </c>
      <c r="L3375" s="7" t="str">
        <f t="shared" si="426"/>
        <v/>
      </c>
      <c r="M3375" s="7" t="str">
        <f>IF(ISBLANK(A3375),"",K3375/($M$1+SUM(K$3:K3374)))</f>
        <v/>
      </c>
      <c r="N3375" t="str">
        <f>IF(ISBLANK(A3375),"",IF(H3376=0,NETWORKDAYS($H$3,H3375,holiday!$B$2:$B$10),IF(DAY(H3375)&lt;DAY(H3376),NETWORKDAYS($H$3,H3375,holiday!$B$2:$B$10),0)))</f>
        <v/>
      </c>
      <c r="O3375" t="str">
        <f>IF(ISBLANK(A3375),"",SUMIF($A$3:$A3375,O$2,$B$3:$B3375))</f>
        <v/>
      </c>
      <c r="P3375" t="str">
        <f>IF(ISBLANK(A3375),"",SUMIF($A$3:$A3375,P$2,$B$3:$B3375))</f>
        <v/>
      </c>
      <c r="Q3375" t="str">
        <f>IF(ISBLANK(A3375),"",SUMIF($A$3:$A3375,Q$2,$B$3:$B3375))</f>
        <v/>
      </c>
      <c r="R3375" t="str">
        <f>IF(ISBLANK(A3375),"",SUMIF($A$3:$A3375,R$2,$B$3:$B3375))</f>
        <v/>
      </c>
      <c r="T3375" s="2" t="str">
        <f t="shared" si="427"/>
        <v/>
      </c>
      <c r="U3375" s="2" t="str">
        <f t="shared" si="428"/>
        <v/>
      </c>
      <c r="V3375" s="2" t="str">
        <f t="shared" si="429"/>
        <v/>
      </c>
      <c r="W3375" s="2" t="str">
        <f t="shared" si="430"/>
        <v/>
      </c>
    </row>
    <row r="3376" spans="8:23" x14ac:dyDescent="0.3">
      <c r="H3376" s="12">
        <f t="shared" si="423"/>
        <v>0</v>
      </c>
      <c r="I3376" s="2" t="str">
        <f t="shared" si="424"/>
        <v/>
      </c>
      <c r="J3376" s="2" t="str">
        <f>IF(ISBLANK(A3376),"",-SUM(I$3:I3376))</f>
        <v/>
      </c>
      <c r="K3376" s="2" t="str">
        <f t="shared" si="425"/>
        <v/>
      </c>
      <c r="L3376" s="7" t="str">
        <f t="shared" si="426"/>
        <v/>
      </c>
      <c r="M3376" s="7" t="str">
        <f>IF(ISBLANK(A3376),"",K3376/($M$1+SUM(K$3:K3375)))</f>
        <v/>
      </c>
      <c r="N3376" t="str">
        <f>IF(ISBLANK(A3376),"",IF(H3377=0,NETWORKDAYS($H$3,H3376,holiday!$B$2:$B$10),IF(DAY(H3376)&lt;DAY(H3377),NETWORKDAYS($H$3,H3376,holiday!$B$2:$B$10),0)))</f>
        <v/>
      </c>
      <c r="O3376" t="str">
        <f>IF(ISBLANK(A3376),"",SUMIF($A$3:$A3376,O$2,$B$3:$B3376))</f>
        <v/>
      </c>
      <c r="P3376" t="str">
        <f>IF(ISBLANK(A3376),"",SUMIF($A$3:$A3376,P$2,$B$3:$B3376))</f>
        <v/>
      </c>
      <c r="Q3376" t="str">
        <f>IF(ISBLANK(A3376),"",SUMIF($A$3:$A3376,Q$2,$B$3:$B3376))</f>
        <v/>
      </c>
      <c r="R3376" t="str">
        <f>IF(ISBLANK(A3376),"",SUMIF($A$3:$A3376,R$2,$B$3:$B3376))</f>
        <v/>
      </c>
      <c r="T3376" s="2" t="str">
        <f t="shared" si="427"/>
        <v/>
      </c>
      <c r="U3376" s="2" t="str">
        <f t="shared" si="428"/>
        <v/>
      </c>
      <c r="V3376" s="2" t="str">
        <f t="shared" si="429"/>
        <v/>
      </c>
      <c r="W3376" s="2" t="str">
        <f t="shared" si="430"/>
        <v/>
      </c>
    </row>
    <row r="3377" spans="8:23" x14ac:dyDescent="0.3">
      <c r="H3377" s="12">
        <f t="shared" si="423"/>
        <v>0</v>
      </c>
      <c r="I3377" s="2" t="str">
        <f t="shared" si="424"/>
        <v/>
      </c>
      <c r="J3377" s="2" t="str">
        <f>IF(ISBLANK(A3377),"",-SUM(I$3:I3377))</f>
        <v/>
      </c>
      <c r="K3377" s="2" t="str">
        <f t="shared" si="425"/>
        <v/>
      </c>
      <c r="L3377" s="7" t="str">
        <f t="shared" si="426"/>
        <v/>
      </c>
      <c r="M3377" s="7" t="str">
        <f>IF(ISBLANK(A3377),"",K3377/($M$1+SUM(K$3:K3376)))</f>
        <v/>
      </c>
      <c r="N3377" t="str">
        <f>IF(ISBLANK(A3377),"",IF(H3378=0,NETWORKDAYS($H$3,H3377,holiday!$B$2:$B$10),IF(DAY(H3377)&lt;DAY(H3378),NETWORKDAYS($H$3,H3377,holiday!$B$2:$B$10),0)))</f>
        <v/>
      </c>
      <c r="O3377" t="str">
        <f>IF(ISBLANK(A3377),"",SUMIF($A$3:$A3377,O$2,$B$3:$B3377))</f>
        <v/>
      </c>
      <c r="P3377" t="str">
        <f>IF(ISBLANK(A3377),"",SUMIF($A$3:$A3377,P$2,$B$3:$B3377))</f>
        <v/>
      </c>
      <c r="Q3377" t="str">
        <f>IF(ISBLANK(A3377),"",SUMIF($A$3:$A3377,Q$2,$B$3:$B3377))</f>
        <v/>
      </c>
      <c r="R3377" t="str">
        <f>IF(ISBLANK(A3377),"",SUMIF($A$3:$A3377,R$2,$B$3:$B3377))</f>
        <v/>
      </c>
      <c r="T3377" s="2" t="str">
        <f t="shared" si="427"/>
        <v/>
      </c>
      <c r="U3377" s="2" t="str">
        <f t="shared" si="428"/>
        <v/>
      </c>
      <c r="V3377" s="2" t="str">
        <f t="shared" si="429"/>
        <v/>
      </c>
      <c r="W3377" s="2" t="str">
        <f t="shared" si="430"/>
        <v/>
      </c>
    </row>
    <row r="3378" spans="8:23" x14ac:dyDescent="0.3">
      <c r="H3378" s="12">
        <f t="shared" si="423"/>
        <v>0</v>
      </c>
      <c r="I3378" s="2" t="str">
        <f t="shared" si="424"/>
        <v/>
      </c>
      <c r="J3378" s="2" t="str">
        <f>IF(ISBLANK(A3378),"",-SUM(I$3:I3378))</f>
        <v/>
      </c>
      <c r="K3378" s="2" t="str">
        <f t="shared" si="425"/>
        <v/>
      </c>
      <c r="L3378" s="7" t="str">
        <f t="shared" si="426"/>
        <v/>
      </c>
      <c r="M3378" s="7" t="str">
        <f>IF(ISBLANK(A3378),"",K3378/($M$1+SUM(K$3:K3377)))</f>
        <v/>
      </c>
      <c r="N3378" t="str">
        <f>IF(ISBLANK(A3378),"",IF(H3379=0,NETWORKDAYS($H$3,H3378,holiday!$B$2:$B$10),IF(DAY(H3378)&lt;DAY(H3379),NETWORKDAYS($H$3,H3378,holiday!$B$2:$B$10),0)))</f>
        <v/>
      </c>
      <c r="O3378" t="str">
        <f>IF(ISBLANK(A3378),"",SUMIF($A$3:$A3378,O$2,$B$3:$B3378))</f>
        <v/>
      </c>
      <c r="P3378" t="str">
        <f>IF(ISBLANK(A3378),"",SUMIF($A$3:$A3378,P$2,$B$3:$B3378))</f>
        <v/>
      </c>
      <c r="Q3378" t="str">
        <f>IF(ISBLANK(A3378),"",SUMIF($A$3:$A3378,Q$2,$B$3:$B3378))</f>
        <v/>
      </c>
      <c r="R3378" t="str">
        <f>IF(ISBLANK(A3378),"",SUMIF($A$3:$A3378,R$2,$B$3:$B3378))</f>
        <v/>
      </c>
      <c r="T3378" s="2" t="str">
        <f t="shared" si="427"/>
        <v/>
      </c>
      <c r="U3378" s="2" t="str">
        <f t="shared" si="428"/>
        <v/>
      </c>
      <c r="V3378" s="2" t="str">
        <f t="shared" si="429"/>
        <v/>
      </c>
      <c r="W3378" s="2" t="str">
        <f t="shared" si="430"/>
        <v/>
      </c>
    </row>
    <row r="3379" spans="8:23" x14ac:dyDescent="0.3">
      <c r="H3379" s="12">
        <f t="shared" si="423"/>
        <v>0</v>
      </c>
      <c r="I3379" s="2" t="str">
        <f t="shared" si="424"/>
        <v/>
      </c>
      <c r="J3379" s="2" t="str">
        <f>IF(ISBLANK(A3379),"",-SUM(I$3:I3379))</f>
        <v/>
      </c>
      <c r="K3379" s="2" t="str">
        <f t="shared" si="425"/>
        <v/>
      </c>
      <c r="L3379" s="7" t="str">
        <f t="shared" si="426"/>
        <v/>
      </c>
      <c r="M3379" s="7" t="str">
        <f>IF(ISBLANK(A3379),"",K3379/($M$1+SUM(K$3:K3378)))</f>
        <v/>
      </c>
      <c r="N3379" t="str">
        <f>IF(ISBLANK(A3379),"",IF(H3380=0,NETWORKDAYS($H$3,H3379,holiday!$B$2:$B$10),IF(DAY(H3379)&lt;DAY(H3380),NETWORKDAYS($H$3,H3379,holiday!$B$2:$B$10),0)))</f>
        <v/>
      </c>
      <c r="O3379" t="str">
        <f>IF(ISBLANK(A3379),"",SUMIF($A$3:$A3379,O$2,$B$3:$B3379))</f>
        <v/>
      </c>
      <c r="P3379" t="str">
        <f>IF(ISBLANK(A3379),"",SUMIF($A$3:$A3379,P$2,$B$3:$B3379))</f>
        <v/>
      </c>
      <c r="Q3379" t="str">
        <f>IF(ISBLANK(A3379),"",SUMIF($A$3:$A3379,Q$2,$B$3:$B3379))</f>
        <v/>
      </c>
      <c r="R3379" t="str">
        <f>IF(ISBLANK(A3379),"",SUMIF($A$3:$A3379,R$2,$B$3:$B3379))</f>
        <v/>
      </c>
      <c r="T3379" s="2" t="str">
        <f t="shared" si="427"/>
        <v/>
      </c>
      <c r="U3379" s="2" t="str">
        <f t="shared" si="428"/>
        <v/>
      </c>
      <c r="V3379" s="2" t="str">
        <f t="shared" si="429"/>
        <v/>
      </c>
      <c r="W3379" s="2" t="str">
        <f t="shared" si="430"/>
        <v/>
      </c>
    </row>
    <row r="3380" spans="8:23" x14ac:dyDescent="0.3">
      <c r="H3380" s="12">
        <f t="shared" si="423"/>
        <v>0</v>
      </c>
      <c r="I3380" s="2" t="str">
        <f t="shared" si="424"/>
        <v/>
      </c>
      <c r="J3380" s="2" t="str">
        <f>IF(ISBLANK(A3380),"",-SUM(I$3:I3380))</f>
        <v/>
      </c>
      <c r="K3380" s="2" t="str">
        <f t="shared" si="425"/>
        <v/>
      </c>
      <c r="L3380" s="7" t="str">
        <f t="shared" si="426"/>
        <v/>
      </c>
      <c r="M3380" s="7" t="str">
        <f>IF(ISBLANK(A3380),"",K3380/($M$1+SUM(K$3:K3379)))</f>
        <v/>
      </c>
      <c r="N3380" t="str">
        <f>IF(ISBLANK(A3380),"",IF(H3381=0,NETWORKDAYS($H$3,H3380,holiday!$B$2:$B$10),IF(DAY(H3380)&lt;DAY(H3381),NETWORKDAYS($H$3,H3380,holiday!$B$2:$B$10),0)))</f>
        <v/>
      </c>
      <c r="O3380" t="str">
        <f>IF(ISBLANK(A3380),"",SUMIF($A$3:$A3380,O$2,$B$3:$B3380))</f>
        <v/>
      </c>
      <c r="P3380" t="str">
        <f>IF(ISBLANK(A3380),"",SUMIF($A$3:$A3380,P$2,$B$3:$B3380))</f>
        <v/>
      </c>
      <c r="Q3380" t="str">
        <f>IF(ISBLANK(A3380),"",SUMIF($A$3:$A3380,Q$2,$B$3:$B3380))</f>
        <v/>
      </c>
      <c r="R3380" t="str">
        <f>IF(ISBLANK(A3380),"",SUMIF($A$3:$A3380,R$2,$B$3:$B3380))</f>
        <v/>
      </c>
      <c r="T3380" s="2" t="str">
        <f t="shared" si="427"/>
        <v/>
      </c>
      <c r="U3380" s="2" t="str">
        <f t="shared" si="428"/>
        <v/>
      </c>
      <c r="V3380" s="2" t="str">
        <f t="shared" si="429"/>
        <v/>
      </c>
      <c r="W3380" s="2" t="str">
        <f t="shared" si="430"/>
        <v/>
      </c>
    </row>
    <row r="3381" spans="8:23" x14ac:dyDescent="0.3">
      <c r="H3381" s="12">
        <f t="shared" si="423"/>
        <v>0</v>
      </c>
      <c r="I3381" s="2" t="str">
        <f t="shared" si="424"/>
        <v/>
      </c>
      <c r="J3381" s="2" t="str">
        <f>IF(ISBLANK(A3381),"",-SUM(I$3:I3381))</f>
        <v/>
      </c>
      <c r="K3381" s="2" t="str">
        <f t="shared" si="425"/>
        <v/>
      </c>
      <c r="L3381" s="7" t="str">
        <f t="shared" si="426"/>
        <v/>
      </c>
      <c r="M3381" s="7" t="str">
        <f>IF(ISBLANK(A3381),"",K3381/($M$1+SUM(K$3:K3380)))</f>
        <v/>
      </c>
      <c r="N3381" t="str">
        <f>IF(ISBLANK(A3381),"",IF(H3382=0,NETWORKDAYS($H$3,H3381,holiday!$B$2:$B$10),IF(DAY(H3381)&lt;DAY(H3382),NETWORKDAYS($H$3,H3381,holiday!$B$2:$B$10),0)))</f>
        <v/>
      </c>
      <c r="O3381" t="str">
        <f>IF(ISBLANK(A3381),"",SUMIF($A$3:$A3381,O$2,$B$3:$B3381))</f>
        <v/>
      </c>
      <c r="P3381" t="str">
        <f>IF(ISBLANK(A3381),"",SUMIF($A$3:$A3381,P$2,$B$3:$B3381))</f>
        <v/>
      </c>
      <c r="Q3381" t="str">
        <f>IF(ISBLANK(A3381),"",SUMIF($A$3:$A3381,Q$2,$B$3:$B3381))</f>
        <v/>
      </c>
      <c r="R3381" t="str">
        <f>IF(ISBLANK(A3381),"",SUMIF($A$3:$A3381,R$2,$B$3:$B3381))</f>
        <v/>
      </c>
      <c r="T3381" s="2" t="str">
        <f t="shared" si="427"/>
        <v/>
      </c>
      <c r="U3381" s="2" t="str">
        <f t="shared" si="428"/>
        <v/>
      </c>
      <c r="V3381" s="2" t="str">
        <f t="shared" si="429"/>
        <v/>
      </c>
      <c r="W3381" s="2" t="str">
        <f t="shared" si="430"/>
        <v/>
      </c>
    </row>
    <row r="3382" spans="8:23" x14ac:dyDescent="0.3">
      <c r="H3382" s="12">
        <f t="shared" si="423"/>
        <v>0</v>
      </c>
      <c r="I3382" s="2" t="str">
        <f t="shared" si="424"/>
        <v/>
      </c>
      <c r="J3382" s="2" t="str">
        <f>IF(ISBLANK(A3382),"",-SUM(I$3:I3382))</f>
        <v/>
      </c>
      <c r="K3382" s="2" t="str">
        <f t="shared" si="425"/>
        <v/>
      </c>
      <c r="L3382" s="7" t="str">
        <f t="shared" si="426"/>
        <v/>
      </c>
      <c r="M3382" s="7" t="str">
        <f>IF(ISBLANK(A3382),"",K3382/($M$1+SUM(K$3:K3381)))</f>
        <v/>
      </c>
      <c r="N3382" t="str">
        <f>IF(ISBLANK(A3382),"",IF(H3383=0,NETWORKDAYS($H$3,H3382,holiday!$B$2:$B$10),IF(DAY(H3382)&lt;DAY(H3383),NETWORKDAYS($H$3,H3382,holiday!$B$2:$B$10),0)))</f>
        <v/>
      </c>
      <c r="O3382" t="str">
        <f>IF(ISBLANK(A3382),"",SUMIF($A$3:$A3382,O$2,$B$3:$B3382))</f>
        <v/>
      </c>
      <c r="P3382" t="str">
        <f>IF(ISBLANK(A3382),"",SUMIF($A$3:$A3382,P$2,$B$3:$B3382))</f>
        <v/>
      </c>
      <c r="Q3382" t="str">
        <f>IF(ISBLANK(A3382),"",SUMIF($A$3:$A3382,Q$2,$B$3:$B3382))</f>
        <v/>
      </c>
      <c r="R3382" t="str">
        <f>IF(ISBLANK(A3382),"",SUMIF($A$3:$A3382,R$2,$B$3:$B3382))</f>
        <v/>
      </c>
      <c r="T3382" s="2" t="str">
        <f t="shared" si="427"/>
        <v/>
      </c>
      <c r="U3382" s="2" t="str">
        <f t="shared" si="428"/>
        <v/>
      </c>
      <c r="V3382" s="2" t="str">
        <f t="shared" si="429"/>
        <v/>
      </c>
      <c r="W3382" s="2" t="str">
        <f t="shared" si="430"/>
        <v/>
      </c>
    </row>
    <row r="3383" spans="8:23" x14ac:dyDescent="0.3">
      <c r="H3383" s="12">
        <f t="shared" si="423"/>
        <v>0</v>
      </c>
      <c r="I3383" s="2" t="str">
        <f t="shared" si="424"/>
        <v/>
      </c>
      <c r="J3383" s="2" t="str">
        <f>IF(ISBLANK(A3383),"",-SUM(I$3:I3383))</f>
        <v/>
      </c>
      <c r="K3383" s="2" t="str">
        <f t="shared" si="425"/>
        <v/>
      </c>
      <c r="L3383" s="7" t="str">
        <f t="shared" si="426"/>
        <v/>
      </c>
      <c r="M3383" s="7" t="str">
        <f>IF(ISBLANK(A3383),"",K3383/($M$1+SUM(K$3:K3382)))</f>
        <v/>
      </c>
      <c r="N3383" t="str">
        <f>IF(ISBLANK(A3383),"",IF(H3384=0,NETWORKDAYS($H$3,H3383,holiday!$B$2:$B$10),IF(DAY(H3383)&lt;DAY(H3384),NETWORKDAYS($H$3,H3383,holiday!$B$2:$B$10),0)))</f>
        <v/>
      </c>
      <c r="O3383" t="str">
        <f>IF(ISBLANK(A3383),"",SUMIF($A$3:$A3383,O$2,$B$3:$B3383))</f>
        <v/>
      </c>
      <c r="P3383" t="str">
        <f>IF(ISBLANK(A3383),"",SUMIF($A$3:$A3383,P$2,$B$3:$B3383))</f>
        <v/>
      </c>
      <c r="Q3383" t="str">
        <f>IF(ISBLANK(A3383),"",SUMIF($A$3:$A3383,Q$2,$B$3:$B3383))</f>
        <v/>
      </c>
      <c r="R3383" t="str">
        <f>IF(ISBLANK(A3383),"",SUMIF($A$3:$A3383,R$2,$B$3:$B3383))</f>
        <v/>
      </c>
      <c r="T3383" s="2" t="str">
        <f t="shared" si="427"/>
        <v/>
      </c>
      <c r="U3383" s="2" t="str">
        <f t="shared" si="428"/>
        <v/>
      </c>
      <c r="V3383" s="2" t="str">
        <f t="shared" si="429"/>
        <v/>
      </c>
      <c r="W3383" s="2" t="str">
        <f t="shared" si="430"/>
        <v/>
      </c>
    </row>
    <row r="3384" spans="8:23" x14ac:dyDescent="0.3">
      <c r="H3384" s="12">
        <f t="shared" si="423"/>
        <v>0</v>
      </c>
      <c r="I3384" s="2" t="str">
        <f t="shared" si="424"/>
        <v/>
      </c>
      <c r="J3384" s="2" t="str">
        <f>IF(ISBLANK(A3384),"",-SUM(I$3:I3384))</f>
        <v/>
      </c>
      <c r="K3384" s="2" t="str">
        <f t="shared" si="425"/>
        <v/>
      </c>
      <c r="L3384" s="7" t="str">
        <f t="shared" si="426"/>
        <v/>
      </c>
      <c r="M3384" s="7" t="str">
        <f>IF(ISBLANK(A3384),"",K3384/($M$1+SUM(K$3:K3383)))</f>
        <v/>
      </c>
      <c r="N3384" t="str">
        <f>IF(ISBLANK(A3384),"",IF(H3385=0,NETWORKDAYS($H$3,H3384,holiday!$B$2:$B$10),IF(DAY(H3384)&lt;DAY(H3385),NETWORKDAYS($H$3,H3384,holiday!$B$2:$B$10),0)))</f>
        <v/>
      </c>
      <c r="O3384" t="str">
        <f>IF(ISBLANK(A3384),"",SUMIF($A$3:$A3384,O$2,$B$3:$B3384))</f>
        <v/>
      </c>
      <c r="P3384" t="str">
        <f>IF(ISBLANK(A3384),"",SUMIF($A$3:$A3384,P$2,$B$3:$B3384))</f>
        <v/>
      </c>
      <c r="Q3384" t="str">
        <f>IF(ISBLANK(A3384),"",SUMIF($A$3:$A3384,Q$2,$B$3:$B3384))</f>
        <v/>
      </c>
      <c r="R3384" t="str">
        <f>IF(ISBLANK(A3384),"",SUMIF($A$3:$A3384,R$2,$B$3:$B3384))</f>
        <v/>
      </c>
      <c r="T3384" s="2" t="str">
        <f t="shared" si="427"/>
        <v/>
      </c>
      <c r="U3384" s="2" t="str">
        <f t="shared" si="428"/>
        <v/>
      </c>
      <c r="V3384" s="2" t="str">
        <f t="shared" si="429"/>
        <v/>
      </c>
      <c r="W3384" s="2" t="str">
        <f t="shared" si="430"/>
        <v/>
      </c>
    </row>
    <row r="3385" spans="8:23" x14ac:dyDescent="0.3">
      <c r="H3385" s="12">
        <f t="shared" si="423"/>
        <v>0</v>
      </c>
      <c r="I3385" s="2" t="str">
        <f t="shared" si="424"/>
        <v/>
      </c>
      <c r="J3385" s="2" t="str">
        <f>IF(ISBLANK(A3385),"",-SUM(I$3:I3385))</f>
        <v/>
      </c>
      <c r="K3385" s="2" t="str">
        <f t="shared" si="425"/>
        <v/>
      </c>
      <c r="L3385" s="7" t="str">
        <f t="shared" si="426"/>
        <v/>
      </c>
      <c r="M3385" s="7" t="str">
        <f>IF(ISBLANK(A3385),"",K3385/($M$1+SUM(K$3:K3384)))</f>
        <v/>
      </c>
      <c r="N3385" t="str">
        <f>IF(ISBLANK(A3385),"",IF(H3386=0,NETWORKDAYS($H$3,H3385,holiday!$B$2:$B$10),IF(DAY(H3385)&lt;DAY(H3386),NETWORKDAYS($H$3,H3385,holiday!$B$2:$B$10),0)))</f>
        <v/>
      </c>
      <c r="O3385" t="str">
        <f>IF(ISBLANK(A3385),"",SUMIF($A$3:$A3385,O$2,$B$3:$B3385))</f>
        <v/>
      </c>
      <c r="P3385" t="str">
        <f>IF(ISBLANK(A3385),"",SUMIF($A$3:$A3385,P$2,$B$3:$B3385))</f>
        <v/>
      </c>
      <c r="Q3385" t="str">
        <f>IF(ISBLANK(A3385),"",SUMIF($A$3:$A3385,Q$2,$B$3:$B3385))</f>
        <v/>
      </c>
      <c r="R3385" t="str">
        <f>IF(ISBLANK(A3385),"",SUMIF($A$3:$A3385,R$2,$B$3:$B3385))</f>
        <v/>
      </c>
      <c r="T3385" s="2" t="str">
        <f t="shared" si="427"/>
        <v/>
      </c>
      <c r="U3385" s="2" t="str">
        <f t="shared" si="428"/>
        <v/>
      </c>
      <c r="V3385" s="2" t="str">
        <f t="shared" si="429"/>
        <v/>
      </c>
      <c r="W3385" s="2" t="str">
        <f t="shared" si="430"/>
        <v/>
      </c>
    </row>
    <row r="3386" spans="8:23" x14ac:dyDescent="0.3">
      <c r="H3386" s="12">
        <f t="shared" si="423"/>
        <v>0</v>
      </c>
      <c r="I3386" s="2" t="str">
        <f t="shared" si="424"/>
        <v/>
      </c>
      <c r="J3386" s="2" t="str">
        <f>IF(ISBLANK(A3386),"",-SUM(I$3:I3386))</f>
        <v/>
      </c>
      <c r="K3386" s="2" t="str">
        <f t="shared" si="425"/>
        <v/>
      </c>
      <c r="L3386" s="7" t="str">
        <f t="shared" si="426"/>
        <v/>
      </c>
      <c r="M3386" s="7" t="str">
        <f>IF(ISBLANK(A3386),"",K3386/($M$1+SUM(K$3:K3385)))</f>
        <v/>
      </c>
      <c r="N3386" t="str">
        <f>IF(ISBLANK(A3386),"",IF(H3387=0,NETWORKDAYS($H$3,H3386,holiday!$B$2:$B$10),IF(DAY(H3386)&lt;DAY(H3387),NETWORKDAYS($H$3,H3386,holiday!$B$2:$B$10),0)))</f>
        <v/>
      </c>
      <c r="O3386" t="str">
        <f>IF(ISBLANK(A3386),"",SUMIF($A$3:$A3386,O$2,$B$3:$B3386))</f>
        <v/>
      </c>
      <c r="P3386" t="str">
        <f>IF(ISBLANK(A3386),"",SUMIF($A$3:$A3386,P$2,$B$3:$B3386))</f>
        <v/>
      </c>
      <c r="Q3386" t="str">
        <f>IF(ISBLANK(A3386),"",SUMIF($A$3:$A3386,Q$2,$B$3:$B3386))</f>
        <v/>
      </c>
      <c r="R3386" t="str">
        <f>IF(ISBLANK(A3386),"",SUMIF($A$3:$A3386,R$2,$B$3:$B3386))</f>
        <v/>
      </c>
      <c r="T3386" s="2" t="str">
        <f t="shared" si="427"/>
        <v/>
      </c>
      <c r="U3386" s="2" t="str">
        <f t="shared" si="428"/>
        <v/>
      </c>
      <c r="V3386" s="2" t="str">
        <f t="shared" si="429"/>
        <v/>
      </c>
      <c r="W3386" s="2" t="str">
        <f t="shared" si="430"/>
        <v/>
      </c>
    </row>
    <row r="3387" spans="8:23" x14ac:dyDescent="0.3">
      <c r="H3387" s="12">
        <f t="shared" si="423"/>
        <v>0</v>
      </c>
      <c r="I3387" s="2" t="str">
        <f t="shared" si="424"/>
        <v/>
      </c>
      <c r="J3387" s="2" t="str">
        <f>IF(ISBLANK(A3387),"",-SUM(I$3:I3387))</f>
        <v/>
      </c>
      <c r="K3387" s="2" t="str">
        <f t="shared" si="425"/>
        <v/>
      </c>
      <c r="L3387" s="7" t="str">
        <f t="shared" si="426"/>
        <v/>
      </c>
      <c r="M3387" s="7" t="str">
        <f>IF(ISBLANK(A3387),"",K3387/($M$1+SUM(K$3:K3386)))</f>
        <v/>
      </c>
      <c r="N3387" t="str">
        <f>IF(ISBLANK(A3387),"",IF(H3388=0,NETWORKDAYS($H$3,H3387,holiday!$B$2:$B$10),IF(DAY(H3387)&lt;DAY(H3388),NETWORKDAYS($H$3,H3387,holiday!$B$2:$B$10),0)))</f>
        <v/>
      </c>
      <c r="O3387" t="str">
        <f>IF(ISBLANK(A3387),"",SUMIF($A$3:$A3387,O$2,$B$3:$B3387))</f>
        <v/>
      </c>
      <c r="P3387" t="str">
        <f>IF(ISBLANK(A3387),"",SUMIF($A$3:$A3387,P$2,$B$3:$B3387))</f>
        <v/>
      </c>
      <c r="Q3387" t="str">
        <f>IF(ISBLANK(A3387),"",SUMIF($A$3:$A3387,Q$2,$B$3:$B3387))</f>
        <v/>
      </c>
      <c r="R3387" t="str">
        <f>IF(ISBLANK(A3387),"",SUMIF($A$3:$A3387,R$2,$B$3:$B3387))</f>
        <v/>
      </c>
      <c r="T3387" s="2" t="str">
        <f t="shared" si="427"/>
        <v/>
      </c>
      <c r="U3387" s="2" t="str">
        <f t="shared" si="428"/>
        <v/>
      </c>
      <c r="V3387" s="2" t="str">
        <f t="shared" si="429"/>
        <v/>
      </c>
      <c r="W3387" s="2" t="str">
        <f t="shared" si="430"/>
        <v/>
      </c>
    </row>
    <row r="3388" spans="8:23" x14ac:dyDescent="0.3">
      <c r="H3388" s="12">
        <f t="shared" si="423"/>
        <v>0</v>
      </c>
      <c r="I3388" s="2" t="str">
        <f t="shared" si="424"/>
        <v/>
      </c>
      <c r="J3388" s="2" t="str">
        <f>IF(ISBLANK(A3388),"",-SUM(I$3:I3388))</f>
        <v/>
      </c>
      <c r="K3388" s="2" t="str">
        <f t="shared" si="425"/>
        <v/>
      </c>
      <c r="L3388" s="7" t="str">
        <f t="shared" si="426"/>
        <v/>
      </c>
      <c r="M3388" s="7" t="str">
        <f>IF(ISBLANK(A3388),"",K3388/($M$1+SUM(K$3:K3387)))</f>
        <v/>
      </c>
      <c r="N3388" t="str">
        <f>IF(ISBLANK(A3388),"",IF(H3389=0,NETWORKDAYS($H$3,H3388,holiday!$B$2:$B$10),IF(DAY(H3388)&lt;DAY(H3389),NETWORKDAYS($H$3,H3388,holiday!$B$2:$B$10),0)))</f>
        <v/>
      </c>
      <c r="O3388" t="str">
        <f>IF(ISBLANK(A3388),"",SUMIF($A$3:$A3388,O$2,$B$3:$B3388))</f>
        <v/>
      </c>
      <c r="P3388" t="str">
        <f>IF(ISBLANK(A3388),"",SUMIF($A$3:$A3388,P$2,$B$3:$B3388))</f>
        <v/>
      </c>
      <c r="Q3388" t="str">
        <f>IF(ISBLANK(A3388),"",SUMIF($A$3:$A3388,Q$2,$B$3:$B3388))</f>
        <v/>
      </c>
      <c r="R3388" t="str">
        <f>IF(ISBLANK(A3388),"",SUMIF($A$3:$A3388,R$2,$B$3:$B3388))</f>
        <v/>
      </c>
      <c r="T3388" s="2" t="str">
        <f t="shared" si="427"/>
        <v/>
      </c>
      <c r="U3388" s="2" t="str">
        <f t="shared" si="428"/>
        <v/>
      </c>
      <c r="V3388" s="2" t="str">
        <f t="shared" si="429"/>
        <v/>
      </c>
      <c r="W3388" s="2" t="str">
        <f t="shared" si="430"/>
        <v/>
      </c>
    </row>
    <row r="3389" spans="8:23" x14ac:dyDescent="0.3">
      <c r="H3389" s="12">
        <f t="shared" si="423"/>
        <v>0</v>
      </c>
      <c r="I3389" s="2" t="str">
        <f t="shared" si="424"/>
        <v/>
      </c>
      <c r="J3389" s="2" t="str">
        <f>IF(ISBLANK(A3389),"",-SUM(I$3:I3389))</f>
        <v/>
      </c>
      <c r="K3389" s="2" t="str">
        <f t="shared" si="425"/>
        <v/>
      </c>
      <c r="L3389" s="7" t="str">
        <f t="shared" si="426"/>
        <v/>
      </c>
      <c r="M3389" s="7" t="str">
        <f>IF(ISBLANK(A3389),"",K3389/($M$1+SUM(K$3:K3388)))</f>
        <v/>
      </c>
      <c r="N3389" t="str">
        <f>IF(ISBLANK(A3389),"",IF(H3390=0,NETWORKDAYS($H$3,H3389,holiday!$B$2:$B$10),IF(DAY(H3389)&lt;DAY(H3390),NETWORKDAYS($H$3,H3389,holiday!$B$2:$B$10),0)))</f>
        <v/>
      </c>
      <c r="O3389" t="str">
        <f>IF(ISBLANK(A3389),"",SUMIF($A$3:$A3389,O$2,$B$3:$B3389))</f>
        <v/>
      </c>
      <c r="P3389" t="str">
        <f>IF(ISBLANK(A3389),"",SUMIF($A$3:$A3389,P$2,$B$3:$B3389))</f>
        <v/>
      </c>
      <c r="Q3389" t="str">
        <f>IF(ISBLANK(A3389),"",SUMIF($A$3:$A3389,Q$2,$B$3:$B3389))</f>
        <v/>
      </c>
      <c r="R3389" t="str">
        <f>IF(ISBLANK(A3389),"",SUMIF($A$3:$A3389,R$2,$B$3:$B3389))</f>
        <v/>
      </c>
      <c r="T3389" s="2" t="str">
        <f t="shared" si="427"/>
        <v/>
      </c>
      <c r="U3389" s="2" t="str">
        <f t="shared" si="428"/>
        <v/>
      </c>
      <c r="V3389" s="2" t="str">
        <f t="shared" si="429"/>
        <v/>
      </c>
      <c r="W3389" s="2" t="str">
        <f t="shared" si="430"/>
        <v/>
      </c>
    </row>
    <row r="3390" spans="8:23" x14ac:dyDescent="0.3">
      <c r="H3390" s="12">
        <f t="shared" si="423"/>
        <v>0</v>
      </c>
      <c r="I3390" s="2" t="str">
        <f t="shared" si="424"/>
        <v/>
      </c>
      <c r="J3390" s="2" t="str">
        <f>IF(ISBLANK(A3390),"",-SUM(I$3:I3390))</f>
        <v/>
      </c>
      <c r="K3390" s="2" t="str">
        <f t="shared" si="425"/>
        <v/>
      </c>
      <c r="L3390" s="7" t="str">
        <f t="shared" si="426"/>
        <v/>
      </c>
      <c r="M3390" s="7" t="str">
        <f>IF(ISBLANK(A3390),"",K3390/($M$1+SUM(K$3:K3389)))</f>
        <v/>
      </c>
      <c r="N3390" t="str">
        <f>IF(ISBLANK(A3390),"",IF(H3391=0,NETWORKDAYS($H$3,H3390,holiday!$B$2:$B$10),IF(DAY(H3390)&lt;DAY(H3391),NETWORKDAYS($H$3,H3390,holiday!$B$2:$B$10),0)))</f>
        <v/>
      </c>
      <c r="O3390" t="str">
        <f>IF(ISBLANK(A3390),"",SUMIF($A$3:$A3390,O$2,$B$3:$B3390))</f>
        <v/>
      </c>
      <c r="P3390" t="str">
        <f>IF(ISBLANK(A3390),"",SUMIF($A$3:$A3390,P$2,$B$3:$B3390))</f>
        <v/>
      </c>
      <c r="Q3390" t="str">
        <f>IF(ISBLANK(A3390),"",SUMIF($A$3:$A3390,Q$2,$B$3:$B3390))</f>
        <v/>
      </c>
      <c r="R3390" t="str">
        <f>IF(ISBLANK(A3390),"",SUMIF($A$3:$A3390,R$2,$B$3:$B3390))</f>
        <v/>
      </c>
      <c r="T3390" s="2" t="str">
        <f t="shared" si="427"/>
        <v/>
      </c>
      <c r="U3390" s="2" t="str">
        <f t="shared" si="428"/>
        <v/>
      </c>
      <c r="V3390" s="2" t="str">
        <f t="shared" si="429"/>
        <v/>
      </c>
      <c r="W3390" s="2" t="str">
        <f t="shared" si="430"/>
        <v/>
      </c>
    </row>
    <row r="3391" spans="8:23" x14ac:dyDescent="0.3">
      <c r="H3391" s="12">
        <f t="shared" si="423"/>
        <v>0</v>
      </c>
      <c r="I3391" s="2" t="str">
        <f t="shared" si="424"/>
        <v/>
      </c>
      <c r="J3391" s="2" t="str">
        <f>IF(ISBLANK(A3391),"",-SUM(I$3:I3391))</f>
        <v/>
      </c>
      <c r="K3391" s="2" t="str">
        <f t="shared" si="425"/>
        <v/>
      </c>
      <c r="L3391" s="7" t="str">
        <f t="shared" si="426"/>
        <v/>
      </c>
      <c r="M3391" s="7" t="str">
        <f>IF(ISBLANK(A3391),"",K3391/($M$1+SUM(K$3:K3390)))</f>
        <v/>
      </c>
      <c r="N3391" t="str">
        <f>IF(ISBLANK(A3391),"",IF(H3392=0,NETWORKDAYS($H$3,H3391,holiday!$B$2:$B$10),IF(DAY(H3391)&lt;DAY(H3392),NETWORKDAYS($H$3,H3391,holiday!$B$2:$B$10),0)))</f>
        <v/>
      </c>
      <c r="O3391" t="str">
        <f>IF(ISBLANK(A3391),"",SUMIF($A$3:$A3391,O$2,$B$3:$B3391))</f>
        <v/>
      </c>
      <c r="P3391" t="str">
        <f>IF(ISBLANK(A3391),"",SUMIF($A$3:$A3391,P$2,$B$3:$B3391))</f>
        <v/>
      </c>
      <c r="Q3391" t="str">
        <f>IF(ISBLANK(A3391),"",SUMIF($A$3:$A3391,Q$2,$B$3:$B3391))</f>
        <v/>
      </c>
      <c r="R3391" t="str">
        <f>IF(ISBLANK(A3391),"",SUMIF($A$3:$A3391,R$2,$B$3:$B3391))</f>
        <v/>
      </c>
      <c r="T3391" s="2" t="str">
        <f t="shared" si="427"/>
        <v/>
      </c>
      <c r="U3391" s="2" t="str">
        <f t="shared" si="428"/>
        <v/>
      </c>
      <c r="V3391" s="2" t="str">
        <f t="shared" si="429"/>
        <v/>
      </c>
      <c r="W3391" s="2" t="str">
        <f t="shared" si="430"/>
        <v/>
      </c>
    </row>
    <row r="3392" spans="8:23" x14ac:dyDescent="0.3">
      <c r="H3392" s="12">
        <f t="shared" si="423"/>
        <v>0</v>
      </c>
      <c r="I3392" s="2" t="str">
        <f t="shared" si="424"/>
        <v/>
      </c>
      <c r="J3392" s="2" t="str">
        <f>IF(ISBLANK(A3392),"",-SUM(I$3:I3392))</f>
        <v/>
      </c>
      <c r="K3392" s="2" t="str">
        <f t="shared" si="425"/>
        <v/>
      </c>
      <c r="L3392" s="7" t="str">
        <f t="shared" si="426"/>
        <v/>
      </c>
      <c r="M3392" s="7" t="str">
        <f>IF(ISBLANK(A3392),"",K3392/($M$1+SUM(K$3:K3391)))</f>
        <v/>
      </c>
      <c r="N3392" t="str">
        <f>IF(ISBLANK(A3392),"",IF(H3393=0,NETWORKDAYS($H$3,H3392,holiday!$B$2:$B$10),IF(DAY(H3392)&lt;DAY(H3393),NETWORKDAYS($H$3,H3392,holiday!$B$2:$B$10),0)))</f>
        <v/>
      </c>
      <c r="O3392" t="str">
        <f>IF(ISBLANK(A3392),"",SUMIF($A$3:$A3392,O$2,$B$3:$B3392))</f>
        <v/>
      </c>
      <c r="P3392" t="str">
        <f>IF(ISBLANK(A3392),"",SUMIF($A$3:$A3392,P$2,$B$3:$B3392))</f>
        <v/>
      </c>
      <c r="Q3392" t="str">
        <f>IF(ISBLANK(A3392),"",SUMIF($A$3:$A3392,Q$2,$B$3:$B3392))</f>
        <v/>
      </c>
      <c r="R3392" t="str">
        <f>IF(ISBLANK(A3392),"",SUMIF($A$3:$A3392,R$2,$B$3:$B3392))</f>
        <v/>
      </c>
      <c r="T3392" s="2" t="str">
        <f t="shared" si="427"/>
        <v/>
      </c>
      <c r="U3392" s="2" t="str">
        <f t="shared" si="428"/>
        <v/>
      </c>
      <c r="V3392" s="2" t="str">
        <f t="shared" si="429"/>
        <v/>
      </c>
      <c r="W3392" s="2" t="str">
        <f t="shared" si="430"/>
        <v/>
      </c>
    </row>
    <row r="3393" spans="8:23" x14ac:dyDescent="0.3">
      <c r="H3393" s="12">
        <f t="shared" si="423"/>
        <v>0</v>
      </c>
      <c r="I3393" s="2" t="str">
        <f t="shared" si="424"/>
        <v/>
      </c>
      <c r="J3393" s="2" t="str">
        <f>IF(ISBLANK(A3393),"",-SUM(I$3:I3393))</f>
        <v/>
      </c>
      <c r="K3393" s="2" t="str">
        <f t="shared" si="425"/>
        <v/>
      </c>
      <c r="L3393" s="7" t="str">
        <f t="shared" si="426"/>
        <v/>
      </c>
      <c r="M3393" s="7" t="str">
        <f>IF(ISBLANK(A3393),"",K3393/($M$1+SUM(K$3:K3392)))</f>
        <v/>
      </c>
      <c r="N3393" t="str">
        <f>IF(ISBLANK(A3393),"",IF(H3394=0,NETWORKDAYS($H$3,H3393,holiday!$B$2:$B$10),IF(DAY(H3393)&lt;DAY(H3394),NETWORKDAYS($H$3,H3393,holiday!$B$2:$B$10),0)))</f>
        <v/>
      </c>
      <c r="O3393" t="str">
        <f>IF(ISBLANK(A3393),"",SUMIF($A$3:$A3393,O$2,$B$3:$B3393))</f>
        <v/>
      </c>
      <c r="P3393" t="str">
        <f>IF(ISBLANK(A3393),"",SUMIF($A$3:$A3393,P$2,$B$3:$B3393))</f>
        <v/>
      </c>
      <c r="Q3393" t="str">
        <f>IF(ISBLANK(A3393),"",SUMIF($A$3:$A3393,Q$2,$B$3:$B3393))</f>
        <v/>
      </c>
      <c r="R3393" t="str">
        <f>IF(ISBLANK(A3393),"",SUMIF($A$3:$A3393,R$2,$B$3:$B3393))</f>
        <v/>
      </c>
      <c r="T3393" s="2" t="str">
        <f t="shared" si="427"/>
        <v/>
      </c>
      <c r="U3393" s="2" t="str">
        <f t="shared" si="428"/>
        <v/>
      </c>
      <c r="V3393" s="2" t="str">
        <f t="shared" si="429"/>
        <v/>
      </c>
      <c r="W3393" s="2" t="str">
        <f t="shared" si="430"/>
        <v/>
      </c>
    </row>
    <row r="3394" spans="8:23" x14ac:dyDescent="0.3">
      <c r="H3394" s="12">
        <f t="shared" si="423"/>
        <v>0</v>
      </c>
      <c r="I3394" s="2" t="str">
        <f t="shared" si="424"/>
        <v/>
      </c>
      <c r="J3394" s="2" t="str">
        <f>IF(ISBLANK(A3394),"",-SUM(I$3:I3394))</f>
        <v/>
      </c>
      <c r="K3394" s="2" t="str">
        <f t="shared" si="425"/>
        <v/>
      </c>
      <c r="L3394" s="7" t="str">
        <f t="shared" si="426"/>
        <v/>
      </c>
      <c r="M3394" s="7" t="str">
        <f>IF(ISBLANK(A3394),"",K3394/($M$1+SUM(K$3:K3393)))</f>
        <v/>
      </c>
      <c r="N3394" t="str">
        <f>IF(ISBLANK(A3394),"",IF(H3395=0,NETWORKDAYS($H$3,H3394,holiday!$B$2:$B$10),IF(DAY(H3394)&lt;DAY(H3395),NETWORKDAYS($H$3,H3394,holiday!$B$2:$B$10),0)))</f>
        <v/>
      </c>
      <c r="O3394" t="str">
        <f>IF(ISBLANK(A3394),"",SUMIF($A$3:$A3394,O$2,$B$3:$B3394))</f>
        <v/>
      </c>
      <c r="P3394" t="str">
        <f>IF(ISBLANK(A3394),"",SUMIF($A$3:$A3394,P$2,$B$3:$B3394))</f>
        <v/>
      </c>
      <c r="Q3394" t="str">
        <f>IF(ISBLANK(A3394),"",SUMIF($A$3:$A3394,Q$2,$B$3:$B3394))</f>
        <v/>
      </c>
      <c r="R3394" t="str">
        <f>IF(ISBLANK(A3394),"",SUMIF($A$3:$A3394,R$2,$B$3:$B3394))</f>
        <v/>
      </c>
      <c r="T3394" s="2" t="str">
        <f t="shared" si="427"/>
        <v/>
      </c>
      <c r="U3394" s="2" t="str">
        <f t="shared" si="428"/>
        <v/>
      </c>
      <c r="V3394" s="2" t="str">
        <f t="shared" si="429"/>
        <v/>
      </c>
      <c r="W3394" s="2" t="str">
        <f t="shared" si="430"/>
        <v/>
      </c>
    </row>
    <row r="3395" spans="8:23" x14ac:dyDescent="0.3">
      <c r="H3395" s="12">
        <f t="shared" si="423"/>
        <v>0</v>
      </c>
      <c r="I3395" s="2" t="str">
        <f t="shared" si="424"/>
        <v/>
      </c>
      <c r="J3395" s="2" t="str">
        <f>IF(ISBLANK(A3395),"",-SUM(I$3:I3395))</f>
        <v/>
      </c>
      <c r="K3395" s="2" t="str">
        <f t="shared" si="425"/>
        <v/>
      </c>
      <c r="L3395" s="7" t="str">
        <f t="shared" si="426"/>
        <v/>
      </c>
      <c r="M3395" s="7" t="str">
        <f>IF(ISBLANK(A3395),"",K3395/($M$1+SUM(K$3:K3394)))</f>
        <v/>
      </c>
      <c r="N3395" t="str">
        <f>IF(ISBLANK(A3395),"",IF(H3396=0,NETWORKDAYS($H$3,H3395,holiday!$B$2:$B$10),IF(DAY(H3395)&lt;DAY(H3396),NETWORKDAYS($H$3,H3395,holiday!$B$2:$B$10),0)))</f>
        <v/>
      </c>
      <c r="O3395" t="str">
        <f>IF(ISBLANK(A3395),"",SUMIF($A$3:$A3395,O$2,$B$3:$B3395))</f>
        <v/>
      </c>
      <c r="P3395" t="str">
        <f>IF(ISBLANK(A3395),"",SUMIF($A$3:$A3395,P$2,$B$3:$B3395))</f>
        <v/>
      </c>
      <c r="Q3395" t="str">
        <f>IF(ISBLANK(A3395),"",SUMIF($A$3:$A3395,Q$2,$B$3:$B3395))</f>
        <v/>
      </c>
      <c r="R3395" t="str">
        <f>IF(ISBLANK(A3395),"",SUMIF($A$3:$A3395,R$2,$B$3:$B3395))</f>
        <v/>
      </c>
      <c r="T3395" s="2" t="str">
        <f t="shared" si="427"/>
        <v/>
      </c>
      <c r="U3395" s="2" t="str">
        <f t="shared" si="428"/>
        <v/>
      </c>
      <c r="V3395" s="2" t="str">
        <f t="shared" si="429"/>
        <v/>
      </c>
      <c r="W3395" s="2" t="str">
        <f t="shared" si="430"/>
        <v/>
      </c>
    </row>
    <row r="3396" spans="8:23" x14ac:dyDescent="0.3">
      <c r="H3396" s="12">
        <f t="shared" ref="H3396:H3459" si="431">IF(ISBLANK(D3396),,LEFT(D3396,LEN(D3396)-6)*1)</f>
        <v>0</v>
      </c>
      <c r="I3396" s="2" t="str">
        <f t="shared" si="424"/>
        <v/>
      </c>
      <c r="J3396" s="2" t="str">
        <f>IF(ISBLANK(A3396),"",-SUM(I$3:I3396))</f>
        <v/>
      </c>
      <c r="K3396" s="2" t="str">
        <f t="shared" si="425"/>
        <v/>
      </c>
      <c r="L3396" s="7" t="str">
        <f t="shared" si="426"/>
        <v/>
      </c>
      <c r="M3396" s="7" t="str">
        <f>IF(ISBLANK(A3396),"",K3396/($M$1+SUM(K$3:K3395)))</f>
        <v/>
      </c>
      <c r="N3396" t="str">
        <f>IF(ISBLANK(A3396),"",IF(H3397=0,NETWORKDAYS($H$3,H3396,holiday!$B$2:$B$10),IF(DAY(H3396)&lt;DAY(H3397),NETWORKDAYS($H$3,H3396,holiday!$B$2:$B$10),0)))</f>
        <v/>
      </c>
      <c r="O3396" t="str">
        <f>IF(ISBLANK(A3396),"",SUMIF($A$3:$A3396,O$2,$B$3:$B3396))</f>
        <v/>
      </c>
      <c r="P3396" t="str">
        <f>IF(ISBLANK(A3396),"",SUMIF($A$3:$A3396,P$2,$B$3:$B3396))</f>
        <v/>
      </c>
      <c r="Q3396" t="str">
        <f>IF(ISBLANK(A3396),"",SUMIF($A$3:$A3396,Q$2,$B$3:$B3396))</f>
        <v/>
      </c>
      <c r="R3396" t="str">
        <f>IF(ISBLANK(A3396),"",SUMIF($A$3:$A3396,R$2,$B$3:$B3396))</f>
        <v/>
      </c>
      <c r="T3396" s="2" t="str">
        <f t="shared" si="427"/>
        <v/>
      </c>
      <c r="U3396" s="2" t="str">
        <f t="shared" si="428"/>
        <v/>
      </c>
      <c r="V3396" s="2" t="str">
        <f t="shared" si="429"/>
        <v/>
      </c>
      <c r="W3396" s="2" t="str">
        <f t="shared" si="430"/>
        <v/>
      </c>
    </row>
    <row r="3397" spans="8:23" x14ac:dyDescent="0.3">
      <c r="H3397" s="12">
        <f t="shared" si="431"/>
        <v>0</v>
      </c>
      <c r="I3397" s="2" t="str">
        <f t="shared" si="424"/>
        <v/>
      </c>
      <c r="J3397" s="2" t="str">
        <f>IF(ISBLANK(A3397),"",-SUM(I$3:I3397))</f>
        <v/>
      </c>
      <c r="K3397" s="2" t="str">
        <f t="shared" si="425"/>
        <v/>
      </c>
      <c r="L3397" s="7" t="str">
        <f t="shared" si="426"/>
        <v/>
      </c>
      <c r="M3397" s="7" t="str">
        <f>IF(ISBLANK(A3397),"",K3397/($M$1+SUM(K$3:K3396)))</f>
        <v/>
      </c>
      <c r="N3397" t="str">
        <f>IF(ISBLANK(A3397),"",IF(H3398=0,NETWORKDAYS($H$3,H3397,holiday!$B$2:$B$10),IF(DAY(H3397)&lt;DAY(H3398),NETWORKDAYS($H$3,H3397,holiday!$B$2:$B$10),0)))</f>
        <v/>
      </c>
      <c r="O3397" t="str">
        <f>IF(ISBLANK(A3397),"",SUMIF($A$3:$A3397,O$2,$B$3:$B3397))</f>
        <v/>
      </c>
      <c r="P3397" t="str">
        <f>IF(ISBLANK(A3397),"",SUMIF($A$3:$A3397,P$2,$B$3:$B3397))</f>
        <v/>
      </c>
      <c r="Q3397" t="str">
        <f>IF(ISBLANK(A3397),"",SUMIF($A$3:$A3397,Q$2,$B$3:$B3397))</f>
        <v/>
      </c>
      <c r="R3397" t="str">
        <f>IF(ISBLANK(A3397),"",SUMIF($A$3:$A3397,R$2,$B$3:$B3397))</f>
        <v/>
      </c>
      <c r="T3397" s="2" t="str">
        <f t="shared" si="427"/>
        <v/>
      </c>
      <c r="U3397" s="2" t="str">
        <f t="shared" si="428"/>
        <v/>
      </c>
      <c r="V3397" s="2" t="str">
        <f t="shared" si="429"/>
        <v/>
      </c>
      <c r="W3397" s="2" t="str">
        <f t="shared" si="430"/>
        <v/>
      </c>
    </row>
    <row r="3398" spans="8:23" x14ac:dyDescent="0.3">
      <c r="H3398" s="12">
        <f t="shared" si="431"/>
        <v>0</v>
      </c>
      <c r="I3398" s="2" t="str">
        <f t="shared" si="424"/>
        <v/>
      </c>
      <c r="J3398" s="2" t="str">
        <f>IF(ISBLANK(A3398),"",-SUM(I$3:I3398))</f>
        <v/>
      </c>
      <c r="K3398" s="2" t="str">
        <f t="shared" si="425"/>
        <v/>
      </c>
      <c r="L3398" s="7" t="str">
        <f t="shared" si="426"/>
        <v/>
      </c>
      <c r="M3398" s="7" t="str">
        <f>IF(ISBLANK(A3398),"",K3398/($M$1+SUM(K$3:K3397)))</f>
        <v/>
      </c>
      <c r="N3398" t="str">
        <f>IF(ISBLANK(A3398),"",IF(H3399=0,NETWORKDAYS($H$3,H3398,holiday!$B$2:$B$10),IF(DAY(H3398)&lt;DAY(H3399),NETWORKDAYS($H$3,H3398,holiday!$B$2:$B$10),0)))</f>
        <v/>
      </c>
      <c r="O3398" t="str">
        <f>IF(ISBLANK(A3398),"",SUMIF($A$3:$A3398,O$2,$B$3:$B3398))</f>
        <v/>
      </c>
      <c r="P3398" t="str">
        <f>IF(ISBLANK(A3398),"",SUMIF($A$3:$A3398,P$2,$B$3:$B3398))</f>
        <v/>
      </c>
      <c r="Q3398" t="str">
        <f>IF(ISBLANK(A3398),"",SUMIF($A$3:$A3398,Q$2,$B$3:$B3398))</f>
        <v/>
      </c>
      <c r="R3398" t="str">
        <f>IF(ISBLANK(A3398),"",SUMIF($A$3:$A3398,R$2,$B$3:$B3398))</f>
        <v/>
      </c>
      <c r="T3398" s="2" t="str">
        <f t="shared" si="427"/>
        <v/>
      </c>
      <c r="U3398" s="2" t="str">
        <f t="shared" si="428"/>
        <v/>
      </c>
      <c r="V3398" s="2" t="str">
        <f t="shared" si="429"/>
        <v/>
      </c>
      <c r="W3398" s="2" t="str">
        <f t="shared" si="430"/>
        <v/>
      </c>
    </row>
    <row r="3399" spans="8:23" x14ac:dyDescent="0.3">
      <c r="H3399" s="12">
        <f t="shared" si="431"/>
        <v>0</v>
      </c>
      <c r="I3399" s="2" t="str">
        <f t="shared" si="424"/>
        <v/>
      </c>
      <c r="J3399" s="2" t="str">
        <f>IF(ISBLANK(A3399),"",-SUM(I$3:I3399))</f>
        <v/>
      </c>
      <c r="K3399" s="2" t="str">
        <f t="shared" si="425"/>
        <v/>
      </c>
      <c r="L3399" s="7" t="str">
        <f t="shared" si="426"/>
        <v/>
      </c>
      <c r="M3399" s="7" t="str">
        <f>IF(ISBLANK(A3399),"",K3399/($M$1+SUM(K$3:K3398)))</f>
        <v/>
      </c>
      <c r="N3399" t="str">
        <f>IF(ISBLANK(A3399),"",IF(H3400=0,NETWORKDAYS($H$3,H3399,holiday!$B$2:$B$10),IF(DAY(H3399)&lt;DAY(H3400),NETWORKDAYS($H$3,H3399,holiday!$B$2:$B$10),0)))</f>
        <v/>
      </c>
      <c r="O3399" t="str">
        <f>IF(ISBLANK(A3399),"",SUMIF($A$3:$A3399,O$2,$B$3:$B3399))</f>
        <v/>
      </c>
      <c r="P3399" t="str">
        <f>IF(ISBLANK(A3399),"",SUMIF($A$3:$A3399,P$2,$B$3:$B3399))</f>
        <v/>
      </c>
      <c r="Q3399" t="str">
        <f>IF(ISBLANK(A3399),"",SUMIF($A$3:$A3399,Q$2,$B$3:$B3399))</f>
        <v/>
      </c>
      <c r="R3399" t="str">
        <f>IF(ISBLANK(A3399),"",SUMIF($A$3:$A3399,R$2,$B$3:$B3399))</f>
        <v/>
      </c>
      <c r="T3399" s="2" t="str">
        <f t="shared" si="427"/>
        <v/>
      </c>
      <c r="U3399" s="2" t="str">
        <f t="shared" si="428"/>
        <v/>
      </c>
      <c r="V3399" s="2" t="str">
        <f t="shared" si="429"/>
        <v/>
      </c>
      <c r="W3399" s="2" t="str">
        <f t="shared" si="430"/>
        <v/>
      </c>
    </row>
    <row r="3400" spans="8:23" x14ac:dyDescent="0.3">
      <c r="H3400" s="12">
        <f t="shared" si="431"/>
        <v>0</v>
      </c>
      <c r="I3400" s="2" t="str">
        <f t="shared" si="424"/>
        <v/>
      </c>
      <c r="J3400" s="2" t="str">
        <f>IF(ISBLANK(A3400),"",-SUM(I$3:I3400))</f>
        <v/>
      </c>
      <c r="K3400" s="2" t="str">
        <f t="shared" si="425"/>
        <v/>
      </c>
      <c r="L3400" s="7" t="str">
        <f t="shared" si="426"/>
        <v/>
      </c>
      <c r="M3400" s="7" t="str">
        <f>IF(ISBLANK(A3400),"",K3400/($M$1+SUM(K$3:K3399)))</f>
        <v/>
      </c>
      <c r="N3400" t="str">
        <f>IF(ISBLANK(A3400),"",IF(H3401=0,NETWORKDAYS($H$3,H3400,holiday!$B$2:$B$10),IF(DAY(H3400)&lt;DAY(H3401),NETWORKDAYS($H$3,H3400,holiday!$B$2:$B$10),0)))</f>
        <v/>
      </c>
      <c r="O3400" t="str">
        <f>IF(ISBLANK(A3400),"",SUMIF($A$3:$A3400,O$2,$B$3:$B3400))</f>
        <v/>
      </c>
      <c r="P3400" t="str">
        <f>IF(ISBLANK(A3400),"",SUMIF($A$3:$A3400,P$2,$B$3:$B3400))</f>
        <v/>
      </c>
      <c r="Q3400" t="str">
        <f>IF(ISBLANK(A3400),"",SUMIF($A$3:$A3400,Q$2,$B$3:$B3400))</f>
        <v/>
      </c>
      <c r="R3400" t="str">
        <f>IF(ISBLANK(A3400),"",SUMIF($A$3:$A3400,R$2,$B$3:$B3400))</f>
        <v/>
      </c>
      <c r="T3400" s="2" t="str">
        <f t="shared" si="427"/>
        <v/>
      </c>
      <c r="U3400" s="2" t="str">
        <f t="shared" si="428"/>
        <v/>
      </c>
      <c r="V3400" s="2" t="str">
        <f t="shared" si="429"/>
        <v/>
      </c>
      <c r="W3400" s="2" t="str">
        <f t="shared" si="430"/>
        <v/>
      </c>
    </row>
    <row r="3401" spans="8:23" x14ac:dyDescent="0.3">
      <c r="H3401" s="12">
        <f t="shared" si="431"/>
        <v>0</v>
      </c>
      <c r="I3401" s="2" t="str">
        <f t="shared" si="424"/>
        <v/>
      </c>
      <c r="J3401" s="2" t="str">
        <f>IF(ISBLANK(A3401),"",-SUM(I$3:I3401))</f>
        <v/>
      </c>
      <c r="K3401" s="2" t="str">
        <f t="shared" si="425"/>
        <v/>
      </c>
      <c r="L3401" s="7" t="str">
        <f t="shared" si="426"/>
        <v/>
      </c>
      <c r="M3401" s="7" t="str">
        <f>IF(ISBLANK(A3401),"",K3401/($M$1+SUM(K$3:K3400)))</f>
        <v/>
      </c>
      <c r="N3401" t="str">
        <f>IF(ISBLANK(A3401),"",IF(H3402=0,NETWORKDAYS($H$3,H3401,holiday!$B$2:$B$10),IF(DAY(H3401)&lt;DAY(H3402),NETWORKDAYS($H$3,H3401,holiday!$B$2:$B$10),0)))</f>
        <v/>
      </c>
      <c r="O3401" t="str">
        <f>IF(ISBLANK(A3401),"",SUMIF($A$3:$A3401,O$2,$B$3:$B3401))</f>
        <v/>
      </c>
      <c r="P3401" t="str">
        <f>IF(ISBLANK(A3401),"",SUMIF($A$3:$A3401,P$2,$B$3:$B3401))</f>
        <v/>
      </c>
      <c r="Q3401" t="str">
        <f>IF(ISBLANK(A3401),"",SUMIF($A$3:$A3401,Q$2,$B$3:$B3401))</f>
        <v/>
      </c>
      <c r="R3401" t="str">
        <f>IF(ISBLANK(A3401),"",SUMIF($A$3:$A3401,R$2,$B$3:$B3401))</f>
        <v/>
      </c>
      <c r="T3401" s="2" t="str">
        <f t="shared" si="427"/>
        <v/>
      </c>
      <c r="U3401" s="2" t="str">
        <f t="shared" si="428"/>
        <v/>
      </c>
      <c r="V3401" s="2" t="str">
        <f t="shared" si="429"/>
        <v/>
      </c>
      <c r="W3401" s="2" t="str">
        <f t="shared" si="430"/>
        <v/>
      </c>
    </row>
    <row r="3402" spans="8:23" x14ac:dyDescent="0.3">
      <c r="H3402" s="12">
        <f t="shared" si="431"/>
        <v>0</v>
      </c>
      <c r="I3402" s="2" t="str">
        <f t="shared" si="424"/>
        <v/>
      </c>
      <c r="J3402" s="2" t="str">
        <f>IF(ISBLANK(A3402),"",-SUM(I$3:I3402))</f>
        <v/>
      </c>
      <c r="K3402" s="2" t="str">
        <f t="shared" si="425"/>
        <v/>
      </c>
      <c r="L3402" s="7" t="str">
        <f t="shared" si="426"/>
        <v/>
      </c>
      <c r="M3402" s="7" t="str">
        <f>IF(ISBLANK(A3402),"",K3402/($M$1+SUM(K$3:K3401)))</f>
        <v/>
      </c>
      <c r="N3402" t="str">
        <f>IF(ISBLANK(A3402),"",IF(H3403=0,NETWORKDAYS($H$3,H3402,holiday!$B$2:$B$10),IF(DAY(H3402)&lt;DAY(H3403),NETWORKDAYS($H$3,H3402,holiday!$B$2:$B$10),0)))</f>
        <v/>
      </c>
      <c r="O3402" t="str">
        <f>IF(ISBLANK(A3402),"",SUMIF($A$3:$A3402,O$2,$B$3:$B3402))</f>
        <v/>
      </c>
      <c r="P3402" t="str">
        <f>IF(ISBLANK(A3402),"",SUMIF($A$3:$A3402,P$2,$B$3:$B3402))</f>
        <v/>
      </c>
      <c r="Q3402" t="str">
        <f>IF(ISBLANK(A3402),"",SUMIF($A$3:$A3402,Q$2,$B$3:$B3402))</f>
        <v/>
      </c>
      <c r="R3402" t="str">
        <f>IF(ISBLANK(A3402),"",SUMIF($A$3:$A3402,R$2,$B$3:$B3402))</f>
        <v/>
      </c>
      <c r="T3402" s="2" t="str">
        <f t="shared" si="427"/>
        <v/>
      </c>
      <c r="U3402" s="2" t="str">
        <f t="shared" si="428"/>
        <v/>
      </c>
      <c r="V3402" s="2" t="str">
        <f t="shared" si="429"/>
        <v/>
      </c>
      <c r="W3402" s="2" t="str">
        <f t="shared" si="430"/>
        <v/>
      </c>
    </row>
    <row r="3403" spans="8:23" x14ac:dyDescent="0.3">
      <c r="H3403" s="12">
        <f t="shared" si="431"/>
        <v>0</v>
      </c>
      <c r="I3403" s="2" t="str">
        <f t="shared" si="424"/>
        <v/>
      </c>
      <c r="J3403" s="2" t="str">
        <f>IF(ISBLANK(A3403),"",-SUM(I$3:I3403))</f>
        <v/>
      </c>
      <c r="K3403" s="2" t="str">
        <f t="shared" si="425"/>
        <v/>
      </c>
      <c r="L3403" s="7" t="str">
        <f t="shared" si="426"/>
        <v/>
      </c>
      <c r="M3403" s="7" t="str">
        <f>IF(ISBLANK(A3403),"",K3403/($M$1+SUM(K$3:K3402)))</f>
        <v/>
      </c>
      <c r="N3403" t="str">
        <f>IF(ISBLANK(A3403),"",IF(H3404=0,NETWORKDAYS($H$3,H3403,holiday!$B$2:$B$10),IF(DAY(H3403)&lt;DAY(H3404),NETWORKDAYS($H$3,H3403,holiday!$B$2:$B$10),0)))</f>
        <v/>
      </c>
      <c r="O3403" t="str">
        <f>IF(ISBLANK(A3403),"",SUMIF($A$3:$A3403,O$2,$B$3:$B3403))</f>
        <v/>
      </c>
      <c r="P3403" t="str">
        <f>IF(ISBLANK(A3403),"",SUMIF($A$3:$A3403,P$2,$B$3:$B3403))</f>
        <v/>
      </c>
      <c r="Q3403" t="str">
        <f>IF(ISBLANK(A3403),"",SUMIF($A$3:$A3403,Q$2,$B$3:$B3403))</f>
        <v/>
      </c>
      <c r="R3403" t="str">
        <f>IF(ISBLANK(A3403),"",SUMIF($A$3:$A3403,R$2,$B$3:$B3403))</f>
        <v/>
      </c>
      <c r="T3403" s="2" t="str">
        <f t="shared" si="427"/>
        <v/>
      </c>
      <c r="U3403" s="2" t="str">
        <f t="shared" si="428"/>
        <v/>
      </c>
      <c r="V3403" s="2" t="str">
        <f t="shared" si="429"/>
        <v/>
      </c>
      <c r="W3403" s="2" t="str">
        <f t="shared" si="430"/>
        <v/>
      </c>
    </row>
    <row r="3404" spans="8:23" x14ac:dyDescent="0.3">
      <c r="H3404" s="12">
        <f t="shared" si="431"/>
        <v>0</v>
      </c>
      <c r="I3404" s="2" t="str">
        <f t="shared" si="424"/>
        <v/>
      </c>
      <c r="J3404" s="2" t="str">
        <f>IF(ISBLANK(A3404),"",-SUM(I$3:I3404))</f>
        <v/>
      </c>
      <c r="K3404" s="2" t="str">
        <f t="shared" si="425"/>
        <v/>
      </c>
      <c r="L3404" s="7" t="str">
        <f t="shared" si="426"/>
        <v/>
      </c>
      <c r="M3404" s="7" t="str">
        <f>IF(ISBLANK(A3404),"",K3404/($M$1+SUM(K$3:K3403)))</f>
        <v/>
      </c>
      <c r="N3404" t="str">
        <f>IF(ISBLANK(A3404),"",IF(H3405=0,NETWORKDAYS($H$3,H3404,holiday!$B$2:$B$10),IF(DAY(H3404)&lt;DAY(H3405),NETWORKDAYS($H$3,H3404,holiday!$B$2:$B$10),0)))</f>
        <v/>
      </c>
      <c r="O3404" t="str">
        <f>IF(ISBLANK(A3404),"",SUMIF($A$3:$A3404,O$2,$B$3:$B3404))</f>
        <v/>
      </c>
      <c r="P3404" t="str">
        <f>IF(ISBLANK(A3404),"",SUMIF($A$3:$A3404,P$2,$B$3:$B3404))</f>
        <v/>
      </c>
      <c r="Q3404" t="str">
        <f>IF(ISBLANK(A3404),"",SUMIF($A$3:$A3404,Q$2,$B$3:$B3404))</f>
        <v/>
      </c>
      <c r="R3404" t="str">
        <f>IF(ISBLANK(A3404),"",SUMIF($A$3:$A3404,R$2,$B$3:$B3404))</f>
        <v/>
      </c>
      <c r="T3404" s="2" t="str">
        <f t="shared" si="427"/>
        <v/>
      </c>
      <c r="U3404" s="2" t="str">
        <f t="shared" si="428"/>
        <v/>
      </c>
      <c r="V3404" s="2" t="str">
        <f t="shared" si="429"/>
        <v/>
      </c>
      <c r="W3404" s="2" t="str">
        <f t="shared" si="430"/>
        <v/>
      </c>
    </row>
    <row r="3405" spans="8:23" x14ac:dyDescent="0.3">
      <c r="H3405" s="12">
        <f t="shared" si="431"/>
        <v>0</v>
      </c>
      <c r="I3405" s="2" t="str">
        <f t="shared" si="424"/>
        <v/>
      </c>
      <c r="J3405" s="2" t="str">
        <f>IF(ISBLANK(A3405),"",-SUM(I$3:I3405))</f>
        <v/>
      </c>
      <c r="K3405" s="2" t="str">
        <f t="shared" si="425"/>
        <v/>
      </c>
      <c r="L3405" s="7" t="str">
        <f t="shared" si="426"/>
        <v/>
      </c>
      <c r="M3405" s="7" t="str">
        <f>IF(ISBLANK(A3405),"",K3405/($M$1+SUM(K$3:K3404)))</f>
        <v/>
      </c>
      <c r="N3405" t="str">
        <f>IF(ISBLANK(A3405),"",IF(H3406=0,NETWORKDAYS($H$3,H3405,holiday!$B$2:$B$10),IF(DAY(H3405)&lt;DAY(H3406),NETWORKDAYS($H$3,H3405,holiday!$B$2:$B$10),0)))</f>
        <v/>
      </c>
      <c r="O3405" t="str">
        <f>IF(ISBLANK(A3405),"",SUMIF($A$3:$A3405,O$2,$B$3:$B3405))</f>
        <v/>
      </c>
      <c r="P3405" t="str">
        <f>IF(ISBLANK(A3405),"",SUMIF($A$3:$A3405,P$2,$B$3:$B3405))</f>
        <v/>
      </c>
      <c r="Q3405" t="str">
        <f>IF(ISBLANK(A3405),"",SUMIF($A$3:$A3405,Q$2,$B$3:$B3405))</f>
        <v/>
      </c>
      <c r="R3405" t="str">
        <f>IF(ISBLANK(A3405),"",SUMIF($A$3:$A3405,R$2,$B$3:$B3405))</f>
        <v/>
      </c>
      <c r="T3405" s="2" t="str">
        <f t="shared" si="427"/>
        <v/>
      </c>
      <c r="U3405" s="2" t="str">
        <f t="shared" si="428"/>
        <v/>
      </c>
      <c r="V3405" s="2" t="str">
        <f t="shared" si="429"/>
        <v/>
      </c>
      <c r="W3405" s="2" t="str">
        <f t="shared" si="430"/>
        <v/>
      </c>
    </row>
    <row r="3406" spans="8:23" x14ac:dyDescent="0.3">
      <c r="H3406" s="12">
        <f t="shared" si="431"/>
        <v>0</v>
      </c>
      <c r="I3406" s="2" t="str">
        <f t="shared" si="424"/>
        <v/>
      </c>
      <c r="J3406" s="2" t="str">
        <f>IF(ISBLANK(A3406),"",-SUM(I$3:I3406))</f>
        <v/>
      </c>
      <c r="K3406" s="2" t="str">
        <f t="shared" si="425"/>
        <v/>
      </c>
      <c r="L3406" s="7" t="str">
        <f t="shared" si="426"/>
        <v/>
      </c>
      <c r="M3406" s="7" t="str">
        <f>IF(ISBLANK(A3406),"",K3406/($M$1+SUM(K$3:K3405)))</f>
        <v/>
      </c>
      <c r="N3406" t="str">
        <f>IF(ISBLANK(A3406),"",IF(H3407=0,NETWORKDAYS($H$3,H3406,holiday!$B$2:$B$10),IF(DAY(H3406)&lt;DAY(H3407),NETWORKDAYS($H$3,H3406,holiday!$B$2:$B$10),0)))</f>
        <v/>
      </c>
      <c r="O3406" t="str">
        <f>IF(ISBLANK(A3406),"",SUMIF($A$3:$A3406,O$2,$B$3:$B3406))</f>
        <v/>
      </c>
      <c r="P3406" t="str">
        <f>IF(ISBLANK(A3406),"",SUMIF($A$3:$A3406,P$2,$B$3:$B3406))</f>
        <v/>
      </c>
      <c r="Q3406" t="str">
        <f>IF(ISBLANK(A3406),"",SUMIF($A$3:$A3406,Q$2,$B$3:$B3406))</f>
        <v/>
      </c>
      <c r="R3406" t="str">
        <f>IF(ISBLANK(A3406),"",SUMIF($A$3:$A3406,R$2,$B$3:$B3406))</f>
        <v/>
      </c>
      <c r="T3406" s="2" t="str">
        <f t="shared" si="427"/>
        <v/>
      </c>
      <c r="U3406" s="2" t="str">
        <f t="shared" si="428"/>
        <v/>
      </c>
      <c r="V3406" s="2" t="str">
        <f t="shared" si="429"/>
        <v/>
      </c>
      <c r="W3406" s="2" t="str">
        <f t="shared" si="430"/>
        <v/>
      </c>
    </row>
    <row r="3407" spans="8:23" x14ac:dyDescent="0.3">
      <c r="H3407" s="12">
        <f t="shared" si="431"/>
        <v>0</v>
      </c>
      <c r="I3407" s="2" t="str">
        <f t="shared" si="424"/>
        <v/>
      </c>
      <c r="J3407" s="2" t="str">
        <f>IF(ISBLANK(A3407),"",-SUM(I$3:I3407))</f>
        <v/>
      </c>
      <c r="K3407" s="2" t="str">
        <f t="shared" si="425"/>
        <v/>
      </c>
      <c r="L3407" s="7" t="str">
        <f t="shared" si="426"/>
        <v/>
      </c>
      <c r="M3407" s="7" t="str">
        <f>IF(ISBLANK(A3407),"",K3407/($M$1+SUM(K$3:K3406)))</f>
        <v/>
      </c>
      <c r="N3407" t="str">
        <f>IF(ISBLANK(A3407),"",IF(H3408=0,NETWORKDAYS($H$3,H3407,holiday!$B$2:$B$10),IF(DAY(H3407)&lt;DAY(H3408),NETWORKDAYS($H$3,H3407,holiday!$B$2:$B$10),0)))</f>
        <v/>
      </c>
      <c r="O3407" t="str">
        <f>IF(ISBLANK(A3407),"",SUMIF($A$3:$A3407,O$2,$B$3:$B3407))</f>
        <v/>
      </c>
      <c r="P3407" t="str">
        <f>IF(ISBLANK(A3407),"",SUMIF($A$3:$A3407,P$2,$B$3:$B3407))</f>
        <v/>
      </c>
      <c r="Q3407" t="str">
        <f>IF(ISBLANK(A3407),"",SUMIF($A$3:$A3407,Q$2,$B$3:$B3407))</f>
        <v/>
      </c>
      <c r="R3407" t="str">
        <f>IF(ISBLANK(A3407),"",SUMIF($A$3:$A3407,R$2,$B$3:$B3407))</f>
        <v/>
      </c>
      <c r="T3407" s="2" t="str">
        <f t="shared" si="427"/>
        <v/>
      </c>
      <c r="U3407" s="2" t="str">
        <f t="shared" si="428"/>
        <v/>
      </c>
      <c r="V3407" s="2" t="str">
        <f t="shared" si="429"/>
        <v/>
      </c>
      <c r="W3407" s="2" t="str">
        <f t="shared" si="430"/>
        <v/>
      </c>
    </row>
    <row r="3408" spans="8:23" x14ac:dyDescent="0.3">
      <c r="H3408" s="12">
        <f t="shared" si="431"/>
        <v>0</v>
      </c>
      <c r="I3408" s="2" t="str">
        <f t="shared" si="424"/>
        <v/>
      </c>
      <c r="J3408" s="2" t="str">
        <f>IF(ISBLANK(A3408),"",-SUM(I$3:I3408))</f>
        <v/>
      </c>
      <c r="K3408" s="2" t="str">
        <f t="shared" si="425"/>
        <v/>
      </c>
      <c r="L3408" s="7" t="str">
        <f t="shared" si="426"/>
        <v/>
      </c>
      <c r="M3408" s="7" t="str">
        <f>IF(ISBLANK(A3408),"",K3408/($M$1+SUM(K$3:K3407)))</f>
        <v/>
      </c>
      <c r="N3408" t="str">
        <f>IF(ISBLANK(A3408),"",IF(H3409=0,NETWORKDAYS($H$3,H3408,holiday!$B$2:$B$10),IF(DAY(H3408)&lt;DAY(H3409),NETWORKDAYS($H$3,H3408,holiday!$B$2:$B$10),0)))</f>
        <v/>
      </c>
      <c r="O3408" t="str">
        <f>IF(ISBLANK(A3408),"",SUMIF($A$3:$A3408,O$2,$B$3:$B3408))</f>
        <v/>
      </c>
      <c r="P3408" t="str">
        <f>IF(ISBLANK(A3408),"",SUMIF($A$3:$A3408,P$2,$B$3:$B3408))</f>
        <v/>
      </c>
      <c r="Q3408" t="str">
        <f>IF(ISBLANK(A3408),"",SUMIF($A$3:$A3408,Q$2,$B$3:$B3408))</f>
        <v/>
      </c>
      <c r="R3408" t="str">
        <f>IF(ISBLANK(A3408),"",SUMIF($A$3:$A3408,R$2,$B$3:$B3408))</f>
        <v/>
      </c>
      <c r="T3408" s="2" t="str">
        <f t="shared" si="427"/>
        <v/>
      </c>
      <c r="U3408" s="2" t="str">
        <f t="shared" si="428"/>
        <v/>
      </c>
      <c r="V3408" s="2" t="str">
        <f t="shared" si="429"/>
        <v/>
      </c>
      <c r="W3408" s="2" t="str">
        <f t="shared" si="430"/>
        <v/>
      </c>
    </row>
    <row r="3409" spans="8:23" x14ac:dyDescent="0.3">
      <c r="H3409" s="12">
        <f t="shared" si="431"/>
        <v>0</v>
      </c>
      <c r="I3409" s="2" t="str">
        <f t="shared" si="424"/>
        <v/>
      </c>
      <c r="J3409" s="2" t="str">
        <f>IF(ISBLANK(A3409),"",-SUM(I$3:I3409))</f>
        <v/>
      </c>
      <c r="K3409" s="2" t="str">
        <f t="shared" si="425"/>
        <v/>
      </c>
      <c r="L3409" s="7" t="str">
        <f t="shared" si="426"/>
        <v/>
      </c>
      <c r="M3409" s="7" t="str">
        <f>IF(ISBLANK(A3409),"",K3409/($M$1+SUM(K$3:K3408)))</f>
        <v/>
      </c>
      <c r="N3409" t="str">
        <f>IF(ISBLANK(A3409),"",IF(H3410=0,NETWORKDAYS($H$3,H3409,holiday!$B$2:$B$10),IF(DAY(H3409)&lt;DAY(H3410),NETWORKDAYS($H$3,H3409,holiday!$B$2:$B$10),0)))</f>
        <v/>
      </c>
      <c r="O3409" t="str">
        <f>IF(ISBLANK(A3409),"",SUMIF($A$3:$A3409,O$2,$B$3:$B3409))</f>
        <v/>
      </c>
      <c r="P3409" t="str">
        <f>IF(ISBLANK(A3409),"",SUMIF($A$3:$A3409,P$2,$B$3:$B3409))</f>
        <v/>
      </c>
      <c r="Q3409" t="str">
        <f>IF(ISBLANK(A3409),"",SUMIF($A$3:$A3409,Q$2,$B$3:$B3409))</f>
        <v/>
      </c>
      <c r="R3409" t="str">
        <f>IF(ISBLANK(A3409),"",SUMIF($A$3:$A3409,R$2,$B$3:$B3409))</f>
        <v/>
      </c>
      <c r="T3409" s="2" t="str">
        <f t="shared" si="427"/>
        <v/>
      </c>
      <c r="U3409" s="2" t="str">
        <f t="shared" si="428"/>
        <v/>
      </c>
      <c r="V3409" s="2" t="str">
        <f t="shared" si="429"/>
        <v/>
      </c>
      <c r="W3409" s="2" t="str">
        <f t="shared" si="430"/>
        <v/>
      </c>
    </row>
    <row r="3410" spans="8:23" x14ac:dyDescent="0.3">
      <c r="H3410" s="12">
        <f t="shared" si="431"/>
        <v>0</v>
      </c>
      <c r="I3410" s="2" t="str">
        <f t="shared" si="424"/>
        <v/>
      </c>
      <c r="J3410" s="2" t="str">
        <f>IF(ISBLANK(A3410),"",-SUM(I$3:I3410))</f>
        <v/>
      </c>
      <c r="K3410" s="2" t="str">
        <f t="shared" si="425"/>
        <v/>
      </c>
      <c r="L3410" s="7" t="str">
        <f t="shared" si="426"/>
        <v/>
      </c>
      <c r="M3410" s="7" t="str">
        <f>IF(ISBLANK(A3410),"",K3410/($M$1+SUM(K$3:K3409)))</f>
        <v/>
      </c>
      <c r="N3410" t="str">
        <f>IF(ISBLANK(A3410),"",IF(H3411=0,NETWORKDAYS($H$3,H3410,holiday!$B$2:$B$10),IF(DAY(H3410)&lt;DAY(H3411),NETWORKDAYS($H$3,H3410,holiday!$B$2:$B$10),0)))</f>
        <v/>
      </c>
      <c r="O3410" t="str">
        <f>IF(ISBLANK(A3410),"",SUMIF($A$3:$A3410,O$2,$B$3:$B3410))</f>
        <v/>
      </c>
      <c r="P3410" t="str">
        <f>IF(ISBLANK(A3410),"",SUMIF($A$3:$A3410,P$2,$B$3:$B3410))</f>
        <v/>
      </c>
      <c r="Q3410" t="str">
        <f>IF(ISBLANK(A3410),"",SUMIF($A$3:$A3410,Q$2,$B$3:$B3410))</f>
        <v/>
      </c>
      <c r="R3410" t="str">
        <f>IF(ISBLANK(A3410),"",SUMIF($A$3:$A3410,R$2,$B$3:$B3410))</f>
        <v/>
      </c>
      <c r="T3410" s="2" t="str">
        <f t="shared" si="427"/>
        <v/>
      </c>
      <c r="U3410" s="2" t="str">
        <f t="shared" si="428"/>
        <v/>
      </c>
      <c r="V3410" s="2" t="str">
        <f t="shared" si="429"/>
        <v/>
      </c>
      <c r="W3410" s="2" t="str">
        <f t="shared" si="430"/>
        <v/>
      </c>
    </row>
    <row r="3411" spans="8:23" x14ac:dyDescent="0.3">
      <c r="H3411" s="12">
        <f t="shared" si="431"/>
        <v>0</v>
      </c>
      <c r="I3411" s="2" t="str">
        <f t="shared" si="424"/>
        <v/>
      </c>
      <c r="J3411" s="2" t="str">
        <f>IF(ISBLANK(A3411),"",-SUM(I$3:I3411))</f>
        <v/>
      </c>
      <c r="K3411" s="2" t="str">
        <f t="shared" si="425"/>
        <v/>
      </c>
      <c r="L3411" s="7" t="str">
        <f t="shared" si="426"/>
        <v/>
      </c>
      <c r="M3411" s="7" t="str">
        <f>IF(ISBLANK(A3411),"",K3411/($M$1+SUM(K$3:K3410)))</f>
        <v/>
      </c>
      <c r="N3411" t="str">
        <f>IF(ISBLANK(A3411),"",IF(H3412=0,NETWORKDAYS($H$3,H3411,holiday!$B$2:$B$10),IF(DAY(H3411)&lt;DAY(H3412),NETWORKDAYS($H$3,H3411,holiday!$B$2:$B$10),0)))</f>
        <v/>
      </c>
      <c r="O3411" t="str">
        <f>IF(ISBLANK(A3411),"",SUMIF($A$3:$A3411,O$2,$B$3:$B3411))</f>
        <v/>
      </c>
      <c r="P3411" t="str">
        <f>IF(ISBLANK(A3411),"",SUMIF($A$3:$A3411,P$2,$B$3:$B3411))</f>
        <v/>
      </c>
      <c r="Q3411" t="str">
        <f>IF(ISBLANK(A3411),"",SUMIF($A$3:$A3411,Q$2,$B$3:$B3411))</f>
        <v/>
      </c>
      <c r="R3411" t="str">
        <f>IF(ISBLANK(A3411),"",SUMIF($A$3:$A3411,R$2,$B$3:$B3411))</f>
        <v/>
      </c>
      <c r="T3411" s="2" t="str">
        <f t="shared" si="427"/>
        <v/>
      </c>
      <c r="U3411" s="2" t="str">
        <f t="shared" si="428"/>
        <v/>
      </c>
      <c r="V3411" s="2" t="str">
        <f t="shared" si="429"/>
        <v/>
      </c>
      <c r="W3411" s="2" t="str">
        <f t="shared" si="430"/>
        <v/>
      </c>
    </row>
    <row r="3412" spans="8:23" x14ac:dyDescent="0.3">
      <c r="H3412" s="12">
        <f t="shared" si="431"/>
        <v>0</v>
      </c>
      <c r="I3412" s="2" t="str">
        <f t="shared" si="424"/>
        <v/>
      </c>
      <c r="J3412" s="2" t="str">
        <f>IF(ISBLANK(A3412),"",-SUM(I$3:I3412))</f>
        <v/>
      </c>
      <c r="K3412" s="2" t="str">
        <f t="shared" si="425"/>
        <v/>
      </c>
      <c r="L3412" s="7" t="str">
        <f t="shared" si="426"/>
        <v/>
      </c>
      <c r="M3412" s="7" t="str">
        <f>IF(ISBLANK(A3412),"",K3412/($M$1+SUM(K$3:K3411)))</f>
        <v/>
      </c>
      <c r="N3412" t="str">
        <f>IF(ISBLANK(A3412),"",IF(H3413=0,NETWORKDAYS($H$3,H3412,holiday!$B$2:$B$10),IF(DAY(H3412)&lt;DAY(H3413),NETWORKDAYS($H$3,H3412,holiday!$B$2:$B$10),0)))</f>
        <v/>
      </c>
      <c r="O3412" t="str">
        <f>IF(ISBLANK(A3412),"",SUMIF($A$3:$A3412,O$2,$B$3:$B3412))</f>
        <v/>
      </c>
      <c r="P3412" t="str">
        <f>IF(ISBLANK(A3412),"",SUMIF($A$3:$A3412,P$2,$B$3:$B3412))</f>
        <v/>
      </c>
      <c r="Q3412" t="str">
        <f>IF(ISBLANK(A3412),"",SUMIF($A$3:$A3412,Q$2,$B$3:$B3412))</f>
        <v/>
      </c>
      <c r="R3412" t="str">
        <f>IF(ISBLANK(A3412),"",SUMIF($A$3:$A3412,R$2,$B$3:$B3412))</f>
        <v/>
      </c>
      <c r="T3412" s="2" t="str">
        <f t="shared" si="427"/>
        <v/>
      </c>
      <c r="U3412" s="2" t="str">
        <f t="shared" si="428"/>
        <v/>
      </c>
      <c r="V3412" s="2" t="str">
        <f t="shared" si="429"/>
        <v/>
      </c>
      <c r="W3412" s="2" t="str">
        <f t="shared" si="430"/>
        <v/>
      </c>
    </row>
    <row r="3413" spans="8:23" x14ac:dyDescent="0.3">
      <c r="H3413" s="12">
        <f t="shared" si="431"/>
        <v>0</v>
      </c>
      <c r="I3413" s="2" t="str">
        <f t="shared" si="424"/>
        <v/>
      </c>
      <c r="J3413" s="2" t="str">
        <f>IF(ISBLANK(A3413),"",-SUM(I$3:I3413))</f>
        <v/>
      </c>
      <c r="K3413" s="2" t="str">
        <f t="shared" si="425"/>
        <v/>
      </c>
      <c r="L3413" s="7" t="str">
        <f t="shared" si="426"/>
        <v/>
      </c>
      <c r="M3413" s="7" t="str">
        <f>IF(ISBLANK(A3413),"",K3413/($M$1+SUM(K$3:K3412)))</f>
        <v/>
      </c>
      <c r="N3413" t="str">
        <f>IF(ISBLANK(A3413),"",IF(H3414=0,NETWORKDAYS($H$3,H3413,holiday!$B$2:$B$10),IF(DAY(H3413)&lt;DAY(H3414),NETWORKDAYS($H$3,H3413,holiday!$B$2:$B$10),0)))</f>
        <v/>
      </c>
      <c r="O3413" t="str">
        <f>IF(ISBLANK(A3413),"",SUMIF($A$3:$A3413,O$2,$B$3:$B3413))</f>
        <v/>
      </c>
      <c r="P3413" t="str">
        <f>IF(ISBLANK(A3413),"",SUMIF($A$3:$A3413,P$2,$B$3:$B3413))</f>
        <v/>
      </c>
      <c r="Q3413" t="str">
        <f>IF(ISBLANK(A3413),"",SUMIF($A$3:$A3413,Q$2,$B$3:$B3413))</f>
        <v/>
      </c>
      <c r="R3413" t="str">
        <f>IF(ISBLANK(A3413),"",SUMIF($A$3:$A3413,R$2,$B$3:$B3413))</f>
        <v/>
      </c>
      <c r="T3413" s="2" t="str">
        <f t="shared" si="427"/>
        <v/>
      </c>
      <c r="U3413" s="2" t="str">
        <f t="shared" si="428"/>
        <v/>
      </c>
      <c r="V3413" s="2" t="str">
        <f t="shared" si="429"/>
        <v/>
      </c>
      <c r="W3413" s="2" t="str">
        <f t="shared" si="430"/>
        <v/>
      </c>
    </row>
    <row r="3414" spans="8:23" x14ac:dyDescent="0.3">
      <c r="H3414" s="12">
        <f t="shared" si="431"/>
        <v>0</v>
      </c>
      <c r="I3414" s="2" t="str">
        <f t="shared" si="424"/>
        <v/>
      </c>
      <c r="J3414" s="2" t="str">
        <f>IF(ISBLANK(A3414),"",-SUM(I$3:I3414))</f>
        <v/>
      </c>
      <c r="K3414" s="2" t="str">
        <f t="shared" si="425"/>
        <v/>
      </c>
      <c r="L3414" s="7" t="str">
        <f t="shared" si="426"/>
        <v/>
      </c>
      <c r="M3414" s="7" t="str">
        <f>IF(ISBLANK(A3414),"",K3414/($M$1+SUM(K$3:K3413)))</f>
        <v/>
      </c>
      <c r="N3414" t="str">
        <f>IF(ISBLANK(A3414),"",IF(H3415=0,NETWORKDAYS($H$3,H3414,holiday!$B$2:$B$10),IF(DAY(H3414)&lt;DAY(H3415),NETWORKDAYS($H$3,H3414,holiday!$B$2:$B$10),0)))</f>
        <v/>
      </c>
      <c r="O3414" t="str">
        <f>IF(ISBLANK(A3414),"",SUMIF($A$3:$A3414,O$2,$B$3:$B3414))</f>
        <v/>
      </c>
      <c r="P3414" t="str">
        <f>IF(ISBLANK(A3414),"",SUMIF($A$3:$A3414,P$2,$B$3:$B3414))</f>
        <v/>
      </c>
      <c r="Q3414" t="str">
        <f>IF(ISBLANK(A3414),"",SUMIF($A$3:$A3414,Q$2,$B$3:$B3414))</f>
        <v/>
      </c>
      <c r="R3414" t="str">
        <f>IF(ISBLANK(A3414),"",SUMIF($A$3:$A3414,R$2,$B$3:$B3414))</f>
        <v/>
      </c>
      <c r="T3414" s="2" t="str">
        <f t="shared" si="427"/>
        <v/>
      </c>
      <c r="U3414" s="2" t="str">
        <f t="shared" si="428"/>
        <v/>
      </c>
      <c r="V3414" s="2" t="str">
        <f t="shared" si="429"/>
        <v/>
      </c>
      <c r="W3414" s="2" t="str">
        <f t="shared" si="430"/>
        <v/>
      </c>
    </row>
    <row r="3415" spans="8:23" x14ac:dyDescent="0.3">
      <c r="H3415" s="12">
        <f t="shared" si="431"/>
        <v>0</v>
      </c>
      <c r="I3415" s="2" t="str">
        <f t="shared" si="424"/>
        <v/>
      </c>
      <c r="J3415" s="2" t="str">
        <f>IF(ISBLANK(A3415),"",-SUM(I$3:I3415))</f>
        <v/>
      </c>
      <c r="K3415" s="2" t="str">
        <f t="shared" si="425"/>
        <v/>
      </c>
      <c r="L3415" s="7" t="str">
        <f t="shared" si="426"/>
        <v/>
      </c>
      <c r="M3415" s="7" t="str">
        <f>IF(ISBLANK(A3415),"",K3415/($M$1+SUM(K$3:K3414)))</f>
        <v/>
      </c>
      <c r="N3415" t="str">
        <f>IF(ISBLANK(A3415),"",IF(H3416=0,NETWORKDAYS($H$3,H3415,holiday!$B$2:$B$10),IF(DAY(H3415)&lt;DAY(H3416),NETWORKDAYS($H$3,H3415,holiday!$B$2:$B$10),0)))</f>
        <v/>
      </c>
      <c r="O3415" t="str">
        <f>IF(ISBLANK(A3415),"",SUMIF($A$3:$A3415,O$2,$B$3:$B3415))</f>
        <v/>
      </c>
      <c r="P3415" t="str">
        <f>IF(ISBLANK(A3415),"",SUMIF($A$3:$A3415,P$2,$B$3:$B3415))</f>
        <v/>
      </c>
      <c r="Q3415" t="str">
        <f>IF(ISBLANK(A3415),"",SUMIF($A$3:$A3415,Q$2,$B$3:$B3415))</f>
        <v/>
      </c>
      <c r="R3415" t="str">
        <f>IF(ISBLANK(A3415),"",SUMIF($A$3:$A3415,R$2,$B$3:$B3415))</f>
        <v/>
      </c>
      <c r="T3415" s="2" t="str">
        <f t="shared" si="427"/>
        <v/>
      </c>
      <c r="U3415" s="2" t="str">
        <f t="shared" si="428"/>
        <v/>
      </c>
      <c r="V3415" s="2" t="str">
        <f t="shared" si="429"/>
        <v/>
      </c>
      <c r="W3415" s="2" t="str">
        <f t="shared" si="430"/>
        <v/>
      </c>
    </row>
    <row r="3416" spans="8:23" x14ac:dyDescent="0.3">
      <c r="H3416" s="12">
        <f t="shared" si="431"/>
        <v>0</v>
      </c>
      <c r="I3416" s="2" t="str">
        <f t="shared" si="424"/>
        <v/>
      </c>
      <c r="J3416" s="2" t="str">
        <f>IF(ISBLANK(A3416),"",-SUM(I$3:I3416))</f>
        <v/>
      </c>
      <c r="K3416" s="2" t="str">
        <f t="shared" si="425"/>
        <v/>
      </c>
      <c r="L3416" s="7" t="str">
        <f t="shared" si="426"/>
        <v/>
      </c>
      <c r="M3416" s="7" t="str">
        <f>IF(ISBLANK(A3416),"",K3416/($M$1+SUM(K$3:K3415)))</f>
        <v/>
      </c>
      <c r="N3416" t="str">
        <f>IF(ISBLANK(A3416),"",IF(H3417=0,NETWORKDAYS($H$3,H3416,holiday!$B$2:$B$10),IF(DAY(H3416)&lt;DAY(H3417),NETWORKDAYS($H$3,H3416,holiday!$B$2:$B$10),0)))</f>
        <v/>
      </c>
      <c r="O3416" t="str">
        <f>IF(ISBLANK(A3416),"",SUMIF($A$3:$A3416,O$2,$B$3:$B3416))</f>
        <v/>
      </c>
      <c r="P3416" t="str">
        <f>IF(ISBLANK(A3416),"",SUMIF($A$3:$A3416,P$2,$B$3:$B3416))</f>
        <v/>
      </c>
      <c r="Q3416" t="str">
        <f>IF(ISBLANK(A3416),"",SUMIF($A$3:$A3416,Q$2,$B$3:$B3416))</f>
        <v/>
      </c>
      <c r="R3416" t="str">
        <f>IF(ISBLANK(A3416),"",SUMIF($A$3:$A3416,R$2,$B$3:$B3416))</f>
        <v/>
      </c>
      <c r="T3416" s="2" t="str">
        <f t="shared" si="427"/>
        <v/>
      </c>
      <c r="U3416" s="2" t="str">
        <f t="shared" si="428"/>
        <v/>
      </c>
      <c r="V3416" s="2" t="str">
        <f t="shared" si="429"/>
        <v/>
      </c>
      <c r="W3416" s="2" t="str">
        <f t="shared" si="430"/>
        <v/>
      </c>
    </row>
    <row r="3417" spans="8:23" x14ac:dyDescent="0.3">
      <c r="H3417" s="12">
        <f t="shared" si="431"/>
        <v>0</v>
      </c>
      <c r="I3417" s="2" t="str">
        <f t="shared" si="424"/>
        <v/>
      </c>
      <c r="J3417" s="2" t="str">
        <f>IF(ISBLANK(A3417),"",-SUM(I$3:I3417))</f>
        <v/>
      </c>
      <c r="K3417" s="2" t="str">
        <f t="shared" si="425"/>
        <v/>
      </c>
      <c r="L3417" s="7" t="str">
        <f t="shared" si="426"/>
        <v/>
      </c>
      <c r="M3417" s="7" t="str">
        <f>IF(ISBLANK(A3417),"",K3417/($M$1+SUM(K$3:K3416)))</f>
        <v/>
      </c>
      <c r="N3417" t="str">
        <f>IF(ISBLANK(A3417),"",IF(H3418=0,NETWORKDAYS($H$3,H3417,holiday!$B$2:$B$10),IF(DAY(H3417)&lt;DAY(H3418),NETWORKDAYS($H$3,H3417,holiday!$B$2:$B$10),0)))</f>
        <v/>
      </c>
      <c r="O3417" t="str">
        <f>IF(ISBLANK(A3417),"",SUMIF($A$3:$A3417,O$2,$B$3:$B3417))</f>
        <v/>
      </c>
      <c r="P3417" t="str">
        <f>IF(ISBLANK(A3417),"",SUMIF($A$3:$A3417,P$2,$B$3:$B3417))</f>
        <v/>
      </c>
      <c r="Q3417" t="str">
        <f>IF(ISBLANK(A3417),"",SUMIF($A$3:$A3417,Q$2,$B$3:$B3417))</f>
        <v/>
      </c>
      <c r="R3417" t="str">
        <f>IF(ISBLANK(A3417),"",SUMIF($A$3:$A3417,R$2,$B$3:$B3417))</f>
        <v/>
      </c>
      <c r="T3417" s="2" t="str">
        <f t="shared" si="427"/>
        <v/>
      </c>
      <c r="U3417" s="2" t="str">
        <f t="shared" si="428"/>
        <v/>
      </c>
      <c r="V3417" s="2" t="str">
        <f t="shared" si="429"/>
        <v/>
      </c>
      <c r="W3417" s="2" t="str">
        <f t="shared" si="430"/>
        <v/>
      </c>
    </row>
    <row r="3418" spans="8:23" x14ac:dyDescent="0.3">
      <c r="H3418" s="12">
        <f t="shared" si="431"/>
        <v>0</v>
      </c>
      <c r="I3418" s="2" t="str">
        <f t="shared" si="424"/>
        <v/>
      </c>
      <c r="J3418" s="2" t="str">
        <f>IF(ISBLANK(A3418),"",-SUM(I$3:I3418))</f>
        <v/>
      </c>
      <c r="K3418" s="2" t="str">
        <f t="shared" si="425"/>
        <v/>
      </c>
      <c r="L3418" s="7" t="str">
        <f t="shared" si="426"/>
        <v/>
      </c>
      <c r="M3418" s="7" t="str">
        <f>IF(ISBLANK(A3418),"",K3418/($M$1+SUM(K$3:K3417)))</f>
        <v/>
      </c>
      <c r="N3418" t="str">
        <f>IF(ISBLANK(A3418),"",IF(H3419=0,NETWORKDAYS($H$3,H3418,holiday!$B$2:$B$10),IF(DAY(H3418)&lt;DAY(H3419),NETWORKDAYS($H$3,H3418,holiday!$B$2:$B$10),0)))</f>
        <v/>
      </c>
      <c r="O3418" t="str">
        <f>IF(ISBLANK(A3418),"",SUMIF($A$3:$A3418,O$2,$B$3:$B3418))</f>
        <v/>
      </c>
      <c r="P3418" t="str">
        <f>IF(ISBLANK(A3418),"",SUMIF($A$3:$A3418,P$2,$B$3:$B3418))</f>
        <v/>
      </c>
      <c r="Q3418" t="str">
        <f>IF(ISBLANK(A3418),"",SUMIF($A$3:$A3418,Q$2,$B$3:$B3418))</f>
        <v/>
      </c>
      <c r="R3418" t="str">
        <f>IF(ISBLANK(A3418),"",SUMIF($A$3:$A3418,R$2,$B$3:$B3418))</f>
        <v/>
      </c>
      <c r="T3418" s="2" t="str">
        <f t="shared" si="427"/>
        <v/>
      </c>
      <c r="U3418" s="2" t="str">
        <f t="shared" si="428"/>
        <v/>
      </c>
      <c r="V3418" s="2" t="str">
        <f t="shared" si="429"/>
        <v/>
      </c>
      <c r="W3418" s="2" t="str">
        <f t="shared" si="430"/>
        <v/>
      </c>
    </row>
    <row r="3419" spans="8:23" x14ac:dyDescent="0.3">
      <c r="H3419" s="12">
        <f t="shared" si="431"/>
        <v>0</v>
      </c>
      <c r="I3419" s="2" t="str">
        <f t="shared" si="424"/>
        <v/>
      </c>
      <c r="J3419" s="2" t="str">
        <f>IF(ISBLANK(A3419),"",-SUM(I$3:I3419))</f>
        <v/>
      </c>
      <c r="K3419" s="2" t="str">
        <f t="shared" si="425"/>
        <v/>
      </c>
      <c r="L3419" s="7" t="str">
        <f t="shared" si="426"/>
        <v/>
      </c>
      <c r="M3419" s="7" t="str">
        <f>IF(ISBLANK(A3419),"",K3419/($M$1+SUM(K$3:K3418)))</f>
        <v/>
      </c>
      <c r="N3419" t="str">
        <f>IF(ISBLANK(A3419),"",IF(H3420=0,NETWORKDAYS($H$3,H3419,holiday!$B$2:$B$10),IF(DAY(H3419)&lt;DAY(H3420),NETWORKDAYS($H$3,H3419,holiday!$B$2:$B$10),0)))</f>
        <v/>
      </c>
      <c r="O3419" t="str">
        <f>IF(ISBLANK(A3419),"",SUMIF($A$3:$A3419,O$2,$B$3:$B3419))</f>
        <v/>
      </c>
      <c r="P3419" t="str">
        <f>IF(ISBLANK(A3419),"",SUMIF($A$3:$A3419,P$2,$B$3:$B3419))</f>
        <v/>
      </c>
      <c r="Q3419" t="str">
        <f>IF(ISBLANK(A3419),"",SUMIF($A$3:$A3419,Q$2,$B$3:$B3419))</f>
        <v/>
      </c>
      <c r="R3419" t="str">
        <f>IF(ISBLANK(A3419),"",SUMIF($A$3:$A3419,R$2,$B$3:$B3419))</f>
        <v/>
      </c>
      <c r="T3419" s="2" t="str">
        <f t="shared" si="427"/>
        <v/>
      </c>
      <c r="U3419" s="2" t="str">
        <f t="shared" si="428"/>
        <v/>
      </c>
      <c r="V3419" s="2" t="str">
        <f t="shared" si="429"/>
        <v/>
      </c>
      <c r="W3419" s="2" t="str">
        <f t="shared" si="430"/>
        <v/>
      </c>
    </row>
    <row r="3420" spans="8:23" x14ac:dyDescent="0.3">
      <c r="H3420" s="12">
        <f t="shared" si="431"/>
        <v>0</v>
      </c>
      <c r="I3420" s="2" t="str">
        <f t="shared" si="424"/>
        <v/>
      </c>
      <c r="J3420" s="2" t="str">
        <f>IF(ISBLANK(A3420),"",-SUM(I$3:I3420))</f>
        <v/>
      </c>
      <c r="K3420" s="2" t="str">
        <f t="shared" si="425"/>
        <v/>
      </c>
      <c r="L3420" s="7" t="str">
        <f t="shared" si="426"/>
        <v/>
      </c>
      <c r="M3420" s="7" t="str">
        <f>IF(ISBLANK(A3420),"",K3420/($M$1+SUM(K$3:K3419)))</f>
        <v/>
      </c>
      <c r="N3420" t="str">
        <f>IF(ISBLANK(A3420),"",IF(H3421=0,NETWORKDAYS($H$3,H3420,holiday!$B$2:$B$10),IF(DAY(H3420)&lt;DAY(H3421),NETWORKDAYS($H$3,H3420,holiday!$B$2:$B$10),0)))</f>
        <v/>
      </c>
      <c r="O3420" t="str">
        <f>IF(ISBLANK(A3420),"",SUMIF($A$3:$A3420,O$2,$B$3:$B3420))</f>
        <v/>
      </c>
      <c r="P3420" t="str">
        <f>IF(ISBLANK(A3420),"",SUMIF($A$3:$A3420,P$2,$B$3:$B3420))</f>
        <v/>
      </c>
      <c r="Q3420" t="str">
        <f>IF(ISBLANK(A3420),"",SUMIF($A$3:$A3420,Q$2,$B$3:$B3420))</f>
        <v/>
      </c>
      <c r="R3420" t="str">
        <f>IF(ISBLANK(A3420),"",SUMIF($A$3:$A3420,R$2,$B$3:$B3420))</f>
        <v/>
      </c>
      <c r="T3420" s="2" t="str">
        <f t="shared" si="427"/>
        <v/>
      </c>
      <c r="U3420" s="2" t="str">
        <f t="shared" si="428"/>
        <v/>
      </c>
      <c r="V3420" s="2" t="str">
        <f t="shared" si="429"/>
        <v/>
      </c>
      <c r="W3420" s="2" t="str">
        <f t="shared" si="430"/>
        <v/>
      </c>
    </row>
    <row r="3421" spans="8:23" x14ac:dyDescent="0.3">
      <c r="H3421" s="12">
        <f t="shared" si="431"/>
        <v>0</v>
      </c>
      <c r="I3421" s="2" t="str">
        <f t="shared" si="424"/>
        <v/>
      </c>
      <c r="J3421" s="2" t="str">
        <f>IF(ISBLANK(A3421),"",-SUM(I$3:I3421))</f>
        <v/>
      </c>
      <c r="K3421" s="2" t="str">
        <f t="shared" si="425"/>
        <v/>
      </c>
      <c r="L3421" s="7" t="str">
        <f t="shared" si="426"/>
        <v/>
      </c>
      <c r="M3421" s="7" t="str">
        <f>IF(ISBLANK(A3421),"",K3421/($M$1+SUM(K$3:K3420)))</f>
        <v/>
      </c>
      <c r="N3421" t="str">
        <f>IF(ISBLANK(A3421),"",IF(H3422=0,NETWORKDAYS($H$3,H3421,holiday!$B$2:$B$10),IF(DAY(H3421)&lt;DAY(H3422),NETWORKDAYS($H$3,H3421,holiday!$B$2:$B$10),0)))</f>
        <v/>
      </c>
      <c r="O3421" t="str">
        <f>IF(ISBLANK(A3421),"",SUMIF($A$3:$A3421,O$2,$B$3:$B3421))</f>
        <v/>
      </c>
      <c r="P3421" t="str">
        <f>IF(ISBLANK(A3421),"",SUMIF($A$3:$A3421,P$2,$B$3:$B3421))</f>
        <v/>
      </c>
      <c r="Q3421" t="str">
        <f>IF(ISBLANK(A3421),"",SUMIF($A$3:$A3421,Q$2,$B$3:$B3421))</f>
        <v/>
      </c>
      <c r="R3421" t="str">
        <f>IF(ISBLANK(A3421),"",SUMIF($A$3:$A3421,R$2,$B$3:$B3421))</f>
        <v/>
      </c>
      <c r="T3421" s="2" t="str">
        <f t="shared" si="427"/>
        <v/>
      </c>
      <c r="U3421" s="2" t="str">
        <f t="shared" si="428"/>
        <v/>
      </c>
      <c r="V3421" s="2" t="str">
        <f t="shared" si="429"/>
        <v/>
      </c>
      <c r="W3421" s="2" t="str">
        <f t="shared" si="430"/>
        <v/>
      </c>
    </row>
    <row r="3422" spans="8:23" x14ac:dyDescent="0.3">
      <c r="H3422" s="12">
        <f t="shared" si="431"/>
        <v>0</v>
      </c>
      <c r="I3422" s="2" t="str">
        <f t="shared" si="424"/>
        <v/>
      </c>
      <c r="J3422" s="2" t="str">
        <f>IF(ISBLANK(A3422),"",-SUM(I$3:I3422))</f>
        <v/>
      </c>
      <c r="K3422" s="2" t="str">
        <f t="shared" si="425"/>
        <v/>
      </c>
      <c r="L3422" s="7" t="str">
        <f t="shared" si="426"/>
        <v/>
      </c>
      <c r="M3422" s="7" t="str">
        <f>IF(ISBLANK(A3422),"",K3422/($M$1+SUM(K$3:K3421)))</f>
        <v/>
      </c>
      <c r="N3422" t="str">
        <f>IF(ISBLANK(A3422),"",IF(H3423=0,NETWORKDAYS($H$3,H3422,holiday!$B$2:$B$10),IF(DAY(H3422)&lt;DAY(H3423),NETWORKDAYS($H$3,H3422,holiday!$B$2:$B$10),0)))</f>
        <v/>
      </c>
      <c r="O3422" t="str">
        <f>IF(ISBLANK(A3422),"",SUMIF($A$3:$A3422,O$2,$B$3:$B3422))</f>
        <v/>
      </c>
      <c r="P3422" t="str">
        <f>IF(ISBLANK(A3422),"",SUMIF($A$3:$A3422,P$2,$B$3:$B3422))</f>
        <v/>
      </c>
      <c r="Q3422" t="str">
        <f>IF(ISBLANK(A3422),"",SUMIF($A$3:$A3422,Q$2,$B$3:$B3422))</f>
        <v/>
      </c>
      <c r="R3422" t="str">
        <f>IF(ISBLANK(A3422),"",SUMIF($A$3:$A3422,R$2,$B$3:$B3422))</f>
        <v/>
      </c>
      <c r="T3422" s="2" t="str">
        <f t="shared" si="427"/>
        <v/>
      </c>
      <c r="U3422" s="2" t="str">
        <f t="shared" si="428"/>
        <v/>
      </c>
      <c r="V3422" s="2" t="str">
        <f t="shared" si="429"/>
        <v/>
      </c>
      <c r="W3422" s="2" t="str">
        <f t="shared" si="430"/>
        <v/>
      </c>
    </row>
    <row r="3423" spans="8:23" x14ac:dyDescent="0.3">
      <c r="H3423" s="12">
        <f t="shared" si="431"/>
        <v>0</v>
      </c>
      <c r="I3423" s="2" t="str">
        <f t="shared" si="424"/>
        <v/>
      </c>
      <c r="J3423" s="2" t="str">
        <f>IF(ISBLANK(A3423),"",-SUM(I$3:I3423))</f>
        <v/>
      </c>
      <c r="K3423" s="2" t="str">
        <f t="shared" si="425"/>
        <v/>
      </c>
      <c r="L3423" s="7" t="str">
        <f t="shared" si="426"/>
        <v/>
      </c>
      <c r="M3423" s="7" t="str">
        <f>IF(ISBLANK(A3423),"",K3423/($M$1+SUM(K$3:K3422)))</f>
        <v/>
      </c>
      <c r="N3423" t="str">
        <f>IF(ISBLANK(A3423),"",IF(H3424=0,NETWORKDAYS($H$3,H3423,holiday!$B$2:$B$10),IF(DAY(H3423)&lt;DAY(H3424),NETWORKDAYS($H$3,H3423,holiday!$B$2:$B$10),0)))</f>
        <v/>
      </c>
      <c r="O3423" t="str">
        <f>IF(ISBLANK(A3423),"",SUMIF($A$3:$A3423,O$2,$B$3:$B3423))</f>
        <v/>
      </c>
      <c r="P3423" t="str">
        <f>IF(ISBLANK(A3423),"",SUMIF($A$3:$A3423,P$2,$B$3:$B3423))</f>
        <v/>
      </c>
      <c r="Q3423" t="str">
        <f>IF(ISBLANK(A3423),"",SUMIF($A$3:$A3423,Q$2,$B$3:$B3423))</f>
        <v/>
      </c>
      <c r="R3423" t="str">
        <f>IF(ISBLANK(A3423),"",SUMIF($A$3:$A3423,R$2,$B$3:$B3423))</f>
        <v/>
      </c>
      <c r="T3423" s="2" t="str">
        <f t="shared" si="427"/>
        <v/>
      </c>
      <c r="U3423" s="2" t="str">
        <f t="shared" si="428"/>
        <v/>
      </c>
      <c r="V3423" s="2" t="str">
        <f t="shared" si="429"/>
        <v/>
      </c>
      <c r="W3423" s="2" t="str">
        <f t="shared" si="430"/>
        <v/>
      </c>
    </row>
    <row r="3424" spans="8:23" x14ac:dyDescent="0.3">
      <c r="H3424" s="12">
        <f t="shared" si="431"/>
        <v>0</v>
      </c>
      <c r="I3424" s="2" t="str">
        <f t="shared" si="424"/>
        <v/>
      </c>
      <c r="J3424" s="2" t="str">
        <f>IF(ISBLANK(A3424),"",-SUM(I$3:I3424))</f>
        <v/>
      </c>
      <c r="K3424" s="2" t="str">
        <f t="shared" si="425"/>
        <v/>
      </c>
      <c r="L3424" s="7" t="str">
        <f t="shared" si="426"/>
        <v/>
      </c>
      <c r="M3424" s="7" t="str">
        <f>IF(ISBLANK(A3424),"",K3424/($M$1+SUM(K$3:K3423)))</f>
        <v/>
      </c>
      <c r="N3424" t="str">
        <f>IF(ISBLANK(A3424),"",IF(H3425=0,NETWORKDAYS($H$3,H3424,holiday!$B$2:$B$10),IF(DAY(H3424)&lt;DAY(H3425),NETWORKDAYS($H$3,H3424,holiday!$B$2:$B$10),0)))</f>
        <v/>
      </c>
      <c r="O3424" t="str">
        <f>IF(ISBLANK(A3424),"",SUMIF($A$3:$A3424,O$2,$B$3:$B3424))</f>
        <v/>
      </c>
      <c r="P3424" t="str">
        <f>IF(ISBLANK(A3424),"",SUMIF($A$3:$A3424,P$2,$B$3:$B3424))</f>
        <v/>
      </c>
      <c r="Q3424" t="str">
        <f>IF(ISBLANK(A3424),"",SUMIF($A$3:$A3424,Q$2,$B$3:$B3424))</f>
        <v/>
      </c>
      <c r="R3424" t="str">
        <f>IF(ISBLANK(A3424),"",SUMIF($A$3:$A3424,R$2,$B$3:$B3424))</f>
        <v/>
      </c>
      <c r="T3424" s="2" t="str">
        <f t="shared" si="427"/>
        <v/>
      </c>
      <c r="U3424" s="2" t="str">
        <f t="shared" si="428"/>
        <v/>
      </c>
      <c r="V3424" s="2" t="str">
        <f t="shared" si="429"/>
        <v/>
      </c>
      <c r="W3424" s="2" t="str">
        <f t="shared" si="430"/>
        <v/>
      </c>
    </row>
    <row r="3425" spans="8:23" x14ac:dyDescent="0.3">
      <c r="H3425" s="12">
        <f t="shared" si="431"/>
        <v>0</v>
      </c>
      <c r="I3425" s="2" t="str">
        <f t="shared" si="424"/>
        <v/>
      </c>
      <c r="J3425" s="2" t="str">
        <f>IF(ISBLANK(A3425),"",-SUM(I$3:I3425))</f>
        <v/>
      </c>
      <c r="K3425" s="2" t="str">
        <f t="shared" si="425"/>
        <v/>
      </c>
      <c r="L3425" s="7" t="str">
        <f t="shared" si="426"/>
        <v/>
      </c>
      <c r="M3425" s="7" t="str">
        <f>IF(ISBLANK(A3425),"",K3425/($M$1+SUM(K$3:K3424)))</f>
        <v/>
      </c>
      <c r="N3425" t="str">
        <f>IF(ISBLANK(A3425),"",IF(H3426=0,NETWORKDAYS($H$3,H3425,holiday!$B$2:$B$10),IF(DAY(H3425)&lt;DAY(H3426),NETWORKDAYS($H$3,H3425,holiday!$B$2:$B$10),0)))</f>
        <v/>
      </c>
      <c r="O3425" t="str">
        <f>IF(ISBLANK(A3425),"",SUMIF($A$3:$A3425,O$2,$B$3:$B3425))</f>
        <v/>
      </c>
      <c r="P3425" t="str">
        <f>IF(ISBLANK(A3425),"",SUMIF($A$3:$A3425,P$2,$B$3:$B3425))</f>
        <v/>
      </c>
      <c r="Q3425" t="str">
        <f>IF(ISBLANK(A3425),"",SUMIF($A$3:$A3425,Q$2,$B$3:$B3425))</f>
        <v/>
      </c>
      <c r="R3425" t="str">
        <f>IF(ISBLANK(A3425),"",SUMIF($A$3:$A3425,R$2,$B$3:$B3425))</f>
        <v/>
      </c>
      <c r="T3425" s="2" t="str">
        <f t="shared" si="427"/>
        <v/>
      </c>
      <c r="U3425" s="2" t="str">
        <f t="shared" si="428"/>
        <v/>
      </c>
      <c r="V3425" s="2" t="str">
        <f t="shared" si="429"/>
        <v/>
      </c>
      <c r="W3425" s="2" t="str">
        <f t="shared" si="430"/>
        <v/>
      </c>
    </row>
    <row r="3426" spans="8:23" x14ac:dyDescent="0.3">
      <c r="H3426" s="12">
        <f t="shared" si="431"/>
        <v>0</v>
      </c>
      <c r="I3426" s="2" t="str">
        <f t="shared" si="424"/>
        <v/>
      </c>
      <c r="J3426" s="2" t="str">
        <f>IF(ISBLANK(A3426),"",-SUM(I$3:I3426))</f>
        <v/>
      </c>
      <c r="K3426" s="2" t="str">
        <f t="shared" si="425"/>
        <v/>
      </c>
      <c r="L3426" s="7" t="str">
        <f t="shared" si="426"/>
        <v/>
      </c>
      <c r="M3426" s="7" t="str">
        <f>IF(ISBLANK(A3426),"",K3426/($M$1+SUM(K$3:K3425)))</f>
        <v/>
      </c>
      <c r="N3426" t="str">
        <f>IF(ISBLANK(A3426),"",IF(H3427=0,NETWORKDAYS($H$3,H3426,holiday!$B$2:$B$10),IF(DAY(H3426)&lt;DAY(H3427),NETWORKDAYS($H$3,H3426,holiday!$B$2:$B$10),0)))</f>
        <v/>
      </c>
      <c r="O3426" t="str">
        <f>IF(ISBLANK(A3426),"",SUMIF($A$3:$A3426,O$2,$B$3:$B3426))</f>
        <v/>
      </c>
      <c r="P3426" t="str">
        <f>IF(ISBLANK(A3426),"",SUMIF($A$3:$A3426,P$2,$B$3:$B3426))</f>
        <v/>
      </c>
      <c r="Q3426" t="str">
        <f>IF(ISBLANK(A3426),"",SUMIF($A$3:$A3426,Q$2,$B$3:$B3426))</f>
        <v/>
      </c>
      <c r="R3426" t="str">
        <f>IF(ISBLANK(A3426),"",SUMIF($A$3:$A3426,R$2,$B$3:$B3426))</f>
        <v/>
      </c>
      <c r="T3426" s="2" t="str">
        <f t="shared" si="427"/>
        <v/>
      </c>
      <c r="U3426" s="2" t="str">
        <f t="shared" si="428"/>
        <v/>
      </c>
      <c r="V3426" s="2" t="str">
        <f t="shared" si="429"/>
        <v/>
      </c>
      <c r="W3426" s="2" t="str">
        <f t="shared" si="430"/>
        <v/>
      </c>
    </row>
    <row r="3427" spans="8:23" x14ac:dyDescent="0.3">
      <c r="H3427" s="12">
        <f t="shared" si="431"/>
        <v>0</v>
      </c>
      <c r="I3427" s="2" t="str">
        <f t="shared" si="424"/>
        <v/>
      </c>
      <c r="J3427" s="2" t="str">
        <f>IF(ISBLANK(A3427),"",-SUM(I$3:I3427))</f>
        <v/>
      </c>
      <c r="K3427" s="2" t="str">
        <f t="shared" si="425"/>
        <v/>
      </c>
      <c r="L3427" s="7" t="str">
        <f t="shared" si="426"/>
        <v/>
      </c>
      <c r="M3427" s="7" t="str">
        <f>IF(ISBLANK(A3427),"",K3427/($M$1+SUM(K$3:K3426)))</f>
        <v/>
      </c>
      <c r="N3427" t="str">
        <f>IF(ISBLANK(A3427),"",IF(H3428=0,NETWORKDAYS($H$3,H3427,holiday!$B$2:$B$10),IF(DAY(H3427)&lt;DAY(H3428),NETWORKDAYS($H$3,H3427,holiday!$B$2:$B$10),0)))</f>
        <v/>
      </c>
      <c r="O3427" t="str">
        <f>IF(ISBLANK(A3427),"",SUMIF($A$3:$A3427,O$2,$B$3:$B3427))</f>
        <v/>
      </c>
      <c r="P3427" t="str">
        <f>IF(ISBLANK(A3427),"",SUMIF($A$3:$A3427,P$2,$B$3:$B3427))</f>
        <v/>
      </c>
      <c r="Q3427" t="str">
        <f>IF(ISBLANK(A3427),"",SUMIF($A$3:$A3427,Q$2,$B$3:$B3427))</f>
        <v/>
      </c>
      <c r="R3427" t="str">
        <f>IF(ISBLANK(A3427),"",SUMIF($A$3:$A3427,R$2,$B$3:$B3427))</f>
        <v/>
      </c>
      <c r="T3427" s="2" t="str">
        <f t="shared" si="427"/>
        <v/>
      </c>
      <c r="U3427" s="2" t="str">
        <f t="shared" si="428"/>
        <v/>
      </c>
      <c r="V3427" s="2" t="str">
        <f t="shared" si="429"/>
        <v/>
      </c>
      <c r="W3427" s="2" t="str">
        <f t="shared" si="430"/>
        <v/>
      </c>
    </row>
    <row r="3428" spans="8:23" x14ac:dyDescent="0.3">
      <c r="H3428" s="12">
        <f t="shared" si="431"/>
        <v>0</v>
      </c>
      <c r="I3428" s="2" t="str">
        <f t="shared" si="424"/>
        <v/>
      </c>
      <c r="J3428" s="2" t="str">
        <f>IF(ISBLANK(A3428),"",-SUM(I$3:I3428))</f>
        <v/>
      </c>
      <c r="K3428" s="2" t="str">
        <f t="shared" si="425"/>
        <v/>
      </c>
      <c r="L3428" s="7" t="str">
        <f t="shared" si="426"/>
        <v/>
      </c>
      <c r="M3428" s="7" t="str">
        <f>IF(ISBLANK(A3428),"",K3428/($M$1+SUM(K$3:K3427)))</f>
        <v/>
      </c>
      <c r="N3428" t="str">
        <f>IF(ISBLANK(A3428),"",IF(H3429=0,NETWORKDAYS($H$3,H3428,holiday!$B$2:$B$10),IF(DAY(H3428)&lt;DAY(H3429),NETWORKDAYS($H$3,H3428,holiday!$B$2:$B$10),0)))</f>
        <v/>
      </c>
      <c r="O3428" t="str">
        <f>IF(ISBLANK(A3428),"",SUMIF($A$3:$A3428,O$2,$B$3:$B3428))</f>
        <v/>
      </c>
      <c r="P3428" t="str">
        <f>IF(ISBLANK(A3428),"",SUMIF($A$3:$A3428,P$2,$B$3:$B3428))</f>
        <v/>
      </c>
      <c r="Q3428" t="str">
        <f>IF(ISBLANK(A3428),"",SUMIF($A$3:$A3428,Q$2,$B$3:$B3428))</f>
        <v/>
      </c>
      <c r="R3428" t="str">
        <f>IF(ISBLANK(A3428),"",SUMIF($A$3:$A3428,R$2,$B$3:$B3428))</f>
        <v/>
      </c>
      <c r="T3428" s="2" t="str">
        <f t="shared" si="427"/>
        <v/>
      </c>
      <c r="U3428" s="2" t="str">
        <f t="shared" si="428"/>
        <v/>
      </c>
      <c r="V3428" s="2" t="str">
        <f t="shared" si="429"/>
        <v/>
      </c>
      <c r="W3428" s="2" t="str">
        <f t="shared" si="430"/>
        <v/>
      </c>
    </row>
    <row r="3429" spans="8:23" x14ac:dyDescent="0.3">
      <c r="H3429" s="12">
        <f t="shared" si="431"/>
        <v>0</v>
      </c>
      <c r="I3429" s="2" t="str">
        <f t="shared" si="424"/>
        <v/>
      </c>
      <c r="J3429" s="2" t="str">
        <f>IF(ISBLANK(A3429),"",-SUM(I$3:I3429))</f>
        <v/>
      </c>
      <c r="K3429" s="2" t="str">
        <f t="shared" si="425"/>
        <v/>
      </c>
      <c r="L3429" s="7" t="str">
        <f t="shared" si="426"/>
        <v/>
      </c>
      <c r="M3429" s="7" t="str">
        <f>IF(ISBLANK(A3429),"",K3429/($M$1+SUM(K$3:K3428)))</f>
        <v/>
      </c>
      <c r="N3429" t="str">
        <f>IF(ISBLANK(A3429),"",IF(H3430=0,NETWORKDAYS($H$3,H3429,holiday!$B$2:$B$10),IF(DAY(H3429)&lt;DAY(H3430),NETWORKDAYS($H$3,H3429,holiday!$B$2:$B$10),0)))</f>
        <v/>
      </c>
      <c r="O3429" t="str">
        <f>IF(ISBLANK(A3429),"",SUMIF($A$3:$A3429,O$2,$B$3:$B3429))</f>
        <v/>
      </c>
      <c r="P3429" t="str">
        <f>IF(ISBLANK(A3429),"",SUMIF($A$3:$A3429,P$2,$B$3:$B3429))</f>
        <v/>
      </c>
      <c r="Q3429" t="str">
        <f>IF(ISBLANK(A3429),"",SUMIF($A$3:$A3429,Q$2,$B$3:$B3429))</f>
        <v/>
      </c>
      <c r="R3429" t="str">
        <f>IF(ISBLANK(A3429),"",SUMIF($A$3:$A3429,R$2,$B$3:$B3429))</f>
        <v/>
      </c>
      <c r="T3429" s="2" t="str">
        <f t="shared" si="427"/>
        <v/>
      </c>
      <c r="U3429" s="2" t="str">
        <f t="shared" si="428"/>
        <v/>
      </c>
      <c r="V3429" s="2" t="str">
        <f t="shared" si="429"/>
        <v/>
      </c>
      <c r="W3429" s="2" t="str">
        <f t="shared" si="430"/>
        <v/>
      </c>
    </row>
    <row r="3430" spans="8:23" x14ac:dyDescent="0.3">
      <c r="H3430" s="12">
        <f t="shared" si="431"/>
        <v>0</v>
      </c>
      <c r="I3430" s="2" t="str">
        <f t="shared" si="424"/>
        <v/>
      </c>
      <c r="J3430" s="2" t="str">
        <f>IF(ISBLANK(A3430),"",-SUM(I$3:I3430))</f>
        <v/>
      </c>
      <c r="K3430" s="2" t="str">
        <f t="shared" si="425"/>
        <v/>
      </c>
      <c r="L3430" s="7" t="str">
        <f t="shared" si="426"/>
        <v/>
      </c>
      <c r="M3430" s="7" t="str">
        <f>IF(ISBLANK(A3430),"",K3430/($M$1+SUM(K$3:K3429)))</f>
        <v/>
      </c>
      <c r="N3430" t="str">
        <f>IF(ISBLANK(A3430),"",IF(H3431=0,NETWORKDAYS($H$3,H3430,holiday!$B$2:$B$10),IF(DAY(H3430)&lt;DAY(H3431),NETWORKDAYS($H$3,H3430,holiday!$B$2:$B$10),0)))</f>
        <v/>
      </c>
      <c r="O3430" t="str">
        <f>IF(ISBLANK(A3430),"",SUMIF($A$3:$A3430,O$2,$B$3:$B3430))</f>
        <v/>
      </c>
      <c r="P3430" t="str">
        <f>IF(ISBLANK(A3430),"",SUMIF($A$3:$A3430,P$2,$B$3:$B3430))</f>
        <v/>
      </c>
      <c r="Q3430" t="str">
        <f>IF(ISBLANK(A3430),"",SUMIF($A$3:$A3430,Q$2,$B$3:$B3430))</f>
        <v/>
      </c>
      <c r="R3430" t="str">
        <f>IF(ISBLANK(A3430),"",SUMIF($A$3:$A3430,R$2,$B$3:$B3430))</f>
        <v/>
      </c>
      <c r="T3430" s="2" t="str">
        <f t="shared" si="427"/>
        <v/>
      </c>
      <c r="U3430" s="2" t="str">
        <f t="shared" si="428"/>
        <v/>
      </c>
      <c r="V3430" s="2" t="str">
        <f t="shared" si="429"/>
        <v/>
      </c>
      <c r="W3430" s="2" t="str">
        <f t="shared" si="430"/>
        <v/>
      </c>
    </row>
    <row r="3431" spans="8:23" x14ac:dyDescent="0.3">
      <c r="H3431" s="12">
        <f t="shared" si="431"/>
        <v>0</v>
      </c>
      <c r="I3431" s="2" t="str">
        <f t="shared" si="424"/>
        <v/>
      </c>
      <c r="J3431" s="2" t="str">
        <f>IF(ISBLANK(A3431),"",-SUM(I$3:I3431))</f>
        <v/>
      </c>
      <c r="K3431" s="2" t="str">
        <f t="shared" si="425"/>
        <v/>
      </c>
      <c r="L3431" s="7" t="str">
        <f t="shared" si="426"/>
        <v/>
      </c>
      <c r="M3431" s="7" t="str">
        <f>IF(ISBLANK(A3431),"",K3431/($M$1+SUM(K$3:K3430)))</f>
        <v/>
      </c>
      <c r="N3431" t="str">
        <f>IF(ISBLANK(A3431),"",IF(H3432=0,NETWORKDAYS($H$3,H3431,holiday!$B$2:$B$10),IF(DAY(H3431)&lt;DAY(H3432),NETWORKDAYS($H$3,H3431,holiday!$B$2:$B$10),0)))</f>
        <v/>
      </c>
      <c r="O3431" t="str">
        <f>IF(ISBLANK(A3431),"",SUMIF($A$3:$A3431,O$2,$B$3:$B3431))</f>
        <v/>
      </c>
      <c r="P3431" t="str">
        <f>IF(ISBLANK(A3431),"",SUMIF($A$3:$A3431,P$2,$B$3:$B3431))</f>
        <v/>
      </c>
      <c r="Q3431" t="str">
        <f>IF(ISBLANK(A3431),"",SUMIF($A$3:$A3431,Q$2,$B$3:$B3431))</f>
        <v/>
      </c>
      <c r="R3431" t="str">
        <f>IF(ISBLANK(A3431),"",SUMIF($A$3:$A3431,R$2,$B$3:$B3431))</f>
        <v/>
      </c>
      <c r="T3431" s="2" t="str">
        <f t="shared" si="427"/>
        <v/>
      </c>
      <c r="U3431" s="2" t="str">
        <f t="shared" si="428"/>
        <v/>
      </c>
      <c r="V3431" s="2" t="str">
        <f t="shared" si="429"/>
        <v/>
      </c>
      <c r="W3431" s="2" t="str">
        <f t="shared" si="430"/>
        <v/>
      </c>
    </row>
    <row r="3432" spans="8:23" x14ac:dyDescent="0.3">
      <c r="H3432" s="12">
        <f t="shared" si="431"/>
        <v>0</v>
      </c>
      <c r="I3432" s="2" t="str">
        <f t="shared" ref="I3432:I3495" si="432">IF(ISBLANK(A3432),"",-B3432*C3432)</f>
        <v/>
      </c>
      <c r="J3432" s="2" t="str">
        <f>IF(ISBLANK(A3432),"",-SUM(I$3:I3432))</f>
        <v/>
      </c>
      <c r="K3432" s="2" t="str">
        <f t="shared" ref="K3432:K3495" si="433">IF(ISBLANK(A3432),"",SUMPRODUCT(O3432:R3432,T3432:W3432)-J3432)</f>
        <v/>
      </c>
      <c r="L3432" s="7" t="str">
        <f t="shared" ref="L3432:L3495" si="434">IF(ISBLANK(A3432),"",K3432/$M$1)</f>
        <v/>
      </c>
      <c r="M3432" s="7" t="str">
        <f>IF(ISBLANK(A3432),"",K3432/($M$1+SUM(K$3:K3431)))</f>
        <v/>
      </c>
      <c r="N3432" t="str">
        <f>IF(ISBLANK(A3432),"",IF(H3433=0,NETWORKDAYS($H$3,H3432,holiday!$B$2:$B$10),IF(DAY(H3432)&lt;DAY(H3433),NETWORKDAYS($H$3,H3432,holiday!$B$2:$B$10),0)))</f>
        <v/>
      </c>
      <c r="O3432" t="str">
        <f>IF(ISBLANK(A3432),"",SUMIF($A$3:$A3432,O$2,$B$3:$B3432))</f>
        <v/>
      </c>
      <c r="P3432" t="str">
        <f>IF(ISBLANK(A3432),"",SUMIF($A$3:$A3432,P$2,$B$3:$B3432))</f>
        <v/>
      </c>
      <c r="Q3432" t="str">
        <f>IF(ISBLANK(A3432),"",SUMIF($A$3:$A3432,Q$2,$B$3:$B3432))</f>
        <v/>
      </c>
      <c r="R3432" t="str">
        <f>IF(ISBLANK(A3432),"",SUMIF($A$3:$A3432,R$2,$B$3:$B3432))</f>
        <v/>
      </c>
      <c r="T3432" s="2" t="str">
        <f t="shared" ref="T3432:T3495" si="435">IF(ISBLANK(A3432),"",IF($A3432=T$2,$C3432,T3431))</f>
        <v/>
      </c>
      <c r="U3432" s="2" t="str">
        <f t="shared" ref="U3432:U3495" si="436">IF(ISBLANK(A3432),"",IF($A3432=U$2,$C3432,U3431))</f>
        <v/>
      </c>
      <c r="V3432" s="2" t="str">
        <f t="shared" ref="V3432:V3495" si="437">IF(ISBLANK(A3432),"",IF($A3432=V$2,$C3432,V3431))</f>
        <v/>
      </c>
      <c r="W3432" s="2" t="str">
        <f t="shared" ref="W3432:W3495" si="438">IF(ISBLANK(A3432),"",IF($A3432=W$2,$C3432,W3431))</f>
        <v/>
      </c>
    </row>
    <row r="3433" spans="8:23" x14ac:dyDescent="0.3">
      <c r="H3433" s="12">
        <f t="shared" si="431"/>
        <v>0</v>
      </c>
      <c r="I3433" s="2" t="str">
        <f t="shared" si="432"/>
        <v/>
      </c>
      <c r="J3433" s="2" t="str">
        <f>IF(ISBLANK(A3433),"",-SUM(I$3:I3433))</f>
        <v/>
      </c>
      <c r="K3433" s="2" t="str">
        <f t="shared" si="433"/>
        <v/>
      </c>
      <c r="L3433" s="7" t="str">
        <f t="shared" si="434"/>
        <v/>
      </c>
      <c r="M3433" s="7" t="str">
        <f>IF(ISBLANK(A3433),"",K3433/($M$1+SUM(K$3:K3432)))</f>
        <v/>
      </c>
      <c r="N3433" t="str">
        <f>IF(ISBLANK(A3433),"",IF(H3434=0,NETWORKDAYS($H$3,H3433,holiday!$B$2:$B$10),IF(DAY(H3433)&lt;DAY(H3434),NETWORKDAYS($H$3,H3433,holiday!$B$2:$B$10),0)))</f>
        <v/>
      </c>
      <c r="O3433" t="str">
        <f>IF(ISBLANK(A3433),"",SUMIF($A$3:$A3433,O$2,$B$3:$B3433))</f>
        <v/>
      </c>
      <c r="P3433" t="str">
        <f>IF(ISBLANK(A3433),"",SUMIF($A$3:$A3433,P$2,$B$3:$B3433))</f>
        <v/>
      </c>
      <c r="Q3433" t="str">
        <f>IF(ISBLANK(A3433),"",SUMIF($A$3:$A3433,Q$2,$B$3:$B3433))</f>
        <v/>
      </c>
      <c r="R3433" t="str">
        <f>IF(ISBLANK(A3433),"",SUMIF($A$3:$A3433,R$2,$B$3:$B3433))</f>
        <v/>
      </c>
      <c r="T3433" s="2" t="str">
        <f t="shared" si="435"/>
        <v/>
      </c>
      <c r="U3433" s="2" t="str">
        <f t="shared" si="436"/>
        <v/>
      </c>
      <c r="V3433" s="2" t="str">
        <f t="shared" si="437"/>
        <v/>
      </c>
      <c r="W3433" s="2" t="str">
        <f t="shared" si="438"/>
        <v/>
      </c>
    </row>
    <row r="3434" spans="8:23" x14ac:dyDescent="0.3">
      <c r="H3434" s="12">
        <f t="shared" si="431"/>
        <v>0</v>
      </c>
      <c r="I3434" s="2" t="str">
        <f t="shared" si="432"/>
        <v/>
      </c>
      <c r="J3434" s="2" t="str">
        <f>IF(ISBLANK(A3434),"",-SUM(I$3:I3434))</f>
        <v/>
      </c>
      <c r="K3434" s="2" t="str">
        <f t="shared" si="433"/>
        <v/>
      </c>
      <c r="L3434" s="7" t="str">
        <f t="shared" si="434"/>
        <v/>
      </c>
      <c r="M3434" s="7" t="str">
        <f>IF(ISBLANK(A3434),"",K3434/($M$1+SUM(K$3:K3433)))</f>
        <v/>
      </c>
      <c r="N3434" t="str">
        <f>IF(ISBLANK(A3434),"",IF(H3435=0,NETWORKDAYS($H$3,H3434,holiday!$B$2:$B$10),IF(DAY(H3434)&lt;DAY(H3435),NETWORKDAYS($H$3,H3434,holiday!$B$2:$B$10),0)))</f>
        <v/>
      </c>
      <c r="O3434" t="str">
        <f>IF(ISBLANK(A3434),"",SUMIF($A$3:$A3434,O$2,$B$3:$B3434))</f>
        <v/>
      </c>
      <c r="P3434" t="str">
        <f>IF(ISBLANK(A3434),"",SUMIF($A$3:$A3434,P$2,$B$3:$B3434))</f>
        <v/>
      </c>
      <c r="Q3434" t="str">
        <f>IF(ISBLANK(A3434),"",SUMIF($A$3:$A3434,Q$2,$B$3:$B3434))</f>
        <v/>
      </c>
      <c r="R3434" t="str">
        <f>IF(ISBLANK(A3434),"",SUMIF($A$3:$A3434,R$2,$B$3:$B3434))</f>
        <v/>
      </c>
      <c r="T3434" s="2" t="str">
        <f t="shared" si="435"/>
        <v/>
      </c>
      <c r="U3434" s="2" t="str">
        <f t="shared" si="436"/>
        <v/>
      </c>
      <c r="V3434" s="2" t="str">
        <f t="shared" si="437"/>
        <v/>
      </c>
      <c r="W3434" s="2" t="str">
        <f t="shared" si="438"/>
        <v/>
      </c>
    </row>
    <row r="3435" spans="8:23" x14ac:dyDescent="0.3">
      <c r="H3435" s="12">
        <f t="shared" si="431"/>
        <v>0</v>
      </c>
      <c r="I3435" s="2" t="str">
        <f t="shared" si="432"/>
        <v/>
      </c>
      <c r="J3435" s="2" t="str">
        <f>IF(ISBLANK(A3435),"",-SUM(I$3:I3435))</f>
        <v/>
      </c>
      <c r="K3435" s="2" t="str">
        <f t="shared" si="433"/>
        <v/>
      </c>
      <c r="L3435" s="7" t="str">
        <f t="shared" si="434"/>
        <v/>
      </c>
      <c r="M3435" s="7" t="str">
        <f>IF(ISBLANK(A3435),"",K3435/($M$1+SUM(K$3:K3434)))</f>
        <v/>
      </c>
      <c r="N3435" t="str">
        <f>IF(ISBLANK(A3435),"",IF(H3436=0,NETWORKDAYS($H$3,H3435,holiday!$B$2:$B$10),IF(DAY(H3435)&lt;DAY(H3436),NETWORKDAYS($H$3,H3435,holiday!$B$2:$B$10),0)))</f>
        <v/>
      </c>
      <c r="O3435" t="str">
        <f>IF(ISBLANK(A3435),"",SUMIF($A$3:$A3435,O$2,$B$3:$B3435))</f>
        <v/>
      </c>
      <c r="P3435" t="str">
        <f>IF(ISBLANK(A3435),"",SUMIF($A$3:$A3435,P$2,$B$3:$B3435))</f>
        <v/>
      </c>
      <c r="Q3435" t="str">
        <f>IF(ISBLANK(A3435),"",SUMIF($A$3:$A3435,Q$2,$B$3:$B3435))</f>
        <v/>
      </c>
      <c r="R3435" t="str">
        <f>IF(ISBLANK(A3435),"",SUMIF($A$3:$A3435,R$2,$B$3:$B3435))</f>
        <v/>
      </c>
      <c r="T3435" s="2" t="str">
        <f t="shared" si="435"/>
        <v/>
      </c>
      <c r="U3435" s="2" t="str">
        <f t="shared" si="436"/>
        <v/>
      </c>
      <c r="V3435" s="2" t="str">
        <f t="shared" si="437"/>
        <v/>
      </c>
      <c r="W3435" s="2" t="str">
        <f t="shared" si="438"/>
        <v/>
      </c>
    </row>
    <row r="3436" spans="8:23" x14ac:dyDescent="0.3">
      <c r="H3436" s="12">
        <f t="shared" si="431"/>
        <v>0</v>
      </c>
      <c r="I3436" s="2" t="str">
        <f t="shared" si="432"/>
        <v/>
      </c>
      <c r="J3436" s="2" t="str">
        <f>IF(ISBLANK(A3436),"",-SUM(I$3:I3436))</f>
        <v/>
      </c>
      <c r="K3436" s="2" t="str">
        <f t="shared" si="433"/>
        <v/>
      </c>
      <c r="L3436" s="7" t="str">
        <f t="shared" si="434"/>
        <v/>
      </c>
      <c r="M3436" s="7" t="str">
        <f>IF(ISBLANK(A3436),"",K3436/($M$1+SUM(K$3:K3435)))</f>
        <v/>
      </c>
      <c r="N3436" t="str">
        <f>IF(ISBLANK(A3436),"",IF(H3437=0,NETWORKDAYS($H$3,H3436,holiday!$B$2:$B$10),IF(DAY(H3436)&lt;DAY(H3437),NETWORKDAYS($H$3,H3436,holiday!$B$2:$B$10),0)))</f>
        <v/>
      </c>
      <c r="O3436" t="str">
        <f>IF(ISBLANK(A3436),"",SUMIF($A$3:$A3436,O$2,$B$3:$B3436))</f>
        <v/>
      </c>
      <c r="P3436" t="str">
        <f>IF(ISBLANK(A3436),"",SUMIF($A$3:$A3436,P$2,$B$3:$B3436))</f>
        <v/>
      </c>
      <c r="Q3436" t="str">
        <f>IF(ISBLANK(A3436),"",SUMIF($A$3:$A3436,Q$2,$B$3:$B3436))</f>
        <v/>
      </c>
      <c r="R3436" t="str">
        <f>IF(ISBLANK(A3436),"",SUMIF($A$3:$A3436,R$2,$B$3:$B3436))</f>
        <v/>
      </c>
      <c r="T3436" s="2" t="str">
        <f t="shared" si="435"/>
        <v/>
      </c>
      <c r="U3436" s="2" t="str">
        <f t="shared" si="436"/>
        <v/>
      </c>
      <c r="V3436" s="2" t="str">
        <f t="shared" si="437"/>
        <v/>
      </c>
      <c r="W3436" s="2" t="str">
        <f t="shared" si="438"/>
        <v/>
      </c>
    </row>
    <row r="3437" spans="8:23" x14ac:dyDescent="0.3">
      <c r="H3437" s="12">
        <f t="shared" si="431"/>
        <v>0</v>
      </c>
      <c r="I3437" s="2" t="str">
        <f t="shared" si="432"/>
        <v/>
      </c>
      <c r="J3437" s="2" t="str">
        <f>IF(ISBLANK(A3437),"",-SUM(I$3:I3437))</f>
        <v/>
      </c>
      <c r="K3437" s="2" t="str">
        <f t="shared" si="433"/>
        <v/>
      </c>
      <c r="L3437" s="7" t="str">
        <f t="shared" si="434"/>
        <v/>
      </c>
      <c r="M3437" s="7" t="str">
        <f>IF(ISBLANK(A3437),"",K3437/($M$1+SUM(K$3:K3436)))</f>
        <v/>
      </c>
      <c r="N3437" t="str">
        <f>IF(ISBLANK(A3437),"",IF(H3438=0,NETWORKDAYS($H$3,H3437,holiday!$B$2:$B$10),IF(DAY(H3437)&lt;DAY(H3438),NETWORKDAYS($H$3,H3437,holiday!$B$2:$B$10),0)))</f>
        <v/>
      </c>
      <c r="O3437" t="str">
        <f>IF(ISBLANK(A3437),"",SUMIF($A$3:$A3437,O$2,$B$3:$B3437))</f>
        <v/>
      </c>
      <c r="P3437" t="str">
        <f>IF(ISBLANK(A3437),"",SUMIF($A$3:$A3437,P$2,$B$3:$B3437))</f>
        <v/>
      </c>
      <c r="Q3437" t="str">
        <f>IF(ISBLANK(A3437),"",SUMIF($A$3:$A3437,Q$2,$B$3:$B3437))</f>
        <v/>
      </c>
      <c r="R3437" t="str">
        <f>IF(ISBLANK(A3437),"",SUMIF($A$3:$A3437,R$2,$B$3:$B3437))</f>
        <v/>
      </c>
      <c r="T3437" s="2" t="str">
        <f t="shared" si="435"/>
        <v/>
      </c>
      <c r="U3437" s="2" t="str">
        <f t="shared" si="436"/>
        <v/>
      </c>
      <c r="V3437" s="2" t="str">
        <f t="shared" si="437"/>
        <v/>
      </c>
      <c r="W3437" s="2" t="str">
        <f t="shared" si="438"/>
        <v/>
      </c>
    </row>
    <row r="3438" spans="8:23" x14ac:dyDescent="0.3">
      <c r="H3438" s="12">
        <f t="shared" si="431"/>
        <v>0</v>
      </c>
      <c r="I3438" s="2" t="str">
        <f t="shared" si="432"/>
        <v/>
      </c>
      <c r="J3438" s="2" t="str">
        <f>IF(ISBLANK(A3438),"",-SUM(I$3:I3438))</f>
        <v/>
      </c>
      <c r="K3438" s="2" t="str">
        <f t="shared" si="433"/>
        <v/>
      </c>
      <c r="L3438" s="7" t="str">
        <f t="shared" si="434"/>
        <v/>
      </c>
      <c r="M3438" s="7" t="str">
        <f>IF(ISBLANK(A3438),"",K3438/($M$1+SUM(K$3:K3437)))</f>
        <v/>
      </c>
      <c r="N3438" t="str">
        <f>IF(ISBLANK(A3438),"",IF(H3439=0,NETWORKDAYS($H$3,H3438,holiday!$B$2:$B$10),IF(DAY(H3438)&lt;DAY(H3439),NETWORKDAYS($H$3,H3438,holiday!$B$2:$B$10),0)))</f>
        <v/>
      </c>
      <c r="O3438" t="str">
        <f>IF(ISBLANK(A3438),"",SUMIF($A$3:$A3438,O$2,$B$3:$B3438))</f>
        <v/>
      </c>
      <c r="P3438" t="str">
        <f>IF(ISBLANK(A3438),"",SUMIF($A$3:$A3438,P$2,$B$3:$B3438))</f>
        <v/>
      </c>
      <c r="Q3438" t="str">
        <f>IF(ISBLANK(A3438),"",SUMIF($A$3:$A3438,Q$2,$B$3:$B3438))</f>
        <v/>
      </c>
      <c r="R3438" t="str">
        <f>IF(ISBLANK(A3438),"",SUMIF($A$3:$A3438,R$2,$B$3:$B3438))</f>
        <v/>
      </c>
      <c r="T3438" s="2" t="str">
        <f t="shared" si="435"/>
        <v/>
      </c>
      <c r="U3438" s="2" t="str">
        <f t="shared" si="436"/>
        <v/>
      </c>
      <c r="V3438" s="2" t="str">
        <f t="shared" si="437"/>
        <v/>
      </c>
      <c r="W3438" s="2" t="str">
        <f t="shared" si="438"/>
        <v/>
      </c>
    </row>
    <row r="3439" spans="8:23" x14ac:dyDescent="0.3">
      <c r="H3439" s="12">
        <f t="shared" si="431"/>
        <v>0</v>
      </c>
      <c r="I3439" s="2" t="str">
        <f t="shared" si="432"/>
        <v/>
      </c>
      <c r="J3439" s="2" t="str">
        <f>IF(ISBLANK(A3439),"",-SUM(I$3:I3439))</f>
        <v/>
      </c>
      <c r="K3439" s="2" t="str">
        <f t="shared" si="433"/>
        <v/>
      </c>
      <c r="L3439" s="7" t="str">
        <f t="shared" si="434"/>
        <v/>
      </c>
      <c r="M3439" s="7" t="str">
        <f>IF(ISBLANK(A3439),"",K3439/($M$1+SUM(K$3:K3438)))</f>
        <v/>
      </c>
      <c r="N3439" t="str">
        <f>IF(ISBLANK(A3439),"",IF(H3440=0,NETWORKDAYS($H$3,H3439,holiday!$B$2:$B$10),IF(DAY(H3439)&lt;DAY(H3440),NETWORKDAYS($H$3,H3439,holiday!$B$2:$B$10),0)))</f>
        <v/>
      </c>
      <c r="O3439" t="str">
        <f>IF(ISBLANK(A3439),"",SUMIF($A$3:$A3439,O$2,$B$3:$B3439))</f>
        <v/>
      </c>
      <c r="P3439" t="str">
        <f>IF(ISBLANK(A3439),"",SUMIF($A$3:$A3439,P$2,$B$3:$B3439))</f>
        <v/>
      </c>
      <c r="Q3439" t="str">
        <f>IF(ISBLANK(A3439),"",SUMIF($A$3:$A3439,Q$2,$B$3:$B3439))</f>
        <v/>
      </c>
      <c r="R3439" t="str">
        <f>IF(ISBLANK(A3439),"",SUMIF($A$3:$A3439,R$2,$B$3:$B3439))</f>
        <v/>
      </c>
      <c r="T3439" s="2" t="str">
        <f t="shared" si="435"/>
        <v/>
      </c>
      <c r="U3439" s="2" t="str">
        <f t="shared" si="436"/>
        <v/>
      </c>
      <c r="V3439" s="2" t="str">
        <f t="shared" si="437"/>
        <v/>
      </c>
      <c r="W3439" s="2" t="str">
        <f t="shared" si="438"/>
        <v/>
      </c>
    </row>
    <row r="3440" spans="8:23" x14ac:dyDescent="0.3">
      <c r="H3440" s="12">
        <f t="shared" si="431"/>
        <v>0</v>
      </c>
      <c r="I3440" s="2" t="str">
        <f t="shared" si="432"/>
        <v/>
      </c>
      <c r="J3440" s="2" t="str">
        <f>IF(ISBLANK(A3440),"",-SUM(I$3:I3440))</f>
        <v/>
      </c>
      <c r="K3440" s="2" t="str">
        <f t="shared" si="433"/>
        <v/>
      </c>
      <c r="L3440" s="7" t="str">
        <f t="shared" si="434"/>
        <v/>
      </c>
      <c r="M3440" s="7" t="str">
        <f>IF(ISBLANK(A3440),"",K3440/($M$1+SUM(K$3:K3439)))</f>
        <v/>
      </c>
      <c r="N3440" t="str">
        <f>IF(ISBLANK(A3440),"",IF(H3441=0,NETWORKDAYS($H$3,H3440,holiday!$B$2:$B$10),IF(DAY(H3440)&lt;DAY(H3441),NETWORKDAYS($H$3,H3440,holiday!$B$2:$B$10),0)))</f>
        <v/>
      </c>
      <c r="O3440" t="str">
        <f>IF(ISBLANK(A3440),"",SUMIF($A$3:$A3440,O$2,$B$3:$B3440))</f>
        <v/>
      </c>
      <c r="P3440" t="str">
        <f>IF(ISBLANK(A3440),"",SUMIF($A$3:$A3440,P$2,$B$3:$B3440))</f>
        <v/>
      </c>
      <c r="Q3440" t="str">
        <f>IF(ISBLANK(A3440),"",SUMIF($A$3:$A3440,Q$2,$B$3:$B3440))</f>
        <v/>
      </c>
      <c r="R3440" t="str">
        <f>IF(ISBLANK(A3440),"",SUMIF($A$3:$A3440,R$2,$B$3:$B3440))</f>
        <v/>
      </c>
      <c r="T3440" s="2" t="str">
        <f t="shared" si="435"/>
        <v/>
      </c>
      <c r="U3440" s="2" t="str">
        <f t="shared" si="436"/>
        <v/>
      </c>
      <c r="V3440" s="2" t="str">
        <f t="shared" si="437"/>
        <v/>
      </c>
      <c r="W3440" s="2" t="str">
        <f t="shared" si="438"/>
        <v/>
      </c>
    </row>
    <row r="3441" spans="8:23" x14ac:dyDescent="0.3">
      <c r="H3441" s="12">
        <f t="shared" si="431"/>
        <v>0</v>
      </c>
      <c r="I3441" s="2" t="str">
        <f t="shared" si="432"/>
        <v/>
      </c>
      <c r="J3441" s="2" t="str">
        <f>IF(ISBLANK(A3441),"",-SUM(I$3:I3441))</f>
        <v/>
      </c>
      <c r="K3441" s="2" t="str">
        <f t="shared" si="433"/>
        <v/>
      </c>
      <c r="L3441" s="7" t="str">
        <f t="shared" si="434"/>
        <v/>
      </c>
      <c r="M3441" s="7" t="str">
        <f>IF(ISBLANK(A3441),"",K3441/($M$1+SUM(K$3:K3440)))</f>
        <v/>
      </c>
      <c r="N3441" t="str">
        <f>IF(ISBLANK(A3441),"",IF(H3442=0,NETWORKDAYS($H$3,H3441,holiday!$B$2:$B$10),IF(DAY(H3441)&lt;DAY(H3442),NETWORKDAYS($H$3,H3441,holiday!$B$2:$B$10),0)))</f>
        <v/>
      </c>
      <c r="O3441" t="str">
        <f>IF(ISBLANK(A3441),"",SUMIF($A$3:$A3441,O$2,$B$3:$B3441))</f>
        <v/>
      </c>
      <c r="P3441" t="str">
        <f>IF(ISBLANK(A3441),"",SUMIF($A$3:$A3441,P$2,$B$3:$B3441))</f>
        <v/>
      </c>
      <c r="Q3441" t="str">
        <f>IF(ISBLANK(A3441),"",SUMIF($A$3:$A3441,Q$2,$B$3:$B3441))</f>
        <v/>
      </c>
      <c r="R3441" t="str">
        <f>IF(ISBLANK(A3441),"",SUMIF($A$3:$A3441,R$2,$B$3:$B3441))</f>
        <v/>
      </c>
      <c r="T3441" s="2" t="str">
        <f t="shared" si="435"/>
        <v/>
      </c>
      <c r="U3441" s="2" t="str">
        <f t="shared" si="436"/>
        <v/>
      </c>
      <c r="V3441" s="2" t="str">
        <f t="shared" si="437"/>
        <v/>
      </c>
      <c r="W3441" s="2" t="str">
        <f t="shared" si="438"/>
        <v/>
      </c>
    </row>
    <row r="3442" spans="8:23" x14ac:dyDescent="0.3">
      <c r="H3442" s="12">
        <f t="shared" si="431"/>
        <v>0</v>
      </c>
      <c r="I3442" s="2" t="str">
        <f t="shared" si="432"/>
        <v/>
      </c>
      <c r="J3442" s="2" t="str">
        <f>IF(ISBLANK(A3442),"",-SUM(I$3:I3442))</f>
        <v/>
      </c>
      <c r="K3442" s="2" t="str">
        <f t="shared" si="433"/>
        <v/>
      </c>
      <c r="L3442" s="7" t="str">
        <f t="shared" si="434"/>
        <v/>
      </c>
      <c r="M3442" s="7" t="str">
        <f>IF(ISBLANK(A3442),"",K3442/($M$1+SUM(K$3:K3441)))</f>
        <v/>
      </c>
      <c r="N3442" t="str">
        <f>IF(ISBLANK(A3442),"",IF(H3443=0,NETWORKDAYS($H$3,H3442,holiday!$B$2:$B$10),IF(DAY(H3442)&lt;DAY(H3443),NETWORKDAYS($H$3,H3442,holiday!$B$2:$B$10),0)))</f>
        <v/>
      </c>
      <c r="O3442" t="str">
        <f>IF(ISBLANK(A3442),"",SUMIF($A$3:$A3442,O$2,$B$3:$B3442))</f>
        <v/>
      </c>
      <c r="P3442" t="str">
        <f>IF(ISBLANK(A3442),"",SUMIF($A$3:$A3442,P$2,$B$3:$B3442))</f>
        <v/>
      </c>
      <c r="Q3442" t="str">
        <f>IF(ISBLANK(A3442),"",SUMIF($A$3:$A3442,Q$2,$B$3:$B3442))</f>
        <v/>
      </c>
      <c r="R3442" t="str">
        <f>IF(ISBLANK(A3442),"",SUMIF($A$3:$A3442,R$2,$B$3:$B3442))</f>
        <v/>
      </c>
      <c r="T3442" s="2" t="str">
        <f t="shared" si="435"/>
        <v/>
      </c>
      <c r="U3442" s="2" t="str">
        <f t="shared" si="436"/>
        <v/>
      </c>
      <c r="V3442" s="2" t="str">
        <f t="shared" si="437"/>
        <v/>
      </c>
      <c r="W3442" s="2" t="str">
        <f t="shared" si="438"/>
        <v/>
      </c>
    </row>
    <row r="3443" spans="8:23" x14ac:dyDescent="0.3">
      <c r="H3443" s="12">
        <f t="shared" si="431"/>
        <v>0</v>
      </c>
      <c r="I3443" s="2" t="str">
        <f t="shared" si="432"/>
        <v/>
      </c>
      <c r="J3443" s="2" t="str">
        <f>IF(ISBLANK(A3443),"",-SUM(I$3:I3443))</f>
        <v/>
      </c>
      <c r="K3443" s="2" t="str">
        <f t="shared" si="433"/>
        <v/>
      </c>
      <c r="L3443" s="7" t="str">
        <f t="shared" si="434"/>
        <v/>
      </c>
      <c r="M3443" s="7" t="str">
        <f>IF(ISBLANK(A3443),"",K3443/($M$1+SUM(K$3:K3442)))</f>
        <v/>
      </c>
      <c r="N3443" t="str">
        <f>IF(ISBLANK(A3443),"",IF(H3444=0,NETWORKDAYS($H$3,H3443,holiday!$B$2:$B$10),IF(DAY(H3443)&lt;DAY(H3444),NETWORKDAYS($H$3,H3443,holiday!$B$2:$B$10),0)))</f>
        <v/>
      </c>
      <c r="O3443" t="str">
        <f>IF(ISBLANK(A3443),"",SUMIF($A$3:$A3443,O$2,$B$3:$B3443))</f>
        <v/>
      </c>
      <c r="P3443" t="str">
        <f>IF(ISBLANK(A3443),"",SUMIF($A$3:$A3443,P$2,$B$3:$B3443))</f>
        <v/>
      </c>
      <c r="Q3443" t="str">
        <f>IF(ISBLANK(A3443),"",SUMIF($A$3:$A3443,Q$2,$B$3:$B3443))</f>
        <v/>
      </c>
      <c r="R3443" t="str">
        <f>IF(ISBLANK(A3443),"",SUMIF($A$3:$A3443,R$2,$B$3:$B3443))</f>
        <v/>
      </c>
      <c r="T3443" s="2" t="str">
        <f t="shared" si="435"/>
        <v/>
      </c>
      <c r="U3443" s="2" t="str">
        <f t="shared" si="436"/>
        <v/>
      </c>
      <c r="V3443" s="2" t="str">
        <f t="shared" si="437"/>
        <v/>
      </c>
      <c r="W3443" s="2" t="str">
        <f t="shared" si="438"/>
        <v/>
      </c>
    </row>
    <row r="3444" spans="8:23" x14ac:dyDescent="0.3">
      <c r="H3444" s="12">
        <f t="shared" si="431"/>
        <v>0</v>
      </c>
      <c r="I3444" s="2" t="str">
        <f t="shared" si="432"/>
        <v/>
      </c>
      <c r="J3444" s="2" t="str">
        <f>IF(ISBLANK(A3444),"",-SUM(I$3:I3444))</f>
        <v/>
      </c>
      <c r="K3444" s="2" t="str">
        <f t="shared" si="433"/>
        <v/>
      </c>
      <c r="L3444" s="7" t="str">
        <f t="shared" si="434"/>
        <v/>
      </c>
      <c r="M3444" s="7" t="str">
        <f>IF(ISBLANK(A3444),"",K3444/($M$1+SUM(K$3:K3443)))</f>
        <v/>
      </c>
      <c r="N3444" t="str">
        <f>IF(ISBLANK(A3444),"",IF(H3445=0,NETWORKDAYS($H$3,H3444,holiday!$B$2:$B$10),IF(DAY(H3444)&lt;DAY(H3445),NETWORKDAYS($H$3,H3444,holiday!$B$2:$B$10),0)))</f>
        <v/>
      </c>
      <c r="O3444" t="str">
        <f>IF(ISBLANK(A3444),"",SUMIF($A$3:$A3444,O$2,$B$3:$B3444))</f>
        <v/>
      </c>
      <c r="P3444" t="str">
        <f>IF(ISBLANK(A3444),"",SUMIF($A$3:$A3444,P$2,$B$3:$B3444))</f>
        <v/>
      </c>
      <c r="Q3444" t="str">
        <f>IF(ISBLANK(A3444),"",SUMIF($A$3:$A3444,Q$2,$B$3:$B3444))</f>
        <v/>
      </c>
      <c r="R3444" t="str">
        <f>IF(ISBLANK(A3444),"",SUMIF($A$3:$A3444,R$2,$B$3:$B3444))</f>
        <v/>
      </c>
      <c r="T3444" s="2" t="str">
        <f t="shared" si="435"/>
        <v/>
      </c>
      <c r="U3444" s="2" t="str">
        <f t="shared" si="436"/>
        <v/>
      </c>
      <c r="V3444" s="2" t="str">
        <f t="shared" si="437"/>
        <v/>
      </c>
      <c r="W3444" s="2" t="str">
        <f t="shared" si="438"/>
        <v/>
      </c>
    </row>
    <row r="3445" spans="8:23" x14ac:dyDescent="0.3">
      <c r="H3445" s="12">
        <f t="shared" si="431"/>
        <v>0</v>
      </c>
      <c r="I3445" s="2" t="str">
        <f t="shared" si="432"/>
        <v/>
      </c>
      <c r="J3445" s="2" t="str">
        <f>IF(ISBLANK(A3445),"",-SUM(I$3:I3445))</f>
        <v/>
      </c>
      <c r="K3445" s="2" t="str">
        <f t="shared" si="433"/>
        <v/>
      </c>
      <c r="L3445" s="7" t="str">
        <f t="shared" si="434"/>
        <v/>
      </c>
      <c r="M3445" s="7" t="str">
        <f>IF(ISBLANK(A3445),"",K3445/($M$1+SUM(K$3:K3444)))</f>
        <v/>
      </c>
      <c r="N3445" t="str">
        <f>IF(ISBLANK(A3445),"",IF(H3446=0,NETWORKDAYS($H$3,H3445,holiday!$B$2:$B$10),IF(DAY(H3445)&lt;DAY(H3446),NETWORKDAYS($H$3,H3445,holiday!$B$2:$B$10),0)))</f>
        <v/>
      </c>
      <c r="O3445" t="str">
        <f>IF(ISBLANK(A3445),"",SUMIF($A$3:$A3445,O$2,$B$3:$B3445))</f>
        <v/>
      </c>
      <c r="P3445" t="str">
        <f>IF(ISBLANK(A3445),"",SUMIF($A$3:$A3445,P$2,$B$3:$B3445))</f>
        <v/>
      </c>
      <c r="Q3445" t="str">
        <f>IF(ISBLANK(A3445),"",SUMIF($A$3:$A3445,Q$2,$B$3:$B3445))</f>
        <v/>
      </c>
      <c r="R3445" t="str">
        <f>IF(ISBLANK(A3445),"",SUMIF($A$3:$A3445,R$2,$B$3:$B3445))</f>
        <v/>
      </c>
      <c r="T3445" s="2" t="str">
        <f t="shared" si="435"/>
        <v/>
      </c>
      <c r="U3445" s="2" t="str">
        <f t="shared" si="436"/>
        <v/>
      </c>
      <c r="V3445" s="2" t="str">
        <f t="shared" si="437"/>
        <v/>
      </c>
      <c r="W3445" s="2" t="str">
        <f t="shared" si="438"/>
        <v/>
      </c>
    </row>
    <row r="3446" spans="8:23" x14ac:dyDescent="0.3">
      <c r="H3446" s="12">
        <f t="shared" si="431"/>
        <v>0</v>
      </c>
      <c r="I3446" s="2" t="str">
        <f t="shared" si="432"/>
        <v/>
      </c>
      <c r="J3446" s="2" t="str">
        <f>IF(ISBLANK(A3446),"",-SUM(I$3:I3446))</f>
        <v/>
      </c>
      <c r="K3446" s="2" t="str">
        <f t="shared" si="433"/>
        <v/>
      </c>
      <c r="L3446" s="7" t="str">
        <f t="shared" si="434"/>
        <v/>
      </c>
      <c r="M3446" s="7" t="str">
        <f>IF(ISBLANK(A3446),"",K3446/($M$1+SUM(K$3:K3445)))</f>
        <v/>
      </c>
      <c r="N3446" t="str">
        <f>IF(ISBLANK(A3446),"",IF(H3447=0,NETWORKDAYS($H$3,H3446,holiday!$B$2:$B$10),IF(DAY(H3446)&lt;DAY(H3447),NETWORKDAYS($H$3,H3446,holiday!$B$2:$B$10),0)))</f>
        <v/>
      </c>
      <c r="O3446" t="str">
        <f>IF(ISBLANK(A3446),"",SUMIF($A$3:$A3446,O$2,$B$3:$B3446))</f>
        <v/>
      </c>
      <c r="P3446" t="str">
        <f>IF(ISBLANK(A3446),"",SUMIF($A$3:$A3446,P$2,$B$3:$B3446))</f>
        <v/>
      </c>
      <c r="Q3446" t="str">
        <f>IF(ISBLANK(A3446),"",SUMIF($A$3:$A3446,Q$2,$B$3:$B3446))</f>
        <v/>
      </c>
      <c r="R3446" t="str">
        <f>IF(ISBLANK(A3446),"",SUMIF($A$3:$A3446,R$2,$B$3:$B3446))</f>
        <v/>
      </c>
      <c r="T3446" s="2" t="str">
        <f t="shared" si="435"/>
        <v/>
      </c>
      <c r="U3446" s="2" t="str">
        <f t="shared" si="436"/>
        <v/>
      </c>
      <c r="V3446" s="2" t="str">
        <f t="shared" si="437"/>
        <v/>
      </c>
      <c r="W3446" s="2" t="str">
        <f t="shared" si="438"/>
        <v/>
      </c>
    </row>
    <row r="3447" spans="8:23" x14ac:dyDescent="0.3">
      <c r="H3447" s="12">
        <f t="shared" si="431"/>
        <v>0</v>
      </c>
      <c r="I3447" s="2" t="str">
        <f t="shared" si="432"/>
        <v/>
      </c>
      <c r="J3447" s="2" t="str">
        <f>IF(ISBLANK(A3447),"",-SUM(I$3:I3447))</f>
        <v/>
      </c>
      <c r="K3447" s="2" t="str">
        <f t="shared" si="433"/>
        <v/>
      </c>
      <c r="L3447" s="7" t="str">
        <f t="shared" si="434"/>
        <v/>
      </c>
      <c r="M3447" s="7" t="str">
        <f>IF(ISBLANK(A3447),"",K3447/($M$1+SUM(K$3:K3446)))</f>
        <v/>
      </c>
      <c r="N3447" t="str">
        <f>IF(ISBLANK(A3447),"",IF(H3448=0,NETWORKDAYS($H$3,H3447,holiday!$B$2:$B$10),IF(DAY(H3447)&lt;DAY(H3448),NETWORKDAYS($H$3,H3447,holiday!$B$2:$B$10),0)))</f>
        <v/>
      </c>
      <c r="O3447" t="str">
        <f>IF(ISBLANK(A3447),"",SUMIF($A$3:$A3447,O$2,$B$3:$B3447))</f>
        <v/>
      </c>
      <c r="P3447" t="str">
        <f>IF(ISBLANK(A3447),"",SUMIF($A$3:$A3447,P$2,$B$3:$B3447))</f>
        <v/>
      </c>
      <c r="Q3447" t="str">
        <f>IF(ISBLANK(A3447),"",SUMIF($A$3:$A3447,Q$2,$B$3:$B3447))</f>
        <v/>
      </c>
      <c r="R3447" t="str">
        <f>IF(ISBLANK(A3447),"",SUMIF($A$3:$A3447,R$2,$B$3:$B3447))</f>
        <v/>
      </c>
      <c r="T3447" s="2" t="str">
        <f t="shared" si="435"/>
        <v/>
      </c>
      <c r="U3447" s="2" t="str">
        <f t="shared" si="436"/>
        <v/>
      </c>
      <c r="V3447" s="2" t="str">
        <f t="shared" si="437"/>
        <v/>
      </c>
      <c r="W3447" s="2" t="str">
        <f t="shared" si="438"/>
        <v/>
      </c>
    </row>
    <row r="3448" spans="8:23" x14ac:dyDescent="0.3">
      <c r="H3448" s="12">
        <f t="shared" si="431"/>
        <v>0</v>
      </c>
      <c r="I3448" s="2" t="str">
        <f t="shared" si="432"/>
        <v/>
      </c>
      <c r="J3448" s="2" t="str">
        <f>IF(ISBLANK(A3448),"",-SUM(I$3:I3448))</f>
        <v/>
      </c>
      <c r="K3448" s="2" t="str">
        <f t="shared" si="433"/>
        <v/>
      </c>
      <c r="L3448" s="7" t="str">
        <f t="shared" si="434"/>
        <v/>
      </c>
      <c r="M3448" s="7" t="str">
        <f>IF(ISBLANK(A3448),"",K3448/($M$1+SUM(K$3:K3447)))</f>
        <v/>
      </c>
      <c r="N3448" t="str">
        <f>IF(ISBLANK(A3448),"",IF(H3449=0,NETWORKDAYS($H$3,H3448,holiday!$B$2:$B$10),IF(DAY(H3448)&lt;DAY(H3449),NETWORKDAYS($H$3,H3448,holiday!$B$2:$B$10),0)))</f>
        <v/>
      </c>
      <c r="O3448" t="str">
        <f>IF(ISBLANK(A3448),"",SUMIF($A$3:$A3448,O$2,$B$3:$B3448))</f>
        <v/>
      </c>
      <c r="P3448" t="str">
        <f>IF(ISBLANK(A3448),"",SUMIF($A$3:$A3448,P$2,$B$3:$B3448))</f>
        <v/>
      </c>
      <c r="Q3448" t="str">
        <f>IF(ISBLANK(A3448),"",SUMIF($A$3:$A3448,Q$2,$B$3:$B3448))</f>
        <v/>
      </c>
      <c r="R3448" t="str">
        <f>IF(ISBLANK(A3448),"",SUMIF($A$3:$A3448,R$2,$B$3:$B3448))</f>
        <v/>
      </c>
      <c r="T3448" s="2" t="str">
        <f t="shared" si="435"/>
        <v/>
      </c>
      <c r="U3448" s="2" t="str">
        <f t="shared" si="436"/>
        <v/>
      </c>
      <c r="V3448" s="2" t="str">
        <f t="shared" si="437"/>
        <v/>
      </c>
      <c r="W3448" s="2" t="str">
        <f t="shared" si="438"/>
        <v/>
      </c>
    </row>
    <row r="3449" spans="8:23" x14ac:dyDescent="0.3">
      <c r="H3449" s="12">
        <f t="shared" si="431"/>
        <v>0</v>
      </c>
      <c r="I3449" s="2" t="str">
        <f t="shared" si="432"/>
        <v/>
      </c>
      <c r="J3449" s="2" t="str">
        <f>IF(ISBLANK(A3449),"",-SUM(I$3:I3449))</f>
        <v/>
      </c>
      <c r="K3449" s="2" t="str">
        <f t="shared" si="433"/>
        <v/>
      </c>
      <c r="L3449" s="7" t="str">
        <f t="shared" si="434"/>
        <v/>
      </c>
      <c r="M3449" s="7" t="str">
        <f>IF(ISBLANK(A3449),"",K3449/($M$1+SUM(K$3:K3448)))</f>
        <v/>
      </c>
      <c r="N3449" t="str">
        <f>IF(ISBLANK(A3449),"",IF(H3450=0,NETWORKDAYS($H$3,H3449,holiday!$B$2:$B$10),IF(DAY(H3449)&lt;DAY(H3450),NETWORKDAYS($H$3,H3449,holiday!$B$2:$B$10),0)))</f>
        <v/>
      </c>
      <c r="O3449" t="str">
        <f>IF(ISBLANK(A3449),"",SUMIF($A$3:$A3449,O$2,$B$3:$B3449))</f>
        <v/>
      </c>
      <c r="P3449" t="str">
        <f>IF(ISBLANK(A3449),"",SUMIF($A$3:$A3449,P$2,$B$3:$B3449))</f>
        <v/>
      </c>
      <c r="Q3449" t="str">
        <f>IF(ISBLANK(A3449),"",SUMIF($A$3:$A3449,Q$2,$B$3:$B3449))</f>
        <v/>
      </c>
      <c r="R3449" t="str">
        <f>IF(ISBLANK(A3449),"",SUMIF($A$3:$A3449,R$2,$B$3:$B3449))</f>
        <v/>
      </c>
      <c r="T3449" s="2" t="str">
        <f t="shared" si="435"/>
        <v/>
      </c>
      <c r="U3449" s="2" t="str">
        <f t="shared" si="436"/>
        <v/>
      </c>
      <c r="V3449" s="2" t="str">
        <f t="shared" si="437"/>
        <v/>
      </c>
      <c r="W3449" s="2" t="str">
        <f t="shared" si="438"/>
        <v/>
      </c>
    </row>
    <row r="3450" spans="8:23" x14ac:dyDescent="0.3">
      <c r="H3450" s="12">
        <f t="shared" si="431"/>
        <v>0</v>
      </c>
      <c r="I3450" s="2" t="str">
        <f t="shared" si="432"/>
        <v/>
      </c>
      <c r="J3450" s="2" t="str">
        <f>IF(ISBLANK(A3450),"",-SUM(I$3:I3450))</f>
        <v/>
      </c>
      <c r="K3450" s="2" t="str">
        <f t="shared" si="433"/>
        <v/>
      </c>
      <c r="L3450" s="7" t="str">
        <f t="shared" si="434"/>
        <v/>
      </c>
      <c r="M3450" s="7" t="str">
        <f>IF(ISBLANK(A3450),"",K3450/($M$1+SUM(K$3:K3449)))</f>
        <v/>
      </c>
      <c r="N3450" t="str">
        <f>IF(ISBLANK(A3450),"",IF(H3451=0,NETWORKDAYS($H$3,H3450,holiday!$B$2:$B$10),IF(DAY(H3450)&lt;DAY(H3451),NETWORKDAYS($H$3,H3450,holiday!$B$2:$B$10),0)))</f>
        <v/>
      </c>
      <c r="O3450" t="str">
        <f>IF(ISBLANK(A3450),"",SUMIF($A$3:$A3450,O$2,$B$3:$B3450))</f>
        <v/>
      </c>
      <c r="P3450" t="str">
        <f>IF(ISBLANK(A3450),"",SUMIF($A$3:$A3450,P$2,$B$3:$B3450))</f>
        <v/>
      </c>
      <c r="Q3450" t="str">
        <f>IF(ISBLANK(A3450),"",SUMIF($A$3:$A3450,Q$2,$B$3:$B3450))</f>
        <v/>
      </c>
      <c r="R3450" t="str">
        <f>IF(ISBLANK(A3450),"",SUMIF($A$3:$A3450,R$2,$B$3:$B3450))</f>
        <v/>
      </c>
      <c r="T3450" s="2" t="str">
        <f t="shared" si="435"/>
        <v/>
      </c>
      <c r="U3450" s="2" t="str">
        <f t="shared" si="436"/>
        <v/>
      </c>
      <c r="V3450" s="2" t="str">
        <f t="shared" si="437"/>
        <v/>
      </c>
      <c r="W3450" s="2" t="str">
        <f t="shared" si="438"/>
        <v/>
      </c>
    </row>
    <row r="3451" spans="8:23" x14ac:dyDescent="0.3">
      <c r="H3451" s="12">
        <f t="shared" si="431"/>
        <v>0</v>
      </c>
      <c r="I3451" s="2" t="str">
        <f t="shared" si="432"/>
        <v/>
      </c>
      <c r="J3451" s="2" t="str">
        <f>IF(ISBLANK(A3451),"",-SUM(I$3:I3451))</f>
        <v/>
      </c>
      <c r="K3451" s="2" t="str">
        <f t="shared" si="433"/>
        <v/>
      </c>
      <c r="L3451" s="7" t="str">
        <f t="shared" si="434"/>
        <v/>
      </c>
      <c r="M3451" s="7" t="str">
        <f>IF(ISBLANK(A3451),"",K3451/($M$1+SUM(K$3:K3450)))</f>
        <v/>
      </c>
      <c r="N3451" t="str">
        <f>IF(ISBLANK(A3451),"",IF(H3452=0,NETWORKDAYS($H$3,H3451,holiday!$B$2:$B$10),IF(DAY(H3451)&lt;DAY(H3452),NETWORKDAYS($H$3,H3451,holiday!$B$2:$B$10),0)))</f>
        <v/>
      </c>
      <c r="O3451" t="str">
        <f>IF(ISBLANK(A3451),"",SUMIF($A$3:$A3451,O$2,$B$3:$B3451))</f>
        <v/>
      </c>
      <c r="P3451" t="str">
        <f>IF(ISBLANK(A3451),"",SUMIF($A$3:$A3451,P$2,$B$3:$B3451))</f>
        <v/>
      </c>
      <c r="Q3451" t="str">
        <f>IF(ISBLANK(A3451),"",SUMIF($A$3:$A3451,Q$2,$B$3:$B3451))</f>
        <v/>
      </c>
      <c r="R3451" t="str">
        <f>IF(ISBLANK(A3451),"",SUMIF($A$3:$A3451,R$2,$B$3:$B3451))</f>
        <v/>
      </c>
      <c r="T3451" s="2" t="str">
        <f t="shared" si="435"/>
        <v/>
      </c>
      <c r="U3451" s="2" t="str">
        <f t="shared" si="436"/>
        <v/>
      </c>
      <c r="V3451" s="2" t="str">
        <f t="shared" si="437"/>
        <v/>
      </c>
      <c r="W3451" s="2" t="str">
        <f t="shared" si="438"/>
        <v/>
      </c>
    </row>
    <row r="3452" spans="8:23" x14ac:dyDescent="0.3">
      <c r="H3452" s="12">
        <f t="shared" si="431"/>
        <v>0</v>
      </c>
      <c r="I3452" s="2" t="str">
        <f t="shared" si="432"/>
        <v/>
      </c>
      <c r="J3452" s="2" t="str">
        <f>IF(ISBLANK(A3452),"",-SUM(I$3:I3452))</f>
        <v/>
      </c>
      <c r="K3452" s="2" t="str">
        <f t="shared" si="433"/>
        <v/>
      </c>
      <c r="L3452" s="7" t="str">
        <f t="shared" si="434"/>
        <v/>
      </c>
      <c r="M3452" s="7" t="str">
        <f>IF(ISBLANK(A3452),"",K3452/($M$1+SUM(K$3:K3451)))</f>
        <v/>
      </c>
      <c r="N3452" t="str">
        <f>IF(ISBLANK(A3452),"",IF(H3453=0,NETWORKDAYS($H$3,H3452,holiday!$B$2:$B$10),IF(DAY(H3452)&lt;DAY(H3453),NETWORKDAYS($H$3,H3452,holiday!$B$2:$B$10),0)))</f>
        <v/>
      </c>
      <c r="O3452" t="str">
        <f>IF(ISBLANK(A3452),"",SUMIF($A$3:$A3452,O$2,$B$3:$B3452))</f>
        <v/>
      </c>
      <c r="P3452" t="str">
        <f>IF(ISBLANK(A3452),"",SUMIF($A$3:$A3452,P$2,$B$3:$B3452))</f>
        <v/>
      </c>
      <c r="Q3452" t="str">
        <f>IF(ISBLANK(A3452),"",SUMIF($A$3:$A3452,Q$2,$B$3:$B3452))</f>
        <v/>
      </c>
      <c r="R3452" t="str">
        <f>IF(ISBLANK(A3452),"",SUMIF($A$3:$A3452,R$2,$B$3:$B3452))</f>
        <v/>
      </c>
      <c r="T3452" s="2" t="str">
        <f t="shared" si="435"/>
        <v/>
      </c>
      <c r="U3452" s="2" t="str">
        <f t="shared" si="436"/>
        <v/>
      </c>
      <c r="V3452" s="2" t="str">
        <f t="shared" si="437"/>
        <v/>
      </c>
      <c r="W3452" s="2" t="str">
        <f t="shared" si="438"/>
        <v/>
      </c>
    </row>
    <row r="3453" spans="8:23" x14ac:dyDescent="0.3">
      <c r="H3453" s="12">
        <f t="shared" si="431"/>
        <v>0</v>
      </c>
      <c r="I3453" s="2" t="str">
        <f t="shared" si="432"/>
        <v/>
      </c>
      <c r="J3453" s="2" t="str">
        <f>IF(ISBLANK(A3453),"",-SUM(I$3:I3453))</f>
        <v/>
      </c>
      <c r="K3453" s="2" t="str">
        <f t="shared" si="433"/>
        <v/>
      </c>
      <c r="L3453" s="7" t="str">
        <f t="shared" si="434"/>
        <v/>
      </c>
      <c r="M3453" s="7" t="str">
        <f>IF(ISBLANK(A3453),"",K3453/($M$1+SUM(K$3:K3452)))</f>
        <v/>
      </c>
      <c r="N3453" t="str">
        <f>IF(ISBLANK(A3453),"",IF(H3454=0,NETWORKDAYS($H$3,H3453,holiday!$B$2:$B$10),IF(DAY(H3453)&lt;DAY(H3454),NETWORKDAYS($H$3,H3453,holiday!$B$2:$B$10),0)))</f>
        <v/>
      </c>
      <c r="O3453" t="str">
        <f>IF(ISBLANK(A3453),"",SUMIF($A$3:$A3453,O$2,$B$3:$B3453))</f>
        <v/>
      </c>
      <c r="P3453" t="str">
        <f>IF(ISBLANK(A3453),"",SUMIF($A$3:$A3453,P$2,$B$3:$B3453))</f>
        <v/>
      </c>
      <c r="Q3453" t="str">
        <f>IF(ISBLANK(A3453),"",SUMIF($A$3:$A3453,Q$2,$B$3:$B3453))</f>
        <v/>
      </c>
      <c r="R3453" t="str">
        <f>IF(ISBLANK(A3453),"",SUMIF($A$3:$A3453,R$2,$B$3:$B3453))</f>
        <v/>
      </c>
      <c r="T3453" s="2" t="str">
        <f t="shared" si="435"/>
        <v/>
      </c>
      <c r="U3453" s="2" t="str">
        <f t="shared" si="436"/>
        <v/>
      </c>
      <c r="V3453" s="2" t="str">
        <f t="shared" si="437"/>
        <v/>
      </c>
      <c r="W3453" s="2" t="str">
        <f t="shared" si="438"/>
        <v/>
      </c>
    </row>
    <row r="3454" spans="8:23" x14ac:dyDescent="0.3">
      <c r="H3454" s="12">
        <f t="shared" si="431"/>
        <v>0</v>
      </c>
      <c r="I3454" s="2" t="str">
        <f t="shared" si="432"/>
        <v/>
      </c>
      <c r="J3454" s="2" t="str">
        <f>IF(ISBLANK(A3454),"",-SUM(I$3:I3454))</f>
        <v/>
      </c>
      <c r="K3454" s="2" t="str">
        <f t="shared" si="433"/>
        <v/>
      </c>
      <c r="L3454" s="7" t="str">
        <f t="shared" si="434"/>
        <v/>
      </c>
      <c r="M3454" s="7" t="str">
        <f>IF(ISBLANK(A3454),"",K3454/($M$1+SUM(K$3:K3453)))</f>
        <v/>
      </c>
      <c r="N3454" t="str">
        <f>IF(ISBLANK(A3454),"",IF(H3455=0,NETWORKDAYS($H$3,H3454,holiday!$B$2:$B$10),IF(DAY(H3454)&lt;DAY(H3455),NETWORKDAYS($H$3,H3454,holiday!$B$2:$B$10),0)))</f>
        <v/>
      </c>
      <c r="O3454" t="str">
        <f>IF(ISBLANK(A3454),"",SUMIF($A$3:$A3454,O$2,$B$3:$B3454))</f>
        <v/>
      </c>
      <c r="P3454" t="str">
        <f>IF(ISBLANK(A3454),"",SUMIF($A$3:$A3454,P$2,$B$3:$B3454))</f>
        <v/>
      </c>
      <c r="Q3454" t="str">
        <f>IF(ISBLANK(A3454),"",SUMIF($A$3:$A3454,Q$2,$B$3:$B3454))</f>
        <v/>
      </c>
      <c r="R3454" t="str">
        <f>IF(ISBLANK(A3454),"",SUMIF($A$3:$A3454,R$2,$B$3:$B3454))</f>
        <v/>
      </c>
      <c r="T3454" s="2" t="str">
        <f t="shared" si="435"/>
        <v/>
      </c>
      <c r="U3454" s="2" t="str">
        <f t="shared" si="436"/>
        <v/>
      </c>
      <c r="V3454" s="2" t="str">
        <f t="shared" si="437"/>
        <v/>
      </c>
      <c r="W3454" s="2" t="str">
        <f t="shared" si="438"/>
        <v/>
      </c>
    </row>
    <row r="3455" spans="8:23" x14ac:dyDescent="0.3">
      <c r="H3455" s="12">
        <f t="shared" si="431"/>
        <v>0</v>
      </c>
      <c r="I3455" s="2" t="str">
        <f t="shared" si="432"/>
        <v/>
      </c>
      <c r="J3455" s="2" t="str">
        <f>IF(ISBLANK(A3455),"",-SUM(I$3:I3455))</f>
        <v/>
      </c>
      <c r="K3455" s="2" t="str">
        <f t="shared" si="433"/>
        <v/>
      </c>
      <c r="L3455" s="7" t="str">
        <f t="shared" si="434"/>
        <v/>
      </c>
      <c r="M3455" s="7" t="str">
        <f>IF(ISBLANK(A3455),"",K3455/($M$1+SUM(K$3:K3454)))</f>
        <v/>
      </c>
      <c r="N3455" t="str">
        <f>IF(ISBLANK(A3455),"",IF(H3456=0,NETWORKDAYS($H$3,H3455,holiday!$B$2:$B$10),IF(DAY(H3455)&lt;DAY(H3456),NETWORKDAYS($H$3,H3455,holiday!$B$2:$B$10),0)))</f>
        <v/>
      </c>
      <c r="O3455" t="str">
        <f>IF(ISBLANK(A3455),"",SUMIF($A$3:$A3455,O$2,$B$3:$B3455))</f>
        <v/>
      </c>
      <c r="P3455" t="str">
        <f>IF(ISBLANK(A3455),"",SUMIF($A$3:$A3455,P$2,$B$3:$B3455))</f>
        <v/>
      </c>
      <c r="Q3455" t="str">
        <f>IF(ISBLANK(A3455),"",SUMIF($A$3:$A3455,Q$2,$B$3:$B3455))</f>
        <v/>
      </c>
      <c r="R3455" t="str">
        <f>IF(ISBLANK(A3455),"",SUMIF($A$3:$A3455,R$2,$B$3:$B3455))</f>
        <v/>
      </c>
      <c r="T3455" s="2" t="str">
        <f t="shared" si="435"/>
        <v/>
      </c>
      <c r="U3455" s="2" t="str">
        <f t="shared" si="436"/>
        <v/>
      </c>
      <c r="V3455" s="2" t="str">
        <f t="shared" si="437"/>
        <v/>
      </c>
      <c r="W3455" s="2" t="str">
        <f t="shared" si="438"/>
        <v/>
      </c>
    </row>
    <row r="3456" spans="8:23" x14ac:dyDescent="0.3">
      <c r="H3456" s="12">
        <f t="shared" si="431"/>
        <v>0</v>
      </c>
      <c r="I3456" s="2" t="str">
        <f t="shared" si="432"/>
        <v/>
      </c>
      <c r="J3456" s="2" t="str">
        <f>IF(ISBLANK(A3456),"",-SUM(I$3:I3456))</f>
        <v/>
      </c>
      <c r="K3456" s="2" t="str">
        <f t="shared" si="433"/>
        <v/>
      </c>
      <c r="L3456" s="7" t="str">
        <f t="shared" si="434"/>
        <v/>
      </c>
      <c r="M3456" s="7" t="str">
        <f>IF(ISBLANK(A3456),"",K3456/($M$1+SUM(K$3:K3455)))</f>
        <v/>
      </c>
      <c r="N3456" t="str">
        <f>IF(ISBLANK(A3456),"",IF(H3457=0,NETWORKDAYS($H$3,H3456,holiday!$B$2:$B$10),IF(DAY(H3456)&lt;DAY(H3457),NETWORKDAYS($H$3,H3456,holiday!$B$2:$B$10),0)))</f>
        <v/>
      </c>
      <c r="O3456" t="str">
        <f>IF(ISBLANK(A3456),"",SUMIF($A$3:$A3456,O$2,$B$3:$B3456))</f>
        <v/>
      </c>
      <c r="P3456" t="str">
        <f>IF(ISBLANK(A3456),"",SUMIF($A$3:$A3456,P$2,$B$3:$B3456))</f>
        <v/>
      </c>
      <c r="Q3456" t="str">
        <f>IF(ISBLANK(A3456),"",SUMIF($A$3:$A3456,Q$2,$B$3:$B3456))</f>
        <v/>
      </c>
      <c r="R3456" t="str">
        <f>IF(ISBLANK(A3456),"",SUMIF($A$3:$A3456,R$2,$B$3:$B3456))</f>
        <v/>
      </c>
      <c r="T3456" s="2" t="str">
        <f t="shared" si="435"/>
        <v/>
      </c>
      <c r="U3456" s="2" t="str">
        <f t="shared" si="436"/>
        <v/>
      </c>
      <c r="V3456" s="2" t="str">
        <f t="shared" si="437"/>
        <v/>
      </c>
      <c r="W3456" s="2" t="str">
        <f t="shared" si="438"/>
        <v/>
      </c>
    </row>
    <row r="3457" spans="8:23" x14ac:dyDescent="0.3">
      <c r="H3457" s="12">
        <f t="shared" si="431"/>
        <v>0</v>
      </c>
      <c r="I3457" s="2" t="str">
        <f t="shared" si="432"/>
        <v/>
      </c>
      <c r="J3457" s="2" t="str">
        <f>IF(ISBLANK(A3457),"",-SUM(I$3:I3457))</f>
        <v/>
      </c>
      <c r="K3457" s="2" t="str">
        <f t="shared" si="433"/>
        <v/>
      </c>
      <c r="L3457" s="7" t="str">
        <f t="shared" si="434"/>
        <v/>
      </c>
      <c r="M3457" s="7" t="str">
        <f>IF(ISBLANK(A3457),"",K3457/($M$1+SUM(K$3:K3456)))</f>
        <v/>
      </c>
      <c r="N3457" t="str">
        <f>IF(ISBLANK(A3457),"",IF(H3458=0,NETWORKDAYS($H$3,H3457,holiday!$B$2:$B$10),IF(DAY(H3457)&lt;DAY(H3458),NETWORKDAYS($H$3,H3457,holiday!$B$2:$B$10),0)))</f>
        <v/>
      </c>
      <c r="O3457" t="str">
        <f>IF(ISBLANK(A3457),"",SUMIF($A$3:$A3457,O$2,$B$3:$B3457))</f>
        <v/>
      </c>
      <c r="P3457" t="str">
        <f>IF(ISBLANK(A3457),"",SUMIF($A$3:$A3457,P$2,$B$3:$B3457))</f>
        <v/>
      </c>
      <c r="Q3457" t="str">
        <f>IF(ISBLANK(A3457),"",SUMIF($A$3:$A3457,Q$2,$B$3:$B3457))</f>
        <v/>
      </c>
      <c r="R3457" t="str">
        <f>IF(ISBLANK(A3457),"",SUMIF($A$3:$A3457,R$2,$B$3:$B3457))</f>
        <v/>
      </c>
      <c r="T3457" s="2" t="str">
        <f t="shared" si="435"/>
        <v/>
      </c>
      <c r="U3457" s="2" t="str">
        <f t="shared" si="436"/>
        <v/>
      </c>
      <c r="V3457" s="2" t="str">
        <f t="shared" si="437"/>
        <v/>
      </c>
      <c r="W3457" s="2" t="str">
        <f t="shared" si="438"/>
        <v/>
      </c>
    </row>
    <row r="3458" spans="8:23" x14ac:dyDescent="0.3">
      <c r="H3458" s="12">
        <f t="shared" si="431"/>
        <v>0</v>
      </c>
      <c r="I3458" s="2" t="str">
        <f t="shared" si="432"/>
        <v/>
      </c>
      <c r="J3458" s="2" t="str">
        <f>IF(ISBLANK(A3458),"",-SUM(I$3:I3458))</f>
        <v/>
      </c>
      <c r="K3458" s="2" t="str">
        <f t="shared" si="433"/>
        <v/>
      </c>
      <c r="L3458" s="7" t="str">
        <f t="shared" si="434"/>
        <v/>
      </c>
      <c r="M3458" s="7" t="str">
        <f>IF(ISBLANK(A3458),"",K3458/($M$1+SUM(K$3:K3457)))</f>
        <v/>
      </c>
      <c r="N3458" t="str">
        <f>IF(ISBLANK(A3458),"",IF(H3459=0,NETWORKDAYS($H$3,H3458,holiday!$B$2:$B$10),IF(DAY(H3458)&lt;DAY(H3459),NETWORKDAYS($H$3,H3458,holiday!$B$2:$B$10),0)))</f>
        <v/>
      </c>
      <c r="O3458" t="str">
        <f>IF(ISBLANK(A3458),"",SUMIF($A$3:$A3458,O$2,$B$3:$B3458))</f>
        <v/>
      </c>
      <c r="P3458" t="str">
        <f>IF(ISBLANK(A3458),"",SUMIF($A$3:$A3458,P$2,$B$3:$B3458))</f>
        <v/>
      </c>
      <c r="Q3458" t="str">
        <f>IF(ISBLANK(A3458),"",SUMIF($A$3:$A3458,Q$2,$B$3:$B3458))</f>
        <v/>
      </c>
      <c r="R3458" t="str">
        <f>IF(ISBLANK(A3458),"",SUMIF($A$3:$A3458,R$2,$B$3:$B3458))</f>
        <v/>
      </c>
      <c r="T3458" s="2" t="str">
        <f t="shared" si="435"/>
        <v/>
      </c>
      <c r="U3458" s="2" t="str">
        <f t="shared" si="436"/>
        <v/>
      </c>
      <c r="V3458" s="2" t="str">
        <f t="shared" si="437"/>
        <v/>
      </c>
      <c r="W3458" s="2" t="str">
        <f t="shared" si="438"/>
        <v/>
      </c>
    </row>
    <row r="3459" spans="8:23" x14ac:dyDescent="0.3">
      <c r="H3459" s="12">
        <f t="shared" si="431"/>
        <v>0</v>
      </c>
      <c r="I3459" s="2" t="str">
        <f t="shared" si="432"/>
        <v/>
      </c>
      <c r="J3459" s="2" t="str">
        <f>IF(ISBLANK(A3459),"",-SUM(I$3:I3459))</f>
        <v/>
      </c>
      <c r="K3459" s="2" t="str">
        <f t="shared" si="433"/>
        <v/>
      </c>
      <c r="L3459" s="7" t="str">
        <f t="shared" si="434"/>
        <v/>
      </c>
      <c r="M3459" s="7" t="str">
        <f>IF(ISBLANK(A3459),"",K3459/($M$1+SUM(K$3:K3458)))</f>
        <v/>
      </c>
      <c r="N3459" t="str">
        <f>IF(ISBLANK(A3459),"",IF(H3460=0,NETWORKDAYS($H$3,H3459,holiday!$B$2:$B$10),IF(DAY(H3459)&lt;DAY(H3460),NETWORKDAYS($H$3,H3459,holiday!$B$2:$B$10),0)))</f>
        <v/>
      </c>
      <c r="O3459" t="str">
        <f>IF(ISBLANK(A3459),"",SUMIF($A$3:$A3459,O$2,$B$3:$B3459))</f>
        <v/>
      </c>
      <c r="P3459" t="str">
        <f>IF(ISBLANK(A3459),"",SUMIF($A$3:$A3459,P$2,$B$3:$B3459))</f>
        <v/>
      </c>
      <c r="Q3459" t="str">
        <f>IF(ISBLANK(A3459),"",SUMIF($A$3:$A3459,Q$2,$B$3:$B3459))</f>
        <v/>
      </c>
      <c r="R3459" t="str">
        <f>IF(ISBLANK(A3459),"",SUMIF($A$3:$A3459,R$2,$B$3:$B3459))</f>
        <v/>
      </c>
      <c r="T3459" s="2" t="str">
        <f t="shared" si="435"/>
        <v/>
      </c>
      <c r="U3459" s="2" t="str">
        <f t="shared" si="436"/>
        <v/>
      </c>
      <c r="V3459" s="2" t="str">
        <f t="shared" si="437"/>
        <v/>
      </c>
      <c r="W3459" s="2" t="str">
        <f t="shared" si="438"/>
        <v/>
      </c>
    </row>
    <row r="3460" spans="8:23" x14ac:dyDescent="0.3">
      <c r="H3460" s="12">
        <f t="shared" ref="H3460:H3523" si="439">IF(ISBLANK(D3460),,LEFT(D3460,LEN(D3460)-6)*1)</f>
        <v>0</v>
      </c>
      <c r="I3460" s="2" t="str">
        <f t="shared" si="432"/>
        <v/>
      </c>
      <c r="J3460" s="2" t="str">
        <f>IF(ISBLANK(A3460),"",-SUM(I$3:I3460))</f>
        <v/>
      </c>
      <c r="K3460" s="2" t="str">
        <f t="shared" si="433"/>
        <v/>
      </c>
      <c r="L3460" s="7" t="str">
        <f t="shared" si="434"/>
        <v/>
      </c>
      <c r="M3460" s="7" t="str">
        <f>IF(ISBLANK(A3460),"",K3460/($M$1+SUM(K$3:K3459)))</f>
        <v/>
      </c>
      <c r="N3460" t="str">
        <f>IF(ISBLANK(A3460),"",IF(H3461=0,NETWORKDAYS($H$3,H3460,holiday!$B$2:$B$10),IF(DAY(H3460)&lt;DAY(H3461),NETWORKDAYS($H$3,H3460,holiday!$B$2:$B$10),0)))</f>
        <v/>
      </c>
      <c r="O3460" t="str">
        <f>IF(ISBLANK(A3460),"",SUMIF($A$3:$A3460,O$2,$B$3:$B3460))</f>
        <v/>
      </c>
      <c r="P3460" t="str">
        <f>IF(ISBLANK(A3460),"",SUMIF($A$3:$A3460,P$2,$B$3:$B3460))</f>
        <v/>
      </c>
      <c r="Q3460" t="str">
        <f>IF(ISBLANK(A3460),"",SUMIF($A$3:$A3460,Q$2,$B$3:$B3460))</f>
        <v/>
      </c>
      <c r="R3460" t="str">
        <f>IF(ISBLANK(A3460),"",SUMIF($A$3:$A3460,R$2,$B$3:$B3460))</f>
        <v/>
      </c>
      <c r="T3460" s="2" t="str">
        <f t="shared" si="435"/>
        <v/>
      </c>
      <c r="U3460" s="2" t="str">
        <f t="shared" si="436"/>
        <v/>
      </c>
      <c r="V3460" s="2" t="str">
        <f t="shared" si="437"/>
        <v/>
      </c>
      <c r="W3460" s="2" t="str">
        <f t="shared" si="438"/>
        <v/>
      </c>
    </row>
    <row r="3461" spans="8:23" x14ac:dyDescent="0.3">
      <c r="H3461" s="12">
        <f t="shared" si="439"/>
        <v>0</v>
      </c>
      <c r="I3461" s="2" t="str">
        <f t="shared" si="432"/>
        <v/>
      </c>
      <c r="J3461" s="2" t="str">
        <f>IF(ISBLANK(A3461),"",-SUM(I$3:I3461))</f>
        <v/>
      </c>
      <c r="K3461" s="2" t="str">
        <f t="shared" si="433"/>
        <v/>
      </c>
      <c r="L3461" s="7" t="str">
        <f t="shared" si="434"/>
        <v/>
      </c>
      <c r="M3461" s="7" t="str">
        <f>IF(ISBLANK(A3461),"",K3461/($M$1+SUM(K$3:K3460)))</f>
        <v/>
      </c>
      <c r="N3461" t="str">
        <f>IF(ISBLANK(A3461),"",IF(H3462=0,NETWORKDAYS($H$3,H3461,holiday!$B$2:$B$10),IF(DAY(H3461)&lt;DAY(H3462),NETWORKDAYS($H$3,H3461,holiday!$B$2:$B$10),0)))</f>
        <v/>
      </c>
      <c r="O3461" t="str">
        <f>IF(ISBLANK(A3461),"",SUMIF($A$3:$A3461,O$2,$B$3:$B3461))</f>
        <v/>
      </c>
      <c r="P3461" t="str">
        <f>IF(ISBLANK(A3461),"",SUMIF($A$3:$A3461,P$2,$B$3:$B3461))</f>
        <v/>
      </c>
      <c r="Q3461" t="str">
        <f>IF(ISBLANK(A3461),"",SUMIF($A$3:$A3461,Q$2,$B$3:$B3461))</f>
        <v/>
      </c>
      <c r="R3461" t="str">
        <f>IF(ISBLANK(A3461),"",SUMIF($A$3:$A3461,R$2,$B$3:$B3461))</f>
        <v/>
      </c>
      <c r="T3461" s="2" t="str">
        <f t="shared" si="435"/>
        <v/>
      </c>
      <c r="U3461" s="2" t="str">
        <f t="shared" si="436"/>
        <v/>
      </c>
      <c r="V3461" s="2" t="str">
        <f t="shared" si="437"/>
        <v/>
      </c>
      <c r="W3461" s="2" t="str">
        <f t="shared" si="438"/>
        <v/>
      </c>
    </row>
    <row r="3462" spans="8:23" x14ac:dyDescent="0.3">
      <c r="H3462" s="12">
        <f t="shared" si="439"/>
        <v>0</v>
      </c>
      <c r="I3462" s="2" t="str">
        <f t="shared" si="432"/>
        <v/>
      </c>
      <c r="J3462" s="2" t="str">
        <f>IF(ISBLANK(A3462),"",-SUM(I$3:I3462))</f>
        <v/>
      </c>
      <c r="K3462" s="2" t="str">
        <f t="shared" si="433"/>
        <v/>
      </c>
      <c r="L3462" s="7" t="str">
        <f t="shared" si="434"/>
        <v/>
      </c>
      <c r="M3462" s="7" t="str">
        <f>IF(ISBLANK(A3462),"",K3462/($M$1+SUM(K$3:K3461)))</f>
        <v/>
      </c>
      <c r="N3462" t="str">
        <f>IF(ISBLANK(A3462),"",IF(H3463=0,NETWORKDAYS($H$3,H3462,holiday!$B$2:$B$10),IF(DAY(H3462)&lt;DAY(H3463),NETWORKDAYS($H$3,H3462,holiday!$B$2:$B$10),0)))</f>
        <v/>
      </c>
      <c r="O3462" t="str">
        <f>IF(ISBLANK(A3462),"",SUMIF($A$3:$A3462,O$2,$B$3:$B3462))</f>
        <v/>
      </c>
      <c r="P3462" t="str">
        <f>IF(ISBLANK(A3462),"",SUMIF($A$3:$A3462,P$2,$B$3:$B3462))</f>
        <v/>
      </c>
      <c r="Q3462" t="str">
        <f>IF(ISBLANK(A3462),"",SUMIF($A$3:$A3462,Q$2,$B$3:$B3462))</f>
        <v/>
      </c>
      <c r="R3462" t="str">
        <f>IF(ISBLANK(A3462),"",SUMIF($A$3:$A3462,R$2,$B$3:$B3462))</f>
        <v/>
      </c>
      <c r="T3462" s="2" t="str">
        <f t="shared" si="435"/>
        <v/>
      </c>
      <c r="U3462" s="2" t="str">
        <f t="shared" si="436"/>
        <v/>
      </c>
      <c r="V3462" s="2" t="str">
        <f t="shared" si="437"/>
        <v/>
      </c>
      <c r="W3462" s="2" t="str">
        <f t="shared" si="438"/>
        <v/>
      </c>
    </row>
    <row r="3463" spans="8:23" x14ac:dyDescent="0.3">
      <c r="H3463" s="12">
        <f t="shared" si="439"/>
        <v>0</v>
      </c>
      <c r="I3463" s="2" t="str">
        <f t="shared" si="432"/>
        <v/>
      </c>
      <c r="J3463" s="2" t="str">
        <f>IF(ISBLANK(A3463),"",-SUM(I$3:I3463))</f>
        <v/>
      </c>
      <c r="K3463" s="2" t="str">
        <f t="shared" si="433"/>
        <v/>
      </c>
      <c r="L3463" s="7" t="str">
        <f t="shared" si="434"/>
        <v/>
      </c>
      <c r="M3463" s="7" t="str">
        <f>IF(ISBLANK(A3463),"",K3463/($M$1+SUM(K$3:K3462)))</f>
        <v/>
      </c>
      <c r="N3463" t="str">
        <f>IF(ISBLANK(A3463),"",IF(H3464=0,NETWORKDAYS($H$3,H3463,holiday!$B$2:$B$10),IF(DAY(H3463)&lt;DAY(H3464),NETWORKDAYS($H$3,H3463,holiday!$B$2:$B$10),0)))</f>
        <v/>
      </c>
      <c r="O3463" t="str">
        <f>IF(ISBLANK(A3463),"",SUMIF($A$3:$A3463,O$2,$B$3:$B3463))</f>
        <v/>
      </c>
      <c r="P3463" t="str">
        <f>IF(ISBLANK(A3463),"",SUMIF($A$3:$A3463,P$2,$B$3:$B3463))</f>
        <v/>
      </c>
      <c r="Q3463" t="str">
        <f>IF(ISBLANK(A3463),"",SUMIF($A$3:$A3463,Q$2,$B$3:$B3463))</f>
        <v/>
      </c>
      <c r="R3463" t="str">
        <f>IF(ISBLANK(A3463),"",SUMIF($A$3:$A3463,R$2,$B$3:$B3463))</f>
        <v/>
      </c>
      <c r="T3463" s="2" t="str">
        <f t="shared" si="435"/>
        <v/>
      </c>
      <c r="U3463" s="2" t="str">
        <f t="shared" si="436"/>
        <v/>
      </c>
      <c r="V3463" s="2" t="str">
        <f t="shared" si="437"/>
        <v/>
      </c>
      <c r="W3463" s="2" t="str">
        <f t="shared" si="438"/>
        <v/>
      </c>
    </row>
    <row r="3464" spans="8:23" x14ac:dyDescent="0.3">
      <c r="H3464" s="12">
        <f t="shared" si="439"/>
        <v>0</v>
      </c>
      <c r="I3464" s="2" t="str">
        <f t="shared" si="432"/>
        <v/>
      </c>
      <c r="J3464" s="2" t="str">
        <f>IF(ISBLANK(A3464),"",-SUM(I$3:I3464))</f>
        <v/>
      </c>
      <c r="K3464" s="2" t="str">
        <f t="shared" si="433"/>
        <v/>
      </c>
      <c r="L3464" s="7" t="str">
        <f t="shared" si="434"/>
        <v/>
      </c>
      <c r="M3464" s="7" t="str">
        <f>IF(ISBLANK(A3464),"",K3464/($M$1+SUM(K$3:K3463)))</f>
        <v/>
      </c>
      <c r="N3464" t="str">
        <f>IF(ISBLANK(A3464),"",IF(H3465=0,NETWORKDAYS($H$3,H3464,holiday!$B$2:$B$10),IF(DAY(H3464)&lt;DAY(H3465),NETWORKDAYS($H$3,H3464,holiday!$B$2:$B$10),0)))</f>
        <v/>
      </c>
      <c r="O3464" t="str">
        <f>IF(ISBLANK(A3464),"",SUMIF($A$3:$A3464,O$2,$B$3:$B3464))</f>
        <v/>
      </c>
      <c r="P3464" t="str">
        <f>IF(ISBLANK(A3464),"",SUMIF($A$3:$A3464,P$2,$B$3:$B3464))</f>
        <v/>
      </c>
      <c r="Q3464" t="str">
        <f>IF(ISBLANK(A3464),"",SUMIF($A$3:$A3464,Q$2,$B$3:$B3464))</f>
        <v/>
      </c>
      <c r="R3464" t="str">
        <f>IF(ISBLANK(A3464),"",SUMIF($A$3:$A3464,R$2,$B$3:$B3464))</f>
        <v/>
      </c>
      <c r="T3464" s="2" t="str">
        <f t="shared" si="435"/>
        <v/>
      </c>
      <c r="U3464" s="2" t="str">
        <f t="shared" si="436"/>
        <v/>
      </c>
      <c r="V3464" s="2" t="str">
        <f t="shared" si="437"/>
        <v/>
      </c>
      <c r="W3464" s="2" t="str">
        <f t="shared" si="438"/>
        <v/>
      </c>
    </row>
    <row r="3465" spans="8:23" x14ac:dyDescent="0.3">
      <c r="H3465" s="12">
        <f t="shared" si="439"/>
        <v>0</v>
      </c>
      <c r="I3465" s="2" t="str">
        <f t="shared" si="432"/>
        <v/>
      </c>
      <c r="J3465" s="2" t="str">
        <f>IF(ISBLANK(A3465),"",-SUM(I$3:I3465))</f>
        <v/>
      </c>
      <c r="K3465" s="2" t="str">
        <f t="shared" si="433"/>
        <v/>
      </c>
      <c r="L3465" s="7" t="str">
        <f t="shared" si="434"/>
        <v/>
      </c>
      <c r="M3465" s="7" t="str">
        <f>IF(ISBLANK(A3465),"",K3465/($M$1+SUM(K$3:K3464)))</f>
        <v/>
      </c>
      <c r="N3465" t="str">
        <f>IF(ISBLANK(A3465),"",IF(H3466=0,NETWORKDAYS($H$3,H3465,holiday!$B$2:$B$10),IF(DAY(H3465)&lt;DAY(H3466),NETWORKDAYS($H$3,H3465,holiday!$B$2:$B$10),0)))</f>
        <v/>
      </c>
      <c r="O3465" t="str">
        <f>IF(ISBLANK(A3465),"",SUMIF($A$3:$A3465,O$2,$B$3:$B3465))</f>
        <v/>
      </c>
      <c r="P3465" t="str">
        <f>IF(ISBLANK(A3465),"",SUMIF($A$3:$A3465,P$2,$B$3:$B3465))</f>
        <v/>
      </c>
      <c r="Q3465" t="str">
        <f>IF(ISBLANK(A3465),"",SUMIF($A$3:$A3465,Q$2,$B$3:$B3465))</f>
        <v/>
      </c>
      <c r="R3465" t="str">
        <f>IF(ISBLANK(A3465),"",SUMIF($A$3:$A3465,R$2,$B$3:$B3465))</f>
        <v/>
      </c>
      <c r="T3465" s="2" t="str">
        <f t="shared" si="435"/>
        <v/>
      </c>
      <c r="U3465" s="2" t="str">
        <f t="shared" si="436"/>
        <v/>
      </c>
      <c r="V3465" s="2" t="str">
        <f t="shared" si="437"/>
        <v/>
      </c>
      <c r="W3465" s="2" t="str">
        <f t="shared" si="438"/>
        <v/>
      </c>
    </row>
    <row r="3466" spans="8:23" x14ac:dyDescent="0.3">
      <c r="H3466" s="12">
        <f t="shared" si="439"/>
        <v>0</v>
      </c>
      <c r="I3466" s="2" t="str">
        <f t="shared" si="432"/>
        <v/>
      </c>
      <c r="J3466" s="2" t="str">
        <f>IF(ISBLANK(A3466),"",-SUM(I$3:I3466))</f>
        <v/>
      </c>
      <c r="K3466" s="2" t="str">
        <f t="shared" si="433"/>
        <v/>
      </c>
      <c r="L3466" s="7" t="str">
        <f t="shared" si="434"/>
        <v/>
      </c>
      <c r="M3466" s="7" t="str">
        <f>IF(ISBLANK(A3466),"",K3466/($M$1+SUM(K$3:K3465)))</f>
        <v/>
      </c>
      <c r="N3466" t="str">
        <f>IF(ISBLANK(A3466),"",IF(H3467=0,NETWORKDAYS($H$3,H3466,holiday!$B$2:$B$10),IF(DAY(H3466)&lt;DAY(H3467),NETWORKDAYS($H$3,H3466,holiday!$B$2:$B$10),0)))</f>
        <v/>
      </c>
      <c r="O3466" t="str">
        <f>IF(ISBLANK(A3466),"",SUMIF($A$3:$A3466,O$2,$B$3:$B3466))</f>
        <v/>
      </c>
      <c r="P3466" t="str">
        <f>IF(ISBLANK(A3466),"",SUMIF($A$3:$A3466,P$2,$B$3:$B3466))</f>
        <v/>
      </c>
      <c r="Q3466" t="str">
        <f>IF(ISBLANK(A3466),"",SUMIF($A$3:$A3466,Q$2,$B$3:$B3466))</f>
        <v/>
      </c>
      <c r="R3466" t="str">
        <f>IF(ISBLANK(A3466),"",SUMIF($A$3:$A3466,R$2,$B$3:$B3466))</f>
        <v/>
      </c>
      <c r="T3466" s="2" t="str">
        <f t="shared" si="435"/>
        <v/>
      </c>
      <c r="U3466" s="2" t="str">
        <f t="shared" si="436"/>
        <v/>
      </c>
      <c r="V3466" s="2" t="str">
        <f t="shared" si="437"/>
        <v/>
      </c>
      <c r="W3466" s="2" t="str">
        <f t="shared" si="438"/>
        <v/>
      </c>
    </row>
    <row r="3467" spans="8:23" x14ac:dyDescent="0.3">
      <c r="H3467" s="12">
        <f t="shared" si="439"/>
        <v>0</v>
      </c>
      <c r="I3467" s="2" t="str">
        <f t="shared" si="432"/>
        <v/>
      </c>
      <c r="J3467" s="2" t="str">
        <f>IF(ISBLANK(A3467),"",-SUM(I$3:I3467))</f>
        <v/>
      </c>
      <c r="K3467" s="2" t="str">
        <f t="shared" si="433"/>
        <v/>
      </c>
      <c r="L3467" s="7" t="str">
        <f t="shared" si="434"/>
        <v/>
      </c>
      <c r="M3467" s="7" t="str">
        <f>IF(ISBLANK(A3467),"",K3467/($M$1+SUM(K$3:K3466)))</f>
        <v/>
      </c>
      <c r="N3467" t="str">
        <f>IF(ISBLANK(A3467),"",IF(H3468=0,NETWORKDAYS($H$3,H3467,holiday!$B$2:$B$10),IF(DAY(H3467)&lt;DAY(H3468),NETWORKDAYS($H$3,H3467,holiday!$B$2:$B$10),0)))</f>
        <v/>
      </c>
      <c r="O3467" t="str">
        <f>IF(ISBLANK(A3467),"",SUMIF($A$3:$A3467,O$2,$B$3:$B3467))</f>
        <v/>
      </c>
      <c r="P3467" t="str">
        <f>IF(ISBLANK(A3467),"",SUMIF($A$3:$A3467,P$2,$B$3:$B3467))</f>
        <v/>
      </c>
      <c r="Q3467" t="str">
        <f>IF(ISBLANK(A3467),"",SUMIF($A$3:$A3467,Q$2,$B$3:$B3467))</f>
        <v/>
      </c>
      <c r="R3467" t="str">
        <f>IF(ISBLANK(A3467),"",SUMIF($A$3:$A3467,R$2,$B$3:$B3467))</f>
        <v/>
      </c>
      <c r="T3467" s="2" t="str">
        <f t="shared" si="435"/>
        <v/>
      </c>
      <c r="U3467" s="2" t="str">
        <f t="shared" si="436"/>
        <v/>
      </c>
      <c r="V3467" s="2" t="str">
        <f t="shared" si="437"/>
        <v/>
      </c>
      <c r="W3467" s="2" t="str">
        <f t="shared" si="438"/>
        <v/>
      </c>
    </row>
    <row r="3468" spans="8:23" x14ac:dyDescent="0.3">
      <c r="H3468" s="12">
        <f t="shared" si="439"/>
        <v>0</v>
      </c>
      <c r="I3468" s="2" t="str">
        <f t="shared" si="432"/>
        <v/>
      </c>
      <c r="J3468" s="2" t="str">
        <f>IF(ISBLANK(A3468),"",-SUM(I$3:I3468))</f>
        <v/>
      </c>
      <c r="K3468" s="2" t="str">
        <f t="shared" si="433"/>
        <v/>
      </c>
      <c r="L3468" s="7" t="str">
        <f t="shared" si="434"/>
        <v/>
      </c>
      <c r="M3468" s="7" t="str">
        <f>IF(ISBLANK(A3468),"",K3468/($M$1+SUM(K$3:K3467)))</f>
        <v/>
      </c>
      <c r="N3468" t="str">
        <f>IF(ISBLANK(A3468),"",IF(H3469=0,NETWORKDAYS($H$3,H3468,holiday!$B$2:$B$10),IF(DAY(H3468)&lt;DAY(H3469),NETWORKDAYS($H$3,H3468,holiday!$B$2:$B$10),0)))</f>
        <v/>
      </c>
      <c r="O3468" t="str">
        <f>IF(ISBLANK(A3468),"",SUMIF($A$3:$A3468,O$2,$B$3:$B3468))</f>
        <v/>
      </c>
      <c r="P3468" t="str">
        <f>IF(ISBLANK(A3468),"",SUMIF($A$3:$A3468,P$2,$B$3:$B3468))</f>
        <v/>
      </c>
      <c r="Q3468" t="str">
        <f>IF(ISBLANK(A3468),"",SUMIF($A$3:$A3468,Q$2,$B$3:$B3468))</f>
        <v/>
      </c>
      <c r="R3468" t="str">
        <f>IF(ISBLANK(A3468),"",SUMIF($A$3:$A3468,R$2,$B$3:$B3468))</f>
        <v/>
      </c>
      <c r="T3468" s="2" t="str">
        <f t="shared" si="435"/>
        <v/>
      </c>
      <c r="U3468" s="2" t="str">
        <f t="shared" si="436"/>
        <v/>
      </c>
      <c r="V3468" s="2" t="str">
        <f t="shared" si="437"/>
        <v/>
      </c>
      <c r="W3468" s="2" t="str">
        <f t="shared" si="438"/>
        <v/>
      </c>
    </row>
    <row r="3469" spans="8:23" x14ac:dyDescent="0.3">
      <c r="H3469" s="12">
        <f t="shared" si="439"/>
        <v>0</v>
      </c>
      <c r="I3469" s="2" t="str">
        <f t="shared" si="432"/>
        <v/>
      </c>
      <c r="J3469" s="2" t="str">
        <f>IF(ISBLANK(A3469),"",-SUM(I$3:I3469))</f>
        <v/>
      </c>
      <c r="K3469" s="2" t="str">
        <f t="shared" si="433"/>
        <v/>
      </c>
      <c r="L3469" s="7" t="str">
        <f t="shared" si="434"/>
        <v/>
      </c>
      <c r="M3469" s="7" t="str">
        <f>IF(ISBLANK(A3469),"",K3469/($M$1+SUM(K$3:K3468)))</f>
        <v/>
      </c>
      <c r="N3469" t="str">
        <f>IF(ISBLANK(A3469),"",IF(H3470=0,NETWORKDAYS($H$3,H3469,holiday!$B$2:$B$10),IF(DAY(H3469)&lt;DAY(H3470),NETWORKDAYS($H$3,H3469,holiday!$B$2:$B$10),0)))</f>
        <v/>
      </c>
      <c r="O3469" t="str">
        <f>IF(ISBLANK(A3469),"",SUMIF($A$3:$A3469,O$2,$B$3:$B3469))</f>
        <v/>
      </c>
      <c r="P3469" t="str">
        <f>IF(ISBLANK(A3469),"",SUMIF($A$3:$A3469,P$2,$B$3:$B3469))</f>
        <v/>
      </c>
      <c r="Q3469" t="str">
        <f>IF(ISBLANK(A3469),"",SUMIF($A$3:$A3469,Q$2,$B$3:$B3469))</f>
        <v/>
      </c>
      <c r="R3469" t="str">
        <f>IF(ISBLANK(A3469),"",SUMIF($A$3:$A3469,R$2,$B$3:$B3469))</f>
        <v/>
      </c>
      <c r="T3469" s="2" t="str">
        <f t="shared" si="435"/>
        <v/>
      </c>
      <c r="U3469" s="2" t="str">
        <f t="shared" si="436"/>
        <v/>
      </c>
      <c r="V3469" s="2" t="str">
        <f t="shared" si="437"/>
        <v/>
      </c>
      <c r="W3469" s="2" t="str">
        <f t="shared" si="438"/>
        <v/>
      </c>
    </row>
    <row r="3470" spans="8:23" x14ac:dyDescent="0.3">
      <c r="H3470" s="12">
        <f t="shared" si="439"/>
        <v>0</v>
      </c>
      <c r="I3470" s="2" t="str">
        <f t="shared" si="432"/>
        <v/>
      </c>
      <c r="J3470" s="2" t="str">
        <f>IF(ISBLANK(A3470),"",-SUM(I$3:I3470))</f>
        <v/>
      </c>
      <c r="K3470" s="2" t="str">
        <f t="shared" si="433"/>
        <v/>
      </c>
      <c r="L3470" s="7" t="str">
        <f t="shared" si="434"/>
        <v/>
      </c>
      <c r="M3470" s="7" t="str">
        <f>IF(ISBLANK(A3470),"",K3470/($M$1+SUM(K$3:K3469)))</f>
        <v/>
      </c>
      <c r="N3470" t="str">
        <f>IF(ISBLANK(A3470),"",IF(H3471=0,NETWORKDAYS($H$3,H3470,holiday!$B$2:$B$10),IF(DAY(H3470)&lt;DAY(H3471),NETWORKDAYS($H$3,H3470,holiday!$B$2:$B$10),0)))</f>
        <v/>
      </c>
      <c r="O3470" t="str">
        <f>IF(ISBLANK(A3470),"",SUMIF($A$3:$A3470,O$2,$B$3:$B3470))</f>
        <v/>
      </c>
      <c r="P3470" t="str">
        <f>IF(ISBLANK(A3470),"",SUMIF($A$3:$A3470,P$2,$B$3:$B3470))</f>
        <v/>
      </c>
      <c r="Q3470" t="str">
        <f>IF(ISBLANK(A3470),"",SUMIF($A$3:$A3470,Q$2,$B$3:$B3470))</f>
        <v/>
      </c>
      <c r="R3470" t="str">
        <f>IF(ISBLANK(A3470),"",SUMIF($A$3:$A3470,R$2,$B$3:$B3470))</f>
        <v/>
      </c>
      <c r="T3470" s="2" t="str">
        <f t="shared" si="435"/>
        <v/>
      </c>
      <c r="U3470" s="2" t="str">
        <f t="shared" si="436"/>
        <v/>
      </c>
      <c r="V3470" s="2" t="str">
        <f t="shared" si="437"/>
        <v/>
      </c>
      <c r="W3470" s="2" t="str">
        <f t="shared" si="438"/>
        <v/>
      </c>
    </row>
    <row r="3471" spans="8:23" x14ac:dyDescent="0.3">
      <c r="H3471" s="12">
        <f t="shared" si="439"/>
        <v>0</v>
      </c>
      <c r="I3471" s="2" t="str">
        <f t="shared" si="432"/>
        <v/>
      </c>
      <c r="J3471" s="2" t="str">
        <f>IF(ISBLANK(A3471),"",-SUM(I$3:I3471))</f>
        <v/>
      </c>
      <c r="K3471" s="2" t="str">
        <f t="shared" si="433"/>
        <v/>
      </c>
      <c r="L3471" s="7" t="str">
        <f t="shared" si="434"/>
        <v/>
      </c>
      <c r="M3471" s="7" t="str">
        <f>IF(ISBLANK(A3471),"",K3471/($M$1+SUM(K$3:K3470)))</f>
        <v/>
      </c>
      <c r="N3471" t="str">
        <f>IF(ISBLANK(A3471),"",IF(H3472=0,NETWORKDAYS($H$3,H3471,holiday!$B$2:$B$10),IF(DAY(H3471)&lt;DAY(H3472),NETWORKDAYS($H$3,H3471,holiday!$B$2:$B$10),0)))</f>
        <v/>
      </c>
      <c r="O3471" t="str">
        <f>IF(ISBLANK(A3471),"",SUMIF($A$3:$A3471,O$2,$B$3:$B3471))</f>
        <v/>
      </c>
      <c r="P3471" t="str">
        <f>IF(ISBLANK(A3471),"",SUMIF($A$3:$A3471,P$2,$B$3:$B3471))</f>
        <v/>
      </c>
      <c r="Q3471" t="str">
        <f>IF(ISBLANK(A3471),"",SUMIF($A$3:$A3471,Q$2,$B$3:$B3471))</f>
        <v/>
      </c>
      <c r="R3471" t="str">
        <f>IF(ISBLANK(A3471),"",SUMIF($A$3:$A3471,R$2,$B$3:$B3471))</f>
        <v/>
      </c>
      <c r="T3471" s="2" t="str">
        <f t="shared" si="435"/>
        <v/>
      </c>
      <c r="U3471" s="2" t="str">
        <f t="shared" si="436"/>
        <v/>
      </c>
      <c r="V3471" s="2" t="str">
        <f t="shared" si="437"/>
        <v/>
      </c>
      <c r="W3471" s="2" t="str">
        <f t="shared" si="438"/>
        <v/>
      </c>
    </row>
    <row r="3472" spans="8:23" x14ac:dyDescent="0.3">
      <c r="H3472" s="12">
        <f t="shared" si="439"/>
        <v>0</v>
      </c>
      <c r="I3472" s="2" t="str">
        <f t="shared" si="432"/>
        <v/>
      </c>
      <c r="J3472" s="2" t="str">
        <f>IF(ISBLANK(A3472),"",-SUM(I$3:I3472))</f>
        <v/>
      </c>
      <c r="K3472" s="2" t="str">
        <f t="shared" si="433"/>
        <v/>
      </c>
      <c r="L3472" s="7" t="str">
        <f t="shared" si="434"/>
        <v/>
      </c>
      <c r="M3472" s="7" t="str">
        <f>IF(ISBLANK(A3472),"",K3472/($M$1+SUM(K$3:K3471)))</f>
        <v/>
      </c>
      <c r="N3472" t="str">
        <f>IF(ISBLANK(A3472),"",IF(H3473=0,NETWORKDAYS($H$3,H3472,holiday!$B$2:$B$10),IF(DAY(H3472)&lt;DAY(H3473),NETWORKDAYS($H$3,H3472,holiday!$B$2:$B$10),0)))</f>
        <v/>
      </c>
      <c r="O3472" t="str">
        <f>IF(ISBLANK(A3472),"",SUMIF($A$3:$A3472,O$2,$B$3:$B3472))</f>
        <v/>
      </c>
      <c r="P3472" t="str">
        <f>IF(ISBLANK(A3472),"",SUMIF($A$3:$A3472,P$2,$B$3:$B3472))</f>
        <v/>
      </c>
      <c r="Q3472" t="str">
        <f>IF(ISBLANK(A3472),"",SUMIF($A$3:$A3472,Q$2,$B$3:$B3472))</f>
        <v/>
      </c>
      <c r="R3472" t="str">
        <f>IF(ISBLANK(A3472),"",SUMIF($A$3:$A3472,R$2,$B$3:$B3472))</f>
        <v/>
      </c>
      <c r="T3472" s="2" t="str">
        <f t="shared" si="435"/>
        <v/>
      </c>
      <c r="U3472" s="2" t="str">
        <f t="shared" si="436"/>
        <v/>
      </c>
      <c r="V3472" s="2" t="str">
        <f t="shared" si="437"/>
        <v/>
      </c>
      <c r="W3472" s="2" t="str">
        <f t="shared" si="438"/>
        <v/>
      </c>
    </row>
    <row r="3473" spans="8:23" x14ac:dyDescent="0.3">
      <c r="H3473" s="12">
        <f t="shared" si="439"/>
        <v>0</v>
      </c>
      <c r="I3473" s="2" t="str">
        <f t="shared" si="432"/>
        <v/>
      </c>
      <c r="J3473" s="2" t="str">
        <f>IF(ISBLANK(A3473),"",-SUM(I$3:I3473))</f>
        <v/>
      </c>
      <c r="K3473" s="2" t="str">
        <f t="shared" si="433"/>
        <v/>
      </c>
      <c r="L3473" s="7" t="str">
        <f t="shared" si="434"/>
        <v/>
      </c>
      <c r="M3473" s="7" t="str">
        <f>IF(ISBLANK(A3473),"",K3473/($M$1+SUM(K$3:K3472)))</f>
        <v/>
      </c>
      <c r="N3473" t="str">
        <f>IF(ISBLANK(A3473),"",IF(H3474=0,NETWORKDAYS($H$3,H3473,holiday!$B$2:$B$10),IF(DAY(H3473)&lt;DAY(H3474),NETWORKDAYS($H$3,H3473,holiday!$B$2:$B$10),0)))</f>
        <v/>
      </c>
      <c r="O3473" t="str">
        <f>IF(ISBLANK(A3473),"",SUMIF($A$3:$A3473,O$2,$B$3:$B3473))</f>
        <v/>
      </c>
      <c r="P3473" t="str">
        <f>IF(ISBLANK(A3473),"",SUMIF($A$3:$A3473,P$2,$B$3:$B3473))</f>
        <v/>
      </c>
      <c r="Q3473" t="str">
        <f>IF(ISBLANK(A3473),"",SUMIF($A$3:$A3473,Q$2,$B$3:$B3473))</f>
        <v/>
      </c>
      <c r="R3473" t="str">
        <f>IF(ISBLANK(A3473),"",SUMIF($A$3:$A3473,R$2,$B$3:$B3473))</f>
        <v/>
      </c>
      <c r="T3473" s="2" t="str">
        <f t="shared" si="435"/>
        <v/>
      </c>
      <c r="U3473" s="2" t="str">
        <f t="shared" si="436"/>
        <v/>
      </c>
      <c r="V3473" s="2" t="str">
        <f t="shared" si="437"/>
        <v/>
      </c>
      <c r="W3473" s="2" t="str">
        <f t="shared" si="438"/>
        <v/>
      </c>
    </row>
    <row r="3474" spans="8:23" x14ac:dyDescent="0.3">
      <c r="H3474" s="12">
        <f t="shared" si="439"/>
        <v>0</v>
      </c>
      <c r="I3474" s="2" t="str">
        <f t="shared" si="432"/>
        <v/>
      </c>
      <c r="J3474" s="2" t="str">
        <f>IF(ISBLANK(A3474),"",-SUM(I$3:I3474))</f>
        <v/>
      </c>
      <c r="K3474" s="2" t="str">
        <f t="shared" si="433"/>
        <v/>
      </c>
      <c r="L3474" s="7" t="str">
        <f t="shared" si="434"/>
        <v/>
      </c>
      <c r="M3474" s="7" t="str">
        <f>IF(ISBLANK(A3474),"",K3474/($M$1+SUM(K$3:K3473)))</f>
        <v/>
      </c>
      <c r="N3474" t="str">
        <f>IF(ISBLANK(A3474),"",IF(H3475=0,NETWORKDAYS($H$3,H3474,holiday!$B$2:$B$10),IF(DAY(H3474)&lt;DAY(H3475),NETWORKDAYS($H$3,H3474,holiday!$B$2:$B$10),0)))</f>
        <v/>
      </c>
      <c r="O3474" t="str">
        <f>IF(ISBLANK(A3474),"",SUMIF($A$3:$A3474,O$2,$B$3:$B3474))</f>
        <v/>
      </c>
      <c r="P3474" t="str">
        <f>IF(ISBLANK(A3474),"",SUMIF($A$3:$A3474,P$2,$B$3:$B3474))</f>
        <v/>
      </c>
      <c r="Q3474" t="str">
        <f>IF(ISBLANK(A3474),"",SUMIF($A$3:$A3474,Q$2,$B$3:$B3474))</f>
        <v/>
      </c>
      <c r="R3474" t="str">
        <f>IF(ISBLANK(A3474),"",SUMIF($A$3:$A3474,R$2,$B$3:$B3474))</f>
        <v/>
      </c>
      <c r="T3474" s="2" t="str">
        <f t="shared" si="435"/>
        <v/>
      </c>
      <c r="U3474" s="2" t="str">
        <f t="shared" si="436"/>
        <v/>
      </c>
      <c r="V3474" s="2" t="str">
        <f t="shared" si="437"/>
        <v/>
      </c>
      <c r="W3474" s="2" t="str">
        <f t="shared" si="438"/>
        <v/>
      </c>
    </row>
    <row r="3475" spans="8:23" x14ac:dyDescent="0.3">
      <c r="H3475" s="12">
        <f t="shared" si="439"/>
        <v>0</v>
      </c>
      <c r="I3475" s="2" t="str">
        <f t="shared" si="432"/>
        <v/>
      </c>
      <c r="J3475" s="2" t="str">
        <f>IF(ISBLANK(A3475),"",-SUM(I$3:I3475))</f>
        <v/>
      </c>
      <c r="K3475" s="2" t="str">
        <f t="shared" si="433"/>
        <v/>
      </c>
      <c r="L3475" s="7" t="str">
        <f t="shared" si="434"/>
        <v/>
      </c>
      <c r="M3475" s="7" t="str">
        <f>IF(ISBLANK(A3475),"",K3475/($M$1+SUM(K$3:K3474)))</f>
        <v/>
      </c>
      <c r="N3475" t="str">
        <f>IF(ISBLANK(A3475),"",IF(H3476=0,NETWORKDAYS($H$3,H3475,holiday!$B$2:$B$10),IF(DAY(H3475)&lt;DAY(H3476),NETWORKDAYS($H$3,H3475,holiday!$B$2:$B$10),0)))</f>
        <v/>
      </c>
      <c r="O3475" t="str">
        <f>IF(ISBLANK(A3475),"",SUMIF($A$3:$A3475,O$2,$B$3:$B3475))</f>
        <v/>
      </c>
      <c r="P3475" t="str">
        <f>IF(ISBLANK(A3475),"",SUMIF($A$3:$A3475,P$2,$B$3:$B3475))</f>
        <v/>
      </c>
      <c r="Q3475" t="str">
        <f>IF(ISBLANK(A3475),"",SUMIF($A$3:$A3475,Q$2,$B$3:$B3475))</f>
        <v/>
      </c>
      <c r="R3475" t="str">
        <f>IF(ISBLANK(A3475),"",SUMIF($A$3:$A3475,R$2,$B$3:$B3475))</f>
        <v/>
      </c>
      <c r="T3475" s="2" t="str">
        <f t="shared" si="435"/>
        <v/>
      </c>
      <c r="U3475" s="2" t="str">
        <f t="shared" si="436"/>
        <v/>
      </c>
      <c r="V3475" s="2" t="str">
        <f t="shared" si="437"/>
        <v/>
      </c>
      <c r="W3475" s="2" t="str">
        <f t="shared" si="438"/>
        <v/>
      </c>
    </row>
    <row r="3476" spans="8:23" x14ac:dyDescent="0.3">
      <c r="H3476" s="12">
        <f t="shared" si="439"/>
        <v>0</v>
      </c>
      <c r="I3476" s="2" t="str">
        <f t="shared" si="432"/>
        <v/>
      </c>
      <c r="J3476" s="2" t="str">
        <f>IF(ISBLANK(A3476),"",-SUM(I$3:I3476))</f>
        <v/>
      </c>
      <c r="K3476" s="2" t="str">
        <f t="shared" si="433"/>
        <v/>
      </c>
      <c r="L3476" s="7" t="str">
        <f t="shared" si="434"/>
        <v/>
      </c>
      <c r="M3476" s="7" t="str">
        <f>IF(ISBLANK(A3476),"",K3476/($M$1+SUM(K$3:K3475)))</f>
        <v/>
      </c>
      <c r="N3476" t="str">
        <f>IF(ISBLANK(A3476),"",IF(H3477=0,NETWORKDAYS($H$3,H3476,holiday!$B$2:$B$10),IF(DAY(H3476)&lt;DAY(H3477),NETWORKDAYS($H$3,H3476,holiday!$B$2:$B$10),0)))</f>
        <v/>
      </c>
      <c r="O3476" t="str">
        <f>IF(ISBLANK(A3476),"",SUMIF($A$3:$A3476,O$2,$B$3:$B3476))</f>
        <v/>
      </c>
      <c r="P3476" t="str">
        <f>IF(ISBLANK(A3476),"",SUMIF($A$3:$A3476,P$2,$B$3:$B3476))</f>
        <v/>
      </c>
      <c r="Q3476" t="str">
        <f>IF(ISBLANK(A3476),"",SUMIF($A$3:$A3476,Q$2,$B$3:$B3476))</f>
        <v/>
      </c>
      <c r="R3476" t="str">
        <f>IF(ISBLANK(A3476),"",SUMIF($A$3:$A3476,R$2,$B$3:$B3476))</f>
        <v/>
      </c>
      <c r="T3476" s="2" t="str">
        <f t="shared" si="435"/>
        <v/>
      </c>
      <c r="U3476" s="2" t="str">
        <f t="shared" si="436"/>
        <v/>
      </c>
      <c r="V3476" s="2" t="str">
        <f t="shared" si="437"/>
        <v/>
      </c>
      <c r="W3476" s="2" t="str">
        <f t="shared" si="438"/>
        <v/>
      </c>
    </row>
    <row r="3477" spans="8:23" x14ac:dyDescent="0.3">
      <c r="H3477" s="12">
        <f t="shared" si="439"/>
        <v>0</v>
      </c>
      <c r="I3477" s="2" t="str">
        <f t="shared" si="432"/>
        <v/>
      </c>
      <c r="J3477" s="2" t="str">
        <f>IF(ISBLANK(A3477),"",-SUM(I$3:I3477))</f>
        <v/>
      </c>
      <c r="K3477" s="2" t="str">
        <f t="shared" si="433"/>
        <v/>
      </c>
      <c r="L3477" s="7" t="str">
        <f t="shared" si="434"/>
        <v/>
      </c>
      <c r="M3477" s="7" t="str">
        <f>IF(ISBLANK(A3477),"",K3477/($M$1+SUM(K$3:K3476)))</f>
        <v/>
      </c>
      <c r="N3477" t="str">
        <f>IF(ISBLANK(A3477),"",IF(H3478=0,NETWORKDAYS($H$3,H3477,holiday!$B$2:$B$10),IF(DAY(H3477)&lt;DAY(H3478),NETWORKDAYS($H$3,H3477,holiday!$B$2:$B$10),0)))</f>
        <v/>
      </c>
      <c r="O3477" t="str">
        <f>IF(ISBLANK(A3477),"",SUMIF($A$3:$A3477,O$2,$B$3:$B3477))</f>
        <v/>
      </c>
      <c r="P3477" t="str">
        <f>IF(ISBLANK(A3477),"",SUMIF($A$3:$A3477,P$2,$B$3:$B3477))</f>
        <v/>
      </c>
      <c r="Q3477" t="str">
        <f>IF(ISBLANK(A3477),"",SUMIF($A$3:$A3477,Q$2,$B$3:$B3477))</f>
        <v/>
      </c>
      <c r="R3477" t="str">
        <f>IF(ISBLANK(A3477),"",SUMIF($A$3:$A3477,R$2,$B$3:$B3477))</f>
        <v/>
      </c>
      <c r="T3477" s="2" t="str">
        <f t="shared" si="435"/>
        <v/>
      </c>
      <c r="U3477" s="2" t="str">
        <f t="shared" si="436"/>
        <v/>
      </c>
      <c r="V3477" s="2" t="str">
        <f t="shared" si="437"/>
        <v/>
      </c>
      <c r="W3477" s="2" t="str">
        <f t="shared" si="438"/>
        <v/>
      </c>
    </row>
    <row r="3478" spans="8:23" x14ac:dyDescent="0.3">
      <c r="H3478" s="12">
        <f t="shared" si="439"/>
        <v>0</v>
      </c>
      <c r="I3478" s="2" t="str">
        <f t="shared" si="432"/>
        <v/>
      </c>
      <c r="J3478" s="2" t="str">
        <f>IF(ISBLANK(A3478),"",-SUM(I$3:I3478))</f>
        <v/>
      </c>
      <c r="K3478" s="2" t="str">
        <f t="shared" si="433"/>
        <v/>
      </c>
      <c r="L3478" s="7" t="str">
        <f t="shared" si="434"/>
        <v/>
      </c>
      <c r="M3478" s="7" t="str">
        <f>IF(ISBLANK(A3478),"",K3478/($M$1+SUM(K$3:K3477)))</f>
        <v/>
      </c>
      <c r="N3478" t="str">
        <f>IF(ISBLANK(A3478),"",IF(H3479=0,NETWORKDAYS($H$3,H3478,holiday!$B$2:$B$10),IF(DAY(H3478)&lt;DAY(H3479),NETWORKDAYS($H$3,H3478,holiday!$B$2:$B$10),0)))</f>
        <v/>
      </c>
      <c r="O3478" t="str">
        <f>IF(ISBLANK(A3478),"",SUMIF($A$3:$A3478,O$2,$B$3:$B3478))</f>
        <v/>
      </c>
      <c r="P3478" t="str">
        <f>IF(ISBLANK(A3478),"",SUMIF($A$3:$A3478,P$2,$B$3:$B3478))</f>
        <v/>
      </c>
      <c r="Q3478" t="str">
        <f>IF(ISBLANK(A3478),"",SUMIF($A$3:$A3478,Q$2,$B$3:$B3478))</f>
        <v/>
      </c>
      <c r="R3478" t="str">
        <f>IF(ISBLANK(A3478),"",SUMIF($A$3:$A3478,R$2,$B$3:$B3478))</f>
        <v/>
      </c>
      <c r="T3478" s="2" t="str">
        <f t="shared" si="435"/>
        <v/>
      </c>
      <c r="U3478" s="2" t="str">
        <f t="shared" si="436"/>
        <v/>
      </c>
      <c r="V3478" s="2" t="str">
        <f t="shared" si="437"/>
        <v/>
      </c>
      <c r="W3478" s="2" t="str">
        <f t="shared" si="438"/>
        <v/>
      </c>
    </row>
    <row r="3479" spans="8:23" x14ac:dyDescent="0.3">
      <c r="H3479" s="12">
        <f t="shared" si="439"/>
        <v>0</v>
      </c>
      <c r="I3479" s="2" t="str">
        <f t="shared" si="432"/>
        <v/>
      </c>
      <c r="J3479" s="2" t="str">
        <f>IF(ISBLANK(A3479),"",-SUM(I$3:I3479))</f>
        <v/>
      </c>
      <c r="K3479" s="2" t="str">
        <f t="shared" si="433"/>
        <v/>
      </c>
      <c r="L3479" s="7" t="str">
        <f t="shared" si="434"/>
        <v/>
      </c>
      <c r="M3479" s="7" t="str">
        <f>IF(ISBLANK(A3479),"",K3479/($M$1+SUM(K$3:K3478)))</f>
        <v/>
      </c>
      <c r="N3479" t="str">
        <f>IF(ISBLANK(A3479),"",IF(H3480=0,NETWORKDAYS($H$3,H3479,holiday!$B$2:$B$10),IF(DAY(H3479)&lt;DAY(H3480),NETWORKDAYS($H$3,H3479,holiday!$B$2:$B$10),0)))</f>
        <v/>
      </c>
      <c r="O3479" t="str">
        <f>IF(ISBLANK(A3479),"",SUMIF($A$3:$A3479,O$2,$B$3:$B3479))</f>
        <v/>
      </c>
      <c r="P3479" t="str">
        <f>IF(ISBLANK(A3479),"",SUMIF($A$3:$A3479,P$2,$B$3:$B3479))</f>
        <v/>
      </c>
      <c r="Q3479" t="str">
        <f>IF(ISBLANK(A3479),"",SUMIF($A$3:$A3479,Q$2,$B$3:$B3479))</f>
        <v/>
      </c>
      <c r="R3479" t="str">
        <f>IF(ISBLANK(A3479),"",SUMIF($A$3:$A3479,R$2,$B$3:$B3479))</f>
        <v/>
      </c>
      <c r="T3479" s="2" t="str">
        <f t="shared" si="435"/>
        <v/>
      </c>
      <c r="U3479" s="2" t="str">
        <f t="shared" si="436"/>
        <v/>
      </c>
      <c r="V3479" s="2" t="str">
        <f t="shared" si="437"/>
        <v/>
      </c>
      <c r="W3479" s="2" t="str">
        <f t="shared" si="438"/>
        <v/>
      </c>
    </row>
    <row r="3480" spans="8:23" x14ac:dyDescent="0.3">
      <c r="H3480" s="12">
        <f t="shared" si="439"/>
        <v>0</v>
      </c>
      <c r="I3480" s="2" t="str">
        <f t="shared" si="432"/>
        <v/>
      </c>
      <c r="J3480" s="2" t="str">
        <f>IF(ISBLANK(A3480),"",-SUM(I$3:I3480))</f>
        <v/>
      </c>
      <c r="K3480" s="2" t="str">
        <f t="shared" si="433"/>
        <v/>
      </c>
      <c r="L3480" s="7" t="str">
        <f t="shared" si="434"/>
        <v/>
      </c>
      <c r="M3480" s="7" t="str">
        <f>IF(ISBLANK(A3480),"",K3480/($M$1+SUM(K$3:K3479)))</f>
        <v/>
      </c>
      <c r="N3480" t="str">
        <f>IF(ISBLANK(A3480),"",IF(H3481=0,NETWORKDAYS($H$3,H3480,holiday!$B$2:$B$10),IF(DAY(H3480)&lt;DAY(H3481),NETWORKDAYS($H$3,H3480,holiday!$B$2:$B$10),0)))</f>
        <v/>
      </c>
      <c r="O3480" t="str">
        <f>IF(ISBLANK(A3480),"",SUMIF($A$3:$A3480,O$2,$B$3:$B3480))</f>
        <v/>
      </c>
      <c r="P3480" t="str">
        <f>IF(ISBLANK(A3480),"",SUMIF($A$3:$A3480,P$2,$B$3:$B3480))</f>
        <v/>
      </c>
      <c r="Q3480" t="str">
        <f>IF(ISBLANK(A3480),"",SUMIF($A$3:$A3480,Q$2,$B$3:$B3480))</f>
        <v/>
      </c>
      <c r="R3480" t="str">
        <f>IF(ISBLANK(A3480),"",SUMIF($A$3:$A3480,R$2,$B$3:$B3480))</f>
        <v/>
      </c>
      <c r="T3480" s="2" t="str">
        <f t="shared" si="435"/>
        <v/>
      </c>
      <c r="U3480" s="2" t="str">
        <f t="shared" si="436"/>
        <v/>
      </c>
      <c r="V3480" s="2" t="str">
        <f t="shared" si="437"/>
        <v/>
      </c>
      <c r="W3480" s="2" t="str">
        <f t="shared" si="438"/>
        <v/>
      </c>
    </row>
    <row r="3481" spans="8:23" x14ac:dyDescent="0.3">
      <c r="H3481" s="12">
        <f t="shared" si="439"/>
        <v>0</v>
      </c>
      <c r="I3481" s="2" t="str">
        <f t="shared" si="432"/>
        <v/>
      </c>
      <c r="J3481" s="2" t="str">
        <f>IF(ISBLANK(A3481),"",-SUM(I$3:I3481))</f>
        <v/>
      </c>
      <c r="K3481" s="2" t="str">
        <f t="shared" si="433"/>
        <v/>
      </c>
      <c r="L3481" s="7" t="str">
        <f t="shared" si="434"/>
        <v/>
      </c>
      <c r="M3481" s="7" t="str">
        <f>IF(ISBLANK(A3481),"",K3481/($M$1+SUM(K$3:K3480)))</f>
        <v/>
      </c>
      <c r="N3481" t="str">
        <f>IF(ISBLANK(A3481),"",IF(H3482=0,NETWORKDAYS($H$3,H3481,holiday!$B$2:$B$10),IF(DAY(H3481)&lt;DAY(H3482),NETWORKDAYS($H$3,H3481,holiday!$B$2:$B$10),0)))</f>
        <v/>
      </c>
      <c r="O3481" t="str">
        <f>IF(ISBLANK(A3481),"",SUMIF($A$3:$A3481,O$2,$B$3:$B3481))</f>
        <v/>
      </c>
      <c r="P3481" t="str">
        <f>IF(ISBLANK(A3481),"",SUMIF($A$3:$A3481,P$2,$B$3:$B3481))</f>
        <v/>
      </c>
      <c r="Q3481" t="str">
        <f>IF(ISBLANK(A3481),"",SUMIF($A$3:$A3481,Q$2,$B$3:$B3481))</f>
        <v/>
      </c>
      <c r="R3481" t="str">
        <f>IF(ISBLANK(A3481),"",SUMIF($A$3:$A3481,R$2,$B$3:$B3481))</f>
        <v/>
      </c>
      <c r="T3481" s="2" t="str">
        <f t="shared" si="435"/>
        <v/>
      </c>
      <c r="U3481" s="2" t="str">
        <f t="shared" si="436"/>
        <v/>
      </c>
      <c r="V3481" s="2" t="str">
        <f t="shared" si="437"/>
        <v/>
      </c>
      <c r="W3481" s="2" t="str">
        <f t="shared" si="438"/>
        <v/>
      </c>
    </row>
    <row r="3482" spans="8:23" x14ac:dyDescent="0.3">
      <c r="H3482" s="12">
        <f t="shared" si="439"/>
        <v>0</v>
      </c>
      <c r="I3482" s="2" t="str">
        <f t="shared" si="432"/>
        <v/>
      </c>
      <c r="J3482" s="2" t="str">
        <f>IF(ISBLANK(A3482),"",-SUM(I$3:I3482))</f>
        <v/>
      </c>
      <c r="K3482" s="2" t="str">
        <f t="shared" si="433"/>
        <v/>
      </c>
      <c r="L3482" s="7" t="str">
        <f t="shared" si="434"/>
        <v/>
      </c>
      <c r="M3482" s="7" t="str">
        <f>IF(ISBLANK(A3482),"",K3482/($M$1+SUM(K$3:K3481)))</f>
        <v/>
      </c>
      <c r="N3482" t="str">
        <f>IF(ISBLANK(A3482),"",IF(H3483=0,NETWORKDAYS($H$3,H3482,holiday!$B$2:$B$10),IF(DAY(H3482)&lt;DAY(H3483),NETWORKDAYS($H$3,H3482,holiday!$B$2:$B$10),0)))</f>
        <v/>
      </c>
      <c r="O3482" t="str">
        <f>IF(ISBLANK(A3482),"",SUMIF($A$3:$A3482,O$2,$B$3:$B3482))</f>
        <v/>
      </c>
      <c r="P3482" t="str">
        <f>IF(ISBLANK(A3482),"",SUMIF($A$3:$A3482,P$2,$B$3:$B3482))</f>
        <v/>
      </c>
      <c r="Q3482" t="str">
        <f>IF(ISBLANK(A3482),"",SUMIF($A$3:$A3482,Q$2,$B$3:$B3482))</f>
        <v/>
      </c>
      <c r="R3482" t="str">
        <f>IF(ISBLANK(A3482),"",SUMIF($A$3:$A3482,R$2,$B$3:$B3482))</f>
        <v/>
      </c>
      <c r="T3482" s="2" t="str">
        <f t="shared" si="435"/>
        <v/>
      </c>
      <c r="U3482" s="2" t="str">
        <f t="shared" si="436"/>
        <v/>
      </c>
      <c r="V3482" s="2" t="str">
        <f t="shared" si="437"/>
        <v/>
      </c>
      <c r="W3482" s="2" t="str">
        <f t="shared" si="438"/>
        <v/>
      </c>
    </row>
    <row r="3483" spans="8:23" x14ac:dyDescent="0.3">
      <c r="H3483" s="12">
        <f t="shared" si="439"/>
        <v>0</v>
      </c>
      <c r="I3483" s="2" t="str">
        <f t="shared" si="432"/>
        <v/>
      </c>
      <c r="J3483" s="2" t="str">
        <f>IF(ISBLANK(A3483),"",-SUM(I$3:I3483))</f>
        <v/>
      </c>
      <c r="K3483" s="2" t="str">
        <f t="shared" si="433"/>
        <v/>
      </c>
      <c r="L3483" s="7" t="str">
        <f t="shared" si="434"/>
        <v/>
      </c>
      <c r="M3483" s="7" t="str">
        <f>IF(ISBLANK(A3483),"",K3483/($M$1+SUM(K$3:K3482)))</f>
        <v/>
      </c>
      <c r="N3483" t="str">
        <f>IF(ISBLANK(A3483),"",IF(H3484=0,NETWORKDAYS($H$3,H3483,holiday!$B$2:$B$10),IF(DAY(H3483)&lt;DAY(H3484),NETWORKDAYS($H$3,H3483,holiday!$B$2:$B$10),0)))</f>
        <v/>
      </c>
      <c r="O3483" t="str">
        <f>IF(ISBLANK(A3483),"",SUMIF($A$3:$A3483,O$2,$B$3:$B3483))</f>
        <v/>
      </c>
      <c r="P3483" t="str">
        <f>IF(ISBLANK(A3483),"",SUMIF($A$3:$A3483,P$2,$B$3:$B3483))</f>
        <v/>
      </c>
      <c r="Q3483" t="str">
        <f>IF(ISBLANK(A3483),"",SUMIF($A$3:$A3483,Q$2,$B$3:$B3483))</f>
        <v/>
      </c>
      <c r="R3483" t="str">
        <f>IF(ISBLANK(A3483),"",SUMIF($A$3:$A3483,R$2,$B$3:$B3483))</f>
        <v/>
      </c>
      <c r="T3483" s="2" t="str">
        <f t="shared" si="435"/>
        <v/>
      </c>
      <c r="U3483" s="2" t="str">
        <f t="shared" si="436"/>
        <v/>
      </c>
      <c r="V3483" s="2" t="str">
        <f t="shared" si="437"/>
        <v/>
      </c>
      <c r="W3483" s="2" t="str">
        <f t="shared" si="438"/>
        <v/>
      </c>
    </row>
    <row r="3484" spans="8:23" x14ac:dyDescent="0.3">
      <c r="H3484" s="12">
        <f t="shared" si="439"/>
        <v>0</v>
      </c>
      <c r="I3484" s="2" t="str">
        <f t="shared" si="432"/>
        <v/>
      </c>
      <c r="J3484" s="2" t="str">
        <f>IF(ISBLANK(A3484),"",-SUM(I$3:I3484))</f>
        <v/>
      </c>
      <c r="K3484" s="2" t="str">
        <f t="shared" si="433"/>
        <v/>
      </c>
      <c r="L3484" s="7" t="str">
        <f t="shared" si="434"/>
        <v/>
      </c>
      <c r="M3484" s="7" t="str">
        <f>IF(ISBLANK(A3484),"",K3484/($M$1+SUM(K$3:K3483)))</f>
        <v/>
      </c>
      <c r="N3484" t="str">
        <f>IF(ISBLANK(A3484),"",IF(H3485=0,NETWORKDAYS($H$3,H3484,holiday!$B$2:$B$10),IF(DAY(H3484)&lt;DAY(H3485),NETWORKDAYS($H$3,H3484,holiday!$B$2:$B$10),0)))</f>
        <v/>
      </c>
      <c r="O3484" t="str">
        <f>IF(ISBLANK(A3484),"",SUMIF($A$3:$A3484,O$2,$B$3:$B3484))</f>
        <v/>
      </c>
      <c r="P3484" t="str">
        <f>IF(ISBLANK(A3484),"",SUMIF($A$3:$A3484,P$2,$B$3:$B3484))</f>
        <v/>
      </c>
      <c r="Q3484" t="str">
        <f>IF(ISBLANK(A3484),"",SUMIF($A$3:$A3484,Q$2,$B$3:$B3484))</f>
        <v/>
      </c>
      <c r="R3484" t="str">
        <f>IF(ISBLANK(A3484),"",SUMIF($A$3:$A3484,R$2,$B$3:$B3484))</f>
        <v/>
      </c>
      <c r="T3484" s="2" t="str">
        <f t="shared" si="435"/>
        <v/>
      </c>
      <c r="U3484" s="2" t="str">
        <f t="shared" si="436"/>
        <v/>
      </c>
      <c r="V3484" s="2" t="str">
        <f t="shared" si="437"/>
        <v/>
      </c>
      <c r="W3484" s="2" t="str">
        <f t="shared" si="438"/>
        <v/>
      </c>
    </row>
    <row r="3485" spans="8:23" x14ac:dyDescent="0.3">
      <c r="H3485" s="12">
        <f t="shared" si="439"/>
        <v>0</v>
      </c>
      <c r="I3485" s="2" t="str">
        <f t="shared" si="432"/>
        <v/>
      </c>
      <c r="J3485" s="2" t="str">
        <f>IF(ISBLANK(A3485),"",-SUM(I$3:I3485))</f>
        <v/>
      </c>
      <c r="K3485" s="2" t="str">
        <f t="shared" si="433"/>
        <v/>
      </c>
      <c r="L3485" s="7" t="str">
        <f t="shared" si="434"/>
        <v/>
      </c>
      <c r="M3485" s="7" t="str">
        <f>IF(ISBLANK(A3485),"",K3485/($M$1+SUM(K$3:K3484)))</f>
        <v/>
      </c>
      <c r="N3485" t="str">
        <f>IF(ISBLANK(A3485),"",IF(H3486=0,NETWORKDAYS($H$3,H3485,holiday!$B$2:$B$10),IF(DAY(H3485)&lt;DAY(H3486),NETWORKDAYS($H$3,H3485,holiday!$B$2:$B$10),0)))</f>
        <v/>
      </c>
      <c r="O3485" t="str">
        <f>IF(ISBLANK(A3485),"",SUMIF($A$3:$A3485,O$2,$B$3:$B3485))</f>
        <v/>
      </c>
      <c r="P3485" t="str">
        <f>IF(ISBLANK(A3485),"",SUMIF($A$3:$A3485,P$2,$B$3:$B3485))</f>
        <v/>
      </c>
      <c r="Q3485" t="str">
        <f>IF(ISBLANK(A3485),"",SUMIF($A$3:$A3485,Q$2,$B$3:$B3485))</f>
        <v/>
      </c>
      <c r="R3485" t="str">
        <f>IF(ISBLANK(A3485),"",SUMIF($A$3:$A3485,R$2,$B$3:$B3485))</f>
        <v/>
      </c>
      <c r="T3485" s="2" t="str">
        <f t="shared" si="435"/>
        <v/>
      </c>
      <c r="U3485" s="2" t="str">
        <f t="shared" si="436"/>
        <v/>
      </c>
      <c r="V3485" s="2" t="str">
        <f t="shared" si="437"/>
        <v/>
      </c>
      <c r="W3485" s="2" t="str">
        <f t="shared" si="438"/>
        <v/>
      </c>
    </row>
    <row r="3486" spans="8:23" x14ac:dyDescent="0.3">
      <c r="H3486" s="12">
        <f t="shared" si="439"/>
        <v>0</v>
      </c>
      <c r="I3486" s="2" t="str">
        <f t="shared" si="432"/>
        <v/>
      </c>
      <c r="J3486" s="2" t="str">
        <f>IF(ISBLANK(A3486),"",-SUM(I$3:I3486))</f>
        <v/>
      </c>
      <c r="K3486" s="2" t="str">
        <f t="shared" si="433"/>
        <v/>
      </c>
      <c r="L3486" s="7" t="str">
        <f t="shared" si="434"/>
        <v/>
      </c>
      <c r="M3486" s="7" t="str">
        <f>IF(ISBLANK(A3486),"",K3486/($M$1+SUM(K$3:K3485)))</f>
        <v/>
      </c>
      <c r="N3486" t="str">
        <f>IF(ISBLANK(A3486),"",IF(H3487=0,NETWORKDAYS($H$3,H3486,holiday!$B$2:$B$10),IF(DAY(H3486)&lt;DAY(H3487),NETWORKDAYS($H$3,H3486,holiday!$B$2:$B$10),0)))</f>
        <v/>
      </c>
      <c r="O3486" t="str">
        <f>IF(ISBLANK(A3486),"",SUMIF($A$3:$A3486,O$2,$B$3:$B3486))</f>
        <v/>
      </c>
      <c r="P3486" t="str">
        <f>IF(ISBLANK(A3486),"",SUMIF($A$3:$A3486,P$2,$B$3:$B3486))</f>
        <v/>
      </c>
      <c r="Q3486" t="str">
        <f>IF(ISBLANK(A3486),"",SUMIF($A$3:$A3486,Q$2,$B$3:$B3486))</f>
        <v/>
      </c>
      <c r="R3486" t="str">
        <f>IF(ISBLANK(A3486),"",SUMIF($A$3:$A3486,R$2,$B$3:$B3486))</f>
        <v/>
      </c>
      <c r="T3486" s="2" t="str">
        <f t="shared" si="435"/>
        <v/>
      </c>
      <c r="U3486" s="2" t="str">
        <f t="shared" si="436"/>
        <v/>
      </c>
      <c r="V3486" s="2" t="str">
        <f t="shared" si="437"/>
        <v/>
      </c>
      <c r="W3486" s="2" t="str">
        <f t="shared" si="438"/>
        <v/>
      </c>
    </row>
    <row r="3487" spans="8:23" x14ac:dyDescent="0.3">
      <c r="H3487" s="12">
        <f t="shared" si="439"/>
        <v>0</v>
      </c>
      <c r="I3487" s="2" t="str">
        <f t="shared" si="432"/>
        <v/>
      </c>
      <c r="J3487" s="2" t="str">
        <f>IF(ISBLANK(A3487),"",-SUM(I$3:I3487))</f>
        <v/>
      </c>
      <c r="K3487" s="2" t="str">
        <f t="shared" si="433"/>
        <v/>
      </c>
      <c r="L3487" s="7" t="str">
        <f t="shared" si="434"/>
        <v/>
      </c>
      <c r="M3487" s="7" t="str">
        <f>IF(ISBLANK(A3487),"",K3487/($M$1+SUM(K$3:K3486)))</f>
        <v/>
      </c>
      <c r="N3487" t="str">
        <f>IF(ISBLANK(A3487),"",IF(H3488=0,NETWORKDAYS($H$3,H3487,holiday!$B$2:$B$10),IF(DAY(H3487)&lt;DAY(H3488),NETWORKDAYS($H$3,H3487,holiday!$B$2:$B$10),0)))</f>
        <v/>
      </c>
      <c r="O3487" t="str">
        <f>IF(ISBLANK(A3487),"",SUMIF($A$3:$A3487,O$2,$B$3:$B3487))</f>
        <v/>
      </c>
      <c r="P3487" t="str">
        <f>IF(ISBLANK(A3487),"",SUMIF($A$3:$A3487,P$2,$B$3:$B3487))</f>
        <v/>
      </c>
      <c r="Q3487" t="str">
        <f>IF(ISBLANK(A3487),"",SUMIF($A$3:$A3487,Q$2,$B$3:$B3487))</f>
        <v/>
      </c>
      <c r="R3487" t="str">
        <f>IF(ISBLANK(A3487),"",SUMIF($A$3:$A3487,R$2,$B$3:$B3487))</f>
        <v/>
      </c>
      <c r="T3487" s="2" t="str">
        <f t="shared" si="435"/>
        <v/>
      </c>
      <c r="U3487" s="2" t="str">
        <f t="shared" si="436"/>
        <v/>
      </c>
      <c r="V3487" s="2" t="str">
        <f t="shared" si="437"/>
        <v/>
      </c>
      <c r="W3487" s="2" t="str">
        <f t="shared" si="438"/>
        <v/>
      </c>
    </row>
    <row r="3488" spans="8:23" x14ac:dyDescent="0.3">
      <c r="H3488" s="12">
        <f t="shared" si="439"/>
        <v>0</v>
      </c>
      <c r="I3488" s="2" t="str">
        <f t="shared" si="432"/>
        <v/>
      </c>
      <c r="J3488" s="2" t="str">
        <f>IF(ISBLANK(A3488),"",-SUM(I$3:I3488))</f>
        <v/>
      </c>
      <c r="K3488" s="2" t="str">
        <f t="shared" si="433"/>
        <v/>
      </c>
      <c r="L3488" s="7" t="str">
        <f t="shared" si="434"/>
        <v/>
      </c>
      <c r="M3488" s="7" t="str">
        <f>IF(ISBLANK(A3488),"",K3488/($M$1+SUM(K$3:K3487)))</f>
        <v/>
      </c>
      <c r="N3488" t="str">
        <f>IF(ISBLANK(A3488),"",IF(H3489=0,NETWORKDAYS($H$3,H3488,holiday!$B$2:$B$10),IF(DAY(H3488)&lt;DAY(H3489),NETWORKDAYS($H$3,H3488,holiday!$B$2:$B$10),0)))</f>
        <v/>
      </c>
      <c r="O3488" t="str">
        <f>IF(ISBLANK(A3488),"",SUMIF($A$3:$A3488,O$2,$B$3:$B3488))</f>
        <v/>
      </c>
      <c r="P3488" t="str">
        <f>IF(ISBLANK(A3488),"",SUMIF($A$3:$A3488,P$2,$B$3:$B3488))</f>
        <v/>
      </c>
      <c r="Q3488" t="str">
        <f>IF(ISBLANK(A3488),"",SUMIF($A$3:$A3488,Q$2,$B$3:$B3488))</f>
        <v/>
      </c>
      <c r="R3488" t="str">
        <f>IF(ISBLANK(A3488),"",SUMIF($A$3:$A3488,R$2,$B$3:$B3488))</f>
        <v/>
      </c>
      <c r="T3488" s="2" t="str">
        <f t="shared" si="435"/>
        <v/>
      </c>
      <c r="U3488" s="2" t="str">
        <f t="shared" si="436"/>
        <v/>
      </c>
      <c r="V3488" s="2" t="str">
        <f t="shared" si="437"/>
        <v/>
      </c>
      <c r="W3488" s="2" t="str">
        <f t="shared" si="438"/>
        <v/>
      </c>
    </row>
    <row r="3489" spans="8:23" x14ac:dyDescent="0.3">
      <c r="H3489" s="12">
        <f t="shared" si="439"/>
        <v>0</v>
      </c>
      <c r="I3489" s="2" t="str">
        <f t="shared" si="432"/>
        <v/>
      </c>
      <c r="J3489" s="2" t="str">
        <f>IF(ISBLANK(A3489),"",-SUM(I$3:I3489))</f>
        <v/>
      </c>
      <c r="K3489" s="2" t="str">
        <f t="shared" si="433"/>
        <v/>
      </c>
      <c r="L3489" s="7" t="str">
        <f t="shared" si="434"/>
        <v/>
      </c>
      <c r="M3489" s="7" t="str">
        <f>IF(ISBLANK(A3489),"",K3489/($M$1+SUM(K$3:K3488)))</f>
        <v/>
      </c>
      <c r="N3489" t="str">
        <f>IF(ISBLANK(A3489),"",IF(H3490=0,NETWORKDAYS($H$3,H3489,holiday!$B$2:$B$10),IF(DAY(H3489)&lt;DAY(H3490),NETWORKDAYS($H$3,H3489,holiday!$B$2:$B$10),0)))</f>
        <v/>
      </c>
      <c r="O3489" t="str">
        <f>IF(ISBLANK(A3489),"",SUMIF($A$3:$A3489,O$2,$B$3:$B3489))</f>
        <v/>
      </c>
      <c r="P3489" t="str">
        <f>IF(ISBLANK(A3489),"",SUMIF($A$3:$A3489,P$2,$B$3:$B3489))</f>
        <v/>
      </c>
      <c r="Q3489" t="str">
        <f>IF(ISBLANK(A3489),"",SUMIF($A$3:$A3489,Q$2,$B$3:$B3489))</f>
        <v/>
      </c>
      <c r="R3489" t="str">
        <f>IF(ISBLANK(A3489),"",SUMIF($A$3:$A3489,R$2,$B$3:$B3489))</f>
        <v/>
      </c>
      <c r="T3489" s="2" t="str">
        <f t="shared" si="435"/>
        <v/>
      </c>
      <c r="U3489" s="2" t="str">
        <f t="shared" si="436"/>
        <v/>
      </c>
      <c r="V3489" s="2" t="str">
        <f t="shared" si="437"/>
        <v/>
      </c>
      <c r="W3489" s="2" t="str">
        <f t="shared" si="438"/>
        <v/>
      </c>
    </row>
    <row r="3490" spans="8:23" x14ac:dyDescent="0.3">
      <c r="H3490" s="12">
        <f t="shared" si="439"/>
        <v>0</v>
      </c>
      <c r="I3490" s="2" t="str">
        <f t="shared" si="432"/>
        <v/>
      </c>
      <c r="J3490" s="2" t="str">
        <f>IF(ISBLANK(A3490),"",-SUM(I$3:I3490))</f>
        <v/>
      </c>
      <c r="K3490" s="2" t="str">
        <f t="shared" si="433"/>
        <v/>
      </c>
      <c r="L3490" s="7" t="str">
        <f t="shared" si="434"/>
        <v/>
      </c>
      <c r="M3490" s="7" t="str">
        <f>IF(ISBLANK(A3490),"",K3490/($M$1+SUM(K$3:K3489)))</f>
        <v/>
      </c>
      <c r="N3490" t="str">
        <f>IF(ISBLANK(A3490),"",IF(H3491=0,NETWORKDAYS($H$3,H3490,holiday!$B$2:$B$10),IF(DAY(H3490)&lt;DAY(H3491),NETWORKDAYS($H$3,H3490,holiday!$B$2:$B$10),0)))</f>
        <v/>
      </c>
      <c r="O3490" t="str">
        <f>IF(ISBLANK(A3490),"",SUMIF($A$3:$A3490,O$2,$B$3:$B3490))</f>
        <v/>
      </c>
      <c r="P3490" t="str">
        <f>IF(ISBLANK(A3490),"",SUMIF($A$3:$A3490,P$2,$B$3:$B3490))</f>
        <v/>
      </c>
      <c r="Q3490" t="str">
        <f>IF(ISBLANK(A3490),"",SUMIF($A$3:$A3490,Q$2,$B$3:$B3490))</f>
        <v/>
      </c>
      <c r="R3490" t="str">
        <f>IF(ISBLANK(A3490),"",SUMIF($A$3:$A3490,R$2,$B$3:$B3490))</f>
        <v/>
      </c>
      <c r="T3490" s="2" t="str">
        <f t="shared" si="435"/>
        <v/>
      </c>
      <c r="U3490" s="2" t="str">
        <f t="shared" si="436"/>
        <v/>
      </c>
      <c r="V3490" s="2" t="str">
        <f t="shared" si="437"/>
        <v/>
      </c>
      <c r="W3490" s="2" t="str">
        <f t="shared" si="438"/>
        <v/>
      </c>
    </row>
    <row r="3491" spans="8:23" x14ac:dyDescent="0.3">
      <c r="H3491" s="12">
        <f t="shared" si="439"/>
        <v>0</v>
      </c>
      <c r="I3491" s="2" t="str">
        <f t="shared" si="432"/>
        <v/>
      </c>
      <c r="J3491" s="2" t="str">
        <f>IF(ISBLANK(A3491),"",-SUM(I$3:I3491))</f>
        <v/>
      </c>
      <c r="K3491" s="2" t="str">
        <f t="shared" si="433"/>
        <v/>
      </c>
      <c r="L3491" s="7" t="str">
        <f t="shared" si="434"/>
        <v/>
      </c>
      <c r="M3491" s="7" t="str">
        <f>IF(ISBLANK(A3491),"",K3491/($M$1+SUM(K$3:K3490)))</f>
        <v/>
      </c>
      <c r="N3491" t="str">
        <f>IF(ISBLANK(A3491),"",IF(H3492=0,NETWORKDAYS($H$3,H3491,holiday!$B$2:$B$10),IF(DAY(H3491)&lt;DAY(H3492),NETWORKDAYS($H$3,H3491,holiday!$B$2:$B$10),0)))</f>
        <v/>
      </c>
      <c r="O3491" t="str">
        <f>IF(ISBLANK(A3491),"",SUMIF($A$3:$A3491,O$2,$B$3:$B3491))</f>
        <v/>
      </c>
      <c r="P3491" t="str">
        <f>IF(ISBLANK(A3491),"",SUMIF($A$3:$A3491,P$2,$B$3:$B3491))</f>
        <v/>
      </c>
      <c r="Q3491" t="str">
        <f>IF(ISBLANK(A3491),"",SUMIF($A$3:$A3491,Q$2,$B$3:$B3491))</f>
        <v/>
      </c>
      <c r="R3491" t="str">
        <f>IF(ISBLANK(A3491),"",SUMIF($A$3:$A3491,R$2,$B$3:$B3491))</f>
        <v/>
      </c>
      <c r="T3491" s="2" t="str">
        <f t="shared" si="435"/>
        <v/>
      </c>
      <c r="U3491" s="2" t="str">
        <f t="shared" si="436"/>
        <v/>
      </c>
      <c r="V3491" s="2" t="str">
        <f t="shared" si="437"/>
        <v/>
      </c>
      <c r="W3491" s="2" t="str">
        <f t="shared" si="438"/>
        <v/>
      </c>
    </row>
    <row r="3492" spans="8:23" x14ac:dyDescent="0.3">
      <c r="H3492" s="12">
        <f t="shared" si="439"/>
        <v>0</v>
      </c>
      <c r="I3492" s="2" t="str">
        <f t="shared" si="432"/>
        <v/>
      </c>
      <c r="J3492" s="2" t="str">
        <f>IF(ISBLANK(A3492),"",-SUM(I$3:I3492))</f>
        <v/>
      </c>
      <c r="K3492" s="2" t="str">
        <f t="shared" si="433"/>
        <v/>
      </c>
      <c r="L3492" s="7" t="str">
        <f t="shared" si="434"/>
        <v/>
      </c>
      <c r="M3492" s="7" t="str">
        <f>IF(ISBLANK(A3492),"",K3492/($M$1+SUM(K$3:K3491)))</f>
        <v/>
      </c>
      <c r="N3492" t="str">
        <f>IF(ISBLANK(A3492),"",IF(H3493=0,NETWORKDAYS($H$3,H3492,holiday!$B$2:$B$10),IF(DAY(H3492)&lt;DAY(H3493),NETWORKDAYS($H$3,H3492,holiday!$B$2:$B$10),0)))</f>
        <v/>
      </c>
      <c r="O3492" t="str">
        <f>IF(ISBLANK(A3492),"",SUMIF($A$3:$A3492,O$2,$B$3:$B3492))</f>
        <v/>
      </c>
      <c r="P3492" t="str">
        <f>IF(ISBLANK(A3492),"",SUMIF($A$3:$A3492,P$2,$B$3:$B3492))</f>
        <v/>
      </c>
      <c r="Q3492" t="str">
        <f>IF(ISBLANK(A3492),"",SUMIF($A$3:$A3492,Q$2,$B$3:$B3492))</f>
        <v/>
      </c>
      <c r="R3492" t="str">
        <f>IF(ISBLANK(A3492),"",SUMIF($A$3:$A3492,R$2,$B$3:$B3492))</f>
        <v/>
      </c>
      <c r="T3492" s="2" t="str">
        <f t="shared" si="435"/>
        <v/>
      </c>
      <c r="U3492" s="2" t="str">
        <f t="shared" si="436"/>
        <v/>
      </c>
      <c r="V3492" s="2" t="str">
        <f t="shared" si="437"/>
        <v/>
      </c>
      <c r="W3492" s="2" t="str">
        <f t="shared" si="438"/>
        <v/>
      </c>
    </row>
    <row r="3493" spans="8:23" x14ac:dyDescent="0.3">
      <c r="H3493" s="12">
        <f t="shared" si="439"/>
        <v>0</v>
      </c>
      <c r="I3493" s="2" t="str">
        <f t="shared" si="432"/>
        <v/>
      </c>
      <c r="J3493" s="2" t="str">
        <f>IF(ISBLANK(A3493),"",-SUM(I$3:I3493))</f>
        <v/>
      </c>
      <c r="K3493" s="2" t="str">
        <f t="shared" si="433"/>
        <v/>
      </c>
      <c r="L3493" s="7" t="str">
        <f t="shared" si="434"/>
        <v/>
      </c>
      <c r="M3493" s="7" t="str">
        <f>IF(ISBLANK(A3493),"",K3493/($M$1+SUM(K$3:K3492)))</f>
        <v/>
      </c>
      <c r="N3493" t="str">
        <f>IF(ISBLANK(A3493),"",IF(H3494=0,NETWORKDAYS($H$3,H3493,holiday!$B$2:$B$10),IF(DAY(H3493)&lt;DAY(H3494),NETWORKDAYS($H$3,H3493,holiday!$B$2:$B$10),0)))</f>
        <v/>
      </c>
      <c r="O3493" t="str">
        <f>IF(ISBLANK(A3493),"",SUMIF($A$3:$A3493,O$2,$B$3:$B3493))</f>
        <v/>
      </c>
      <c r="P3493" t="str">
        <f>IF(ISBLANK(A3493),"",SUMIF($A$3:$A3493,P$2,$B$3:$B3493))</f>
        <v/>
      </c>
      <c r="Q3493" t="str">
        <f>IF(ISBLANK(A3493),"",SUMIF($A$3:$A3493,Q$2,$B$3:$B3493))</f>
        <v/>
      </c>
      <c r="R3493" t="str">
        <f>IF(ISBLANK(A3493),"",SUMIF($A$3:$A3493,R$2,$B$3:$B3493))</f>
        <v/>
      </c>
      <c r="T3493" s="2" t="str">
        <f t="shared" si="435"/>
        <v/>
      </c>
      <c r="U3493" s="2" t="str">
        <f t="shared" si="436"/>
        <v/>
      </c>
      <c r="V3493" s="2" t="str">
        <f t="shared" si="437"/>
        <v/>
      </c>
      <c r="W3493" s="2" t="str">
        <f t="shared" si="438"/>
        <v/>
      </c>
    </row>
    <row r="3494" spans="8:23" x14ac:dyDescent="0.3">
      <c r="H3494" s="12">
        <f t="shared" si="439"/>
        <v>0</v>
      </c>
      <c r="I3494" s="2" t="str">
        <f t="shared" si="432"/>
        <v/>
      </c>
      <c r="J3494" s="2" t="str">
        <f>IF(ISBLANK(A3494),"",-SUM(I$3:I3494))</f>
        <v/>
      </c>
      <c r="K3494" s="2" t="str">
        <f t="shared" si="433"/>
        <v/>
      </c>
      <c r="L3494" s="7" t="str">
        <f t="shared" si="434"/>
        <v/>
      </c>
      <c r="M3494" s="7" t="str">
        <f>IF(ISBLANK(A3494),"",K3494/($M$1+SUM(K$3:K3493)))</f>
        <v/>
      </c>
      <c r="N3494" t="str">
        <f>IF(ISBLANK(A3494),"",IF(H3495=0,NETWORKDAYS($H$3,H3494,holiday!$B$2:$B$10),IF(DAY(H3494)&lt;DAY(H3495),NETWORKDAYS($H$3,H3494,holiday!$B$2:$B$10),0)))</f>
        <v/>
      </c>
      <c r="O3494" t="str">
        <f>IF(ISBLANK(A3494),"",SUMIF($A$3:$A3494,O$2,$B$3:$B3494))</f>
        <v/>
      </c>
      <c r="P3494" t="str">
        <f>IF(ISBLANK(A3494),"",SUMIF($A$3:$A3494,P$2,$B$3:$B3494))</f>
        <v/>
      </c>
      <c r="Q3494" t="str">
        <f>IF(ISBLANK(A3494),"",SUMIF($A$3:$A3494,Q$2,$B$3:$B3494))</f>
        <v/>
      </c>
      <c r="R3494" t="str">
        <f>IF(ISBLANK(A3494),"",SUMIF($A$3:$A3494,R$2,$B$3:$B3494))</f>
        <v/>
      </c>
      <c r="T3494" s="2" t="str">
        <f t="shared" si="435"/>
        <v/>
      </c>
      <c r="U3494" s="2" t="str">
        <f t="shared" si="436"/>
        <v/>
      </c>
      <c r="V3494" s="2" t="str">
        <f t="shared" si="437"/>
        <v/>
      </c>
      <c r="W3494" s="2" t="str">
        <f t="shared" si="438"/>
        <v/>
      </c>
    </row>
    <row r="3495" spans="8:23" x14ac:dyDescent="0.3">
      <c r="H3495" s="12">
        <f t="shared" si="439"/>
        <v>0</v>
      </c>
      <c r="I3495" s="2" t="str">
        <f t="shared" si="432"/>
        <v/>
      </c>
      <c r="J3495" s="2" t="str">
        <f>IF(ISBLANK(A3495),"",-SUM(I$3:I3495))</f>
        <v/>
      </c>
      <c r="K3495" s="2" t="str">
        <f t="shared" si="433"/>
        <v/>
      </c>
      <c r="L3495" s="7" t="str">
        <f t="shared" si="434"/>
        <v/>
      </c>
      <c r="M3495" s="7" t="str">
        <f>IF(ISBLANK(A3495),"",K3495/($M$1+SUM(K$3:K3494)))</f>
        <v/>
      </c>
      <c r="N3495" t="str">
        <f>IF(ISBLANK(A3495),"",IF(H3496=0,NETWORKDAYS($H$3,H3495,holiday!$B$2:$B$10),IF(DAY(H3495)&lt;DAY(H3496),NETWORKDAYS($H$3,H3495,holiday!$B$2:$B$10),0)))</f>
        <v/>
      </c>
      <c r="O3495" t="str">
        <f>IF(ISBLANK(A3495),"",SUMIF($A$3:$A3495,O$2,$B$3:$B3495))</f>
        <v/>
      </c>
      <c r="P3495" t="str">
        <f>IF(ISBLANK(A3495),"",SUMIF($A$3:$A3495,P$2,$B$3:$B3495))</f>
        <v/>
      </c>
      <c r="Q3495" t="str">
        <f>IF(ISBLANK(A3495),"",SUMIF($A$3:$A3495,Q$2,$B$3:$B3495))</f>
        <v/>
      </c>
      <c r="R3495" t="str">
        <f>IF(ISBLANK(A3495),"",SUMIF($A$3:$A3495,R$2,$B$3:$B3495))</f>
        <v/>
      </c>
      <c r="T3495" s="2" t="str">
        <f t="shared" si="435"/>
        <v/>
      </c>
      <c r="U3495" s="2" t="str">
        <f t="shared" si="436"/>
        <v/>
      </c>
      <c r="V3495" s="2" t="str">
        <f t="shared" si="437"/>
        <v/>
      </c>
      <c r="W3495" s="2" t="str">
        <f t="shared" si="438"/>
        <v/>
      </c>
    </row>
    <row r="3496" spans="8:23" x14ac:dyDescent="0.3">
      <c r="H3496" s="12">
        <f t="shared" si="439"/>
        <v>0</v>
      </c>
      <c r="I3496" s="2" t="str">
        <f t="shared" ref="I3496:I3559" si="440">IF(ISBLANK(A3496),"",-B3496*C3496)</f>
        <v/>
      </c>
      <c r="J3496" s="2" t="str">
        <f>IF(ISBLANK(A3496),"",-SUM(I$3:I3496))</f>
        <v/>
      </c>
      <c r="K3496" s="2" t="str">
        <f t="shared" ref="K3496:K3559" si="441">IF(ISBLANK(A3496),"",SUMPRODUCT(O3496:R3496,T3496:W3496)-J3496)</f>
        <v/>
      </c>
      <c r="L3496" s="7" t="str">
        <f t="shared" ref="L3496:L3559" si="442">IF(ISBLANK(A3496),"",K3496/$M$1)</f>
        <v/>
      </c>
      <c r="M3496" s="7" t="str">
        <f>IF(ISBLANK(A3496),"",K3496/($M$1+SUM(K$3:K3495)))</f>
        <v/>
      </c>
      <c r="N3496" t="str">
        <f>IF(ISBLANK(A3496),"",IF(H3497=0,NETWORKDAYS($H$3,H3496,holiday!$B$2:$B$10),IF(DAY(H3496)&lt;DAY(H3497),NETWORKDAYS($H$3,H3496,holiday!$B$2:$B$10),0)))</f>
        <v/>
      </c>
      <c r="O3496" t="str">
        <f>IF(ISBLANK(A3496),"",SUMIF($A$3:$A3496,O$2,$B$3:$B3496))</f>
        <v/>
      </c>
      <c r="P3496" t="str">
        <f>IF(ISBLANK(A3496),"",SUMIF($A$3:$A3496,P$2,$B$3:$B3496))</f>
        <v/>
      </c>
      <c r="Q3496" t="str">
        <f>IF(ISBLANK(A3496),"",SUMIF($A$3:$A3496,Q$2,$B$3:$B3496))</f>
        <v/>
      </c>
      <c r="R3496" t="str">
        <f>IF(ISBLANK(A3496),"",SUMIF($A$3:$A3496,R$2,$B$3:$B3496))</f>
        <v/>
      </c>
      <c r="T3496" s="2" t="str">
        <f t="shared" ref="T3496:T3559" si="443">IF(ISBLANK(A3496),"",IF($A3496=T$2,$C3496,T3495))</f>
        <v/>
      </c>
      <c r="U3496" s="2" t="str">
        <f t="shared" ref="U3496:U3559" si="444">IF(ISBLANK(A3496),"",IF($A3496=U$2,$C3496,U3495))</f>
        <v/>
      </c>
      <c r="V3496" s="2" t="str">
        <f t="shared" ref="V3496:V3559" si="445">IF(ISBLANK(A3496),"",IF($A3496=V$2,$C3496,V3495))</f>
        <v/>
      </c>
      <c r="W3496" s="2" t="str">
        <f t="shared" ref="W3496:W3559" si="446">IF(ISBLANK(A3496),"",IF($A3496=W$2,$C3496,W3495))</f>
        <v/>
      </c>
    </row>
    <row r="3497" spans="8:23" x14ac:dyDescent="0.3">
      <c r="H3497" s="12">
        <f t="shared" si="439"/>
        <v>0</v>
      </c>
      <c r="I3497" s="2" t="str">
        <f t="shared" si="440"/>
        <v/>
      </c>
      <c r="J3497" s="2" t="str">
        <f>IF(ISBLANK(A3497),"",-SUM(I$3:I3497))</f>
        <v/>
      </c>
      <c r="K3497" s="2" t="str">
        <f t="shared" si="441"/>
        <v/>
      </c>
      <c r="L3497" s="7" t="str">
        <f t="shared" si="442"/>
        <v/>
      </c>
      <c r="M3497" s="7" t="str">
        <f>IF(ISBLANK(A3497),"",K3497/($M$1+SUM(K$3:K3496)))</f>
        <v/>
      </c>
      <c r="N3497" t="str">
        <f>IF(ISBLANK(A3497),"",IF(H3498=0,NETWORKDAYS($H$3,H3497,holiday!$B$2:$B$10),IF(DAY(H3497)&lt;DAY(H3498),NETWORKDAYS($H$3,H3497,holiday!$B$2:$B$10),0)))</f>
        <v/>
      </c>
      <c r="O3497" t="str">
        <f>IF(ISBLANK(A3497),"",SUMIF($A$3:$A3497,O$2,$B$3:$B3497))</f>
        <v/>
      </c>
      <c r="P3497" t="str">
        <f>IF(ISBLANK(A3497),"",SUMIF($A$3:$A3497,P$2,$B$3:$B3497))</f>
        <v/>
      </c>
      <c r="Q3497" t="str">
        <f>IF(ISBLANK(A3497),"",SUMIF($A$3:$A3497,Q$2,$B$3:$B3497))</f>
        <v/>
      </c>
      <c r="R3497" t="str">
        <f>IF(ISBLANK(A3497),"",SUMIF($A$3:$A3497,R$2,$B$3:$B3497))</f>
        <v/>
      </c>
      <c r="T3497" s="2" t="str">
        <f t="shared" si="443"/>
        <v/>
      </c>
      <c r="U3497" s="2" t="str">
        <f t="shared" si="444"/>
        <v/>
      </c>
      <c r="V3497" s="2" t="str">
        <f t="shared" si="445"/>
        <v/>
      </c>
      <c r="W3497" s="2" t="str">
        <f t="shared" si="446"/>
        <v/>
      </c>
    </row>
    <row r="3498" spans="8:23" x14ac:dyDescent="0.3">
      <c r="H3498" s="12">
        <f t="shared" si="439"/>
        <v>0</v>
      </c>
      <c r="I3498" s="2" t="str">
        <f t="shared" si="440"/>
        <v/>
      </c>
      <c r="J3498" s="2" t="str">
        <f>IF(ISBLANK(A3498),"",-SUM(I$3:I3498))</f>
        <v/>
      </c>
      <c r="K3498" s="2" t="str">
        <f t="shared" si="441"/>
        <v/>
      </c>
      <c r="L3498" s="7" t="str">
        <f t="shared" si="442"/>
        <v/>
      </c>
      <c r="M3498" s="7" t="str">
        <f>IF(ISBLANK(A3498),"",K3498/($M$1+SUM(K$3:K3497)))</f>
        <v/>
      </c>
      <c r="N3498" t="str">
        <f>IF(ISBLANK(A3498),"",IF(H3499=0,NETWORKDAYS($H$3,H3498,holiday!$B$2:$B$10),IF(DAY(H3498)&lt;DAY(H3499),NETWORKDAYS($H$3,H3498,holiday!$B$2:$B$10),0)))</f>
        <v/>
      </c>
      <c r="O3498" t="str">
        <f>IF(ISBLANK(A3498),"",SUMIF($A$3:$A3498,O$2,$B$3:$B3498))</f>
        <v/>
      </c>
      <c r="P3498" t="str">
        <f>IF(ISBLANK(A3498),"",SUMIF($A$3:$A3498,P$2,$B$3:$B3498))</f>
        <v/>
      </c>
      <c r="Q3498" t="str">
        <f>IF(ISBLANK(A3498),"",SUMIF($A$3:$A3498,Q$2,$B$3:$B3498))</f>
        <v/>
      </c>
      <c r="R3498" t="str">
        <f>IF(ISBLANK(A3498),"",SUMIF($A$3:$A3498,R$2,$B$3:$B3498))</f>
        <v/>
      </c>
      <c r="T3498" s="2" t="str">
        <f t="shared" si="443"/>
        <v/>
      </c>
      <c r="U3498" s="2" t="str">
        <f t="shared" si="444"/>
        <v/>
      </c>
      <c r="V3498" s="2" t="str">
        <f t="shared" si="445"/>
        <v/>
      </c>
      <c r="W3498" s="2" t="str">
        <f t="shared" si="446"/>
        <v/>
      </c>
    </row>
    <row r="3499" spans="8:23" x14ac:dyDescent="0.3">
      <c r="H3499" s="12">
        <f t="shared" si="439"/>
        <v>0</v>
      </c>
      <c r="I3499" s="2" t="str">
        <f t="shared" si="440"/>
        <v/>
      </c>
      <c r="J3499" s="2" t="str">
        <f>IF(ISBLANK(A3499),"",-SUM(I$3:I3499))</f>
        <v/>
      </c>
      <c r="K3499" s="2" t="str">
        <f t="shared" si="441"/>
        <v/>
      </c>
      <c r="L3499" s="7" t="str">
        <f t="shared" si="442"/>
        <v/>
      </c>
      <c r="M3499" s="7" t="str">
        <f>IF(ISBLANK(A3499),"",K3499/($M$1+SUM(K$3:K3498)))</f>
        <v/>
      </c>
      <c r="N3499" t="str">
        <f>IF(ISBLANK(A3499),"",IF(H3500=0,NETWORKDAYS($H$3,H3499,holiday!$B$2:$B$10),IF(DAY(H3499)&lt;DAY(H3500),NETWORKDAYS($H$3,H3499,holiday!$B$2:$B$10),0)))</f>
        <v/>
      </c>
      <c r="O3499" t="str">
        <f>IF(ISBLANK(A3499),"",SUMIF($A$3:$A3499,O$2,$B$3:$B3499))</f>
        <v/>
      </c>
      <c r="P3499" t="str">
        <f>IF(ISBLANK(A3499),"",SUMIF($A$3:$A3499,P$2,$B$3:$B3499))</f>
        <v/>
      </c>
      <c r="Q3499" t="str">
        <f>IF(ISBLANK(A3499),"",SUMIF($A$3:$A3499,Q$2,$B$3:$B3499))</f>
        <v/>
      </c>
      <c r="R3499" t="str">
        <f>IF(ISBLANK(A3499),"",SUMIF($A$3:$A3499,R$2,$B$3:$B3499))</f>
        <v/>
      </c>
      <c r="T3499" s="2" t="str">
        <f t="shared" si="443"/>
        <v/>
      </c>
      <c r="U3499" s="2" t="str">
        <f t="shared" si="444"/>
        <v/>
      </c>
      <c r="V3499" s="2" t="str">
        <f t="shared" si="445"/>
        <v/>
      </c>
      <c r="W3499" s="2" t="str">
        <f t="shared" si="446"/>
        <v/>
      </c>
    </row>
    <row r="3500" spans="8:23" x14ac:dyDescent="0.3">
      <c r="H3500" s="12">
        <f t="shared" si="439"/>
        <v>0</v>
      </c>
      <c r="I3500" s="2" t="str">
        <f t="shared" si="440"/>
        <v/>
      </c>
      <c r="J3500" s="2" t="str">
        <f>IF(ISBLANK(A3500),"",-SUM(I$3:I3500))</f>
        <v/>
      </c>
      <c r="K3500" s="2" t="str">
        <f t="shared" si="441"/>
        <v/>
      </c>
      <c r="L3500" s="7" t="str">
        <f t="shared" si="442"/>
        <v/>
      </c>
      <c r="M3500" s="7" t="str">
        <f>IF(ISBLANK(A3500),"",K3500/($M$1+SUM(K$3:K3499)))</f>
        <v/>
      </c>
      <c r="N3500" t="str">
        <f>IF(ISBLANK(A3500),"",IF(H3501=0,NETWORKDAYS($H$3,H3500,holiday!$B$2:$B$10),IF(DAY(H3500)&lt;DAY(H3501),NETWORKDAYS($H$3,H3500,holiday!$B$2:$B$10),0)))</f>
        <v/>
      </c>
      <c r="O3500" t="str">
        <f>IF(ISBLANK(A3500),"",SUMIF($A$3:$A3500,O$2,$B$3:$B3500))</f>
        <v/>
      </c>
      <c r="P3500" t="str">
        <f>IF(ISBLANK(A3500),"",SUMIF($A$3:$A3500,P$2,$B$3:$B3500))</f>
        <v/>
      </c>
      <c r="Q3500" t="str">
        <f>IF(ISBLANK(A3500),"",SUMIF($A$3:$A3500,Q$2,$B$3:$B3500))</f>
        <v/>
      </c>
      <c r="R3500" t="str">
        <f>IF(ISBLANK(A3500),"",SUMIF($A$3:$A3500,R$2,$B$3:$B3500))</f>
        <v/>
      </c>
      <c r="T3500" s="2" t="str">
        <f t="shared" si="443"/>
        <v/>
      </c>
      <c r="U3500" s="2" t="str">
        <f t="shared" si="444"/>
        <v/>
      </c>
      <c r="V3500" s="2" t="str">
        <f t="shared" si="445"/>
        <v/>
      </c>
      <c r="W3500" s="2" t="str">
        <f t="shared" si="446"/>
        <v/>
      </c>
    </row>
    <row r="3501" spans="8:23" x14ac:dyDescent="0.3">
      <c r="H3501" s="12">
        <f t="shared" si="439"/>
        <v>0</v>
      </c>
      <c r="I3501" s="2" t="str">
        <f t="shared" si="440"/>
        <v/>
      </c>
      <c r="J3501" s="2" t="str">
        <f>IF(ISBLANK(A3501),"",-SUM(I$3:I3501))</f>
        <v/>
      </c>
      <c r="K3501" s="2" t="str">
        <f t="shared" si="441"/>
        <v/>
      </c>
      <c r="L3501" s="7" t="str">
        <f t="shared" si="442"/>
        <v/>
      </c>
      <c r="M3501" s="7" t="str">
        <f>IF(ISBLANK(A3501),"",K3501/($M$1+SUM(K$3:K3500)))</f>
        <v/>
      </c>
      <c r="N3501" t="str">
        <f>IF(ISBLANK(A3501),"",IF(H3502=0,NETWORKDAYS($H$3,H3501,holiday!$B$2:$B$10),IF(DAY(H3501)&lt;DAY(H3502),NETWORKDAYS($H$3,H3501,holiday!$B$2:$B$10),0)))</f>
        <v/>
      </c>
      <c r="O3501" t="str">
        <f>IF(ISBLANK(A3501),"",SUMIF($A$3:$A3501,O$2,$B$3:$B3501))</f>
        <v/>
      </c>
      <c r="P3501" t="str">
        <f>IF(ISBLANK(A3501),"",SUMIF($A$3:$A3501,P$2,$B$3:$B3501))</f>
        <v/>
      </c>
      <c r="Q3501" t="str">
        <f>IF(ISBLANK(A3501),"",SUMIF($A$3:$A3501,Q$2,$B$3:$B3501))</f>
        <v/>
      </c>
      <c r="R3501" t="str">
        <f>IF(ISBLANK(A3501),"",SUMIF($A$3:$A3501,R$2,$B$3:$B3501))</f>
        <v/>
      </c>
      <c r="T3501" s="2" t="str">
        <f t="shared" si="443"/>
        <v/>
      </c>
      <c r="U3501" s="2" t="str">
        <f t="shared" si="444"/>
        <v/>
      </c>
      <c r="V3501" s="2" t="str">
        <f t="shared" si="445"/>
        <v/>
      </c>
      <c r="W3501" s="2" t="str">
        <f t="shared" si="446"/>
        <v/>
      </c>
    </row>
    <row r="3502" spans="8:23" x14ac:dyDescent="0.3">
      <c r="H3502" s="12">
        <f t="shared" si="439"/>
        <v>0</v>
      </c>
      <c r="I3502" s="2" t="str">
        <f t="shared" si="440"/>
        <v/>
      </c>
      <c r="J3502" s="2" t="str">
        <f>IF(ISBLANK(A3502),"",-SUM(I$3:I3502))</f>
        <v/>
      </c>
      <c r="K3502" s="2" t="str">
        <f t="shared" si="441"/>
        <v/>
      </c>
      <c r="L3502" s="7" t="str">
        <f t="shared" si="442"/>
        <v/>
      </c>
      <c r="M3502" s="7" t="str">
        <f>IF(ISBLANK(A3502),"",K3502/($M$1+SUM(K$3:K3501)))</f>
        <v/>
      </c>
      <c r="N3502" t="str">
        <f>IF(ISBLANK(A3502),"",IF(H3503=0,NETWORKDAYS($H$3,H3502,holiday!$B$2:$B$10),IF(DAY(H3502)&lt;DAY(H3503),NETWORKDAYS($H$3,H3502,holiday!$B$2:$B$10),0)))</f>
        <v/>
      </c>
      <c r="O3502" t="str">
        <f>IF(ISBLANK(A3502),"",SUMIF($A$3:$A3502,O$2,$B$3:$B3502))</f>
        <v/>
      </c>
      <c r="P3502" t="str">
        <f>IF(ISBLANK(A3502),"",SUMIF($A$3:$A3502,P$2,$B$3:$B3502))</f>
        <v/>
      </c>
      <c r="Q3502" t="str">
        <f>IF(ISBLANK(A3502),"",SUMIF($A$3:$A3502,Q$2,$B$3:$B3502))</f>
        <v/>
      </c>
      <c r="R3502" t="str">
        <f>IF(ISBLANK(A3502),"",SUMIF($A$3:$A3502,R$2,$B$3:$B3502))</f>
        <v/>
      </c>
      <c r="T3502" s="2" t="str">
        <f t="shared" si="443"/>
        <v/>
      </c>
      <c r="U3502" s="2" t="str">
        <f t="shared" si="444"/>
        <v/>
      </c>
      <c r="V3502" s="2" t="str">
        <f t="shared" si="445"/>
        <v/>
      </c>
      <c r="W3502" s="2" t="str">
        <f t="shared" si="446"/>
        <v/>
      </c>
    </row>
    <row r="3503" spans="8:23" x14ac:dyDescent="0.3">
      <c r="H3503" s="12">
        <f t="shared" si="439"/>
        <v>0</v>
      </c>
      <c r="I3503" s="2" t="str">
        <f t="shared" si="440"/>
        <v/>
      </c>
      <c r="J3503" s="2" t="str">
        <f>IF(ISBLANK(A3503),"",-SUM(I$3:I3503))</f>
        <v/>
      </c>
      <c r="K3503" s="2" t="str">
        <f t="shared" si="441"/>
        <v/>
      </c>
      <c r="L3503" s="7" t="str">
        <f t="shared" si="442"/>
        <v/>
      </c>
      <c r="M3503" s="7" t="str">
        <f>IF(ISBLANK(A3503),"",K3503/($M$1+SUM(K$3:K3502)))</f>
        <v/>
      </c>
      <c r="N3503" t="str">
        <f>IF(ISBLANK(A3503),"",IF(H3504=0,NETWORKDAYS($H$3,H3503,holiday!$B$2:$B$10),IF(DAY(H3503)&lt;DAY(H3504),NETWORKDAYS($H$3,H3503,holiday!$B$2:$B$10),0)))</f>
        <v/>
      </c>
      <c r="O3503" t="str">
        <f>IF(ISBLANK(A3503),"",SUMIF($A$3:$A3503,O$2,$B$3:$B3503))</f>
        <v/>
      </c>
      <c r="P3503" t="str">
        <f>IF(ISBLANK(A3503),"",SUMIF($A$3:$A3503,P$2,$B$3:$B3503))</f>
        <v/>
      </c>
      <c r="Q3503" t="str">
        <f>IF(ISBLANK(A3503),"",SUMIF($A$3:$A3503,Q$2,$B$3:$B3503))</f>
        <v/>
      </c>
      <c r="R3503" t="str">
        <f>IF(ISBLANK(A3503),"",SUMIF($A$3:$A3503,R$2,$B$3:$B3503))</f>
        <v/>
      </c>
      <c r="T3503" s="2" t="str">
        <f t="shared" si="443"/>
        <v/>
      </c>
      <c r="U3503" s="2" t="str">
        <f t="shared" si="444"/>
        <v/>
      </c>
      <c r="V3503" s="2" t="str">
        <f t="shared" si="445"/>
        <v/>
      </c>
      <c r="W3503" s="2" t="str">
        <f t="shared" si="446"/>
        <v/>
      </c>
    </row>
    <row r="3504" spans="8:23" x14ac:dyDescent="0.3">
      <c r="H3504" s="12">
        <f t="shared" si="439"/>
        <v>0</v>
      </c>
      <c r="I3504" s="2" t="str">
        <f t="shared" si="440"/>
        <v/>
      </c>
      <c r="J3504" s="2" t="str">
        <f>IF(ISBLANK(A3504),"",-SUM(I$3:I3504))</f>
        <v/>
      </c>
      <c r="K3504" s="2" t="str">
        <f t="shared" si="441"/>
        <v/>
      </c>
      <c r="L3504" s="7" t="str">
        <f t="shared" si="442"/>
        <v/>
      </c>
      <c r="M3504" s="7" t="str">
        <f>IF(ISBLANK(A3504),"",K3504/($M$1+SUM(K$3:K3503)))</f>
        <v/>
      </c>
      <c r="N3504" t="str">
        <f>IF(ISBLANK(A3504),"",IF(H3505=0,NETWORKDAYS($H$3,H3504,holiday!$B$2:$B$10),IF(DAY(H3504)&lt;DAY(H3505),NETWORKDAYS($H$3,H3504,holiday!$B$2:$B$10),0)))</f>
        <v/>
      </c>
      <c r="O3504" t="str">
        <f>IF(ISBLANK(A3504),"",SUMIF($A$3:$A3504,O$2,$B$3:$B3504))</f>
        <v/>
      </c>
      <c r="P3504" t="str">
        <f>IF(ISBLANK(A3504),"",SUMIF($A$3:$A3504,P$2,$B$3:$B3504))</f>
        <v/>
      </c>
      <c r="Q3504" t="str">
        <f>IF(ISBLANK(A3504),"",SUMIF($A$3:$A3504,Q$2,$B$3:$B3504))</f>
        <v/>
      </c>
      <c r="R3504" t="str">
        <f>IF(ISBLANK(A3504),"",SUMIF($A$3:$A3504,R$2,$B$3:$B3504))</f>
        <v/>
      </c>
      <c r="T3504" s="2" t="str">
        <f t="shared" si="443"/>
        <v/>
      </c>
      <c r="U3504" s="2" t="str">
        <f t="shared" si="444"/>
        <v/>
      </c>
      <c r="V3504" s="2" t="str">
        <f t="shared" si="445"/>
        <v/>
      </c>
      <c r="W3504" s="2" t="str">
        <f t="shared" si="446"/>
        <v/>
      </c>
    </row>
    <row r="3505" spans="8:23" x14ac:dyDescent="0.3">
      <c r="H3505" s="12">
        <f t="shared" si="439"/>
        <v>0</v>
      </c>
      <c r="I3505" s="2" t="str">
        <f t="shared" si="440"/>
        <v/>
      </c>
      <c r="J3505" s="2" t="str">
        <f>IF(ISBLANK(A3505),"",-SUM(I$3:I3505))</f>
        <v/>
      </c>
      <c r="K3505" s="2" t="str">
        <f t="shared" si="441"/>
        <v/>
      </c>
      <c r="L3505" s="7" t="str">
        <f t="shared" si="442"/>
        <v/>
      </c>
      <c r="M3505" s="7" t="str">
        <f>IF(ISBLANK(A3505),"",K3505/($M$1+SUM(K$3:K3504)))</f>
        <v/>
      </c>
      <c r="N3505" t="str">
        <f>IF(ISBLANK(A3505),"",IF(H3506=0,NETWORKDAYS($H$3,H3505,holiday!$B$2:$B$10),IF(DAY(H3505)&lt;DAY(H3506),NETWORKDAYS($H$3,H3505,holiday!$B$2:$B$10),0)))</f>
        <v/>
      </c>
      <c r="O3505" t="str">
        <f>IF(ISBLANK(A3505),"",SUMIF($A$3:$A3505,O$2,$B$3:$B3505))</f>
        <v/>
      </c>
      <c r="P3505" t="str">
        <f>IF(ISBLANK(A3505),"",SUMIF($A$3:$A3505,P$2,$B$3:$B3505))</f>
        <v/>
      </c>
      <c r="Q3505" t="str">
        <f>IF(ISBLANK(A3505),"",SUMIF($A$3:$A3505,Q$2,$B$3:$B3505))</f>
        <v/>
      </c>
      <c r="R3505" t="str">
        <f>IF(ISBLANK(A3505),"",SUMIF($A$3:$A3505,R$2,$B$3:$B3505))</f>
        <v/>
      </c>
      <c r="T3505" s="2" t="str">
        <f t="shared" si="443"/>
        <v/>
      </c>
      <c r="U3505" s="2" t="str">
        <f t="shared" si="444"/>
        <v/>
      </c>
      <c r="V3505" s="2" t="str">
        <f t="shared" si="445"/>
        <v/>
      </c>
      <c r="W3505" s="2" t="str">
        <f t="shared" si="446"/>
        <v/>
      </c>
    </row>
    <row r="3506" spans="8:23" x14ac:dyDescent="0.3">
      <c r="H3506" s="12">
        <f t="shared" si="439"/>
        <v>0</v>
      </c>
      <c r="I3506" s="2" t="str">
        <f t="shared" si="440"/>
        <v/>
      </c>
      <c r="J3506" s="2" t="str">
        <f>IF(ISBLANK(A3506),"",-SUM(I$3:I3506))</f>
        <v/>
      </c>
      <c r="K3506" s="2" t="str">
        <f t="shared" si="441"/>
        <v/>
      </c>
      <c r="L3506" s="7" t="str">
        <f t="shared" si="442"/>
        <v/>
      </c>
      <c r="M3506" s="7" t="str">
        <f>IF(ISBLANK(A3506),"",K3506/($M$1+SUM(K$3:K3505)))</f>
        <v/>
      </c>
      <c r="N3506" t="str">
        <f>IF(ISBLANK(A3506),"",IF(H3507=0,NETWORKDAYS($H$3,H3506,holiday!$B$2:$B$10),IF(DAY(H3506)&lt;DAY(H3507),NETWORKDAYS($H$3,H3506,holiday!$B$2:$B$10),0)))</f>
        <v/>
      </c>
      <c r="O3506" t="str">
        <f>IF(ISBLANK(A3506),"",SUMIF($A$3:$A3506,O$2,$B$3:$B3506))</f>
        <v/>
      </c>
      <c r="P3506" t="str">
        <f>IF(ISBLANK(A3506),"",SUMIF($A$3:$A3506,P$2,$B$3:$B3506))</f>
        <v/>
      </c>
      <c r="Q3506" t="str">
        <f>IF(ISBLANK(A3506),"",SUMIF($A$3:$A3506,Q$2,$B$3:$B3506))</f>
        <v/>
      </c>
      <c r="R3506" t="str">
        <f>IF(ISBLANK(A3506),"",SUMIF($A$3:$A3506,R$2,$B$3:$B3506))</f>
        <v/>
      </c>
      <c r="T3506" s="2" t="str">
        <f t="shared" si="443"/>
        <v/>
      </c>
      <c r="U3506" s="2" t="str">
        <f t="shared" si="444"/>
        <v/>
      </c>
      <c r="V3506" s="2" t="str">
        <f t="shared" si="445"/>
        <v/>
      </c>
      <c r="W3506" s="2" t="str">
        <f t="shared" si="446"/>
        <v/>
      </c>
    </row>
    <row r="3507" spans="8:23" x14ac:dyDescent="0.3">
      <c r="H3507" s="12">
        <f t="shared" si="439"/>
        <v>0</v>
      </c>
      <c r="I3507" s="2" t="str">
        <f t="shared" si="440"/>
        <v/>
      </c>
      <c r="J3507" s="2" t="str">
        <f>IF(ISBLANK(A3507),"",-SUM(I$3:I3507))</f>
        <v/>
      </c>
      <c r="K3507" s="2" t="str">
        <f t="shared" si="441"/>
        <v/>
      </c>
      <c r="L3507" s="7" t="str">
        <f t="shared" si="442"/>
        <v/>
      </c>
      <c r="M3507" s="7" t="str">
        <f>IF(ISBLANK(A3507),"",K3507/($M$1+SUM(K$3:K3506)))</f>
        <v/>
      </c>
      <c r="N3507" t="str">
        <f>IF(ISBLANK(A3507),"",IF(H3508=0,NETWORKDAYS($H$3,H3507,holiday!$B$2:$B$10),IF(DAY(H3507)&lt;DAY(H3508),NETWORKDAYS($H$3,H3507,holiday!$B$2:$B$10),0)))</f>
        <v/>
      </c>
      <c r="O3507" t="str">
        <f>IF(ISBLANK(A3507),"",SUMIF($A$3:$A3507,O$2,$B$3:$B3507))</f>
        <v/>
      </c>
      <c r="P3507" t="str">
        <f>IF(ISBLANK(A3507),"",SUMIF($A$3:$A3507,P$2,$B$3:$B3507))</f>
        <v/>
      </c>
      <c r="Q3507" t="str">
        <f>IF(ISBLANK(A3507),"",SUMIF($A$3:$A3507,Q$2,$B$3:$B3507))</f>
        <v/>
      </c>
      <c r="R3507" t="str">
        <f>IF(ISBLANK(A3507),"",SUMIF($A$3:$A3507,R$2,$B$3:$B3507))</f>
        <v/>
      </c>
      <c r="T3507" s="2" t="str">
        <f t="shared" si="443"/>
        <v/>
      </c>
      <c r="U3507" s="2" t="str">
        <f t="shared" si="444"/>
        <v/>
      </c>
      <c r="V3507" s="2" t="str">
        <f t="shared" si="445"/>
        <v/>
      </c>
      <c r="W3507" s="2" t="str">
        <f t="shared" si="446"/>
        <v/>
      </c>
    </row>
    <row r="3508" spans="8:23" x14ac:dyDescent="0.3">
      <c r="H3508" s="12">
        <f t="shared" si="439"/>
        <v>0</v>
      </c>
      <c r="I3508" s="2" t="str">
        <f t="shared" si="440"/>
        <v/>
      </c>
      <c r="J3508" s="2" t="str">
        <f>IF(ISBLANK(A3508),"",-SUM(I$3:I3508))</f>
        <v/>
      </c>
      <c r="K3508" s="2" t="str">
        <f t="shared" si="441"/>
        <v/>
      </c>
      <c r="L3508" s="7" t="str">
        <f t="shared" si="442"/>
        <v/>
      </c>
      <c r="M3508" s="7" t="str">
        <f>IF(ISBLANK(A3508),"",K3508/($M$1+SUM(K$3:K3507)))</f>
        <v/>
      </c>
      <c r="N3508" t="str">
        <f>IF(ISBLANK(A3508),"",IF(H3509=0,NETWORKDAYS($H$3,H3508,holiday!$B$2:$B$10),IF(DAY(H3508)&lt;DAY(H3509),NETWORKDAYS($H$3,H3508,holiday!$B$2:$B$10),0)))</f>
        <v/>
      </c>
      <c r="O3508" t="str">
        <f>IF(ISBLANK(A3508),"",SUMIF($A$3:$A3508,O$2,$B$3:$B3508))</f>
        <v/>
      </c>
      <c r="P3508" t="str">
        <f>IF(ISBLANK(A3508),"",SUMIF($A$3:$A3508,P$2,$B$3:$B3508))</f>
        <v/>
      </c>
      <c r="Q3508" t="str">
        <f>IF(ISBLANK(A3508),"",SUMIF($A$3:$A3508,Q$2,$B$3:$B3508))</f>
        <v/>
      </c>
      <c r="R3508" t="str">
        <f>IF(ISBLANK(A3508),"",SUMIF($A$3:$A3508,R$2,$B$3:$B3508))</f>
        <v/>
      </c>
      <c r="T3508" s="2" t="str">
        <f t="shared" si="443"/>
        <v/>
      </c>
      <c r="U3508" s="2" t="str">
        <f t="shared" si="444"/>
        <v/>
      </c>
      <c r="V3508" s="2" t="str">
        <f t="shared" si="445"/>
        <v/>
      </c>
      <c r="W3508" s="2" t="str">
        <f t="shared" si="446"/>
        <v/>
      </c>
    </row>
    <row r="3509" spans="8:23" x14ac:dyDescent="0.3">
      <c r="H3509" s="12">
        <f t="shared" si="439"/>
        <v>0</v>
      </c>
      <c r="I3509" s="2" t="str">
        <f t="shared" si="440"/>
        <v/>
      </c>
      <c r="J3509" s="2" t="str">
        <f>IF(ISBLANK(A3509),"",-SUM(I$3:I3509))</f>
        <v/>
      </c>
      <c r="K3509" s="2" t="str">
        <f t="shared" si="441"/>
        <v/>
      </c>
      <c r="L3509" s="7" t="str">
        <f t="shared" si="442"/>
        <v/>
      </c>
      <c r="M3509" s="7" t="str">
        <f>IF(ISBLANK(A3509),"",K3509/($M$1+SUM(K$3:K3508)))</f>
        <v/>
      </c>
      <c r="N3509" t="str">
        <f>IF(ISBLANK(A3509),"",IF(H3510=0,NETWORKDAYS($H$3,H3509,holiday!$B$2:$B$10),IF(DAY(H3509)&lt;DAY(H3510),NETWORKDAYS($H$3,H3509,holiday!$B$2:$B$10),0)))</f>
        <v/>
      </c>
      <c r="O3509" t="str">
        <f>IF(ISBLANK(A3509),"",SUMIF($A$3:$A3509,O$2,$B$3:$B3509))</f>
        <v/>
      </c>
      <c r="P3509" t="str">
        <f>IF(ISBLANK(A3509),"",SUMIF($A$3:$A3509,P$2,$B$3:$B3509))</f>
        <v/>
      </c>
      <c r="Q3509" t="str">
        <f>IF(ISBLANK(A3509),"",SUMIF($A$3:$A3509,Q$2,$B$3:$B3509))</f>
        <v/>
      </c>
      <c r="R3509" t="str">
        <f>IF(ISBLANK(A3509),"",SUMIF($A$3:$A3509,R$2,$B$3:$B3509))</f>
        <v/>
      </c>
      <c r="T3509" s="2" t="str">
        <f t="shared" si="443"/>
        <v/>
      </c>
      <c r="U3509" s="2" t="str">
        <f t="shared" si="444"/>
        <v/>
      </c>
      <c r="V3509" s="2" t="str">
        <f t="shared" si="445"/>
        <v/>
      </c>
      <c r="W3509" s="2" t="str">
        <f t="shared" si="446"/>
        <v/>
      </c>
    </row>
    <row r="3510" spans="8:23" x14ac:dyDescent="0.3">
      <c r="H3510" s="12">
        <f t="shared" si="439"/>
        <v>0</v>
      </c>
      <c r="I3510" s="2" t="str">
        <f t="shared" si="440"/>
        <v/>
      </c>
      <c r="J3510" s="2" t="str">
        <f>IF(ISBLANK(A3510),"",-SUM(I$3:I3510))</f>
        <v/>
      </c>
      <c r="K3510" s="2" t="str">
        <f t="shared" si="441"/>
        <v/>
      </c>
      <c r="L3510" s="7" t="str">
        <f t="shared" si="442"/>
        <v/>
      </c>
      <c r="M3510" s="7" t="str">
        <f>IF(ISBLANK(A3510),"",K3510/($M$1+SUM(K$3:K3509)))</f>
        <v/>
      </c>
      <c r="N3510" t="str">
        <f>IF(ISBLANK(A3510),"",IF(H3511=0,NETWORKDAYS($H$3,H3510,holiday!$B$2:$B$10),IF(DAY(H3510)&lt;DAY(H3511),NETWORKDAYS($H$3,H3510,holiday!$B$2:$B$10),0)))</f>
        <v/>
      </c>
      <c r="O3510" t="str">
        <f>IF(ISBLANK(A3510),"",SUMIF($A$3:$A3510,O$2,$B$3:$B3510))</f>
        <v/>
      </c>
      <c r="P3510" t="str">
        <f>IF(ISBLANK(A3510),"",SUMIF($A$3:$A3510,P$2,$B$3:$B3510))</f>
        <v/>
      </c>
      <c r="Q3510" t="str">
        <f>IF(ISBLANK(A3510),"",SUMIF($A$3:$A3510,Q$2,$B$3:$B3510))</f>
        <v/>
      </c>
      <c r="R3510" t="str">
        <f>IF(ISBLANK(A3510),"",SUMIF($A$3:$A3510,R$2,$B$3:$B3510))</f>
        <v/>
      </c>
      <c r="T3510" s="2" t="str">
        <f t="shared" si="443"/>
        <v/>
      </c>
      <c r="U3510" s="2" t="str">
        <f t="shared" si="444"/>
        <v/>
      </c>
      <c r="V3510" s="2" t="str">
        <f t="shared" si="445"/>
        <v/>
      </c>
      <c r="W3510" s="2" t="str">
        <f t="shared" si="446"/>
        <v/>
      </c>
    </row>
    <row r="3511" spans="8:23" x14ac:dyDescent="0.3">
      <c r="H3511" s="12">
        <f t="shared" si="439"/>
        <v>0</v>
      </c>
      <c r="I3511" s="2" t="str">
        <f t="shared" si="440"/>
        <v/>
      </c>
      <c r="J3511" s="2" t="str">
        <f>IF(ISBLANK(A3511),"",-SUM(I$3:I3511))</f>
        <v/>
      </c>
      <c r="K3511" s="2" t="str">
        <f t="shared" si="441"/>
        <v/>
      </c>
      <c r="L3511" s="7" t="str">
        <f t="shared" si="442"/>
        <v/>
      </c>
      <c r="M3511" s="7" t="str">
        <f>IF(ISBLANK(A3511),"",K3511/($M$1+SUM(K$3:K3510)))</f>
        <v/>
      </c>
      <c r="N3511" t="str">
        <f>IF(ISBLANK(A3511),"",IF(H3512=0,NETWORKDAYS($H$3,H3511,holiday!$B$2:$B$10),IF(DAY(H3511)&lt;DAY(H3512),NETWORKDAYS($H$3,H3511,holiday!$B$2:$B$10),0)))</f>
        <v/>
      </c>
      <c r="O3511" t="str">
        <f>IF(ISBLANK(A3511),"",SUMIF($A$3:$A3511,O$2,$B$3:$B3511))</f>
        <v/>
      </c>
      <c r="P3511" t="str">
        <f>IF(ISBLANK(A3511),"",SUMIF($A$3:$A3511,P$2,$B$3:$B3511))</f>
        <v/>
      </c>
      <c r="Q3511" t="str">
        <f>IF(ISBLANK(A3511),"",SUMIF($A$3:$A3511,Q$2,$B$3:$B3511))</f>
        <v/>
      </c>
      <c r="R3511" t="str">
        <f>IF(ISBLANK(A3511),"",SUMIF($A$3:$A3511,R$2,$B$3:$B3511))</f>
        <v/>
      </c>
      <c r="T3511" s="2" t="str">
        <f t="shared" si="443"/>
        <v/>
      </c>
      <c r="U3511" s="2" t="str">
        <f t="shared" si="444"/>
        <v/>
      </c>
      <c r="V3511" s="2" t="str">
        <f t="shared" si="445"/>
        <v/>
      </c>
      <c r="W3511" s="2" t="str">
        <f t="shared" si="446"/>
        <v/>
      </c>
    </row>
    <row r="3512" spans="8:23" x14ac:dyDescent="0.3">
      <c r="H3512" s="12">
        <f t="shared" si="439"/>
        <v>0</v>
      </c>
      <c r="I3512" s="2" t="str">
        <f t="shared" si="440"/>
        <v/>
      </c>
      <c r="J3512" s="2" t="str">
        <f>IF(ISBLANK(A3512),"",-SUM(I$3:I3512))</f>
        <v/>
      </c>
      <c r="K3512" s="2" t="str">
        <f t="shared" si="441"/>
        <v/>
      </c>
      <c r="L3512" s="7" t="str">
        <f t="shared" si="442"/>
        <v/>
      </c>
      <c r="M3512" s="7" t="str">
        <f>IF(ISBLANK(A3512),"",K3512/($M$1+SUM(K$3:K3511)))</f>
        <v/>
      </c>
      <c r="N3512" t="str">
        <f>IF(ISBLANK(A3512),"",IF(H3513=0,NETWORKDAYS($H$3,H3512,holiday!$B$2:$B$10),IF(DAY(H3512)&lt;DAY(H3513),NETWORKDAYS($H$3,H3512,holiday!$B$2:$B$10),0)))</f>
        <v/>
      </c>
      <c r="O3512" t="str">
        <f>IF(ISBLANK(A3512),"",SUMIF($A$3:$A3512,O$2,$B$3:$B3512))</f>
        <v/>
      </c>
      <c r="P3512" t="str">
        <f>IF(ISBLANK(A3512),"",SUMIF($A$3:$A3512,P$2,$B$3:$B3512))</f>
        <v/>
      </c>
      <c r="Q3512" t="str">
        <f>IF(ISBLANK(A3512),"",SUMIF($A$3:$A3512,Q$2,$B$3:$B3512))</f>
        <v/>
      </c>
      <c r="R3512" t="str">
        <f>IF(ISBLANK(A3512),"",SUMIF($A$3:$A3512,R$2,$B$3:$B3512))</f>
        <v/>
      </c>
      <c r="T3512" s="2" t="str">
        <f t="shared" si="443"/>
        <v/>
      </c>
      <c r="U3512" s="2" t="str">
        <f t="shared" si="444"/>
        <v/>
      </c>
      <c r="V3512" s="2" t="str">
        <f t="shared" si="445"/>
        <v/>
      </c>
      <c r="W3512" s="2" t="str">
        <f t="shared" si="446"/>
        <v/>
      </c>
    </row>
    <row r="3513" spans="8:23" x14ac:dyDescent="0.3">
      <c r="H3513" s="12">
        <f t="shared" si="439"/>
        <v>0</v>
      </c>
      <c r="I3513" s="2" t="str">
        <f t="shared" si="440"/>
        <v/>
      </c>
      <c r="J3513" s="2" t="str">
        <f>IF(ISBLANK(A3513),"",-SUM(I$3:I3513))</f>
        <v/>
      </c>
      <c r="K3513" s="2" t="str">
        <f t="shared" si="441"/>
        <v/>
      </c>
      <c r="L3513" s="7" t="str">
        <f t="shared" si="442"/>
        <v/>
      </c>
      <c r="M3513" s="7" t="str">
        <f>IF(ISBLANK(A3513),"",K3513/($M$1+SUM(K$3:K3512)))</f>
        <v/>
      </c>
      <c r="N3513" t="str">
        <f>IF(ISBLANK(A3513),"",IF(H3514=0,NETWORKDAYS($H$3,H3513,holiday!$B$2:$B$10),IF(DAY(H3513)&lt;DAY(H3514),NETWORKDAYS($H$3,H3513,holiday!$B$2:$B$10),0)))</f>
        <v/>
      </c>
      <c r="O3513" t="str">
        <f>IF(ISBLANK(A3513),"",SUMIF($A$3:$A3513,O$2,$B$3:$B3513))</f>
        <v/>
      </c>
      <c r="P3513" t="str">
        <f>IF(ISBLANK(A3513),"",SUMIF($A$3:$A3513,P$2,$B$3:$B3513))</f>
        <v/>
      </c>
      <c r="Q3513" t="str">
        <f>IF(ISBLANK(A3513),"",SUMIF($A$3:$A3513,Q$2,$B$3:$B3513))</f>
        <v/>
      </c>
      <c r="R3513" t="str">
        <f>IF(ISBLANK(A3513),"",SUMIF($A$3:$A3513,R$2,$B$3:$B3513))</f>
        <v/>
      </c>
      <c r="T3513" s="2" t="str">
        <f t="shared" si="443"/>
        <v/>
      </c>
      <c r="U3513" s="2" t="str">
        <f t="shared" si="444"/>
        <v/>
      </c>
      <c r="V3513" s="2" t="str">
        <f t="shared" si="445"/>
        <v/>
      </c>
      <c r="W3513" s="2" t="str">
        <f t="shared" si="446"/>
        <v/>
      </c>
    </row>
    <row r="3514" spans="8:23" x14ac:dyDescent="0.3">
      <c r="H3514" s="12">
        <f t="shared" si="439"/>
        <v>0</v>
      </c>
      <c r="I3514" s="2" t="str">
        <f t="shared" si="440"/>
        <v/>
      </c>
      <c r="J3514" s="2" t="str">
        <f>IF(ISBLANK(A3514),"",-SUM(I$3:I3514))</f>
        <v/>
      </c>
      <c r="K3514" s="2" t="str">
        <f t="shared" si="441"/>
        <v/>
      </c>
      <c r="L3514" s="7" t="str">
        <f t="shared" si="442"/>
        <v/>
      </c>
      <c r="M3514" s="7" t="str">
        <f>IF(ISBLANK(A3514),"",K3514/($M$1+SUM(K$3:K3513)))</f>
        <v/>
      </c>
      <c r="N3514" t="str">
        <f>IF(ISBLANK(A3514),"",IF(H3515=0,NETWORKDAYS($H$3,H3514,holiday!$B$2:$B$10),IF(DAY(H3514)&lt;DAY(H3515),NETWORKDAYS($H$3,H3514,holiday!$B$2:$B$10),0)))</f>
        <v/>
      </c>
      <c r="O3514" t="str">
        <f>IF(ISBLANK(A3514),"",SUMIF($A$3:$A3514,O$2,$B$3:$B3514))</f>
        <v/>
      </c>
      <c r="P3514" t="str">
        <f>IF(ISBLANK(A3514),"",SUMIF($A$3:$A3514,P$2,$B$3:$B3514))</f>
        <v/>
      </c>
      <c r="Q3514" t="str">
        <f>IF(ISBLANK(A3514),"",SUMIF($A$3:$A3514,Q$2,$B$3:$B3514))</f>
        <v/>
      </c>
      <c r="R3514" t="str">
        <f>IF(ISBLANK(A3514),"",SUMIF($A$3:$A3514,R$2,$B$3:$B3514))</f>
        <v/>
      </c>
      <c r="T3514" s="2" t="str">
        <f t="shared" si="443"/>
        <v/>
      </c>
      <c r="U3514" s="2" t="str">
        <f t="shared" si="444"/>
        <v/>
      </c>
      <c r="V3514" s="2" t="str">
        <f t="shared" si="445"/>
        <v/>
      </c>
      <c r="W3514" s="2" t="str">
        <f t="shared" si="446"/>
        <v/>
      </c>
    </row>
    <row r="3515" spans="8:23" x14ac:dyDescent="0.3">
      <c r="H3515" s="12">
        <f t="shared" si="439"/>
        <v>0</v>
      </c>
      <c r="I3515" s="2" t="str">
        <f t="shared" si="440"/>
        <v/>
      </c>
      <c r="J3515" s="2" t="str">
        <f>IF(ISBLANK(A3515),"",-SUM(I$3:I3515))</f>
        <v/>
      </c>
      <c r="K3515" s="2" t="str">
        <f t="shared" si="441"/>
        <v/>
      </c>
      <c r="L3515" s="7" t="str">
        <f t="shared" si="442"/>
        <v/>
      </c>
      <c r="M3515" s="7" t="str">
        <f>IF(ISBLANK(A3515),"",K3515/($M$1+SUM(K$3:K3514)))</f>
        <v/>
      </c>
      <c r="N3515" t="str">
        <f>IF(ISBLANK(A3515),"",IF(H3516=0,NETWORKDAYS($H$3,H3515,holiday!$B$2:$B$10),IF(DAY(H3515)&lt;DAY(H3516),NETWORKDAYS($H$3,H3515,holiday!$B$2:$B$10),0)))</f>
        <v/>
      </c>
      <c r="O3515" t="str">
        <f>IF(ISBLANK(A3515),"",SUMIF($A$3:$A3515,O$2,$B$3:$B3515))</f>
        <v/>
      </c>
      <c r="P3515" t="str">
        <f>IF(ISBLANK(A3515),"",SUMIF($A$3:$A3515,P$2,$B$3:$B3515))</f>
        <v/>
      </c>
      <c r="Q3515" t="str">
        <f>IF(ISBLANK(A3515),"",SUMIF($A$3:$A3515,Q$2,$B$3:$B3515))</f>
        <v/>
      </c>
      <c r="R3515" t="str">
        <f>IF(ISBLANK(A3515),"",SUMIF($A$3:$A3515,R$2,$B$3:$B3515))</f>
        <v/>
      </c>
      <c r="T3515" s="2" t="str">
        <f t="shared" si="443"/>
        <v/>
      </c>
      <c r="U3515" s="2" t="str">
        <f t="shared" si="444"/>
        <v/>
      </c>
      <c r="V3515" s="2" t="str">
        <f t="shared" si="445"/>
        <v/>
      </c>
      <c r="W3515" s="2" t="str">
        <f t="shared" si="446"/>
        <v/>
      </c>
    </row>
    <row r="3516" spans="8:23" x14ac:dyDescent="0.3">
      <c r="H3516" s="12">
        <f t="shared" si="439"/>
        <v>0</v>
      </c>
      <c r="I3516" s="2" t="str">
        <f t="shared" si="440"/>
        <v/>
      </c>
      <c r="J3516" s="2" t="str">
        <f>IF(ISBLANK(A3516),"",-SUM(I$3:I3516))</f>
        <v/>
      </c>
      <c r="K3516" s="2" t="str">
        <f t="shared" si="441"/>
        <v/>
      </c>
      <c r="L3516" s="7" t="str">
        <f t="shared" si="442"/>
        <v/>
      </c>
      <c r="M3516" s="7" t="str">
        <f>IF(ISBLANK(A3516),"",K3516/($M$1+SUM(K$3:K3515)))</f>
        <v/>
      </c>
      <c r="N3516" t="str">
        <f>IF(ISBLANK(A3516),"",IF(H3517=0,NETWORKDAYS($H$3,H3516,holiday!$B$2:$B$10),IF(DAY(H3516)&lt;DAY(H3517),NETWORKDAYS($H$3,H3516,holiday!$B$2:$B$10),0)))</f>
        <v/>
      </c>
      <c r="O3516" t="str">
        <f>IF(ISBLANK(A3516),"",SUMIF($A$3:$A3516,O$2,$B$3:$B3516))</f>
        <v/>
      </c>
      <c r="P3516" t="str">
        <f>IF(ISBLANK(A3516),"",SUMIF($A$3:$A3516,P$2,$B$3:$B3516))</f>
        <v/>
      </c>
      <c r="Q3516" t="str">
        <f>IF(ISBLANK(A3516),"",SUMIF($A$3:$A3516,Q$2,$B$3:$B3516))</f>
        <v/>
      </c>
      <c r="R3516" t="str">
        <f>IF(ISBLANK(A3516),"",SUMIF($A$3:$A3516,R$2,$B$3:$B3516))</f>
        <v/>
      </c>
      <c r="T3516" s="2" t="str">
        <f t="shared" si="443"/>
        <v/>
      </c>
      <c r="U3516" s="2" t="str">
        <f t="shared" si="444"/>
        <v/>
      </c>
      <c r="V3516" s="2" t="str">
        <f t="shared" si="445"/>
        <v/>
      </c>
      <c r="W3516" s="2" t="str">
        <f t="shared" si="446"/>
        <v/>
      </c>
    </row>
    <row r="3517" spans="8:23" x14ac:dyDescent="0.3">
      <c r="H3517" s="12">
        <f t="shared" si="439"/>
        <v>0</v>
      </c>
      <c r="I3517" s="2" t="str">
        <f t="shared" si="440"/>
        <v/>
      </c>
      <c r="J3517" s="2" t="str">
        <f>IF(ISBLANK(A3517),"",-SUM(I$3:I3517))</f>
        <v/>
      </c>
      <c r="K3517" s="2" t="str">
        <f t="shared" si="441"/>
        <v/>
      </c>
      <c r="L3517" s="7" t="str">
        <f t="shared" si="442"/>
        <v/>
      </c>
      <c r="M3517" s="7" t="str">
        <f>IF(ISBLANK(A3517),"",K3517/($M$1+SUM(K$3:K3516)))</f>
        <v/>
      </c>
      <c r="N3517" t="str">
        <f>IF(ISBLANK(A3517),"",IF(H3518=0,NETWORKDAYS($H$3,H3517,holiday!$B$2:$B$10),IF(DAY(H3517)&lt;DAY(H3518),NETWORKDAYS($H$3,H3517,holiday!$B$2:$B$10),0)))</f>
        <v/>
      </c>
      <c r="O3517" t="str">
        <f>IF(ISBLANK(A3517),"",SUMIF($A$3:$A3517,O$2,$B$3:$B3517))</f>
        <v/>
      </c>
      <c r="P3517" t="str">
        <f>IF(ISBLANK(A3517),"",SUMIF($A$3:$A3517,P$2,$B$3:$B3517))</f>
        <v/>
      </c>
      <c r="Q3517" t="str">
        <f>IF(ISBLANK(A3517),"",SUMIF($A$3:$A3517,Q$2,$B$3:$B3517))</f>
        <v/>
      </c>
      <c r="R3517" t="str">
        <f>IF(ISBLANK(A3517),"",SUMIF($A$3:$A3517,R$2,$B$3:$B3517))</f>
        <v/>
      </c>
      <c r="T3517" s="2" t="str">
        <f t="shared" si="443"/>
        <v/>
      </c>
      <c r="U3517" s="2" t="str">
        <f t="shared" si="444"/>
        <v/>
      </c>
      <c r="V3517" s="2" t="str">
        <f t="shared" si="445"/>
        <v/>
      </c>
      <c r="W3517" s="2" t="str">
        <f t="shared" si="446"/>
        <v/>
      </c>
    </row>
    <row r="3518" spans="8:23" x14ac:dyDescent="0.3">
      <c r="H3518" s="12">
        <f t="shared" si="439"/>
        <v>0</v>
      </c>
      <c r="I3518" s="2" t="str">
        <f t="shared" si="440"/>
        <v/>
      </c>
      <c r="J3518" s="2" t="str">
        <f>IF(ISBLANK(A3518),"",-SUM(I$3:I3518))</f>
        <v/>
      </c>
      <c r="K3518" s="2" t="str">
        <f t="shared" si="441"/>
        <v/>
      </c>
      <c r="L3518" s="7" t="str">
        <f t="shared" si="442"/>
        <v/>
      </c>
      <c r="M3518" s="7" t="str">
        <f>IF(ISBLANK(A3518),"",K3518/($M$1+SUM(K$3:K3517)))</f>
        <v/>
      </c>
      <c r="N3518" t="str">
        <f>IF(ISBLANK(A3518),"",IF(H3519=0,NETWORKDAYS($H$3,H3518,holiday!$B$2:$B$10),IF(DAY(H3518)&lt;DAY(H3519),NETWORKDAYS($H$3,H3518,holiday!$B$2:$B$10),0)))</f>
        <v/>
      </c>
      <c r="O3518" t="str">
        <f>IF(ISBLANK(A3518),"",SUMIF($A$3:$A3518,O$2,$B$3:$B3518))</f>
        <v/>
      </c>
      <c r="P3518" t="str">
        <f>IF(ISBLANK(A3518),"",SUMIF($A$3:$A3518,P$2,$B$3:$B3518))</f>
        <v/>
      </c>
      <c r="Q3518" t="str">
        <f>IF(ISBLANK(A3518),"",SUMIF($A$3:$A3518,Q$2,$B$3:$B3518))</f>
        <v/>
      </c>
      <c r="R3518" t="str">
        <f>IF(ISBLANK(A3518),"",SUMIF($A$3:$A3518,R$2,$B$3:$B3518))</f>
        <v/>
      </c>
      <c r="T3518" s="2" t="str">
        <f t="shared" si="443"/>
        <v/>
      </c>
      <c r="U3518" s="2" t="str">
        <f t="shared" si="444"/>
        <v/>
      </c>
      <c r="V3518" s="2" t="str">
        <f t="shared" si="445"/>
        <v/>
      </c>
      <c r="W3518" s="2" t="str">
        <f t="shared" si="446"/>
        <v/>
      </c>
    </row>
    <row r="3519" spans="8:23" x14ac:dyDescent="0.3">
      <c r="H3519" s="12">
        <f t="shared" si="439"/>
        <v>0</v>
      </c>
      <c r="I3519" s="2" t="str">
        <f t="shared" si="440"/>
        <v/>
      </c>
      <c r="J3519" s="2" t="str">
        <f>IF(ISBLANK(A3519),"",-SUM(I$3:I3519))</f>
        <v/>
      </c>
      <c r="K3519" s="2" t="str">
        <f t="shared" si="441"/>
        <v/>
      </c>
      <c r="L3519" s="7" t="str">
        <f t="shared" si="442"/>
        <v/>
      </c>
      <c r="M3519" s="7" t="str">
        <f>IF(ISBLANK(A3519),"",K3519/($M$1+SUM(K$3:K3518)))</f>
        <v/>
      </c>
      <c r="N3519" t="str">
        <f>IF(ISBLANK(A3519),"",IF(H3520=0,NETWORKDAYS($H$3,H3519,holiday!$B$2:$B$10),IF(DAY(H3519)&lt;DAY(H3520),NETWORKDAYS($H$3,H3519,holiday!$B$2:$B$10),0)))</f>
        <v/>
      </c>
      <c r="O3519" t="str">
        <f>IF(ISBLANK(A3519),"",SUMIF($A$3:$A3519,O$2,$B$3:$B3519))</f>
        <v/>
      </c>
      <c r="P3519" t="str">
        <f>IF(ISBLANK(A3519),"",SUMIF($A$3:$A3519,P$2,$B$3:$B3519))</f>
        <v/>
      </c>
      <c r="Q3519" t="str">
        <f>IF(ISBLANK(A3519),"",SUMIF($A$3:$A3519,Q$2,$B$3:$B3519))</f>
        <v/>
      </c>
      <c r="R3519" t="str">
        <f>IF(ISBLANK(A3519),"",SUMIF($A$3:$A3519,R$2,$B$3:$B3519))</f>
        <v/>
      </c>
      <c r="T3519" s="2" t="str">
        <f t="shared" si="443"/>
        <v/>
      </c>
      <c r="U3519" s="2" t="str">
        <f t="shared" si="444"/>
        <v/>
      </c>
      <c r="V3519" s="2" t="str">
        <f t="shared" si="445"/>
        <v/>
      </c>
      <c r="W3519" s="2" t="str">
        <f t="shared" si="446"/>
        <v/>
      </c>
    </row>
    <row r="3520" spans="8:23" x14ac:dyDescent="0.3">
      <c r="H3520" s="12">
        <f t="shared" si="439"/>
        <v>0</v>
      </c>
      <c r="I3520" s="2" t="str">
        <f t="shared" si="440"/>
        <v/>
      </c>
      <c r="J3520" s="2" t="str">
        <f>IF(ISBLANK(A3520),"",-SUM(I$3:I3520))</f>
        <v/>
      </c>
      <c r="K3520" s="2" t="str">
        <f t="shared" si="441"/>
        <v/>
      </c>
      <c r="L3520" s="7" t="str">
        <f t="shared" si="442"/>
        <v/>
      </c>
      <c r="M3520" s="7" t="str">
        <f>IF(ISBLANK(A3520),"",K3520/($M$1+SUM(K$3:K3519)))</f>
        <v/>
      </c>
      <c r="N3520" t="str">
        <f>IF(ISBLANK(A3520),"",IF(H3521=0,NETWORKDAYS($H$3,H3520,holiday!$B$2:$B$10),IF(DAY(H3520)&lt;DAY(H3521),NETWORKDAYS($H$3,H3520,holiday!$B$2:$B$10),0)))</f>
        <v/>
      </c>
      <c r="O3520" t="str">
        <f>IF(ISBLANK(A3520),"",SUMIF($A$3:$A3520,O$2,$B$3:$B3520))</f>
        <v/>
      </c>
      <c r="P3520" t="str">
        <f>IF(ISBLANK(A3520),"",SUMIF($A$3:$A3520,P$2,$B$3:$B3520))</f>
        <v/>
      </c>
      <c r="Q3520" t="str">
        <f>IF(ISBLANK(A3520),"",SUMIF($A$3:$A3520,Q$2,$B$3:$B3520))</f>
        <v/>
      </c>
      <c r="R3520" t="str">
        <f>IF(ISBLANK(A3520),"",SUMIF($A$3:$A3520,R$2,$B$3:$B3520))</f>
        <v/>
      </c>
      <c r="T3520" s="2" t="str">
        <f t="shared" si="443"/>
        <v/>
      </c>
      <c r="U3520" s="2" t="str">
        <f t="shared" si="444"/>
        <v/>
      </c>
      <c r="V3520" s="2" t="str">
        <f t="shared" si="445"/>
        <v/>
      </c>
      <c r="W3520" s="2" t="str">
        <f t="shared" si="446"/>
        <v/>
      </c>
    </row>
    <row r="3521" spans="8:23" x14ac:dyDescent="0.3">
      <c r="H3521" s="12">
        <f t="shared" si="439"/>
        <v>0</v>
      </c>
      <c r="I3521" s="2" t="str">
        <f t="shared" si="440"/>
        <v/>
      </c>
      <c r="J3521" s="2" t="str">
        <f>IF(ISBLANK(A3521),"",-SUM(I$3:I3521))</f>
        <v/>
      </c>
      <c r="K3521" s="2" t="str">
        <f t="shared" si="441"/>
        <v/>
      </c>
      <c r="L3521" s="7" t="str">
        <f t="shared" si="442"/>
        <v/>
      </c>
      <c r="M3521" s="7" t="str">
        <f>IF(ISBLANK(A3521),"",K3521/($M$1+SUM(K$3:K3520)))</f>
        <v/>
      </c>
      <c r="N3521" t="str">
        <f>IF(ISBLANK(A3521),"",IF(H3522=0,NETWORKDAYS($H$3,H3521,holiday!$B$2:$B$10),IF(DAY(H3521)&lt;DAY(H3522),NETWORKDAYS($H$3,H3521,holiday!$B$2:$B$10),0)))</f>
        <v/>
      </c>
      <c r="O3521" t="str">
        <f>IF(ISBLANK(A3521),"",SUMIF($A$3:$A3521,O$2,$B$3:$B3521))</f>
        <v/>
      </c>
      <c r="P3521" t="str">
        <f>IF(ISBLANK(A3521),"",SUMIF($A$3:$A3521,P$2,$B$3:$B3521))</f>
        <v/>
      </c>
      <c r="Q3521" t="str">
        <f>IF(ISBLANK(A3521),"",SUMIF($A$3:$A3521,Q$2,$B$3:$B3521))</f>
        <v/>
      </c>
      <c r="R3521" t="str">
        <f>IF(ISBLANK(A3521),"",SUMIF($A$3:$A3521,R$2,$B$3:$B3521))</f>
        <v/>
      </c>
      <c r="T3521" s="2" t="str">
        <f t="shared" si="443"/>
        <v/>
      </c>
      <c r="U3521" s="2" t="str">
        <f t="shared" si="444"/>
        <v/>
      </c>
      <c r="V3521" s="2" t="str">
        <f t="shared" si="445"/>
        <v/>
      </c>
      <c r="W3521" s="2" t="str">
        <f t="shared" si="446"/>
        <v/>
      </c>
    </row>
    <row r="3522" spans="8:23" x14ac:dyDescent="0.3">
      <c r="H3522" s="12">
        <f t="shared" si="439"/>
        <v>0</v>
      </c>
      <c r="I3522" s="2" t="str">
        <f t="shared" si="440"/>
        <v/>
      </c>
      <c r="J3522" s="2" t="str">
        <f>IF(ISBLANK(A3522),"",-SUM(I$3:I3522))</f>
        <v/>
      </c>
      <c r="K3522" s="2" t="str">
        <f t="shared" si="441"/>
        <v/>
      </c>
      <c r="L3522" s="7" t="str">
        <f t="shared" si="442"/>
        <v/>
      </c>
      <c r="M3522" s="7" t="str">
        <f>IF(ISBLANK(A3522),"",K3522/($M$1+SUM(K$3:K3521)))</f>
        <v/>
      </c>
      <c r="N3522" t="str">
        <f>IF(ISBLANK(A3522),"",IF(H3523=0,NETWORKDAYS($H$3,H3522,holiday!$B$2:$B$10),IF(DAY(H3522)&lt;DAY(H3523),NETWORKDAYS($H$3,H3522,holiday!$B$2:$B$10),0)))</f>
        <v/>
      </c>
      <c r="O3522" t="str">
        <f>IF(ISBLANK(A3522),"",SUMIF($A$3:$A3522,O$2,$B$3:$B3522))</f>
        <v/>
      </c>
      <c r="P3522" t="str">
        <f>IF(ISBLANK(A3522),"",SUMIF($A$3:$A3522,P$2,$B$3:$B3522))</f>
        <v/>
      </c>
      <c r="Q3522" t="str">
        <f>IF(ISBLANK(A3522),"",SUMIF($A$3:$A3522,Q$2,$B$3:$B3522))</f>
        <v/>
      </c>
      <c r="R3522" t="str">
        <f>IF(ISBLANK(A3522),"",SUMIF($A$3:$A3522,R$2,$B$3:$B3522))</f>
        <v/>
      </c>
      <c r="T3522" s="2" t="str">
        <f t="shared" si="443"/>
        <v/>
      </c>
      <c r="U3522" s="2" t="str">
        <f t="shared" si="444"/>
        <v/>
      </c>
      <c r="V3522" s="2" t="str">
        <f t="shared" si="445"/>
        <v/>
      </c>
      <c r="W3522" s="2" t="str">
        <f t="shared" si="446"/>
        <v/>
      </c>
    </row>
    <row r="3523" spans="8:23" x14ac:dyDescent="0.3">
      <c r="H3523" s="12">
        <f t="shared" si="439"/>
        <v>0</v>
      </c>
      <c r="I3523" s="2" t="str">
        <f t="shared" si="440"/>
        <v/>
      </c>
      <c r="J3523" s="2" t="str">
        <f>IF(ISBLANK(A3523),"",-SUM(I$3:I3523))</f>
        <v/>
      </c>
      <c r="K3523" s="2" t="str">
        <f t="shared" si="441"/>
        <v/>
      </c>
      <c r="L3523" s="7" t="str">
        <f t="shared" si="442"/>
        <v/>
      </c>
      <c r="M3523" s="7" t="str">
        <f>IF(ISBLANK(A3523),"",K3523/($M$1+SUM(K$3:K3522)))</f>
        <v/>
      </c>
      <c r="N3523" t="str">
        <f>IF(ISBLANK(A3523),"",IF(H3524=0,NETWORKDAYS($H$3,H3523,holiday!$B$2:$B$10),IF(DAY(H3523)&lt;DAY(H3524),NETWORKDAYS($H$3,H3523,holiday!$B$2:$B$10),0)))</f>
        <v/>
      </c>
      <c r="O3523" t="str">
        <f>IF(ISBLANK(A3523),"",SUMIF($A$3:$A3523,O$2,$B$3:$B3523))</f>
        <v/>
      </c>
      <c r="P3523" t="str">
        <f>IF(ISBLANK(A3523),"",SUMIF($A$3:$A3523,P$2,$B$3:$B3523))</f>
        <v/>
      </c>
      <c r="Q3523" t="str">
        <f>IF(ISBLANK(A3523),"",SUMIF($A$3:$A3523,Q$2,$B$3:$B3523))</f>
        <v/>
      </c>
      <c r="R3523" t="str">
        <f>IF(ISBLANK(A3523),"",SUMIF($A$3:$A3523,R$2,$B$3:$B3523))</f>
        <v/>
      </c>
      <c r="T3523" s="2" t="str">
        <f t="shared" si="443"/>
        <v/>
      </c>
      <c r="U3523" s="2" t="str">
        <f t="shared" si="444"/>
        <v/>
      </c>
      <c r="V3523" s="2" t="str">
        <f t="shared" si="445"/>
        <v/>
      </c>
      <c r="W3523" s="2" t="str">
        <f t="shared" si="446"/>
        <v/>
      </c>
    </row>
    <row r="3524" spans="8:23" x14ac:dyDescent="0.3">
      <c r="H3524" s="12">
        <f t="shared" ref="H3524:H3587" si="447">IF(ISBLANK(D3524),,LEFT(D3524,LEN(D3524)-6)*1)</f>
        <v>0</v>
      </c>
      <c r="I3524" s="2" t="str">
        <f t="shared" si="440"/>
        <v/>
      </c>
      <c r="J3524" s="2" t="str">
        <f>IF(ISBLANK(A3524),"",-SUM(I$3:I3524))</f>
        <v/>
      </c>
      <c r="K3524" s="2" t="str">
        <f t="shared" si="441"/>
        <v/>
      </c>
      <c r="L3524" s="7" t="str">
        <f t="shared" si="442"/>
        <v/>
      </c>
      <c r="M3524" s="7" t="str">
        <f>IF(ISBLANK(A3524),"",K3524/($M$1+SUM(K$3:K3523)))</f>
        <v/>
      </c>
      <c r="N3524" t="str">
        <f>IF(ISBLANK(A3524),"",IF(H3525=0,NETWORKDAYS($H$3,H3524,holiday!$B$2:$B$10),IF(DAY(H3524)&lt;DAY(H3525),NETWORKDAYS($H$3,H3524,holiday!$B$2:$B$10),0)))</f>
        <v/>
      </c>
      <c r="O3524" t="str">
        <f>IF(ISBLANK(A3524),"",SUMIF($A$3:$A3524,O$2,$B$3:$B3524))</f>
        <v/>
      </c>
      <c r="P3524" t="str">
        <f>IF(ISBLANK(A3524),"",SUMIF($A$3:$A3524,P$2,$B$3:$B3524))</f>
        <v/>
      </c>
      <c r="Q3524" t="str">
        <f>IF(ISBLANK(A3524),"",SUMIF($A$3:$A3524,Q$2,$B$3:$B3524))</f>
        <v/>
      </c>
      <c r="R3524" t="str">
        <f>IF(ISBLANK(A3524),"",SUMIF($A$3:$A3524,R$2,$B$3:$B3524))</f>
        <v/>
      </c>
      <c r="T3524" s="2" t="str">
        <f t="shared" si="443"/>
        <v/>
      </c>
      <c r="U3524" s="2" t="str">
        <f t="shared" si="444"/>
        <v/>
      </c>
      <c r="V3524" s="2" t="str">
        <f t="shared" si="445"/>
        <v/>
      </c>
      <c r="W3524" s="2" t="str">
        <f t="shared" si="446"/>
        <v/>
      </c>
    </row>
    <row r="3525" spans="8:23" x14ac:dyDescent="0.3">
      <c r="H3525" s="12">
        <f t="shared" si="447"/>
        <v>0</v>
      </c>
      <c r="I3525" s="2" t="str">
        <f t="shared" si="440"/>
        <v/>
      </c>
      <c r="J3525" s="2" t="str">
        <f>IF(ISBLANK(A3525),"",-SUM(I$3:I3525))</f>
        <v/>
      </c>
      <c r="K3525" s="2" t="str">
        <f t="shared" si="441"/>
        <v/>
      </c>
      <c r="L3525" s="7" t="str">
        <f t="shared" si="442"/>
        <v/>
      </c>
      <c r="M3525" s="7" t="str">
        <f>IF(ISBLANK(A3525),"",K3525/($M$1+SUM(K$3:K3524)))</f>
        <v/>
      </c>
      <c r="N3525" t="str">
        <f>IF(ISBLANK(A3525),"",IF(H3526=0,NETWORKDAYS($H$3,H3525,holiday!$B$2:$B$10),IF(DAY(H3525)&lt;DAY(H3526),NETWORKDAYS($H$3,H3525,holiday!$B$2:$B$10),0)))</f>
        <v/>
      </c>
      <c r="O3525" t="str">
        <f>IF(ISBLANK(A3525),"",SUMIF($A$3:$A3525,O$2,$B$3:$B3525))</f>
        <v/>
      </c>
      <c r="P3525" t="str">
        <f>IF(ISBLANK(A3525),"",SUMIF($A$3:$A3525,P$2,$B$3:$B3525))</f>
        <v/>
      </c>
      <c r="Q3525" t="str">
        <f>IF(ISBLANK(A3525),"",SUMIF($A$3:$A3525,Q$2,$B$3:$B3525))</f>
        <v/>
      </c>
      <c r="R3525" t="str">
        <f>IF(ISBLANK(A3525),"",SUMIF($A$3:$A3525,R$2,$B$3:$B3525))</f>
        <v/>
      </c>
      <c r="T3525" s="2" t="str">
        <f t="shared" si="443"/>
        <v/>
      </c>
      <c r="U3525" s="2" t="str">
        <f t="shared" si="444"/>
        <v/>
      </c>
      <c r="V3525" s="2" t="str">
        <f t="shared" si="445"/>
        <v/>
      </c>
      <c r="W3525" s="2" t="str">
        <f t="shared" si="446"/>
        <v/>
      </c>
    </row>
    <row r="3526" spans="8:23" x14ac:dyDescent="0.3">
      <c r="H3526" s="12">
        <f t="shared" si="447"/>
        <v>0</v>
      </c>
      <c r="I3526" s="2" t="str">
        <f t="shared" si="440"/>
        <v/>
      </c>
      <c r="J3526" s="2" t="str">
        <f>IF(ISBLANK(A3526),"",-SUM(I$3:I3526))</f>
        <v/>
      </c>
      <c r="K3526" s="2" t="str">
        <f t="shared" si="441"/>
        <v/>
      </c>
      <c r="L3526" s="7" t="str">
        <f t="shared" si="442"/>
        <v/>
      </c>
      <c r="M3526" s="7" t="str">
        <f>IF(ISBLANK(A3526),"",K3526/($M$1+SUM(K$3:K3525)))</f>
        <v/>
      </c>
      <c r="N3526" t="str">
        <f>IF(ISBLANK(A3526),"",IF(H3527=0,NETWORKDAYS($H$3,H3526,holiday!$B$2:$B$10),IF(DAY(H3526)&lt;DAY(H3527),NETWORKDAYS($H$3,H3526,holiday!$B$2:$B$10),0)))</f>
        <v/>
      </c>
      <c r="O3526" t="str">
        <f>IF(ISBLANK(A3526),"",SUMIF($A$3:$A3526,O$2,$B$3:$B3526))</f>
        <v/>
      </c>
      <c r="P3526" t="str">
        <f>IF(ISBLANK(A3526),"",SUMIF($A$3:$A3526,P$2,$B$3:$B3526))</f>
        <v/>
      </c>
      <c r="Q3526" t="str">
        <f>IF(ISBLANK(A3526),"",SUMIF($A$3:$A3526,Q$2,$B$3:$B3526))</f>
        <v/>
      </c>
      <c r="R3526" t="str">
        <f>IF(ISBLANK(A3526),"",SUMIF($A$3:$A3526,R$2,$B$3:$B3526))</f>
        <v/>
      </c>
      <c r="T3526" s="2" t="str">
        <f t="shared" si="443"/>
        <v/>
      </c>
      <c r="U3526" s="2" t="str">
        <f t="shared" si="444"/>
        <v/>
      </c>
      <c r="V3526" s="2" t="str">
        <f t="shared" si="445"/>
        <v/>
      </c>
      <c r="W3526" s="2" t="str">
        <f t="shared" si="446"/>
        <v/>
      </c>
    </row>
    <row r="3527" spans="8:23" x14ac:dyDescent="0.3">
      <c r="H3527" s="12">
        <f t="shared" si="447"/>
        <v>0</v>
      </c>
      <c r="I3527" s="2" t="str">
        <f t="shared" si="440"/>
        <v/>
      </c>
      <c r="J3527" s="2" t="str">
        <f>IF(ISBLANK(A3527),"",-SUM(I$3:I3527))</f>
        <v/>
      </c>
      <c r="K3527" s="2" t="str">
        <f t="shared" si="441"/>
        <v/>
      </c>
      <c r="L3527" s="7" t="str">
        <f t="shared" si="442"/>
        <v/>
      </c>
      <c r="M3527" s="7" t="str">
        <f>IF(ISBLANK(A3527),"",K3527/($M$1+SUM(K$3:K3526)))</f>
        <v/>
      </c>
      <c r="N3527" t="str">
        <f>IF(ISBLANK(A3527),"",IF(H3528=0,NETWORKDAYS($H$3,H3527,holiday!$B$2:$B$10),IF(DAY(H3527)&lt;DAY(H3528),NETWORKDAYS($H$3,H3527,holiday!$B$2:$B$10),0)))</f>
        <v/>
      </c>
      <c r="O3527" t="str">
        <f>IF(ISBLANK(A3527),"",SUMIF($A$3:$A3527,O$2,$B$3:$B3527))</f>
        <v/>
      </c>
      <c r="P3527" t="str">
        <f>IF(ISBLANK(A3527),"",SUMIF($A$3:$A3527,P$2,$B$3:$B3527))</f>
        <v/>
      </c>
      <c r="Q3527" t="str">
        <f>IF(ISBLANK(A3527),"",SUMIF($A$3:$A3527,Q$2,$B$3:$B3527))</f>
        <v/>
      </c>
      <c r="R3527" t="str">
        <f>IF(ISBLANK(A3527),"",SUMIF($A$3:$A3527,R$2,$B$3:$B3527))</f>
        <v/>
      </c>
      <c r="T3527" s="2" t="str">
        <f t="shared" si="443"/>
        <v/>
      </c>
      <c r="U3527" s="2" t="str">
        <f t="shared" si="444"/>
        <v/>
      </c>
      <c r="V3527" s="2" t="str">
        <f t="shared" si="445"/>
        <v/>
      </c>
      <c r="W3527" s="2" t="str">
        <f t="shared" si="446"/>
        <v/>
      </c>
    </row>
    <row r="3528" spans="8:23" x14ac:dyDescent="0.3">
      <c r="H3528" s="12">
        <f t="shared" si="447"/>
        <v>0</v>
      </c>
      <c r="I3528" s="2" t="str">
        <f t="shared" si="440"/>
        <v/>
      </c>
      <c r="J3528" s="2" t="str">
        <f>IF(ISBLANK(A3528),"",-SUM(I$3:I3528))</f>
        <v/>
      </c>
      <c r="K3528" s="2" t="str">
        <f t="shared" si="441"/>
        <v/>
      </c>
      <c r="L3528" s="7" t="str">
        <f t="shared" si="442"/>
        <v/>
      </c>
      <c r="M3528" s="7" t="str">
        <f>IF(ISBLANK(A3528),"",K3528/($M$1+SUM(K$3:K3527)))</f>
        <v/>
      </c>
      <c r="N3528" t="str">
        <f>IF(ISBLANK(A3528),"",IF(H3529=0,NETWORKDAYS($H$3,H3528,holiday!$B$2:$B$10),IF(DAY(H3528)&lt;DAY(H3529),NETWORKDAYS($H$3,H3528,holiday!$B$2:$B$10),0)))</f>
        <v/>
      </c>
      <c r="O3528" t="str">
        <f>IF(ISBLANK(A3528),"",SUMIF($A$3:$A3528,O$2,$B$3:$B3528))</f>
        <v/>
      </c>
      <c r="P3528" t="str">
        <f>IF(ISBLANK(A3528),"",SUMIF($A$3:$A3528,P$2,$B$3:$B3528))</f>
        <v/>
      </c>
      <c r="Q3528" t="str">
        <f>IF(ISBLANK(A3528),"",SUMIF($A$3:$A3528,Q$2,$B$3:$B3528))</f>
        <v/>
      </c>
      <c r="R3528" t="str">
        <f>IF(ISBLANK(A3528),"",SUMIF($A$3:$A3528,R$2,$B$3:$B3528))</f>
        <v/>
      </c>
      <c r="T3528" s="2" t="str">
        <f t="shared" si="443"/>
        <v/>
      </c>
      <c r="U3528" s="2" t="str">
        <f t="shared" si="444"/>
        <v/>
      </c>
      <c r="V3528" s="2" t="str">
        <f t="shared" si="445"/>
        <v/>
      </c>
      <c r="W3528" s="2" t="str">
        <f t="shared" si="446"/>
        <v/>
      </c>
    </row>
    <row r="3529" spans="8:23" x14ac:dyDescent="0.3">
      <c r="H3529" s="12">
        <f t="shared" si="447"/>
        <v>0</v>
      </c>
      <c r="I3529" s="2" t="str">
        <f t="shared" si="440"/>
        <v/>
      </c>
      <c r="J3529" s="2" t="str">
        <f>IF(ISBLANK(A3529),"",-SUM(I$3:I3529))</f>
        <v/>
      </c>
      <c r="K3529" s="2" t="str">
        <f t="shared" si="441"/>
        <v/>
      </c>
      <c r="L3529" s="7" t="str">
        <f t="shared" si="442"/>
        <v/>
      </c>
      <c r="M3529" s="7" t="str">
        <f>IF(ISBLANK(A3529),"",K3529/($M$1+SUM(K$3:K3528)))</f>
        <v/>
      </c>
      <c r="N3529" t="str">
        <f>IF(ISBLANK(A3529),"",IF(H3530=0,NETWORKDAYS($H$3,H3529,holiday!$B$2:$B$10),IF(DAY(H3529)&lt;DAY(H3530),NETWORKDAYS($H$3,H3529,holiday!$B$2:$B$10),0)))</f>
        <v/>
      </c>
      <c r="O3529" t="str">
        <f>IF(ISBLANK(A3529),"",SUMIF($A$3:$A3529,O$2,$B$3:$B3529))</f>
        <v/>
      </c>
      <c r="P3529" t="str">
        <f>IF(ISBLANK(A3529),"",SUMIF($A$3:$A3529,P$2,$B$3:$B3529))</f>
        <v/>
      </c>
      <c r="Q3529" t="str">
        <f>IF(ISBLANK(A3529),"",SUMIF($A$3:$A3529,Q$2,$B$3:$B3529))</f>
        <v/>
      </c>
      <c r="R3529" t="str">
        <f>IF(ISBLANK(A3529),"",SUMIF($A$3:$A3529,R$2,$B$3:$B3529))</f>
        <v/>
      </c>
      <c r="T3529" s="2" t="str">
        <f t="shared" si="443"/>
        <v/>
      </c>
      <c r="U3529" s="2" t="str">
        <f t="shared" si="444"/>
        <v/>
      </c>
      <c r="V3529" s="2" t="str">
        <f t="shared" si="445"/>
        <v/>
      </c>
      <c r="W3529" s="2" t="str">
        <f t="shared" si="446"/>
        <v/>
      </c>
    </row>
    <row r="3530" spans="8:23" x14ac:dyDescent="0.3">
      <c r="H3530" s="12">
        <f t="shared" si="447"/>
        <v>0</v>
      </c>
      <c r="I3530" s="2" t="str">
        <f t="shared" si="440"/>
        <v/>
      </c>
      <c r="J3530" s="2" t="str">
        <f>IF(ISBLANK(A3530),"",-SUM(I$3:I3530))</f>
        <v/>
      </c>
      <c r="K3530" s="2" t="str">
        <f t="shared" si="441"/>
        <v/>
      </c>
      <c r="L3530" s="7" t="str">
        <f t="shared" si="442"/>
        <v/>
      </c>
      <c r="M3530" s="7" t="str">
        <f>IF(ISBLANK(A3530),"",K3530/($M$1+SUM(K$3:K3529)))</f>
        <v/>
      </c>
      <c r="N3530" t="str">
        <f>IF(ISBLANK(A3530),"",IF(H3531=0,NETWORKDAYS($H$3,H3530,holiday!$B$2:$B$10),IF(DAY(H3530)&lt;DAY(H3531),NETWORKDAYS($H$3,H3530,holiday!$B$2:$B$10),0)))</f>
        <v/>
      </c>
      <c r="O3530" t="str">
        <f>IF(ISBLANK(A3530),"",SUMIF($A$3:$A3530,O$2,$B$3:$B3530))</f>
        <v/>
      </c>
      <c r="P3530" t="str">
        <f>IF(ISBLANK(A3530),"",SUMIF($A$3:$A3530,P$2,$B$3:$B3530))</f>
        <v/>
      </c>
      <c r="Q3530" t="str">
        <f>IF(ISBLANK(A3530),"",SUMIF($A$3:$A3530,Q$2,$B$3:$B3530))</f>
        <v/>
      </c>
      <c r="R3530" t="str">
        <f>IF(ISBLANK(A3530),"",SUMIF($A$3:$A3530,R$2,$B$3:$B3530))</f>
        <v/>
      </c>
      <c r="T3530" s="2" t="str">
        <f t="shared" si="443"/>
        <v/>
      </c>
      <c r="U3530" s="2" t="str">
        <f t="shared" si="444"/>
        <v/>
      </c>
      <c r="V3530" s="2" t="str">
        <f t="shared" si="445"/>
        <v/>
      </c>
      <c r="W3530" s="2" t="str">
        <f t="shared" si="446"/>
        <v/>
      </c>
    </row>
    <row r="3531" spans="8:23" x14ac:dyDescent="0.3">
      <c r="H3531" s="12">
        <f t="shared" si="447"/>
        <v>0</v>
      </c>
      <c r="I3531" s="2" t="str">
        <f t="shared" si="440"/>
        <v/>
      </c>
      <c r="J3531" s="2" t="str">
        <f>IF(ISBLANK(A3531),"",-SUM(I$3:I3531))</f>
        <v/>
      </c>
      <c r="K3531" s="2" t="str">
        <f t="shared" si="441"/>
        <v/>
      </c>
      <c r="L3531" s="7" t="str">
        <f t="shared" si="442"/>
        <v/>
      </c>
      <c r="M3531" s="7" t="str">
        <f>IF(ISBLANK(A3531),"",K3531/($M$1+SUM(K$3:K3530)))</f>
        <v/>
      </c>
      <c r="N3531" t="str">
        <f>IF(ISBLANK(A3531),"",IF(H3532=0,NETWORKDAYS($H$3,H3531,holiday!$B$2:$B$10),IF(DAY(H3531)&lt;DAY(H3532),NETWORKDAYS($H$3,H3531,holiday!$B$2:$B$10),0)))</f>
        <v/>
      </c>
      <c r="O3531" t="str">
        <f>IF(ISBLANK(A3531),"",SUMIF($A$3:$A3531,O$2,$B$3:$B3531))</f>
        <v/>
      </c>
      <c r="P3531" t="str">
        <f>IF(ISBLANK(A3531),"",SUMIF($A$3:$A3531,P$2,$B$3:$B3531))</f>
        <v/>
      </c>
      <c r="Q3531" t="str">
        <f>IF(ISBLANK(A3531),"",SUMIF($A$3:$A3531,Q$2,$B$3:$B3531))</f>
        <v/>
      </c>
      <c r="R3531" t="str">
        <f>IF(ISBLANK(A3531),"",SUMIF($A$3:$A3531,R$2,$B$3:$B3531))</f>
        <v/>
      </c>
      <c r="T3531" s="2" t="str">
        <f t="shared" si="443"/>
        <v/>
      </c>
      <c r="U3531" s="2" t="str">
        <f t="shared" si="444"/>
        <v/>
      </c>
      <c r="V3531" s="2" t="str">
        <f t="shared" si="445"/>
        <v/>
      </c>
      <c r="W3531" s="2" t="str">
        <f t="shared" si="446"/>
        <v/>
      </c>
    </row>
    <row r="3532" spans="8:23" x14ac:dyDescent="0.3">
      <c r="H3532" s="12">
        <f t="shared" si="447"/>
        <v>0</v>
      </c>
      <c r="I3532" s="2" t="str">
        <f t="shared" si="440"/>
        <v/>
      </c>
      <c r="J3532" s="2" t="str">
        <f>IF(ISBLANK(A3532),"",-SUM(I$3:I3532))</f>
        <v/>
      </c>
      <c r="K3532" s="2" t="str">
        <f t="shared" si="441"/>
        <v/>
      </c>
      <c r="L3532" s="7" t="str">
        <f t="shared" si="442"/>
        <v/>
      </c>
      <c r="M3532" s="7" t="str">
        <f>IF(ISBLANK(A3532),"",K3532/($M$1+SUM(K$3:K3531)))</f>
        <v/>
      </c>
      <c r="N3532" t="str">
        <f>IF(ISBLANK(A3532),"",IF(H3533=0,NETWORKDAYS($H$3,H3532,holiday!$B$2:$B$10),IF(DAY(H3532)&lt;DAY(H3533),NETWORKDAYS($H$3,H3532,holiday!$B$2:$B$10),0)))</f>
        <v/>
      </c>
      <c r="O3532" t="str">
        <f>IF(ISBLANK(A3532),"",SUMIF($A$3:$A3532,O$2,$B$3:$B3532))</f>
        <v/>
      </c>
      <c r="P3532" t="str">
        <f>IF(ISBLANK(A3532),"",SUMIF($A$3:$A3532,P$2,$B$3:$B3532))</f>
        <v/>
      </c>
      <c r="Q3532" t="str">
        <f>IF(ISBLANK(A3532),"",SUMIF($A$3:$A3532,Q$2,$B$3:$B3532))</f>
        <v/>
      </c>
      <c r="R3532" t="str">
        <f>IF(ISBLANK(A3532),"",SUMIF($A$3:$A3532,R$2,$B$3:$B3532))</f>
        <v/>
      </c>
      <c r="T3532" s="2" t="str">
        <f t="shared" si="443"/>
        <v/>
      </c>
      <c r="U3532" s="2" t="str">
        <f t="shared" si="444"/>
        <v/>
      </c>
      <c r="V3532" s="2" t="str">
        <f t="shared" si="445"/>
        <v/>
      </c>
      <c r="W3532" s="2" t="str">
        <f t="shared" si="446"/>
        <v/>
      </c>
    </row>
    <row r="3533" spans="8:23" x14ac:dyDescent="0.3">
      <c r="H3533" s="12">
        <f t="shared" si="447"/>
        <v>0</v>
      </c>
      <c r="I3533" s="2" t="str">
        <f t="shared" si="440"/>
        <v/>
      </c>
      <c r="J3533" s="2" t="str">
        <f>IF(ISBLANK(A3533),"",-SUM(I$3:I3533))</f>
        <v/>
      </c>
      <c r="K3533" s="2" t="str">
        <f t="shared" si="441"/>
        <v/>
      </c>
      <c r="L3533" s="7" t="str">
        <f t="shared" si="442"/>
        <v/>
      </c>
      <c r="M3533" s="7" t="str">
        <f>IF(ISBLANK(A3533),"",K3533/($M$1+SUM(K$3:K3532)))</f>
        <v/>
      </c>
      <c r="N3533" t="str">
        <f>IF(ISBLANK(A3533),"",IF(H3534=0,NETWORKDAYS($H$3,H3533,holiday!$B$2:$B$10),IF(DAY(H3533)&lt;DAY(H3534),NETWORKDAYS($H$3,H3533,holiday!$B$2:$B$10),0)))</f>
        <v/>
      </c>
      <c r="O3533" t="str">
        <f>IF(ISBLANK(A3533),"",SUMIF($A$3:$A3533,O$2,$B$3:$B3533))</f>
        <v/>
      </c>
      <c r="P3533" t="str">
        <f>IF(ISBLANK(A3533),"",SUMIF($A$3:$A3533,P$2,$B$3:$B3533))</f>
        <v/>
      </c>
      <c r="Q3533" t="str">
        <f>IF(ISBLANK(A3533),"",SUMIF($A$3:$A3533,Q$2,$B$3:$B3533))</f>
        <v/>
      </c>
      <c r="R3533" t="str">
        <f>IF(ISBLANK(A3533),"",SUMIF($A$3:$A3533,R$2,$B$3:$B3533))</f>
        <v/>
      </c>
      <c r="T3533" s="2" t="str">
        <f t="shared" si="443"/>
        <v/>
      </c>
      <c r="U3533" s="2" t="str">
        <f t="shared" si="444"/>
        <v/>
      </c>
      <c r="V3533" s="2" t="str">
        <f t="shared" si="445"/>
        <v/>
      </c>
      <c r="W3533" s="2" t="str">
        <f t="shared" si="446"/>
        <v/>
      </c>
    </row>
    <row r="3534" spans="8:23" x14ac:dyDescent="0.3">
      <c r="H3534" s="12">
        <f t="shared" si="447"/>
        <v>0</v>
      </c>
      <c r="I3534" s="2" t="str">
        <f t="shared" si="440"/>
        <v/>
      </c>
      <c r="J3534" s="2" t="str">
        <f>IF(ISBLANK(A3534),"",-SUM(I$3:I3534))</f>
        <v/>
      </c>
      <c r="K3534" s="2" t="str">
        <f t="shared" si="441"/>
        <v/>
      </c>
      <c r="L3534" s="7" t="str">
        <f t="shared" si="442"/>
        <v/>
      </c>
      <c r="M3534" s="7" t="str">
        <f>IF(ISBLANK(A3534),"",K3534/($M$1+SUM(K$3:K3533)))</f>
        <v/>
      </c>
      <c r="N3534" t="str">
        <f>IF(ISBLANK(A3534),"",IF(H3535=0,NETWORKDAYS($H$3,H3534,holiday!$B$2:$B$10),IF(DAY(H3534)&lt;DAY(H3535),NETWORKDAYS($H$3,H3534,holiday!$B$2:$B$10),0)))</f>
        <v/>
      </c>
      <c r="O3534" t="str">
        <f>IF(ISBLANK(A3534),"",SUMIF($A$3:$A3534,O$2,$B$3:$B3534))</f>
        <v/>
      </c>
      <c r="P3534" t="str">
        <f>IF(ISBLANK(A3534),"",SUMIF($A$3:$A3534,P$2,$B$3:$B3534))</f>
        <v/>
      </c>
      <c r="Q3534" t="str">
        <f>IF(ISBLANK(A3534),"",SUMIF($A$3:$A3534,Q$2,$B$3:$B3534))</f>
        <v/>
      </c>
      <c r="R3534" t="str">
        <f>IF(ISBLANK(A3534),"",SUMIF($A$3:$A3534,R$2,$B$3:$B3534))</f>
        <v/>
      </c>
      <c r="T3534" s="2" t="str">
        <f t="shared" si="443"/>
        <v/>
      </c>
      <c r="U3534" s="2" t="str">
        <f t="shared" si="444"/>
        <v/>
      </c>
      <c r="V3534" s="2" t="str">
        <f t="shared" si="445"/>
        <v/>
      </c>
      <c r="W3534" s="2" t="str">
        <f t="shared" si="446"/>
        <v/>
      </c>
    </row>
    <row r="3535" spans="8:23" x14ac:dyDescent="0.3">
      <c r="H3535" s="12">
        <f t="shared" si="447"/>
        <v>0</v>
      </c>
      <c r="I3535" s="2" t="str">
        <f t="shared" si="440"/>
        <v/>
      </c>
      <c r="J3535" s="2" t="str">
        <f>IF(ISBLANK(A3535),"",-SUM(I$3:I3535))</f>
        <v/>
      </c>
      <c r="K3535" s="2" t="str">
        <f t="shared" si="441"/>
        <v/>
      </c>
      <c r="L3535" s="7" t="str">
        <f t="shared" si="442"/>
        <v/>
      </c>
      <c r="M3535" s="7" t="str">
        <f>IF(ISBLANK(A3535),"",K3535/($M$1+SUM(K$3:K3534)))</f>
        <v/>
      </c>
      <c r="N3535" t="str">
        <f>IF(ISBLANK(A3535),"",IF(H3536=0,NETWORKDAYS($H$3,H3535,holiday!$B$2:$B$10),IF(DAY(H3535)&lt;DAY(H3536),NETWORKDAYS($H$3,H3535,holiday!$B$2:$B$10),0)))</f>
        <v/>
      </c>
      <c r="O3535" t="str">
        <f>IF(ISBLANK(A3535),"",SUMIF($A$3:$A3535,O$2,$B$3:$B3535))</f>
        <v/>
      </c>
      <c r="P3535" t="str">
        <f>IF(ISBLANK(A3535),"",SUMIF($A$3:$A3535,P$2,$B$3:$B3535))</f>
        <v/>
      </c>
      <c r="Q3535" t="str">
        <f>IF(ISBLANK(A3535),"",SUMIF($A$3:$A3535,Q$2,$B$3:$B3535))</f>
        <v/>
      </c>
      <c r="R3535" t="str">
        <f>IF(ISBLANK(A3535),"",SUMIF($A$3:$A3535,R$2,$B$3:$B3535))</f>
        <v/>
      </c>
      <c r="T3535" s="2" t="str">
        <f t="shared" si="443"/>
        <v/>
      </c>
      <c r="U3535" s="2" t="str">
        <f t="shared" si="444"/>
        <v/>
      </c>
      <c r="V3535" s="2" t="str">
        <f t="shared" si="445"/>
        <v/>
      </c>
      <c r="W3535" s="2" t="str">
        <f t="shared" si="446"/>
        <v/>
      </c>
    </row>
    <row r="3536" spans="8:23" x14ac:dyDescent="0.3">
      <c r="H3536" s="12">
        <f t="shared" si="447"/>
        <v>0</v>
      </c>
      <c r="I3536" s="2" t="str">
        <f t="shared" si="440"/>
        <v/>
      </c>
      <c r="J3536" s="2" t="str">
        <f>IF(ISBLANK(A3536),"",-SUM(I$3:I3536))</f>
        <v/>
      </c>
      <c r="K3536" s="2" t="str">
        <f t="shared" si="441"/>
        <v/>
      </c>
      <c r="L3536" s="7" t="str">
        <f t="shared" si="442"/>
        <v/>
      </c>
      <c r="M3536" s="7" t="str">
        <f>IF(ISBLANK(A3536),"",K3536/($M$1+SUM(K$3:K3535)))</f>
        <v/>
      </c>
      <c r="N3536" t="str">
        <f>IF(ISBLANK(A3536),"",IF(H3537=0,NETWORKDAYS($H$3,H3536,holiday!$B$2:$B$10),IF(DAY(H3536)&lt;DAY(H3537),NETWORKDAYS($H$3,H3536,holiday!$B$2:$B$10),0)))</f>
        <v/>
      </c>
      <c r="O3536" t="str">
        <f>IF(ISBLANK(A3536),"",SUMIF($A$3:$A3536,O$2,$B$3:$B3536))</f>
        <v/>
      </c>
      <c r="P3536" t="str">
        <f>IF(ISBLANK(A3536),"",SUMIF($A$3:$A3536,P$2,$B$3:$B3536))</f>
        <v/>
      </c>
      <c r="Q3536" t="str">
        <f>IF(ISBLANK(A3536),"",SUMIF($A$3:$A3536,Q$2,$B$3:$B3536))</f>
        <v/>
      </c>
      <c r="R3536" t="str">
        <f>IF(ISBLANK(A3536),"",SUMIF($A$3:$A3536,R$2,$B$3:$B3536))</f>
        <v/>
      </c>
      <c r="T3536" s="2" t="str">
        <f t="shared" si="443"/>
        <v/>
      </c>
      <c r="U3536" s="2" t="str">
        <f t="shared" si="444"/>
        <v/>
      </c>
      <c r="V3536" s="2" t="str">
        <f t="shared" si="445"/>
        <v/>
      </c>
      <c r="W3536" s="2" t="str">
        <f t="shared" si="446"/>
        <v/>
      </c>
    </row>
    <row r="3537" spans="8:23" x14ac:dyDescent="0.3">
      <c r="H3537" s="12">
        <f t="shared" si="447"/>
        <v>0</v>
      </c>
      <c r="I3537" s="2" t="str">
        <f t="shared" si="440"/>
        <v/>
      </c>
      <c r="J3537" s="2" t="str">
        <f>IF(ISBLANK(A3537),"",-SUM(I$3:I3537))</f>
        <v/>
      </c>
      <c r="K3537" s="2" t="str">
        <f t="shared" si="441"/>
        <v/>
      </c>
      <c r="L3537" s="7" t="str">
        <f t="shared" si="442"/>
        <v/>
      </c>
      <c r="M3537" s="7" t="str">
        <f>IF(ISBLANK(A3537),"",K3537/($M$1+SUM(K$3:K3536)))</f>
        <v/>
      </c>
      <c r="N3537" t="str">
        <f>IF(ISBLANK(A3537),"",IF(H3538=0,NETWORKDAYS($H$3,H3537,holiday!$B$2:$B$10),IF(DAY(H3537)&lt;DAY(H3538),NETWORKDAYS($H$3,H3537,holiday!$B$2:$B$10),0)))</f>
        <v/>
      </c>
      <c r="O3537" t="str">
        <f>IF(ISBLANK(A3537),"",SUMIF($A$3:$A3537,O$2,$B$3:$B3537))</f>
        <v/>
      </c>
      <c r="P3537" t="str">
        <f>IF(ISBLANK(A3537),"",SUMIF($A$3:$A3537,P$2,$B$3:$B3537))</f>
        <v/>
      </c>
      <c r="Q3537" t="str">
        <f>IF(ISBLANK(A3537),"",SUMIF($A$3:$A3537,Q$2,$B$3:$B3537))</f>
        <v/>
      </c>
      <c r="R3537" t="str">
        <f>IF(ISBLANK(A3537),"",SUMIF($A$3:$A3537,R$2,$B$3:$B3537))</f>
        <v/>
      </c>
      <c r="T3537" s="2" t="str">
        <f t="shared" si="443"/>
        <v/>
      </c>
      <c r="U3537" s="2" t="str">
        <f t="shared" si="444"/>
        <v/>
      </c>
      <c r="V3537" s="2" t="str">
        <f t="shared" si="445"/>
        <v/>
      </c>
      <c r="W3537" s="2" t="str">
        <f t="shared" si="446"/>
        <v/>
      </c>
    </row>
    <row r="3538" spans="8:23" x14ac:dyDescent="0.3">
      <c r="H3538" s="12">
        <f t="shared" si="447"/>
        <v>0</v>
      </c>
      <c r="I3538" s="2" t="str">
        <f t="shared" si="440"/>
        <v/>
      </c>
      <c r="J3538" s="2" t="str">
        <f>IF(ISBLANK(A3538),"",-SUM(I$3:I3538))</f>
        <v/>
      </c>
      <c r="K3538" s="2" t="str">
        <f t="shared" si="441"/>
        <v/>
      </c>
      <c r="L3538" s="7" t="str">
        <f t="shared" si="442"/>
        <v/>
      </c>
      <c r="M3538" s="7" t="str">
        <f>IF(ISBLANK(A3538),"",K3538/($M$1+SUM(K$3:K3537)))</f>
        <v/>
      </c>
      <c r="N3538" t="str">
        <f>IF(ISBLANK(A3538),"",IF(H3539=0,NETWORKDAYS($H$3,H3538,holiday!$B$2:$B$10),IF(DAY(H3538)&lt;DAY(H3539),NETWORKDAYS($H$3,H3538,holiday!$B$2:$B$10),0)))</f>
        <v/>
      </c>
      <c r="O3538" t="str">
        <f>IF(ISBLANK(A3538),"",SUMIF($A$3:$A3538,O$2,$B$3:$B3538))</f>
        <v/>
      </c>
      <c r="P3538" t="str">
        <f>IF(ISBLANK(A3538),"",SUMIF($A$3:$A3538,P$2,$B$3:$B3538))</f>
        <v/>
      </c>
      <c r="Q3538" t="str">
        <f>IF(ISBLANK(A3538),"",SUMIF($A$3:$A3538,Q$2,$B$3:$B3538))</f>
        <v/>
      </c>
      <c r="R3538" t="str">
        <f>IF(ISBLANK(A3538),"",SUMIF($A$3:$A3538,R$2,$B$3:$B3538))</f>
        <v/>
      </c>
      <c r="T3538" s="2" t="str">
        <f t="shared" si="443"/>
        <v/>
      </c>
      <c r="U3538" s="2" t="str">
        <f t="shared" si="444"/>
        <v/>
      </c>
      <c r="V3538" s="2" t="str">
        <f t="shared" si="445"/>
        <v/>
      </c>
      <c r="W3538" s="2" t="str">
        <f t="shared" si="446"/>
        <v/>
      </c>
    </row>
    <row r="3539" spans="8:23" x14ac:dyDescent="0.3">
      <c r="H3539" s="12">
        <f t="shared" si="447"/>
        <v>0</v>
      </c>
      <c r="I3539" s="2" t="str">
        <f t="shared" si="440"/>
        <v/>
      </c>
      <c r="J3539" s="2" t="str">
        <f>IF(ISBLANK(A3539),"",-SUM(I$3:I3539))</f>
        <v/>
      </c>
      <c r="K3539" s="2" t="str">
        <f t="shared" si="441"/>
        <v/>
      </c>
      <c r="L3539" s="7" t="str">
        <f t="shared" si="442"/>
        <v/>
      </c>
      <c r="M3539" s="7" t="str">
        <f>IF(ISBLANK(A3539),"",K3539/($M$1+SUM(K$3:K3538)))</f>
        <v/>
      </c>
      <c r="N3539" t="str">
        <f>IF(ISBLANK(A3539),"",IF(H3540=0,NETWORKDAYS($H$3,H3539,holiday!$B$2:$B$10),IF(DAY(H3539)&lt;DAY(H3540),NETWORKDAYS($H$3,H3539,holiday!$B$2:$B$10),0)))</f>
        <v/>
      </c>
      <c r="O3539" t="str">
        <f>IF(ISBLANK(A3539),"",SUMIF($A$3:$A3539,O$2,$B$3:$B3539))</f>
        <v/>
      </c>
      <c r="P3539" t="str">
        <f>IF(ISBLANK(A3539),"",SUMIF($A$3:$A3539,P$2,$B$3:$B3539))</f>
        <v/>
      </c>
      <c r="Q3539" t="str">
        <f>IF(ISBLANK(A3539),"",SUMIF($A$3:$A3539,Q$2,$B$3:$B3539))</f>
        <v/>
      </c>
      <c r="R3539" t="str">
        <f>IF(ISBLANK(A3539),"",SUMIF($A$3:$A3539,R$2,$B$3:$B3539))</f>
        <v/>
      </c>
      <c r="T3539" s="2" t="str">
        <f t="shared" si="443"/>
        <v/>
      </c>
      <c r="U3539" s="2" t="str">
        <f t="shared" si="444"/>
        <v/>
      </c>
      <c r="V3539" s="2" t="str">
        <f t="shared" si="445"/>
        <v/>
      </c>
      <c r="W3539" s="2" t="str">
        <f t="shared" si="446"/>
        <v/>
      </c>
    </row>
    <row r="3540" spans="8:23" x14ac:dyDescent="0.3">
      <c r="H3540" s="12">
        <f t="shared" si="447"/>
        <v>0</v>
      </c>
      <c r="I3540" s="2" t="str">
        <f t="shared" si="440"/>
        <v/>
      </c>
      <c r="J3540" s="2" t="str">
        <f>IF(ISBLANK(A3540),"",-SUM(I$3:I3540))</f>
        <v/>
      </c>
      <c r="K3540" s="2" t="str">
        <f t="shared" si="441"/>
        <v/>
      </c>
      <c r="L3540" s="7" t="str">
        <f t="shared" si="442"/>
        <v/>
      </c>
      <c r="M3540" s="7" t="str">
        <f>IF(ISBLANK(A3540),"",K3540/($M$1+SUM(K$3:K3539)))</f>
        <v/>
      </c>
      <c r="N3540" t="str">
        <f>IF(ISBLANK(A3540),"",IF(H3541=0,NETWORKDAYS($H$3,H3540,holiday!$B$2:$B$10),IF(DAY(H3540)&lt;DAY(H3541),NETWORKDAYS($H$3,H3540,holiday!$B$2:$B$10),0)))</f>
        <v/>
      </c>
      <c r="O3540" t="str">
        <f>IF(ISBLANK(A3540),"",SUMIF($A$3:$A3540,O$2,$B$3:$B3540))</f>
        <v/>
      </c>
      <c r="P3540" t="str">
        <f>IF(ISBLANK(A3540),"",SUMIF($A$3:$A3540,P$2,$B$3:$B3540))</f>
        <v/>
      </c>
      <c r="Q3540" t="str">
        <f>IF(ISBLANK(A3540),"",SUMIF($A$3:$A3540,Q$2,$B$3:$B3540))</f>
        <v/>
      </c>
      <c r="R3540" t="str">
        <f>IF(ISBLANK(A3540),"",SUMIF($A$3:$A3540,R$2,$B$3:$B3540))</f>
        <v/>
      </c>
      <c r="T3540" s="2" t="str">
        <f t="shared" si="443"/>
        <v/>
      </c>
      <c r="U3540" s="2" t="str">
        <f t="shared" si="444"/>
        <v/>
      </c>
      <c r="V3540" s="2" t="str">
        <f t="shared" si="445"/>
        <v/>
      </c>
      <c r="W3540" s="2" t="str">
        <f t="shared" si="446"/>
        <v/>
      </c>
    </row>
    <row r="3541" spans="8:23" x14ac:dyDescent="0.3">
      <c r="H3541" s="12">
        <f t="shared" si="447"/>
        <v>0</v>
      </c>
      <c r="I3541" s="2" t="str">
        <f t="shared" si="440"/>
        <v/>
      </c>
      <c r="J3541" s="2" t="str">
        <f>IF(ISBLANK(A3541),"",-SUM(I$3:I3541))</f>
        <v/>
      </c>
      <c r="K3541" s="2" t="str">
        <f t="shared" si="441"/>
        <v/>
      </c>
      <c r="L3541" s="7" t="str">
        <f t="shared" si="442"/>
        <v/>
      </c>
      <c r="M3541" s="7" t="str">
        <f>IF(ISBLANK(A3541),"",K3541/($M$1+SUM(K$3:K3540)))</f>
        <v/>
      </c>
      <c r="N3541" t="str">
        <f>IF(ISBLANK(A3541),"",IF(H3542=0,NETWORKDAYS($H$3,H3541,holiday!$B$2:$B$10),IF(DAY(H3541)&lt;DAY(H3542),NETWORKDAYS($H$3,H3541,holiday!$B$2:$B$10),0)))</f>
        <v/>
      </c>
      <c r="O3541" t="str">
        <f>IF(ISBLANK(A3541),"",SUMIF($A$3:$A3541,O$2,$B$3:$B3541))</f>
        <v/>
      </c>
      <c r="P3541" t="str">
        <f>IF(ISBLANK(A3541),"",SUMIF($A$3:$A3541,P$2,$B$3:$B3541))</f>
        <v/>
      </c>
      <c r="Q3541" t="str">
        <f>IF(ISBLANK(A3541),"",SUMIF($A$3:$A3541,Q$2,$B$3:$B3541))</f>
        <v/>
      </c>
      <c r="R3541" t="str">
        <f>IF(ISBLANK(A3541),"",SUMIF($A$3:$A3541,R$2,$B$3:$B3541))</f>
        <v/>
      </c>
      <c r="T3541" s="2" t="str">
        <f t="shared" si="443"/>
        <v/>
      </c>
      <c r="U3541" s="2" t="str">
        <f t="shared" si="444"/>
        <v/>
      </c>
      <c r="V3541" s="2" t="str">
        <f t="shared" si="445"/>
        <v/>
      </c>
      <c r="W3541" s="2" t="str">
        <f t="shared" si="446"/>
        <v/>
      </c>
    </row>
    <row r="3542" spans="8:23" x14ac:dyDescent="0.3">
      <c r="H3542" s="12">
        <f t="shared" si="447"/>
        <v>0</v>
      </c>
      <c r="I3542" s="2" t="str">
        <f t="shared" si="440"/>
        <v/>
      </c>
      <c r="J3542" s="2" t="str">
        <f>IF(ISBLANK(A3542),"",-SUM(I$3:I3542))</f>
        <v/>
      </c>
      <c r="K3542" s="2" t="str">
        <f t="shared" si="441"/>
        <v/>
      </c>
      <c r="L3542" s="7" t="str">
        <f t="shared" si="442"/>
        <v/>
      </c>
      <c r="M3542" s="7" t="str">
        <f>IF(ISBLANK(A3542),"",K3542/($M$1+SUM(K$3:K3541)))</f>
        <v/>
      </c>
      <c r="N3542" t="str">
        <f>IF(ISBLANK(A3542),"",IF(H3543=0,NETWORKDAYS($H$3,H3542,holiday!$B$2:$B$10),IF(DAY(H3542)&lt;DAY(H3543),NETWORKDAYS($H$3,H3542,holiday!$B$2:$B$10),0)))</f>
        <v/>
      </c>
      <c r="O3542" t="str">
        <f>IF(ISBLANK(A3542),"",SUMIF($A$3:$A3542,O$2,$B$3:$B3542))</f>
        <v/>
      </c>
      <c r="P3542" t="str">
        <f>IF(ISBLANK(A3542),"",SUMIF($A$3:$A3542,P$2,$B$3:$B3542))</f>
        <v/>
      </c>
      <c r="Q3542" t="str">
        <f>IF(ISBLANK(A3542),"",SUMIF($A$3:$A3542,Q$2,$B$3:$B3542))</f>
        <v/>
      </c>
      <c r="R3542" t="str">
        <f>IF(ISBLANK(A3542),"",SUMIF($A$3:$A3542,R$2,$B$3:$B3542))</f>
        <v/>
      </c>
      <c r="T3542" s="2" t="str">
        <f t="shared" si="443"/>
        <v/>
      </c>
      <c r="U3542" s="2" t="str">
        <f t="shared" si="444"/>
        <v/>
      </c>
      <c r="V3542" s="2" t="str">
        <f t="shared" si="445"/>
        <v/>
      </c>
      <c r="W3542" s="2" t="str">
        <f t="shared" si="446"/>
        <v/>
      </c>
    </row>
    <row r="3543" spans="8:23" x14ac:dyDescent="0.3">
      <c r="H3543" s="12">
        <f t="shared" si="447"/>
        <v>0</v>
      </c>
      <c r="I3543" s="2" t="str">
        <f t="shared" si="440"/>
        <v/>
      </c>
      <c r="J3543" s="2" t="str">
        <f>IF(ISBLANK(A3543),"",-SUM(I$3:I3543))</f>
        <v/>
      </c>
      <c r="K3543" s="2" t="str">
        <f t="shared" si="441"/>
        <v/>
      </c>
      <c r="L3543" s="7" t="str">
        <f t="shared" si="442"/>
        <v/>
      </c>
      <c r="M3543" s="7" t="str">
        <f>IF(ISBLANK(A3543),"",K3543/($M$1+SUM(K$3:K3542)))</f>
        <v/>
      </c>
      <c r="N3543" t="str">
        <f>IF(ISBLANK(A3543),"",IF(H3544=0,NETWORKDAYS($H$3,H3543,holiday!$B$2:$B$10),IF(DAY(H3543)&lt;DAY(H3544),NETWORKDAYS($H$3,H3543,holiday!$B$2:$B$10),0)))</f>
        <v/>
      </c>
      <c r="O3543" t="str">
        <f>IF(ISBLANK(A3543),"",SUMIF($A$3:$A3543,O$2,$B$3:$B3543))</f>
        <v/>
      </c>
      <c r="P3543" t="str">
        <f>IF(ISBLANK(A3543),"",SUMIF($A$3:$A3543,P$2,$B$3:$B3543))</f>
        <v/>
      </c>
      <c r="Q3543" t="str">
        <f>IF(ISBLANK(A3543),"",SUMIF($A$3:$A3543,Q$2,$B$3:$B3543))</f>
        <v/>
      </c>
      <c r="R3543" t="str">
        <f>IF(ISBLANK(A3543),"",SUMIF($A$3:$A3543,R$2,$B$3:$B3543))</f>
        <v/>
      </c>
      <c r="T3543" s="2" t="str">
        <f t="shared" si="443"/>
        <v/>
      </c>
      <c r="U3543" s="2" t="str">
        <f t="shared" si="444"/>
        <v/>
      </c>
      <c r="V3543" s="2" t="str">
        <f t="shared" si="445"/>
        <v/>
      </c>
      <c r="W3543" s="2" t="str">
        <f t="shared" si="446"/>
        <v/>
      </c>
    </row>
    <row r="3544" spans="8:23" x14ac:dyDescent="0.3">
      <c r="H3544" s="12">
        <f t="shared" si="447"/>
        <v>0</v>
      </c>
      <c r="I3544" s="2" t="str">
        <f t="shared" si="440"/>
        <v/>
      </c>
      <c r="J3544" s="2" t="str">
        <f>IF(ISBLANK(A3544),"",-SUM(I$3:I3544))</f>
        <v/>
      </c>
      <c r="K3544" s="2" t="str">
        <f t="shared" si="441"/>
        <v/>
      </c>
      <c r="L3544" s="7" t="str">
        <f t="shared" si="442"/>
        <v/>
      </c>
      <c r="M3544" s="7" t="str">
        <f>IF(ISBLANK(A3544),"",K3544/($M$1+SUM(K$3:K3543)))</f>
        <v/>
      </c>
      <c r="N3544" t="str">
        <f>IF(ISBLANK(A3544),"",IF(H3545=0,NETWORKDAYS($H$3,H3544,holiday!$B$2:$B$10),IF(DAY(H3544)&lt;DAY(H3545),NETWORKDAYS($H$3,H3544,holiday!$B$2:$B$10),0)))</f>
        <v/>
      </c>
      <c r="O3544" t="str">
        <f>IF(ISBLANK(A3544),"",SUMIF($A$3:$A3544,O$2,$B$3:$B3544))</f>
        <v/>
      </c>
      <c r="P3544" t="str">
        <f>IF(ISBLANK(A3544),"",SUMIF($A$3:$A3544,P$2,$B$3:$B3544))</f>
        <v/>
      </c>
      <c r="Q3544" t="str">
        <f>IF(ISBLANK(A3544),"",SUMIF($A$3:$A3544,Q$2,$B$3:$B3544))</f>
        <v/>
      </c>
      <c r="R3544" t="str">
        <f>IF(ISBLANK(A3544),"",SUMIF($A$3:$A3544,R$2,$B$3:$B3544))</f>
        <v/>
      </c>
      <c r="T3544" s="2" t="str">
        <f t="shared" si="443"/>
        <v/>
      </c>
      <c r="U3544" s="2" t="str">
        <f t="shared" si="444"/>
        <v/>
      </c>
      <c r="V3544" s="2" t="str">
        <f t="shared" si="445"/>
        <v/>
      </c>
      <c r="W3544" s="2" t="str">
        <f t="shared" si="446"/>
        <v/>
      </c>
    </row>
    <row r="3545" spans="8:23" x14ac:dyDescent="0.3">
      <c r="H3545" s="12">
        <f t="shared" si="447"/>
        <v>0</v>
      </c>
      <c r="I3545" s="2" t="str">
        <f t="shared" si="440"/>
        <v/>
      </c>
      <c r="J3545" s="2" t="str">
        <f>IF(ISBLANK(A3545),"",-SUM(I$3:I3545))</f>
        <v/>
      </c>
      <c r="K3545" s="2" t="str">
        <f t="shared" si="441"/>
        <v/>
      </c>
      <c r="L3545" s="7" t="str">
        <f t="shared" si="442"/>
        <v/>
      </c>
      <c r="M3545" s="7" t="str">
        <f>IF(ISBLANK(A3545),"",K3545/($M$1+SUM(K$3:K3544)))</f>
        <v/>
      </c>
      <c r="N3545" t="str">
        <f>IF(ISBLANK(A3545),"",IF(H3546=0,NETWORKDAYS($H$3,H3545,holiday!$B$2:$B$10),IF(DAY(H3545)&lt;DAY(H3546),NETWORKDAYS($H$3,H3545,holiday!$B$2:$B$10),0)))</f>
        <v/>
      </c>
      <c r="O3545" t="str">
        <f>IF(ISBLANK(A3545),"",SUMIF($A$3:$A3545,O$2,$B$3:$B3545))</f>
        <v/>
      </c>
      <c r="P3545" t="str">
        <f>IF(ISBLANK(A3545),"",SUMIF($A$3:$A3545,P$2,$B$3:$B3545))</f>
        <v/>
      </c>
      <c r="Q3545" t="str">
        <f>IF(ISBLANK(A3545),"",SUMIF($A$3:$A3545,Q$2,$B$3:$B3545))</f>
        <v/>
      </c>
      <c r="R3545" t="str">
        <f>IF(ISBLANK(A3545),"",SUMIF($A$3:$A3545,R$2,$B$3:$B3545))</f>
        <v/>
      </c>
      <c r="T3545" s="2" t="str">
        <f t="shared" si="443"/>
        <v/>
      </c>
      <c r="U3545" s="2" t="str">
        <f t="shared" si="444"/>
        <v/>
      </c>
      <c r="V3545" s="2" t="str">
        <f t="shared" si="445"/>
        <v/>
      </c>
      <c r="W3545" s="2" t="str">
        <f t="shared" si="446"/>
        <v/>
      </c>
    </row>
    <row r="3546" spans="8:23" x14ac:dyDescent="0.3">
      <c r="H3546" s="12">
        <f t="shared" si="447"/>
        <v>0</v>
      </c>
      <c r="I3546" s="2" t="str">
        <f t="shared" si="440"/>
        <v/>
      </c>
      <c r="J3546" s="2" t="str">
        <f>IF(ISBLANK(A3546),"",-SUM(I$3:I3546))</f>
        <v/>
      </c>
      <c r="K3546" s="2" t="str">
        <f t="shared" si="441"/>
        <v/>
      </c>
      <c r="L3546" s="7" t="str">
        <f t="shared" si="442"/>
        <v/>
      </c>
      <c r="M3546" s="7" t="str">
        <f>IF(ISBLANK(A3546),"",K3546/($M$1+SUM(K$3:K3545)))</f>
        <v/>
      </c>
      <c r="N3546" t="str">
        <f>IF(ISBLANK(A3546),"",IF(H3547=0,NETWORKDAYS($H$3,H3546,holiday!$B$2:$B$10),IF(DAY(H3546)&lt;DAY(H3547),NETWORKDAYS($H$3,H3546,holiday!$B$2:$B$10),0)))</f>
        <v/>
      </c>
      <c r="O3546" t="str">
        <f>IF(ISBLANK(A3546),"",SUMIF($A$3:$A3546,O$2,$B$3:$B3546))</f>
        <v/>
      </c>
      <c r="P3546" t="str">
        <f>IF(ISBLANK(A3546),"",SUMIF($A$3:$A3546,P$2,$B$3:$B3546))</f>
        <v/>
      </c>
      <c r="Q3546" t="str">
        <f>IF(ISBLANK(A3546),"",SUMIF($A$3:$A3546,Q$2,$B$3:$B3546))</f>
        <v/>
      </c>
      <c r="R3546" t="str">
        <f>IF(ISBLANK(A3546),"",SUMIF($A$3:$A3546,R$2,$B$3:$B3546))</f>
        <v/>
      </c>
      <c r="T3546" s="2" t="str">
        <f t="shared" si="443"/>
        <v/>
      </c>
      <c r="U3546" s="2" t="str">
        <f t="shared" si="444"/>
        <v/>
      </c>
      <c r="V3546" s="2" t="str">
        <f t="shared" si="445"/>
        <v/>
      </c>
      <c r="W3546" s="2" t="str">
        <f t="shared" si="446"/>
        <v/>
      </c>
    </row>
    <row r="3547" spans="8:23" x14ac:dyDescent="0.3">
      <c r="H3547" s="12">
        <f t="shared" si="447"/>
        <v>0</v>
      </c>
      <c r="I3547" s="2" t="str">
        <f t="shared" si="440"/>
        <v/>
      </c>
      <c r="J3547" s="2" t="str">
        <f>IF(ISBLANK(A3547),"",-SUM(I$3:I3547))</f>
        <v/>
      </c>
      <c r="K3547" s="2" t="str">
        <f t="shared" si="441"/>
        <v/>
      </c>
      <c r="L3547" s="7" t="str">
        <f t="shared" si="442"/>
        <v/>
      </c>
      <c r="M3547" s="7" t="str">
        <f>IF(ISBLANK(A3547),"",K3547/($M$1+SUM(K$3:K3546)))</f>
        <v/>
      </c>
      <c r="N3547" t="str">
        <f>IF(ISBLANK(A3547),"",IF(H3548=0,NETWORKDAYS($H$3,H3547,holiday!$B$2:$B$10),IF(DAY(H3547)&lt;DAY(H3548),NETWORKDAYS($H$3,H3547,holiday!$B$2:$B$10),0)))</f>
        <v/>
      </c>
      <c r="O3547" t="str">
        <f>IF(ISBLANK(A3547),"",SUMIF($A$3:$A3547,O$2,$B$3:$B3547))</f>
        <v/>
      </c>
      <c r="P3547" t="str">
        <f>IF(ISBLANK(A3547),"",SUMIF($A$3:$A3547,P$2,$B$3:$B3547))</f>
        <v/>
      </c>
      <c r="Q3547" t="str">
        <f>IF(ISBLANK(A3547),"",SUMIF($A$3:$A3547,Q$2,$B$3:$B3547))</f>
        <v/>
      </c>
      <c r="R3547" t="str">
        <f>IF(ISBLANK(A3547),"",SUMIF($A$3:$A3547,R$2,$B$3:$B3547))</f>
        <v/>
      </c>
      <c r="T3547" s="2" t="str">
        <f t="shared" si="443"/>
        <v/>
      </c>
      <c r="U3547" s="2" t="str">
        <f t="shared" si="444"/>
        <v/>
      </c>
      <c r="V3547" s="2" t="str">
        <f t="shared" si="445"/>
        <v/>
      </c>
      <c r="W3547" s="2" t="str">
        <f t="shared" si="446"/>
        <v/>
      </c>
    </row>
    <row r="3548" spans="8:23" x14ac:dyDescent="0.3">
      <c r="H3548" s="12">
        <f t="shared" si="447"/>
        <v>0</v>
      </c>
      <c r="I3548" s="2" t="str">
        <f t="shared" si="440"/>
        <v/>
      </c>
      <c r="J3548" s="2" t="str">
        <f>IF(ISBLANK(A3548),"",-SUM(I$3:I3548))</f>
        <v/>
      </c>
      <c r="K3548" s="2" t="str">
        <f t="shared" si="441"/>
        <v/>
      </c>
      <c r="L3548" s="7" t="str">
        <f t="shared" si="442"/>
        <v/>
      </c>
      <c r="M3548" s="7" t="str">
        <f>IF(ISBLANK(A3548),"",K3548/($M$1+SUM(K$3:K3547)))</f>
        <v/>
      </c>
      <c r="N3548" t="str">
        <f>IF(ISBLANK(A3548),"",IF(H3549=0,NETWORKDAYS($H$3,H3548,holiday!$B$2:$B$10),IF(DAY(H3548)&lt;DAY(H3549),NETWORKDAYS($H$3,H3548,holiday!$B$2:$B$10),0)))</f>
        <v/>
      </c>
      <c r="O3548" t="str">
        <f>IF(ISBLANK(A3548),"",SUMIF($A$3:$A3548,O$2,$B$3:$B3548))</f>
        <v/>
      </c>
      <c r="P3548" t="str">
        <f>IF(ISBLANK(A3548),"",SUMIF($A$3:$A3548,P$2,$B$3:$B3548))</f>
        <v/>
      </c>
      <c r="Q3548" t="str">
        <f>IF(ISBLANK(A3548),"",SUMIF($A$3:$A3548,Q$2,$B$3:$B3548))</f>
        <v/>
      </c>
      <c r="R3548" t="str">
        <f>IF(ISBLANK(A3548),"",SUMIF($A$3:$A3548,R$2,$B$3:$B3548))</f>
        <v/>
      </c>
      <c r="T3548" s="2" t="str">
        <f t="shared" si="443"/>
        <v/>
      </c>
      <c r="U3548" s="2" t="str">
        <f t="shared" si="444"/>
        <v/>
      </c>
      <c r="V3548" s="2" t="str">
        <f t="shared" si="445"/>
        <v/>
      </c>
      <c r="W3548" s="2" t="str">
        <f t="shared" si="446"/>
        <v/>
      </c>
    </row>
    <row r="3549" spans="8:23" x14ac:dyDescent="0.3">
      <c r="H3549" s="12">
        <f t="shared" si="447"/>
        <v>0</v>
      </c>
      <c r="I3549" s="2" t="str">
        <f t="shared" si="440"/>
        <v/>
      </c>
      <c r="J3549" s="2" t="str">
        <f>IF(ISBLANK(A3549),"",-SUM(I$3:I3549))</f>
        <v/>
      </c>
      <c r="K3549" s="2" t="str">
        <f t="shared" si="441"/>
        <v/>
      </c>
      <c r="L3549" s="7" t="str">
        <f t="shared" si="442"/>
        <v/>
      </c>
      <c r="M3549" s="7" t="str">
        <f>IF(ISBLANK(A3549),"",K3549/($M$1+SUM(K$3:K3548)))</f>
        <v/>
      </c>
      <c r="N3549" t="str">
        <f>IF(ISBLANK(A3549),"",IF(H3550=0,NETWORKDAYS($H$3,H3549,holiday!$B$2:$B$10),IF(DAY(H3549)&lt;DAY(H3550),NETWORKDAYS($H$3,H3549,holiday!$B$2:$B$10),0)))</f>
        <v/>
      </c>
      <c r="O3549" t="str">
        <f>IF(ISBLANK(A3549),"",SUMIF($A$3:$A3549,O$2,$B$3:$B3549))</f>
        <v/>
      </c>
      <c r="P3549" t="str">
        <f>IF(ISBLANK(A3549),"",SUMIF($A$3:$A3549,P$2,$B$3:$B3549))</f>
        <v/>
      </c>
      <c r="Q3549" t="str">
        <f>IF(ISBLANK(A3549),"",SUMIF($A$3:$A3549,Q$2,$B$3:$B3549))</f>
        <v/>
      </c>
      <c r="R3549" t="str">
        <f>IF(ISBLANK(A3549),"",SUMIF($A$3:$A3549,R$2,$B$3:$B3549))</f>
        <v/>
      </c>
      <c r="T3549" s="2" t="str">
        <f t="shared" si="443"/>
        <v/>
      </c>
      <c r="U3549" s="2" t="str">
        <f t="shared" si="444"/>
        <v/>
      </c>
      <c r="V3549" s="2" t="str">
        <f t="shared" si="445"/>
        <v/>
      </c>
      <c r="W3549" s="2" t="str">
        <f t="shared" si="446"/>
        <v/>
      </c>
    </row>
    <row r="3550" spans="8:23" x14ac:dyDescent="0.3">
      <c r="H3550" s="12">
        <f t="shared" si="447"/>
        <v>0</v>
      </c>
      <c r="I3550" s="2" t="str">
        <f t="shared" si="440"/>
        <v/>
      </c>
      <c r="J3550" s="2" t="str">
        <f>IF(ISBLANK(A3550),"",-SUM(I$3:I3550))</f>
        <v/>
      </c>
      <c r="K3550" s="2" t="str">
        <f t="shared" si="441"/>
        <v/>
      </c>
      <c r="L3550" s="7" t="str">
        <f t="shared" si="442"/>
        <v/>
      </c>
      <c r="M3550" s="7" t="str">
        <f>IF(ISBLANK(A3550),"",K3550/($M$1+SUM(K$3:K3549)))</f>
        <v/>
      </c>
      <c r="N3550" t="str">
        <f>IF(ISBLANK(A3550),"",IF(H3551=0,NETWORKDAYS($H$3,H3550,holiday!$B$2:$B$10),IF(DAY(H3550)&lt;DAY(H3551),NETWORKDAYS($H$3,H3550,holiday!$B$2:$B$10),0)))</f>
        <v/>
      </c>
      <c r="O3550" t="str">
        <f>IF(ISBLANK(A3550),"",SUMIF($A$3:$A3550,O$2,$B$3:$B3550))</f>
        <v/>
      </c>
      <c r="P3550" t="str">
        <f>IF(ISBLANK(A3550),"",SUMIF($A$3:$A3550,P$2,$B$3:$B3550))</f>
        <v/>
      </c>
      <c r="Q3550" t="str">
        <f>IF(ISBLANK(A3550),"",SUMIF($A$3:$A3550,Q$2,$B$3:$B3550))</f>
        <v/>
      </c>
      <c r="R3550" t="str">
        <f>IF(ISBLANK(A3550),"",SUMIF($A$3:$A3550,R$2,$B$3:$B3550))</f>
        <v/>
      </c>
      <c r="T3550" s="2" t="str">
        <f t="shared" si="443"/>
        <v/>
      </c>
      <c r="U3550" s="2" t="str">
        <f t="shared" si="444"/>
        <v/>
      </c>
      <c r="V3550" s="2" t="str">
        <f t="shared" si="445"/>
        <v/>
      </c>
      <c r="W3550" s="2" t="str">
        <f t="shared" si="446"/>
        <v/>
      </c>
    </row>
    <row r="3551" spans="8:23" x14ac:dyDescent="0.3">
      <c r="H3551" s="12">
        <f t="shared" si="447"/>
        <v>0</v>
      </c>
      <c r="I3551" s="2" t="str">
        <f t="shared" si="440"/>
        <v/>
      </c>
      <c r="J3551" s="2" t="str">
        <f>IF(ISBLANK(A3551),"",-SUM(I$3:I3551))</f>
        <v/>
      </c>
      <c r="K3551" s="2" t="str">
        <f t="shared" si="441"/>
        <v/>
      </c>
      <c r="L3551" s="7" t="str">
        <f t="shared" si="442"/>
        <v/>
      </c>
      <c r="M3551" s="7" t="str">
        <f>IF(ISBLANK(A3551),"",K3551/($M$1+SUM(K$3:K3550)))</f>
        <v/>
      </c>
      <c r="N3551" t="str">
        <f>IF(ISBLANK(A3551),"",IF(H3552=0,NETWORKDAYS($H$3,H3551,holiday!$B$2:$B$10),IF(DAY(H3551)&lt;DAY(H3552),NETWORKDAYS($H$3,H3551,holiday!$B$2:$B$10),0)))</f>
        <v/>
      </c>
      <c r="O3551" t="str">
        <f>IF(ISBLANK(A3551),"",SUMIF($A$3:$A3551,O$2,$B$3:$B3551))</f>
        <v/>
      </c>
      <c r="P3551" t="str">
        <f>IF(ISBLANK(A3551),"",SUMIF($A$3:$A3551,P$2,$B$3:$B3551))</f>
        <v/>
      </c>
      <c r="Q3551" t="str">
        <f>IF(ISBLANK(A3551),"",SUMIF($A$3:$A3551,Q$2,$B$3:$B3551))</f>
        <v/>
      </c>
      <c r="R3551" t="str">
        <f>IF(ISBLANK(A3551),"",SUMIF($A$3:$A3551,R$2,$B$3:$B3551))</f>
        <v/>
      </c>
      <c r="T3551" s="2" t="str">
        <f t="shared" si="443"/>
        <v/>
      </c>
      <c r="U3551" s="2" t="str">
        <f t="shared" si="444"/>
        <v/>
      </c>
      <c r="V3551" s="2" t="str">
        <f t="shared" si="445"/>
        <v/>
      </c>
      <c r="W3551" s="2" t="str">
        <f t="shared" si="446"/>
        <v/>
      </c>
    </row>
    <row r="3552" spans="8:23" x14ac:dyDescent="0.3">
      <c r="H3552" s="12">
        <f t="shared" si="447"/>
        <v>0</v>
      </c>
      <c r="I3552" s="2" t="str">
        <f t="shared" si="440"/>
        <v/>
      </c>
      <c r="J3552" s="2" t="str">
        <f>IF(ISBLANK(A3552),"",-SUM(I$3:I3552))</f>
        <v/>
      </c>
      <c r="K3552" s="2" t="str">
        <f t="shared" si="441"/>
        <v/>
      </c>
      <c r="L3552" s="7" t="str">
        <f t="shared" si="442"/>
        <v/>
      </c>
      <c r="M3552" s="7" t="str">
        <f>IF(ISBLANK(A3552),"",K3552/($M$1+SUM(K$3:K3551)))</f>
        <v/>
      </c>
      <c r="N3552" t="str">
        <f>IF(ISBLANK(A3552),"",IF(H3553=0,NETWORKDAYS($H$3,H3552,holiday!$B$2:$B$10),IF(DAY(H3552)&lt;DAY(H3553),NETWORKDAYS($H$3,H3552,holiday!$B$2:$B$10),0)))</f>
        <v/>
      </c>
      <c r="O3552" t="str">
        <f>IF(ISBLANK(A3552),"",SUMIF($A$3:$A3552,O$2,$B$3:$B3552))</f>
        <v/>
      </c>
      <c r="P3552" t="str">
        <f>IF(ISBLANK(A3552),"",SUMIF($A$3:$A3552,P$2,$B$3:$B3552))</f>
        <v/>
      </c>
      <c r="Q3552" t="str">
        <f>IF(ISBLANK(A3552),"",SUMIF($A$3:$A3552,Q$2,$B$3:$B3552))</f>
        <v/>
      </c>
      <c r="R3552" t="str">
        <f>IF(ISBLANK(A3552),"",SUMIF($A$3:$A3552,R$2,$B$3:$B3552))</f>
        <v/>
      </c>
      <c r="T3552" s="2" t="str">
        <f t="shared" si="443"/>
        <v/>
      </c>
      <c r="U3552" s="2" t="str">
        <f t="shared" si="444"/>
        <v/>
      </c>
      <c r="V3552" s="2" t="str">
        <f t="shared" si="445"/>
        <v/>
      </c>
      <c r="W3552" s="2" t="str">
        <f t="shared" si="446"/>
        <v/>
      </c>
    </row>
    <row r="3553" spans="8:23" x14ac:dyDescent="0.3">
      <c r="H3553" s="12">
        <f t="shared" si="447"/>
        <v>0</v>
      </c>
      <c r="I3553" s="2" t="str">
        <f t="shared" si="440"/>
        <v/>
      </c>
      <c r="J3553" s="2" t="str">
        <f>IF(ISBLANK(A3553),"",-SUM(I$3:I3553))</f>
        <v/>
      </c>
      <c r="K3553" s="2" t="str">
        <f t="shared" si="441"/>
        <v/>
      </c>
      <c r="L3553" s="7" t="str">
        <f t="shared" si="442"/>
        <v/>
      </c>
      <c r="M3553" s="7" t="str">
        <f>IF(ISBLANK(A3553),"",K3553/($M$1+SUM(K$3:K3552)))</f>
        <v/>
      </c>
      <c r="N3553" t="str">
        <f>IF(ISBLANK(A3553),"",IF(H3554=0,NETWORKDAYS($H$3,H3553,holiday!$B$2:$B$10),IF(DAY(H3553)&lt;DAY(H3554),NETWORKDAYS($H$3,H3553,holiday!$B$2:$B$10),0)))</f>
        <v/>
      </c>
      <c r="O3553" t="str">
        <f>IF(ISBLANK(A3553),"",SUMIF($A$3:$A3553,O$2,$B$3:$B3553))</f>
        <v/>
      </c>
      <c r="P3553" t="str">
        <f>IF(ISBLANK(A3553),"",SUMIF($A$3:$A3553,P$2,$B$3:$B3553))</f>
        <v/>
      </c>
      <c r="Q3553" t="str">
        <f>IF(ISBLANK(A3553),"",SUMIF($A$3:$A3553,Q$2,$B$3:$B3553))</f>
        <v/>
      </c>
      <c r="R3553" t="str">
        <f>IF(ISBLANK(A3553),"",SUMIF($A$3:$A3553,R$2,$B$3:$B3553))</f>
        <v/>
      </c>
      <c r="T3553" s="2" t="str">
        <f t="shared" si="443"/>
        <v/>
      </c>
      <c r="U3553" s="2" t="str">
        <f t="shared" si="444"/>
        <v/>
      </c>
      <c r="V3553" s="2" t="str">
        <f t="shared" si="445"/>
        <v/>
      </c>
      <c r="W3553" s="2" t="str">
        <f t="shared" si="446"/>
        <v/>
      </c>
    </row>
    <row r="3554" spans="8:23" x14ac:dyDescent="0.3">
      <c r="H3554" s="12">
        <f t="shared" si="447"/>
        <v>0</v>
      </c>
      <c r="I3554" s="2" t="str">
        <f t="shared" si="440"/>
        <v/>
      </c>
      <c r="J3554" s="2" t="str">
        <f>IF(ISBLANK(A3554),"",-SUM(I$3:I3554))</f>
        <v/>
      </c>
      <c r="K3554" s="2" t="str">
        <f t="shared" si="441"/>
        <v/>
      </c>
      <c r="L3554" s="7" t="str">
        <f t="shared" si="442"/>
        <v/>
      </c>
      <c r="M3554" s="7" t="str">
        <f>IF(ISBLANK(A3554),"",K3554/($M$1+SUM(K$3:K3553)))</f>
        <v/>
      </c>
      <c r="N3554" t="str">
        <f>IF(ISBLANK(A3554),"",IF(H3555=0,NETWORKDAYS($H$3,H3554,holiday!$B$2:$B$10),IF(DAY(H3554)&lt;DAY(H3555),NETWORKDAYS($H$3,H3554,holiday!$B$2:$B$10),0)))</f>
        <v/>
      </c>
      <c r="O3554" t="str">
        <f>IF(ISBLANK(A3554),"",SUMIF($A$3:$A3554,O$2,$B$3:$B3554))</f>
        <v/>
      </c>
      <c r="P3554" t="str">
        <f>IF(ISBLANK(A3554),"",SUMIF($A$3:$A3554,P$2,$B$3:$B3554))</f>
        <v/>
      </c>
      <c r="Q3554" t="str">
        <f>IF(ISBLANK(A3554),"",SUMIF($A$3:$A3554,Q$2,$B$3:$B3554))</f>
        <v/>
      </c>
      <c r="R3554" t="str">
        <f>IF(ISBLANK(A3554),"",SUMIF($A$3:$A3554,R$2,$B$3:$B3554))</f>
        <v/>
      </c>
      <c r="T3554" s="2" t="str">
        <f t="shared" si="443"/>
        <v/>
      </c>
      <c r="U3554" s="2" t="str">
        <f t="shared" si="444"/>
        <v/>
      </c>
      <c r="V3554" s="2" t="str">
        <f t="shared" si="445"/>
        <v/>
      </c>
      <c r="W3554" s="2" t="str">
        <f t="shared" si="446"/>
        <v/>
      </c>
    </row>
    <row r="3555" spans="8:23" x14ac:dyDescent="0.3">
      <c r="H3555" s="12">
        <f t="shared" si="447"/>
        <v>0</v>
      </c>
      <c r="I3555" s="2" t="str">
        <f t="shared" si="440"/>
        <v/>
      </c>
      <c r="J3555" s="2" t="str">
        <f>IF(ISBLANK(A3555),"",-SUM(I$3:I3555))</f>
        <v/>
      </c>
      <c r="K3555" s="2" t="str">
        <f t="shared" si="441"/>
        <v/>
      </c>
      <c r="L3555" s="7" t="str">
        <f t="shared" si="442"/>
        <v/>
      </c>
      <c r="M3555" s="7" t="str">
        <f>IF(ISBLANK(A3555),"",K3555/($M$1+SUM(K$3:K3554)))</f>
        <v/>
      </c>
      <c r="N3555" t="str">
        <f>IF(ISBLANK(A3555),"",IF(H3556=0,NETWORKDAYS($H$3,H3555,holiday!$B$2:$B$10),IF(DAY(H3555)&lt;DAY(H3556),NETWORKDAYS($H$3,H3555,holiday!$B$2:$B$10),0)))</f>
        <v/>
      </c>
      <c r="O3555" t="str">
        <f>IF(ISBLANK(A3555),"",SUMIF($A$3:$A3555,O$2,$B$3:$B3555))</f>
        <v/>
      </c>
      <c r="P3555" t="str">
        <f>IF(ISBLANK(A3555),"",SUMIF($A$3:$A3555,P$2,$B$3:$B3555))</f>
        <v/>
      </c>
      <c r="Q3555" t="str">
        <f>IF(ISBLANK(A3555),"",SUMIF($A$3:$A3555,Q$2,$B$3:$B3555))</f>
        <v/>
      </c>
      <c r="R3555" t="str">
        <f>IF(ISBLANK(A3555),"",SUMIF($A$3:$A3555,R$2,$B$3:$B3555))</f>
        <v/>
      </c>
      <c r="T3555" s="2" t="str">
        <f t="shared" si="443"/>
        <v/>
      </c>
      <c r="U3555" s="2" t="str">
        <f t="shared" si="444"/>
        <v/>
      </c>
      <c r="V3555" s="2" t="str">
        <f t="shared" si="445"/>
        <v/>
      </c>
      <c r="W3555" s="2" t="str">
        <f t="shared" si="446"/>
        <v/>
      </c>
    </row>
    <row r="3556" spans="8:23" x14ac:dyDescent="0.3">
      <c r="H3556" s="12">
        <f t="shared" si="447"/>
        <v>0</v>
      </c>
      <c r="I3556" s="2" t="str">
        <f t="shared" si="440"/>
        <v/>
      </c>
      <c r="J3556" s="2" t="str">
        <f>IF(ISBLANK(A3556),"",-SUM(I$3:I3556))</f>
        <v/>
      </c>
      <c r="K3556" s="2" t="str">
        <f t="shared" si="441"/>
        <v/>
      </c>
      <c r="L3556" s="7" t="str">
        <f t="shared" si="442"/>
        <v/>
      </c>
      <c r="M3556" s="7" t="str">
        <f>IF(ISBLANK(A3556),"",K3556/($M$1+SUM(K$3:K3555)))</f>
        <v/>
      </c>
      <c r="N3556" t="str">
        <f>IF(ISBLANK(A3556),"",IF(H3557=0,NETWORKDAYS($H$3,H3556,holiday!$B$2:$B$10),IF(DAY(H3556)&lt;DAY(H3557),NETWORKDAYS($H$3,H3556,holiday!$B$2:$B$10),0)))</f>
        <v/>
      </c>
      <c r="O3556" t="str">
        <f>IF(ISBLANK(A3556),"",SUMIF($A$3:$A3556,O$2,$B$3:$B3556))</f>
        <v/>
      </c>
      <c r="P3556" t="str">
        <f>IF(ISBLANK(A3556),"",SUMIF($A$3:$A3556,P$2,$B$3:$B3556))</f>
        <v/>
      </c>
      <c r="Q3556" t="str">
        <f>IF(ISBLANK(A3556),"",SUMIF($A$3:$A3556,Q$2,$B$3:$B3556))</f>
        <v/>
      </c>
      <c r="R3556" t="str">
        <f>IF(ISBLANK(A3556),"",SUMIF($A$3:$A3556,R$2,$B$3:$B3556))</f>
        <v/>
      </c>
      <c r="T3556" s="2" t="str">
        <f t="shared" si="443"/>
        <v/>
      </c>
      <c r="U3556" s="2" t="str">
        <f t="shared" si="444"/>
        <v/>
      </c>
      <c r="V3556" s="2" t="str">
        <f t="shared" si="445"/>
        <v/>
      </c>
      <c r="W3556" s="2" t="str">
        <f t="shared" si="446"/>
        <v/>
      </c>
    </row>
    <row r="3557" spans="8:23" x14ac:dyDescent="0.3">
      <c r="H3557" s="12">
        <f t="shared" si="447"/>
        <v>0</v>
      </c>
      <c r="I3557" s="2" t="str">
        <f t="shared" si="440"/>
        <v/>
      </c>
      <c r="J3557" s="2" t="str">
        <f>IF(ISBLANK(A3557),"",-SUM(I$3:I3557))</f>
        <v/>
      </c>
      <c r="K3557" s="2" t="str">
        <f t="shared" si="441"/>
        <v/>
      </c>
      <c r="L3557" s="7" t="str">
        <f t="shared" si="442"/>
        <v/>
      </c>
      <c r="M3557" s="7" t="str">
        <f>IF(ISBLANK(A3557),"",K3557/($M$1+SUM(K$3:K3556)))</f>
        <v/>
      </c>
      <c r="N3557" t="str">
        <f>IF(ISBLANK(A3557),"",IF(H3558=0,NETWORKDAYS($H$3,H3557,holiday!$B$2:$B$10),IF(DAY(H3557)&lt;DAY(H3558),NETWORKDAYS($H$3,H3557,holiday!$B$2:$B$10),0)))</f>
        <v/>
      </c>
      <c r="O3557" t="str">
        <f>IF(ISBLANK(A3557),"",SUMIF($A$3:$A3557,O$2,$B$3:$B3557))</f>
        <v/>
      </c>
      <c r="P3557" t="str">
        <f>IF(ISBLANK(A3557),"",SUMIF($A$3:$A3557,P$2,$B$3:$B3557))</f>
        <v/>
      </c>
      <c r="Q3557" t="str">
        <f>IF(ISBLANK(A3557),"",SUMIF($A$3:$A3557,Q$2,$B$3:$B3557))</f>
        <v/>
      </c>
      <c r="R3557" t="str">
        <f>IF(ISBLANK(A3557),"",SUMIF($A$3:$A3557,R$2,$B$3:$B3557))</f>
        <v/>
      </c>
      <c r="T3557" s="2" t="str">
        <f t="shared" si="443"/>
        <v/>
      </c>
      <c r="U3557" s="2" t="str">
        <f t="shared" si="444"/>
        <v/>
      </c>
      <c r="V3557" s="2" t="str">
        <f t="shared" si="445"/>
        <v/>
      </c>
      <c r="W3557" s="2" t="str">
        <f t="shared" si="446"/>
        <v/>
      </c>
    </row>
    <row r="3558" spans="8:23" x14ac:dyDescent="0.3">
      <c r="H3558" s="12">
        <f t="shared" si="447"/>
        <v>0</v>
      </c>
      <c r="I3558" s="2" t="str">
        <f t="shared" si="440"/>
        <v/>
      </c>
      <c r="J3558" s="2" t="str">
        <f>IF(ISBLANK(A3558),"",-SUM(I$3:I3558))</f>
        <v/>
      </c>
      <c r="K3558" s="2" t="str">
        <f t="shared" si="441"/>
        <v/>
      </c>
      <c r="L3558" s="7" t="str">
        <f t="shared" si="442"/>
        <v/>
      </c>
      <c r="M3558" s="7" t="str">
        <f>IF(ISBLANK(A3558),"",K3558/($M$1+SUM(K$3:K3557)))</f>
        <v/>
      </c>
      <c r="N3558" t="str">
        <f>IF(ISBLANK(A3558),"",IF(H3559=0,NETWORKDAYS($H$3,H3558,holiday!$B$2:$B$10),IF(DAY(H3558)&lt;DAY(H3559),NETWORKDAYS($H$3,H3558,holiday!$B$2:$B$10),0)))</f>
        <v/>
      </c>
      <c r="O3558" t="str">
        <f>IF(ISBLANK(A3558),"",SUMIF($A$3:$A3558,O$2,$B$3:$B3558))</f>
        <v/>
      </c>
      <c r="P3558" t="str">
        <f>IF(ISBLANK(A3558),"",SUMIF($A$3:$A3558,P$2,$B$3:$B3558))</f>
        <v/>
      </c>
      <c r="Q3558" t="str">
        <f>IF(ISBLANK(A3558),"",SUMIF($A$3:$A3558,Q$2,$B$3:$B3558))</f>
        <v/>
      </c>
      <c r="R3558" t="str">
        <f>IF(ISBLANK(A3558),"",SUMIF($A$3:$A3558,R$2,$B$3:$B3558))</f>
        <v/>
      </c>
      <c r="T3558" s="2" t="str">
        <f t="shared" si="443"/>
        <v/>
      </c>
      <c r="U3558" s="2" t="str">
        <f t="shared" si="444"/>
        <v/>
      </c>
      <c r="V3558" s="2" t="str">
        <f t="shared" si="445"/>
        <v/>
      </c>
      <c r="W3558" s="2" t="str">
        <f t="shared" si="446"/>
        <v/>
      </c>
    </row>
    <row r="3559" spans="8:23" x14ac:dyDescent="0.3">
      <c r="H3559" s="12">
        <f t="shared" si="447"/>
        <v>0</v>
      </c>
      <c r="I3559" s="2" t="str">
        <f t="shared" si="440"/>
        <v/>
      </c>
      <c r="J3559" s="2" t="str">
        <f>IF(ISBLANK(A3559),"",-SUM(I$3:I3559))</f>
        <v/>
      </c>
      <c r="K3559" s="2" t="str">
        <f t="shared" si="441"/>
        <v/>
      </c>
      <c r="L3559" s="7" t="str">
        <f t="shared" si="442"/>
        <v/>
      </c>
      <c r="M3559" s="7" t="str">
        <f>IF(ISBLANK(A3559),"",K3559/($M$1+SUM(K$3:K3558)))</f>
        <v/>
      </c>
      <c r="N3559" t="str">
        <f>IF(ISBLANK(A3559),"",IF(H3560=0,NETWORKDAYS($H$3,H3559,holiday!$B$2:$B$10),IF(DAY(H3559)&lt;DAY(H3560),NETWORKDAYS($H$3,H3559,holiday!$B$2:$B$10),0)))</f>
        <v/>
      </c>
      <c r="O3559" t="str">
        <f>IF(ISBLANK(A3559),"",SUMIF($A$3:$A3559,O$2,$B$3:$B3559))</f>
        <v/>
      </c>
      <c r="P3559" t="str">
        <f>IF(ISBLANK(A3559),"",SUMIF($A$3:$A3559,P$2,$B$3:$B3559))</f>
        <v/>
      </c>
      <c r="Q3559" t="str">
        <f>IF(ISBLANK(A3559),"",SUMIF($A$3:$A3559,Q$2,$B$3:$B3559))</f>
        <v/>
      </c>
      <c r="R3559" t="str">
        <f>IF(ISBLANK(A3559),"",SUMIF($A$3:$A3559,R$2,$B$3:$B3559))</f>
        <v/>
      </c>
      <c r="T3559" s="2" t="str">
        <f t="shared" si="443"/>
        <v/>
      </c>
      <c r="U3559" s="2" t="str">
        <f t="shared" si="444"/>
        <v/>
      </c>
      <c r="V3559" s="2" t="str">
        <f t="shared" si="445"/>
        <v/>
      </c>
      <c r="W3559" s="2" t="str">
        <f t="shared" si="446"/>
        <v/>
      </c>
    </row>
    <row r="3560" spans="8:23" x14ac:dyDescent="0.3">
      <c r="H3560" s="12">
        <f t="shared" si="447"/>
        <v>0</v>
      </c>
      <c r="I3560" s="2" t="str">
        <f t="shared" ref="I3560:I3623" si="448">IF(ISBLANK(A3560),"",-B3560*C3560)</f>
        <v/>
      </c>
      <c r="J3560" s="2" t="str">
        <f>IF(ISBLANK(A3560),"",-SUM(I$3:I3560))</f>
        <v/>
      </c>
      <c r="K3560" s="2" t="str">
        <f t="shared" ref="K3560:K3623" si="449">IF(ISBLANK(A3560),"",SUMPRODUCT(O3560:R3560,T3560:W3560)-J3560)</f>
        <v/>
      </c>
      <c r="L3560" s="7" t="str">
        <f t="shared" ref="L3560:L3623" si="450">IF(ISBLANK(A3560),"",K3560/$M$1)</f>
        <v/>
      </c>
      <c r="M3560" s="7" t="str">
        <f>IF(ISBLANK(A3560),"",K3560/($M$1+SUM(K$3:K3559)))</f>
        <v/>
      </c>
      <c r="N3560" t="str">
        <f>IF(ISBLANK(A3560),"",IF(H3561=0,NETWORKDAYS($H$3,H3560,holiday!$B$2:$B$10),IF(DAY(H3560)&lt;DAY(H3561),NETWORKDAYS($H$3,H3560,holiday!$B$2:$B$10),0)))</f>
        <v/>
      </c>
      <c r="O3560" t="str">
        <f>IF(ISBLANK(A3560),"",SUMIF($A$3:$A3560,O$2,$B$3:$B3560))</f>
        <v/>
      </c>
      <c r="P3560" t="str">
        <f>IF(ISBLANK(A3560),"",SUMIF($A$3:$A3560,P$2,$B$3:$B3560))</f>
        <v/>
      </c>
      <c r="Q3560" t="str">
        <f>IF(ISBLANK(A3560),"",SUMIF($A$3:$A3560,Q$2,$B$3:$B3560))</f>
        <v/>
      </c>
      <c r="R3560" t="str">
        <f>IF(ISBLANK(A3560),"",SUMIF($A$3:$A3560,R$2,$B$3:$B3560))</f>
        <v/>
      </c>
      <c r="T3560" s="2" t="str">
        <f t="shared" ref="T3560:T3623" si="451">IF(ISBLANK(A3560),"",IF($A3560=T$2,$C3560,T3559))</f>
        <v/>
      </c>
      <c r="U3560" s="2" t="str">
        <f t="shared" ref="U3560:U3623" si="452">IF(ISBLANK(A3560),"",IF($A3560=U$2,$C3560,U3559))</f>
        <v/>
      </c>
      <c r="V3560" s="2" t="str">
        <f t="shared" ref="V3560:V3623" si="453">IF(ISBLANK(A3560),"",IF($A3560=V$2,$C3560,V3559))</f>
        <v/>
      </c>
      <c r="W3560" s="2" t="str">
        <f t="shared" ref="W3560:W3623" si="454">IF(ISBLANK(A3560),"",IF($A3560=W$2,$C3560,W3559))</f>
        <v/>
      </c>
    </row>
    <row r="3561" spans="8:23" x14ac:dyDescent="0.3">
      <c r="H3561" s="12">
        <f t="shared" si="447"/>
        <v>0</v>
      </c>
      <c r="I3561" s="2" t="str">
        <f t="shared" si="448"/>
        <v/>
      </c>
      <c r="J3561" s="2" t="str">
        <f>IF(ISBLANK(A3561),"",-SUM(I$3:I3561))</f>
        <v/>
      </c>
      <c r="K3561" s="2" t="str">
        <f t="shared" si="449"/>
        <v/>
      </c>
      <c r="L3561" s="7" t="str">
        <f t="shared" si="450"/>
        <v/>
      </c>
      <c r="M3561" s="7" t="str">
        <f>IF(ISBLANK(A3561),"",K3561/($M$1+SUM(K$3:K3560)))</f>
        <v/>
      </c>
      <c r="N3561" t="str">
        <f>IF(ISBLANK(A3561),"",IF(H3562=0,NETWORKDAYS($H$3,H3561,holiday!$B$2:$B$10),IF(DAY(H3561)&lt;DAY(H3562),NETWORKDAYS($H$3,H3561,holiday!$B$2:$B$10),0)))</f>
        <v/>
      </c>
      <c r="O3561" t="str">
        <f>IF(ISBLANK(A3561),"",SUMIF($A$3:$A3561,O$2,$B$3:$B3561))</f>
        <v/>
      </c>
      <c r="P3561" t="str">
        <f>IF(ISBLANK(A3561),"",SUMIF($A$3:$A3561,P$2,$B$3:$B3561))</f>
        <v/>
      </c>
      <c r="Q3561" t="str">
        <f>IF(ISBLANK(A3561),"",SUMIF($A$3:$A3561,Q$2,$B$3:$B3561))</f>
        <v/>
      </c>
      <c r="R3561" t="str">
        <f>IF(ISBLANK(A3561),"",SUMIF($A$3:$A3561,R$2,$B$3:$B3561))</f>
        <v/>
      </c>
      <c r="T3561" s="2" t="str">
        <f t="shared" si="451"/>
        <v/>
      </c>
      <c r="U3561" s="2" t="str">
        <f t="shared" si="452"/>
        <v/>
      </c>
      <c r="V3561" s="2" t="str">
        <f t="shared" si="453"/>
        <v/>
      </c>
      <c r="W3561" s="2" t="str">
        <f t="shared" si="454"/>
        <v/>
      </c>
    </row>
    <row r="3562" spans="8:23" x14ac:dyDescent="0.3">
      <c r="H3562" s="12">
        <f t="shared" si="447"/>
        <v>0</v>
      </c>
      <c r="I3562" s="2" t="str">
        <f t="shared" si="448"/>
        <v/>
      </c>
      <c r="J3562" s="2" t="str">
        <f>IF(ISBLANK(A3562),"",-SUM(I$3:I3562))</f>
        <v/>
      </c>
      <c r="K3562" s="2" t="str">
        <f t="shared" si="449"/>
        <v/>
      </c>
      <c r="L3562" s="7" t="str">
        <f t="shared" si="450"/>
        <v/>
      </c>
      <c r="M3562" s="7" t="str">
        <f>IF(ISBLANK(A3562),"",K3562/($M$1+SUM(K$3:K3561)))</f>
        <v/>
      </c>
      <c r="N3562" t="str">
        <f>IF(ISBLANK(A3562),"",IF(H3563=0,NETWORKDAYS($H$3,H3562,holiday!$B$2:$B$10),IF(DAY(H3562)&lt;DAY(H3563),NETWORKDAYS($H$3,H3562,holiday!$B$2:$B$10),0)))</f>
        <v/>
      </c>
      <c r="O3562" t="str">
        <f>IF(ISBLANK(A3562),"",SUMIF($A$3:$A3562,O$2,$B$3:$B3562))</f>
        <v/>
      </c>
      <c r="P3562" t="str">
        <f>IF(ISBLANK(A3562),"",SUMIF($A$3:$A3562,P$2,$B$3:$B3562))</f>
        <v/>
      </c>
      <c r="Q3562" t="str">
        <f>IF(ISBLANK(A3562),"",SUMIF($A$3:$A3562,Q$2,$B$3:$B3562))</f>
        <v/>
      </c>
      <c r="R3562" t="str">
        <f>IF(ISBLANK(A3562),"",SUMIF($A$3:$A3562,R$2,$B$3:$B3562))</f>
        <v/>
      </c>
      <c r="T3562" s="2" t="str">
        <f t="shared" si="451"/>
        <v/>
      </c>
      <c r="U3562" s="2" t="str">
        <f t="shared" si="452"/>
        <v/>
      </c>
      <c r="V3562" s="2" t="str">
        <f t="shared" si="453"/>
        <v/>
      </c>
      <c r="W3562" s="2" t="str">
        <f t="shared" si="454"/>
        <v/>
      </c>
    </row>
    <row r="3563" spans="8:23" x14ac:dyDescent="0.3">
      <c r="H3563" s="12">
        <f t="shared" si="447"/>
        <v>0</v>
      </c>
      <c r="I3563" s="2" t="str">
        <f t="shared" si="448"/>
        <v/>
      </c>
      <c r="J3563" s="2" t="str">
        <f>IF(ISBLANK(A3563),"",-SUM(I$3:I3563))</f>
        <v/>
      </c>
      <c r="K3563" s="2" t="str">
        <f t="shared" si="449"/>
        <v/>
      </c>
      <c r="L3563" s="7" t="str">
        <f t="shared" si="450"/>
        <v/>
      </c>
      <c r="M3563" s="7" t="str">
        <f>IF(ISBLANK(A3563),"",K3563/($M$1+SUM(K$3:K3562)))</f>
        <v/>
      </c>
      <c r="N3563" t="str">
        <f>IF(ISBLANK(A3563),"",IF(H3564=0,NETWORKDAYS($H$3,H3563,holiday!$B$2:$B$10),IF(DAY(H3563)&lt;DAY(H3564),NETWORKDAYS($H$3,H3563,holiday!$B$2:$B$10),0)))</f>
        <v/>
      </c>
      <c r="O3563" t="str">
        <f>IF(ISBLANK(A3563),"",SUMIF($A$3:$A3563,O$2,$B$3:$B3563))</f>
        <v/>
      </c>
      <c r="P3563" t="str">
        <f>IF(ISBLANK(A3563),"",SUMIF($A$3:$A3563,P$2,$B$3:$B3563))</f>
        <v/>
      </c>
      <c r="Q3563" t="str">
        <f>IF(ISBLANK(A3563),"",SUMIF($A$3:$A3563,Q$2,$B$3:$B3563))</f>
        <v/>
      </c>
      <c r="R3563" t="str">
        <f>IF(ISBLANK(A3563),"",SUMIF($A$3:$A3563,R$2,$B$3:$B3563))</f>
        <v/>
      </c>
      <c r="T3563" s="2" t="str">
        <f t="shared" si="451"/>
        <v/>
      </c>
      <c r="U3563" s="2" t="str">
        <f t="shared" si="452"/>
        <v/>
      </c>
      <c r="V3563" s="2" t="str">
        <f t="shared" si="453"/>
        <v/>
      </c>
      <c r="W3563" s="2" t="str">
        <f t="shared" si="454"/>
        <v/>
      </c>
    </row>
    <row r="3564" spans="8:23" x14ac:dyDescent="0.3">
      <c r="H3564" s="12">
        <f t="shared" si="447"/>
        <v>0</v>
      </c>
      <c r="I3564" s="2" t="str">
        <f t="shared" si="448"/>
        <v/>
      </c>
      <c r="J3564" s="2" t="str">
        <f>IF(ISBLANK(A3564),"",-SUM(I$3:I3564))</f>
        <v/>
      </c>
      <c r="K3564" s="2" t="str">
        <f t="shared" si="449"/>
        <v/>
      </c>
      <c r="L3564" s="7" t="str">
        <f t="shared" si="450"/>
        <v/>
      </c>
      <c r="M3564" s="7" t="str">
        <f>IF(ISBLANK(A3564),"",K3564/($M$1+SUM(K$3:K3563)))</f>
        <v/>
      </c>
      <c r="N3564" t="str">
        <f>IF(ISBLANK(A3564),"",IF(H3565=0,NETWORKDAYS($H$3,H3564,holiday!$B$2:$B$10),IF(DAY(H3564)&lt;DAY(H3565),NETWORKDAYS($H$3,H3564,holiday!$B$2:$B$10),0)))</f>
        <v/>
      </c>
      <c r="O3564" t="str">
        <f>IF(ISBLANK(A3564),"",SUMIF($A$3:$A3564,O$2,$B$3:$B3564))</f>
        <v/>
      </c>
      <c r="P3564" t="str">
        <f>IF(ISBLANK(A3564),"",SUMIF($A$3:$A3564,P$2,$B$3:$B3564))</f>
        <v/>
      </c>
      <c r="Q3564" t="str">
        <f>IF(ISBLANK(A3564),"",SUMIF($A$3:$A3564,Q$2,$B$3:$B3564))</f>
        <v/>
      </c>
      <c r="R3564" t="str">
        <f>IF(ISBLANK(A3564),"",SUMIF($A$3:$A3564,R$2,$B$3:$B3564))</f>
        <v/>
      </c>
      <c r="T3564" s="2" t="str">
        <f t="shared" si="451"/>
        <v/>
      </c>
      <c r="U3564" s="2" t="str">
        <f t="shared" si="452"/>
        <v/>
      </c>
      <c r="V3564" s="2" t="str">
        <f t="shared" si="453"/>
        <v/>
      </c>
      <c r="W3564" s="2" t="str">
        <f t="shared" si="454"/>
        <v/>
      </c>
    </row>
    <row r="3565" spans="8:23" x14ac:dyDescent="0.3">
      <c r="H3565" s="12">
        <f t="shared" si="447"/>
        <v>0</v>
      </c>
      <c r="I3565" s="2" t="str">
        <f t="shared" si="448"/>
        <v/>
      </c>
      <c r="J3565" s="2" t="str">
        <f>IF(ISBLANK(A3565),"",-SUM(I$3:I3565))</f>
        <v/>
      </c>
      <c r="K3565" s="2" t="str">
        <f t="shared" si="449"/>
        <v/>
      </c>
      <c r="L3565" s="7" t="str">
        <f t="shared" si="450"/>
        <v/>
      </c>
      <c r="M3565" s="7" t="str">
        <f>IF(ISBLANK(A3565),"",K3565/($M$1+SUM(K$3:K3564)))</f>
        <v/>
      </c>
      <c r="N3565" t="str">
        <f>IF(ISBLANK(A3565),"",IF(H3566=0,NETWORKDAYS($H$3,H3565,holiday!$B$2:$B$10),IF(DAY(H3565)&lt;DAY(H3566),NETWORKDAYS($H$3,H3565,holiday!$B$2:$B$10),0)))</f>
        <v/>
      </c>
      <c r="O3565" t="str">
        <f>IF(ISBLANK(A3565),"",SUMIF($A$3:$A3565,O$2,$B$3:$B3565))</f>
        <v/>
      </c>
      <c r="P3565" t="str">
        <f>IF(ISBLANK(A3565),"",SUMIF($A$3:$A3565,P$2,$B$3:$B3565))</f>
        <v/>
      </c>
      <c r="Q3565" t="str">
        <f>IF(ISBLANK(A3565),"",SUMIF($A$3:$A3565,Q$2,$B$3:$B3565))</f>
        <v/>
      </c>
      <c r="R3565" t="str">
        <f>IF(ISBLANK(A3565),"",SUMIF($A$3:$A3565,R$2,$B$3:$B3565))</f>
        <v/>
      </c>
      <c r="T3565" s="2" t="str">
        <f t="shared" si="451"/>
        <v/>
      </c>
      <c r="U3565" s="2" t="str">
        <f t="shared" si="452"/>
        <v/>
      </c>
      <c r="V3565" s="2" t="str">
        <f t="shared" si="453"/>
        <v/>
      </c>
      <c r="W3565" s="2" t="str">
        <f t="shared" si="454"/>
        <v/>
      </c>
    </row>
    <row r="3566" spans="8:23" x14ac:dyDescent="0.3">
      <c r="H3566" s="12">
        <f t="shared" si="447"/>
        <v>0</v>
      </c>
      <c r="I3566" s="2" t="str">
        <f t="shared" si="448"/>
        <v/>
      </c>
      <c r="J3566" s="2" t="str">
        <f>IF(ISBLANK(A3566),"",-SUM(I$3:I3566))</f>
        <v/>
      </c>
      <c r="K3566" s="2" t="str">
        <f t="shared" si="449"/>
        <v/>
      </c>
      <c r="L3566" s="7" t="str">
        <f t="shared" si="450"/>
        <v/>
      </c>
      <c r="M3566" s="7" t="str">
        <f>IF(ISBLANK(A3566),"",K3566/($M$1+SUM(K$3:K3565)))</f>
        <v/>
      </c>
      <c r="N3566" t="str">
        <f>IF(ISBLANK(A3566),"",IF(H3567=0,NETWORKDAYS($H$3,H3566,holiday!$B$2:$B$10),IF(DAY(H3566)&lt;DAY(H3567),NETWORKDAYS($H$3,H3566,holiday!$B$2:$B$10),0)))</f>
        <v/>
      </c>
      <c r="O3566" t="str">
        <f>IF(ISBLANK(A3566),"",SUMIF($A$3:$A3566,O$2,$B$3:$B3566))</f>
        <v/>
      </c>
      <c r="P3566" t="str">
        <f>IF(ISBLANK(A3566),"",SUMIF($A$3:$A3566,P$2,$B$3:$B3566))</f>
        <v/>
      </c>
      <c r="Q3566" t="str">
        <f>IF(ISBLANK(A3566),"",SUMIF($A$3:$A3566,Q$2,$B$3:$B3566))</f>
        <v/>
      </c>
      <c r="R3566" t="str">
        <f>IF(ISBLANK(A3566),"",SUMIF($A$3:$A3566,R$2,$B$3:$B3566))</f>
        <v/>
      </c>
      <c r="T3566" s="2" t="str">
        <f t="shared" si="451"/>
        <v/>
      </c>
      <c r="U3566" s="2" t="str">
        <f t="shared" si="452"/>
        <v/>
      </c>
      <c r="V3566" s="2" t="str">
        <f t="shared" si="453"/>
        <v/>
      </c>
      <c r="W3566" s="2" t="str">
        <f t="shared" si="454"/>
        <v/>
      </c>
    </row>
    <row r="3567" spans="8:23" x14ac:dyDescent="0.3">
      <c r="H3567" s="12">
        <f t="shared" si="447"/>
        <v>0</v>
      </c>
      <c r="I3567" s="2" t="str">
        <f t="shared" si="448"/>
        <v/>
      </c>
      <c r="J3567" s="2" t="str">
        <f>IF(ISBLANK(A3567),"",-SUM(I$3:I3567))</f>
        <v/>
      </c>
      <c r="K3567" s="2" t="str">
        <f t="shared" si="449"/>
        <v/>
      </c>
      <c r="L3567" s="7" t="str">
        <f t="shared" si="450"/>
        <v/>
      </c>
      <c r="M3567" s="7" t="str">
        <f>IF(ISBLANK(A3567),"",K3567/($M$1+SUM(K$3:K3566)))</f>
        <v/>
      </c>
      <c r="N3567" t="str">
        <f>IF(ISBLANK(A3567),"",IF(H3568=0,NETWORKDAYS($H$3,H3567,holiday!$B$2:$B$10),IF(DAY(H3567)&lt;DAY(H3568),NETWORKDAYS($H$3,H3567,holiday!$B$2:$B$10),0)))</f>
        <v/>
      </c>
      <c r="O3567" t="str">
        <f>IF(ISBLANK(A3567),"",SUMIF($A$3:$A3567,O$2,$B$3:$B3567))</f>
        <v/>
      </c>
      <c r="P3567" t="str">
        <f>IF(ISBLANK(A3567),"",SUMIF($A$3:$A3567,P$2,$B$3:$B3567))</f>
        <v/>
      </c>
      <c r="Q3567" t="str">
        <f>IF(ISBLANK(A3567),"",SUMIF($A$3:$A3567,Q$2,$B$3:$B3567))</f>
        <v/>
      </c>
      <c r="R3567" t="str">
        <f>IF(ISBLANK(A3567),"",SUMIF($A$3:$A3567,R$2,$B$3:$B3567))</f>
        <v/>
      </c>
      <c r="T3567" s="2" t="str">
        <f t="shared" si="451"/>
        <v/>
      </c>
      <c r="U3567" s="2" t="str">
        <f t="shared" si="452"/>
        <v/>
      </c>
      <c r="V3567" s="2" t="str">
        <f t="shared" si="453"/>
        <v/>
      </c>
      <c r="W3567" s="2" t="str">
        <f t="shared" si="454"/>
        <v/>
      </c>
    </row>
    <row r="3568" spans="8:23" x14ac:dyDescent="0.3">
      <c r="H3568" s="12">
        <f t="shared" si="447"/>
        <v>0</v>
      </c>
      <c r="I3568" s="2" t="str">
        <f t="shared" si="448"/>
        <v/>
      </c>
      <c r="J3568" s="2" t="str">
        <f>IF(ISBLANK(A3568),"",-SUM(I$3:I3568))</f>
        <v/>
      </c>
      <c r="K3568" s="2" t="str">
        <f t="shared" si="449"/>
        <v/>
      </c>
      <c r="L3568" s="7" t="str">
        <f t="shared" si="450"/>
        <v/>
      </c>
      <c r="M3568" s="7" t="str">
        <f>IF(ISBLANK(A3568),"",K3568/($M$1+SUM(K$3:K3567)))</f>
        <v/>
      </c>
      <c r="N3568" t="str">
        <f>IF(ISBLANK(A3568),"",IF(H3569=0,NETWORKDAYS($H$3,H3568,holiday!$B$2:$B$10),IF(DAY(H3568)&lt;DAY(H3569),NETWORKDAYS($H$3,H3568,holiday!$B$2:$B$10),0)))</f>
        <v/>
      </c>
      <c r="O3568" t="str">
        <f>IF(ISBLANK(A3568),"",SUMIF($A$3:$A3568,O$2,$B$3:$B3568))</f>
        <v/>
      </c>
      <c r="P3568" t="str">
        <f>IF(ISBLANK(A3568),"",SUMIF($A$3:$A3568,P$2,$B$3:$B3568))</f>
        <v/>
      </c>
      <c r="Q3568" t="str">
        <f>IF(ISBLANK(A3568),"",SUMIF($A$3:$A3568,Q$2,$B$3:$B3568))</f>
        <v/>
      </c>
      <c r="R3568" t="str">
        <f>IF(ISBLANK(A3568),"",SUMIF($A$3:$A3568,R$2,$B$3:$B3568))</f>
        <v/>
      </c>
      <c r="T3568" s="2" t="str">
        <f t="shared" si="451"/>
        <v/>
      </c>
      <c r="U3568" s="2" t="str">
        <f t="shared" si="452"/>
        <v/>
      </c>
      <c r="V3568" s="2" t="str">
        <f t="shared" si="453"/>
        <v/>
      </c>
      <c r="W3568" s="2" t="str">
        <f t="shared" si="454"/>
        <v/>
      </c>
    </row>
    <row r="3569" spans="8:23" x14ac:dyDescent="0.3">
      <c r="H3569" s="12">
        <f t="shared" si="447"/>
        <v>0</v>
      </c>
      <c r="I3569" s="2" t="str">
        <f t="shared" si="448"/>
        <v/>
      </c>
      <c r="J3569" s="2" t="str">
        <f>IF(ISBLANK(A3569),"",-SUM(I$3:I3569))</f>
        <v/>
      </c>
      <c r="K3569" s="2" t="str">
        <f t="shared" si="449"/>
        <v/>
      </c>
      <c r="L3569" s="7" t="str">
        <f t="shared" si="450"/>
        <v/>
      </c>
      <c r="M3569" s="7" t="str">
        <f>IF(ISBLANK(A3569),"",K3569/($M$1+SUM(K$3:K3568)))</f>
        <v/>
      </c>
      <c r="N3569" t="str">
        <f>IF(ISBLANK(A3569),"",IF(H3570=0,NETWORKDAYS($H$3,H3569,holiday!$B$2:$B$10),IF(DAY(H3569)&lt;DAY(H3570),NETWORKDAYS($H$3,H3569,holiday!$B$2:$B$10),0)))</f>
        <v/>
      </c>
      <c r="O3569" t="str">
        <f>IF(ISBLANK(A3569),"",SUMIF($A$3:$A3569,O$2,$B$3:$B3569))</f>
        <v/>
      </c>
      <c r="P3569" t="str">
        <f>IF(ISBLANK(A3569),"",SUMIF($A$3:$A3569,P$2,$B$3:$B3569))</f>
        <v/>
      </c>
      <c r="Q3569" t="str">
        <f>IF(ISBLANK(A3569),"",SUMIF($A$3:$A3569,Q$2,$B$3:$B3569))</f>
        <v/>
      </c>
      <c r="R3569" t="str">
        <f>IF(ISBLANK(A3569),"",SUMIF($A$3:$A3569,R$2,$B$3:$B3569))</f>
        <v/>
      </c>
      <c r="T3569" s="2" t="str">
        <f t="shared" si="451"/>
        <v/>
      </c>
      <c r="U3569" s="2" t="str">
        <f t="shared" si="452"/>
        <v/>
      </c>
      <c r="V3569" s="2" t="str">
        <f t="shared" si="453"/>
        <v/>
      </c>
      <c r="W3569" s="2" t="str">
        <f t="shared" si="454"/>
        <v/>
      </c>
    </row>
    <row r="3570" spans="8:23" x14ac:dyDescent="0.3">
      <c r="H3570" s="12">
        <f t="shared" si="447"/>
        <v>0</v>
      </c>
      <c r="I3570" s="2" t="str">
        <f t="shared" si="448"/>
        <v/>
      </c>
      <c r="J3570" s="2" t="str">
        <f>IF(ISBLANK(A3570),"",-SUM(I$3:I3570))</f>
        <v/>
      </c>
      <c r="K3570" s="2" t="str">
        <f t="shared" si="449"/>
        <v/>
      </c>
      <c r="L3570" s="7" t="str">
        <f t="shared" si="450"/>
        <v/>
      </c>
      <c r="M3570" s="7" t="str">
        <f>IF(ISBLANK(A3570),"",K3570/($M$1+SUM(K$3:K3569)))</f>
        <v/>
      </c>
      <c r="N3570" t="str">
        <f>IF(ISBLANK(A3570),"",IF(H3571=0,NETWORKDAYS($H$3,H3570,holiday!$B$2:$B$10),IF(DAY(H3570)&lt;DAY(H3571),NETWORKDAYS($H$3,H3570,holiday!$B$2:$B$10),0)))</f>
        <v/>
      </c>
      <c r="O3570" t="str">
        <f>IF(ISBLANK(A3570),"",SUMIF($A$3:$A3570,O$2,$B$3:$B3570))</f>
        <v/>
      </c>
      <c r="P3570" t="str">
        <f>IF(ISBLANK(A3570),"",SUMIF($A$3:$A3570,P$2,$B$3:$B3570))</f>
        <v/>
      </c>
      <c r="Q3570" t="str">
        <f>IF(ISBLANK(A3570),"",SUMIF($A$3:$A3570,Q$2,$B$3:$B3570))</f>
        <v/>
      </c>
      <c r="R3570" t="str">
        <f>IF(ISBLANK(A3570),"",SUMIF($A$3:$A3570,R$2,$B$3:$B3570))</f>
        <v/>
      </c>
      <c r="T3570" s="2" t="str">
        <f t="shared" si="451"/>
        <v/>
      </c>
      <c r="U3570" s="2" t="str">
        <f t="shared" si="452"/>
        <v/>
      </c>
      <c r="V3570" s="2" t="str">
        <f t="shared" si="453"/>
        <v/>
      </c>
      <c r="W3570" s="2" t="str">
        <f t="shared" si="454"/>
        <v/>
      </c>
    </row>
    <row r="3571" spans="8:23" x14ac:dyDescent="0.3">
      <c r="H3571" s="12">
        <f t="shared" si="447"/>
        <v>0</v>
      </c>
      <c r="I3571" s="2" t="str">
        <f t="shared" si="448"/>
        <v/>
      </c>
      <c r="J3571" s="2" t="str">
        <f>IF(ISBLANK(A3571),"",-SUM(I$3:I3571))</f>
        <v/>
      </c>
      <c r="K3571" s="2" t="str">
        <f t="shared" si="449"/>
        <v/>
      </c>
      <c r="L3571" s="7" t="str">
        <f t="shared" si="450"/>
        <v/>
      </c>
      <c r="M3571" s="7" t="str">
        <f>IF(ISBLANK(A3571),"",K3571/($M$1+SUM(K$3:K3570)))</f>
        <v/>
      </c>
      <c r="N3571" t="str">
        <f>IF(ISBLANK(A3571),"",IF(H3572=0,NETWORKDAYS($H$3,H3571,holiday!$B$2:$B$10),IF(DAY(H3571)&lt;DAY(H3572),NETWORKDAYS($H$3,H3571,holiday!$B$2:$B$10),0)))</f>
        <v/>
      </c>
      <c r="O3571" t="str">
        <f>IF(ISBLANK(A3571),"",SUMIF($A$3:$A3571,O$2,$B$3:$B3571))</f>
        <v/>
      </c>
      <c r="P3571" t="str">
        <f>IF(ISBLANK(A3571),"",SUMIF($A$3:$A3571,P$2,$B$3:$B3571))</f>
        <v/>
      </c>
      <c r="Q3571" t="str">
        <f>IF(ISBLANK(A3571),"",SUMIF($A$3:$A3571,Q$2,$B$3:$B3571))</f>
        <v/>
      </c>
      <c r="R3571" t="str">
        <f>IF(ISBLANK(A3571),"",SUMIF($A$3:$A3571,R$2,$B$3:$B3571))</f>
        <v/>
      </c>
      <c r="T3571" s="2" t="str">
        <f t="shared" si="451"/>
        <v/>
      </c>
      <c r="U3571" s="2" t="str">
        <f t="shared" si="452"/>
        <v/>
      </c>
      <c r="V3571" s="2" t="str">
        <f t="shared" si="453"/>
        <v/>
      </c>
      <c r="W3571" s="2" t="str">
        <f t="shared" si="454"/>
        <v/>
      </c>
    </row>
    <row r="3572" spans="8:23" x14ac:dyDescent="0.3">
      <c r="H3572" s="12">
        <f t="shared" si="447"/>
        <v>0</v>
      </c>
      <c r="I3572" s="2" t="str">
        <f t="shared" si="448"/>
        <v/>
      </c>
      <c r="J3572" s="2" t="str">
        <f>IF(ISBLANK(A3572),"",-SUM(I$3:I3572))</f>
        <v/>
      </c>
      <c r="K3572" s="2" t="str">
        <f t="shared" si="449"/>
        <v/>
      </c>
      <c r="L3572" s="7" t="str">
        <f t="shared" si="450"/>
        <v/>
      </c>
      <c r="M3572" s="7" t="str">
        <f>IF(ISBLANK(A3572),"",K3572/($M$1+SUM(K$3:K3571)))</f>
        <v/>
      </c>
      <c r="N3572" t="str">
        <f>IF(ISBLANK(A3572),"",IF(H3573=0,NETWORKDAYS($H$3,H3572,holiday!$B$2:$B$10),IF(DAY(H3572)&lt;DAY(H3573),NETWORKDAYS($H$3,H3572,holiday!$B$2:$B$10),0)))</f>
        <v/>
      </c>
      <c r="O3572" t="str">
        <f>IF(ISBLANK(A3572),"",SUMIF($A$3:$A3572,O$2,$B$3:$B3572))</f>
        <v/>
      </c>
      <c r="P3572" t="str">
        <f>IF(ISBLANK(A3572),"",SUMIF($A$3:$A3572,P$2,$B$3:$B3572))</f>
        <v/>
      </c>
      <c r="Q3572" t="str">
        <f>IF(ISBLANK(A3572),"",SUMIF($A$3:$A3572,Q$2,$B$3:$B3572))</f>
        <v/>
      </c>
      <c r="R3572" t="str">
        <f>IF(ISBLANK(A3572),"",SUMIF($A$3:$A3572,R$2,$B$3:$B3572))</f>
        <v/>
      </c>
      <c r="T3572" s="2" t="str">
        <f t="shared" si="451"/>
        <v/>
      </c>
      <c r="U3572" s="2" t="str">
        <f t="shared" si="452"/>
        <v/>
      </c>
      <c r="V3572" s="2" t="str">
        <f t="shared" si="453"/>
        <v/>
      </c>
      <c r="W3572" s="2" t="str">
        <f t="shared" si="454"/>
        <v/>
      </c>
    </row>
    <row r="3573" spans="8:23" x14ac:dyDescent="0.3">
      <c r="H3573" s="12">
        <f t="shared" si="447"/>
        <v>0</v>
      </c>
      <c r="I3573" s="2" t="str">
        <f t="shared" si="448"/>
        <v/>
      </c>
      <c r="J3573" s="2" t="str">
        <f>IF(ISBLANK(A3573),"",-SUM(I$3:I3573))</f>
        <v/>
      </c>
      <c r="K3573" s="2" t="str">
        <f t="shared" si="449"/>
        <v/>
      </c>
      <c r="L3573" s="7" t="str">
        <f t="shared" si="450"/>
        <v/>
      </c>
      <c r="M3573" s="7" t="str">
        <f>IF(ISBLANK(A3573),"",K3573/($M$1+SUM(K$3:K3572)))</f>
        <v/>
      </c>
      <c r="N3573" t="str">
        <f>IF(ISBLANK(A3573),"",IF(H3574=0,NETWORKDAYS($H$3,H3573,holiday!$B$2:$B$10),IF(DAY(H3573)&lt;DAY(H3574),NETWORKDAYS($H$3,H3573,holiday!$B$2:$B$10),0)))</f>
        <v/>
      </c>
      <c r="O3573" t="str">
        <f>IF(ISBLANK(A3573),"",SUMIF($A$3:$A3573,O$2,$B$3:$B3573))</f>
        <v/>
      </c>
      <c r="P3573" t="str">
        <f>IF(ISBLANK(A3573),"",SUMIF($A$3:$A3573,P$2,$B$3:$B3573))</f>
        <v/>
      </c>
      <c r="Q3573" t="str">
        <f>IF(ISBLANK(A3573),"",SUMIF($A$3:$A3573,Q$2,$B$3:$B3573))</f>
        <v/>
      </c>
      <c r="R3573" t="str">
        <f>IF(ISBLANK(A3573),"",SUMIF($A$3:$A3573,R$2,$B$3:$B3573))</f>
        <v/>
      </c>
      <c r="T3573" s="2" t="str">
        <f t="shared" si="451"/>
        <v/>
      </c>
      <c r="U3573" s="2" t="str">
        <f t="shared" si="452"/>
        <v/>
      </c>
      <c r="V3573" s="2" t="str">
        <f t="shared" si="453"/>
        <v/>
      </c>
      <c r="W3573" s="2" t="str">
        <f t="shared" si="454"/>
        <v/>
      </c>
    </row>
    <row r="3574" spans="8:23" x14ac:dyDescent="0.3">
      <c r="H3574" s="12">
        <f t="shared" si="447"/>
        <v>0</v>
      </c>
      <c r="I3574" s="2" t="str">
        <f t="shared" si="448"/>
        <v/>
      </c>
      <c r="J3574" s="2" t="str">
        <f>IF(ISBLANK(A3574),"",-SUM(I$3:I3574))</f>
        <v/>
      </c>
      <c r="K3574" s="2" t="str">
        <f t="shared" si="449"/>
        <v/>
      </c>
      <c r="L3574" s="7" t="str">
        <f t="shared" si="450"/>
        <v/>
      </c>
      <c r="M3574" s="7" t="str">
        <f>IF(ISBLANK(A3574),"",K3574/($M$1+SUM(K$3:K3573)))</f>
        <v/>
      </c>
      <c r="N3574" t="str">
        <f>IF(ISBLANK(A3574),"",IF(H3575=0,NETWORKDAYS($H$3,H3574,holiday!$B$2:$B$10),IF(DAY(H3574)&lt;DAY(H3575),NETWORKDAYS($H$3,H3574,holiday!$B$2:$B$10),0)))</f>
        <v/>
      </c>
      <c r="O3574" t="str">
        <f>IF(ISBLANK(A3574),"",SUMIF($A$3:$A3574,O$2,$B$3:$B3574))</f>
        <v/>
      </c>
      <c r="P3574" t="str">
        <f>IF(ISBLANK(A3574),"",SUMIF($A$3:$A3574,P$2,$B$3:$B3574))</f>
        <v/>
      </c>
      <c r="Q3574" t="str">
        <f>IF(ISBLANK(A3574),"",SUMIF($A$3:$A3574,Q$2,$B$3:$B3574))</f>
        <v/>
      </c>
      <c r="R3574" t="str">
        <f>IF(ISBLANK(A3574),"",SUMIF($A$3:$A3574,R$2,$B$3:$B3574))</f>
        <v/>
      </c>
      <c r="T3574" s="2" t="str">
        <f t="shared" si="451"/>
        <v/>
      </c>
      <c r="U3574" s="2" t="str">
        <f t="shared" si="452"/>
        <v/>
      </c>
      <c r="V3574" s="2" t="str">
        <f t="shared" si="453"/>
        <v/>
      </c>
      <c r="W3574" s="2" t="str">
        <f t="shared" si="454"/>
        <v/>
      </c>
    </row>
    <row r="3575" spans="8:23" x14ac:dyDescent="0.3">
      <c r="H3575" s="12">
        <f t="shared" si="447"/>
        <v>0</v>
      </c>
      <c r="I3575" s="2" t="str">
        <f t="shared" si="448"/>
        <v/>
      </c>
      <c r="J3575" s="2" t="str">
        <f>IF(ISBLANK(A3575),"",-SUM(I$3:I3575))</f>
        <v/>
      </c>
      <c r="K3575" s="2" t="str">
        <f t="shared" si="449"/>
        <v/>
      </c>
      <c r="L3575" s="7" t="str">
        <f t="shared" si="450"/>
        <v/>
      </c>
      <c r="M3575" s="7" t="str">
        <f>IF(ISBLANK(A3575),"",K3575/($M$1+SUM(K$3:K3574)))</f>
        <v/>
      </c>
      <c r="N3575" t="str">
        <f>IF(ISBLANK(A3575),"",IF(H3576=0,NETWORKDAYS($H$3,H3575,holiday!$B$2:$B$10),IF(DAY(H3575)&lt;DAY(H3576),NETWORKDAYS($H$3,H3575,holiday!$B$2:$B$10),0)))</f>
        <v/>
      </c>
      <c r="O3575" t="str">
        <f>IF(ISBLANK(A3575),"",SUMIF($A$3:$A3575,O$2,$B$3:$B3575))</f>
        <v/>
      </c>
      <c r="P3575" t="str">
        <f>IF(ISBLANK(A3575),"",SUMIF($A$3:$A3575,P$2,$B$3:$B3575))</f>
        <v/>
      </c>
      <c r="Q3575" t="str">
        <f>IF(ISBLANK(A3575),"",SUMIF($A$3:$A3575,Q$2,$B$3:$B3575))</f>
        <v/>
      </c>
      <c r="R3575" t="str">
        <f>IF(ISBLANK(A3575),"",SUMIF($A$3:$A3575,R$2,$B$3:$B3575))</f>
        <v/>
      </c>
      <c r="T3575" s="2" t="str">
        <f t="shared" si="451"/>
        <v/>
      </c>
      <c r="U3575" s="2" t="str">
        <f t="shared" si="452"/>
        <v/>
      </c>
      <c r="V3575" s="2" t="str">
        <f t="shared" si="453"/>
        <v/>
      </c>
      <c r="W3575" s="2" t="str">
        <f t="shared" si="454"/>
        <v/>
      </c>
    </row>
    <row r="3576" spans="8:23" x14ac:dyDescent="0.3">
      <c r="H3576" s="12">
        <f t="shared" si="447"/>
        <v>0</v>
      </c>
      <c r="I3576" s="2" t="str">
        <f t="shared" si="448"/>
        <v/>
      </c>
      <c r="J3576" s="2" t="str">
        <f>IF(ISBLANK(A3576),"",-SUM(I$3:I3576))</f>
        <v/>
      </c>
      <c r="K3576" s="2" t="str">
        <f t="shared" si="449"/>
        <v/>
      </c>
      <c r="L3576" s="7" t="str">
        <f t="shared" si="450"/>
        <v/>
      </c>
      <c r="M3576" s="7" t="str">
        <f>IF(ISBLANK(A3576),"",K3576/($M$1+SUM(K$3:K3575)))</f>
        <v/>
      </c>
      <c r="N3576" t="str">
        <f>IF(ISBLANK(A3576),"",IF(H3577=0,NETWORKDAYS($H$3,H3576,holiday!$B$2:$B$10),IF(DAY(H3576)&lt;DAY(H3577),NETWORKDAYS($H$3,H3576,holiday!$B$2:$B$10),0)))</f>
        <v/>
      </c>
      <c r="O3576" t="str">
        <f>IF(ISBLANK(A3576),"",SUMIF($A$3:$A3576,O$2,$B$3:$B3576))</f>
        <v/>
      </c>
      <c r="P3576" t="str">
        <f>IF(ISBLANK(A3576),"",SUMIF($A$3:$A3576,P$2,$B$3:$B3576))</f>
        <v/>
      </c>
      <c r="Q3576" t="str">
        <f>IF(ISBLANK(A3576),"",SUMIF($A$3:$A3576,Q$2,$B$3:$B3576))</f>
        <v/>
      </c>
      <c r="R3576" t="str">
        <f>IF(ISBLANK(A3576),"",SUMIF($A$3:$A3576,R$2,$B$3:$B3576))</f>
        <v/>
      </c>
      <c r="T3576" s="2" t="str">
        <f t="shared" si="451"/>
        <v/>
      </c>
      <c r="U3576" s="2" t="str">
        <f t="shared" si="452"/>
        <v/>
      </c>
      <c r="V3576" s="2" t="str">
        <f t="shared" si="453"/>
        <v/>
      </c>
      <c r="W3576" s="2" t="str">
        <f t="shared" si="454"/>
        <v/>
      </c>
    </row>
    <row r="3577" spans="8:23" x14ac:dyDescent="0.3">
      <c r="H3577" s="12">
        <f t="shared" si="447"/>
        <v>0</v>
      </c>
      <c r="I3577" s="2" t="str">
        <f t="shared" si="448"/>
        <v/>
      </c>
      <c r="J3577" s="2" t="str">
        <f>IF(ISBLANK(A3577),"",-SUM(I$3:I3577))</f>
        <v/>
      </c>
      <c r="K3577" s="2" t="str">
        <f t="shared" si="449"/>
        <v/>
      </c>
      <c r="L3577" s="7" t="str">
        <f t="shared" si="450"/>
        <v/>
      </c>
      <c r="M3577" s="7" t="str">
        <f>IF(ISBLANK(A3577),"",K3577/($M$1+SUM(K$3:K3576)))</f>
        <v/>
      </c>
      <c r="N3577" t="str">
        <f>IF(ISBLANK(A3577),"",IF(H3578=0,NETWORKDAYS($H$3,H3577,holiday!$B$2:$B$10),IF(DAY(H3577)&lt;DAY(H3578),NETWORKDAYS($H$3,H3577,holiday!$B$2:$B$10),0)))</f>
        <v/>
      </c>
      <c r="O3577" t="str">
        <f>IF(ISBLANK(A3577),"",SUMIF($A$3:$A3577,O$2,$B$3:$B3577))</f>
        <v/>
      </c>
      <c r="P3577" t="str">
        <f>IF(ISBLANK(A3577),"",SUMIF($A$3:$A3577,P$2,$B$3:$B3577))</f>
        <v/>
      </c>
      <c r="Q3577" t="str">
        <f>IF(ISBLANK(A3577),"",SUMIF($A$3:$A3577,Q$2,$B$3:$B3577))</f>
        <v/>
      </c>
      <c r="R3577" t="str">
        <f>IF(ISBLANK(A3577),"",SUMIF($A$3:$A3577,R$2,$B$3:$B3577))</f>
        <v/>
      </c>
      <c r="T3577" s="2" t="str">
        <f t="shared" si="451"/>
        <v/>
      </c>
      <c r="U3577" s="2" t="str">
        <f t="shared" si="452"/>
        <v/>
      </c>
      <c r="V3577" s="2" t="str">
        <f t="shared" si="453"/>
        <v/>
      </c>
      <c r="W3577" s="2" t="str">
        <f t="shared" si="454"/>
        <v/>
      </c>
    </row>
    <row r="3578" spans="8:23" x14ac:dyDescent="0.3">
      <c r="H3578" s="12">
        <f t="shared" si="447"/>
        <v>0</v>
      </c>
      <c r="I3578" s="2" t="str">
        <f t="shared" si="448"/>
        <v/>
      </c>
      <c r="J3578" s="2" t="str">
        <f>IF(ISBLANK(A3578),"",-SUM(I$3:I3578))</f>
        <v/>
      </c>
      <c r="K3578" s="2" t="str">
        <f t="shared" si="449"/>
        <v/>
      </c>
      <c r="L3578" s="7" t="str">
        <f t="shared" si="450"/>
        <v/>
      </c>
      <c r="M3578" s="7" t="str">
        <f>IF(ISBLANK(A3578),"",K3578/($M$1+SUM(K$3:K3577)))</f>
        <v/>
      </c>
      <c r="N3578" t="str">
        <f>IF(ISBLANK(A3578),"",IF(H3579=0,NETWORKDAYS($H$3,H3578,holiday!$B$2:$B$10),IF(DAY(H3578)&lt;DAY(H3579),NETWORKDAYS($H$3,H3578,holiday!$B$2:$B$10),0)))</f>
        <v/>
      </c>
      <c r="O3578" t="str">
        <f>IF(ISBLANK(A3578),"",SUMIF($A$3:$A3578,O$2,$B$3:$B3578))</f>
        <v/>
      </c>
      <c r="P3578" t="str">
        <f>IF(ISBLANK(A3578),"",SUMIF($A$3:$A3578,P$2,$B$3:$B3578))</f>
        <v/>
      </c>
      <c r="Q3578" t="str">
        <f>IF(ISBLANK(A3578),"",SUMIF($A$3:$A3578,Q$2,$B$3:$B3578))</f>
        <v/>
      </c>
      <c r="R3578" t="str">
        <f>IF(ISBLANK(A3578),"",SUMIF($A$3:$A3578,R$2,$B$3:$B3578))</f>
        <v/>
      </c>
      <c r="T3578" s="2" t="str">
        <f t="shared" si="451"/>
        <v/>
      </c>
      <c r="U3578" s="2" t="str">
        <f t="shared" si="452"/>
        <v/>
      </c>
      <c r="V3578" s="2" t="str">
        <f t="shared" si="453"/>
        <v/>
      </c>
      <c r="W3578" s="2" t="str">
        <f t="shared" si="454"/>
        <v/>
      </c>
    </row>
    <row r="3579" spans="8:23" x14ac:dyDescent="0.3">
      <c r="H3579" s="12">
        <f t="shared" si="447"/>
        <v>0</v>
      </c>
      <c r="I3579" s="2" t="str">
        <f t="shared" si="448"/>
        <v/>
      </c>
      <c r="J3579" s="2" t="str">
        <f>IF(ISBLANK(A3579),"",-SUM(I$3:I3579))</f>
        <v/>
      </c>
      <c r="K3579" s="2" t="str">
        <f t="shared" si="449"/>
        <v/>
      </c>
      <c r="L3579" s="7" t="str">
        <f t="shared" si="450"/>
        <v/>
      </c>
      <c r="M3579" s="7" t="str">
        <f>IF(ISBLANK(A3579),"",K3579/($M$1+SUM(K$3:K3578)))</f>
        <v/>
      </c>
      <c r="N3579" t="str">
        <f>IF(ISBLANK(A3579),"",IF(H3580=0,NETWORKDAYS($H$3,H3579,holiday!$B$2:$B$10),IF(DAY(H3579)&lt;DAY(H3580),NETWORKDAYS($H$3,H3579,holiday!$B$2:$B$10),0)))</f>
        <v/>
      </c>
      <c r="O3579" t="str">
        <f>IF(ISBLANK(A3579),"",SUMIF($A$3:$A3579,O$2,$B$3:$B3579))</f>
        <v/>
      </c>
      <c r="P3579" t="str">
        <f>IF(ISBLANK(A3579),"",SUMIF($A$3:$A3579,P$2,$B$3:$B3579))</f>
        <v/>
      </c>
      <c r="Q3579" t="str">
        <f>IF(ISBLANK(A3579),"",SUMIF($A$3:$A3579,Q$2,$B$3:$B3579))</f>
        <v/>
      </c>
      <c r="R3579" t="str">
        <f>IF(ISBLANK(A3579),"",SUMIF($A$3:$A3579,R$2,$B$3:$B3579))</f>
        <v/>
      </c>
      <c r="T3579" s="2" t="str">
        <f t="shared" si="451"/>
        <v/>
      </c>
      <c r="U3579" s="2" t="str">
        <f t="shared" si="452"/>
        <v/>
      </c>
      <c r="V3579" s="2" t="str">
        <f t="shared" si="453"/>
        <v/>
      </c>
      <c r="W3579" s="2" t="str">
        <f t="shared" si="454"/>
        <v/>
      </c>
    </row>
    <row r="3580" spans="8:23" x14ac:dyDescent="0.3">
      <c r="H3580" s="12">
        <f t="shared" si="447"/>
        <v>0</v>
      </c>
      <c r="I3580" s="2" t="str">
        <f t="shared" si="448"/>
        <v/>
      </c>
      <c r="J3580" s="2" t="str">
        <f>IF(ISBLANK(A3580),"",-SUM(I$3:I3580))</f>
        <v/>
      </c>
      <c r="K3580" s="2" t="str">
        <f t="shared" si="449"/>
        <v/>
      </c>
      <c r="L3580" s="7" t="str">
        <f t="shared" si="450"/>
        <v/>
      </c>
      <c r="M3580" s="7" t="str">
        <f>IF(ISBLANK(A3580),"",K3580/($M$1+SUM(K$3:K3579)))</f>
        <v/>
      </c>
      <c r="N3580" t="str">
        <f>IF(ISBLANK(A3580),"",IF(H3581=0,NETWORKDAYS($H$3,H3580,holiday!$B$2:$B$10),IF(DAY(H3580)&lt;DAY(H3581),NETWORKDAYS($H$3,H3580,holiday!$B$2:$B$10),0)))</f>
        <v/>
      </c>
      <c r="O3580" t="str">
        <f>IF(ISBLANK(A3580),"",SUMIF($A$3:$A3580,O$2,$B$3:$B3580))</f>
        <v/>
      </c>
      <c r="P3580" t="str">
        <f>IF(ISBLANK(A3580),"",SUMIF($A$3:$A3580,P$2,$B$3:$B3580))</f>
        <v/>
      </c>
      <c r="Q3580" t="str">
        <f>IF(ISBLANK(A3580),"",SUMIF($A$3:$A3580,Q$2,$B$3:$B3580))</f>
        <v/>
      </c>
      <c r="R3580" t="str">
        <f>IF(ISBLANK(A3580),"",SUMIF($A$3:$A3580,R$2,$B$3:$B3580))</f>
        <v/>
      </c>
      <c r="T3580" s="2" t="str">
        <f t="shared" si="451"/>
        <v/>
      </c>
      <c r="U3580" s="2" t="str">
        <f t="shared" si="452"/>
        <v/>
      </c>
      <c r="V3580" s="2" t="str">
        <f t="shared" si="453"/>
        <v/>
      </c>
      <c r="W3580" s="2" t="str">
        <f t="shared" si="454"/>
        <v/>
      </c>
    </row>
    <row r="3581" spans="8:23" x14ac:dyDescent="0.3">
      <c r="H3581" s="12">
        <f t="shared" si="447"/>
        <v>0</v>
      </c>
      <c r="I3581" s="2" t="str">
        <f t="shared" si="448"/>
        <v/>
      </c>
      <c r="J3581" s="2" t="str">
        <f>IF(ISBLANK(A3581),"",-SUM(I$3:I3581))</f>
        <v/>
      </c>
      <c r="K3581" s="2" t="str">
        <f t="shared" si="449"/>
        <v/>
      </c>
      <c r="L3581" s="7" t="str">
        <f t="shared" si="450"/>
        <v/>
      </c>
      <c r="M3581" s="7" t="str">
        <f>IF(ISBLANK(A3581),"",K3581/($M$1+SUM(K$3:K3580)))</f>
        <v/>
      </c>
      <c r="N3581" t="str">
        <f>IF(ISBLANK(A3581),"",IF(H3582=0,NETWORKDAYS($H$3,H3581,holiday!$B$2:$B$10),IF(DAY(H3581)&lt;DAY(H3582),NETWORKDAYS($H$3,H3581,holiday!$B$2:$B$10),0)))</f>
        <v/>
      </c>
      <c r="O3581" t="str">
        <f>IF(ISBLANK(A3581),"",SUMIF($A$3:$A3581,O$2,$B$3:$B3581))</f>
        <v/>
      </c>
      <c r="P3581" t="str">
        <f>IF(ISBLANK(A3581),"",SUMIF($A$3:$A3581,P$2,$B$3:$B3581))</f>
        <v/>
      </c>
      <c r="Q3581" t="str">
        <f>IF(ISBLANK(A3581),"",SUMIF($A$3:$A3581,Q$2,$B$3:$B3581))</f>
        <v/>
      </c>
      <c r="R3581" t="str">
        <f>IF(ISBLANK(A3581),"",SUMIF($A$3:$A3581,R$2,$B$3:$B3581))</f>
        <v/>
      </c>
      <c r="T3581" s="2" t="str">
        <f t="shared" si="451"/>
        <v/>
      </c>
      <c r="U3581" s="2" t="str">
        <f t="shared" si="452"/>
        <v/>
      </c>
      <c r="V3581" s="2" t="str">
        <f t="shared" si="453"/>
        <v/>
      </c>
      <c r="W3581" s="2" t="str">
        <f t="shared" si="454"/>
        <v/>
      </c>
    </row>
    <row r="3582" spans="8:23" x14ac:dyDescent="0.3">
      <c r="H3582" s="12">
        <f t="shared" si="447"/>
        <v>0</v>
      </c>
      <c r="I3582" s="2" t="str">
        <f t="shared" si="448"/>
        <v/>
      </c>
      <c r="J3582" s="2" t="str">
        <f>IF(ISBLANK(A3582),"",-SUM(I$3:I3582))</f>
        <v/>
      </c>
      <c r="K3582" s="2" t="str">
        <f t="shared" si="449"/>
        <v/>
      </c>
      <c r="L3582" s="7" t="str">
        <f t="shared" si="450"/>
        <v/>
      </c>
      <c r="M3582" s="7" t="str">
        <f>IF(ISBLANK(A3582),"",K3582/($M$1+SUM(K$3:K3581)))</f>
        <v/>
      </c>
      <c r="N3582" t="str">
        <f>IF(ISBLANK(A3582),"",IF(H3583=0,NETWORKDAYS($H$3,H3582,holiday!$B$2:$B$10),IF(DAY(H3582)&lt;DAY(H3583),NETWORKDAYS($H$3,H3582,holiday!$B$2:$B$10),0)))</f>
        <v/>
      </c>
      <c r="O3582" t="str">
        <f>IF(ISBLANK(A3582),"",SUMIF($A$3:$A3582,O$2,$B$3:$B3582))</f>
        <v/>
      </c>
      <c r="P3582" t="str">
        <f>IF(ISBLANK(A3582),"",SUMIF($A$3:$A3582,P$2,$B$3:$B3582))</f>
        <v/>
      </c>
      <c r="Q3582" t="str">
        <f>IF(ISBLANK(A3582),"",SUMIF($A$3:$A3582,Q$2,$B$3:$B3582))</f>
        <v/>
      </c>
      <c r="R3582" t="str">
        <f>IF(ISBLANK(A3582),"",SUMIF($A$3:$A3582,R$2,$B$3:$B3582))</f>
        <v/>
      </c>
      <c r="T3582" s="2" t="str">
        <f t="shared" si="451"/>
        <v/>
      </c>
      <c r="U3582" s="2" t="str">
        <f t="shared" si="452"/>
        <v/>
      </c>
      <c r="V3582" s="2" t="str">
        <f t="shared" si="453"/>
        <v/>
      </c>
      <c r="W3582" s="2" t="str">
        <f t="shared" si="454"/>
        <v/>
      </c>
    </row>
    <row r="3583" spans="8:23" x14ac:dyDescent="0.3">
      <c r="H3583" s="12">
        <f t="shared" si="447"/>
        <v>0</v>
      </c>
      <c r="I3583" s="2" t="str">
        <f t="shared" si="448"/>
        <v/>
      </c>
      <c r="J3583" s="2" t="str">
        <f>IF(ISBLANK(A3583),"",-SUM(I$3:I3583))</f>
        <v/>
      </c>
      <c r="K3583" s="2" t="str">
        <f t="shared" si="449"/>
        <v/>
      </c>
      <c r="L3583" s="7" t="str">
        <f t="shared" si="450"/>
        <v/>
      </c>
      <c r="M3583" s="7" t="str">
        <f>IF(ISBLANK(A3583),"",K3583/($M$1+SUM(K$3:K3582)))</f>
        <v/>
      </c>
      <c r="N3583" t="str">
        <f>IF(ISBLANK(A3583),"",IF(H3584=0,NETWORKDAYS($H$3,H3583,holiday!$B$2:$B$10),IF(DAY(H3583)&lt;DAY(H3584),NETWORKDAYS($H$3,H3583,holiday!$B$2:$B$10),0)))</f>
        <v/>
      </c>
      <c r="O3583" t="str">
        <f>IF(ISBLANK(A3583),"",SUMIF($A$3:$A3583,O$2,$B$3:$B3583))</f>
        <v/>
      </c>
      <c r="P3583" t="str">
        <f>IF(ISBLANK(A3583),"",SUMIF($A$3:$A3583,P$2,$B$3:$B3583))</f>
        <v/>
      </c>
      <c r="Q3583" t="str">
        <f>IF(ISBLANK(A3583),"",SUMIF($A$3:$A3583,Q$2,$B$3:$B3583))</f>
        <v/>
      </c>
      <c r="R3583" t="str">
        <f>IF(ISBLANK(A3583),"",SUMIF($A$3:$A3583,R$2,$B$3:$B3583))</f>
        <v/>
      </c>
      <c r="T3583" s="2" t="str">
        <f t="shared" si="451"/>
        <v/>
      </c>
      <c r="U3583" s="2" t="str">
        <f t="shared" si="452"/>
        <v/>
      </c>
      <c r="V3583" s="2" t="str">
        <f t="shared" si="453"/>
        <v/>
      </c>
      <c r="W3583" s="2" t="str">
        <f t="shared" si="454"/>
        <v/>
      </c>
    </row>
    <row r="3584" spans="8:23" x14ac:dyDescent="0.3">
      <c r="H3584" s="12">
        <f t="shared" si="447"/>
        <v>0</v>
      </c>
      <c r="I3584" s="2" t="str">
        <f t="shared" si="448"/>
        <v/>
      </c>
      <c r="J3584" s="2" t="str">
        <f>IF(ISBLANK(A3584),"",-SUM(I$3:I3584))</f>
        <v/>
      </c>
      <c r="K3584" s="2" t="str">
        <f t="shared" si="449"/>
        <v/>
      </c>
      <c r="L3584" s="7" t="str">
        <f t="shared" si="450"/>
        <v/>
      </c>
      <c r="M3584" s="7" t="str">
        <f>IF(ISBLANK(A3584),"",K3584/($M$1+SUM(K$3:K3583)))</f>
        <v/>
      </c>
      <c r="N3584" t="str">
        <f>IF(ISBLANK(A3584),"",IF(H3585=0,NETWORKDAYS($H$3,H3584,holiday!$B$2:$B$10),IF(DAY(H3584)&lt;DAY(H3585),NETWORKDAYS($H$3,H3584,holiday!$B$2:$B$10),0)))</f>
        <v/>
      </c>
      <c r="O3584" t="str">
        <f>IF(ISBLANK(A3584),"",SUMIF($A$3:$A3584,O$2,$B$3:$B3584))</f>
        <v/>
      </c>
      <c r="P3584" t="str">
        <f>IF(ISBLANK(A3584),"",SUMIF($A$3:$A3584,P$2,$B$3:$B3584))</f>
        <v/>
      </c>
      <c r="Q3584" t="str">
        <f>IF(ISBLANK(A3584),"",SUMIF($A$3:$A3584,Q$2,$B$3:$B3584))</f>
        <v/>
      </c>
      <c r="R3584" t="str">
        <f>IF(ISBLANK(A3584),"",SUMIF($A$3:$A3584,R$2,$B$3:$B3584))</f>
        <v/>
      </c>
      <c r="T3584" s="2" t="str">
        <f t="shared" si="451"/>
        <v/>
      </c>
      <c r="U3584" s="2" t="str">
        <f t="shared" si="452"/>
        <v/>
      </c>
      <c r="V3584" s="2" t="str">
        <f t="shared" si="453"/>
        <v/>
      </c>
      <c r="W3584" s="2" t="str">
        <f t="shared" si="454"/>
        <v/>
      </c>
    </row>
    <row r="3585" spans="8:23" x14ac:dyDescent="0.3">
      <c r="H3585" s="12">
        <f t="shared" si="447"/>
        <v>0</v>
      </c>
      <c r="I3585" s="2" t="str">
        <f t="shared" si="448"/>
        <v/>
      </c>
      <c r="J3585" s="2" t="str">
        <f>IF(ISBLANK(A3585),"",-SUM(I$3:I3585))</f>
        <v/>
      </c>
      <c r="K3585" s="2" t="str">
        <f t="shared" si="449"/>
        <v/>
      </c>
      <c r="L3585" s="7" t="str">
        <f t="shared" si="450"/>
        <v/>
      </c>
      <c r="M3585" s="7" t="str">
        <f>IF(ISBLANK(A3585),"",K3585/($M$1+SUM(K$3:K3584)))</f>
        <v/>
      </c>
      <c r="N3585" t="str">
        <f>IF(ISBLANK(A3585),"",IF(H3586=0,NETWORKDAYS($H$3,H3585,holiday!$B$2:$B$10),IF(DAY(H3585)&lt;DAY(H3586),NETWORKDAYS($H$3,H3585,holiday!$B$2:$B$10),0)))</f>
        <v/>
      </c>
      <c r="O3585" t="str">
        <f>IF(ISBLANK(A3585),"",SUMIF($A$3:$A3585,O$2,$B$3:$B3585))</f>
        <v/>
      </c>
      <c r="P3585" t="str">
        <f>IF(ISBLANK(A3585),"",SUMIF($A$3:$A3585,P$2,$B$3:$B3585))</f>
        <v/>
      </c>
      <c r="Q3585" t="str">
        <f>IF(ISBLANK(A3585),"",SUMIF($A$3:$A3585,Q$2,$B$3:$B3585))</f>
        <v/>
      </c>
      <c r="R3585" t="str">
        <f>IF(ISBLANK(A3585),"",SUMIF($A$3:$A3585,R$2,$B$3:$B3585))</f>
        <v/>
      </c>
      <c r="T3585" s="2" t="str">
        <f t="shared" si="451"/>
        <v/>
      </c>
      <c r="U3585" s="2" t="str">
        <f t="shared" si="452"/>
        <v/>
      </c>
      <c r="V3585" s="2" t="str">
        <f t="shared" si="453"/>
        <v/>
      </c>
      <c r="W3585" s="2" t="str">
        <f t="shared" si="454"/>
        <v/>
      </c>
    </row>
    <row r="3586" spans="8:23" x14ac:dyDescent="0.3">
      <c r="H3586" s="12">
        <f t="shared" si="447"/>
        <v>0</v>
      </c>
      <c r="I3586" s="2" t="str">
        <f t="shared" si="448"/>
        <v/>
      </c>
      <c r="J3586" s="2" t="str">
        <f>IF(ISBLANK(A3586),"",-SUM(I$3:I3586))</f>
        <v/>
      </c>
      <c r="K3586" s="2" t="str">
        <f t="shared" si="449"/>
        <v/>
      </c>
      <c r="L3586" s="7" t="str">
        <f t="shared" si="450"/>
        <v/>
      </c>
      <c r="M3586" s="7" t="str">
        <f>IF(ISBLANK(A3586),"",K3586/($M$1+SUM(K$3:K3585)))</f>
        <v/>
      </c>
      <c r="N3586" t="str">
        <f>IF(ISBLANK(A3586),"",IF(H3587=0,NETWORKDAYS($H$3,H3586,holiday!$B$2:$B$10),IF(DAY(H3586)&lt;DAY(H3587),NETWORKDAYS($H$3,H3586,holiday!$B$2:$B$10),0)))</f>
        <v/>
      </c>
      <c r="O3586" t="str">
        <f>IF(ISBLANK(A3586),"",SUMIF($A$3:$A3586,O$2,$B$3:$B3586))</f>
        <v/>
      </c>
      <c r="P3586" t="str">
        <f>IF(ISBLANK(A3586),"",SUMIF($A$3:$A3586,P$2,$B$3:$B3586))</f>
        <v/>
      </c>
      <c r="Q3586" t="str">
        <f>IF(ISBLANK(A3586),"",SUMIF($A$3:$A3586,Q$2,$B$3:$B3586))</f>
        <v/>
      </c>
      <c r="R3586" t="str">
        <f>IF(ISBLANK(A3586),"",SUMIF($A$3:$A3586,R$2,$B$3:$B3586))</f>
        <v/>
      </c>
      <c r="T3586" s="2" t="str">
        <f t="shared" si="451"/>
        <v/>
      </c>
      <c r="U3586" s="2" t="str">
        <f t="shared" si="452"/>
        <v/>
      </c>
      <c r="V3586" s="2" t="str">
        <f t="shared" si="453"/>
        <v/>
      </c>
      <c r="W3586" s="2" t="str">
        <f t="shared" si="454"/>
        <v/>
      </c>
    </row>
    <row r="3587" spans="8:23" x14ac:dyDescent="0.3">
      <c r="H3587" s="12">
        <f t="shared" si="447"/>
        <v>0</v>
      </c>
      <c r="I3587" s="2" t="str">
        <f t="shared" si="448"/>
        <v/>
      </c>
      <c r="J3587" s="2" t="str">
        <f>IF(ISBLANK(A3587),"",-SUM(I$3:I3587))</f>
        <v/>
      </c>
      <c r="K3587" s="2" t="str">
        <f t="shared" si="449"/>
        <v/>
      </c>
      <c r="L3587" s="7" t="str">
        <f t="shared" si="450"/>
        <v/>
      </c>
      <c r="M3587" s="7" t="str">
        <f>IF(ISBLANK(A3587),"",K3587/($M$1+SUM(K$3:K3586)))</f>
        <v/>
      </c>
      <c r="N3587" t="str">
        <f>IF(ISBLANK(A3587),"",IF(H3588=0,NETWORKDAYS($H$3,H3587,holiday!$B$2:$B$10),IF(DAY(H3587)&lt;DAY(H3588),NETWORKDAYS($H$3,H3587,holiday!$B$2:$B$10),0)))</f>
        <v/>
      </c>
      <c r="O3587" t="str">
        <f>IF(ISBLANK(A3587),"",SUMIF($A$3:$A3587,O$2,$B$3:$B3587))</f>
        <v/>
      </c>
      <c r="P3587" t="str">
        <f>IF(ISBLANK(A3587),"",SUMIF($A$3:$A3587,P$2,$B$3:$B3587))</f>
        <v/>
      </c>
      <c r="Q3587" t="str">
        <f>IF(ISBLANK(A3587),"",SUMIF($A$3:$A3587,Q$2,$B$3:$B3587))</f>
        <v/>
      </c>
      <c r="R3587" t="str">
        <f>IF(ISBLANK(A3587),"",SUMIF($A$3:$A3587,R$2,$B$3:$B3587))</f>
        <v/>
      </c>
      <c r="T3587" s="2" t="str">
        <f t="shared" si="451"/>
        <v/>
      </c>
      <c r="U3587" s="2" t="str">
        <f t="shared" si="452"/>
        <v/>
      </c>
      <c r="V3587" s="2" t="str">
        <f t="shared" si="453"/>
        <v/>
      </c>
      <c r="W3587" s="2" t="str">
        <f t="shared" si="454"/>
        <v/>
      </c>
    </row>
    <row r="3588" spans="8:23" x14ac:dyDescent="0.3">
      <c r="H3588" s="12">
        <f t="shared" ref="H3588:H3651" si="455">IF(ISBLANK(D3588),,LEFT(D3588,LEN(D3588)-6)*1)</f>
        <v>0</v>
      </c>
      <c r="I3588" s="2" t="str">
        <f t="shared" si="448"/>
        <v/>
      </c>
      <c r="J3588" s="2" t="str">
        <f>IF(ISBLANK(A3588),"",-SUM(I$3:I3588))</f>
        <v/>
      </c>
      <c r="K3588" s="2" t="str">
        <f t="shared" si="449"/>
        <v/>
      </c>
      <c r="L3588" s="7" t="str">
        <f t="shared" si="450"/>
        <v/>
      </c>
      <c r="M3588" s="7" t="str">
        <f>IF(ISBLANK(A3588),"",K3588/($M$1+SUM(K$3:K3587)))</f>
        <v/>
      </c>
      <c r="N3588" t="str">
        <f>IF(ISBLANK(A3588),"",IF(H3589=0,NETWORKDAYS($H$3,H3588,holiday!$B$2:$B$10),IF(DAY(H3588)&lt;DAY(H3589),NETWORKDAYS($H$3,H3588,holiday!$B$2:$B$10),0)))</f>
        <v/>
      </c>
      <c r="O3588" t="str">
        <f>IF(ISBLANK(A3588),"",SUMIF($A$3:$A3588,O$2,$B$3:$B3588))</f>
        <v/>
      </c>
      <c r="P3588" t="str">
        <f>IF(ISBLANK(A3588),"",SUMIF($A$3:$A3588,P$2,$B$3:$B3588))</f>
        <v/>
      </c>
      <c r="Q3588" t="str">
        <f>IF(ISBLANK(A3588),"",SUMIF($A$3:$A3588,Q$2,$B$3:$B3588))</f>
        <v/>
      </c>
      <c r="R3588" t="str">
        <f>IF(ISBLANK(A3588),"",SUMIF($A$3:$A3588,R$2,$B$3:$B3588))</f>
        <v/>
      </c>
      <c r="T3588" s="2" t="str">
        <f t="shared" si="451"/>
        <v/>
      </c>
      <c r="U3588" s="2" t="str">
        <f t="shared" si="452"/>
        <v/>
      </c>
      <c r="V3588" s="2" t="str">
        <f t="shared" si="453"/>
        <v/>
      </c>
      <c r="W3588" s="2" t="str">
        <f t="shared" si="454"/>
        <v/>
      </c>
    </row>
    <row r="3589" spans="8:23" x14ac:dyDescent="0.3">
      <c r="H3589" s="12">
        <f t="shared" si="455"/>
        <v>0</v>
      </c>
      <c r="I3589" s="2" t="str">
        <f t="shared" si="448"/>
        <v/>
      </c>
      <c r="J3589" s="2" t="str">
        <f>IF(ISBLANK(A3589),"",-SUM(I$3:I3589))</f>
        <v/>
      </c>
      <c r="K3589" s="2" t="str">
        <f t="shared" si="449"/>
        <v/>
      </c>
      <c r="L3589" s="7" t="str">
        <f t="shared" si="450"/>
        <v/>
      </c>
      <c r="M3589" s="7" t="str">
        <f>IF(ISBLANK(A3589),"",K3589/($M$1+SUM(K$3:K3588)))</f>
        <v/>
      </c>
      <c r="N3589" t="str">
        <f>IF(ISBLANK(A3589),"",IF(H3590=0,NETWORKDAYS($H$3,H3589,holiday!$B$2:$B$10),IF(DAY(H3589)&lt;DAY(H3590),NETWORKDAYS($H$3,H3589,holiday!$B$2:$B$10),0)))</f>
        <v/>
      </c>
      <c r="O3589" t="str">
        <f>IF(ISBLANK(A3589),"",SUMIF($A$3:$A3589,O$2,$B$3:$B3589))</f>
        <v/>
      </c>
      <c r="P3589" t="str">
        <f>IF(ISBLANK(A3589),"",SUMIF($A$3:$A3589,P$2,$B$3:$B3589))</f>
        <v/>
      </c>
      <c r="Q3589" t="str">
        <f>IF(ISBLANK(A3589),"",SUMIF($A$3:$A3589,Q$2,$B$3:$B3589))</f>
        <v/>
      </c>
      <c r="R3589" t="str">
        <f>IF(ISBLANK(A3589),"",SUMIF($A$3:$A3589,R$2,$B$3:$B3589))</f>
        <v/>
      </c>
      <c r="T3589" s="2" t="str">
        <f t="shared" si="451"/>
        <v/>
      </c>
      <c r="U3589" s="2" t="str">
        <f t="shared" si="452"/>
        <v/>
      </c>
      <c r="V3589" s="2" t="str">
        <f t="shared" si="453"/>
        <v/>
      </c>
      <c r="W3589" s="2" t="str">
        <f t="shared" si="454"/>
        <v/>
      </c>
    </row>
    <row r="3590" spans="8:23" x14ac:dyDescent="0.3">
      <c r="H3590" s="12">
        <f t="shared" si="455"/>
        <v>0</v>
      </c>
      <c r="I3590" s="2" t="str">
        <f t="shared" si="448"/>
        <v/>
      </c>
      <c r="J3590" s="2" t="str">
        <f>IF(ISBLANK(A3590),"",-SUM(I$3:I3590))</f>
        <v/>
      </c>
      <c r="K3590" s="2" t="str">
        <f t="shared" si="449"/>
        <v/>
      </c>
      <c r="L3590" s="7" t="str">
        <f t="shared" si="450"/>
        <v/>
      </c>
      <c r="M3590" s="7" t="str">
        <f>IF(ISBLANK(A3590),"",K3590/($M$1+SUM(K$3:K3589)))</f>
        <v/>
      </c>
      <c r="N3590" t="str">
        <f>IF(ISBLANK(A3590),"",IF(H3591=0,NETWORKDAYS($H$3,H3590,holiday!$B$2:$B$10),IF(DAY(H3590)&lt;DAY(H3591),NETWORKDAYS($H$3,H3590,holiday!$B$2:$B$10),0)))</f>
        <v/>
      </c>
      <c r="O3590" t="str">
        <f>IF(ISBLANK(A3590),"",SUMIF($A$3:$A3590,O$2,$B$3:$B3590))</f>
        <v/>
      </c>
      <c r="P3590" t="str">
        <f>IF(ISBLANK(A3590),"",SUMIF($A$3:$A3590,P$2,$B$3:$B3590))</f>
        <v/>
      </c>
      <c r="Q3590" t="str">
        <f>IF(ISBLANK(A3590),"",SUMIF($A$3:$A3590,Q$2,$B$3:$B3590))</f>
        <v/>
      </c>
      <c r="R3590" t="str">
        <f>IF(ISBLANK(A3590),"",SUMIF($A$3:$A3590,R$2,$B$3:$B3590))</f>
        <v/>
      </c>
      <c r="T3590" s="2" t="str">
        <f t="shared" si="451"/>
        <v/>
      </c>
      <c r="U3590" s="2" t="str">
        <f t="shared" si="452"/>
        <v/>
      </c>
      <c r="V3590" s="2" t="str">
        <f t="shared" si="453"/>
        <v/>
      </c>
      <c r="W3590" s="2" t="str">
        <f t="shared" si="454"/>
        <v/>
      </c>
    </row>
    <row r="3591" spans="8:23" x14ac:dyDescent="0.3">
      <c r="H3591" s="12">
        <f t="shared" si="455"/>
        <v>0</v>
      </c>
      <c r="I3591" s="2" t="str">
        <f t="shared" si="448"/>
        <v/>
      </c>
      <c r="J3591" s="2" t="str">
        <f>IF(ISBLANK(A3591),"",-SUM(I$3:I3591))</f>
        <v/>
      </c>
      <c r="K3591" s="2" t="str">
        <f t="shared" si="449"/>
        <v/>
      </c>
      <c r="L3591" s="7" t="str">
        <f t="shared" si="450"/>
        <v/>
      </c>
      <c r="M3591" s="7" t="str">
        <f>IF(ISBLANK(A3591),"",K3591/($M$1+SUM(K$3:K3590)))</f>
        <v/>
      </c>
      <c r="N3591" t="str">
        <f>IF(ISBLANK(A3591),"",IF(H3592=0,NETWORKDAYS($H$3,H3591,holiday!$B$2:$B$10),IF(DAY(H3591)&lt;DAY(H3592),NETWORKDAYS($H$3,H3591,holiday!$B$2:$B$10),0)))</f>
        <v/>
      </c>
      <c r="O3591" t="str">
        <f>IF(ISBLANK(A3591),"",SUMIF($A$3:$A3591,O$2,$B$3:$B3591))</f>
        <v/>
      </c>
      <c r="P3591" t="str">
        <f>IF(ISBLANK(A3591),"",SUMIF($A$3:$A3591,P$2,$B$3:$B3591))</f>
        <v/>
      </c>
      <c r="Q3591" t="str">
        <f>IF(ISBLANK(A3591),"",SUMIF($A$3:$A3591,Q$2,$B$3:$B3591))</f>
        <v/>
      </c>
      <c r="R3591" t="str">
        <f>IF(ISBLANK(A3591),"",SUMIF($A$3:$A3591,R$2,$B$3:$B3591))</f>
        <v/>
      </c>
      <c r="T3591" s="2" t="str">
        <f t="shared" si="451"/>
        <v/>
      </c>
      <c r="U3591" s="2" t="str">
        <f t="shared" si="452"/>
        <v/>
      </c>
      <c r="V3591" s="2" t="str">
        <f t="shared" si="453"/>
        <v/>
      </c>
      <c r="W3591" s="2" t="str">
        <f t="shared" si="454"/>
        <v/>
      </c>
    </row>
    <row r="3592" spans="8:23" x14ac:dyDescent="0.3">
      <c r="H3592" s="12">
        <f t="shared" si="455"/>
        <v>0</v>
      </c>
      <c r="I3592" s="2" t="str">
        <f t="shared" si="448"/>
        <v/>
      </c>
      <c r="J3592" s="2" t="str">
        <f>IF(ISBLANK(A3592),"",-SUM(I$3:I3592))</f>
        <v/>
      </c>
      <c r="K3592" s="2" t="str">
        <f t="shared" si="449"/>
        <v/>
      </c>
      <c r="L3592" s="7" t="str">
        <f t="shared" si="450"/>
        <v/>
      </c>
      <c r="M3592" s="7" t="str">
        <f>IF(ISBLANK(A3592),"",K3592/($M$1+SUM(K$3:K3591)))</f>
        <v/>
      </c>
      <c r="N3592" t="str">
        <f>IF(ISBLANK(A3592),"",IF(H3593=0,NETWORKDAYS($H$3,H3592,holiday!$B$2:$B$10),IF(DAY(H3592)&lt;DAY(H3593),NETWORKDAYS($H$3,H3592,holiday!$B$2:$B$10),0)))</f>
        <v/>
      </c>
      <c r="O3592" t="str">
        <f>IF(ISBLANK(A3592),"",SUMIF($A$3:$A3592,O$2,$B$3:$B3592))</f>
        <v/>
      </c>
      <c r="P3592" t="str">
        <f>IF(ISBLANK(A3592),"",SUMIF($A$3:$A3592,P$2,$B$3:$B3592))</f>
        <v/>
      </c>
      <c r="Q3592" t="str">
        <f>IF(ISBLANK(A3592),"",SUMIF($A$3:$A3592,Q$2,$B$3:$B3592))</f>
        <v/>
      </c>
      <c r="R3592" t="str">
        <f>IF(ISBLANK(A3592),"",SUMIF($A$3:$A3592,R$2,$B$3:$B3592))</f>
        <v/>
      </c>
      <c r="T3592" s="2" t="str">
        <f t="shared" si="451"/>
        <v/>
      </c>
      <c r="U3592" s="2" t="str">
        <f t="shared" si="452"/>
        <v/>
      </c>
      <c r="V3592" s="2" t="str">
        <f t="shared" si="453"/>
        <v/>
      </c>
      <c r="W3592" s="2" t="str">
        <f t="shared" si="454"/>
        <v/>
      </c>
    </row>
    <row r="3593" spans="8:23" x14ac:dyDescent="0.3">
      <c r="H3593" s="12">
        <f t="shared" si="455"/>
        <v>0</v>
      </c>
      <c r="I3593" s="2" t="str">
        <f t="shared" si="448"/>
        <v/>
      </c>
      <c r="J3593" s="2" t="str">
        <f>IF(ISBLANK(A3593),"",-SUM(I$3:I3593))</f>
        <v/>
      </c>
      <c r="K3593" s="2" t="str">
        <f t="shared" si="449"/>
        <v/>
      </c>
      <c r="L3593" s="7" t="str">
        <f t="shared" si="450"/>
        <v/>
      </c>
      <c r="M3593" s="7" t="str">
        <f>IF(ISBLANK(A3593),"",K3593/($M$1+SUM(K$3:K3592)))</f>
        <v/>
      </c>
      <c r="N3593" t="str">
        <f>IF(ISBLANK(A3593),"",IF(H3594=0,NETWORKDAYS($H$3,H3593,holiday!$B$2:$B$10),IF(DAY(H3593)&lt;DAY(H3594),NETWORKDAYS($H$3,H3593,holiday!$B$2:$B$10),0)))</f>
        <v/>
      </c>
      <c r="O3593" t="str">
        <f>IF(ISBLANK(A3593),"",SUMIF($A$3:$A3593,O$2,$B$3:$B3593))</f>
        <v/>
      </c>
      <c r="P3593" t="str">
        <f>IF(ISBLANK(A3593),"",SUMIF($A$3:$A3593,P$2,$B$3:$B3593))</f>
        <v/>
      </c>
      <c r="Q3593" t="str">
        <f>IF(ISBLANK(A3593),"",SUMIF($A$3:$A3593,Q$2,$B$3:$B3593))</f>
        <v/>
      </c>
      <c r="R3593" t="str">
        <f>IF(ISBLANK(A3593),"",SUMIF($A$3:$A3593,R$2,$B$3:$B3593))</f>
        <v/>
      </c>
      <c r="T3593" s="2" t="str">
        <f t="shared" si="451"/>
        <v/>
      </c>
      <c r="U3593" s="2" t="str">
        <f t="shared" si="452"/>
        <v/>
      </c>
      <c r="V3593" s="2" t="str">
        <f t="shared" si="453"/>
        <v/>
      </c>
      <c r="W3593" s="2" t="str">
        <f t="shared" si="454"/>
        <v/>
      </c>
    </row>
    <row r="3594" spans="8:23" x14ac:dyDescent="0.3">
      <c r="H3594" s="12">
        <f t="shared" si="455"/>
        <v>0</v>
      </c>
      <c r="I3594" s="2" t="str">
        <f t="shared" si="448"/>
        <v/>
      </c>
      <c r="J3594" s="2" t="str">
        <f>IF(ISBLANK(A3594),"",-SUM(I$3:I3594))</f>
        <v/>
      </c>
      <c r="K3594" s="2" t="str">
        <f t="shared" si="449"/>
        <v/>
      </c>
      <c r="L3594" s="7" t="str">
        <f t="shared" si="450"/>
        <v/>
      </c>
      <c r="M3594" s="7" t="str">
        <f>IF(ISBLANK(A3594),"",K3594/($M$1+SUM(K$3:K3593)))</f>
        <v/>
      </c>
      <c r="N3594" t="str">
        <f>IF(ISBLANK(A3594),"",IF(H3595=0,NETWORKDAYS($H$3,H3594,holiday!$B$2:$B$10),IF(DAY(H3594)&lt;DAY(H3595),NETWORKDAYS($H$3,H3594,holiday!$B$2:$B$10),0)))</f>
        <v/>
      </c>
      <c r="O3594" t="str">
        <f>IF(ISBLANK(A3594),"",SUMIF($A$3:$A3594,O$2,$B$3:$B3594))</f>
        <v/>
      </c>
      <c r="P3594" t="str">
        <f>IF(ISBLANK(A3594),"",SUMIF($A$3:$A3594,P$2,$B$3:$B3594))</f>
        <v/>
      </c>
      <c r="Q3594" t="str">
        <f>IF(ISBLANK(A3594),"",SUMIF($A$3:$A3594,Q$2,$B$3:$B3594))</f>
        <v/>
      </c>
      <c r="R3594" t="str">
        <f>IF(ISBLANK(A3594),"",SUMIF($A$3:$A3594,R$2,$B$3:$B3594))</f>
        <v/>
      </c>
      <c r="T3594" s="2" t="str">
        <f t="shared" si="451"/>
        <v/>
      </c>
      <c r="U3594" s="2" t="str">
        <f t="shared" si="452"/>
        <v/>
      </c>
      <c r="V3594" s="2" t="str">
        <f t="shared" si="453"/>
        <v/>
      </c>
      <c r="W3594" s="2" t="str">
        <f t="shared" si="454"/>
        <v/>
      </c>
    </row>
    <row r="3595" spans="8:23" x14ac:dyDescent="0.3">
      <c r="H3595" s="12">
        <f t="shared" si="455"/>
        <v>0</v>
      </c>
      <c r="I3595" s="2" t="str">
        <f t="shared" si="448"/>
        <v/>
      </c>
      <c r="J3595" s="2" t="str">
        <f>IF(ISBLANK(A3595),"",-SUM(I$3:I3595))</f>
        <v/>
      </c>
      <c r="K3595" s="2" t="str">
        <f t="shared" si="449"/>
        <v/>
      </c>
      <c r="L3595" s="7" t="str">
        <f t="shared" si="450"/>
        <v/>
      </c>
      <c r="M3595" s="7" t="str">
        <f>IF(ISBLANK(A3595),"",K3595/($M$1+SUM(K$3:K3594)))</f>
        <v/>
      </c>
      <c r="N3595" t="str">
        <f>IF(ISBLANK(A3595),"",IF(H3596=0,NETWORKDAYS($H$3,H3595,holiday!$B$2:$B$10),IF(DAY(H3595)&lt;DAY(H3596),NETWORKDAYS($H$3,H3595,holiday!$B$2:$B$10),0)))</f>
        <v/>
      </c>
      <c r="O3595" t="str">
        <f>IF(ISBLANK(A3595),"",SUMIF($A$3:$A3595,O$2,$B$3:$B3595))</f>
        <v/>
      </c>
      <c r="P3595" t="str">
        <f>IF(ISBLANK(A3595),"",SUMIF($A$3:$A3595,P$2,$B$3:$B3595))</f>
        <v/>
      </c>
      <c r="Q3595" t="str">
        <f>IF(ISBLANK(A3595),"",SUMIF($A$3:$A3595,Q$2,$B$3:$B3595))</f>
        <v/>
      </c>
      <c r="R3595" t="str">
        <f>IF(ISBLANK(A3595),"",SUMIF($A$3:$A3595,R$2,$B$3:$B3595))</f>
        <v/>
      </c>
      <c r="T3595" s="2" t="str">
        <f t="shared" si="451"/>
        <v/>
      </c>
      <c r="U3595" s="2" t="str">
        <f t="shared" si="452"/>
        <v/>
      </c>
      <c r="V3595" s="2" t="str">
        <f t="shared" si="453"/>
        <v/>
      </c>
      <c r="W3595" s="2" t="str">
        <f t="shared" si="454"/>
        <v/>
      </c>
    </row>
    <row r="3596" spans="8:23" x14ac:dyDescent="0.3">
      <c r="H3596" s="12">
        <f t="shared" si="455"/>
        <v>0</v>
      </c>
      <c r="I3596" s="2" t="str">
        <f t="shared" si="448"/>
        <v/>
      </c>
      <c r="J3596" s="2" t="str">
        <f>IF(ISBLANK(A3596),"",-SUM(I$3:I3596))</f>
        <v/>
      </c>
      <c r="K3596" s="2" t="str">
        <f t="shared" si="449"/>
        <v/>
      </c>
      <c r="L3596" s="7" t="str">
        <f t="shared" si="450"/>
        <v/>
      </c>
      <c r="M3596" s="7" t="str">
        <f>IF(ISBLANK(A3596),"",K3596/($M$1+SUM(K$3:K3595)))</f>
        <v/>
      </c>
      <c r="N3596" t="str">
        <f>IF(ISBLANK(A3596),"",IF(H3597=0,NETWORKDAYS($H$3,H3596,holiday!$B$2:$B$10),IF(DAY(H3596)&lt;DAY(H3597),NETWORKDAYS($H$3,H3596,holiday!$B$2:$B$10),0)))</f>
        <v/>
      </c>
      <c r="O3596" t="str">
        <f>IF(ISBLANK(A3596),"",SUMIF($A$3:$A3596,O$2,$B$3:$B3596))</f>
        <v/>
      </c>
      <c r="P3596" t="str">
        <f>IF(ISBLANK(A3596),"",SUMIF($A$3:$A3596,P$2,$B$3:$B3596))</f>
        <v/>
      </c>
      <c r="Q3596" t="str">
        <f>IF(ISBLANK(A3596),"",SUMIF($A$3:$A3596,Q$2,$B$3:$B3596))</f>
        <v/>
      </c>
      <c r="R3596" t="str">
        <f>IF(ISBLANK(A3596),"",SUMIF($A$3:$A3596,R$2,$B$3:$B3596))</f>
        <v/>
      </c>
      <c r="T3596" s="2" t="str">
        <f t="shared" si="451"/>
        <v/>
      </c>
      <c r="U3596" s="2" t="str">
        <f t="shared" si="452"/>
        <v/>
      </c>
      <c r="V3596" s="2" t="str">
        <f t="shared" si="453"/>
        <v/>
      </c>
      <c r="W3596" s="2" t="str">
        <f t="shared" si="454"/>
        <v/>
      </c>
    </row>
    <row r="3597" spans="8:23" x14ac:dyDescent="0.3">
      <c r="H3597" s="12">
        <f t="shared" si="455"/>
        <v>0</v>
      </c>
      <c r="I3597" s="2" t="str">
        <f t="shared" si="448"/>
        <v/>
      </c>
      <c r="J3597" s="2" t="str">
        <f>IF(ISBLANK(A3597),"",-SUM(I$3:I3597))</f>
        <v/>
      </c>
      <c r="K3597" s="2" t="str">
        <f t="shared" si="449"/>
        <v/>
      </c>
      <c r="L3597" s="7" t="str">
        <f t="shared" si="450"/>
        <v/>
      </c>
      <c r="M3597" s="7" t="str">
        <f>IF(ISBLANK(A3597),"",K3597/($M$1+SUM(K$3:K3596)))</f>
        <v/>
      </c>
      <c r="N3597" t="str">
        <f>IF(ISBLANK(A3597),"",IF(H3598=0,NETWORKDAYS($H$3,H3597,holiday!$B$2:$B$10),IF(DAY(H3597)&lt;DAY(H3598),NETWORKDAYS($H$3,H3597,holiday!$B$2:$B$10),0)))</f>
        <v/>
      </c>
      <c r="O3597" t="str">
        <f>IF(ISBLANK(A3597),"",SUMIF($A$3:$A3597,O$2,$B$3:$B3597))</f>
        <v/>
      </c>
      <c r="P3597" t="str">
        <f>IF(ISBLANK(A3597),"",SUMIF($A$3:$A3597,P$2,$B$3:$B3597))</f>
        <v/>
      </c>
      <c r="Q3597" t="str">
        <f>IF(ISBLANK(A3597),"",SUMIF($A$3:$A3597,Q$2,$B$3:$B3597))</f>
        <v/>
      </c>
      <c r="R3597" t="str">
        <f>IF(ISBLANK(A3597),"",SUMIF($A$3:$A3597,R$2,$B$3:$B3597))</f>
        <v/>
      </c>
      <c r="T3597" s="2" t="str">
        <f t="shared" si="451"/>
        <v/>
      </c>
      <c r="U3597" s="2" t="str">
        <f t="shared" si="452"/>
        <v/>
      </c>
      <c r="V3597" s="2" t="str">
        <f t="shared" si="453"/>
        <v/>
      </c>
      <c r="W3597" s="2" t="str">
        <f t="shared" si="454"/>
        <v/>
      </c>
    </row>
    <row r="3598" spans="8:23" x14ac:dyDescent="0.3">
      <c r="H3598" s="12">
        <f t="shared" si="455"/>
        <v>0</v>
      </c>
      <c r="I3598" s="2" t="str">
        <f t="shared" si="448"/>
        <v/>
      </c>
      <c r="J3598" s="2" t="str">
        <f>IF(ISBLANK(A3598),"",-SUM(I$3:I3598))</f>
        <v/>
      </c>
      <c r="K3598" s="2" t="str">
        <f t="shared" si="449"/>
        <v/>
      </c>
      <c r="L3598" s="7" t="str">
        <f t="shared" si="450"/>
        <v/>
      </c>
      <c r="M3598" s="7" t="str">
        <f>IF(ISBLANK(A3598),"",K3598/($M$1+SUM(K$3:K3597)))</f>
        <v/>
      </c>
      <c r="N3598" t="str">
        <f>IF(ISBLANK(A3598),"",IF(H3599=0,NETWORKDAYS($H$3,H3598,holiday!$B$2:$B$10),IF(DAY(H3598)&lt;DAY(H3599),NETWORKDAYS($H$3,H3598,holiday!$B$2:$B$10),0)))</f>
        <v/>
      </c>
      <c r="O3598" t="str">
        <f>IF(ISBLANK(A3598),"",SUMIF($A$3:$A3598,O$2,$B$3:$B3598))</f>
        <v/>
      </c>
      <c r="P3598" t="str">
        <f>IF(ISBLANK(A3598),"",SUMIF($A$3:$A3598,P$2,$B$3:$B3598))</f>
        <v/>
      </c>
      <c r="Q3598" t="str">
        <f>IF(ISBLANK(A3598),"",SUMIF($A$3:$A3598,Q$2,$B$3:$B3598))</f>
        <v/>
      </c>
      <c r="R3598" t="str">
        <f>IF(ISBLANK(A3598),"",SUMIF($A$3:$A3598,R$2,$B$3:$B3598))</f>
        <v/>
      </c>
      <c r="T3598" s="2" t="str">
        <f t="shared" si="451"/>
        <v/>
      </c>
      <c r="U3598" s="2" t="str">
        <f t="shared" si="452"/>
        <v/>
      </c>
      <c r="V3598" s="2" t="str">
        <f t="shared" si="453"/>
        <v/>
      </c>
      <c r="W3598" s="2" t="str">
        <f t="shared" si="454"/>
        <v/>
      </c>
    </row>
    <row r="3599" spans="8:23" x14ac:dyDescent="0.3">
      <c r="H3599" s="12">
        <f t="shared" si="455"/>
        <v>0</v>
      </c>
      <c r="I3599" s="2" t="str">
        <f t="shared" si="448"/>
        <v/>
      </c>
      <c r="J3599" s="2" t="str">
        <f>IF(ISBLANK(A3599),"",-SUM(I$3:I3599))</f>
        <v/>
      </c>
      <c r="K3599" s="2" t="str">
        <f t="shared" si="449"/>
        <v/>
      </c>
      <c r="L3599" s="7" t="str">
        <f t="shared" si="450"/>
        <v/>
      </c>
      <c r="M3599" s="7" t="str">
        <f>IF(ISBLANK(A3599),"",K3599/($M$1+SUM(K$3:K3598)))</f>
        <v/>
      </c>
      <c r="N3599" t="str">
        <f>IF(ISBLANK(A3599),"",IF(H3600=0,NETWORKDAYS($H$3,H3599,holiday!$B$2:$B$10),IF(DAY(H3599)&lt;DAY(H3600),NETWORKDAYS($H$3,H3599,holiday!$B$2:$B$10),0)))</f>
        <v/>
      </c>
      <c r="O3599" t="str">
        <f>IF(ISBLANK(A3599),"",SUMIF($A$3:$A3599,O$2,$B$3:$B3599))</f>
        <v/>
      </c>
      <c r="P3599" t="str">
        <f>IF(ISBLANK(A3599),"",SUMIF($A$3:$A3599,P$2,$B$3:$B3599))</f>
        <v/>
      </c>
      <c r="Q3599" t="str">
        <f>IF(ISBLANK(A3599),"",SUMIF($A$3:$A3599,Q$2,$B$3:$B3599))</f>
        <v/>
      </c>
      <c r="R3599" t="str">
        <f>IF(ISBLANK(A3599),"",SUMIF($A$3:$A3599,R$2,$B$3:$B3599))</f>
        <v/>
      </c>
      <c r="T3599" s="2" t="str">
        <f t="shared" si="451"/>
        <v/>
      </c>
      <c r="U3599" s="2" t="str">
        <f t="shared" si="452"/>
        <v/>
      </c>
      <c r="V3599" s="2" t="str">
        <f t="shared" si="453"/>
        <v/>
      </c>
      <c r="W3599" s="2" t="str">
        <f t="shared" si="454"/>
        <v/>
      </c>
    </row>
    <row r="3600" spans="8:23" x14ac:dyDescent="0.3">
      <c r="H3600" s="12">
        <f t="shared" si="455"/>
        <v>0</v>
      </c>
      <c r="I3600" s="2" t="str">
        <f t="shared" si="448"/>
        <v/>
      </c>
      <c r="J3600" s="2" t="str">
        <f>IF(ISBLANK(A3600),"",-SUM(I$3:I3600))</f>
        <v/>
      </c>
      <c r="K3600" s="2" t="str">
        <f t="shared" si="449"/>
        <v/>
      </c>
      <c r="L3600" s="7" t="str">
        <f t="shared" si="450"/>
        <v/>
      </c>
      <c r="M3600" s="7" t="str">
        <f>IF(ISBLANK(A3600),"",K3600/($M$1+SUM(K$3:K3599)))</f>
        <v/>
      </c>
      <c r="N3600" t="str">
        <f>IF(ISBLANK(A3600),"",IF(H3601=0,NETWORKDAYS($H$3,H3600,holiday!$B$2:$B$10),IF(DAY(H3600)&lt;DAY(H3601),NETWORKDAYS($H$3,H3600,holiday!$B$2:$B$10),0)))</f>
        <v/>
      </c>
      <c r="O3600" t="str">
        <f>IF(ISBLANK(A3600),"",SUMIF($A$3:$A3600,O$2,$B$3:$B3600))</f>
        <v/>
      </c>
      <c r="P3600" t="str">
        <f>IF(ISBLANK(A3600),"",SUMIF($A$3:$A3600,P$2,$B$3:$B3600))</f>
        <v/>
      </c>
      <c r="Q3600" t="str">
        <f>IF(ISBLANK(A3600),"",SUMIF($A$3:$A3600,Q$2,$B$3:$B3600))</f>
        <v/>
      </c>
      <c r="R3600" t="str">
        <f>IF(ISBLANK(A3600),"",SUMIF($A$3:$A3600,R$2,$B$3:$B3600))</f>
        <v/>
      </c>
      <c r="T3600" s="2" t="str">
        <f t="shared" si="451"/>
        <v/>
      </c>
      <c r="U3600" s="2" t="str">
        <f t="shared" si="452"/>
        <v/>
      </c>
      <c r="V3600" s="2" t="str">
        <f t="shared" si="453"/>
        <v/>
      </c>
      <c r="W3600" s="2" t="str">
        <f t="shared" si="454"/>
        <v/>
      </c>
    </row>
    <row r="3601" spans="8:23" x14ac:dyDescent="0.3">
      <c r="H3601" s="12">
        <f t="shared" si="455"/>
        <v>0</v>
      </c>
      <c r="I3601" s="2" t="str">
        <f t="shared" si="448"/>
        <v/>
      </c>
      <c r="J3601" s="2" t="str">
        <f>IF(ISBLANK(A3601),"",-SUM(I$3:I3601))</f>
        <v/>
      </c>
      <c r="K3601" s="2" t="str">
        <f t="shared" si="449"/>
        <v/>
      </c>
      <c r="L3601" s="7" t="str">
        <f t="shared" si="450"/>
        <v/>
      </c>
      <c r="M3601" s="7" t="str">
        <f>IF(ISBLANK(A3601),"",K3601/($M$1+SUM(K$3:K3600)))</f>
        <v/>
      </c>
      <c r="N3601" t="str">
        <f>IF(ISBLANK(A3601),"",IF(H3602=0,NETWORKDAYS($H$3,H3601,holiday!$B$2:$B$10),IF(DAY(H3601)&lt;DAY(H3602),NETWORKDAYS($H$3,H3601,holiday!$B$2:$B$10),0)))</f>
        <v/>
      </c>
      <c r="O3601" t="str">
        <f>IF(ISBLANK(A3601),"",SUMIF($A$3:$A3601,O$2,$B$3:$B3601))</f>
        <v/>
      </c>
      <c r="P3601" t="str">
        <f>IF(ISBLANK(A3601),"",SUMIF($A$3:$A3601,P$2,$B$3:$B3601))</f>
        <v/>
      </c>
      <c r="Q3601" t="str">
        <f>IF(ISBLANK(A3601),"",SUMIF($A$3:$A3601,Q$2,$B$3:$B3601))</f>
        <v/>
      </c>
      <c r="R3601" t="str">
        <f>IF(ISBLANK(A3601),"",SUMIF($A$3:$A3601,R$2,$B$3:$B3601))</f>
        <v/>
      </c>
      <c r="T3601" s="2" t="str">
        <f t="shared" si="451"/>
        <v/>
      </c>
      <c r="U3601" s="2" t="str">
        <f t="shared" si="452"/>
        <v/>
      </c>
      <c r="V3601" s="2" t="str">
        <f t="shared" si="453"/>
        <v/>
      </c>
      <c r="W3601" s="2" t="str">
        <f t="shared" si="454"/>
        <v/>
      </c>
    </row>
    <row r="3602" spans="8:23" x14ac:dyDescent="0.3">
      <c r="H3602" s="12">
        <f t="shared" si="455"/>
        <v>0</v>
      </c>
      <c r="I3602" s="2" t="str">
        <f t="shared" si="448"/>
        <v/>
      </c>
      <c r="J3602" s="2" t="str">
        <f>IF(ISBLANK(A3602),"",-SUM(I$3:I3602))</f>
        <v/>
      </c>
      <c r="K3602" s="2" t="str">
        <f t="shared" si="449"/>
        <v/>
      </c>
      <c r="L3602" s="7" t="str">
        <f t="shared" si="450"/>
        <v/>
      </c>
      <c r="M3602" s="7" t="str">
        <f>IF(ISBLANK(A3602),"",K3602/($M$1+SUM(K$3:K3601)))</f>
        <v/>
      </c>
      <c r="N3602" t="str">
        <f>IF(ISBLANK(A3602),"",IF(H3603=0,NETWORKDAYS($H$3,H3602,holiday!$B$2:$B$10),IF(DAY(H3602)&lt;DAY(H3603),NETWORKDAYS($H$3,H3602,holiday!$B$2:$B$10),0)))</f>
        <v/>
      </c>
      <c r="O3602" t="str">
        <f>IF(ISBLANK(A3602),"",SUMIF($A$3:$A3602,O$2,$B$3:$B3602))</f>
        <v/>
      </c>
      <c r="P3602" t="str">
        <f>IF(ISBLANK(A3602),"",SUMIF($A$3:$A3602,P$2,$B$3:$B3602))</f>
        <v/>
      </c>
      <c r="Q3602" t="str">
        <f>IF(ISBLANK(A3602),"",SUMIF($A$3:$A3602,Q$2,$B$3:$B3602))</f>
        <v/>
      </c>
      <c r="R3602" t="str">
        <f>IF(ISBLANK(A3602),"",SUMIF($A$3:$A3602,R$2,$B$3:$B3602))</f>
        <v/>
      </c>
      <c r="T3602" s="2" t="str">
        <f t="shared" si="451"/>
        <v/>
      </c>
      <c r="U3602" s="2" t="str">
        <f t="shared" si="452"/>
        <v/>
      </c>
      <c r="V3602" s="2" t="str">
        <f t="shared" si="453"/>
        <v/>
      </c>
      <c r="W3602" s="2" t="str">
        <f t="shared" si="454"/>
        <v/>
      </c>
    </row>
    <row r="3603" spans="8:23" x14ac:dyDescent="0.3">
      <c r="H3603" s="12">
        <f t="shared" si="455"/>
        <v>0</v>
      </c>
      <c r="I3603" s="2" t="str">
        <f t="shared" si="448"/>
        <v/>
      </c>
      <c r="J3603" s="2" t="str">
        <f>IF(ISBLANK(A3603),"",-SUM(I$3:I3603))</f>
        <v/>
      </c>
      <c r="K3603" s="2" t="str">
        <f t="shared" si="449"/>
        <v/>
      </c>
      <c r="L3603" s="7" t="str">
        <f t="shared" si="450"/>
        <v/>
      </c>
      <c r="M3603" s="7" t="str">
        <f>IF(ISBLANK(A3603),"",K3603/($M$1+SUM(K$3:K3602)))</f>
        <v/>
      </c>
      <c r="N3603" t="str">
        <f>IF(ISBLANK(A3603),"",IF(H3604=0,NETWORKDAYS($H$3,H3603,holiday!$B$2:$B$10),IF(DAY(H3603)&lt;DAY(H3604),NETWORKDAYS($H$3,H3603,holiday!$B$2:$B$10),0)))</f>
        <v/>
      </c>
      <c r="O3603" t="str">
        <f>IF(ISBLANK(A3603),"",SUMIF($A$3:$A3603,O$2,$B$3:$B3603))</f>
        <v/>
      </c>
      <c r="P3603" t="str">
        <f>IF(ISBLANK(A3603),"",SUMIF($A$3:$A3603,P$2,$B$3:$B3603))</f>
        <v/>
      </c>
      <c r="Q3603" t="str">
        <f>IF(ISBLANK(A3603),"",SUMIF($A$3:$A3603,Q$2,$B$3:$B3603))</f>
        <v/>
      </c>
      <c r="R3603" t="str">
        <f>IF(ISBLANK(A3603),"",SUMIF($A$3:$A3603,R$2,$B$3:$B3603))</f>
        <v/>
      </c>
      <c r="T3603" s="2" t="str">
        <f t="shared" si="451"/>
        <v/>
      </c>
      <c r="U3603" s="2" t="str">
        <f t="shared" si="452"/>
        <v/>
      </c>
      <c r="V3603" s="2" t="str">
        <f t="shared" si="453"/>
        <v/>
      </c>
      <c r="W3603" s="2" t="str">
        <f t="shared" si="454"/>
        <v/>
      </c>
    </row>
    <row r="3604" spans="8:23" x14ac:dyDescent="0.3">
      <c r="H3604" s="12">
        <f t="shared" si="455"/>
        <v>0</v>
      </c>
      <c r="I3604" s="2" t="str">
        <f t="shared" si="448"/>
        <v/>
      </c>
      <c r="J3604" s="2" t="str">
        <f>IF(ISBLANK(A3604),"",-SUM(I$3:I3604))</f>
        <v/>
      </c>
      <c r="K3604" s="2" t="str">
        <f t="shared" si="449"/>
        <v/>
      </c>
      <c r="L3604" s="7" t="str">
        <f t="shared" si="450"/>
        <v/>
      </c>
      <c r="M3604" s="7" t="str">
        <f>IF(ISBLANK(A3604),"",K3604/($M$1+SUM(K$3:K3603)))</f>
        <v/>
      </c>
      <c r="N3604" t="str">
        <f>IF(ISBLANK(A3604),"",IF(H3605=0,NETWORKDAYS($H$3,H3604,holiday!$B$2:$B$10),IF(DAY(H3604)&lt;DAY(H3605),NETWORKDAYS($H$3,H3604,holiday!$B$2:$B$10),0)))</f>
        <v/>
      </c>
      <c r="O3604" t="str">
        <f>IF(ISBLANK(A3604),"",SUMIF($A$3:$A3604,O$2,$B$3:$B3604))</f>
        <v/>
      </c>
      <c r="P3604" t="str">
        <f>IF(ISBLANK(A3604),"",SUMIF($A$3:$A3604,P$2,$B$3:$B3604))</f>
        <v/>
      </c>
      <c r="Q3604" t="str">
        <f>IF(ISBLANK(A3604),"",SUMIF($A$3:$A3604,Q$2,$B$3:$B3604))</f>
        <v/>
      </c>
      <c r="R3604" t="str">
        <f>IF(ISBLANK(A3604),"",SUMIF($A$3:$A3604,R$2,$B$3:$B3604))</f>
        <v/>
      </c>
      <c r="T3604" s="2" t="str">
        <f t="shared" si="451"/>
        <v/>
      </c>
      <c r="U3604" s="2" t="str">
        <f t="shared" si="452"/>
        <v/>
      </c>
      <c r="V3604" s="2" t="str">
        <f t="shared" si="453"/>
        <v/>
      </c>
      <c r="W3604" s="2" t="str">
        <f t="shared" si="454"/>
        <v/>
      </c>
    </row>
    <row r="3605" spans="8:23" x14ac:dyDescent="0.3">
      <c r="H3605" s="12">
        <f t="shared" si="455"/>
        <v>0</v>
      </c>
      <c r="I3605" s="2" t="str">
        <f t="shared" si="448"/>
        <v/>
      </c>
      <c r="J3605" s="2" t="str">
        <f>IF(ISBLANK(A3605),"",-SUM(I$3:I3605))</f>
        <v/>
      </c>
      <c r="K3605" s="2" t="str">
        <f t="shared" si="449"/>
        <v/>
      </c>
      <c r="L3605" s="7" t="str">
        <f t="shared" si="450"/>
        <v/>
      </c>
      <c r="M3605" s="7" t="str">
        <f>IF(ISBLANK(A3605),"",K3605/($M$1+SUM(K$3:K3604)))</f>
        <v/>
      </c>
      <c r="N3605" t="str">
        <f>IF(ISBLANK(A3605),"",IF(H3606=0,NETWORKDAYS($H$3,H3605,holiday!$B$2:$B$10),IF(DAY(H3605)&lt;DAY(H3606),NETWORKDAYS($H$3,H3605,holiday!$B$2:$B$10),0)))</f>
        <v/>
      </c>
      <c r="O3605" t="str">
        <f>IF(ISBLANK(A3605),"",SUMIF($A$3:$A3605,O$2,$B$3:$B3605))</f>
        <v/>
      </c>
      <c r="P3605" t="str">
        <f>IF(ISBLANK(A3605),"",SUMIF($A$3:$A3605,P$2,$B$3:$B3605))</f>
        <v/>
      </c>
      <c r="Q3605" t="str">
        <f>IF(ISBLANK(A3605),"",SUMIF($A$3:$A3605,Q$2,$B$3:$B3605))</f>
        <v/>
      </c>
      <c r="R3605" t="str">
        <f>IF(ISBLANK(A3605),"",SUMIF($A$3:$A3605,R$2,$B$3:$B3605))</f>
        <v/>
      </c>
      <c r="T3605" s="2" t="str">
        <f t="shared" si="451"/>
        <v/>
      </c>
      <c r="U3605" s="2" t="str">
        <f t="shared" si="452"/>
        <v/>
      </c>
      <c r="V3605" s="2" t="str">
        <f t="shared" si="453"/>
        <v/>
      </c>
      <c r="W3605" s="2" t="str">
        <f t="shared" si="454"/>
        <v/>
      </c>
    </row>
    <row r="3606" spans="8:23" x14ac:dyDescent="0.3">
      <c r="H3606" s="12">
        <f t="shared" si="455"/>
        <v>0</v>
      </c>
      <c r="I3606" s="2" t="str">
        <f t="shared" si="448"/>
        <v/>
      </c>
      <c r="J3606" s="2" t="str">
        <f>IF(ISBLANK(A3606),"",-SUM(I$3:I3606))</f>
        <v/>
      </c>
      <c r="K3606" s="2" t="str">
        <f t="shared" si="449"/>
        <v/>
      </c>
      <c r="L3606" s="7" t="str">
        <f t="shared" si="450"/>
        <v/>
      </c>
      <c r="M3606" s="7" t="str">
        <f>IF(ISBLANK(A3606),"",K3606/($M$1+SUM(K$3:K3605)))</f>
        <v/>
      </c>
      <c r="N3606" t="str">
        <f>IF(ISBLANK(A3606),"",IF(H3607=0,NETWORKDAYS($H$3,H3606,holiday!$B$2:$B$10),IF(DAY(H3606)&lt;DAY(H3607),NETWORKDAYS($H$3,H3606,holiday!$B$2:$B$10),0)))</f>
        <v/>
      </c>
      <c r="O3606" t="str">
        <f>IF(ISBLANK(A3606),"",SUMIF($A$3:$A3606,O$2,$B$3:$B3606))</f>
        <v/>
      </c>
      <c r="P3606" t="str">
        <f>IF(ISBLANK(A3606),"",SUMIF($A$3:$A3606,P$2,$B$3:$B3606))</f>
        <v/>
      </c>
      <c r="Q3606" t="str">
        <f>IF(ISBLANK(A3606),"",SUMIF($A$3:$A3606,Q$2,$B$3:$B3606))</f>
        <v/>
      </c>
      <c r="R3606" t="str">
        <f>IF(ISBLANK(A3606),"",SUMIF($A$3:$A3606,R$2,$B$3:$B3606))</f>
        <v/>
      </c>
      <c r="T3606" s="2" t="str">
        <f t="shared" si="451"/>
        <v/>
      </c>
      <c r="U3606" s="2" t="str">
        <f t="shared" si="452"/>
        <v/>
      </c>
      <c r="V3606" s="2" t="str">
        <f t="shared" si="453"/>
        <v/>
      </c>
      <c r="W3606" s="2" t="str">
        <f t="shared" si="454"/>
        <v/>
      </c>
    </row>
    <row r="3607" spans="8:23" x14ac:dyDescent="0.3">
      <c r="H3607" s="12">
        <f t="shared" si="455"/>
        <v>0</v>
      </c>
      <c r="I3607" s="2" t="str">
        <f t="shared" si="448"/>
        <v/>
      </c>
      <c r="J3607" s="2" t="str">
        <f>IF(ISBLANK(A3607),"",-SUM(I$3:I3607))</f>
        <v/>
      </c>
      <c r="K3607" s="2" t="str">
        <f t="shared" si="449"/>
        <v/>
      </c>
      <c r="L3607" s="7" t="str">
        <f t="shared" si="450"/>
        <v/>
      </c>
      <c r="M3607" s="7" t="str">
        <f>IF(ISBLANK(A3607),"",K3607/($M$1+SUM(K$3:K3606)))</f>
        <v/>
      </c>
      <c r="N3607" t="str">
        <f>IF(ISBLANK(A3607),"",IF(H3608=0,NETWORKDAYS($H$3,H3607,holiday!$B$2:$B$10),IF(DAY(H3607)&lt;DAY(H3608),NETWORKDAYS($H$3,H3607,holiday!$B$2:$B$10),0)))</f>
        <v/>
      </c>
      <c r="O3607" t="str">
        <f>IF(ISBLANK(A3607),"",SUMIF($A$3:$A3607,O$2,$B$3:$B3607))</f>
        <v/>
      </c>
      <c r="P3607" t="str">
        <f>IF(ISBLANK(A3607),"",SUMIF($A$3:$A3607,P$2,$B$3:$B3607))</f>
        <v/>
      </c>
      <c r="Q3607" t="str">
        <f>IF(ISBLANK(A3607),"",SUMIF($A$3:$A3607,Q$2,$B$3:$B3607))</f>
        <v/>
      </c>
      <c r="R3607" t="str">
        <f>IF(ISBLANK(A3607),"",SUMIF($A$3:$A3607,R$2,$B$3:$B3607))</f>
        <v/>
      </c>
      <c r="T3607" s="2" t="str">
        <f t="shared" si="451"/>
        <v/>
      </c>
      <c r="U3607" s="2" t="str">
        <f t="shared" si="452"/>
        <v/>
      </c>
      <c r="V3607" s="2" t="str">
        <f t="shared" si="453"/>
        <v/>
      </c>
      <c r="W3607" s="2" t="str">
        <f t="shared" si="454"/>
        <v/>
      </c>
    </row>
    <row r="3608" spans="8:23" x14ac:dyDescent="0.3">
      <c r="H3608" s="12">
        <f t="shared" si="455"/>
        <v>0</v>
      </c>
      <c r="I3608" s="2" t="str">
        <f t="shared" si="448"/>
        <v/>
      </c>
      <c r="J3608" s="2" t="str">
        <f>IF(ISBLANK(A3608),"",-SUM(I$3:I3608))</f>
        <v/>
      </c>
      <c r="K3608" s="2" t="str">
        <f t="shared" si="449"/>
        <v/>
      </c>
      <c r="L3608" s="7" t="str">
        <f t="shared" si="450"/>
        <v/>
      </c>
      <c r="M3608" s="7" t="str">
        <f>IF(ISBLANK(A3608),"",K3608/($M$1+SUM(K$3:K3607)))</f>
        <v/>
      </c>
      <c r="N3608" t="str">
        <f>IF(ISBLANK(A3608),"",IF(H3609=0,NETWORKDAYS($H$3,H3608,holiday!$B$2:$B$10),IF(DAY(H3608)&lt;DAY(H3609),NETWORKDAYS($H$3,H3608,holiday!$B$2:$B$10),0)))</f>
        <v/>
      </c>
      <c r="O3608" t="str">
        <f>IF(ISBLANK(A3608),"",SUMIF($A$3:$A3608,O$2,$B$3:$B3608))</f>
        <v/>
      </c>
      <c r="P3608" t="str">
        <f>IF(ISBLANK(A3608),"",SUMIF($A$3:$A3608,P$2,$B$3:$B3608))</f>
        <v/>
      </c>
      <c r="Q3608" t="str">
        <f>IF(ISBLANK(A3608),"",SUMIF($A$3:$A3608,Q$2,$B$3:$B3608))</f>
        <v/>
      </c>
      <c r="R3608" t="str">
        <f>IF(ISBLANK(A3608),"",SUMIF($A$3:$A3608,R$2,$B$3:$B3608))</f>
        <v/>
      </c>
      <c r="T3608" s="2" t="str">
        <f t="shared" si="451"/>
        <v/>
      </c>
      <c r="U3608" s="2" t="str">
        <f t="shared" si="452"/>
        <v/>
      </c>
      <c r="V3608" s="2" t="str">
        <f t="shared" si="453"/>
        <v/>
      </c>
      <c r="W3608" s="2" t="str">
        <f t="shared" si="454"/>
        <v/>
      </c>
    </row>
    <row r="3609" spans="8:23" x14ac:dyDescent="0.3">
      <c r="H3609" s="12">
        <f t="shared" si="455"/>
        <v>0</v>
      </c>
      <c r="I3609" s="2" t="str">
        <f t="shared" si="448"/>
        <v/>
      </c>
      <c r="J3609" s="2" t="str">
        <f>IF(ISBLANK(A3609),"",-SUM(I$3:I3609))</f>
        <v/>
      </c>
      <c r="K3609" s="2" t="str">
        <f t="shared" si="449"/>
        <v/>
      </c>
      <c r="L3609" s="7" t="str">
        <f t="shared" si="450"/>
        <v/>
      </c>
      <c r="M3609" s="7" t="str">
        <f>IF(ISBLANK(A3609),"",K3609/($M$1+SUM(K$3:K3608)))</f>
        <v/>
      </c>
      <c r="N3609" t="str">
        <f>IF(ISBLANK(A3609),"",IF(H3610=0,NETWORKDAYS($H$3,H3609,holiday!$B$2:$B$10),IF(DAY(H3609)&lt;DAY(H3610),NETWORKDAYS($H$3,H3609,holiday!$B$2:$B$10),0)))</f>
        <v/>
      </c>
      <c r="O3609" t="str">
        <f>IF(ISBLANK(A3609),"",SUMIF($A$3:$A3609,O$2,$B$3:$B3609))</f>
        <v/>
      </c>
      <c r="P3609" t="str">
        <f>IF(ISBLANK(A3609),"",SUMIF($A$3:$A3609,P$2,$B$3:$B3609))</f>
        <v/>
      </c>
      <c r="Q3609" t="str">
        <f>IF(ISBLANK(A3609),"",SUMIF($A$3:$A3609,Q$2,$B$3:$B3609))</f>
        <v/>
      </c>
      <c r="R3609" t="str">
        <f>IF(ISBLANK(A3609),"",SUMIF($A$3:$A3609,R$2,$B$3:$B3609))</f>
        <v/>
      </c>
      <c r="T3609" s="2" t="str">
        <f t="shared" si="451"/>
        <v/>
      </c>
      <c r="U3609" s="2" t="str">
        <f t="shared" si="452"/>
        <v/>
      </c>
      <c r="V3609" s="2" t="str">
        <f t="shared" si="453"/>
        <v/>
      </c>
      <c r="W3609" s="2" t="str">
        <f t="shared" si="454"/>
        <v/>
      </c>
    </row>
    <row r="3610" spans="8:23" x14ac:dyDescent="0.3">
      <c r="H3610" s="12">
        <f t="shared" si="455"/>
        <v>0</v>
      </c>
      <c r="I3610" s="2" t="str">
        <f t="shared" si="448"/>
        <v/>
      </c>
      <c r="J3610" s="2" t="str">
        <f>IF(ISBLANK(A3610),"",-SUM(I$3:I3610))</f>
        <v/>
      </c>
      <c r="K3610" s="2" t="str">
        <f t="shared" si="449"/>
        <v/>
      </c>
      <c r="L3610" s="7" t="str">
        <f t="shared" si="450"/>
        <v/>
      </c>
      <c r="M3610" s="7" t="str">
        <f>IF(ISBLANK(A3610),"",K3610/($M$1+SUM(K$3:K3609)))</f>
        <v/>
      </c>
      <c r="N3610" t="str">
        <f>IF(ISBLANK(A3610),"",IF(H3611=0,NETWORKDAYS($H$3,H3610,holiday!$B$2:$B$10),IF(DAY(H3610)&lt;DAY(H3611),NETWORKDAYS($H$3,H3610,holiday!$B$2:$B$10),0)))</f>
        <v/>
      </c>
      <c r="O3610" t="str">
        <f>IF(ISBLANK(A3610),"",SUMIF($A$3:$A3610,O$2,$B$3:$B3610))</f>
        <v/>
      </c>
      <c r="P3610" t="str">
        <f>IF(ISBLANK(A3610),"",SUMIF($A$3:$A3610,P$2,$B$3:$B3610))</f>
        <v/>
      </c>
      <c r="Q3610" t="str">
        <f>IF(ISBLANK(A3610),"",SUMIF($A$3:$A3610,Q$2,$B$3:$B3610))</f>
        <v/>
      </c>
      <c r="R3610" t="str">
        <f>IF(ISBLANK(A3610),"",SUMIF($A$3:$A3610,R$2,$B$3:$B3610))</f>
        <v/>
      </c>
      <c r="T3610" s="2" t="str">
        <f t="shared" si="451"/>
        <v/>
      </c>
      <c r="U3610" s="2" t="str">
        <f t="shared" si="452"/>
        <v/>
      </c>
      <c r="V3610" s="2" t="str">
        <f t="shared" si="453"/>
        <v/>
      </c>
      <c r="W3610" s="2" t="str">
        <f t="shared" si="454"/>
        <v/>
      </c>
    </row>
    <row r="3611" spans="8:23" x14ac:dyDescent="0.3">
      <c r="H3611" s="12">
        <f t="shared" si="455"/>
        <v>0</v>
      </c>
      <c r="I3611" s="2" t="str">
        <f t="shared" si="448"/>
        <v/>
      </c>
      <c r="J3611" s="2" t="str">
        <f>IF(ISBLANK(A3611),"",-SUM(I$3:I3611))</f>
        <v/>
      </c>
      <c r="K3611" s="2" t="str">
        <f t="shared" si="449"/>
        <v/>
      </c>
      <c r="L3611" s="7" t="str">
        <f t="shared" si="450"/>
        <v/>
      </c>
      <c r="M3611" s="7" t="str">
        <f>IF(ISBLANK(A3611),"",K3611/($M$1+SUM(K$3:K3610)))</f>
        <v/>
      </c>
      <c r="N3611" t="str">
        <f>IF(ISBLANK(A3611),"",IF(H3612=0,NETWORKDAYS($H$3,H3611,holiday!$B$2:$B$10),IF(DAY(H3611)&lt;DAY(H3612),NETWORKDAYS($H$3,H3611,holiday!$B$2:$B$10),0)))</f>
        <v/>
      </c>
      <c r="O3611" t="str">
        <f>IF(ISBLANK(A3611),"",SUMIF($A$3:$A3611,O$2,$B$3:$B3611))</f>
        <v/>
      </c>
      <c r="P3611" t="str">
        <f>IF(ISBLANK(A3611),"",SUMIF($A$3:$A3611,P$2,$B$3:$B3611))</f>
        <v/>
      </c>
      <c r="Q3611" t="str">
        <f>IF(ISBLANK(A3611),"",SUMIF($A$3:$A3611,Q$2,$B$3:$B3611))</f>
        <v/>
      </c>
      <c r="R3611" t="str">
        <f>IF(ISBLANK(A3611),"",SUMIF($A$3:$A3611,R$2,$B$3:$B3611))</f>
        <v/>
      </c>
      <c r="T3611" s="2" t="str">
        <f t="shared" si="451"/>
        <v/>
      </c>
      <c r="U3611" s="2" t="str">
        <f t="shared" si="452"/>
        <v/>
      </c>
      <c r="V3611" s="2" t="str">
        <f t="shared" si="453"/>
        <v/>
      </c>
      <c r="W3611" s="2" t="str">
        <f t="shared" si="454"/>
        <v/>
      </c>
    </row>
    <row r="3612" spans="8:23" x14ac:dyDescent="0.3">
      <c r="H3612" s="12">
        <f t="shared" si="455"/>
        <v>0</v>
      </c>
      <c r="I3612" s="2" t="str">
        <f t="shared" si="448"/>
        <v/>
      </c>
      <c r="J3612" s="2" t="str">
        <f>IF(ISBLANK(A3612),"",-SUM(I$3:I3612))</f>
        <v/>
      </c>
      <c r="K3612" s="2" t="str">
        <f t="shared" si="449"/>
        <v/>
      </c>
      <c r="L3612" s="7" t="str">
        <f t="shared" si="450"/>
        <v/>
      </c>
      <c r="M3612" s="7" t="str">
        <f>IF(ISBLANK(A3612),"",K3612/($M$1+SUM(K$3:K3611)))</f>
        <v/>
      </c>
      <c r="N3612" t="str">
        <f>IF(ISBLANK(A3612),"",IF(H3613=0,NETWORKDAYS($H$3,H3612,holiday!$B$2:$B$10),IF(DAY(H3612)&lt;DAY(H3613),NETWORKDAYS($H$3,H3612,holiday!$B$2:$B$10),0)))</f>
        <v/>
      </c>
      <c r="O3612" t="str">
        <f>IF(ISBLANK(A3612),"",SUMIF($A$3:$A3612,O$2,$B$3:$B3612))</f>
        <v/>
      </c>
      <c r="P3612" t="str">
        <f>IF(ISBLANK(A3612),"",SUMIF($A$3:$A3612,P$2,$B$3:$B3612))</f>
        <v/>
      </c>
      <c r="Q3612" t="str">
        <f>IF(ISBLANK(A3612),"",SUMIF($A$3:$A3612,Q$2,$B$3:$B3612))</f>
        <v/>
      </c>
      <c r="R3612" t="str">
        <f>IF(ISBLANK(A3612),"",SUMIF($A$3:$A3612,R$2,$B$3:$B3612))</f>
        <v/>
      </c>
      <c r="T3612" s="2" t="str">
        <f t="shared" si="451"/>
        <v/>
      </c>
      <c r="U3612" s="2" t="str">
        <f t="shared" si="452"/>
        <v/>
      </c>
      <c r="V3612" s="2" t="str">
        <f t="shared" si="453"/>
        <v/>
      </c>
      <c r="W3612" s="2" t="str">
        <f t="shared" si="454"/>
        <v/>
      </c>
    </row>
    <row r="3613" spans="8:23" x14ac:dyDescent="0.3">
      <c r="H3613" s="12">
        <f t="shared" si="455"/>
        <v>0</v>
      </c>
      <c r="I3613" s="2" t="str">
        <f t="shared" si="448"/>
        <v/>
      </c>
      <c r="J3613" s="2" t="str">
        <f>IF(ISBLANK(A3613),"",-SUM(I$3:I3613))</f>
        <v/>
      </c>
      <c r="K3613" s="2" t="str">
        <f t="shared" si="449"/>
        <v/>
      </c>
      <c r="L3613" s="7" t="str">
        <f t="shared" si="450"/>
        <v/>
      </c>
      <c r="M3613" s="7" t="str">
        <f>IF(ISBLANK(A3613),"",K3613/($M$1+SUM(K$3:K3612)))</f>
        <v/>
      </c>
      <c r="N3613" t="str">
        <f>IF(ISBLANK(A3613),"",IF(H3614=0,NETWORKDAYS($H$3,H3613,holiday!$B$2:$B$10),IF(DAY(H3613)&lt;DAY(H3614),NETWORKDAYS($H$3,H3613,holiday!$B$2:$B$10),0)))</f>
        <v/>
      </c>
      <c r="O3613" t="str">
        <f>IF(ISBLANK(A3613),"",SUMIF($A$3:$A3613,O$2,$B$3:$B3613))</f>
        <v/>
      </c>
      <c r="P3613" t="str">
        <f>IF(ISBLANK(A3613),"",SUMIF($A$3:$A3613,P$2,$B$3:$B3613))</f>
        <v/>
      </c>
      <c r="Q3613" t="str">
        <f>IF(ISBLANK(A3613),"",SUMIF($A$3:$A3613,Q$2,$B$3:$B3613))</f>
        <v/>
      </c>
      <c r="R3613" t="str">
        <f>IF(ISBLANK(A3613),"",SUMIF($A$3:$A3613,R$2,$B$3:$B3613))</f>
        <v/>
      </c>
      <c r="T3613" s="2" t="str">
        <f t="shared" si="451"/>
        <v/>
      </c>
      <c r="U3613" s="2" t="str">
        <f t="shared" si="452"/>
        <v/>
      </c>
      <c r="V3613" s="2" t="str">
        <f t="shared" si="453"/>
        <v/>
      </c>
      <c r="W3613" s="2" t="str">
        <f t="shared" si="454"/>
        <v/>
      </c>
    </row>
    <row r="3614" spans="8:23" x14ac:dyDescent="0.3">
      <c r="H3614" s="12">
        <f t="shared" si="455"/>
        <v>0</v>
      </c>
      <c r="I3614" s="2" t="str">
        <f t="shared" si="448"/>
        <v/>
      </c>
      <c r="J3614" s="2" t="str">
        <f>IF(ISBLANK(A3614),"",-SUM(I$3:I3614))</f>
        <v/>
      </c>
      <c r="K3614" s="2" t="str">
        <f t="shared" si="449"/>
        <v/>
      </c>
      <c r="L3614" s="7" t="str">
        <f t="shared" si="450"/>
        <v/>
      </c>
      <c r="M3614" s="7" t="str">
        <f>IF(ISBLANK(A3614),"",K3614/($M$1+SUM(K$3:K3613)))</f>
        <v/>
      </c>
      <c r="N3614" t="str">
        <f>IF(ISBLANK(A3614),"",IF(H3615=0,NETWORKDAYS($H$3,H3614,holiday!$B$2:$B$10),IF(DAY(H3614)&lt;DAY(H3615),NETWORKDAYS($H$3,H3614,holiday!$B$2:$B$10),0)))</f>
        <v/>
      </c>
      <c r="O3614" t="str">
        <f>IF(ISBLANK(A3614),"",SUMIF($A$3:$A3614,O$2,$B$3:$B3614))</f>
        <v/>
      </c>
      <c r="P3614" t="str">
        <f>IF(ISBLANK(A3614),"",SUMIF($A$3:$A3614,P$2,$B$3:$B3614))</f>
        <v/>
      </c>
      <c r="Q3614" t="str">
        <f>IF(ISBLANK(A3614),"",SUMIF($A$3:$A3614,Q$2,$B$3:$B3614))</f>
        <v/>
      </c>
      <c r="R3614" t="str">
        <f>IF(ISBLANK(A3614),"",SUMIF($A$3:$A3614,R$2,$B$3:$B3614))</f>
        <v/>
      </c>
      <c r="T3614" s="2" t="str">
        <f t="shared" si="451"/>
        <v/>
      </c>
      <c r="U3614" s="2" t="str">
        <f t="shared" si="452"/>
        <v/>
      </c>
      <c r="V3614" s="2" t="str">
        <f t="shared" si="453"/>
        <v/>
      </c>
      <c r="W3614" s="2" t="str">
        <f t="shared" si="454"/>
        <v/>
      </c>
    </row>
    <row r="3615" spans="8:23" x14ac:dyDescent="0.3">
      <c r="H3615" s="12">
        <f t="shared" si="455"/>
        <v>0</v>
      </c>
      <c r="I3615" s="2" t="str">
        <f t="shared" si="448"/>
        <v/>
      </c>
      <c r="J3615" s="2" t="str">
        <f>IF(ISBLANK(A3615),"",-SUM(I$3:I3615))</f>
        <v/>
      </c>
      <c r="K3615" s="2" t="str">
        <f t="shared" si="449"/>
        <v/>
      </c>
      <c r="L3615" s="7" t="str">
        <f t="shared" si="450"/>
        <v/>
      </c>
      <c r="M3615" s="7" t="str">
        <f>IF(ISBLANK(A3615),"",K3615/($M$1+SUM(K$3:K3614)))</f>
        <v/>
      </c>
      <c r="N3615" t="str">
        <f>IF(ISBLANK(A3615),"",IF(H3616=0,NETWORKDAYS($H$3,H3615,holiday!$B$2:$B$10),IF(DAY(H3615)&lt;DAY(H3616),NETWORKDAYS($H$3,H3615,holiday!$B$2:$B$10),0)))</f>
        <v/>
      </c>
      <c r="O3615" t="str">
        <f>IF(ISBLANK(A3615),"",SUMIF($A$3:$A3615,O$2,$B$3:$B3615))</f>
        <v/>
      </c>
      <c r="P3615" t="str">
        <f>IF(ISBLANK(A3615),"",SUMIF($A$3:$A3615,P$2,$B$3:$B3615))</f>
        <v/>
      </c>
      <c r="Q3615" t="str">
        <f>IF(ISBLANK(A3615),"",SUMIF($A$3:$A3615,Q$2,$B$3:$B3615))</f>
        <v/>
      </c>
      <c r="R3615" t="str">
        <f>IF(ISBLANK(A3615),"",SUMIF($A$3:$A3615,R$2,$B$3:$B3615))</f>
        <v/>
      </c>
      <c r="T3615" s="2" t="str">
        <f t="shared" si="451"/>
        <v/>
      </c>
      <c r="U3615" s="2" t="str">
        <f t="shared" si="452"/>
        <v/>
      </c>
      <c r="V3615" s="2" t="str">
        <f t="shared" si="453"/>
        <v/>
      </c>
      <c r="W3615" s="2" t="str">
        <f t="shared" si="454"/>
        <v/>
      </c>
    </row>
    <row r="3616" spans="8:23" x14ac:dyDescent="0.3">
      <c r="H3616" s="12">
        <f t="shared" si="455"/>
        <v>0</v>
      </c>
      <c r="I3616" s="2" t="str">
        <f t="shared" si="448"/>
        <v/>
      </c>
      <c r="J3616" s="2" t="str">
        <f>IF(ISBLANK(A3616),"",-SUM(I$3:I3616))</f>
        <v/>
      </c>
      <c r="K3616" s="2" t="str">
        <f t="shared" si="449"/>
        <v/>
      </c>
      <c r="L3616" s="7" t="str">
        <f t="shared" si="450"/>
        <v/>
      </c>
      <c r="M3616" s="7" t="str">
        <f>IF(ISBLANK(A3616),"",K3616/($M$1+SUM(K$3:K3615)))</f>
        <v/>
      </c>
      <c r="N3616" t="str">
        <f>IF(ISBLANK(A3616),"",IF(H3617=0,NETWORKDAYS($H$3,H3616,holiday!$B$2:$B$10),IF(DAY(H3616)&lt;DAY(H3617),NETWORKDAYS($H$3,H3616,holiday!$B$2:$B$10),0)))</f>
        <v/>
      </c>
      <c r="O3616" t="str">
        <f>IF(ISBLANK(A3616),"",SUMIF($A$3:$A3616,O$2,$B$3:$B3616))</f>
        <v/>
      </c>
      <c r="P3616" t="str">
        <f>IF(ISBLANK(A3616),"",SUMIF($A$3:$A3616,P$2,$B$3:$B3616))</f>
        <v/>
      </c>
      <c r="Q3616" t="str">
        <f>IF(ISBLANK(A3616),"",SUMIF($A$3:$A3616,Q$2,$B$3:$B3616))</f>
        <v/>
      </c>
      <c r="R3616" t="str">
        <f>IF(ISBLANK(A3616),"",SUMIF($A$3:$A3616,R$2,$B$3:$B3616))</f>
        <v/>
      </c>
      <c r="T3616" s="2" t="str">
        <f t="shared" si="451"/>
        <v/>
      </c>
      <c r="U3616" s="2" t="str">
        <f t="shared" si="452"/>
        <v/>
      </c>
      <c r="V3616" s="2" t="str">
        <f t="shared" si="453"/>
        <v/>
      </c>
      <c r="W3616" s="2" t="str">
        <f t="shared" si="454"/>
        <v/>
      </c>
    </row>
    <row r="3617" spans="8:23" x14ac:dyDescent="0.3">
      <c r="H3617" s="12">
        <f t="shared" si="455"/>
        <v>0</v>
      </c>
      <c r="I3617" s="2" t="str">
        <f t="shared" si="448"/>
        <v/>
      </c>
      <c r="J3617" s="2" t="str">
        <f>IF(ISBLANK(A3617),"",-SUM(I$3:I3617))</f>
        <v/>
      </c>
      <c r="K3617" s="2" t="str">
        <f t="shared" si="449"/>
        <v/>
      </c>
      <c r="L3617" s="7" t="str">
        <f t="shared" si="450"/>
        <v/>
      </c>
      <c r="M3617" s="7" t="str">
        <f>IF(ISBLANK(A3617),"",K3617/($M$1+SUM(K$3:K3616)))</f>
        <v/>
      </c>
      <c r="N3617" t="str">
        <f>IF(ISBLANK(A3617),"",IF(H3618=0,NETWORKDAYS($H$3,H3617,holiday!$B$2:$B$10),IF(DAY(H3617)&lt;DAY(H3618),NETWORKDAYS($H$3,H3617,holiday!$B$2:$B$10),0)))</f>
        <v/>
      </c>
      <c r="O3617" t="str">
        <f>IF(ISBLANK(A3617),"",SUMIF($A$3:$A3617,O$2,$B$3:$B3617))</f>
        <v/>
      </c>
      <c r="P3617" t="str">
        <f>IF(ISBLANK(A3617),"",SUMIF($A$3:$A3617,P$2,$B$3:$B3617))</f>
        <v/>
      </c>
      <c r="Q3617" t="str">
        <f>IF(ISBLANK(A3617),"",SUMIF($A$3:$A3617,Q$2,$B$3:$B3617))</f>
        <v/>
      </c>
      <c r="R3617" t="str">
        <f>IF(ISBLANK(A3617),"",SUMIF($A$3:$A3617,R$2,$B$3:$B3617))</f>
        <v/>
      </c>
      <c r="T3617" s="2" t="str">
        <f t="shared" si="451"/>
        <v/>
      </c>
      <c r="U3617" s="2" t="str">
        <f t="shared" si="452"/>
        <v/>
      </c>
      <c r="V3617" s="2" t="str">
        <f t="shared" si="453"/>
        <v/>
      </c>
      <c r="W3617" s="2" t="str">
        <f t="shared" si="454"/>
        <v/>
      </c>
    </row>
    <row r="3618" spans="8:23" x14ac:dyDescent="0.3">
      <c r="H3618" s="12">
        <f t="shared" si="455"/>
        <v>0</v>
      </c>
      <c r="I3618" s="2" t="str">
        <f t="shared" si="448"/>
        <v/>
      </c>
      <c r="J3618" s="2" t="str">
        <f>IF(ISBLANK(A3618),"",-SUM(I$3:I3618))</f>
        <v/>
      </c>
      <c r="K3618" s="2" t="str">
        <f t="shared" si="449"/>
        <v/>
      </c>
      <c r="L3618" s="7" t="str">
        <f t="shared" si="450"/>
        <v/>
      </c>
      <c r="M3618" s="7" t="str">
        <f>IF(ISBLANK(A3618),"",K3618/($M$1+SUM(K$3:K3617)))</f>
        <v/>
      </c>
      <c r="N3618" t="str">
        <f>IF(ISBLANK(A3618),"",IF(H3619=0,NETWORKDAYS($H$3,H3618,holiday!$B$2:$B$10),IF(DAY(H3618)&lt;DAY(H3619),NETWORKDAYS($H$3,H3618,holiday!$B$2:$B$10),0)))</f>
        <v/>
      </c>
      <c r="O3618" t="str">
        <f>IF(ISBLANK(A3618),"",SUMIF($A$3:$A3618,O$2,$B$3:$B3618))</f>
        <v/>
      </c>
      <c r="P3618" t="str">
        <f>IF(ISBLANK(A3618),"",SUMIF($A$3:$A3618,P$2,$B$3:$B3618))</f>
        <v/>
      </c>
      <c r="Q3618" t="str">
        <f>IF(ISBLANK(A3618),"",SUMIF($A$3:$A3618,Q$2,$B$3:$B3618))</f>
        <v/>
      </c>
      <c r="R3618" t="str">
        <f>IF(ISBLANK(A3618),"",SUMIF($A$3:$A3618,R$2,$B$3:$B3618))</f>
        <v/>
      </c>
      <c r="T3618" s="2" t="str">
        <f t="shared" si="451"/>
        <v/>
      </c>
      <c r="U3618" s="2" t="str">
        <f t="shared" si="452"/>
        <v/>
      </c>
      <c r="V3618" s="2" t="str">
        <f t="shared" si="453"/>
        <v/>
      </c>
      <c r="W3618" s="2" t="str">
        <f t="shared" si="454"/>
        <v/>
      </c>
    </row>
    <row r="3619" spans="8:23" x14ac:dyDescent="0.3">
      <c r="H3619" s="12">
        <f t="shared" si="455"/>
        <v>0</v>
      </c>
      <c r="I3619" s="2" t="str">
        <f t="shared" si="448"/>
        <v/>
      </c>
      <c r="J3619" s="2" t="str">
        <f>IF(ISBLANK(A3619),"",-SUM(I$3:I3619))</f>
        <v/>
      </c>
      <c r="K3619" s="2" t="str">
        <f t="shared" si="449"/>
        <v/>
      </c>
      <c r="L3619" s="7" t="str">
        <f t="shared" si="450"/>
        <v/>
      </c>
      <c r="M3619" s="7" t="str">
        <f>IF(ISBLANK(A3619),"",K3619/($M$1+SUM(K$3:K3618)))</f>
        <v/>
      </c>
      <c r="N3619" t="str">
        <f>IF(ISBLANK(A3619),"",IF(H3620=0,NETWORKDAYS($H$3,H3619,holiday!$B$2:$B$10),IF(DAY(H3619)&lt;DAY(H3620),NETWORKDAYS($H$3,H3619,holiday!$B$2:$B$10),0)))</f>
        <v/>
      </c>
      <c r="O3619" t="str">
        <f>IF(ISBLANK(A3619),"",SUMIF($A$3:$A3619,O$2,$B$3:$B3619))</f>
        <v/>
      </c>
      <c r="P3619" t="str">
        <f>IF(ISBLANK(A3619),"",SUMIF($A$3:$A3619,P$2,$B$3:$B3619))</f>
        <v/>
      </c>
      <c r="Q3619" t="str">
        <f>IF(ISBLANK(A3619),"",SUMIF($A$3:$A3619,Q$2,$B$3:$B3619))</f>
        <v/>
      </c>
      <c r="R3619" t="str">
        <f>IF(ISBLANK(A3619),"",SUMIF($A$3:$A3619,R$2,$B$3:$B3619))</f>
        <v/>
      </c>
      <c r="T3619" s="2" t="str">
        <f t="shared" si="451"/>
        <v/>
      </c>
      <c r="U3619" s="2" t="str">
        <f t="shared" si="452"/>
        <v/>
      </c>
      <c r="V3619" s="2" t="str">
        <f t="shared" si="453"/>
        <v/>
      </c>
      <c r="W3619" s="2" t="str">
        <f t="shared" si="454"/>
        <v/>
      </c>
    </row>
    <row r="3620" spans="8:23" x14ac:dyDescent="0.3">
      <c r="H3620" s="12">
        <f t="shared" si="455"/>
        <v>0</v>
      </c>
      <c r="I3620" s="2" t="str">
        <f t="shared" si="448"/>
        <v/>
      </c>
      <c r="J3620" s="2" t="str">
        <f>IF(ISBLANK(A3620),"",-SUM(I$3:I3620))</f>
        <v/>
      </c>
      <c r="K3620" s="2" t="str">
        <f t="shared" si="449"/>
        <v/>
      </c>
      <c r="L3620" s="7" t="str">
        <f t="shared" si="450"/>
        <v/>
      </c>
      <c r="M3620" s="7" t="str">
        <f>IF(ISBLANK(A3620),"",K3620/($M$1+SUM(K$3:K3619)))</f>
        <v/>
      </c>
      <c r="N3620" t="str">
        <f>IF(ISBLANK(A3620),"",IF(H3621=0,NETWORKDAYS($H$3,H3620,holiday!$B$2:$B$10),IF(DAY(H3620)&lt;DAY(H3621),NETWORKDAYS($H$3,H3620,holiday!$B$2:$B$10),0)))</f>
        <v/>
      </c>
      <c r="O3620" t="str">
        <f>IF(ISBLANK(A3620),"",SUMIF($A$3:$A3620,O$2,$B$3:$B3620))</f>
        <v/>
      </c>
      <c r="P3620" t="str">
        <f>IF(ISBLANK(A3620),"",SUMIF($A$3:$A3620,P$2,$B$3:$B3620))</f>
        <v/>
      </c>
      <c r="Q3620" t="str">
        <f>IF(ISBLANK(A3620),"",SUMIF($A$3:$A3620,Q$2,$B$3:$B3620))</f>
        <v/>
      </c>
      <c r="R3620" t="str">
        <f>IF(ISBLANK(A3620),"",SUMIF($A$3:$A3620,R$2,$B$3:$B3620))</f>
        <v/>
      </c>
      <c r="T3620" s="2" t="str">
        <f t="shared" si="451"/>
        <v/>
      </c>
      <c r="U3620" s="2" t="str">
        <f t="shared" si="452"/>
        <v/>
      </c>
      <c r="V3620" s="2" t="str">
        <f t="shared" si="453"/>
        <v/>
      </c>
      <c r="W3620" s="2" t="str">
        <f t="shared" si="454"/>
        <v/>
      </c>
    </row>
    <row r="3621" spans="8:23" x14ac:dyDescent="0.3">
      <c r="H3621" s="12">
        <f t="shared" si="455"/>
        <v>0</v>
      </c>
      <c r="I3621" s="2" t="str">
        <f t="shared" si="448"/>
        <v/>
      </c>
      <c r="J3621" s="2" t="str">
        <f>IF(ISBLANK(A3621),"",-SUM(I$3:I3621))</f>
        <v/>
      </c>
      <c r="K3621" s="2" t="str">
        <f t="shared" si="449"/>
        <v/>
      </c>
      <c r="L3621" s="7" t="str">
        <f t="shared" si="450"/>
        <v/>
      </c>
      <c r="M3621" s="7" t="str">
        <f>IF(ISBLANK(A3621),"",K3621/($M$1+SUM(K$3:K3620)))</f>
        <v/>
      </c>
      <c r="N3621" t="str">
        <f>IF(ISBLANK(A3621),"",IF(H3622=0,NETWORKDAYS($H$3,H3621,holiday!$B$2:$B$10),IF(DAY(H3621)&lt;DAY(H3622),NETWORKDAYS($H$3,H3621,holiday!$B$2:$B$10),0)))</f>
        <v/>
      </c>
      <c r="O3621" t="str">
        <f>IF(ISBLANK(A3621),"",SUMIF($A$3:$A3621,O$2,$B$3:$B3621))</f>
        <v/>
      </c>
      <c r="P3621" t="str">
        <f>IF(ISBLANK(A3621),"",SUMIF($A$3:$A3621,P$2,$B$3:$B3621))</f>
        <v/>
      </c>
      <c r="Q3621" t="str">
        <f>IF(ISBLANK(A3621),"",SUMIF($A$3:$A3621,Q$2,$B$3:$B3621))</f>
        <v/>
      </c>
      <c r="R3621" t="str">
        <f>IF(ISBLANK(A3621),"",SUMIF($A$3:$A3621,R$2,$B$3:$B3621))</f>
        <v/>
      </c>
      <c r="T3621" s="2" t="str">
        <f t="shared" si="451"/>
        <v/>
      </c>
      <c r="U3621" s="2" t="str">
        <f t="shared" si="452"/>
        <v/>
      </c>
      <c r="V3621" s="2" t="str">
        <f t="shared" si="453"/>
        <v/>
      </c>
      <c r="W3621" s="2" t="str">
        <f t="shared" si="454"/>
        <v/>
      </c>
    </row>
    <row r="3622" spans="8:23" x14ac:dyDescent="0.3">
      <c r="H3622" s="12">
        <f t="shared" si="455"/>
        <v>0</v>
      </c>
      <c r="I3622" s="2" t="str">
        <f t="shared" si="448"/>
        <v/>
      </c>
      <c r="J3622" s="2" t="str">
        <f>IF(ISBLANK(A3622),"",-SUM(I$3:I3622))</f>
        <v/>
      </c>
      <c r="K3622" s="2" t="str">
        <f t="shared" si="449"/>
        <v/>
      </c>
      <c r="L3622" s="7" t="str">
        <f t="shared" si="450"/>
        <v/>
      </c>
      <c r="M3622" s="7" t="str">
        <f>IF(ISBLANK(A3622),"",K3622/($M$1+SUM(K$3:K3621)))</f>
        <v/>
      </c>
      <c r="N3622" t="str">
        <f>IF(ISBLANK(A3622),"",IF(H3623=0,NETWORKDAYS($H$3,H3622,holiday!$B$2:$B$10),IF(DAY(H3622)&lt;DAY(H3623),NETWORKDAYS($H$3,H3622,holiday!$B$2:$B$10),0)))</f>
        <v/>
      </c>
      <c r="O3622" t="str">
        <f>IF(ISBLANK(A3622),"",SUMIF($A$3:$A3622,O$2,$B$3:$B3622))</f>
        <v/>
      </c>
      <c r="P3622" t="str">
        <f>IF(ISBLANK(A3622),"",SUMIF($A$3:$A3622,P$2,$B$3:$B3622))</f>
        <v/>
      </c>
      <c r="Q3622" t="str">
        <f>IF(ISBLANK(A3622),"",SUMIF($A$3:$A3622,Q$2,$B$3:$B3622))</f>
        <v/>
      </c>
      <c r="R3622" t="str">
        <f>IF(ISBLANK(A3622),"",SUMIF($A$3:$A3622,R$2,$B$3:$B3622))</f>
        <v/>
      </c>
      <c r="T3622" s="2" t="str">
        <f t="shared" si="451"/>
        <v/>
      </c>
      <c r="U3622" s="2" t="str">
        <f t="shared" si="452"/>
        <v/>
      </c>
      <c r="V3622" s="2" t="str">
        <f t="shared" si="453"/>
        <v/>
      </c>
      <c r="W3622" s="2" t="str">
        <f t="shared" si="454"/>
        <v/>
      </c>
    </row>
    <row r="3623" spans="8:23" x14ac:dyDescent="0.3">
      <c r="H3623" s="12">
        <f t="shared" si="455"/>
        <v>0</v>
      </c>
      <c r="I3623" s="2" t="str">
        <f t="shared" si="448"/>
        <v/>
      </c>
      <c r="J3623" s="2" t="str">
        <f>IF(ISBLANK(A3623),"",-SUM(I$3:I3623))</f>
        <v/>
      </c>
      <c r="K3623" s="2" t="str">
        <f t="shared" si="449"/>
        <v/>
      </c>
      <c r="L3623" s="7" t="str">
        <f t="shared" si="450"/>
        <v/>
      </c>
      <c r="M3623" s="7" t="str">
        <f>IF(ISBLANK(A3623),"",K3623/($M$1+SUM(K$3:K3622)))</f>
        <v/>
      </c>
      <c r="N3623" t="str">
        <f>IF(ISBLANK(A3623),"",IF(H3624=0,NETWORKDAYS($H$3,H3623,holiday!$B$2:$B$10),IF(DAY(H3623)&lt;DAY(H3624),NETWORKDAYS($H$3,H3623,holiday!$B$2:$B$10),0)))</f>
        <v/>
      </c>
      <c r="O3623" t="str">
        <f>IF(ISBLANK(A3623),"",SUMIF($A$3:$A3623,O$2,$B$3:$B3623))</f>
        <v/>
      </c>
      <c r="P3623" t="str">
        <f>IF(ISBLANK(A3623),"",SUMIF($A$3:$A3623,P$2,$B$3:$B3623))</f>
        <v/>
      </c>
      <c r="Q3623" t="str">
        <f>IF(ISBLANK(A3623),"",SUMIF($A$3:$A3623,Q$2,$B$3:$B3623))</f>
        <v/>
      </c>
      <c r="R3623" t="str">
        <f>IF(ISBLANK(A3623),"",SUMIF($A$3:$A3623,R$2,$B$3:$B3623))</f>
        <v/>
      </c>
      <c r="T3623" s="2" t="str">
        <f t="shared" si="451"/>
        <v/>
      </c>
      <c r="U3623" s="2" t="str">
        <f t="shared" si="452"/>
        <v/>
      </c>
      <c r="V3623" s="2" t="str">
        <f t="shared" si="453"/>
        <v/>
      </c>
      <c r="W3623" s="2" t="str">
        <f t="shared" si="454"/>
        <v/>
      </c>
    </row>
    <row r="3624" spans="8:23" x14ac:dyDescent="0.3">
      <c r="H3624" s="12">
        <f t="shared" si="455"/>
        <v>0</v>
      </c>
      <c r="I3624" s="2" t="str">
        <f t="shared" ref="I3624:I3687" si="456">IF(ISBLANK(A3624),"",-B3624*C3624)</f>
        <v/>
      </c>
      <c r="J3624" s="2" t="str">
        <f>IF(ISBLANK(A3624),"",-SUM(I$3:I3624))</f>
        <v/>
      </c>
      <c r="K3624" s="2" t="str">
        <f t="shared" ref="K3624:K3687" si="457">IF(ISBLANK(A3624),"",SUMPRODUCT(O3624:R3624,T3624:W3624)-J3624)</f>
        <v/>
      </c>
      <c r="L3624" s="7" t="str">
        <f t="shared" ref="L3624:L3687" si="458">IF(ISBLANK(A3624),"",K3624/$M$1)</f>
        <v/>
      </c>
      <c r="M3624" s="7" t="str">
        <f>IF(ISBLANK(A3624),"",K3624/($M$1+SUM(K$3:K3623)))</f>
        <v/>
      </c>
      <c r="N3624" t="str">
        <f>IF(ISBLANK(A3624),"",IF(H3625=0,NETWORKDAYS($H$3,H3624,holiday!$B$2:$B$10),IF(DAY(H3624)&lt;DAY(H3625),NETWORKDAYS($H$3,H3624,holiday!$B$2:$B$10),0)))</f>
        <v/>
      </c>
      <c r="O3624" t="str">
        <f>IF(ISBLANK(A3624),"",SUMIF($A$3:$A3624,O$2,$B$3:$B3624))</f>
        <v/>
      </c>
      <c r="P3624" t="str">
        <f>IF(ISBLANK(A3624),"",SUMIF($A$3:$A3624,P$2,$B$3:$B3624))</f>
        <v/>
      </c>
      <c r="Q3624" t="str">
        <f>IF(ISBLANK(A3624),"",SUMIF($A$3:$A3624,Q$2,$B$3:$B3624))</f>
        <v/>
      </c>
      <c r="R3624" t="str">
        <f>IF(ISBLANK(A3624),"",SUMIF($A$3:$A3624,R$2,$B$3:$B3624))</f>
        <v/>
      </c>
      <c r="T3624" s="2" t="str">
        <f t="shared" ref="T3624:T3687" si="459">IF(ISBLANK(A3624),"",IF($A3624=T$2,$C3624,T3623))</f>
        <v/>
      </c>
      <c r="U3624" s="2" t="str">
        <f t="shared" ref="U3624:U3687" si="460">IF(ISBLANK(A3624),"",IF($A3624=U$2,$C3624,U3623))</f>
        <v/>
      </c>
      <c r="V3624" s="2" t="str">
        <f t="shared" ref="V3624:V3687" si="461">IF(ISBLANK(A3624),"",IF($A3624=V$2,$C3624,V3623))</f>
        <v/>
      </c>
      <c r="W3624" s="2" t="str">
        <f t="shared" ref="W3624:W3687" si="462">IF(ISBLANK(A3624),"",IF($A3624=W$2,$C3624,W3623))</f>
        <v/>
      </c>
    </row>
    <row r="3625" spans="8:23" x14ac:dyDescent="0.3">
      <c r="H3625" s="12">
        <f t="shared" si="455"/>
        <v>0</v>
      </c>
      <c r="I3625" s="2" t="str">
        <f t="shared" si="456"/>
        <v/>
      </c>
      <c r="J3625" s="2" t="str">
        <f>IF(ISBLANK(A3625),"",-SUM(I$3:I3625))</f>
        <v/>
      </c>
      <c r="K3625" s="2" t="str">
        <f t="shared" si="457"/>
        <v/>
      </c>
      <c r="L3625" s="7" t="str">
        <f t="shared" si="458"/>
        <v/>
      </c>
      <c r="M3625" s="7" t="str">
        <f>IF(ISBLANK(A3625),"",K3625/($M$1+SUM(K$3:K3624)))</f>
        <v/>
      </c>
      <c r="N3625" t="str">
        <f>IF(ISBLANK(A3625),"",IF(H3626=0,NETWORKDAYS($H$3,H3625,holiday!$B$2:$B$10),IF(DAY(H3625)&lt;DAY(H3626),NETWORKDAYS($H$3,H3625,holiday!$B$2:$B$10),0)))</f>
        <v/>
      </c>
      <c r="O3625" t="str">
        <f>IF(ISBLANK(A3625),"",SUMIF($A$3:$A3625,O$2,$B$3:$B3625))</f>
        <v/>
      </c>
      <c r="P3625" t="str">
        <f>IF(ISBLANK(A3625),"",SUMIF($A$3:$A3625,P$2,$B$3:$B3625))</f>
        <v/>
      </c>
      <c r="Q3625" t="str">
        <f>IF(ISBLANK(A3625),"",SUMIF($A$3:$A3625,Q$2,$B$3:$B3625))</f>
        <v/>
      </c>
      <c r="R3625" t="str">
        <f>IF(ISBLANK(A3625),"",SUMIF($A$3:$A3625,R$2,$B$3:$B3625))</f>
        <v/>
      </c>
      <c r="T3625" s="2" t="str">
        <f t="shared" si="459"/>
        <v/>
      </c>
      <c r="U3625" s="2" t="str">
        <f t="shared" si="460"/>
        <v/>
      </c>
      <c r="V3625" s="2" t="str">
        <f t="shared" si="461"/>
        <v/>
      </c>
      <c r="W3625" s="2" t="str">
        <f t="shared" si="462"/>
        <v/>
      </c>
    </row>
    <row r="3626" spans="8:23" x14ac:dyDescent="0.3">
      <c r="H3626" s="12">
        <f t="shared" si="455"/>
        <v>0</v>
      </c>
      <c r="I3626" s="2" t="str">
        <f t="shared" si="456"/>
        <v/>
      </c>
      <c r="J3626" s="2" t="str">
        <f>IF(ISBLANK(A3626),"",-SUM(I$3:I3626))</f>
        <v/>
      </c>
      <c r="K3626" s="2" t="str">
        <f t="shared" si="457"/>
        <v/>
      </c>
      <c r="L3626" s="7" t="str">
        <f t="shared" si="458"/>
        <v/>
      </c>
      <c r="M3626" s="7" t="str">
        <f>IF(ISBLANK(A3626),"",K3626/($M$1+SUM(K$3:K3625)))</f>
        <v/>
      </c>
      <c r="N3626" t="str">
        <f>IF(ISBLANK(A3626),"",IF(H3627=0,NETWORKDAYS($H$3,H3626,holiday!$B$2:$B$10),IF(DAY(H3626)&lt;DAY(H3627),NETWORKDAYS($H$3,H3626,holiday!$B$2:$B$10),0)))</f>
        <v/>
      </c>
      <c r="O3626" t="str">
        <f>IF(ISBLANK(A3626),"",SUMIF($A$3:$A3626,O$2,$B$3:$B3626))</f>
        <v/>
      </c>
      <c r="P3626" t="str">
        <f>IF(ISBLANK(A3626),"",SUMIF($A$3:$A3626,P$2,$B$3:$B3626))</f>
        <v/>
      </c>
      <c r="Q3626" t="str">
        <f>IF(ISBLANK(A3626),"",SUMIF($A$3:$A3626,Q$2,$B$3:$B3626))</f>
        <v/>
      </c>
      <c r="R3626" t="str">
        <f>IF(ISBLANK(A3626),"",SUMIF($A$3:$A3626,R$2,$B$3:$B3626))</f>
        <v/>
      </c>
      <c r="T3626" s="2" t="str">
        <f t="shared" si="459"/>
        <v/>
      </c>
      <c r="U3626" s="2" t="str">
        <f t="shared" si="460"/>
        <v/>
      </c>
      <c r="V3626" s="2" t="str">
        <f t="shared" si="461"/>
        <v/>
      </c>
      <c r="W3626" s="2" t="str">
        <f t="shared" si="462"/>
        <v/>
      </c>
    </row>
    <row r="3627" spans="8:23" x14ac:dyDescent="0.3">
      <c r="H3627" s="12">
        <f t="shared" si="455"/>
        <v>0</v>
      </c>
      <c r="I3627" s="2" t="str">
        <f t="shared" si="456"/>
        <v/>
      </c>
      <c r="J3627" s="2" t="str">
        <f>IF(ISBLANK(A3627),"",-SUM(I$3:I3627))</f>
        <v/>
      </c>
      <c r="K3627" s="2" t="str">
        <f t="shared" si="457"/>
        <v/>
      </c>
      <c r="L3627" s="7" t="str">
        <f t="shared" si="458"/>
        <v/>
      </c>
      <c r="M3627" s="7" t="str">
        <f>IF(ISBLANK(A3627),"",K3627/($M$1+SUM(K$3:K3626)))</f>
        <v/>
      </c>
      <c r="N3627" t="str">
        <f>IF(ISBLANK(A3627),"",IF(H3628=0,NETWORKDAYS($H$3,H3627,holiday!$B$2:$B$10),IF(DAY(H3627)&lt;DAY(H3628),NETWORKDAYS($H$3,H3627,holiday!$B$2:$B$10),0)))</f>
        <v/>
      </c>
      <c r="O3627" t="str">
        <f>IF(ISBLANK(A3627),"",SUMIF($A$3:$A3627,O$2,$B$3:$B3627))</f>
        <v/>
      </c>
      <c r="P3627" t="str">
        <f>IF(ISBLANK(A3627),"",SUMIF($A$3:$A3627,P$2,$B$3:$B3627))</f>
        <v/>
      </c>
      <c r="Q3627" t="str">
        <f>IF(ISBLANK(A3627),"",SUMIF($A$3:$A3627,Q$2,$B$3:$B3627))</f>
        <v/>
      </c>
      <c r="R3627" t="str">
        <f>IF(ISBLANK(A3627),"",SUMIF($A$3:$A3627,R$2,$B$3:$B3627))</f>
        <v/>
      </c>
      <c r="T3627" s="2" t="str">
        <f t="shared" si="459"/>
        <v/>
      </c>
      <c r="U3627" s="2" t="str">
        <f t="shared" si="460"/>
        <v/>
      </c>
      <c r="V3627" s="2" t="str">
        <f t="shared" si="461"/>
        <v/>
      </c>
      <c r="W3627" s="2" t="str">
        <f t="shared" si="462"/>
        <v/>
      </c>
    </row>
    <row r="3628" spans="8:23" x14ac:dyDescent="0.3">
      <c r="H3628" s="12">
        <f t="shared" si="455"/>
        <v>0</v>
      </c>
      <c r="I3628" s="2" t="str">
        <f t="shared" si="456"/>
        <v/>
      </c>
      <c r="J3628" s="2" t="str">
        <f>IF(ISBLANK(A3628),"",-SUM(I$3:I3628))</f>
        <v/>
      </c>
      <c r="K3628" s="2" t="str">
        <f t="shared" si="457"/>
        <v/>
      </c>
      <c r="L3628" s="7" t="str">
        <f t="shared" si="458"/>
        <v/>
      </c>
      <c r="M3628" s="7" t="str">
        <f>IF(ISBLANK(A3628),"",K3628/($M$1+SUM(K$3:K3627)))</f>
        <v/>
      </c>
      <c r="N3628" t="str">
        <f>IF(ISBLANK(A3628),"",IF(H3629=0,NETWORKDAYS($H$3,H3628,holiday!$B$2:$B$10),IF(DAY(H3628)&lt;DAY(H3629),NETWORKDAYS($H$3,H3628,holiday!$B$2:$B$10),0)))</f>
        <v/>
      </c>
      <c r="O3628" t="str">
        <f>IF(ISBLANK(A3628),"",SUMIF($A$3:$A3628,O$2,$B$3:$B3628))</f>
        <v/>
      </c>
      <c r="P3628" t="str">
        <f>IF(ISBLANK(A3628),"",SUMIF($A$3:$A3628,P$2,$B$3:$B3628))</f>
        <v/>
      </c>
      <c r="Q3628" t="str">
        <f>IF(ISBLANK(A3628),"",SUMIF($A$3:$A3628,Q$2,$B$3:$B3628))</f>
        <v/>
      </c>
      <c r="R3628" t="str">
        <f>IF(ISBLANK(A3628),"",SUMIF($A$3:$A3628,R$2,$B$3:$B3628))</f>
        <v/>
      </c>
      <c r="T3628" s="2" t="str">
        <f t="shared" si="459"/>
        <v/>
      </c>
      <c r="U3628" s="2" t="str">
        <f t="shared" si="460"/>
        <v/>
      </c>
      <c r="V3628" s="2" t="str">
        <f t="shared" si="461"/>
        <v/>
      </c>
      <c r="W3628" s="2" t="str">
        <f t="shared" si="462"/>
        <v/>
      </c>
    </row>
    <row r="3629" spans="8:23" x14ac:dyDescent="0.3">
      <c r="H3629" s="12">
        <f t="shared" si="455"/>
        <v>0</v>
      </c>
      <c r="I3629" s="2" t="str">
        <f t="shared" si="456"/>
        <v/>
      </c>
      <c r="J3629" s="2" t="str">
        <f>IF(ISBLANK(A3629),"",-SUM(I$3:I3629))</f>
        <v/>
      </c>
      <c r="K3629" s="2" t="str">
        <f t="shared" si="457"/>
        <v/>
      </c>
      <c r="L3629" s="7" t="str">
        <f t="shared" si="458"/>
        <v/>
      </c>
      <c r="M3629" s="7" t="str">
        <f>IF(ISBLANK(A3629),"",K3629/($M$1+SUM(K$3:K3628)))</f>
        <v/>
      </c>
      <c r="N3629" t="str">
        <f>IF(ISBLANK(A3629),"",IF(H3630=0,NETWORKDAYS($H$3,H3629,holiday!$B$2:$B$10),IF(DAY(H3629)&lt;DAY(H3630),NETWORKDAYS($H$3,H3629,holiday!$B$2:$B$10),0)))</f>
        <v/>
      </c>
      <c r="O3629" t="str">
        <f>IF(ISBLANK(A3629),"",SUMIF($A$3:$A3629,O$2,$B$3:$B3629))</f>
        <v/>
      </c>
      <c r="P3629" t="str">
        <f>IF(ISBLANK(A3629),"",SUMIF($A$3:$A3629,P$2,$B$3:$B3629))</f>
        <v/>
      </c>
      <c r="Q3629" t="str">
        <f>IF(ISBLANK(A3629),"",SUMIF($A$3:$A3629,Q$2,$B$3:$B3629))</f>
        <v/>
      </c>
      <c r="R3629" t="str">
        <f>IF(ISBLANK(A3629),"",SUMIF($A$3:$A3629,R$2,$B$3:$B3629))</f>
        <v/>
      </c>
      <c r="T3629" s="2" t="str">
        <f t="shared" si="459"/>
        <v/>
      </c>
      <c r="U3629" s="2" t="str">
        <f t="shared" si="460"/>
        <v/>
      </c>
      <c r="V3629" s="2" t="str">
        <f t="shared" si="461"/>
        <v/>
      </c>
      <c r="W3629" s="2" t="str">
        <f t="shared" si="462"/>
        <v/>
      </c>
    </row>
    <row r="3630" spans="8:23" x14ac:dyDescent="0.3">
      <c r="H3630" s="12">
        <f t="shared" si="455"/>
        <v>0</v>
      </c>
      <c r="I3630" s="2" t="str">
        <f t="shared" si="456"/>
        <v/>
      </c>
      <c r="J3630" s="2" t="str">
        <f>IF(ISBLANK(A3630),"",-SUM(I$3:I3630))</f>
        <v/>
      </c>
      <c r="K3630" s="2" t="str">
        <f t="shared" si="457"/>
        <v/>
      </c>
      <c r="L3630" s="7" t="str">
        <f t="shared" si="458"/>
        <v/>
      </c>
      <c r="M3630" s="7" t="str">
        <f>IF(ISBLANK(A3630),"",K3630/($M$1+SUM(K$3:K3629)))</f>
        <v/>
      </c>
      <c r="N3630" t="str">
        <f>IF(ISBLANK(A3630),"",IF(H3631=0,NETWORKDAYS($H$3,H3630,holiday!$B$2:$B$10),IF(DAY(H3630)&lt;DAY(H3631),NETWORKDAYS($H$3,H3630,holiday!$B$2:$B$10),0)))</f>
        <v/>
      </c>
      <c r="O3630" t="str">
        <f>IF(ISBLANK(A3630),"",SUMIF($A$3:$A3630,O$2,$B$3:$B3630))</f>
        <v/>
      </c>
      <c r="P3630" t="str">
        <f>IF(ISBLANK(A3630),"",SUMIF($A$3:$A3630,P$2,$B$3:$B3630))</f>
        <v/>
      </c>
      <c r="Q3630" t="str">
        <f>IF(ISBLANK(A3630),"",SUMIF($A$3:$A3630,Q$2,$B$3:$B3630))</f>
        <v/>
      </c>
      <c r="R3630" t="str">
        <f>IF(ISBLANK(A3630),"",SUMIF($A$3:$A3630,R$2,$B$3:$B3630))</f>
        <v/>
      </c>
      <c r="T3630" s="2" t="str">
        <f t="shared" si="459"/>
        <v/>
      </c>
      <c r="U3630" s="2" t="str">
        <f t="shared" si="460"/>
        <v/>
      </c>
      <c r="V3630" s="2" t="str">
        <f t="shared" si="461"/>
        <v/>
      </c>
      <c r="W3630" s="2" t="str">
        <f t="shared" si="462"/>
        <v/>
      </c>
    </row>
    <row r="3631" spans="8:23" x14ac:dyDescent="0.3">
      <c r="H3631" s="12">
        <f t="shared" si="455"/>
        <v>0</v>
      </c>
      <c r="I3631" s="2" t="str">
        <f t="shared" si="456"/>
        <v/>
      </c>
      <c r="J3631" s="2" t="str">
        <f>IF(ISBLANK(A3631),"",-SUM(I$3:I3631))</f>
        <v/>
      </c>
      <c r="K3631" s="2" t="str">
        <f t="shared" si="457"/>
        <v/>
      </c>
      <c r="L3631" s="7" t="str">
        <f t="shared" si="458"/>
        <v/>
      </c>
      <c r="M3631" s="7" t="str">
        <f>IF(ISBLANK(A3631),"",K3631/($M$1+SUM(K$3:K3630)))</f>
        <v/>
      </c>
      <c r="N3631" t="str">
        <f>IF(ISBLANK(A3631),"",IF(H3632=0,NETWORKDAYS($H$3,H3631,holiday!$B$2:$B$10),IF(DAY(H3631)&lt;DAY(H3632),NETWORKDAYS($H$3,H3631,holiday!$B$2:$B$10),0)))</f>
        <v/>
      </c>
      <c r="O3631" t="str">
        <f>IF(ISBLANK(A3631),"",SUMIF($A$3:$A3631,O$2,$B$3:$B3631))</f>
        <v/>
      </c>
      <c r="P3631" t="str">
        <f>IF(ISBLANK(A3631),"",SUMIF($A$3:$A3631,P$2,$B$3:$B3631))</f>
        <v/>
      </c>
      <c r="Q3631" t="str">
        <f>IF(ISBLANK(A3631),"",SUMIF($A$3:$A3631,Q$2,$B$3:$B3631))</f>
        <v/>
      </c>
      <c r="R3631" t="str">
        <f>IF(ISBLANK(A3631),"",SUMIF($A$3:$A3631,R$2,$B$3:$B3631))</f>
        <v/>
      </c>
      <c r="T3631" s="2" t="str">
        <f t="shared" si="459"/>
        <v/>
      </c>
      <c r="U3631" s="2" t="str">
        <f t="shared" si="460"/>
        <v/>
      </c>
      <c r="V3631" s="2" t="str">
        <f t="shared" si="461"/>
        <v/>
      </c>
      <c r="W3631" s="2" t="str">
        <f t="shared" si="462"/>
        <v/>
      </c>
    </row>
    <row r="3632" spans="8:23" x14ac:dyDescent="0.3">
      <c r="H3632" s="12">
        <f t="shared" si="455"/>
        <v>0</v>
      </c>
      <c r="I3632" s="2" t="str">
        <f t="shared" si="456"/>
        <v/>
      </c>
      <c r="J3632" s="2" t="str">
        <f>IF(ISBLANK(A3632),"",-SUM(I$3:I3632))</f>
        <v/>
      </c>
      <c r="K3632" s="2" t="str">
        <f t="shared" si="457"/>
        <v/>
      </c>
      <c r="L3632" s="7" t="str">
        <f t="shared" si="458"/>
        <v/>
      </c>
      <c r="M3632" s="7" t="str">
        <f>IF(ISBLANK(A3632),"",K3632/($M$1+SUM(K$3:K3631)))</f>
        <v/>
      </c>
      <c r="N3632" t="str">
        <f>IF(ISBLANK(A3632),"",IF(H3633=0,NETWORKDAYS($H$3,H3632,holiday!$B$2:$B$10),IF(DAY(H3632)&lt;DAY(H3633),NETWORKDAYS($H$3,H3632,holiday!$B$2:$B$10),0)))</f>
        <v/>
      </c>
      <c r="O3632" t="str">
        <f>IF(ISBLANK(A3632),"",SUMIF($A$3:$A3632,O$2,$B$3:$B3632))</f>
        <v/>
      </c>
      <c r="P3632" t="str">
        <f>IF(ISBLANK(A3632),"",SUMIF($A$3:$A3632,P$2,$B$3:$B3632))</f>
        <v/>
      </c>
      <c r="Q3632" t="str">
        <f>IF(ISBLANK(A3632),"",SUMIF($A$3:$A3632,Q$2,$B$3:$B3632))</f>
        <v/>
      </c>
      <c r="R3632" t="str">
        <f>IF(ISBLANK(A3632),"",SUMIF($A$3:$A3632,R$2,$B$3:$B3632))</f>
        <v/>
      </c>
      <c r="T3632" s="2" t="str">
        <f t="shared" si="459"/>
        <v/>
      </c>
      <c r="U3632" s="2" t="str">
        <f t="shared" si="460"/>
        <v/>
      </c>
      <c r="V3632" s="2" t="str">
        <f t="shared" si="461"/>
        <v/>
      </c>
      <c r="W3632" s="2" t="str">
        <f t="shared" si="462"/>
        <v/>
      </c>
    </row>
    <row r="3633" spans="8:23" x14ac:dyDescent="0.3">
      <c r="H3633" s="12">
        <f t="shared" si="455"/>
        <v>0</v>
      </c>
      <c r="I3633" s="2" t="str">
        <f t="shared" si="456"/>
        <v/>
      </c>
      <c r="J3633" s="2" t="str">
        <f>IF(ISBLANK(A3633),"",-SUM(I$3:I3633))</f>
        <v/>
      </c>
      <c r="K3633" s="2" t="str">
        <f t="shared" si="457"/>
        <v/>
      </c>
      <c r="L3633" s="7" t="str">
        <f t="shared" si="458"/>
        <v/>
      </c>
      <c r="M3633" s="7" t="str">
        <f>IF(ISBLANK(A3633),"",K3633/($M$1+SUM(K$3:K3632)))</f>
        <v/>
      </c>
      <c r="N3633" t="str">
        <f>IF(ISBLANK(A3633),"",IF(H3634=0,NETWORKDAYS($H$3,H3633,holiday!$B$2:$B$10),IF(DAY(H3633)&lt;DAY(H3634),NETWORKDAYS($H$3,H3633,holiday!$B$2:$B$10),0)))</f>
        <v/>
      </c>
      <c r="O3633" t="str">
        <f>IF(ISBLANK(A3633),"",SUMIF($A$3:$A3633,O$2,$B$3:$B3633))</f>
        <v/>
      </c>
      <c r="P3633" t="str">
        <f>IF(ISBLANK(A3633),"",SUMIF($A$3:$A3633,P$2,$B$3:$B3633))</f>
        <v/>
      </c>
      <c r="Q3633" t="str">
        <f>IF(ISBLANK(A3633),"",SUMIF($A$3:$A3633,Q$2,$B$3:$B3633))</f>
        <v/>
      </c>
      <c r="R3633" t="str">
        <f>IF(ISBLANK(A3633),"",SUMIF($A$3:$A3633,R$2,$B$3:$B3633))</f>
        <v/>
      </c>
      <c r="T3633" s="2" t="str">
        <f t="shared" si="459"/>
        <v/>
      </c>
      <c r="U3633" s="2" t="str">
        <f t="shared" si="460"/>
        <v/>
      </c>
      <c r="V3633" s="2" t="str">
        <f t="shared" si="461"/>
        <v/>
      </c>
      <c r="W3633" s="2" t="str">
        <f t="shared" si="462"/>
        <v/>
      </c>
    </row>
    <row r="3634" spans="8:23" x14ac:dyDescent="0.3">
      <c r="H3634" s="12">
        <f t="shared" si="455"/>
        <v>0</v>
      </c>
      <c r="I3634" s="2" t="str">
        <f t="shared" si="456"/>
        <v/>
      </c>
      <c r="J3634" s="2" t="str">
        <f>IF(ISBLANK(A3634),"",-SUM(I$3:I3634))</f>
        <v/>
      </c>
      <c r="K3634" s="2" t="str">
        <f t="shared" si="457"/>
        <v/>
      </c>
      <c r="L3634" s="7" t="str">
        <f t="shared" si="458"/>
        <v/>
      </c>
      <c r="M3634" s="7" t="str">
        <f>IF(ISBLANK(A3634),"",K3634/($M$1+SUM(K$3:K3633)))</f>
        <v/>
      </c>
      <c r="N3634" t="str">
        <f>IF(ISBLANK(A3634),"",IF(H3635=0,NETWORKDAYS($H$3,H3634,holiday!$B$2:$B$10),IF(DAY(H3634)&lt;DAY(H3635),NETWORKDAYS($H$3,H3634,holiday!$B$2:$B$10),0)))</f>
        <v/>
      </c>
      <c r="O3634" t="str">
        <f>IF(ISBLANK(A3634),"",SUMIF($A$3:$A3634,O$2,$B$3:$B3634))</f>
        <v/>
      </c>
      <c r="P3634" t="str">
        <f>IF(ISBLANK(A3634),"",SUMIF($A$3:$A3634,P$2,$B$3:$B3634))</f>
        <v/>
      </c>
      <c r="Q3634" t="str">
        <f>IF(ISBLANK(A3634),"",SUMIF($A$3:$A3634,Q$2,$B$3:$B3634))</f>
        <v/>
      </c>
      <c r="R3634" t="str">
        <f>IF(ISBLANK(A3634),"",SUMIF($A$3:$A3634,R$2,$B$3:$B3634))</f>
        <v/>
      </c>
      <c r="T3634" s="2" t="str">
        <f t="shared" si="459"/>
        <v/>
      </c>
      <c r="U3634" s="2" t="str">
        <f t="shared" si="460"/>
        <v/>
      </c>
      <c r="V3634" s="2" t="str">
        <f t="shared" si="461"/>
        <v/>
      </c>
      <c r="W3634" s="2" t="str">
        <f t="shared" si="462"/>
        <v/>
      </c>
    </row>
    <row r="3635" spans="8:23" x14ac:dyDescent="0.3">
      <c r="H3635" s="12">
        <f t="shared" si="455"/>
        <v>0</v>
      </c>
      <c r="I3635" s="2" t="str">
        <f t="shared" si="456"/>
        <v/>
      </c>
      <c r="J3635" s="2" t="str">
        <f>IF(ISBLANK(A3635),"",-SUM(I$3:I3635))</f>
        <v/>
      </c>
      <c r="K3635" s="2" t="str">
        <f t="shared" si="457"/>
        <v/>
      </c>
      <c r="L3635" s="7" t="str">
        <f t="shared" si="458"/>
        <v/>
      </c>
      <c r="M3635" s="7" t="str">
        <f>IF(ISBLANK(A3635),"",K3635/($M$1+SUM(K$3:K3634)))</f>
        <v/>
      </c>
      <c r="N3635" t="str">
        <f>IF(ISBLANK(A3635),"",IF(H3636=0,NETWORKDAYS($H$3,H3635,holiday!$B$2:$B$10),IF(DAY(H3635)&lt;DAY(H3636),NETWORKDAYS($H$3,H3635,holiday!$B$2:$B$10),0)))</f>
        <v/>
      </c>
      <c r="O3635" t="str">
        <f>IF(ISBLANK(A3635),"",SUMIF($A$3:$A3635,O$2,$B$3:$B3635))</f>
        <v/>
      </c>
      <c r="P3635" t="str">
        <f>IF(ISBLANK(A3635),"",SUMIF($A$3:$A3635,P$2,$B$3:$B3635))</f>
        <v/>
      </c>
      <c r="Q3635" t="str">
        <f>IF(ISBLANK(A3635),"",SUMIF($A$3:$A3635,Q$2,$B$3:$B3635))</f>
        <v/>
      </c>
      <c r="R3635" t="str">
        <f>IF(ISBLANK(A3635),"",SUMIF($A$3:$A3635,R$2,$B$3:$B3635))</f>
        <v/>
      </c>
      <c r="T3635" s="2" t="str">
        <f t="shared" si="459"/>
        <v/>
      </c>
      <c r="U3635" s="2" t="str">
        <f t="shared" si="460"/>
        <v/>
      </c>
      <c r="V3635" s="2" t="str">
        <f t="shared" si="461"/>
        <v/>
      </c>
      <c r="W3635" s="2" t="str">
        <f t="shared" si="462"/>
        <v/>
      </c>
    </row>
    <row r="3636" spans="8:23" x14ac:dyDescent="0.3">
      <c r="H3636" s="12">
        <f t="shared" si="455"/>
        <v>0</v>
      </c>
      <c r="I3636" s="2" t="str">
        <f t="shared" si="456"/>
        <v/>
      </c>
      <c r="J3636" s="2" t="str">
        <f>IF(ISBLANK(A3636),"",-SUM(I$3:I3636))</f>
        <v/>
      </c>
      <c r="K3636" s="2" t="str">
        <f t="shared" si="457"/>
        <v/>
      </c>
      <c r="L3636" s="7" t="str">
        <f t="shared" si="458"/>
        <v/>
      </c>
      <c r="M3636" s="7" t="str">
        <f>IF(ISBLANK(A3636),"",K3636/($M$1+SUM(K$3:K3635)))</f>
        <v/>
      </c>
      <c r="N3636" t="str">
        <f>IF(ISBLANK(A3636),"",IF(H3637=0,NETWORKDAYS($H$3,H3636,holiday!$B$2:$B$10),IF(DAY(H3636)&lt;DAY(H3637),NETWORKDAYS($H$3,H3636,holiday!$B$2:$B$10),0)))</f>
        <v/>
      </c>
      <c r="O3636" t="str">
        <f>IF(ISBLANK(A3636),"",SUMIF($A$3:$A3636,O$2,$B$3:$B3636))</f>
        <v/>
      </c>
      <c r="P3636" t="str">
        <f>IF(ISBLANK(A3636),"",SUMIF($A$3:$A3636,P$2,$B$3:$B3636))</f>
        <v/>
      </c>
      <c r="Q3636" t="str">
        <f>IF(ISBLANK(A3636),"",SUMIF($A$3:$A3636,Q$2,$B$3:$B3636))</f>
        <v/>
      </c>
      <c r="R3636" t="str">
        <f>IF(ISBLANK(A3636),"",SUMIF($A$3:$A3636,R$2,$B$3:$B3636))</f>
        <v/>
      </c>
      <c r="T3636" s="2" t="str">
        <f t="shared" si="459"/>
        <v/>
      </c>
      <c r="U3636" s="2" t="str">
        <f t="shared" si="460"/>
        <v/>
      </c>
      <c r="V3636" s="2" t="str">
        <f t="shared" si="461"/>
        <v/>
      </c>
      <c r="W3636" s="2" t="str">
        <f t="shared" si="462"/>
        <v/>
      </c>
    </row>
    <row r="3637" spans="8:23" x14ac:dyDescent="0.3">
      <c r="H3637" s="12">
        <f t="shared" si="455"/>
        <v>0</v>
      </c>
      <c r="I3637" s="2" t="str">
        <f t="shared" si="456"/>
        <v/>
      </c>
      <c r="J3637" s="2" t="str">
        <f>IF(ISBLANK(A3637),"",-SUM(I$3:I3637))</f>
        <v/>
      </c>
      <c r="K3637" s="2" t="str">
        <f t="shared" si="457"/>
        <v/>
      </c>
      <c r="L3637" s="7" t="str">
        <f t="shared" si="458"/>
        <v/>
      </c>
      <c r="M3637" s="7" t="str">
        <f>IF(ISBLANK(A3637),"",K3637/($M$1+SUM(K$3:K3636)))</f>
        <v/>
      </c>
      <c r="N3637" t="str">
        <f>IF(ISBLANK(A3637),"",IF(H3638=0,NETWORKDAYS($H$3,H3637,holiday!$B$2:$B$10),IF(DAY(H3637)&lt;DAY(H3638),NETWORKDAYS($H$3,H3637,holiday!$B$2:$B$10),0)))</f>
        <v/>
      </c>
      <c r="O3637" t="str">
        <f>IF(ISBLANK(A3637),"",SUMIF($A$3:$A3637,O$2,$B$3:$B3637))</f>
        <v/>
      </c>
      <c r="P3637" t="str">
        <f>IF(ISBLANK(A3637),"",SUMIF($A$3:$A3637,P$2,$B$3:$B3637))</f>
        <v/>
      </c>
      <c r="Q3637" t="str">
        <f>IF(ISBLANK(A3637),"",SUMIF($A$3:$A3637,Q$2,$B$3:$B3637))</f>
        <v/>
      </c>
      <c r="R3637" t="str">
        <f>IF(ISBLANK(A3637),"",SUMIF($A$3:$A3637,R$2,$B$3:$B3637))</f>
        <v/>
      </c>
      <c r="T3637" s="2" t="str">
        <f t="shared" si="459"/>
        <v/>
      </c>
      <c r="U3637" s="2" t="str">
        <f t="shared" si="460"/>
        <v/>
      </c>
      <c r="V3637" s="2" t="str">
        <f t="shared" si="461"/>
        <v/>
      </c>
      <c r="W3637" s="2" t="str">
        <f t="shared" si="462"/>
        <v/>
      </c>
    </row>
    <row r="3638" spans="8:23" x14ac:dyDescent="0.3">
      <c r="H3638" s="12">
        <f t="shared" si="455"/>
        <v>0</v>
      </c>
      <c r="I3638" s="2" t="str">
        <f t="shared" si="456"/>
        <v/>
      </c>
      <c r="J3638" s="2" t="str">
        <f>IF(ISBLANK(A3638),"",-SUM(I$3:I3638))</f>
        <v/>
      </c>
      <c r="K3638" s="2" t="str">
        <f t="shared" si="457"/>
        <v/>
      </c>
      <c r="L3638" s="7" t="str">
        <f t="shared" si="458"/>
        <v/>
      </c>
      <c r="M3638" s="7" t="str">
        <f>IF(ISBLANK(A3638),"",K3638/($M$1+SUM(K$3:K3637)))</f>
        <v/>
      </c>
      <c r="N3638" t="str">
        <f>IF(ISBLANK(A3638),"",IF(H3639=0,NETWORKDAYS($H$3,H3638,holiday!$B$2:$B$10),IF(DAY(H3638)&lt;DAY(H3639),NETWORKDAYS($H$3,H3638,holiday!$B$2:$B$10),0)))</f>
        <v/>
      </c>
      <c r="O3638" t="str">
        <f>IF(ISBLANK(A3638),"",SUMIF($A$3:$A3638,O$2,$B$3:$B3638))</f>
        <v/>
      </c>
      <c r="P3638" t="str">
        <f>IF(ISBLANK(A3638),"",SUMIF($A$3:$A3638,P$2,$B$3:$B3638))</f>
        <v/>
      </c>
      <c r="Q3638" t="str">
        <f>IF(ISBLANK(A3638),"",SUMIF($A$3:$A3638,Q$2,$B$3:$B3638))</f>
        <v/>
      </c>
      <c r="R3638" t="str">
        <f>IF(ISBLANK(A3638),"",SUMIF($A$3:$A3638,R$2,$B$3:$B3638))</f>
        <v/>
      </c>
      <c r="T3638" s="2" t="str">
        <f t="shared" si="459"/>
        <v/>
      </c>
      <c r="U3638" s="2" t="str">
        <f t="shared" si="460"/>
        <v/>
      </c>
      <c r="V3638" s="2" t="str">
        <f t="shared" si="461"/>
        <v/>
      </c>
      <c r="W3638" s="2" t="str">
        <f t="shared" si="462"/>
        <v/>
      </c>
    </row>
    <row r="3639" spans="8:23" x14ac:dyDescent="0.3">
      <c r="H3639" s="12">
        <f t="shared" si="455"/>
        <v>0</v>
      </c>
      <c r="I3639" s="2" t="str">
        <f t="shared" si="456"/>
        <v/>
      </c>
      <c r="J3639" s="2" t="str">
        <f>IF(ISBLANK(A3639),"",-SUM(I$3:I3639))</f>
        <v/>
      </c>
      <c r="K3639" s="2" t="str">
        <f t="shared" si="457"/>
        <v/>
      </c>
      <c r="L3639" s="7" t="str">
        <f t="shared" si="458"/>
        <v/>
      </c>
      <c r="M3639" s="7" t="str">
        <f>IF(ISBLANK(A3639),"",K3639/($M$1+SUM(K$3:K3638)))</f>
        <v/>
      </c>
      <c r="N3639" t="str">
        <f>IF(ISBLANK(A3639),"",IF(H3640=0,NETWORKDAYS($H$3,H3639,holiday!$B$2:$B$10),IF(DAY(H3639)&lt;DAY(H3640),NETWORKDAYS($H$3,H3639,holiday!$B$2:$B$10),0)))</f>
        <v/>
      </c>
      <c r="O3639" t="str">
        <f>IF(ISBLANK(A3639),"",SUMIF($A$3:$A3639,O$2,$B$3:$B3639))</f>
        <v/>
      </c>
      <c r="P3639" t="str">
        <f>IF(ISBLANK(A3639),"",SUMIF($A$3:$A3639,P$2,$B$3:$B3639))</f>
        <v/>
      </c>
      <c r="Q3639" t="str">
        <f>IF(ISBLANK(A3639),"",SUMIF($A$3:$A3639,Q$2,$B$3:$B3639))</f>
        <v/>
      </c>
      <c r="R3639" t="str">
        <f>IF(ISBLANK(A3639),"",SUMIF($A$3:$A3639,R$2,$B$3:$B3639))</f>
        <v/>
      </c>
      <c r="T3639" s="2" t="str">
        <f t="shared" si="459"/>
        <v/>
      </c>
      <c r="U3639" s="2" t="str">
        <f t="shared" si="460"/>
        <v/>
      </c>
      <c r="V3639" s="2" t="str">
        <f t="shared" si="461"/>
        <v/>
      </c>
      <c r="W3639" s="2" t="str">
        <f t="shared" si="462"/>
        <v/>
      </c>
    </row>
    <row r="3640" spans="8:23" x14ac:dyDescent="0.3">
      <c r="H3640" s="12">
        <f t="shared" si="455"/>
        <v>0</v>
      </c>
      <c r="I3640" s="2" t="str">
        <f t="shared" si="456"/>
        <v/>
      </c>
      <c r="J3640" s="2" t="str">
        <f>IF(ISBLANK(A3640),"",-SUM(I$3:I3640))</f>
        <v/>
      </c>
      <c r="K3640" s="2" t="str">
        <f t="shared" si="457"/>
        <v/>
      </c>
      <c r="L3640" s="7" t="str">
        <f t="shared" si="458"/>
        <v/>
      </c>
      <c r="M3640" s="7" t="str">
        <f>IF(ISBLANK(A3640),"",K3640/($M$1+SUM(K$3:K3639)))</f>
        <v/>
      </c>
      <c r="N3640" t="str">
        <f>IF(ISBLANK(A3640),"",IF(H3641=0,NETWORKDAYS($H$3,H3640,holiday!$B$2:$B$10),IF(DAY(H3640)&lt;DAY(H3641),NETWORKDAYS($H$3,H3640,holiday!$B$2:$B$10),0)))</f>
        <v/>
      </c>
      <c r="O3640" t="str">
        <f>IF(ISBLANK(A3640),"",SUMIF($A$3:$A3640,O$2,$B$3:$B3640))</f>
        <v/>
      </c>
      <c r="P3640" t="str">
        <f>IF(ISBLANK(A3640),"",SUMIF($A$3:$A3640,P$2,$B$3:$B3640))</f>
        <v/>
      </c>
      <c r="Q3640" t="str">
        <f>IF(ISBLANK(A3640),"",SUMIF($A$3:$A3640,Q$2,$B$3:$B3640))</f>
        <v/>
      </c>
      <c r="R3640" t="str">
        <f>IF(ISBLANK(A3640),"",SUMIF($A$3:$A3640,R$2,$B$3:$B3640))</f>
        <v/>
      </c>
      <c r="T3640" s="2" t="str">
        <f t="shared" si="459"/>
        <v/>
      </c>
      <c r="U3640" s="2" t="str">
        <f t="shared" si="460"/>
        <v/>
      </c>
      <c r="V3640" s="2" t="str">
        <f t="shared" si="461"/>
        <v/>
      </c>
      <c r="W3640" s="2" t="str">
        <f t="shared" si="462"/>
        <v/>
      </c>
    </row>
    <row r="3641" spans="8:23" x14ac:dyDescent="0.3">
      <c r="H3641" s="12">
        <f t="shared" si="455"/>
        <v>0</v>
      </c>
      <c r="I3641" s="2" t="str">
        <f t="shared" si="456"/>
        <v/>
      </c>
      <c r="J3641" s="2" t="str">
        <f>IF(ISBLANK(A3641),"",-SUM(I$3:I3641))</f>
        <v/>
      </c>
      <c r="K3641" s="2" t="str">
        <f t="shared" si="457"/>
        <v/>
      </c>
      <c r="L3641" s="7" t="str">
        <f t="shared" si="458"/>
        <v/>
      </c>
      <c r="M3641" s="7" t="str">
        <f>IF(ISBLANK(A3641),"",K3641/($M$1+SUM(K$3:K3640)))</f>
        <v/>
      </c>
      <c r="N3641" t="str">
        <f>IF(ISBLANK(A3641),"",IF(H3642=0,NETWORKDAYS($H$3,H3641,holiday!$B$2:$B$10),IF(DAY(H3641)&lt;DAY(H3642),NETWORKDAYS($H$3,H3641,holiday!$B$2:$B$10),0)))</f>
        <v/>
      </c>
      <c r="O3641" t="str">
        <f>IF(ISBLANK(A3641),"",SUMIF($A$3:$A3641,O$2,$B$3:$B3641))</f>
        <v/>
      </c>
      <c r="P3641" t="str">
        <f>IF(ISBLANK(A3641),"",SUMIF($A$3:$A3641,P$2,$B$3:$B3641))</f>
        <v/>
      </c>
      <c r="Q3641" t="str">
        <f>IF(ISBLANK(A3641),"",SUMIF($A$3:$A3641,Q$2,$B$3:$B3641))</f>
        <v/>
      </c>
      <c r="R3641" t="str">
        <f>IF(ISBLANK(A3641),"",SUMIF($A$3:$A3641,R$2,$B$3:$B3641))</f>
        <v/>
      </c>
      <c r="T3641" s="2" t="str">
        <f t="shared" si="459"/>
        <v/>
      </c>
      <c r="U3641" s="2" t="str">
        <f t="shared" si="460"/>
        <v/>
      </c>
      <c r="V3641" s="2" t="str">
        <f t="shared" si="461"/>
        <v/>
      </c>
      <c r="W3641" s="2" t="str">
        <f t="shared" si="462"/>
        <v/>
      </c>
    </row>
    <row r="3642" spans="8:23" x14ac:dyDescent="0.3">
      <c r="H3642" s="12">
        <f t="shared" si="455"/>
        <v>0</v>
      </c>
      <c r="I3642" s="2" t="str">
        <f t="shared" si="456"/>
        <v/>
      </c>
      <c r="J3642" s="2" t="str">
        <f>IF(ISBLANK(A3642),"",-SUM(I$3:I3642))</f>
        <v/>
      </c>
      <c r="K3642" s="2" t="str">
        <f t="shared" si="457"/>
        <v/>
      </c>
      <c r="L3642" s="7" t="str">
        <f t="shared" si="458"/>
        <v/>
      </c>
      <c r="M3642" s="7" t="str">
        <f>IF(ISBLANK(A3642),"",K3642/($M$1+SUM(K$3:K3641)))</f>
        <v/>
      </c>
      <c r="N3642" t="str">
        <f>IF(ISBLANK(A3642),"",IF(H3643=0,NETWORKDAYS($H$3,H3642,holiday!$B$2:$B$10),IF(DAY(H3642)&lt;DAY(H3643),NETWORKDAYS($H$3,H3642,holiday!$B$2:$B$10),0)))</f>
        <v/>
      </c>
      <c r="O3642" t="str">
        <f>IF(ISBLANK(A3642),"",SUMIF($A$3:$A3642,O$2,$B$3:$B3642))</f>
        <v/>
      </c>
      <c r="P3642" t="str">
        <f>IF(ISBLANK(A3642),"",SUMIF($A$3:$A3642,P$2,$B$3:$B3642))</f>
        <v/>
      </c>
      <c r="Q3642" t="str">
        <f>IF(ISBLANK(A3642),"",SUMIF($A$3:$A3642,Q$2,$B$3:$B3642))</f>
        <v/>
      </c>
      <c r="R3642" t="str">
        <f>IF(ISBLANK(A3642),"",SUMIF($A$3:$A3642,R$2,$B$3:$B3642))</f>
        <v/>
      </c>
      <c r="T3642" s="2" t="str">
        <f t="shared" si="459"/>
        <v/>
      </c>
      <c r="U3642" s="2" t="str">
        <f t="shared" si="460"/>
        <v/>
      </c>
      <c r="V3642" s="2" t="str">
        <f t="shared" si="461"/>
        <v/>
      </c>
      <c r="W3642" s="2" t="str">
        <f t="shared" si="462"/>
        <v/>
      </c>
    </row>
    <row r="3643" spans="8:23" x14ac:dyDescent="0.3">
      <c r="H3643" s="12">
        <f t="shared" si="455"/>
        <v>0</v>
      </c>
      <c r="I3643" s="2" t="str">
        <f t="shared" si="456"/>
        <v/>
      </c>
      <c r="J3643" s="2" t="str">
        <f>IF(ISBLANK(A3643),"",-SUM(I$3:I3643))</f>
        <v/>
      </c>
      <c r="K3643" s="2" t="str">
        <f t="shared" si="457"/>
        <v/>
      </c>
      <c r="L3643" s="7" t="str">
        <f t="shared" si="458"/>
        <v/>
      </c>
      <c r="M3643" s="7" t="str">
        <f>IF(ISBLANK(A3643),"",K3643/($M$1+SUM(K$3:K3642)))</f>
        <v/>
      </c>
      <c r="N3643" t="str">
        <f>IF(ISBLANK(A3643),"",IF(H3644=0,NETWORKDAYS($H$3,H3643,holiday!$B$2:$B$10),IF(DAY(H3643)&lt;DAY(H3644),NETWORKDAYS($H$3,H3643,holiday!$B$2:$B$10),0)))</f>
        <v/>
      </c>
      <c r="O3643" t="str">
        <f>IF(ISBLANK(A3643),"",SUMIF($A$3:$A3643,O$2,$B$3:$B3643))</f>
        <v/>
      </c>
      <c r="P3643" t="str">
        <f>IF(ISBLANK(A3643),"",SUMIF($A$3:$A3643,P$2,$B$3:$B3643))</f>
        <v/>
      </c>
      <c r="Q3643" t="str">
        <f>IF(ISBLANK(A3643),"",SUMIF($A$3:$A3643,Q$2,$B$3:$B3643))</f>
        <v/>
      </c>
      <c r="R3643" t="str">
        <f>IF(ISBLANK(A3643),"",SUMIF($A$3:$A3643,R$2,$B$3:$B3643))</f>
        <v/>
      </c>
      <c r="T3643" s="2" t="str">
        <f t="shared" si="459"/>
        <v/>
      </c>
      <c r="U3643" s="2" t="str">
        <f t="shared" si="460"/>
        <v/>
      </c>
      <c r="V3643" s="2" t="str">
        <f t="shared" si="461"/>
        <v/>
      </c>
      <c r="W3643" s="2" t="str">
        <f t="shared" si="462"/>
        <v/>
      </c>
    </row>
    <row r="3644" spans="8:23" x14ac:dyDescent="0.3">
      <c r="H3644" s="12">
        <f t="shared" si="455"/>
        <v>0</v>
      </c>
      <c r="I3644" s="2" t="str">
        <f t="shared" si="456"/>
        <v/>
      </c>
      <c r="J3644" s="2" t="str">
        <f>IF(ISBLANK(A3644),"",-SUM(I$3:I3644))</f>
        <v/>
      </c>
      <c r="K3644" s="2" t="str">
        <f t="shared" si="457"/>
        <v/>
      </c>
      <c r="L3644" s="7" t="str">
        <f t="shared" si="458"/>
        <v/>
      </c>
      <c r="M3644" s="7" t="str">
        <f>IF(ISBLANK(A3644),"",K3644/($M$1+SUM(K$3:K3643)))</f>
        <v/>
      </c>
      <c r="N3644" t="str">
        <f>IF(ISBLANK(A3644),"",IF(H3645=0,NETWORKDAYS($H$3,H3644,holiday!$B$2:$B$10),IF(DAY(H3644)&lt;DAY(H3645),NETWORKDAYS($H$3,H3644,holiday!$B$2:$B$10),0)))</f>
        <v/>
      </c>
      <c r="O3644" t="str">
        <f>IF(ISBLANK(A3644),"",SUMIF($A$3:$A3644,O$2,$B$3:$B3644))</f>
        <v/>
      </c>
      <c r="P3644" t="str">
        <f>IF(ISBLANK(A3644),"",SUMIF($A$3:$A3644,P$2,$B$3:$B3644))</f>
        <v/>
      </c>
      <c r="Q3644" t="str">
        <f>IF(ISBLANK(A3644),"",SUMIF($A$3:$A3644,Q$2,$B$3:$B3644))</f>
        <v/>
      </c>
      <c r="R3644" t="str">
        <f>IF(ISBLANK(A3644),"",SUMIF($A$3:$A3644,R$2,$B$3:$B3644))</f>
        <v/>
      </c>
      <c r="T3644" s="2" t="str">
        <f t="shared" si="459"/>
        <v/>
      </c>
      <c r="U3644" s="2" t="str">
        <f t="shared" si="460"/>
        <v/>
      </c>
      <c r="V3644" s="2" t="str">
        <f t="shared" si="461"/>
        <v/>
      </c>
      <c r="W3644" s="2" t="str">
        <f t="shared" si="462"/>
        <v/>
      </c>
    </row>
    <row r="3645" spans="8:23" x14ac:dyDescent="0.3">
      <c r="H3645" s="12">
        <f t="shared" si="455"/>
        <v>0</v>
      </c>
      <c r="I3645" s="2" t="str">
        <f t="shared" si="456"/>
        <v/>
      </c>
      <c r="J3645" s="2" t="str">
        <f>IF(ISBLANK(A3645),"",-SUM(I$3:I3645))</f>
        <v/>
      </c>
      <c r="K3645" s="2" t="str">
        <f t="shared" si="457"/>
        <v/>
      </c>
      <c r="L3645" s="7" t="str">
        <f t="shared" si="458"/>
        <v/>
      </c>
      <c r="M3645" s="7" t="str">
        <f>IF(ISBLANK(A3645),"",K3645/($M$1+SUM(K$3:K3644)))</f>
        <v/>
      </c>
      <c r="N3645" t="str">
        <f>IF(ISBLANK(A3645),"",IF(H3646=0,NETWORKDAYS($H$3,H3645,holiday!$B$2:$B$10),IF(DAY(H3645)&lt;DAY(H3646),NETWORKDAYS($H$3,H3645,holiday!$B$2:$B$10),0)))</f>
        <v/>
      </c>
      <c r="O3645" t="str">
        <f>IF(ISBLANK(A3645),"",SUMIF($A$3:$A3645,O$2,$B$3:$B3645))</f>
        <v/>
      </c>
      <c r="P3645" t="str">
        <f>IF(ISBLANK(A3645),"",SUMIF($A$3:$A3645,P$2,$B$3:$B3645))</f>
        <v/>
      </c>
      <c r="Q3645" t="str">
        <f>IF(ISBLANK(A3645),"",SUMIF($A$3:$A3645,Q$2,$B$3:$B3645))</f>
        <v/>
      </c>
      <c r="R3645" t="str">
        <f>IF(ISBLANK(A3645),"",SUMIF($A$3:$A3645,R$2,$B$3:$B3645))</f>
        <v/>
      </c>
      <c r="T3645" s="2" t="str">
        <f t="shared" si="459"/>
        <v/>
      </c>
      <c r="U3645" s="2" t="str">
        <f t="shared" si="460"/>
        <v/>
      </c>
      <c r="V3645" s="2" t="str">
        <f t="shared" si="461"/>
        <v/>
      </c>
      <c r="W3645" s="2" t="str">
        <f t="shared" si="462"/>
        <v/>
      </c>
    </row>
    <row r="3646" spans="8:23" x14ac:dyDescent="0.3">
      <c r="H3646" s="12">
        <f t="shared" si="455"/>
        <v>0</v>
      </c>
      <c r="I3646" s="2" t="str">
        <f t="shared" si="456"/>
        <v/>
      </c>
      <c r="J3646" s="2" t="str">
        <f>IF(ISBLANK(A3646),"",-SUM(I$3:I3646))</f>
        <v/>
      </c>
      <c r="K3646" s="2" t="str">
        <f t="shared" si="457"/>
        <v/>
      </c>
      <c r="L3646" s="7" t="str">
        <f t="shared" si="458"/>
        <v/>
      </c>
      <c r="M3646" s="7" t="str">
        <f>IF(ISBLANK(A3646),"",K3646/($M$1+SUM(K$3:K3645)))</f>
        <v/>
      </c>
      <c r="N3646" t="str">
        <f>IF(ISBLANK(A3646),"",IF(H3647=0,NETWORKDAYS($H$3,H3646,holiday!$B$2:$B$10),IF(DAY(H3646)&lt;DAY(H3647),NETWORKDAYS($H$3,H3646,holiday!$B$2:$B$10),0)))</f>
        <v/>
      </c>
      <c r="O3646" t="str">
        <f>IF(ISBLANK(A3646),"",SUMIF($A$3:$A3646,O$2,$B$3:$B3646))</f>
        <v/>
      </c>
      <c r="P3646" t="str">
        <f>IF(ISBLANK(A3646),"",SUMIF($A$3:$A3646,P$2,$B$3:$B3646))</f>
        <v/>
      </c>
      <c r="Q3646" t="str">
        <f>IF(ISBLANK(A3646),"",SUMIF($A$3:$A3646,Q$2,$B$3:$B3646))</f>
        <v/>
      </c>
      <c r="R3646" t="str">
        <f>IF(ISBLANK(A3646),"",SUMIF($A$3:$A3646,R$2,$B$3:$B3646))</f>
        <v/>
      </c>
      <c r="T3646" s="2" t="str">
        <f t="shared" si="459"/>
        <v/>
      </c>
      <c r="U3646" s="2" t="str">
        <f t="shared" si="460"/>
        <v/>
      </c>
      <c r="V3646" s="2" t="str">
        <f t="shared" si="461"/>
        <v/>
      </c>
      <c r="W3646" s="2" t="str">
        <f t="shared" si="462"/>
        <v/>
      </c>
    </row>
    <row r="3647" spans="8:23" x14ac:dyDescent="0.3">
      <c r="H3647" s="12">
        <f t="shared" si="455"/>
        <v>0</v>
      </c>
      <c r="I3647" s="2" t="str">
        <f t="shared" si="456"/>
        <v/>
      </c>
      <c r="J3647" s="2" t="str">
        <f>IF(ISBLANK(A3647),"",-SUM(I$3:I3647))</f>
        <v/>
      </c>
      <c r="K3647" s="2" t="str">
        <f t="shared" si="457"/>
        <v/>
      </c>
      <c r="L3647" s="7" t="str">
        <f t="shared" si="458"/>
        <v/>
      </c>
      <c r="M3647" s="7" t="str">
        <f>IF(ISBLANK(A3647),"",K3647/($M$1+SUM(K$3:K3646)))</f>
        <v/>
      </c>
      <c r="N3647" t="str">
        <f>IF(ISBLANK(A3647),"",IF(H3648=0,NETWORKDAYS($H$3,H3647,holiday!$B$2:$B$10),IF(DAY(H3647)&lt;DAY(H3648),NETWORKDAYS($H$3,H3647,holiday!$B$2:$B$10),0)))</f>
        <v/>
      </c>
      <c r="O3647" t="str">
        <f>IF(ISBLANK(A3647),"",SUMIF($A$3:$A3647,O$2,$B$3:$B3647))</f>
        <v/>
      </c>
      <c r="P3647" t="str">
        <f>IF(ISBLANK(A3647),"",SUMIF($A$3:$A3647,P$2,$B$3:$B3647))</f>
        <v/>
      </c>
      <c r="Q3647" t="str">
        <f>IF(ISBLANK(A3647),"",SUMIF($A$3:$A3647,Q$2,$B$3:$B3647))</f>
        <v/>
      </c>
      <c r="R3647" t="str">
        <f>IF(ISBLANK(A3647),"",SUMIF($A$3:$A3647,R$2,$B$3:$B3647))</f>
        <v/>
      </c>
      <c r="T3647" s="2" t="str">
        <f t="shared" si="459"/>
        <v/>
      </c>
      <c r="U3647" s="2" t="str">
        <f t="shared" si="460"/>
        <v/>
      </c>
      <c r="V3647" s="2" t="str">
        <f t="shared" si="461"/>
        <v/>
      </c>
      <c r="W3647" s="2" t="str">
        <f t="shared" si="462"/>
        <v/>
      </c>
    </row>
    <row r="3648" spans="8:23" x14ac:dyDescent="0.3">
      <c r="H3648" s="12">
        <f t="shared" si="455"/>
        <v>0</v>
      </c>
      <c r="I3648" s="2" t="str">
        <f t="shared" si="456"/>
        <v/>
      </c>
      <c r="J3648" s="2" t="str">
        <f>IF(ISBLANK(A3648),"",-SUM(I$3:I3648))</f>
        <v/>
      </c>
      <c r="K3648" s="2" t="str">
        <f t="shared" si="457"/>
        <v/>
      </c>
      <c r="L3648" s="7" t="str">
        <f t="shared" si="458"/>
        <v/>
      </c>
      <c r="M3648" s="7" t="str">
        <f>IF(ISBLANK(A3648),"",K3648/($M$1+SUM(K$3:K3647)))</f>
        <v/>
      </c>
      <c r="N3648" t="str">
        <f>IF(ISBLANK(A3648),"",IF(H3649=0,NETWORKDAYS($H$3,H3648,holiday!$B$2:$B$10),IF(DAY(H3648)&lt;DAY(H3649),NETWORKDAYS($H$3,H3648,holiday!$B$2:$B$10),0)))</f>
        <v/>
      </c>
      <c r="O3648" t="str">
        <f>IF(ISBLANK(A3648),"",SUMIF($A$3:$A3648,O$2,$B$3:$B3648))</f>
        <v/>
      </c>
      <c r="P3648" t="str">
        <f>IF(ISBLANK(A3648),"",SUMIF($A$3:$A3648,P$2,$B$3:$B3648))</f>
        <v/>
      </c>
      <c r="Q3648" t="str">
        <f>IF(ISBLANK(A3648),"",SUMIF($A$3:$A3648,Q$2,$B$3:$B3648))</f>
        <v/>
      </c>
      <c r="R3648" t="str">
        <f>IF(ISBLANK(A3648),"",SUMIF($A$3:$A3648,R$2,$B$3:$B3648))</f>
        <v/>
      </c>
      <c r="T3648" s="2" t="str">
        <f t="shared" si="459"/>
        <v/>
      </c>
      <c r="U3648" s="2" t="str">
        <f t="shared" si="460"/>
        <v/>
      </c>
      <c r="V3648" s="2" t="str">
        <f t="shared" si="461"/>
        <v/>
      </c>
      <c r="W3648" s="2" t="str">
        <f t="shared" si="462"/>
        <v/>
      </c>
    </row>
    <row r="3649" spans="8:23" x14ac:dyDescent="0.3">
      <c r="H3649" s="12">
        <f t="shared" si="455"/>
        <v>0</v>
      </c>
      <c r="I3649" s="2" t="str">
        <f t="shared" si="456"/>
        <v/>
      </c>
      <c r="J3649" s="2" t="str">
        <f>IF(ISBLANK(A3649),"",-SUM(I$3:I3649))</f>
        <v/>
      </c>
      <c r="K3649" s="2" t="str">
        <f t="shared" si="457"/>
        <v/>
      </c>
      <c r="L3649" s="7" t="str">
        <f t="shared" si="458"/>
        <v/>
      </c>
      <c r="M3649" s="7" t="str">
        <f>IF(ISBLANK(A3649),"",K3649/($M$1+SUM(K$3:K3648)))</f>
        <v/>
      </c>
      <c r="N3649" t="str">
        <f>IF(ISBLANK(A3649),"",IF(H3650=0,NETWORKDAYS($H$3,H3649,holiday!$B$2:$B$10),IF(DAY(H3649)&lt;DAY(H3650),NETWORKDAYS($H$3,H3649,holiday!$B$2:$B$10),0)))</f>
        <v/>
      </c>
      <c r="O3649" t="str">
        <f>IF(ISBLANK(A3649),"",SUMIF($A$3:$A3649,O$2,$B$3:$B3649))</f>
        <v/>
      </c>
      <c r="P3649" t="str">
        <f>IF(ISBLANK(A3649),"",SUMIF($A$3:$A3649,P$2,$B$3:$B3649))</f>
        <v/>
      </c>
      <c r="Q3649" t="str">
        <f>IF(ISBLANK(A3649),"",SUMIF($A$3:$A3649,Q$2,$B$3:$B3649))</f>
        <v/>
      </c>
      <c r="R3649" t="str">
        <f>IF(ISBLANK(A3649),"",SUMIF($A$3:$A3649,R$2,$B$3:$B3649))</f>
        <v/>
      </c>
      <c r="T3649" s="2" t="str">
        <f t="shared" si="459"/>
        <v/>
      </c>
      <c r="U3649" s="2" t="str">
        <f t="shared" si="460"/>
        <v/>
      </c>
      <c r="V3649" s="2" t="str">
        <f t="shared" si="461"/>
        <v/>
      </c>
      <c r="W3649" s="2" t="str">
        <f t="shared" si="462"/>
        <v/>
      </c>
    </row>
    <row r="3650" spans="8:23" x14ac:dyDescent="0.3">
      <c r="H3650" s="12">
        <f t="shared" si="455"/>
        <v>0</v>
      </c>
      <c r="I3650" s="2" t="str">
        <f t="shared" si="456"/>
        <v/>
      </c>
      <c r="J3650" s="2" t="str">
        <f>IF(ISBLANK(A3650),"",-SUM(I$3:I3650))</f>
        <v/>
      </c>
      <c r="K3650" s="2" t="str">
        <f t="shared" si="457"/>
        <v/>
      </c>
      <c r="L3650" s="7" t="str">
        <f t="shared" si="458"/>
        <v/>
      </c>
      <c r="M3650" s="7" t="str">
        <f>IF(ISBLANK(A3650),"",K3650/($M$1+SUM(K$3:K3649)))</f>
        <v/>
      </c>
      <c r="N3650" t="str">
        <f>IF(ISBLANK(A3650),"",IF(H3651=0,NETWORKDAYS($H$3,H3650,holiday!$B$2:$B$10),IF(DAY(H3650)&lt;DAY(H3651),NETWORKDAYS($H$3,H3650,holiday!$B$2:$B$10),0)))</f>
        <v/>
      </c>
      <c r="O3650" t="str">
        <f>IF(ISBLANK(A3650),"",SUMIF($A$3:$A3650,O$2,$B$3:$B3650))</f>
        <v/>
      </c>
      <c r="P3650" t="str">
        <f>IF(ISBLANK(A3650),"",SUMIF($A$3:$A3650,P$2,$B$3:$B3650))</f>
        <v/>
      </c>
      <c r="Q3650" t="str">
        <f>IF(ISBLANK(A3650),"",SUMIF($A$3:$A3650,Q$2,$B$3:$B3650))</f>
        <v/>
      </c>
      <c r="R3650" t="str">
        <f>IF(ISBLANK(A3650),"",SUMIF($A$3:$A3650,R$2,$B$3:$B3650))</f>
        <v/>
      </c>
      <c r="T3650" s="2" t="str">
        <f t="shared" si="459"/>
        <v/>
      </c>
      <c r="U3650" s="2" t="str">
        <f t="shared" si="460"/>
        <v/>
      </c>
      <c r="V3650" s="2" t="str">
        <f t="shared" si="461"/>
        <v/>
      </c>
      <c r="W3650" s="2" t="str">
        <f t="shared" si="462"/>
        <v/>
      </c>
    </row>
    <row r="3651" spans="8:23" x14ac:dyDescent="0.3">
      <c r="H3651" s="12">
        <f t="shared" si="455"/>
        <v>0</v>
      </c>
      <c r="I3651" s="2" t="str">
        <f t="shared" si="456"/>
        <v/>
      </c>
      <c r="J3651" s="2" t="str">
        <f>IF(ISBLANK(A3651),"",-SUM(I$3:I3651))</f>
        <v/>
      </c>
      <c r="K3651" s="2" t="str">
        <f t="shared" si="457"/>
        <v/>
      </c>
      <c r="L3651" s="7" t="str">
        <f t="shared" si="458"/>
        <v/>
      </c>
      <c r="M3651" s="7" t="str">
        <f>IF(ISBLANK(A3651),"",K3651/($M$1+SUM(K$3:K3650)))</f>
        <v/>
      </c>
      <c r="N3651" t="str">
        <f>IF(ISBLANK(A3651),"",IF(H3652=0,NETWORKDAYS($H$3,H3651,holiday!$B$2:$B$10),IF(DAY(H3651)&lt;DAY(H3652),NETWORKDAYS($H$3,H3651,holiday!$B$2:$B$10),0)))</f>
        <v/>
      </c>
      <c r="O3651" t="str">
        <f>IF(ISBLANK(A3651),"",SUMIF($A$3:$A3651,O$2,$B$3:$B3651))</f>
        <v/>
      </c>
      <c r="P3651" t="str">
        <f>IF(ISBLANK(A3651),"",SUMIF($A$3:$A3651,P$2,$B$3:$B3651))</f>
        <v/>
      </c>
      <c r="Q3651" t="str">
        <f>IF(ISBLANK(A3651),"",SUMIF($A$3:$A3651,Q$2,$B$3:$B3651))</f>
        <v/>
      </c>
      <c r="R3651" t="str">
        <f>IF(ISBLANK(A3651),"",SUMIF($A$3:$A3651,R$2,$B$3:$B3651))</f>
        <v/>
      </c>
      <c r="T3651" s="2" t="str">
        <f t="shared" si="459"/>
        <v/>
      </c>
      <c r="U3651" s="2" t="str">
        <f t="shared" si="460"/>
        <v/>
      </c>
      <c r="V3651" s="2" t="str">
        <f t="shared" si="461"/>
        <v/>
      </c>
      <c r="W3651" s="2" t="str">
        <f t="shared" si="462"/>
        <v/>
      </c>
    </row>
    <row r="3652" spans="8:23" x14ac:dyDescent="0.3">
      <c r="H3652" s="12">
        <f t="shared" ref="H3652:H3715" si="463">IF(ISBLANK(D3652),,LEFT(D3652,LEN(D3652)-6)*1)</f>
        <v>0</v>
      </c>
      <c r="I3652" s="2" t="str">
        <f t="shared" si="456"/>
        <v/>
      </c>
      <c r="J3652" s="2" t="str">
        <f>IF(ISBLANK(A3652),"",-SUM(I$3:I3652))</f>
        <v/>
      </c>
      <c r="K3652" s="2" t="str">
        <f t="shared" si="457"/>
        <v/>
      </c>
      <c r="L3652" s="7" t="str">
        <f t="shared" si="458"/>
        <v/>
      </c>
      <c r="M3652" s="7" t="str">
        <f>IF(ISBLANK(A3652),"",K3652/($M$1+SUM(K$3:K3651)))</f>
        <v/>
      </c>
      <c r="N3652" t="str">
        <f>IF(ISBLANK(A3652),"",IF(H3653=0,NETWORKDAYS($H$3,H3652,holiday!$B$2:$B$10),IF(DAY(H3652)&lt;DAY(H3653),NETWORKDAYS($H$3,H3652,holiday!$B$2:$B$10),0)))</f>
        <v/>
      </c>
      <c r="O3652" t="str">
        <f>IF(ISBLANK(A3652),"",SUMIF($A$3:$A3652,O$2,$B$3:$B3652))</f>
        <v/>
      </c>
      <c r="P3652" t="str">
        <f>IF(ISBLANK(A3652),"",SUMIF($A$3:$A3652,P$2,$B$3:$B3652))</f>
        <v/>
      </c>
      <c r="Q3652" t="str">
        <f>IF(ISBLANK(A3652),"",SUMIF($A$3:$A3652,Q$2,$B$3:$B3652))</f>
        <v/>
      </c>
      <c r="R3652" t="str">
        <f>IF(ISBLANK(A3652),"",SUMIF($A$3:$A3652,R$2,$B$3:$B3652))</f>
        <v/>
      </c>
      <c r="T3652" s="2" t="str">
        <f t="shared" si="459"/>
        <v/>
      </c>
      <c r="U3652" s="2" t="str">
        <f t="shared" si="460"/>
        <v/>
      </c>
      <c r="V3652" s="2" t="str">
        <f t="shared" si="461"/>
        <v/>
      </c>
      <c r="W3652" s="2" t="str">
        <f t="shared" si="462"/>
        <v/>
      </c>
    </row>
    <row r="3653" spans="8:23" x14ac:dyDescent="0.3">
      <c r="H3653" s="12">
        <f t="shared" si="463"/>
        <v>0</v>
      </c>
      <c r="I3653" s="2" t="str">
        <f t="shared" si="456"/>
        <v/>
      </c>
      <c r="J3653" s="2" t="str">
        <f>IF(ISBLANK(A3653),"",-SUM(I$3:I3653))</f>
        <v/>
      </c>
      <c r="K3653" s="2" t="str">
        <f t="shared" si="457"/>
        <v/>
      </c>
      <c r="L3653" s="7" t="str">
        <f t="shared" si="458"/>
        <v/>
      </c>
      <c r="M3653" s="7" t="str">
        <f>IF(ISBLANK(A3653),"",K3653/($M$1+SUM(K$3:K3652)))</f>
        <v/>
      </c>
      <c r="N3653" t="str">
        <f>IF(ISBLANK(A3653),"",IF(H3654=0,NETWORKDAYS($H$3,H3653,holiday!$B$2:$B$10),IF(DAY(H3653)&lt;DAY(H3654),NETWORKDAYS($H$3,H3653,holiday!$B$2:$B$10),0)))</f>
        <v/>
      </c>
      <c r="O3653" t="str">
        <f>IF(ISBLANK(A3653),"",SUMIF($A$3:$A3653,O$2,$B$3:$B3653))</f>
        <v/>
      </c>
      <c r="P3653" t="str">
        <f>IF(ISBLANK(A3653),"",SUMIF($A$3:$A3653,P$2,$B$3:$B3653))</f>
        <v/>
      </c>
      <c r="Q3653" t="str">
        <f>IF(ISBLANK(A3653),"",SUMIF($A$3:$A3653,Q$2,$B$3:$B3653))</f>
        <v/>
      </c>
      <c r="R3653" t="str">
        <f>IF(ISBLANK(A3653),"",SUMIF($A$3:$A3653,R$2,$B$3:$B3653))</f>
        <v/>
      </c>
      <c r="T3653" s="2" t="str">
        <f t="shared" si="459"/>
        <v/>
      </c>
      <c r="U3653" s="2" t="str">
        <f t="shared" si="460"/>
        <v/>
      </c>
      <c r="V3653" s="2" t="str">
        <f t="shared" si="461"/>
        <v/>
      </c>
      <c r="W3653" s="2" t="str">
        <f t="shared" si="462"/>
        <v/>
      </c>
    </row>
    <row r="3654" spans="8:23" x14ac:dyDescent="0.3">
      <c r="H3654" s="12">
        <f t="shared" si="463"/>
        <v>0</v>
      </c>
      <c r="I3654" s="2" t="str">
        <f t="shared" si="456"/>
        <v/>
      </c>
      <c r="J3654" s="2" t="str">
        <f>IF(ISBLANK(A3654),"",-SUM(I$3:I3654))</f>
        <v/>
      </c>
      <c r="K3654" s="2" t="str">
        <f t="shared" si="457"/>
        <v/>
      </c>
      <c r="L3654" s="7" t="str">
        <f t="shared" si="458"/>
        <v/>
      </c>
      <c r="M3654" s="7" t="str">
        <f>IF(ISBLANK(A3654),"",K3654/($M$1+SUM(K$3:K3653)))</f>
        <v/>
      </c>
      <c r="N3654" t="str">
        <f>IF(ISBLANK(A3654),"",IF(H3655=0,NETWORKDAYS($H$3,H3654,holiday!$B$2:$B$10),IF(DAY(H3654)&lt;DAY(H3655),NETWORKDAYS($H$3,H3654,holiday!$B$2:$B$10),0)))</f>
        <v/>
      </c>
      <c r="O3654" t="str">
        <f>IF(ISBLANK(A3654),"",SUMIF($A$3:$A3654,O$2,$B$3:$B3654))</f>
        <v/>
      </c>
      <c r="P3654" t="str">
        <f>IF(ISBLANK(A3654),"",SUMIF($A$3:$A3654,P$2,$B$3:$B3654))</f>
        <v/>
      </c>
      <c r="Q3654" t="str">
        <f>IF(ISBLANK(A3654),"",SUMIF($A$3:$A3654,Q$2,$B$3:$B3654))</f>
        <v/>
      </c>
      <c r="R3654" t="str">
        <f>IF(ISBLANK(A3654),"",SUMIF($A$3:$A3654,R$2,$B$3:$B3654))</f>
        <v/>
      </c>
      <c r="T3654" s="2" t="str">
        <f t="shared" si="459"/>
        <v/>
      </c>
      <c r="U3654" s="2" t="str">
        <f t="shared" si="460"/>
        <v/>
      </c>
      <c r="V3654" s="2" t="str">
        <f t="shared" si="461"/>
        <v/>
      </c>
      <c r="W3654" s="2" t="str">
        <f t="shared" si="462"/>
        <v/>
      </c>
    </row>
    <row r="3655" spans="8:23" x14ac:dyDescent="0.3">
      <c r="H3655" s="12">
        <f t="shared" si="463"/>
        <v>0</v>
      </c>
      <c r="I3655" s="2" t="str">
        <f t="shared" si="456"/>
        <v/>
      </c>
      <c r="J3655" s="2" t="str">
        <f>IF(ISBLANK(A3655),"",-SUM(I$3:I3655))</f>
        <v/>
      </c>
      <c r="K3655" s="2" t="str">
        <f t="shared" si="457"/>
        <v/>
      </c>
      <c r="L3655" s="7" t="str">
        <f t="shared" si="458"/>
        <v/>
      </c>
      <c r="M3655" s="7" t="str">
        <f>IF(ISBLANK(A3655),"",K3655/($M$1+SUM(K$3:K3654)))</f>
        <v/>
      </c>
      <c r="N3655" t="str">
        <f>IF(ISBLANK(A3655),"",IF(H3656=0,NETWORKDAYS($H$3,H3655,holiday!$B$2:$B$10),IF(DAY(H3655)&lt;DAY(H3656),NETWORKDAYS($H$3,H3655,holiday!$B$2:$B$10),0)))</f>
        <v/>
      </c>
      <c r="O3655" t="str">
        <f>IF(ISBLANK(A3655),"",SUMIF($A$3:$A3655,O$2,$B$3:$B3655))</f>
        <v/>
      </c>
      <c r="P3655" t="str">
        <f>IF(ISBLANK(A3655),"",SUMIF($A$3:$A3655,P$2,$B$3:$B3655))</f>
        <v/>
      </c>
      <c r="Q3655" t="str">
        <f>IF(ISBLANK(A3655),"",SUMIF($A$3:$A3655,Q$2,$B$3:$B3655))</f>
        <v/>
      </c>
      <c r="R3655" t="str">
        <f>IF(ISBLANK(A3655),"",SUMIF($A$3:$A3655,R$2,$B$3:$B3655))</f>
        <v/>
      </c>
      <c r="T3655" s="2" t="str">
        <f t="shared" si="459"/>
        <v/>
      </c>
      <c r="U3655" s="2" t="str">
        <f t="shared" si="460"/>
        <v/>
      </c>
      <c r="V3655" s="2" t="str">
        <f t="shared" si="461"/>
        <v/>
      </c>
      <c r="W3655" s="2" t="str">
        <f t="shared" si="462"/>
        <v/>
      </c>
    </row>
    <row r="3656" spans="8:23" x14ac:dyDescent="0.3">
      <c r="H3656" s="12">
        <f t="shared" si="463"/>
        <v>0</v>
      </c>
      <c r="I3656" s="2" t="str">
        <f t="shared" si="456"/>
        <v/>
      </c>
      <c r="J3656" s="2" t="str">
        <f>IF(ISBLANK(A3656),"",-SUM(I$3:I3656))</f>
        <v/>
      </c>
      <c r="K3656" s="2" t="str">
        <f t="shared" si="457"/>
        <v/>
      </c>
      <c r="L3656" s="7" t="str">
        <f t="shared" si="458"/>
        <v/>
      </c>
      <c r="M3656" s="7" t="str">
        <f>IF(ISBLANK(A3656),"",K3656/($M$1+SUM(K$3:K3655)))</f>
        <v/>
      </c>
      <c r="N3656" t="str">
        <f>IF(ISBLANK(A3656),"",IF(H3657=0,NETWORKDAYS($H$3,H3656,holiday!$B$2:$B$10),IF(DAY(H3656)&lt;DAY(H3657),NETWORKDAYS($H$3,H3656,holiday!$B$2:$B$10),0)))</f>
        <v/>
      </c>
      <c r="O3656" t="str">
        <f>IF(ISBLANK(A3656),"",SUMIF($A$3:$A3656,O$2,$B$3:$B3656))</f>
        <v/>
      </c>
      <c r="P3656" t="str">
        <f>IF(ISBLANK(A3656),"",SUMIF($A$3:$A3656,P$2,$B$3:$B3656))</f>
        <v/>
      </c>
      <c r="Q3656" t="str">
        <f>IF(ISBLANK(A3656),"",SUMIF($A$3:$A3656,Q$2,$B$3:$B3656))</f>
        <v/>
      </c>
      <c r="R3656" t="str">
        <f>IF(ISBLANK(A3656),"",SUMIF($A$3:$A3656,R$2,$B$3:$B3656))</f>
        <v/>
      </c>
      <c r="T3656" s="2" t="str">
        <f t="shared" si="459"/>
        <v/>
      </c>
      <c r="U3656" s="2" t="str">
        <f t="shared" si="460"/>
        <v/>
      </c>
      <c r="V3656" s="2" t="str">
        <f t="shared" si="461"/>
        <v/>
      </c>
      <c r="W3656" s="2" t="str">
        <f t="shared" si="462"/>
        <v/>
      </c>
    </row>
    <row r="3657" spans="8:23" x14ac:dyDescent="0.3">
      <c r="H3657" s="12">
        <f t="shared" si="463"/>
        <v>0</v>
      </c>
      <c r="I3657" s="2" t="str">
        <f t="shared" si="456"/>
        <v/>
      </c>
      <c r="J3657" s="2" t="str">
        <f>IF(ISBLANK(A3657),"",-SUM(I$3:I3657))</f>
        <v/>
      </c>
      <c r="K3657" s="2" t="str">
        <f t="shared" si="457"/>
        <v/>
      </c>
      <c r="L3657" s="7" t="str">
        <f t="shared" si="458"/>
        <v/>
      </c>
      <c r="M3657" s="7" t="str">
        <f>IF(ISBLANK(A3657),"",K3657/($M$1+SUM(K$3:K3656)))</f>
        <v/>
      </c>
      <c r="N3657" t="str">
        <f>IF(ISBLANK(A3657),"",IF(H3658=0,NETWORKDAYS($H$3,H3657,holiday!$B$2:$B$10),IF(DAY(H3657)&lt;DAY(H3658),NETWORKDAYS($H$3,H3657,holiday!$B$2:$B$10),0)))</f>
        <v/>
      </c>
      <c r="O3657" t="str">
        <f>IF(ISBLANK(A3657),"",SUMIF($A$3:$A3657,O$2,$B$3:$B3657))</f>
        <v/>
      </c>
      <c r="P3657" t="str">
        <f>IF(ISBLANK(A3657),"",SUMIF($A$3:$A3657,P$2,$B$3:$B3657))</f>
        <v/>
      </c>
      <c r="Q3657" t="str">
        <f>IF(ISBLANK(A3657),"",SUMIF($A$3:$A3657,Q$2,$B$3:$B3657))</f>
        <v/>
      </c>
      <c r="R3657" t="str">
        <f>IF(ISBLANK(A3657),"",SUMIF($A$3:$A3657,R$2,$B$3:$B3657))</f>
        <v/>
      </c>
      <c r="T3657" s="2" t="str">
        <f t="shared" si="459"/>
        <v/>
      </c>
      <c r="U3657" s="2" t="str">
        <f t="shared" si="460"/>
        <v/>
      </c>
      <c r="V3657" s="2" t="str">
        <f t="shared" si="461"/>
        <v/>
      </c>
      <c r="W3657" s="2" t="str">
        <f t="shared" si="462"/>
        <v/>
      </c>
    </row>
    <row r="3658" spans="8:23" x14ac:dyDescent="0.3">
      <c r="H3658" s="12">
        <f t="shared" si="463"/>
        <v>0</v>
      </c>
      <c r="I3658" s="2" t="str">
        <f t="shared" si="456"/>
        <v/>
      </c>
      <c r="J3658" s="2" t="str">
        <f>IF(ISBLANK(A3658),"",-SUM(I$3:I3658))</f>
        <v/>
      </c>
      <c r="K3658" s="2" t="str">
        <f t="shared" si="457"/>
        <v/>
      </c>
      <c r="L3658" s="7" t="str">
        <f t="shared" si="458"/>
        <v/>
      </c>
      <c r="M3658" s="7" t="str">
        <f>IF(ISBLANK(A3658),"",K3658/($M$1+SUM(K$3:K3657)))</f>
        <v/>
      </c>
      <c r="N3658" t="str">
        <f>IF(ISBLANK(A3658),"",IF(H3659=0,NETWORKDAYS($H$3,H3658,holiday!$B$2:$B$10),IF(DAY(H3658)&lt;DAY(H3659),NETWORKDAYS($H$3,H3658,holiday!$B$2:$B$10),0)))</f>
        <v/>
      </c>
      <c r="O3658" t="str">
        <f>IF(ISBLANK(A3658),"",SUMIF($A$3:$A3658,O$2,$B$3:$B3658))</f>
        <v/>
      </c>
      <c r="P3658" t="str">
        <f>IF(ISBLANK(A3658),"",SUMIF($A$3:$A3658,P$2,$B$3:$B3658))</f>
        <v/>
      </c>
      <c r="Q3658" t="str">
        <f>IF(ISBLANK(A3658),"",SUMIF($A$3:$A3658,Q$2,$B$3:$B3658))</f>
        <v/>
      </c>
      <c r="R3658" t="str">
        <f>IF(ISBLANK(A3658),"",SUMIF($A$3:$A3658,R$2,$B$3:$B3658))</f>
        <v/>
      </c>
      <c r="T3658" s="2" t="str">
        <f t="shared" si="459"/>
        <v/>
      </c>
      <c r="U3658" s="2" t="str">
        <f t="shared" si="460"/>
        <v/>
      </c>
      <c r="V3658" s="2" t="str">
        <f t="shared" si="461"/>
        <v/>
      </c>
      <c r="W3658" s="2" t="str">
        <f t="shared" si="462"/>
        <v/>
      </c>
    </row>
    <row r="3659" spans="8:23" x14ac:dyDescent="0.3">
      <c r="H3659" s="12">
        <f t="shared" si="463"/>
        <v>0</v>
      </c>
      <c r="I3659" s="2" t="str">
        <f t="shared" si="456"/>
        <v/>
      </c>
      <c r="J3659" s="2" t="str">
        <f>IF(ISBLANK(A3659),"",-SUM(I$3:I3659))</f>
        <v/>
      </c>
      <c r="K3659" s="2" t="str">
        <f t="shared" si="457"/>
        <v/>
      </c>
      <c r="L3659" s="7" t="str">
        <f t="shared" si="458"/>
        <v/>
      </c>
      <c r="M3659" s="7" t="str">
        <f>IF(ISBLANK(A3659),"",K3659/($M$1+SUM(K$3:K3658)))</f>
        <v/>
      </c>
      <c r="N3659" t="str">
        <f>IF(ISBLANK(A3659),"",IF(H3660=0,NETWORKDAYS($H$3,H3659,holiday!$B$2:$B$10),IF(DAY(H3659)&lt;DAY(H3660),NETWORKDAYS($H$3,H3659,holiday!$B$2:$B$10),0)))</f>
        <v/>
      </c>
      <c r="O3659" t="str">
        <f>IF(ISBLANK(A3659),"",SUMIF($A$3:$A3659,O$2,$B$3:$B3659))</f>
        <v/>
      </c>
      <c r="P3659" t="str">
        <f>IF(ISBLANK(A3659),"",SUMIF($A$3:$A3659,P$2,$B$3:$B3659))</f>
        <v/>
      </c>
      <c r="Q3659" t="str">
        <f>IF(ISBLANK(A3659),"",SUMIF($A$3:$A3659,Q$2,$B$3:$B3659))</f>
        <v/>
      </c>
      <c r="R3659" t="str">
        <f>IF(ISBLANK(A3659),"",SUMIF($A$3:$A3659,R$2,$B$3:$B3659))</f>
        <v/>
      </c>
      <c r="T3659" s="2" t="str">
        <f t="shared" si="459"/>
        <v/>
      </c>
      <c r="U3659" s="2" t="str">
        <f t="shared" si="460"/>
        <v/>
      </c>
      <c r="V3659" s="2" t="str">
        <f t="shared" si="461"/>
        <v/>
      </c>
      <c r="W3659" s="2" t="str">
        <f t="shared" si="462"/>
        <v/>
      </c>
    </row>
    <row r="3660" spans="8:23" x14ac:dyDescent="0.3">
      <c r="H3660" s="12">
        <f t="shared" si="463"/>
        <v>0</v>
      </c>
      <c r="I3660" s="2" t="str">
        <f t="shared" si="456"/>
        <v/>
      </c>
      <c r="J3660" s="2" t="str">
        <f>IF(ISBLANK(A3660),"",-SUM(I$3:I3660))</f>
        <v/>
      </c>
      <c r="K3660" s="2" t="str">
        <f t="shared" si="457"/>
        <v/>
      </c>
      <c r="L3660" s="7" t="str">
        <f t="shared" si="458"/>
        <v/>
      </c>
      <c r="M3660" s="7" t="str">
        <f>IF(ISBLANK(A3660),"",K3660/($M$1+SUM(K$3:K3659)))</f>
        <v/>
      </c>
      <c r="N3660" t="str">
        <f>IF(ISBLANK(A3660),"",IF(H3661=0,NETWORKDAYS($H$3,H3660,holiday!$B$2:$B$10),IF(DAY(H3660)&lt;DAY(H3661),NETWORKDAYS($H$3,H3660,holiday!$B$2:$B$10),0)))</f>
        <v/>
      </c>
      <c r="O3660" t="str">
        <f>IF(ISBLANK(A3660),"",SUMIF($A$3:$A3660,O$2,$B$3:$B3660))</f>
        <v/>
      </c>
      <c r="P3660" t="str">
        <f>IF(ISBLANK(A3660),"",SUMIF($A$3:$A3660,P$2,$B$3:$B3660))</f>
        <v/>
      </c>
      <c r="Q3660" t="str">
        <f>IF(ISBLANK(A3660),"",SUMIF($A$3:$A3660,Q$2,$B$3:$B3660))</f>
        <v/>
      </c>
      <c r="R3660" t="str">
        <f>IF(ISBLANK(A3660),"",SUMIF($A$3:$A3660,R$2,$B$3:$B3660))</f>
        <v/>
      </c>
      <c r="T3660" s="2" t="str">
        <f t="shared" si="459"/>
        <v/>
      </c>
      <c r="U3660" s="2" t="str">
        <f t="shared" si="460"/>
        <v/>
      </c>
      <c r="V3660" s="2" t="str">
        <f t="shared" si="461"/>
        <v/>
      </c>
      <c r="W3660" s="2" t="str">
        <f t="shared" si="462"/>
        <v/>
      </c>
    </row>
    <row r="3661" spans="8:23" x14ac:dyDescent="0.3">
      <c r="H3661" s="12">
        <f t="shared" si="463"/>
        <v>0</v>
      </c>
      <c r="I3661" s="2" t="str">
        <f t="shared" si="456"/>
        <v/>
      </c>
      <c r="J3661" s="2" t="str">
        <f>IF(ISBLANK(A3661),"",-SUM(I$3:I3661))</f>
        <v/>
      </c>
      <c r="K3661" s="2" t="str">
        <f t="shared" si="457"/>
        <v/>
      </c>
      <c r="L3661" s="7" t="str">
        <f t="shared" si="458"/>
        <v/>
      </c>
      <c r="M3661" s="7" t="str">
        <f>IF(ISBLANK(A3661),"",K3661/($M$1+SUM(K$3:K3660)))</f>
        <v/>
      </c>
      <c r="N3661" t="str">
        <f>IF(ISBLANK(A3661),"",IF(H3662=0,NETWORKDAYS($H$3,H3661,holiday!$B$2:$B$10),IF(DAY(H3661)&lt;DAY(H3662),NETWORKDAYS($H$3,H3661,holiday!$B$2:$B$10),0)))</f>
        <v/>
      </c>
      <c r="O3661" t="str">
        <f>IF(ISBLANK(A3661),"",SUMIF($A$3:$A3661,O$2,$B$3:$B3661))</f>
        <v/>
      </c>
      <c r="P3661" t="str">
        <f>IF(ISBLANK(A3661),"",SUMIF($A$3:$A3661,P$2,$B$3:$B3661))</f>
        <v/>
      </c>
      <c r="Q3661" t="str">
        <f>IF(ISBLANK(A3661),"",SUMIF($A$3:$A3661,Q$2,$B$3:$B3661))</f>
        <v/>
      </c>
      <c r="R3661" t="str">
        <f>IF(ISBLANK(A3661),"",SUMIF($A$3:$A3661,R$2,$B$3:$B3661))</f>
        <v/>
      </c>
      <c r="T3661" s="2" t="str">
        <f t="shared" si="459"/>
        <v/>
      </c>
      <c r="U3661" s="2" t="str">
        <f t="shared" si="460"/>
        <v/>
      </c>
      <c r="V3661" s="2" t="str">
        <f t="shared" si="461"/>
        <v/>
      </c>
      <c r="W3661" s="2" t="str">
        <f t="shared" si="462"/>
        <v/>
      </c>
    </row>
    <row r="3662" spans="8:23" x14ac:dyDescent="0.3">
      <c r="H3662" s="12">
        <f t="shared" si="463"/>
        <v>0</v>
      </c>
      <c r="I3662" s="2" t="str">
        <f t="shared" si="456"/>
        <v/>
      </c>
      <c r="J3662" s="2" t="str">
        <f>IF(ISBLANK(A3662),"",-SUM(I$3:I3662))</f>
        <v/>
      </c>
      <c r="K3662" s="2" t="str">
        <f t="shared" si="457"/>
        <v/>
      </c>
      <c r="L3662" s="7" t="str">
        <f t="shared" si="458"/>
        <v/>
      </c>
      <c r="M3662" s="7" t="str">
        <f>IF(ISBLANK(A3662),"",K3662/($M$1+SUM(K$3:K3661)))</f>
        <v/>
      </c>
      <c r="N3662" t="str">
        <f>IF(ISBLANK(A3662),"",IF(H3663=0,NETWORKDAYS($H$3,H3662,holiday!$B$2:$B$10),IF(DAY(H3662)&lt;DAY(H3663),NETWORKDAYS($H$3,H3662,holiday!$B$2:$B$10),0)))</f>
        <v/>
      </c>
      <c r="O3662" t="str">
        <f>IF(ISBLANK(A3662),"",SUMIF($A$3:$A3662,O$2,$B$3:$B3662))</f>
        <v/>
      </c>
      <c r="P3662" t="str">
        <f>IF(ISBLANK(A3662),"",SUMIF($A$3:$A3662,P$2,$B$3:$B3662))</f>
        <v/>
      </c>
      <c r="Q3662" t="str">
        <f>IF(ISBLANK(A3662),"",SUMIF($A$3:$A3662,Q$2,$B$3:$B3662))</f>
        <v/>
      </c>
      <c r="R3662" t="str">
        <f>IF(ISBLANK(A3662),"",SUMIF($A$3:$A3662,R$2,$B$3:$B3662))</f>
        <v/>
      </c>
      <c r="T3662" s="2" t="str">
        <f t="shared" si="459"/>
        <v/>
      </c>
      <c r="U3662" s="2" t="str">
        <f t="shared" si="460"/>
        <v/>
      </c>
      <c r="V3662" s="2" t="str">
        <f t="shared" si="461"/>
        <v/>
      </c>
      <c r="W3662" s="2" t="str">
        <f t="shared" si="462"/>
        <v/>
      </c>
    </row>
    <row r="3663" spans="8:23" x14ac:dyDescent="0.3">
      <c r="H3663" s="12">
        <f t="shared" si="463"/>
        <v>0</v>
      </c>
      <c r="I3663" s="2" t="str">
        <f t="shared" si="456"/>
        <v/>
      </c>
      <c r="J3663" s="2" t="str">
        <f>IF(ISBLANK(A3663),"",-SUM(I$3:I3663))</f>
        <v/>
      </c>
      <c r="K3663" s="2" t="str">
        <f t="shared" si="457"/>
        <v/>
      </c>
      <c r="L3663" s="7" t="str">
        <f t="shared" si="458"/>
        <v/>
      </c>
      <c r="M3663" s="7" t="str">
        <f>IF(ISBLANK(A3663),"",K3663/($M$1+SUM(K$3:K3662)))</f>
        <v/>
      </c>
      <c r="N3663" t="str">
        <f>IF(ISBLANK(A3663),"",IF(H3664=0,NETWORKDAYS($H$3,H3663,holiday!$B$2:$B$10),IF(DAY(H3663)&lt;DAY(H3664),NETWORKDAYS($H$3,H3663,holiday!$B$2:$B$10),0)))</f>
        <v/>
      </c>
      <c r="O3663" t="str">
        <f>IF(ISBLANK(A3663),"",SUMIF($A$3:$A3663,O$2,$B$3:$B3663))</f>
        <v/>
      </c>
      <c r="P3663" t="str">
        <f>IF(ISBLANK(A3663),"",SUMIF($A$3:$A3663,P$2,$B$3:$B3663))</f>
        <v/>
      </c>
      <c r="Q3663" t="str">
        <f>IF(ISBLANK(A3663),"",SUMIF($A$3:$A3663,Q$2,$B$3:$B3663))</f>
        <v/>
      </c>
      <c r="R3663" t="str">
        <f>IF(ISBLANK(A3663),"",SUMIF($A$3:$A3663,R$2,$B$3:$B3663))</f>
        <v/>
      </c>
      <c r="T3663" s="2" t="str">
        <f t="shared" si="459"/>
        <v/>
      </c>
      <c r="U3663" s="2" t="str">
        <f t="shared" si="460"/>
        <v/>
      </c>
      <c r="V3663" s="2" t="str">
        <f t="shared" si="461"/>
        <v/>
      </c>
      <c r="W3663" s="2" t="str">
        <f t="shared" si="462"/>
        <v/>
      </c>
    </row>
    <row r="3664" spans="8:23" x14ac:dyDescent="0.3">
      <c r="H3664" s="12">
        <f t="shared" si="463"/>
        <v>0</v>
      </c>
      <c r="I3664" s="2" t="str">
        <f t="shared" si="456"/>
        <v/>
      </c>
      <c r="J3664" s="2" t="str">
        <f>IF(ISBLANK(A3664),"",-SUM(I$3:I3664))</f>
        <v/>
      </c>
      <c r="K3664" s="2" t="str">
        <f t="shared" si="457"/>
        <v/>
      </c>
      <c r="L3664" s="7" t="str">
        <f t="shared" si="458"/>
        <v/>
      </c>
      <c r="M3664" s="7" t="str">
        <f>IF(ISBLANK(A3664),"",K3664/($M$1+SUM(K$3:K3663)))</f>
        <v/>
      </c>
      <c r="N3664" t="str">
        <f>IF(ISBLANK(A3664),"",IF(H3665=0,NETWORKDAYS($H$3,H3664,holiday!$B$2:$B$10),IF(DAY(H3664)&lt;DAY(H3665),NETWORKDAYS($H$3,H3664,holiday!$B$2:$B$10),0)))</f>
        <v/>
      </c>
      <c r="O3664" t="str">
        <f>IF(ISBLANK(A3664),"",SUMIF($A$3:$A3664,O$2,$B$3:$B3664))</f>
        <v/>
      </c>
      <c r="P3664" t="str">
        <f>IF(ISBLANK(A3664),"",SUMIF($A$3:$A3664,P$2,$B$3:$B3664))</f>
        <v/>
      </c>
      <c r="Q3664" t="str">
        <f>IF(ISBLANK(A3664),"",SUMIF($A$3:$A3664,Q$2,$B$3:$B3664))</f>
        <v/>
      </c>
      <c r="R3664" t="str">
        <f>IF(ISBLANK(A3664),"",SUMIF($A$3:$A3664,R$2,$B$3:$B3664))</f>
        <v/>
      </c>
      <c r="T3664" s="2" t="str">
        <f t="shared" si="459"/>
        <v/>
      </c>
      <c r="U3664" s="2" t="str">
        <f t="shared" si="460"/>
        <v/>
      </c>
      <c r="V3664" s="2" t="str">
        <f t="shared" si="461"/>
        <v/>
      </c>
      <c r="W3664" s="2" t="str">
        <f t="shared" si="462"/>
        <v/>
      </c>
    </row>
    <row r="3665" spans="8:23" x14ac:dyDescent="0.3">
      <c r="H3665" s="12">
        <f t="shared" si="463"/>
        <v>0</v>
      </c>
      <c r="I3665" s="2" t="str">
        <f t="shared" si="456"/>
        <v/>
      </c>
      <c r="J3665" s="2" t="str">
        <f>IF(ISBLANK(A3665),"",-SUM(I$3:I3665))</f>
        <v/>
      </c>
      <c r="K3665" s="2" t="str">
        <f t="shared" si="457"/>
        <v/>
      </c>
      <c r="L3665" s="7" t="str">
        <f t="shared" si="458"/>
        <v/>
      </c>
      <c r="M3665" s="7" t="str">
        <f>IF(ISBLANK(A3665),"",K3665/($M$1+SUM(K$3:K3664)))</f>
        <v/>
      </c>
      <c r="N3665" t="str">
        <f>IF(ISBLANK(A3665),"",IF(H3666=0,NETWORKDAYS($H$3,H3665,holiday!$B$2:$B$10),IF(DAY(H3665)&lt;DAY(H3666),NETWORKDAYS($H$3,H3665,holiday!$B$2:$B$10),0)))</f>
        <v/>
      </c>
      <c r="O3665" t="str">
        <f>IF(ISBLANK(A3665),"",SUMIF($A$3:$A3665,O$2,$B$3:$B3665))</f>
        <v/>
      </c>
      <c r="P3665" t="str">
        <f>IF(ISBLANK(A3665),"",SUMIF($A$3:$A3665,P$2,$B$3:$B3665))</f>
        <v/>
      </c>
      <c r="Q3665" t="str">
        <f>IF(ISBLANK(A3665),"",SUMIF($A$3:$A3665,Q$2,$B$3:$B3665))</f>
        <v/>
      </c>
      <c r="R3665" t="str">
        <f>IF(ISBLANK(A3665),"",SUMIF($A$3:$A3665,R$2,$B$3:$B3665))</f>
        <v/>
      </c>
      <c r="T3665" s="2" t="str">
        <f t="shared" si="459"/>
        <v/>
      </c>
      <c r="U3665" s="2" t="str">
        <f t="shared" si="460"/>
        <v/>
      </c>
      <c r="V3665" s="2" t="str">
        <f t="shared" si="461"/>
        <v/>
      </c>
      <c r="W3665" s="2" t="str">
        <f t="shared" si="462"/>
        <v/>
      </c>
    </row>
    <row r="3666" spans="8:23" x14ac:dyDescent="0.3">
      <c r="H3666" s="12">
        <f t="shared" si="463"/>
        <v>0</v>
      </c>
      <c r="I3666" s="2" t="str">
        <f t="shared" si="456"/>
        <v/>
      </c>
      <c r="J3666" s="2" t="str">
        <f>IF(ISBLANK(A3666),"",-SUM(I$3:I3666))</f>
        <v/>
      </c>
      <c r="K3666" s="2" t="str">
        <f t="shared" si="457"/>
        <v/>
      </c>
      <c r="L3666" s="7" t="str">
        <f t="shared" si="458"/>
        <v/>
      </c>
      <c r="M3666" s="7" t="str">
        <f>IF(ISBLANK(A3666),"",K3666/($M$1+SUM(K$3:K3665)))</f>
        <v/>
      </c>
      <c r="N3666" t="str">
        <f>IF(ISBLANK(A3666),"",IF(H3667=0,NETWORKDAYS($H$3,H3666,holiday!$B$2:$B$10),IF(DAY(H3666)&lt;DAY(H3667),NETWORKDAYS($H$3,H3666,holiday!$B$2:$B$10),0)))</f>
        <v/>
      </c>
      <c r="O3666" t="str">
        <f>IF(ISBLANK(A3666),"",SUMIF($A$3:$A3666,O$2,$B$3:$B3666))</f>
        <v/>
      </c>
      <c r="P3666" t="str">
        <f>IF(ISBLANK(A3666),"",SUMIF($A$3:$A3666,P$2,$B$3:$B3666))</f>
        <v/>
      </c>
      <c r="Q3666" t="str">
        <f>IF(ISBLANK(A3666),"",SUMIF($A$3:$A3666,Q$2,$B$3:$B3666))</f>
        <v/>
      </c>
      <c r="R3666" t="str">
        <f>IF(ISBLANK(A3666),"",SUMIF($A$3:$A3666,R$2,$B$3:$B3666))</f>
        <v/>
      </c>
      <c r="T3666" s="2" t="str">
        <f t="shared" si="459"/>
        <v/>
      </c>
      <c r="U3666" s="2" t="str">
        <f t="shared" si="460"/>
        <v/>
      </c>
      <c r="V3666" s="2" t="str">
        <f t="shared" si="461"/>
        <v/>
      </c>
      <c r="W3666" s="2" t="str">
        <f t="shared" si="462"/>
        <v/>
      </c>
    </row>
    <row r="3667" spans="8:23" x14ac:dyDescent="0.3">
      <c r="H3667" s="12">
        <f t="shared" si="463"/>
        <v>0</v>
      </c>
      <c r="I3667" s="2" t="str">
        <f t="shared" si="456"/>
        <v/>
      </c>
      <c r="J3667" s="2" t="str">
        <f>IF(ISBLANK(A3667),"",-SUM(I$3:I3667))</f>
        <v/>
      </c>
      <c r="K3667" s="2" t="str">
        <f t="shared" si="457"/>
        <v/>
      </c>
      <c r="L3667" s="7" t="str">
        <f t="shared" si="458"/>
        <v/>
      </c>
      <c r="M3667" s="7" t="str">
        <f>IF(ISBLANK(A3667),"",K3667/($M$1+SUM(K$3:K3666)))</f>
        <v/>
      </c>
      <c r="N3667" t="str">
        <f>IF(ISBLANK(A3667),"",IF(H3668=0,NETWORKDAYS($H$3,H3667,holiday!$B$2:$B$10),IF(DAY(H3667)&lt;DAY(H3668),NETWORKDAYS($H$3,H3667,holiday!$B$2:$B$10),0)))</f>
        <v/>
      </c>
      <c r="O3667" t="str">
        <f>IF(ISBLANK(A3667),"",SUMIF($A$3:$A3667,O$2,$B$3:$B3667))</f>
        <v/>
      </c>
      <c r="P3667" t="str">
        <f>IF(ISBLANK(A3667),"",SUMIF($A$3:$A3667,P$2,$B$3:$B3667))</f>
        <v/>
      </c>
      <c r="Q3667" t="str">
        <f>IF(ISBLANK(A3667),"",SUMIF($A$3:$A3667,Q$2,$B$3:$B3667))</f>
        <v/>
      </c>
      <c r="R3667" t="str">
        <f>IF(ISBLANK(A3667),"",SUMIF($A$3:$A3667,R$2,$B$3:$B3667))</f>
        <v/>
      </c>
      <c r="T3667" s="2" t="str">
        <f t="shared" si="459"/>
        <v/>
      </c>
      <c r="U3667" s="2" t="str">
        <f t="shared" si="460"/>
        <v/>
      </c>
      <c r="V3667" s="2" t="str">
        <f t="shared" si="461"/>
        <v/>
      </c>
      <c r="W3667" s="2" t="str">
        <f t="shared" si="462"/>
        <v/>
      </c>
    </row>
    <row r="3668" spans="8:23" x14ac:dyDescent="0.3">
      <c r="H3668" s="12">
        <f t="shared" si="463"/>
        <v>0</v>
      </c>
      <c r="I3668" s="2" t="str">
        <f t="shared" si="456"/>
        <v/>
      </c>
      <c r="J3668" s="2" t="str">
        <f>IF(ISBLANK(A3668),"",-SUM(I$3:I3668))</f>
        <v/>
      </c>
      <c r="K3668" s="2" t="str">
        <f t="shared" si="457"/>
        <v/>
      </c>
      <c r="L3668" s="7" t="str">
        <f t="shared" si="458"/>
        <v/>
      </c>
      <c r="M3668" s="7" t="str">
        <f>IF(ISBLANK(A3668),"",K3668/($M$1+SUM(K$3:K3667)))</f>
        <v/>
      </c>
      <c r="N3668" t="str">
        <f>IF(ISBLANK(A3668),"",IF(H3669=0,NETWORKDAYS($H$3,H3668,holiday!$B$2:$B$10),IF(DAY(H3668)&lt;DAY(H3669),NETWORKDAYS($H$3,H3668,holiday!$B$2:$B$10),0)))</f>
        <v/>
      </c>
      <c r="O3668" t="str">
        <f>IF(ISBLANK(A3668),"",SUMIF($A$3:$A3668,O$2,$B$3:$B3668))</f>
        <v/>
      </c>
      <c r="P3668" t="str">
        <f>IF(ISBLANK(A3668),"",SUMIF($A$3:$A3668,P$2,$B$3:$B3668))</f>
        <v/>
      </c>
      <c r="Q3668" t="str">
        <f>IF(ISBLANK(A3668),"",SUMIF($A$3:$A3668,Q$2,$B$3:$B3668))</f>
        <v/>
      </c>
      <c r="R3668" t="str">
        <f>IF(ISBLANK(A3668),"",SUMIF($A$3:$A3668,R$2,$B$3:$B3668))</f>
        <v/>
      </c>
      <c r="T3668" s="2" t="str">
        <f t="shared" si="459"/>
        <v/>
      </c>
      <c r="U3668" s="2" t="str">
        <f t="shared" si="460"/>
        <v/>
      </c>
      <c r="V3668" s="2" t="str">
        <f t="shared" si="461"/>
        <v/>
      </c>
      <c r="W3668" s="2" t="str">
        <f t="shared" si="462"/>
        <v/>
      </c>
    </row>
    <row r="3669" spans="8:23" x14ac:dyDescent="0.3">
      <c r="H3669" s="12">
        <f t="shared" si="463"/>
        <v>0</v>
      </c>
      <c r="I3669" s="2" t="str">
        <f t="shared" si="456"/>
        <v/>
      </c>
      <c r="J3669" s="2" t="str">
        <f>IF(ISBLANK(A3669),"",-SUM(I$3:I3669))</f>
        <v/>
      </c>
      <c r="K3669" s="2" t="str">
        <f t="shared" si="457"/>
        <v/>
      </c>
      <c r="L3669" s="7" t="str">
        <f t="shared" si="458"/>
        <v/>
      </c>
      <c r="M3669" s="7" t="str">
        <f>IF(ISBLANK(A3669),"",K3669/($M$1+SUM(K$3:K3668)))</f>
        <v/>
      </c>
      <c r="N3669" t="str">
        <f>IF(ISBLANK(A3669),"",IF(H3670=0,NETWORKDAYS($H$3,H3669,holiday!$B$2:$B$10),IF(DAY(H3669)&lt;DAY(H3670),NETWORKDAYS($H$3,H3669,holiday!$B$2:$B$10),0)))</f>
        <v/>
      </c>
      <c r="O3669" t="str">
        <f>IF(ISBLANK(A3669),"",SUMIF($A$3:$A3669,O$2,$B$3:$B3669))</f>
        <v/>
      </c>
      <c r="P3669" t="str">
        <f>IF(ISBLANK(A3669),"",SUMIF($A$3:$A3669,P$2,$B$3:$B3669))</f>
        <v/>
      </c>
      <c r="Q3669" t="str">
        <f>IF(ISBLANK(A3669),"",SUMIF($A$3:$A3669,Q$2,$B$3:$B3669))</f>
        <v/>
      </c>
      <c r="R3669" t="str">
        <f>IF(ISBLANK(A3669),"",SUMIF($A$3:$A3669,R$2,$B$3:$B3669))</f>
        <v/>
      </c>
      <c r="T3669" s="2" t="str">
        <f t="shared" si="459"/>
        <v/>
      </c>
      <c r="U3669" s="2" t="str">
        <f t="shared" si="460"/>
        <v/>
      </c>
      <c r="V3669" s="2" t="str">
        <f t="shared" si="461"/>
        <v/>
      </c>
      <c r="W3669" s="2" t="str">
        <f t="shared" si="462"/>
        <v/>
      </c>
    </row>
    <row r="3670" spans="8:23" x14ac:dyDescent="0.3">
      <c r="H3670" s="12">
        <f t="shared" si="463"/>
        <v>0</v>
      </c>
      <c r="I3670" s="2" t="str">
        <f t="shared" si="456"/>
        <v/>
      </c>
      <c r="J3670" s="2" t="str">
        <f>IF(ISBLANK(A3670),"",-SUM(I$3:I3670))</f>
        <v/>
      </c>
      <c r="K3670" s="2" t="str">
        <f t="shared" si="457"/>
        <v/>
      </c>
      <c r="L3670" s="7" t="str">
        <f t="shared" si="458"/>
        <v/>
      </c>
      <c r="M3670" s="7" t="str">
        <f>IF(ISBLANK(A3670),"",K3670/($M$1+SUM(K$3:K3669)))</f>
        <v/>
      </c>
      <c r="N3670" t="str">
        <f>IF(ISBLANK(A3670),"",IF(H3671=0,NETWORKDAYS($H$3,H3670,holiday!$B$2:$B$10),IF(DAY(H3670)&lt;DAY(H3671),NETWORKDAYS($H$3,H3670,holiday!$B$2:$B$10),0)))</f>
        <v/>
      </c>
      <c r="O3670" t="str">
        <f>IF(ISBLANK(A3670),"",SUMIF($A$3:$A3670,O$2,$B$3:$B3670))</f>
        <v/>
      </c>
      <c r="P3670" t="str">
        <f>IF(ISBLANK(A3670),"",SUMIF($A$3:$A3670,P$2,$B$3:$B3670))</f>
        <v/>
      </c>
      <c r="Q3670" t="str">
        <f>IF(ISBLANK(A3670),"",SUMIF($A$3:$A3670,Q$2,$B$3:$B3670))</f>
        <v/>
      </c>
      <c r="R3670" t="str">
        <f>IF(ISBLANK(A3670),"",SUMIF($A$3:$A3670,R$2,$B$3:$B3670))</f>
        <v/>
      </c>
      <c r="T3670" s="2" t="str">
        <f t="shared" si="459"/>
        <v/>
      </c>
      <c r="U3670" s="2" t="str">
        <f t="shared" si="460"/>
        <v/>
      </c>
      <c r="V3670" s="2" t="str">
        <f t="shared" si="461"/>
        <v/>
      </c>
      <c r="W3670" s="2" t="str">
        <f t="shared" si="462"/>
        <v/>
      </c>
    </row>
    <row r="3671" spans="8:23" x14ac:dyDescent="0.3">
      <c r="H3671" s="12">
        <f t="shared" si="463"/>
        <v>0</v>
      </c>
      <c r="I3671" s="2" t="str">
        <f t="shared" si="456"/>
        <v/>
      </c>
      <c r="J3671" s="2" t="str">
        <f>IF(ISBLANK(A3671),"",-SUM(I$3:I3671))</f>
        <v/>
      </c>
      <c r="K3671" s="2" t="str">
        <f t="shared" si="457"/>
        <v/>
      </c>
      <c r="L3671" s="7" t="str">
        <f t="shared" si="458"/>
        <v/>
      </c>
      <c r="M3671" s="7" t="str">
        <f>IF(ISBLANK(A3671),"",K3671/($M$1+SUM(K$3:K3670)))</f>
        <v/>
      </c>
      <c r="N3671" t="str">
        <f>IF(ISBLANK(A3671),"",IF(H3672=0,NETWORKDAYS($H$3,H3671,holiday!$B$2:$B$10),IF(DAY(H3671)&lt;DAY(H3672),NETWORKDAYS($H$3,H3671,holiday!$B$2:$B$10),0)))</f>
        <v/>
      </c>
      <c r="O3671" t="str">
        <f>IF(ISBLANK(A3671),"",SUMIF($A$3:$A3671,O$2,$B$3:$B3671))</f>
        <v/>
      </c>
      <c r="P3671" t="str">
        <f>IF(ISBLANK(A3671),"",SUMIF($A$3:$A3671,P$2,$B$3:$B3671))</f>
        <v/>
      </c>
      <c r="Q3671" t="str">
        <f>IF(ISBLANK(A3671),"",SUMIF($A$3:$A3671,Q$2,$B$3:$B3671))</f>
        <v/>
      </c>
      <c r="R3671" t="str">
        <f>IF(ISBLANK(A3671),"",SUMIF($A$3:$A3671,R$2,$B$3:$B3671))</f>
        <v/>
      </c>
      <c r="T3671" s="2" t="str">
        <f t="shared" si="459"/>
        <v/>
      </c>
      <c r="U3671" s="2" t="str">
        <f t="shared" si="460"/>
        <v/>
      </c>
      <c r="V3671" s="2" t="str">
        <f t="shared" si="461"/>
        <v/>
      </c>
      <c r="W3671" s="2" t="str">
        <f t="shared" si="462"/>
        <v/>
      </c>
    </row>
    <row r="3672" spans="8:23" x14ac:dyDescent="0.3">
      <c r="H3672" s="12">
        <f t="shared" si="463"/>
        <v>0</v>
      </c>
      <c r="I3672" s="2" t="str">
        <f t="shared" si="456"/>
        <v/>
      </c>
      <c r="J3672" s="2" t="str">
        <f>IF(ISBLANK(A3672),"",-SUM(I$3:I3672))</f>
        <v/>
      </c>
      <c r="K3672" s="2" t="str">
        <f t="shared" si="457"/>
        <v/>
      </c>
      <c r="L3672" s="7" t="str">
        <f t="shared" si="458"/>
        <v/>
      </c>
      <c r="M3672" s="7" t="str">
        <f>IF(ISBLANK(A3672),"",K3672/($M$1+SUM(K$3:K3671)))</f>
        <v/>
      </c>
      <c r="N3672" t="str">
        <f>IF(ISBLANK(A3672),"",IF(H3673=0,NETWORKDAYS($H$3,H3672,holiday!$B$2:$B$10),IF(DAY(H3672)&lt;DAY(H3673),NETWORKDAYS($H$3,H3672,holiday!$B$2:$B$10),0)))</f>
        <v/>
      </c>
      <c r="O3672" t="str">
        <f>IF(ISBLANK(A3672),"",SUMIF($A$3:$A3672,O$2,$B$3:$B3672))</f>
        <v/>
      </c>
      <c r="P3672" t="str">
        <f>IF(ISBLANK(A3672),"",SUMIF($A$3:$A3672,P$2,$B$3:$B3672))</f>
        <v/>
      </c>
      <c r="Q3672" t="str">
        <f>IF(ISBLANK(A3672),"",SUMIF($A$3:$A3672,Q$2,$B$3:$B3672))</f>
        <v/>
      </c>
      <c r="R3672" t="str">
        <f>IF(ISBLANK(A3672),"",SUMIF($A$3:$A3672,R$2,$B$3:$B3672))</f>
        <v/>
      </c>
      <c r="T3672" s="2" t="str">
        <f t="shared" si="459"/>
        <v/>
      </c>
      <c r="U3672" s="2" t="str">
        <f t="shared" si="460"/>
        <v/>
      </c>
      <c r="V3672" s="2" t="str">
        <f t="shared" si="461"/>
        <v/>
      </c>
      <c r="W3672" s="2" t="str">
        <f t="shared" si="462"/>
        <v/>
      </c>
    </row>
    <row r="3673" spans="8:23" x14ac:dyDescent="0.3">
      <c r="H3673" s="12">
        <f t="shared" si="463"/>
        <v>0</v>
      </c>
      <c r="I3673" s="2" t="str">
        <f t="shared" si="456"/>
        <v/>
      </c>
      <c r="J3673" s="2" t="str">
        <f>IF(ISBLANK(A3673),"",-SUM(I$3:I3673))</f>
        <v/>
      </c>
      <c r="K3673" s="2" t="str">
        <f t="shared" si="457"/>
        <v/>
      </c>
      <c r="L3673" s="7" t="str">
        <f t="shared" si="458"/>
        <v/>
      </c>
      <c r="M3673" s="7" t="str">
        <f>IF(ISBLANK(A3673),"",K3673/($M$1+SUM(K$3:K3672)))</f>
        <v/>
      </c>
      <c r="N3673" t="str">
        <f>IF(ISBLANK(A3673),"",IF(H3674=0,NETWORKDAYS($H$3,H3673,holiday!$B$2:$B$10),IF(DAY(H3673)&lt;DAY(H3674),NETWORKDAYS($H$3,H3673,holiday!$B$2:$B$10),0)))</f>
        <v/>
      </c>
      <c r="O3673" t="str">
        <f>IF(ISBLANK(A3673),"",SUMIF($A$3:$A3673,O$2,$B$3:$B3673))</f>
        <v/>
      </c>
      <c r="P3673" t="str">
        <f>IF(ISBLANK(A3673),"",SUMIF($A$3:$A3673,P$2,$B$3:$B3673))</f>
        <v/>
      </c>
      <c r="Q3673" t="str">
        <f>IF(ISBLANK(A3673),"",SUMIF($A$3:$A3673,Q$2,$B$3:$B3673))</f>
        <v/>
      </c>
      <c r="R3673" t="str">
        <f>IF(ISBLANK(A3673),"",SUMIF($A$3:$A3673,R$2,$B$3:$B3673))</f>
        <v/>
      </c>
      <c r="T3673" s="2" t="str">
        <f t="shared" si="459"/>
        <v/>
      </c>
      <c r="U3673" s="2" t="str">
        <f t="shared" si="460"/>
        <v/>
      </c>
      <c r="V3673" s="2" t="str">
        <f t="shared" si="461"/>
        <v/>
      </c>
      <c r="W3673" s="2" t="str">
        <f t="shared" si="462"/>
        <v/>
      </c>
    </row>
    <row r="3674" spans="8:23" x14ac:dyDescent="0.3">
      <c r="H3674" s="12">
        <f t="shared" si="463"/>
        <v>0</v>
      </c>
      <c r="I3674" s="2" t="str">
        <f t="shared" si="456"/>
        <v/>
      </c>
      <c r="J3674" s="2" t="str">
        <f>IF(ISBLANK(A3674),"",-SUM(I$3:I3674))</f>
        <v/>
      </c>
      <c r="K3674" s="2" t="str">
        <f t="shared" si="457"/>
        <v/>
      </c>
      <c r="L3674" s="7" t="str">
        <f t="shared" si="458"/>
        <v/>
      </c>
      <c r="M3674" s="7" t="str">
        <f>IF(ISBLANK(A3674),"",K3674/($M$1+SUM(K$3:K3673)))</f>
        <v/>
      </c>
      <c r="N3674" t="str">
        <f>IF(ISBLANK(A3674),"",IF(H3675=0,NETWORKDAYS($H$3,H3674,holiday!$B$2:$B$10),IF(DAY(H3674)&lt;DAY(H3675),NETWORKDAYS($H$3,H3674,holiday!$B$2:$B$10),0)))</f>
        <v/>
      </c>
      <c r="O3674" t="str">
        <f>IF(ISBLANK(A3674),"",SUMIF($A$3:$A3674,O$2,$B$3:$B3674))</f>
        <v/>
      </c>
      <c r="P3674" t="str">
        <f>IF(ISBLANK(A3674),"",SUMIF($A$3:$A3674,P$2,$B$3:$B3674))</f>
        <v/>
      </c>
      <c r="Q3674" t="str">
        <f>IF(ISBLANK(A3674),"",SUMIF($A$3:$A3674,Q$2,$B$3:$B3674))</f>
        <v/>
      </c>
      <c r="R3674" t="str">
        <f>IF(ISBLANK(A3674),"",SUMIF($A$3:$A3674,R$2,$B$3:$B3674))</f>
        <v/>
      </c>
      <c r="T3674" s="2" t="str">
        <f t="shared" si="459"/>
        <v/>
      </c>
      <c r="U3674" s="2" t="str">
        <f t="shared" si="460"/>
        <v/>
      </c>
      <c r="V3674" s="2" t="str">
        <f t="shared" si="461"/>
        <v/>
      </c>
      <c r="W3674" s="2" t="str">
        <f t="shared" si="462"/>
        <v/>
      </c>
    </row>
    <row r="3675" spans="8:23" x14ac:dyDescent="0.3">
      <c r="H3675" s="12">
        <f t="shared" si="463"/>
        <v>0</v>
      </c>
      <c r="I3675" s="2" t="str">
        <f t="shared" si="456"/>
        <v/>
      </c>
      <c r="J3675" s="2" t="str">
        <f>IF(ISBLANK(A3675),"",-SUM(I$3:I3675))</f>
        <v/>
      </c>
      <c r="K3675" s="2" t="str">
        <f t="shared" si="457"/>
        <v/>
      </c>
      <c r="L3675" s="7" t="str">
        <f t="shared" si="458"/>
        <v/>
      </c>
      <c r="M3675" s="7" t="str">
        <f>IF(ISBLANK(A3675),"",K3675/($M$1+SUM(K$3:K3674)))</f>
        <v/>
      </c>
      <c r="N3675" t="str">
        <f>IF(ISBLANK(A3675),"",IF(H3676=0,NETWORKDAYS($H$3,H3675,holiday!$B$2:$B$10),IF(DAY(H3675)&lt;DAY(H3676),NETWORKDAYS($H$3,H3675,holiday!$B$2:$B$10),0)))</f>
        <v/>
      </c>
      <c r="O3675" t="str">
        <f>IF(ISBLANK(A3675),"",SUMIF($A$3:$A3675,O$2,$B$3:$B3675))</f>
        <v/>
      </c>
      <c r="P3675" t="str">
        <f>IF(ISBLANK(A3675),"",SUMIF($A$3:$A3675,P$2,$B$3:$B3675))</f>
        <v/>
      </c>
      <c r="Q3675" t="str">
        <f>IF(ISBLANK(A3675),"",SUMIF($A$3:$A3675,Q$2,$B$3:$B3675))</f>
        <v/>
      </c>
      <c r="R3675" t="str">
        <f>IF(ISBLANK(A3675),"",SUMIF($A$3:$A3675,R$2,$B$3:$B3675))</f>
        <v/>
      </c>
      <c r="T3675" s="2" t="str">
        <f t="shared" si="459"/>
        <v/>
      </c>
      <c r="U3675" s="2" t="str">
        <f t="shared" si="460"/>
        <v/>
      </c>
      <c r="V3675" s="2" t="str">
        <f t="shared" si="461"/>
        <v/>
      </c>
      <c r="W3675" s="2" t="str">
        <f t="shared" si="462"/>
        <v/>
      </c>
    </row>
    <row r="3676" spans="8:23" x14ac:dyDescent="0.3">
      <c r="H3676" s="12">
        <f t="shared" si="463"/>
        <v>0</v>
      </c>
      <c r="I3676" s="2" t="str">
        <f t="shared" si="456"/>
        <v/>
      </c>
      <c r="J3676" s="2" t="str">
        <f>IF(ISBLANK(A3676),"",-SUM(I$3:I3676))</f>
        <v/>
      </c>
      <c r="K3676" s="2" t="str">
        <f t="shared" si="457"/>
        <v/>
      </c>
      <c r="L3676" s="7" t="str">
        <f t="shared" si="458"/>
        <v/>
      </c>
      <c r="M3676" s="7" t="str">
        <f>IF(ISBLANK(A3676),"",K3676/($M$1+SUM(K$3:K3675)))</f>
        <v/>
      </c>
      <c r="N3676" t="str">
        <f>IF(ISBLANK(A3676),"",IF(H3677=0,NETWORKDAYS($H$3,H3676,holiday!$B$2:$B$10),IF(DAY(H3676)&lt;DAY(H3677),NETWORKDAYS($H$3,H3676,holiday!$B$2:$B$10),0)))</f>
        <v/>
      </c>
      <c r="O3676" t="str">
        <f>IF(ISBLANK(A3676),"",SUMIF($A$3:$A3676,O$2,$B$3:$B3676))</f>
        <v/>
      </c>
      <c r="P3676" t="str">
        <f>IF(ISBLANK(A3676),"",SUMIF($A$3:$A3676,P$2,$B$3:$B3676))</f>
        <v/>
      </c>
      <c r="Q3676" t="str">
        <f>IF(ISBLANK(A3676),"",SUMIF($A$3:$A3676,Q$2,$B$3:$B3676))</f>
        <v/>
      </c>
      <c r="R3676" t="str">
        <f>IF(ISBLANK(A3676),"",SUMIF($A$3:$A3676,R$2,$B$3:$B3676))</f>
        <v/>
      </c>
      <c r="T3676" s="2" t="str">
        <f t="shared" si="459"/>
        <v/>
      </c>
      <c r="U3676" s="2" t="str">
        <f t="shared" si="460"/>
        <v/>
      </c>
      <c r="V3676" s="2" t="str">
        <f t="shared" si="461"/>
        <v/>
      </c>
      <c r="W3676" s="2" t="str">
        <f t="shared" si="462"/>
        <v/>
      </c>
    </row>
    <row r="3677" spans="8:23" x14ac:dyDescent="0.3">
      <c r="H3677" s="12">
        <f t="shared" si="463"/>
        <v>0</v>
      </c>
      <c r="I3677" s="2" t="str">
        <f t="shared" si="456"/>
        <v/>
      </c>
      <c r="J3677" s="2" t="str">
        <f>IF(ISBLANK(A3677),"",-SUM(I$3:I3677))</f>
        <v/>
      </c>
      <c r="K3677" s="2" t="str">
        <f t="shared" si="457"/>
        <v/>
      </c>
      <c r="L3677" s="7" t="str">
        <f t="shared" si="458"/>
        <v/>
      </c>
      <c r="M3677" s="7" t="str">
        <f>IF(ISBLANK(A3677),"",K3677/($M$1+SUM(K$3:K3676)))</f>
        <v/>
      </c>
      <c r="N3677" t="str">
        <f>IF(ISBLANK(A3677),"",IF(H3678=0,NETWORKDAYS($H$3,H3677,holiday!$B$2:$B$10),IF(DAY(H3677)&lt;DAY(H3678),NETWORKDAYS($H$3,H3677,holiday!$B$2:$B$10),0)))</f>
        <v/>
      </c>
      <c r="O3677" t="str">
        <f>IF(ISBLANK(A3677),"",SUMIF($A$3:$A3677,O$2,$B$3:$B3677))</f>
        <v/>
      </c>
      <c r="P3677" t="str">
        <f>IF(ISBLANK(A3677),"",SUMIF($A$3:$A3677,P$2,$B$3:$B3677))</f>
        <v/>
      </c>
      <c r="Q3677" t="str">
        <f>IF(ISBLANK(A3677),"",SUMIF($A$3:$A3677,Q$2,$B$3:$B3677))</f>
        <v/>
      </c>
      <c r="R3677" t="str">
        <f>IF(ISBLANK(A3677),"",SUMIF($A$3:$A3677,R$2,$B$3:$B3677))</f>
        <v/>
      </c>
      <c r="T3677" s="2" t="str">
        <f t="shared" si="459"/>
        <v/>
      </c>
      <c r="U3677" s="2" t="str">
        <f t="shared" si="460"/>
        <v/>
      </c>
      <c r="V3677" s="2" t="str">
        <f t="shared" si="461"/>
        <v/>
      </c>
      <c r="W3677" s="2" t="str">
        <f t="shared" si="462"/>
        <v/>
      </c>
    </row>
    <row r="3678" spans="8:23" x14ac:dyDescent="0.3">
      <c r="H3678" s="12">
        <f t="shared" si="463"/>
        <v>0</v>
      </c>
      <c r="I3678" s="2" t="str">
        <f t="shared" si="456"/>
        <v/>
      </c>
      <c r="J3678" s="2" t="str">
        <f>IF(ISBLANK(A3678),"",-SUM(I$3:I3678))</f>
        <v/>
      </c>
      <c r="K3678" s="2" t="str">
        <f t="shared" si="457"/>
        <v/>
      </c>
      <c r="L3678" s="7" t="str">
        <f t="shared" si="458"/>
        <v/>
      </c>
      <c r="M3678" s="7" t="str">
        <f>IF(ISBLANK(A3678),"",K3678/($M$1+SUM(K$3:K3677)))</f>
        <v/>
      </c>
      <c r="N3678" t="str">
        <f>IF(ISBLANK(A3678),"",IF(H3679=0,NETWORKDAYS($H$3,H3678,holiday!$B$2:$B$10),IF(DAY(H3678)&lt;DAY(H3679),NETWORKDAYS($H$3,H3678,holiday!$B$2:$B$10),0)))</f>
        <v/>
      </c>
      <c r="O3678" t="str">
        <f>IF(ISBLANK(A3678),"",SUMIF($A$3:$A3678,O$2,$B$3:$B3678))</f>
        <v/>
      </c>
      <c r="P3678" t="str">
        <f>IF(ISBLANK(A3678),"",SUMIF($A$3:$A3678,P$2,$B$3:$B3678))</f>
        <v/>
      </c>
      <c r="Q3678" t="str">
        <f>IF(ISBLANK(A3678),"",SUMIF($A$3:$A3678,Q$2,$B$3:$B3678))</f>
        <v/>
      </c>
      <c r="R3678" t="str">
        <f>IF(ISBLANK(A3678),"",SUMIF($A$3:$A3678,R$2,$B$3:$B3678))</f>
        <v/>
      </c>
      <c r="T3678" s="2" t="str">
        <f t="shared" si="459"/>
        <v/>
      </c>
      <c r="U3678" s="2" t="str">
        <f t="shared" si="460"/>
        <v/>
      </c>
      <c r="V3678" s="2" t="str">
        <f t="shared" si="461"/>
        <v/>
      </c>
      <c r="W3678" s="2" t="str">
        <f t="shared" si="462"/>
        <v/>
      </c>
    </row>
    <row r="3679" spans="8:23" x14ac:dyDescent="0.3">
      <c r="H3679" s="12">
        <f t="shared" si="463"/>
        <v>0</v>
      </c>
      <c r="I3679" s="2" t="str">
        <f t="shared" si="456"/>
        <v/>
      </c>
      <c r="J3679" s="2" t="str">
        <f>IF(ISBLANK(A3679),"",-SUM(I$3:I3679))</f>
        <v/>
      </c>
      <c r="K3679" s="2" t="str">
        <f t="shared" si="457"/>
        <v/>
      </c>
      <c r="L3679" s="7" t="str">
        <f t="shared" si="458"/>
        <v/>
      </c>
      <c r="M3679" s="7" t="str">
        <f>IF(ISBLANK(A3679),"",K3679/($M$1+SUM(K$3:K3678)))</f>
        <v/>
      </c>
      <c r="N3679" t="str">
        <f>IF(ISBLANK(A3679),"",IF(H3680=0,NETWORKDAYS($H$3,H3679,holiday!$B$2:$B$10),IF(DAY(H3679)&lt;DAY(H3680),NETWORKDAYS($H$3,H3679,holiday!$B$2:$B$10),0)))</f>
        <v/>
      </c>
      <c r="O3679" t="str">
        <f>IF(ISBLANK(A3679),"",SUMIF($A$3:$A3679,O$2,$B$3:$B3679))</f>
        <v/>
      </c>
      <c r="P3679" t="str">
        <f>IF(ISBLANK(A3679),"",SUMIF($A$3:$A3679,P$2,$B$3:$B3679))</f>
        <v/>
      </c>
      <c r="Q3679" t="str">
        <f>IF(ISBLANK(A3679),"",SUMIF($A$3:$A3679,Q$2,$B$3:$B3679))</f>
        <v/>
      </c>
      <c r="R3679" t="str">
        <f>IF(ISBLANK(A3679),"",SUMIF($A$3:$A3679,R$2,$B$3:$B3679))</f>
        <v/>
      </c>
      <c r="T3679" s="2" t="str">
        <f t="shared" si="459"/>
        <v/>
      </c>
      <c r="U3679" s="2" t="str">
        <f t="shared" si="460"/>
        <v/>
      </c>
      <c r="V3679" s="2" t="str">
        <f t="shared" si="461"/>
        <v/>
      </c>
      <c r="W3679" s="2" t="str">
        <f t="shared" si="462"/>
        <v/>
      </c>
    </row>
    <row r="3680" spans="8:23" x14ac:dyDescent="0.3">
      <c r="H3680" s="12">
        <f t="shared" si="463"/>
        <v>0</v>
      </c>
      <c r="I3680" s="2" t="str">
        <f t="shared" si="456"/>
        <v/>
      </c>
      <c r="J3680" s="2" t="str">
        <f>IF(ISBLANK(A3680),"",-SUM(I$3:I3680))</f>
        <v/>
      </c>
      <c r="K3680" s="2" t="str">
        <f t="shared" si="457"/>
        <v/>
      </c>
      <c r="L3680" s="7" t="str">
        <f t="shared" si="458"/>
        <v/>
      </c>
      <c r="M3680" s="7" t="str">
        <f>IF(ISBLANK(A3680),"",K3680/($M$1+SUM(K$3:K3679)))</f>
        <v/>
      </c>
      <c r="N3680" t="str">
        <f>IF(ISBLANK(A3680),"",IF(H3681=0,NETWORKDAYS($H$3,H3680,holiday!$B$2:$B$10),IF(DAY(H3680)&lt;DAY(H3681),NETWORKDAYS($H$3,H3680,holiday!$B$2:$B$10),0)))</f>
        <v/>
      </c>
      <c r="O3680" t="str">
        <f>IF(ISBLANK(A3680),"",SUMIF($A$3:$A3680,O$2,$B$3:$B3680))</f>
        <v/>
      </c>
      <c r="P3680" t="str">
        <f>IF(ISBLANK(A3680),"",SUMIF($A$3:$A3680,P$2,$B$3:$B3680))</f>
        <v/>
      </c>
      <c r="Q3680" t="str">
        <f>IF(ISBLANK(A3680),"",SUMIF($A$3:$A3680,Q$2,$B$3:$B3680))</f>
        <v/>
      </c>
      <c r="R3680" t="str">
        <f>IF(ISBLANK(A3680),"",SUMIF($A$3:$A3680,R$2,$B$3:$B3680))</f>
        <v/>
      </c>
      <c r="T3680" s="2" t="str">
        <f t="shared" si="459"/>
        <v/>
      </c>
      <c r="U3680" s="2" t="str">
        <f t="shared" si="460"/>
        <v/>
      </c>
      <c r="V3680" s="2" t="str">
        <f t="shared" si="461"/>
        <v/>
      </c>
      <c r="W3680" s="2" t="str">
        <f t="shared" si="462"/>
        <v/>
      </c>
    </row>
    <row r="3681" spans="8:23" x14ac:dyDescent="0.3">
      <c r="H3681" s="12">
        <f t="shared" si="463"/>
        <v>0</v>
      </c>
      <c r="I3681" s="2" t="str">
        <f t="shared" si="456"/>
        <v/>
      </c>
      <c r="J3681" s="2" t="str">
        <f>IF(ISBLANK(A3681),"",-SUM(I$3:I3681))</f>
        <v/>
      </c>
      <c r="K3681" s="2" t="str">
        <f t="shared" si="457"/>
        <v/>
      </c>
      <c r="L3681" s="7" t="str">
        <f t="shared" si="458"/>
        <v/>
      </c>
      <c r="M3681" s="7" t="str">
        <f>IF(ISBLANK(A3681),"",K3681/($M$1+SUM(K$3:K3680)))</f>
        <v/>
      </c>
      <c r="N3681" t="str">
        <f>IF(ISBLANK(A3681),"",IF(H3682=0,NETWORKDAYS($H$3,H3681,holiday!$B$2:$B$10),IF(DAY(H3681)&lt;DAY(H3682),NETWORKDAYS($H$3,H3681,holiday!$B$2:$B$10),0)))</f>
        <v/>
      </c>
      <c r="O3681" t="str">
        <f>IF(ISBLANK(A3681),"",SUMIF($A$3:$A3681,O$2,$B$3:$B3681))</f>
        <v/>
      </c>
      <c r="P3681" t="str">
        <f>IF(ISBLANK(A3681),"",SUMIF($A$3:$A3681,P$2,$B$3:$B3681))</f>
        <v/>
      </c>
      <c r="Q3681" t="str">
        <f>IF(ISBLANK(A3681),"",SUMIF($A$3:$A3681,Q$2,$B$3:$B3681))</f>
        <v/>
      </c>
      <c r="R3681" t="str">
        <f>IF(ISBLANK(A3681),"",SUMIF($A$3:$A3681,R$2,$B$3:$B3681))</f>
        <v/>
      </c>
      <c r="T3681" s="2" t="str">
        <f t="shared" si="459"/>
        <v/>
      </c>
      <c r="U3681" s="2" t="str">
        <f t="shared" si="460"/>
        <v/>
      </c>
      <c r="V3681" s="2" t="str">
        <f t="shared" si="461"/>
        <v/>
      </c>
      <c r="W3681" s="2" t="str">
        <f t="shared" si="462"/>
        <v/>
      </c>
    </row>
    <row r="3682" spans="8:23" x14ac:dyDescent="0.3">
      <c r="H3682" s="12">
        <f t="shared" si="463"/>
        <v>0</v>
      </c>
      <c r="I3682" s="2" t="str">
        <f t="shared" si="456"/>
        <v/>
      </c>
      <c r="J3682" s="2" t="str">
        <f>IF(ISBLANK(A3682),"",-SUM(I$3:I3682))</f>
        <v/>
      </c>
      <c r="K3682" s="2" t="str">
        <f t="shared" si="457"/>
        <v/>
      </c>
      <c r="L3682" s="7" t="str">
        <f t="shared" si="458"/>
        <v/>
      </c>
      <c r="M3682" s="7" t="str">
        <f>IF(ISBLANK(A3682),"",K3682/($M$1+SUM(K$3:K3681)))</f>
        <v/>
      </c>
      <c r="N3682" t="str">
        <f>IF(ISBLANK(A3682),"",IF(H3683=0,NETWORKDAYS($H$3,H3682,holiday!$B$2:$B$10),IF(DAY(H3682)&lt;DAY(H3683),NETWORKDAYS($H$3,H3682,holiday!$B$2:$B$10),0)))</f>
        <v/>
      </c>
      <c r="O3682" t="str">
        <f>IF(ISBLANK(A3682),"",SUMIF($A$3:$A3682,O$2,$B$3:$B3682))</f>
        <v/>
      </c>
      <c r="P3682" t="str">
        <f>IF(ISBLANK(A3682),"",SUMIF($A$3:$A3682,P$2,$B$3:$B3682))</f>
        <v/>
      </c>
      <c r="Q3682" t="str">
        <f>IF(ISBLANK(A3682),"",SUMIF($A$3:$A3682,Q$2,$B$3:$B3682))</f>
        <v/>
      </c>
      <c r="R3682" t="str">
        <f>IF(ISBLANK(A3682),"",SUMIF($A$3:$A3682,R$2,$B$3:$B3682))</f>
        <v/>
      </c>
      <c r="T3682" s="2" t="str">
        <f t="shared" si="459"/>
        <v/>
      </c>
      <c r="U3682" s="2" t="str">
        <f t="shared" si="460"/>
        <v/>
      </c>
      <c r="V3682" s="2" t="str">
        <f t="shared" si="461"/>
        <v/>
      </c>
      <c r="W3682" s="2" t="str">
        <f t="shared" si="462"/>
        <v/>
      </c>
    </row>
    <row r="3683" spans="8:23" x14ac:dyDescent="0.3">
      <c r="H3683" s="12">
        <f t="shared" si="463"/>
        <v>0</v>
      </c>
      <c r="I3683" s="2" t="str">
        <f t="shared" si="456"/>
        <v/>
      </c>
      <c r="J3683" s="2" t="str">
        <f>IF(ISBLANK(A3683),"",-SUM(I$3:I3683))</f>
        <v/>
      </c>
      <c r="K3683" s="2" t="str">
        <f t="shared" si="457"/>
        <v/>
      </c>
      <c r="L3683" s="7" t="str">
        <f t="shared" si="458"/>
        <v/>
      </c>
      <c r="M3683" s="7" t="str">
        <f>IF(ISBLANK(A3683),"",K3683/($M$1+SUM(K$3:K3682)))</f>
        <v/>
      </c>
      <c r="N3683" t="str">
        <f>IF(ISBLANK(A3683),"",IF(H3684=0,NETWORKDAYS($H$3,H3683,holiday!$B$2:$B$10),IF(DAY(H3683)&lt;DAY(H3684),NETWORKDAYS($H$3,H3683,holiday!$B$2:$B$10),0)))</f>
        <v/>
      </c>
      <c r="O3683" t="str">
        <f>IF(ISBLANK(A3683),"",SUMIF($A$3:$A3683,O$2,$B$3:$B3683))</f>
        <v/>
      </c>
      <c r="P3683" t="str">
        <f>IF(ISBLANK(A3683),"",SUMIF($A$3:$A3683,P$2,$B$3:$B3683))</f>
        <v/>
      </c>
      <c r="Q3683" t="str">
        <f>IF(ISBLANK(A3683),"",SUMIF($A$3:$A3683,Q$2,$B$3:$B3683))</f>
        <v/>
      </c>
      <c r="R3683" t="str">
        <f>IF(ISBLANK(A3683),"",SUMIF($A$3:$A3683,R$2,$B$3:$B3683))</f>
        <v/>
      </c>
      <c r="T3683" s="2" t="str">
        <f t="shared" si="459"/>
        <v/>
      </c>
      <c r="U3683" s="2" t="str">
        <f t="shared" si="460"/>
        <v/>
      </c>
      <c r="V3683" s="2" t="str">
        <f t="shared" si="461"/>
        <v/>
      </c>
      <c r="W3683" s="2" t="str">
        <f t="shared" si="462"/>
        <v/>
      </c>
    </row>
    <row r="3684" spans="8:23" x14ac:dyDescent="0.3">
      <c r="H3684" s="12">
        <f t="shared" si="463"/>
        <v>0</v>
      </c>
      <c r="I3684" s="2" t="str">
        <f t="shared" si="456"/>
        <v/>
      </c>
      <c r="J3684" s="2" t="str">
        <f>IF(ISBLANK(A3684),"",-SUM(I$3:I3684))</f>
        <v/>
      </c>
      <c r="K3684" s="2" t="str">
        <f t="shared" si="457"/>
        <v/>
      </c>
      <c r="L3684" s="7" t="str">
        <f t="shared" si="458"/>
        <v/>
      </c>
      <c r="M3684" s="7" t="str">
        <f>IF(ISBLANK(A3684),"",K3684/($M$1+SUM(K$3:K3683)))</f>
        <v/>
      </c>
      <c r="N3684" t="str">
        <f>IF(ISBLANK(A3684),"",IF(H3685=0,NETWORKDAYS($H$3,H3684,holiday!$B$2:$B$10),IF(DAY(H3684)&lt;DAY(H3685),NETWORKDAYS($H$3,H3684,holiday!$B$2:$B$10),0)))</f>
        <v/>
      </c>
      <c r="O3684" t="str">
        <f>IF(ISBLANK(A3684),"",SUMIF($A$3:$A3684,O$2,$B$3:$B3684))</f>
        <v/>
      </c>
      <c r="P3684" t="str">
        <f>IF(ISBLANK(A3684),"",SUMIF($A$3:$A3684,P$2,$B$3:$B3684))</f>
        <v/>
      </c>
      <c r="Q3684" t="str">
        <f>IF(ISBLANK(A3684),"",SUMIF($A$3:$A3684,Q$2,$B$3:$B3684))</f>
        <v/>
      </c>
      <c r="R3684" t="str">
        <f>IF(ISBLANK(A3684),"",SUMIF($A$3:$A3684,R$2,$B$3:$B3684))</f>
        <v/>
      </c>
      <c r="T3684" s="2" t="str">
        <f t="shared" si="459"/>
        <v/>
      </c>
      <c r="U3684" s="2" t="str">
        <f t="shared" si="460"/>
        <v/>
      </c>
      <c r="V3684" s="2" t="str">
        <f t="shared" si="461"/>
        <v/>
      </c>
      <c r="W3684" s="2" t="str">
        <f t="shared" si="462"/>
        <v/>
      </c>
    </row>
    <row r="3685" spans="8:23" x14ac:dyDescent="0.3">
      <c r="H3685" s="12">
        <f t="shared" si="463"/>
        <v>0</v>
      </c>
      <c r="I3685" s="2" t="str">
        <f t="shared" si="456"/>
        <v/>
      </c>
      <c r="J3685" s="2" t="str">
        <f>IF(ISBLANK(A3685),"",-SUM(I$3:I3685))</f>
        <v/>
      </c>
      <c r="K3685" s="2" t="str">
        <f t="shared" si="457"/>
        <v/>
      </c>
      <c r="L3685" s="7" t="str">
        <f t="shared" si="458"/>
        <v/>
      </c>
      <c r="M3685" s="7" t="str">
        <f>IF(ISBLANK(A3685),"",K3685/($M$1+SUM(K$3:K3684)))</f>
        <v/>
      </c>
      <c r="N3685" t="str">
        <f>IF(ISBLANK(A3685),"",IF(H3686=0,NETWORKDAYS($H$3,H3685,holiday!$B$2:$B$10),IF(DAY(H3685)&lt;DAY(H3686),NETWORKDAYS($H$3,H3685,holiday!$B$2:$B$10),0)))</f>
        <v/>
      </c>
      <c r="O3685" t="str">
        <f>IF(ISBLANK(A3685),"",SUMIF($A$3:$A3685,O$2,$B$3:$B3685))</f>
        <v/>
      </c>
      <c r="P3685" t="str">
        <f>IF(ISBLANK(A3685),"",SUMIF($A$3:$A3685,P$2,$B$3:$B3685))</f>
        <v/>
      </c>
      <c r="Q3685" t="str">
        <f>IF(ISBLANK(A3685),"",SUMIF($A$3:$A3685,Q$2,$B$3:$B3685))</f>
        <v/>
      </c>
      <c r="R3685" t="str">
        <f>IF(ISBLANK(A3685),"",SUMIF($A$3:$A3685,R$2,$B$3:$B3685))</f>
        <v/>
      </c>
      <c r="T3685" s="2" t="str">
        <f t="shared" si="459"/>
        <v/>
      </c>
      <c r="U3685" s="2" t="str">
        <f t="shared" si="460"/>
        <v/>
      </c>
      <c r="V3685" s="2" t="str">
        <f t="shared" si="461"/>
        <v/>
      </c>
      <c r="W3685" s="2" t="str">
        <f t="shared" si="462"/>
        <v/>
      </c>
    </row>
    <row r="3686" spans="8:23" x14ac:dyDescent="0.3">
      <c r="H3686" s="12">
        <f t="shared" si="463"/>
        <v>0</v>
      </c>
      <c r="I3686" s="2" t="str">
        <f t="shared" si="456"/>
        <v/>
      </c>
      <c r="J3686" s="2" t="str">
        <f>IF(ISBLANK(A3686),"",-SUM(I$3:I3686))</f>
        <v/>
      </c>
      <c r="K3686" s="2" t="str">
        <f t="shared" si="457"/>
        <v/>
      </c>
      <c r="L3686" s="7" t="str">
        <f t="shared" si="458"/>
        <v/>
      </c>
      <c r="M3686" s="7" t="str">
        <f>IF(ISBLANK(A3686),"",K3686/($M$1+SUM(K$3:K3685)))</f>
        <v/>
      </c>
      <c r="N3686" t="str">
        <f>IF(ISBLANK(A3686),"",IF(H3687=0,NETWORKDAYS($H$3,H3686,holiday!$B$2:$B$10),IF(DAY(H3686)&lt;DAY(H3687),NETWORKDAYS($H$3,H3686,holiday!$B$2:$B$10),0)))</f>
        <v/>
      </c>
      <c r="O3686" t="str">
        <f>IF(ISBLANK(A3686),"",SUMIF($A$3:$A3686,O$2,$B$3:$B3686))</f>
        <v/>
      </c>
      <c r="P3686" t="str">
        <f>IF(ISBLANK(A3686),"",SUMIF($A$3:$A3686,P$2,$B$3:$B3686))</f>
        <v/>
      </c>
      <c r="Q3686" t="str">
        <f>IF(ISBLANK(A3686),"",SUMIF($A$3:$A3686,Q$2,$B$3:$B3686))</f>
        <v/>
      </c>
      <c r="R3686" t="str">
        <f>IF(ISBLANK(A3686),"",SUMIF($A$3:$A3686,R$2,$B$3:$B3686))</f>
        <v/>
      </c>
      <c r="T3686" s="2" t="str">
        <f t="shared" si="459"/>
        <v/>
      </c>
      <c r="U3686" s="2" t="str">
        <f t="shared" si="460"/>
        <v/>
      </c>
      <c r="V3686" s="2" t="str">
        <f t="shared" si="461"/>
        <v/>
      </c>
      <c r="W3686" s="2" t="str">
        <f t="shared" si="462"/>
        <v/>
      </c>
    </row>
    <row r="3687" spans="8:23" x14ac:dyDescent="0.3">
      <c r="H3687" s="12">
        <f t="shared" si="463"/>
        <v>0</v>
      </c>
      <c r="I3687" s="2" t="str">
        <f t="shared" si="456"/>
        <v/>
      </c>
      <c r="J3687" s="2" t="str">
        <f>IF(ISBLANK(A3687),"",-SUM(I$3:I3687))</f>
        <v/>
      </c>
      <c r="K3687" s="2" t="str">
        <f t="shared" si="457"/>
        <v/>
      </c>
      <c r="L3687" s="7" t="str">
        <f t="shared" si="458"/>
        <v/>
      </c>
      <c r="M3687" s="7" t="str">
        <f>IF(ISBLANK(A3687),"",K3687/($M$1+SUM(K$3:K3686)))</f>
        <v/>
      </c>
      <c r="N3687" t="str">
        <f>IF(ISBLANK(A3687),"",IF(H3688=0,NETWORKDAYS($H$3,H3687,holiday!$B$2:$B$10),IF(DAY(H3687)&lt;DAY(H3688),NETWORKDAYS($H$3,H3687,holiday!$B$2:$B$10),0)))</f>
        <v/>
      </c>
      <c r="O3687" t="str">
        <f>IF(ISBLANK(A3687),"",SUMIF($A$3:$A3687,O$2,$B$3:$B3687))</f>
        <v/>
      </c>
      <c r="P3687" t="str">
        <f>IF(ISBLANK(A3687),"",SUMIF($A$3:$A3687,P$2,$B$3:$B3687))</f>
        <v/>
      </c>
      <c r="Q3687" t="str">
        <f>IF(ISBLANK(A3687),"",SUMIF($A$3:$A3687,Q$2,$B$3:$B3687))</f>
        <v/>
      </c>
      <c r="R3687" t="str">
        <f>IF(ISBLANK(A3687),"",SUMIF($A$3:$A3687,R$2,$B$3:$B3687))</f>
        <v/>
      </c>
      <c r="T3687" s="2" t="str">
        <f t="shared" si="459"/>
        <v/>
      </c>
      <c r="U3687" s="2" t="str">
        <f t="shared" si="460"/>
        <v/>
      </c>
      <c r="V3687" s="2" t="str">
        <f t="shared" si="461"/>
        <v/>
      </c>
      <c r="W3687" s="2" t="str">
        <f t="shared" si="462"/>
        <v/>
      </c>
    </row>
    <row r="3688" spans="8:23" x14ac:dyDescent="0.3">
      <c r="H3688" s="12">
        <f t="shared" si="463"/>
        <v>0</v>
      </c>
      <c r="I3688" s="2" t="str">
        <f t="shared" ref="I3688:I3751" si="464">IF(ISBLANK(A3688),"",-B3688*C3688)</f>
        <v/>
      </c>
      <c r="J3688" s="2" t="str">
        <f>IF(ISBLANK(A3688),"",-SUM(I$3:I3688))</f>
        <v/>
      </c>
      <c r="K3688" s="2" t="str">
        <f t="shared" ref="K3688:K3751" si="465">IF(ISBLANK(A3688),"",SUMPRODUCT(O3688:R3688,T3688:W3688)-J3688)</f>
        <v/>
      </c>
      <c r="L3688" s="7" t="str">
        <f t="shared" ref="L3688:L3751" si="466">IF(ISBLANK(A3688),"",K3688/$M$1)</f>
        <v/>
      </c>
      <c r="M3688" s="7" t="str">
        <f>IF(ISBLANK(A3688),"",K3688/($M$1+SUM(K$3:K3687)))</f>
        <v/>
      </c>
      <c r="N3688" t="str">
        <f>IF(ISBLANK(A3688),"",IF(H3689=0,NETWORKDAYS($H$3,H3688,holiday!$B$2:$B$10),IF(DAY(H3688)&lt;DAY(H3689),NETWORKDAYS($H$3,H3688,holiday!$B$2:$B$10),0)))</f>
        <v/>
      </c>
      <c r="O3688" t="str">
        <f>IF(ISBLANK(A3688),"",SUMIF($A$3:$A3688,O$2,$B$3:$B3688))</f>
        <v/>
      </c>
      <c r="P3688" t="str">
        <f>IF(ISBLANK(A3688),"",SUMIF($A$3:$A3688,P$2,$B$3:$B3688))</f>
        <v/>
      </c>
      <c r="Q3688" t="str">
        <f>IF(ISBLANK(A3688),"",SUMIF($A$3:$A3688,Q$2,$B$3:$B3688))</f>
        <v/>
      </c>
      <c r="R3688" t="str">
        <f>IF(ISBLANK(A3688),"",SUMIF($A$3:$A3688,R$2,$B$3:$B3688))</f>
        <v/>
      </c>
      <c r="T3688" s="2" t="str">
        <f t="shared" ref="T3688:T3751" si="467">IF(ISBLANK(A3688),"",IF($A3688=T$2,$C3688,T3687))</f>
        <v/>
      </c>
      <c r="U3688" s="2" t="str">
        <f t="shared" ref="U3688:U3751" si="468">IF(ISBLANK(A3688),"",IF($A3688=U$2,$C3688,U3687))</f>
        <v/>
      </c>
      <c r="V3688" s="2" t="str">
        <f t="shared" ref="V3688:V3751" si="469">IF(ISBLANK(A3688),"",IF($A3688=V$2,$C3688,V3687))</f>
        <v/>
      </c>
      <c r="W3688" s="2" t="str">
        <f t="shared" ref="W3688:W3751" si="470">IF(ISBLANK(A3688),"",IF($A3688=W$2,$C3688,W3687))</f>
        <v/>
      </c>
    </row>
    <row r="3689" spans="8:23" x14ac:dyDescent="0.3">
      <c r="H3689" s="12">
        <f t="shared" si="463"/>
        <v>0</v>
      </c>
      <c r="I3689" s="2" t="str">
        <f t="shared" si="464"/>
        <v/>
      </c>
      <c r="J3689" s="2" t="str">
        <f>IF(ISBLANK(A3689),"",-SUM(I$3:I3689))</f>
        <v/>
      </c>
      <c r="K3689" s="2" t="str">
        <f t="shared" si="465"/>
        <v/>
      </c>
      <c r="L3689" s="7" t="str">
        <f t="shared" si="466"/>
        <v/>
      </c>
      <c r="M3689" s="7" t="str">
        <f>IF(ISBLANK(A3689),"",K3689/($M$1+SUM(K$3:K3688)))</f>
        <v/>
      </c>
      <c r="N3689" t="str">
        <f>IF(ISBLANK(A3689),"",IF(H3690=0,NETWORKDAYS($H$3,H3689,holiday!$B$2:$B$10),IF(DAY(H3689)&lt;DAY(H3690),NETWORKDAYS($H$3,H3689,holiday!$B$2:$B$10),0)))</f>
        <v/>
      </c>
      <c r="O3689" t="str">
        <f>IF(ISBLANK(A3689),"",SUMIF($A$3:$A3689,O$2,$B$3:$B3689))</f>
        <v/>
      </c>
      <c r="P3689" t="str">
        <f>IF(ISBLANK(A3689),"",SUMIF($A$3:$A3689,P$2,$B$3:$B3689))</f>
        <v/>
      </c>
      <c r="Q3689" t="str">
        <f>IF(ISBLANK(A3689),"",SUMIF($A$3:$A3689,Q$2,$B$3:$B3689))</f>
        <v/>
      </c>
      <c r="R3689" t="str">
        <f>IF(ISBLANK(A3689),"",SUMIF($A$3:$A3689,R$2,$B$3:$B3689))</f>
        <v/>
      </c>
      <c r="T3689" s="2" t="str">
        <f t="shared" si="467"/>
        <v/>
      </c>
      <c r="U3689" s="2" t="str">
        <f t="shared" si="468"/>
        <v/>
      </c>
      <c r="V3689" s="2" t="str">
        <f t="shared" si="469"/>
        <v/>
      </c>
      <c r="W3689" s="2" t="str">
        <f t="shared" si="470"/>
        <v/>
      </c>
    </row>
    <row r="3690" spans="8:23" x14ac:dyDescent="0.3">
      <c r="H3690" s="12">
        <f t="shared" si="463"/>
        <v>0</v>
      </c>
      <c r="I3690" s="2" t="str">
        <f t="shared" si="464"/>
        <v/>
      </c>
      <c r="J3690" s="2" t="str">
        <f>IF(ISBLANK(A3690),"",-SUM(I$3:I3690))</f>
        <v/>
      </c>
      <c r="K3690" s="2" t="str">
        <f t="shared" si="465"/>
        <v/>
      </c>
      <c r="L3690" s="7" t="str">
        <f t="shared" si="466"/>
        <v/>
      </c>
      <c r="M3690" s="7" t="str">
        <f>IF(ISBLANK(A3690),"",K3690/($M$1+SUM(K$3:K3689)))</f>
        <v/>
      </c>
      <c r="N3690" t="str">
        <f>IF(ISBLANK(A3690),"",IF(H3691=0,NETWORKDAYS($H$3,H3690,holiday!$B$2:$B$10),IF(DAY(H3690)&lt;DAY(H3691),NETWORKDAYS($H$3,H3690,holiday!$B$2:$B$10),0)))</f>
        <v/>
      </c>
      <c r="O3690" t="str">
        <f>IF(ISBLANK(A3690),"",SUMIF($A$3:$A3690,O$2,$B$3:$B3690))</f>
        <v/>
      </c>
      <c r="P3690" t="str">
        <f>IF(ISBLANK(A3690),"",SUMIF($A$3:$A3690,P$2,$B$3:$B3690))</f>
        <v/>
      </c>
      <c r="Q3690" t="str">
        <f>IF(ISBLANK(A3690),"",SUMIF($A$3:$A3690,Q$2,$B$3:$B3690))</f>
        <v/>
      </c>
      <c r="R3690" t="str">
        <f>IF(ISBLANK(A3690),"",SUMIF($A$3:$A3690,R$2,$B$3:$B3690))</f>
        <v/>
      </c>
      <c r="T3690" s="2" t="str">
        <f t="shared" si="467"/>
        <v/>
      </c>
      <c r="U3690" s="2" t="str">
        <f t="shared" si="468"/>
        <v/>
      </c>
      <c r="V3690" s="2" t="str">
        <f t="shared" si="469"/>
        <v/>
      </c>
      <c r="W3690" s="2" t="str">
        <f t="shared" si="470"/>
        <v/>
      </c>
    </row>
    <row r="3691" spans="8:23" x14ac:dyDescent="0.3">
      <c r="H3691" s="12">
        <f t="shared" si="463"/>
        <v>0</v>
      </c>
      <c r="I3691" s="2" t="str">
        <f t="shared" si="464"/>
        <v/>
      </c>
      <c r="J3691" s="2" t="str">
        <f>IF(ISBLANK(A3691),"",-SUM(I$3:I3691))</f>
        <v/>
      </c>
      <c r="K3691" s="2" t="str">
        <f t="shared" si="465"/>
        <v/>
      </c>
      <c r="L3691" s="7" t="str">
        <f t="shared" si="466"/>
        <v/>
      </c>
      <c r="M3691" s="7" t="str">
        <f>IF(ISBLANK(A3691),"",K3691/($M$1+SUM(K$3:K3690)))</f>
        <v/>
      </c>
      <c r="N3691" t="str">
        <f>IF(ISBLANK(A3691),"",IF(H3692=0,NETWORKDAYS($H$3,H3691,holiday!$B$2:$B$10),IF(DAY(H3691)&lt;DAY(H3692),NETWORKDAYS($H$3,H3691,holiday!$B$2:$B$10),0)))</f>
        <v/>
      </c>
      <c r="O3691" t="str">
        <f>IF(ISBLANK(A3691),"",SUMIF($A$3:$A3691,O$2,$B$3:$B3691))</f>
        <v/>
      </c>
      <c r="P3691" t="str">
        <f>IF(ISBLANK(A3691),"",SUMIF($A$3:$A3691,P$2,$B$3:$B3691))</f>
        <v/>
      </c>
      <c r="Q3691" t="str">
        <f>IF(ISBLANK(A3691),"",SUMIF($A$3:$A3691,Q$2,$B$3:$B3691))</f>
        <v/>
      </c>
      <c r="R3691" t="str">
        <f>IF(ISBLANK(A3691),"",SUMIF($A$3:$A3691,R$2,$B$3:$B3691))</f>
        <v/>
      </c>
      <c r="T3691" s="2" t="str">
        <f t="shared" si="467"/>
        <v/>
      </c>
      <c r="U3691" s="2" t="str">
        <f t="shared" si="468"/>
        <v/>
      </c>
      <c r="V3691" s="2" t="str">
        <f t="shared" si="469"/>
        <v/>
      </c>
      <c r="W3691" s="2" t="str">
        <f t="shared" si="470"/>
        <v/>
      </c>
    </row>
    <row r="3692" spans="8:23" x14ac:dyDescent="0.3">
      <c r="H3692" s="12">
        <f t="shared" si="463"/>
        <v>0</v>
      </c>
      <c r="I3692" s="2" t="str">
        <f t="shared" si="464"/>
        <v/>
      </c>
      <c r="J3692" s="2" t="str">
        <f>IF(ISBLANK(A3692),"",-SUM(I$3:I3692))</f>
        <v/>
      </c>
      <c r="K3692" s="2" t="str">
        <f t="shared" si="465"/>
        <v/>
      </c>
      <c r="L3692" s="7" t="str">
        <f t="shared" si="466"/>
        <v/>
      </c>
      <c r="M3692" s="7" t="str">
        <f>IF(ISBLANK(A3692),"",K3692/($M$1+SUM(K$3:K3691)))</f>
        <v/>
      </c>
      <c r="N3692" t="str">
        <f>IF(ISBLANK(A3692),"",IF(H3693=0,NETWORKDAYS($H$3,H3692,holiday!$B$2:$B$10),IF(DAY(H3692)&lt;DAY(H3693),NETWORKDAYS($H$3,H3692,holiday!$B$2:$B$10),0)))</f>
        <v/>
      </c>
      <c r="O3692" t="str">
        <f>IF(ISBLANK(A3692),"",SUMIF($A$3:$A3692,O$2,$B$3:$B3692))</f>
        <v/>
      </c>
      <c r="P3692" t="str">
        <f>IF(ISBLANK(A3692),"",SUMIF($A$3:$A3692,P$2,$B$3:$B3692))</f>
        <v/>
      </c>
      <c r="Q3692" t="str">
        <f>IF(ISBLANK(A3692),"",SUMIF($A$3:$A3692,Q$2,$B$3:$B3692))</f>
        <v/>
      </c>
      <c r="R3692" t="str">
        <f>IF(ISBLANK(A3692),"",SUMIF($A$3:$A3692,R$2,$B$3:$B3692))</f>
        <v/>
      </c>
      <c r="T3692" s="2" t="str">
        <f t="shared" si="467"/>
        <v/>
      </c>
      <c r="U3692" s="2" t="str">
        <f t="shared" si="468"/>
        <v/>
      </c>
      <c r="V3692" s="2" t="str">
        <f t="shared" si="469"/>
        <v/>
      </c>
      <c r="W3692" s="2" t="str">
        <f t="shared" si="470"/>
        <v/>
      </c>
    </row>
    <row r="3693" spans="8:23" x14ac:dyDescent="0.3">
      <c r="H3693" s="12">
        <f t="shared" si="463"/>
        <v>0</v>
      </c>
      <c r="I3693" s="2" t="str">
        <f t="shared" si="464"/>
        <v/>
      </c>
      <c r="J3693" s="2" t="str">
        <f>IF(ISBLANK(A3693),"",-SUM(I$3:I3693))</f>
        <v/>
      </c>
      <c r="K3693" s="2" t="str">
        <f t="shared" si="465"/>
        <v/>
      </c>
      <c r="L3693" s="7" t="str">
        <f t="shared" si="466"/>
        <v/>
      </c>
      <c r="M3693" s="7" t="str">
        <f>IF(ISBLANK(A3693),"",K3693/($M$1+SUM(K$3:K3692)))</f>
        <v/>
      </c>
      <c r="N3693" t="str">
        <f>IF(ISBLANK(A3693),"",IF(H3694=0,NETWORKDAYS($H$3,H3693,holiday!$B$2:$B$10),IF(DAY(H3693)&lt;DAY(H3694),NETWORKDAYS($H$3,H3693,holiday!$B$2:$B$10),0)))</f>
        <v/>
      </c>
      <c r="O3693" t="str">
        <f>IF(ISBLANK(A3693),"",SUMIF($A$3:$A3693,O$2,$B$3:$B3693))</f>
        <v/>
      </c>
      <c r="P3693" t="str">
        <f>IF(ISBLANK(A3693),"",SUMIF($A$3:$A3693,P$2,$B$3:$B3693))</f>
        <v/>
      </c>
      <c r="Q3693" t="str">
        <f>IF(ISBLANK(A3693),"",SUMIF($A$3:$A3693,Q$2,$B$3:$B3693))</f>
        <v/>
      </c>
      <c r="R3693" t="str">
        <f>IF(ISBLANK(A3693),"",SUMIF($A$3:$A3693,R$2,$B$3:$B3693))</f>
        <v/>
      </c>
      <c r="T3693" s="2" t="str">
        <f t="shared" si="467"/>
        <v/>
      </c>
      <c r="U3693" s="2" t="str">
        <f t="shared" si="468"/>
        <v/>
      </c>
      <c r="V3693" s="2" t="str">
        <f t="shared" si="469"/>
        <v/>
      </c>
      <c r="W3693" s="2" t="str">
        <f t="shared" si="470"/>
        <v/>
      </c>
    </row>
    <row r="3694" spans="8:23" x14ac:dyDescent="0.3">
      <c r="H3694" s="12">
        <f t="shared" si="463"/>
        <v>0</v>
      </c>
      <c r="I3694" s="2" t="str">
        <f t="shared" si="464"/>
        <v/>
      </c>
      <c r="J3694" s="2" t="str">
        <f>IF(ISBLANK(A3694),"",-SUM(I$3:I3694))</f>
        <v/>
      </c>
      <c r="K3694" s="2" t="str">
        <f t="shared" si="465"/>
        <v/>
      </c>
      <c r="L3694" s="7" t="str">
        <f t="shared" si="466"/>
        <v/>
      </c>
      <c r="M3694" s="7" t="str">
        <f>IF(ISBLANK(A3694),"",K3694/($M$1+SUM(K$3:K3693)))</f>
        <v/>
      </c>
      <c r="N3694" t="str">
        <f>IF(ISBLANK(A3694),"",IF(H3695=0,NETWORKDAYS($H$3,H3694,holiday!$B$2:$B$10),IF(DAY(H3694)&lt;DAY(H3695),NETWORKDAYS($H$3,H3694,holiday!$B$2:$B$10),0)))</f>
        <v/>
      </c>
      <c r="O3694" t="str">
        <f>IF(ISBLANK(A3694),"",SUMIF($A$3:$A3694,O$2,$B$3:$B3694))</f>
        <v/>
      </c>
      <c r="P3694" t="str">
        <f>IF(ISBLANK(A3694),"",SUMIF($A$3:$A3694,P$2,$B$3:$B3694))</f>
        <v/>
      </c>
      <c r="Q3694" t="str">
        <f>IF(ISBLANK(A3694),"",SUMIF($A$3:$A3694,Q$2,$B$3:$B3694))</f>
        <v/>
      </c>
      <c r="R3694" t="str">
        <f>IF(ISBLANK(A3694),"",SUMIF($A$3:$A3694,R$2,$B$3:$B3694))</f>
        <v/>
      </c>
      <c r="T3694" s="2" t="str">
        <f t="shared" si="467"/>
        <v/>
      </c>
      <c r="U3694" s="2" t="str">
        <f t="shared" si="468"/>
        <v/>
      </c>
      <c r="V3694" s="2" t="str">
        <f t="shared" si="469"/>
        <v/>
      </c>
      <c r="W3694" s="2" t="str">
        <f t="shared" si="470"/>
        <v/>
      </c>
    </row>
    <row r="3695" spans="8:23" x14ac:dyDescent="0.3">
      <c r="H3695" s="12">
        <f t="shared" si="463"/>
        <v>0</v>
      </c>
      <c r="I3695" s="2" t="str">
        <f t="shared" si="464"/>
        <v/>
      </c>
      <c r="J3695" s="2" t="str">
        <f>IF(ISBLANK(A3695),"",-SUM(I$3:I3695))</f>
        <v/>
      </c>
      <c r="K3695" s="2" t="str">
        <f t="shared" si="465"/>
        <v/>
      </c>
      <c r="L3695" s="7" t="str">
        <f t="shared" si="466"/>
        <v/>
      </c>
      <c r="M3695" s="7" t="str">
        <f>IF(ISBLANK(A3695),"",K3695/($M$1+SUM(K$3:K3694)))</f>
        <v/>
      </c>
      <c r="N3695" t="str">
        <f>IF(ISBLANK(A3695),"",IF(H3696=0,NETWORKDAYS($H$3,H3695,holiday!$B$2:$B$10),IF(DAY(H3695)&lt;DAY(H3696),NETWORKDAYS($H$3,H3695,holiday!$B$2:$B$10),0)))</f>
        <v/>
      </c>
      <c r="O3695" t="str">
        <f>IF(ISBLANK(A3695),"",SUMIF($A$3:$A3695,O$2,$B$3:$B3695))</f>
        <v/>
      </c>
      <c r="P3695" t="str">
        <f>IF(ISBLANK(A3695),"",SUMIF($A$3:$A3695,P$2,$B$3:$B3695))</f>
        <v/>
      </c>
      <c r="Q3695" t="str">
        <f>IF(ISBLANK(A3695),"",SUMIF($A$3:$A3695,Q$2,$B$3:$B3695))</f>
        <v/>
      </c>
      <c r="R3695" t="str">
        <f>IF(ISBLANK(A3695),"",SUMIF($A$3:$A3695,R$2,$B$3:$B3695))</f>
        <v/>
      </c>
      <c r="T3695" s="2" t="str">
        <f t="shared" si="467"/>
        <v/>
      </c>
      <c r="U3695" s="2" t="str">
        <f t="shared" si="468"/>
        <v/>
      </c>
      <c r="V3695" s="2" t="str">
        <f t="shared" si="469"/>
        <v/>
      </c>
      <c r="W3695" s="2" t="str">
        <f t="shared" si="470"/>
        <v/>
      </c>
    </row>
    <row r="3696" spans="8:23" x14ac:dyDescent="0.3">
      <c r="H3696" s="12">
        <f t="shared" si="463"/>
        <v>0</v>
      </c>
      <c r="I3696" s="2" t="str">
        <f t="shared" si="464"/>
        <v/>
      </c>
      <c r="J3696" s="2" t="str">
        <f>IF(ISBLANK(A3696),"",-SUM(I$3:I3696))</f>
        <v/>
      </c>
      <c r="K3696" s="2" t="str">
        <f t="shared" si="465"/>
        <v/>
      </c>
      <c r="L3696" s="7" t="str">
        <f t="shared" si="466"/>
        <v/>
      </c>
      <c r="M3696" s="7" t="str">
        <f>IF(ISBLANK(A3696),"",K3696/($M$1+SUM(K$3:K3695)))</f>
        <v/>
      </c>
      <c r="N3696" t="str">
        <f>IF(ISBLANK(A3696),"",IF(H3697=0,NETWORKDAYS($H$3,H3696,holiday!$B$2:$B$10),IF(DAY(H3696)&lt;DAY(H3697),NETWORKDAYS($H$3,H3696,holiday!$B$2:$B$10),0)))</f>
        <v/>
      </c>
      <c r="O3696" t="str">
        <f>IF(ISBLANK(A3696),"",SUMIF($A$3:$A3696,O$2,$B$3:$B3696))</f>
        <v/>
      </c>
      <c r="P3696" t="str">
        <f>IF(ISBLANK(A3696),"",SUMIF($A$3:$A3696,P$2,$B$3:$B3696))</f>
        <v/>
      </c>
      <c r="Q3696" t="str">
        <f>IF(ISBLANK(A3696),"",SUMIF($A$3:$A3696,Q$2,$B$3:$B3696))</f>
        <v/>
      </c>
      <c r="R3696" t="str">
        <f>IF(ISBLANK(A3696),"",SUMIF($A$3:$A3696,R$2,$B$3:$B3696))</f>
        <v/>
      </c>
      <c r="T3696" s="2" t="str">
        <f t="shared" si="467"/>
        <v/>
      </c>
      <c r="U3696" s="2" t="str">
        <f t="shared" si="468"/>
        <v/>
      </c>
      <c r="V3696" s="2" t="str">
        <f t="shared" si="469"/>
        <v/>
      </c>
      <c r="W3696" s="2" t="str">
        <f t="shared" si="470"/>
        <v/>
      </c>
    </row>
    <row r="3697" spans="8:23" x14ac:dyDescent="0.3">
      <c r="H3697" s="12">
        <f t="shared" si="463"/>
        <v>0</v>
      </c>
      <c r="I3697" s="2" t="str">
        <f t="shared" si="464"/>
        <v/>
      </c>
      <c r="J3697" s="2" t="str">
        <f>IF(ISBLANK(A3697),"",-SUM(I$3:I3697))</f>
        <v/>
      </c>
      <c r="K3697" s="2" t="str">
        <f t="shared" si="465"/>
        <v/>
      </c>
      <c r="L3697" s="7" t="str">
        <f t="shared" si="466"/>
        <v/>
      </c>
      <c r="M3697" s="7" t="str">
        <f>IF(ISBLANK(A3697),"",K3697/($M$1+SUM(K$3:K3696)))</f>
        <v/>
      </c>
      <c r="N3697" t="str">
        <f>IF(ISBLANK(A3697),"",IF(H3698=0,NETWORKDAYS($H$3,H3697,holiday!$B$2:$B$10),IF(DAY(H3697)&lt;DAY(H3698),NETWORKDAYS($H$3,H3697,holiday!$B$2:$B$10),0)))</f>
        <v/>
      </c>
      <c r="O3697" t="str">
        <f>IF(ISBLANK(A3697),"",SUMIF($A$3:$A3697,O$2,$B$3:$B3697))</f>
        <v/>
      </c>
      <c r="P3697" t="str">
        <f>IF(ISBLANK(A3697),"",SUMIF($A$3:$A3697,P$2,$B$3:$B3697))</f>
        <v/>
      </c>
      <c r="Q3697" t="str">
        <f>IF(ISBLANK(A3697),"",SUMIF($A$3:$A3697,Q$2,$B$3:$B3697))</f>
        <v/>
      </c>
      <c r="R3697" t="str">
        <f>IF(ISBLANK(A3697),"",SUMIF($A$3:$A3697,R$2,$B$3:$B3697))</f>
        <v/>
      </c>
      <c r="T3697" s="2" t="str">
        <f t="shared" si="467"/>
        <v/>
      </c>
      <c r="U3697" s="2" t="str">
        <f t="shared" si="468"/>
        <v/>
      </c>
      <c r="V3697" s="2" t="str">
        <f t="shared" si="469"/>
        <v/>
      </c>
      <c r="W3697" s="2" t="str">
        <f t="shared" si="470"/>
        <v/>
      </c>
    </row>
    <row r="3698" spans="8:23" x14ac:dyDescent="0.3">
      <c r="H3698" s="12">
        <f t="shared" si="463"/>
        <v>0</v>
      </c>
      <c r="I3698" s="2" t="str">
        <f t="shared" si="464"/>
        <v/>
      </c>
      <c r="J3698" s="2" t="str">
        <f>IF(ISBLANK(A3698),"",-SUM(I$3:I3698))</f>
        <v/>
      </c>
      <c r="K3698" s="2" t="str">
        <f t="shared" si="465"/>
        <v/>
      </c>
      <c r="L3698" s="7" t="str">
        <f t="shared" si="466"/>
        <v/>
      </c>
      <c r="M3698" s="7" t="str">
        <f>IF(ISBLANK(A3698),"",K3698/($M$1+SUM(K$3:K3697)))</f>
        <v/>
      </c>
      <c r="N3698" t="str">
        <f>IF(ISBLANK(A3698),"",IF(H3699=0,NETWORKDAYS($H$3,H3698,holiday!$B$2:$B$10),IF(DAY(H3698)&lt;DAY(H3699),NETWORKDAYS($H$3,H3698,holiday!$B$2:$B$10),0)))</f>
        <v/>
      </c>
      <c r="O3698" t="str">
        <f>IF(ISBLANK(A3698),"",SUMIF($A$3:$A3698,O$2,$B$3:$B3698))</f>
        <v/>
      </c>
      <c r="P3698" t="str">
        <f>IF(ISBLANK(A3698),"",SUMIF($A$3:$A3698,P$2,$B$3:$B3698))</f>
        <v/>
      </c>
      <c r="Q3698" t="str">
        <f>IF(ISBLANK(A3698),"",SUMIF($A$3:$A3698,Q$2,$B$3:$B3698))</f>
        <v/>
      </c>
      <c r="R3698" t="str">
        <f>IF(ISBLANK(A3698),"",SUMIF($A$3:$A3698,R$2,$B$3:$B3698))</f>
        <v/>
      </c>
      <c r="T3698" s="2" t="str">
        <f t="shared" si="467"/>
        <v/>
      </c>
      <c r="U3698" s="2" t="str">
        <f t="shared" si="468"/>
        <v/>
      </c>
      <c r="V3698" s="2" t="str">
        <f t="shared" si="469"/>
        <v/>
      </c>
      <c r="W3698" s="2" t="str">
        <f t="shared" si="470"/>
        <v/>
      </c>
    </row>
    <row r="3699" spans="8:23" x14ac:dyDescent="0.3">
      <c r="H3699" s="12">
        <f t="shared" si="463"/>
        <v>0</v>
      </c>
      <c r="I3699" s="2" t="str">
        <f t="shared" si="464"/>
        <v/>
      </c>
      <c r="J3699" s="2" t="str">
        <f>IF(ISBLANK(A3699),"",-SUM(I$3:I3699))</f>
        <v/>
      </c>
      <c r="K3699" s="2" t="str">
        <f t="shared" si="465"/>
        <v/>
      </c>
      <c r="L3699" s="7" t="str">
        <f t="shared" si="466"/>
        <v/>
      </c>
      <c r="M3699" s="7" t="str">
        <f>IF(ISBLANK(A3699),"",K3699/($M$1+SUM(K$3:K3698)))</f>
        <v/>
      </c>
      <c r="N3699" t="str">
        <f>IF(ISBLANK(A3699),"",IF(H3700=0,NETWORKDAYS($H$3,H3699,holiday!$B$2:$B$10),IF(DAY(H3699)&lt;DAY(H3700),NETWORKDAYS($H$3,H3699,holiday!$B$2:$B$10),0)))</f>
        <v/>
      </c>
      <c r="O3699" t="str">
        <f>IF(ISBLANK(A3699),"",SUMIF($A$3:$A3699,O$2,$B$3:$B3699))</f>
        <v/>
      </c>
      <c r="P3699" t="str">
        <f>IF(ISBLANK(A3699),"",SUMIF($A$3:$A3699,P$2,$B$3:$B3699))</f>
        <v/>
      </c>
      <c r="Q3699" t="str">
        <f>IF(ISBLANK(A3699),"",SUMIF($A$3:$A3699,Q$2,$B$3:$B3699))</f>
        <v/>
      </c>
      <c r="R3699" t="str">
        <f>IF(ISBLANK(A3699),"",SUMIF($A$3:$A3699,R$2,$B$3:$B3699))</f>
        <v/>
      </c>
      <c r="T3699" s="2" t="str">
        <f t="shared" si="467"/>
        <v/>
      </c>
      <c r="U3699" s="2" t="str">
        <f t="shared" si="468"/>
        <v/>
      </c>
      <c r="V3699" s="2" t="str">
        <f t="shared" si="469"/>
        <v/>
      </c>
      <c r="W3699" s="2" t="str">
        <f t="shared" si="470"/>
        <v/>
      </c>
    </row>
    <row r="3700" spans="8:23" x14ac:dyDescent="0.3">
      <c r="H3700" s="12">
        <f t="shared" si="463"/>
        <v>0</v>
      </c>
      <c r="I3700" s="2" t="str">
        <f t="shared" si="464"/>
        <v/>
      </c>
      <c r="J3700" s="2" t="str">
        <f>IF(ISBLANK(A3700),"",-SUM(I$3:I3700))</f>
        <v/>
      </c>
      <c r="K3700" s="2" t="str">
        <f t="shared" si="465"/>
        <v/>
      </c>
      <c r="L3700" s="7" t="str">
        <f t="shared" si="466"/>
        <v/>
      </c>
      <c r="M3700" s="7" t="str">
        <f>IF(ISBLANK(A3700),"",K3700/($M$1+SUM(K$3:K3699)))</f>
        <v/>
      </c>
      <c r="N3700" t="str">
        <f>IF(ISBLANK(A3700),"",IF(H3701=0,NETWORKDAYS($H$3,H3700,holiday!$B$2:$B$10),IF(DAY(H3700)&lt;DAY(H3701),NETWORKDAYS($H$3,H3700,holiday!$B$2:$B$10),0)))</f>
        <v/>
      </c>
      <c r="O3700" t="str">
        <f>IF(ISBLANK(A3700),"",SUMIF($A$3:$A3700,O$2,$B$3:$B3700))</f>
        <v/>
      </c>
      <c r="P3700" t="str">
        <f>IF(ISBLANK(A3700),"",SUMIF($A$3:$A3700,P$2,$B$3:$B3700))</f>
        <v/>
      </c>
      <c r="Q3700" t="str">
        <f>IF(ISBLANK(A3700),"",SUMIF($A$3:$A3700,Q$2,$B$3:$B3700))</f>
        <v/>
      </c>
      <c r="R3700" t="str">
        <f>IF(ISBLANK(A3700),"",SUMIF($A$3:$A3700,R$2,$B$3:$B3700))</f>
        <v/>
      </c>
      <c r="T3700" s="2" t="str">
        <f t="shared" si="467"/>
        <v/>
      </c>
      <c r="U3700" s="2" t="str">
        <f t="shared" si="468"/>
        <v/>
      </c>
      <c r="V3700" s="2" t="str">
        <f t="shared" si="469"/>
        <v/>
      </c>
      <c r="W3700" s="2" t="str">
        <f t="shared" si="470"/>
        <v/>
      </c>
    </row>
    <row r="3701" spans="8:23" x14ac:dyDescent="0.3">
      <c r="H3701" s="12">
        <f t="shared" si="463"/>
        <v>0</v>
      </c>
      <c r="I3701" s="2" t="str">
        <f t="shared" si="464"/>
        <v/>
      </c>
      <c r="J3701" s="2" t="str">
        <f>IF(ISBLANK(A3701),"",-SUM(I$3:I3701))</f>
        <v/>
      </c>
      <c r="K3701" s="2" t="str">
        <f t="shared" si="465"/>
        <v/>
      </c>
      <c r="L3701" s="7" t="str">
        <f t="shared" si="466"/>
        <v/>
      </c>
      <c r="M3701" s="7" t="str">
        <f>IF(ISBLANK(A3701),"",K3701/($M$1+SUM(K$3:K3700)))</f>
        <v/>
      </c>
      <c r="N3701" t="str">
        <f>IF(ISBLANK(A3701),"",IF(H3702=0,NETWORKDAYS($H$3,H3701,holiday!$B$2:$B$10),IF(DAY(H3701)&lt;DAY(H3702),NETWORKDAYS($H$3,H3701,holiday!$B$2:$B$10),0)))</f>
        <v/>
      </c>
      <c r="O3701" t="str">
        <f>IF(ISBLANK(A3701),"",SUMIF($A$3:$A3701,O$2,$B$3:$B3701))</f>
        <v/>
      </c>
      <c r="P3701" t="str">
        <f>IF(ISBLANK(A3701),"",SUMIF($A$3:$A3701,P$2,$B$3:$B3701))</f>
        <v/>
      </c>
      <c r="Q3701" t="str">
        <f>IF(ISBLANK(A3701),"",SUMIF($A$3:$A3701,Q$2,$B$3:$B3701))</f>
        <v/>
      </c>
      <c r="R3701" t="str">
        <f>IF(ISBLANK(A3701),"",SUMIF($A$3:$A3701,R$2,$B$3:$B3701))</f>
        <v/>
      </c>
      <c r="T3701" s="2" t="str">
        <f t="shared" si="467"/>
        <v/>
      </c>
      <c r="U3701" s="2" t="str">
        <f t="shared" si="468"/>
        <v/>
      </c>
      <c r="V3701" s="2" t="str">
        <f t="shared" si="469"/>
        <v/>
      </c>
      <c r="W3701" s="2" t="str">
        <f t="shared" si="470"/>
        <v/>
      </c>
    </row>
    <row r="3702" spans="8:23" x14ac:dyDescent="0.3">
      <c r="H3702" s="12">
        <f t="shared" si="463"/>
        <v>0</v>
      </c>
      <c r="I3702" s="2" t="str">
        <f t="shared" si="464"/>
        <v/>
      </c>
      <c r="J3702" s="2" t="str">
        <f>IF(ISBLANK(A3702),"",-SUM(I$3:I3702))</f>
        <v/>
      </c>
      <c r="K3702" s="2" t="str">
        <f t="shared" si="465"/>
        <v/>
      </c>
      <c r="L3702" s="7" t="str">
        <f t="shared" si="466"/>
        <v/>
      </c>
      <c r="M3702" s="7" t="str">
        <f>IF(ISBLANK(A3702),"",K3702/($M$1+SUM(K$3:K3701)))</f>
        <v/>
      </c>
      <c r="N3702" t="str">
        <f>IF(ISBLANK(A3702),"",IF(H3703=0,NETWORKDAYS($H$3,H3702,holiday!$B$2:$B$10),IF(DAY(H3702)&lt;DAY(H3703),NETWORKDAYS($H$3,H3702,holiday!$B$2:$B$10),0)))</f>
        <v/>
      </c>
      <c r="O3702" t="str">
        <f>IF(ISBLANK(A3702),"",SUMIF($A$3:$A3702,O$2,$B$3:$B3702))</f>
        <v/>
      </c>
      <c r="P3702" t="str">
        <f>IF(ISBLANK(A3702),"",SUMIF($A$3:$A3702,P$2,$B$3:$B3702))</f>
        <v/>
      </c>
      <c r="Q3702" t="str">
        <f>IF(ISBLANK(A3702),"",SUMIF($A$3:$A3702,Q$2,$B$3:$B3702))</f>
        <v/>
      </c>
      <c r="R3702" t="str">
        <f>IF(ISBLANK(A3702),"",SUMIF($A$3:$A3702,R$2,$B$3:$B3702))</f>
        <v/>
      </c>
      <c r="T3702" s="2" t="str">
        <f t="shared" si="467"/>
        <v/>
      </c>
      <c r="U3702" s="2" t="str">
        <f t="shared" si="468"/>
        <v/>
      </c>
      <c r="V3702" s="2" t="str">
        <f t="shared" si="469"/>
        <v/>
      </c>
      <c r="W3702" s="2" t="str">
        <f t="shared" si="470"/>
        <v/>
      </c>
    </row>
    <row r="3703" spans="8:23" x14ac:dyDescent="0.3">
      <c r="H3703" s="12">
        <f t="shared" si="463"/>
        <v>0</v>
      </c>
      <c r="I3703" s="2" t="str">
        <f t="shared" si="464"/>
        <v/>
      </c>
      <c r="J3703" s="2" t="str">
        <f>IF(ISBLANK(A3703),"",-SUM(I$3:I3703))</f>
        <v/>
      </c>
      <c r="K3703" s="2" t="str">
        <f t="shared" si="465"/>
        <v/>
      </c>
      <c r="L3703" s="7" t="str">
        <f t="shared" si="466"/>
        <v/>
      </c>
      <c r="M3703" s="7" t="str">
        <f>IF(ISBLANK(A3703),"",K3703/($M$1+SUM(K$3:K3702)))</f>
        <v/>
      </c>
      <c r="N3703" t="str">
        <f>IF(ISBLANK(A3703),"",IF(H3704=0,NETWORKDAYS($H$3,H3703,holiday!$B$2:$B$10),IF(DAY(H3703)&lt;DAY(H3704),NETWORKDAYS($H$3,H3703,holiday!$B$2:$B$10),0)))</f>
        <v/>
      </c>
      <c r="O3703" t="str">
        <f>IF(ISBLANK(A3703),"",SUMIF($A$3:$A3703,O$2,$B$3:$B3703))</f>
        <v/>
      </c>
      <c r="P3703" t="str">
        <f>IF(ISBLANK(A3703),"",SUMIF($A$3:$A3703,P$2,$B$3:$B3703))</f>
        <v/>
      </c>
      <c r="Q3703" t="str">
        <f>IF(ISBLANK(A3703),"",SUMIF($A$3:$A3703,Q$2,$B$3:$B3703))</f>
        <v/>
      </c>
      <c r="R3703" t="str">
        <f>IF(ISBLANK(A3703),"",SUMIF($A$3:$A3703,R$2,$B$3:$B3703))</f>
        <v/>
      </c>
      <c r="T3703" s="2" t="str">
        <f t="shared" si="467"/>
        <v/>
      </c>
      <c r="U3703" s="2" t="str">
        <f t="shared" si="468"/>
        <v/>
      </c>
      <c r="V3703" s="2" t="str">
        <f t="shared" si="469"/>
        <v/>
      </c>
      <c r="W3703" s="2" t="str">
        <f t="shared" si="470"/>
        <v/>
      </c>
    </row>
    <row r="3704" spans="8:23" x14ac:dyDescent="0.3">
      <c r="H3704" s="12">
        <f t="shared" si="463"/>
        <v>0</v>
      </c>
      <c r="I3704" s="2" t="str">
        <f t="shared" si="464"/>
        <v/>
      </c>
      <c r="J3704" s="2" t="str">
        <f>IF(ISBLANK(A3704),"",-SUM(I$3:I3704))</f>
        <v/>
      </c>
      <c r="K3704" s="2" t="str">
        <f t="shared" si="465"/>
        <v/>
      </c>
      <c r="L3704" s="7" t="str">
        <f t="shared" si="466"/>
        <v/>
      </c>
      <c r="M3704" s="7" t="str">
        <f>IF(ISBLANK(A3704),"",K3704/($M$1+SUM(K$3:K3703)))</f>
        <v/>
      </c>
      <c r="N3704" t="str">
        <f>IF(ISBLANK(A3704),"",IF(H3705=0,NETWORKDAYS($H$3,H3704,holiday!$B$2:$B$10),IF(DAY(H3704)&lt;DAY(H3705),NETWORKDAYS($H$3,H3704,holiday!$B$2:$B$10),0)))</f>
        <v/>
      </c>
      <c r="O3704" t="str">
        <f>IF(ISBLANK(A3704),"",SUMIF($A$3:$A3704,O$2,$B$3:$B3704))</f>
        <v/>
      </c>
      <c r="P3704" t="str">
        <f>IF(ISBLANK(A3704),"",SUMIF($A$3:$A3704,P$2,$B$3:$B3704))</f>
        <v/>
      </c>
      <c r="Q3704" t="str">
        <f>IF(ISBLANK(A3704),"",SUMIF($A$3:$A3704,Q$2,$B$3:$B3704))</f>
        <v/>
      </c>
      <c r="R3704" t="str">
        <f>IF(ISBLANK(A3704),"",SUMIF($A$3:$A3704,R$2,$B$3:$B3704))</f>
        <v/>
      </c>
      <c r="T3704" s="2" t="str">
        <f t="shared" si="467"/>
        <v/>
      </c>
      <c r="U3704" s="2" t="str">
        <f t="shared" si="468"/>
        <v/>
      </c>
      <c r="V3704" s="2" t="str">
        <f t="shared" si="469"/>
        <v/>
      </c>
      <c r="W3704" s="2" t="str">
        <f t="shared" si="470"/>
        <v/>
      </c>
    </row>
    <row r="3705" spans="8:23" x14ac:dyDescent="0.3">
      <c r="H3705" s="12">
        <f t="shared" si="463"/>
        <v>0</v>
      </c>
      <c r="I3705" s="2" t="str">
        <f t="shared" si="464"/>
        <v/>
      </c>
      <c r="J3705" s="2" t="str">
        <f>IF(ISBLANK(A3705),"",-SUM(I$3:I3705))</f>
        <v/>
      </c>
      <c r="K3705" s="2" t="str">
        <f t="shared" si="465"/>
        <v/>
      </c>
      <c r="L3705" s="7" t="str">
        <f t="shared" si="466"/>
        <v/>
      </c>
      <c r="M3705" s="7" t="str">
        <f>IF(ISBLANK(A3705),"",K3705/($M$1+SUM(K$3:K3704)))</f>
        <v/>
      </c>
      <c r="N3705" t="str">
        <f>IF(ISBLANK(A3705),"",IF(H3706=0,NETWORKDAYS($H$3,H3705,holiday!$B$2:$B$10),IF(DAY(H3705)&lt;DAY(H3706),NETWORKDAYS($H$3,H3705,holiday!$B$2:$B$10),0)))</f>
        <v/>
      </c>
      <c r="O3705" t="str">
        <f>IF(ISBLANK(A3705),"",SUMIF($A$3:$A3705,O$2,$B$3:$B3705))</f>
        <v/>
      </c>
      <c r="P3705" t="str">
        <f>IF(ISBLANK(A3705),"",SUMIF($A$3:$A3705,P$2,$B$3:$B3705))</f>
        <v/>
      </c>
      <c r="Q3705" t="str">
        <f>IF(ISBLANK(A3705),"",SUMIF($A$3:$A3705,Q$2,$B$3:$B3705))</f>
        <v/>
      </c>
      <c r="R3705" t="str">
        <f>IF(ISBLANK(A3705),"",SUMIF($A$3:$A3705,R$2,$B$3:$B3705))</f>
        <v/>
      </c>
      <c r="T3705" s="2" t="str">
        <f t="shared" si="467"/>
        <v/>
      </c>
      <c r="U3705" s="2" t="str">
        <f t="shared" si="468"/>
        <v/>
      </c>
      <c r="V3705" s="2" t="str">
        <f t="shared" si="469"/>
        <v/>
      </c>
      <c r="W3705" s="2" t="str">
        <f t="shared" si="470"/>
        <v/>
      </c>
    </row>
    <row r="3706" spans="8:23" x14ac:dyDescent="0.3">
      <c r="H3706" s="12">
        <f t="shared" si="463"/>
        <v>0</v>
      </c>
      <c r="I3706" s="2" t="str">
        <f t="shared" si="464"/>
        <v/>
      </c>
      <c r="J3706" s="2" t="str">
        <f>IF(ISBLANK(A3706),"",-SUM(I$3:I3706))</f>
        <v/>
      </c>
      <c r="K3706" s="2" t="str">
        <f t="shared" si="465"/>
        <v/>
      </c>
      <c r="L3706" s="7" t="str">
        <f t="shared" si="466"/>
        <v/>
      </c>
      <c r="M3706" s="7" t="str">
        <f>IF(ISBLANK(A3706),"",K3706/($M$1+SUM(K$3:K3705)))</f>
        <v/>
      </c>
      <c r="N3706" t="str">
        <f>IF(ISBLANK(A3706),"",IF(H3707=0,NETWORKDAYS($H$3,H3706,holiday!$B$2:$B$10),IF(DAY(H3706)&lt;DAY(H3707),NETWORKDAYS($H$3,H3706,holiday!$B$2:$B$10),0)))</f>
        <v/>
      </c>
      <c r="O3706" t="str">
        <f>IF(ISBLANK(A3706),"",SUMIF($A$3:$A3706,O$2,$B$3:$B3706))</f>
        <v/>
      </c>
      <c r="P3706" t="str">
        <f>IF(ISBLANK(A3706),"",SUMIF($A$3:$A3706,P$2,$B$3:$B3706))</f>
        <v/>
      </c>
      <c r="Q3706" t="str">
        <f>IF(ISBLANK(A3706),"",SUMIF($A$3:$A3706,Q$2,$B$3:$B3706))</f>
        <v/>
      </c>
      <c r="R3706" t="str">
        <f>IF(ISBLANK(A3706),"",SUMIF($A$3:$A3706,R$2,$B$3:$B3706))</f>
        <v/>
      </c>
      <c r="T3706" s="2" t="str">
        <f t="shared" si="467"/>
        <v/>
      </c>
      <c r="U3706" s="2" t="str">
        <f t="shared" si="468"/>
        <v/>
      </c>
      <c r="V3706" s="2" t="str">
        <f t="shared" si="469"/>
        <v/>
      </c>
      <c r="W3706" s="2" t="str">
        <f t="shared" si="470"/>
        <v/>
      </c>
    </row>
    <row r="3707" spans="8:23" x14ac:dyDescent="0.3">
      <c r="H3707" s="12">
        <f t="shared" si="463"/>
        <v>0</v>
      </c>
      <c r="I3707" s="2" t="str">
        <f t="shared" si="464"/>
        <v/>
      </c>
      <c r="J3707" s="2" t="str">
        <f>IF(ISBLANK(A3707),"",-SUM(I$3:I3707))</f>
        <v/>
      </c>
      <c r="K3707" s="2" t="str">
        <f t="shared" si="465"/>
        <v/>
      </c>
      <c r="L3707" s="7" t="str">
        <f t="shared" si="466"/>
        <v/>
      </c>
      <c r="M3707" s="7" t="str">
        <f>IF(ISBLANK(A3707),"",K3707/($M$1+SUM(K$3:K3706)))</f>
        <v/>
      </c>
      <c r="N3707" t="str">
        <f>IF(ISBLANK(A3707),"",IF(H3708=0,NETWORKDAYS($H$3,H3707,holiday!$B$2:$B$10),IF(DAY(H3707)&lt;DAY(H3708),NETWORKDAYS($H$3,H3707,holiday!$B$2:$B$10),0)))</f>
        <v/>
      </c>
      <c r="O3707" t="str">
        <f>IF(ISBLANK(A3707),"",SUMIF($A$3:$A3707,O$2,$B$3:$B3707))</f>
        <v/>
      </c>
      <c r="P3707" t="str">
        <f>IF(ISBLANK(A3707),"",SUMIF($A$3:$A3707,P$2,$B$3:$B3707))</f>
        <v/>
      </c>
      <c r="Q3707" t="str">
        <f>IF(ISBLANK(A3707),"",SUMIF($A$3:$A3707,Q$2,$B$3:$B3707))</f>
        <v/>
      </c>
      <c r="R3707" t="str">
        <f>IF(ISBLANK(A3707),"",SUMIF($A$3:$A3707,R$2,$B$3:$B3707))</f>
        <v/>
      </c>
      <c r="T3707" s="2" t="str">
        <f t="shared" si="467"/>
        <v/>
      </c>
      <c r="U3707" s="2" t="str">
        <f t="shared" si="468"/>
        <v/>
      </c>
      <c r="V3707" s="2" t="str">
        <f t="shared" si="469"/>
        <v/>
      </c>
      <c r="W3707" s="2" t="str">
        <f t="shared" si="470"/>
        <v/>
      </c>
    </row>
    <row r="3708" spans="8:23" x14ac:dyDescent="0.3">
      <c r="H3708" s="12">
        <f t="shared" si="463"/>
        <v>0</v>
      </c>
      <c r="I3708" s="2" t="str">
        <f t="shared" si="464"/>
        <v/>
      </c>
      <c r="J3708" s="2" t="str">
        <f>IF(ISBLANK(A3708),"",-SUM(I$3:I3708))</f>
        <v/>
      </c>
      <c r="K3708" s="2" t="str">
        <f t="shared" si="465"/>
        <v/>
      </c>
      <c r="L3708" s="7" t="str">
        <f t="shared" si="466"/>
        <v/>
      </c>
      <c r="M3708" s="7" t="str">
        <f>IF(ISBLANK(A3708),"",K3708/($M$1+SUM(K$3:K3707)))</f>
        <v/>
      </c>
      <c r="N3708" t="str">
        <f>IF(ISBLANK(A3708),"",IF(H3709=0,NETWORKDAYS($H$3,H3708,holiday!$B$2:$B$10),IF(DAY(H3708)&lt;DAY(H3709),NETWORKDAYS($H$3,H3708,holiday!$B$2:$B$10),0)))</f>
        <v/>
      </c>
      <c r="O3708" t="str">
        <f>IF(ISBLANK(A3708),"",SUMIF($A$3:$A3708,O$2,$B$3:$B3708))</f>
        <v/>
      </c>
      <c r="P3708" t="str">
        <f>IF(ISBLANK(A3708),"",SUMIF($A$3:$A3708,P$2,$B$3:$B3708))</f>
        <v/>
      </c>
      <c r="Q3708" t="str">
        <f>IF(ISBLANK(A3708),"",SUMIF($A$3:$A3708,Q$2,$B$3:$B3708))</f>
        <v/>
      </c>
      <c r="R3708" t="str">
        <f>IF(ISBLANK(A3708),"",SUMIF($A$3:$A3708,R$2,$B$3:$B3708))</f>
        <v/>
      </c>
      <c r="T3708" s="2" t="str">
        <f t="shared" si="467"/>
        <v/>
      </c>
      <c r="U3708" s="2" t="str">
        <f t="shared" si="468"/>
        <v/>
      </c>
      <c r="V3708" s="2" t="str">
        <f t="shared" si="469"/>
        <v/>
      </c>
      <c r="W3708" s="2" t="str">
        <f t="shared" si="470"/>
        <v/>
      </c>
    </row>
    <row r="3709" spans="8:23" x14ac:dyDescent="0.3">
      <c r="H3709" s="12">
        <f t="shared" si="463"/>
        <v>0</v>
      </c>
      <c r="I3709" s="2" t="str">
        <f t="shared" si="464"/>
        <v/>
      </c>
      <c r="J3709" s="2" t="str">
        <f>IF(ISBLANK(A3709),"",-SUM(I$3:I3709))</f>
        <v/>
      </c>
      <c r="K3709" s="2" t="str">
        <f t="shared" si="465"/>
        <v/>
      </c>
      <c r="L3709" s="7" t="str">
        <f t="shared" si="466"/>
        <v/>
      </c>
      <c r="M3709" s="7" t="str">
        <f>IF(ISBLANK(A3709),"",K3709/($M$1+SUM(K$3:K3708)))</f>
        <v/>
      </c>
      <c r="N3709" t="str">
        <f>IF(ISBLANK(A3709),"",IF(H3710=0,NETWORKDAYS($H$3,H3709,holiday!$B$2:$B$10),IF(DAY(H3709)&lt;DAY(H3710),NETWORKDAYS($H$3,H3709,holiday!$B$2:$B$10),0)))</f>
        <v/>
      </c>
      <c r="O3709" t="str">
        <f>IF(ISBLANK(A3709),"",SUMIF($A$3:$A3709,O$2,$B$3:$B3709))</f>
        <v/>
      </c>
      <c r="P3709" t="str">
        <f>IF(ISBLANK(A3709),"",SUMIF($A$3:$A3709,P$2,$B$3:$B3709))</f>
        <v/>
      </c>
      <c r="Q3709" t="str">
        <f>IF(ISBLANK(A3709),"",SUMIF($A$3:$A3709,Q$2,$B$3:$B3709))</f>
        <v/>
      </c>
      <c r="R3709" t="str">
        <f>IF(ISBLANK(A3709),"",SUMIF($A$3:$A3709,R$2,$B$3:$B3709))</f>
        <v/>
      </c>
      <c r="T3709" s="2" t="str">
        <f t="shared" si="467"/>
        <v/>
      </c>
      <c r="U3709" s="2" t="str">
        <f t="shared" si="468"/>
        <v/>
      </c>
      <c r="V3709" s="2" t="str">
        <f t="shared" si="469"/>
        <v/>
      </c>
      <c r="W3709" s="2" t="str">
        <f t="shared" si="470"/>
        <v/>
      </c>
    </row>
    <row r="3710" spans="8:23" x14ac:dyDescent="0.3">
      <c r="H3710" s="12">
        <f t="shared" si="463"/>
        <v>0</v>
      </c>
      <c r="I3710" s="2" t="str">
        <f t="shared" si="464"/>
        <v/>
      </c>
      <c r="J3710" s="2" t="str">
        <f>IF(ISBLANK(A3710),"",-SUM(I$3:I3710))</f>
        <v/>
      </c>
      <c r="K3710" s="2" t="str">
        <f t="shared" si="465"/>
        <v/>
      </c>
      <c r="L3710" s="7" t="str">
        <f t="shared" si="466"/>
        <v/>
      </c>
      <c r="M3710" s="7" t="str">
        <f>IF(ISBLANK(A3710),"",K3710/($M$1+SUM(K$3:K3709)))</f>
        <v/>
      </c>
      <c r="N3710" t="str">
        <f>IF(ISBLANK(A3710),"",IF(H3711=0,NETWORKDAYS($H$3,H3710,holiday!$B$2:$B$10),IF(DAY(H3710)&lt;DAY(H3711),NETWORKDAYS($H$3,H3710,holiday!$B$2:$B$10),0)))</f>
        <v/>
      </c>
      <c r="O3710" t="str">
        <f>IF(ISBLANK(A3710),"",SUMIF($A$3:$A3710,O$2,$B$3:$B3710))</f>
        <v/>
      </c>
      <c r="P3710" t="str">
        <f>IF(ISBLANK(A3710),"",SUMIF($A$3:$A3710,P$2,$B$3:$B3710))</f>
        <v/>
      </c>
      <c r="Q3710" t="str">
        <f>IF(ISBLANK(A3710),"",SUMIF($A$3:$A3710,Q$2,$B$3:$B3710))</f>
        <v/>
      </c>
      <c r="R3710" t="str">
        <f>IF(ISBLANK(A3710),"",SUMIF($A$3:$A3710,R$2,$B$3:$B3710))</f>
        <v/>
      </c>
      <c r="T3710" s="2" t="str">
        <f t="shared" si="467"/>
        <v/>
      </c>
      <c r="U3710" s="2" t="str">
        <f t="shared" si="468"/>
        <v/>
      </c>
      <c r="V3710" s="2" t="str">
        <f t="shared" si="469"/>
        <v/>
      </c>
      <c r="W3710" s="2" t="str">
        <f t="shared" si="470"/>
        <v/>
      </c>
    </row>
    <row r="3711" spans="8:23" x14ac:dyDescent="0.3">
      <c r="H3711" s="12">
        <f t="shared" si="463"/>
        <v>0</v>
      </c>
      <c r="I3711" s="2" t="str">
        <f t="shared" si="464"/>
        <v/>
      </c>
      <c r="J3711" s="2" t="str">
        <f>IF(ISBLANK(A3711),"",-SUM(I$3:I3711))</f>
        <v/>
      </c>
      <c r="K3711" s="2" t="str">
        <f t="shared" si="465"/>
        <v/>
      </c>
      <c r="L3711" s="7" t="str">
        <f t="shared" si="466"/>
        <v/>
      </c>
      <c r="M3711" s="7" t="str">
        <f>IF(ISBLANK(A3711),"",K3711/($M$1+SUM(K$3:K3710)))</f>
        <v/>
      </c>
      <c r="N3711" t="str">
        <f>IF(ISBLANK(A3711),"",IF(H3712=0,NETWORKDAYS($H$3,H3711,holiday!$B$2:$B$10),IF(DAY(H3711)&lt;DAY(H3712),NETWORKDAYS($H$3,H3711,holiday!$B$2:$B$10),0)))</f>
        <v/>
      </c>
      <c r="O3711" t="str">
        <f>IF(ISBLANK(A3711),"",SUMIF($A$3:$A3711,O$2,$B$3:$B3711))</f>
        <v/>
      </c>
      <c r="P3711" t="str">
        <f>IF(ISBLANK(A3711),"",SUMIF($A$3:$A3711,P$2,$B$3:$B3711))</f>
        <v/>
      </c>
      <c r="Q3711" t="str">
        <f>IF(ISBLANK(A3711),"",SUMIF($A$3:$A3711,Q$2,$B$3:$B3711))</f>
        <v/>
      </c>
      <c r="R3711" t="str">
        <f>IF(ISBLANK(A3711),"",SUMIF($A$3:$A3711,R$2,$B$3:$B3711))</f>
        <v/>
      </c>
      <c r="T3711" s="2" t="str">
        <f t="shared" si="467"/>
        <v/>
      </c>
      <c r="U3711" s="2" t="str">
        <f t="shared" si="468"/>
        <v/>
      </c>
      <c r="V3711" s="2" t="str">
        <f t="shared" si="469"/>
        <v/>
      </c>
      <c r="W3711" s="2" t="str">
        <f t="shared" si="470"/>
        <v/>
      </c>
    </row>
    <row r="3712" spans="8:23" x14ac:dyDescent="0.3">
      <c r="H3712" s="12">
        <f t="shared" si="463"/>
        <v>0</v>
      </c>
      <c r="I3712" s="2" t="str">
        <f t="shared" si="464"/>
        <v/>
      </c>
      <c r="J3712" s="2" t="str">
        <f>IF(ISBLANK(A3712),"",-SUM(I$3:I3712))</f>
        <v/>
      </c>
      <c r="K3712" s="2" t="str">
        <f t="shared" si="465"/>
        <v/>
      </c>
      <c r="L3712" s="7" t="str">
        <f t="shared" si="466"/>
        <v/>
      </c>
      <c r="M3712" s="7" t="str">
        <f>IF(ISBLANK(A3712),"",K3712/($M$1+SUM(K$3:K3711)))</f>
        <v/>
      </c>
      <c r="N3712" t="str">
        <f>IF(ISBLANK(A3712),"",IF(H3713=0,NETWORKDAYS($H$3,H3712,holiday!$B$2:$B$10),IF(DAY(H3712)&lt;DAY(H3713),NETWORKDAYS($H$3,H3712,holiday!$B$2:$B$10),0)))</f>
        <v/>
      </c>
      <c r="O3712" t="str">
        <f>IF(ISBLANK(A3712),"",SUMIF($A$3:$A3712,O$2,$B$3:$B3712))</f>
        <v/>
      </c>
      <c r="P3712" t="str">
        <f>IF(ISBLANK(A3712),"",SUMIF($A$3:$A3712,P$2,$B$3:$B3712))</f>
        <v/>
      </c>
      <c r="Q3712" t="str">
        <f>IF(ISBLANK(A3712),"",SUMIF($A$3:$A3712,Q$2,$B$3:$B3712))</f>
        <v/>
      </c>
      <c r="R3712" t="str">
        <f>IF(ISBLANK(A3712),"",SUMIF($A$3:$A3712,R$2,$B$3:$B3712))</f>
        <v/>
      </c>
      <c r="T3712" s="2" t="str">
        <f t="shared" si="467"/>
        <v/>
      </c>
      <c r="U3712" s="2" t="str">
        <f t="shared" si="468"/>
        <v/>
      </c>
      <c r="V3712" s="2" t="str">
        <f t="shared" si="469"/>
        <v/>
      </c>
      <c r="W3712" s="2" t="str">
        <f t="shared" si="470"/>
        <v/>
      </c>
    </row>
    <row r="3713" spans="8:23" x14ac:dyDescent="0.3">
      <c r="H3713" s="12">
        <f t="shared" si="463"/>
        <v>0</v>
      </c>
      <c r="I3713" s="2" t="str">
        <f t="shared" si="464"/>
        <v/>
      </c>
      <c r="J3713" s="2" t="str">
        <f>IF(ISBLANK(A3713),"",-SUM(I$3:I3713))</f>
        <v/>
      </c>
      <c r="K3713" s="2" t="str">
        <f t="shared" si="465"/>
        <v/>
      </c>
      <c r="L3713" s="7" t="str">
        <f t="shared" si="466"/>
        <v/>
      </c>
      <c r="M3713" s="7" t="str">
        <f>IF(ISBLANK(A3713),"",K3713/($M$1+SUM(K$3:K3712)))</f>
        <v/>
      </c>
      <c r="N3713" t="str">
        <f>IF(ISBLANK(A3713),"",IF(H3714=0,NETWORKDAYS($H$3,H3713,holiday!$B$2:$B$10),IF(DAY(H3713)&lt;DAY(H3714),NETWORKDAYS($H$3,H3713,holiday!$B$2:$B$10),0)))</f>
        <v/>
      </c>
      <c r="O3713" t="str">
        <f>IF(ISBLANK(A3713),"",SUMIF($A$3:$A3713,O$2,$B$3:$B3713))</f>
        <v/>
      </c>
      <c r="P3713" t="str">
        <f>IF(ISBLANK(A3713),"",SUMIF($A$3:$A3713,P$2,$B$3:$B3713))</f>
        <v/>
      </c>
      <c r="Q3713" t="str">
        <f>IF(ISBLANK(A3713),"",SUMIF($A$3:$A3713,Q$2,$B$3:$B3713))</f>
        <v/>
      </c>
      <c r="R3713" t="str">
        <f>IF(ISBLANK(A3713),"",SUMIF($A$3:$A3713,R$2,$B$3:$B3713))</f>
        <v/>
      </c>
      <c r="T3713" s="2" t="str">
        <f t="shared" si="467"/>
        <v/>
      </c>
      <c r="U3713" s="2" t="str">
        <f t="shared" si="468"/>
        <v/>
      </c>
      <c r="V3713" s="2" t="str">
        <f t="shared" si="469"/>
        <v/>
      </c>
      <c r="W3713" s="2" t="str">
        <f t="shared" si="470"/>
        <v/>
      </c>
    </row>
    <row r="3714" spans="8:23" x14ac:dyDescent="0.3">
      <c r="H3714" s="12">
        <f t="shared" si="463"/>
        <v>0</v>
      </c>
      <c r="I3714" s="2" t="str">
        <f t="shared" si="464"/>
        <v/>
      </c>
      <c r="J3714" s="2" t="str">
        <f>IF(ISBLANK(A3714),"",-SUM(I$3:I3714))</f>
        <v/>
      </c>
      <c r="K3714" s="2" t="str">
        <f t="shared" si="465"/>
        <v/>
      </c>
      <c r="L3714" s="7" t="str">
        <f t="shared" si="466"/>
        <v/>
      </c>
      <c r="M3714" s="7" t="str">
        <f>IF(ISBLANK(A3714),"",K3714/($M$1+SUM(K$3:K3713)))</f>
        <v/>
      </c>
      <c r="N3714" t="str">
        <f>IF(ISBLANK(A3714),"",IF(H3715=0,NETWORKDAYS($H$3,H3714,holiday!$B$2:$B$10),IF(DAY(H3714)&lt;DAY(H3715),NETWORKDAYS($H$3,H3714,holiday!$B$2:$B$10),0)))</f>
        <v/>
      </c>
      <c r="O3714" t="str">
        <f>IF(ISBLANK(A3714),"",SUMIF($A$3:$A3714,O$2,$B$3:$B3714))</f>
        <v/>
      </c>
      <c r="P3714" t="str">
        <f>IF(ISBLANK(A3714),"",SUMIF($A$3:$A3714,P$2,$B$3:$B3714))</f>
        <v/>
      </c>
      <c r="Q3714" t="str">
        <f>IF(ISBLANK(A3714),"",SUMIF($A$3:$A3714,Q$2,$B$3:$B3714))</f>
        <v/>
      </c>
      <c r="R3714" t="str">
        <f>IF(ISBLANK(A3714),"",SUMIF($A$3:$A3714,R$2,$B$3:$B3714))</f>
        <v/>
      </c>
      <c r="T3714" s="2" t="str">
        <f t="shared" si="467"/>
        <v/>
      </c>
      <c r="U3714" s="2" t="str">
        <f t="shared" si="468"/>
        <v/>
      </c>
      <c r="V3714" s="2" t="str">
        <f t="shared" si="469"/>
        <v/>
      </c>
      <c r="W3714" s="2" t="str">
        <f t="shared" si="470"/>
        <v/>
      </c>
    </row>
    <row r="3715" spans="8:23" x14ac:dyDescent="0.3">
      <c r="H3715" s="12">
        <f t="shared" si="463"/>
        <v>0</v>
      </c>
      <c r="I3715" s="2" t="str">
        <f t="shared" si="464"/>
        <v/>
      </c>
      <c r="J3715" s="2" t="str">
        <f>IF(ISBLANK(A3715),"",-SUM(I$3:I3715))</f>
        <v/>
      </c>
      <c r="K3715" s="2" t="str">
        <f t="shared" si="465"/>
        <v/>
      </c>
      <c r="L3715" s="7" t="str">
        <f t="shared" si="466"/>
        <v/>
      </c>
      <c r="M3715" s="7" t="str">
        <f>IF(ISBLANK(A3715),"",K3715/($M$1+SUM(K$3:K3714)))</f>
        <v/>
      </c>
      <c r="N3715" t="str">
        <f>IF(ISBLANK(A3715),"",IF(H3716=0,NETWORKDAYS($H$3,H3715,holiday!$B$2:$B$10),IF(DAY(H3715)&lt;DAY(H3716),NETWORKDAYS($H$3,H3715,holiday!$B$2:$B$10),0)))</f>
        <v/>
      </c>
      <c r="O3715" t="str">
        <f>IF(ISBLANK(A3715),"",SUMIF($A$3:$A3715,O$2,$B$3:$B3715))</f>
        <v/>
      </c>
      <c r="P3715" t="str">
        <f>IF(ISBLANK(A3715),"",SUMIF($A$3:$A3715,P$2,$B$3:$B3715))</f>
        <v/>
      </c>
      <c r="Q3715" t="str">
        <f>IF(ISBLANK(A3715),"",SUMIF($A$3:$A3715,Q$2,$B$3:$B3715))</f>
        <v/>
      </c>
      <c r="R3715" t="str">
        <f>IF(ISBLANK(A3715),"",SUMIF($A$3:$A3715,R$2,$B$3:$B3715))</f>
        <v/>
      </c>
      <c r="T3715" s="2" t="str">
        <f t="shared" si="467"/>
        <v/>
      </c>
      <c r="U3715" s="2" t="str">
        <f t="shared" si="468"/>
        <v/>
      </c>
      <c r="V3715" s="2" t="str">
        <f t="shared" si="469"/>
        <v/>
      </c>
      <c r="W3715" s="2" t="str">
        <f t="shared" si="470"/>
        <v/>
      </c>
    </row>
    <row r="3716" spans="8:23" x14ac:dyDescent="0.3">
      <c r="H3716" s="12">
        <f t="shared" ref="H3716:H3779" si="471">IF(ISBLANK(D3716),,LEFT(D3716,LEN(D3716)-6)*1)</f>
        <v>0</v>
      </c>
      <c r="I3716" s="2" t="str">
        <f t="shared" si="464"/>
        <v/>
      </c>
      <c r="J3716" s="2" t="str">
        <f>IF(ISBLANK(A3716),"",-SUM(I$3:I3716))</f>
        <v/>
      </c>
      <c r="K3716" s="2" t="str">
        <f t="shared" si="465"/>
        <v/>
      </c>
      <c r="L3716" s="7" t="str">
        <f t="shared" si="466"/>
        <v/>
      </c>
      <c r="M3716" s="7" t="str">
        <f>IF(ISBLANK(A3716),"",K3716/($M$1+SUM(K$3:K3715)))</f>
        <v/>
      </c>
      <c r="N3716" t="str">
        <f>IF(ISBLANK(A3716),"",IF(H3717=0,NETWORKDAYS($H$3,H3716,holiday!$B$2:$B$10),IF(DAY(H3716)&lt;DAY(H3717),NETWORKDAYS($H$3,H3716,holiday!$B$2:$B$10),0)))</f>
        <v/>
      </c>
      <c r="O3716" t="str">
        <f>IF(ISBLANK(A3716),"",SUMIF($A$3:$A3716,O$2,$B$3:$B3716))</f>
        <v/>
      </c>
      <c r="P3716" t="str">
        <f>IF(ISBLANK(A3716),"",SUMIF($A$3:$A3716,P$2,$B$3:$B3716))</f>
        <v/>
      </c>
      <c r="Q3716" t="str">
        <f>IF(ISBLANK(A3716),"",SUMIF($A$3:$A3716,Q$2,$B$3:$B3716))</f>
        <v/>
      </c>
      <c r="R3716" t="str">
        <f>IF(ISBLANK(A3716),"",SUMIF($A$3:$A3716,R$2,$B$3:$B3716))</f>
        <v/>
      </c>
      <c r="T3716" s="2" t="str">
        <f t="shared" si="467"/>
        <v/>
      </c>
      <c r="U3716" s="2" t="str">
        <f t="shared" si="468"/>
        <v/>
      </c>
      <c r="V3716" s="2" t="str">
        <f t="shared" si="469"/>
        <v/>
      </c>
      <c r="W3716" s="2" t="str">
        <f t="shared" si="470"/>
        <v/>
      </c>
    </row>
    <row r="3717" spans="8:23" x14ac:dyDescent="0.3">
      <c r="H3717" s="12">
        <f t="shared" si="471"/>
        <v>0</v>
      </c>
      <c r="I3717" s="2" t="str">
        <f t="shared" si="464"/>
        <v/>
      </c>
      <c r="J3717" s="2" t="str">
        <f>IF(ISBLANK(A3717),"",-SUM(I$3:I3717))</f>
        <v/>
      </c>
      <c r="K3717" s="2" t="str">
        <f t="shared" si="465"/>
        <v/>
      </c>
      <c r="L3717" s="7" t="str">
        <f t="shared" si="466"/>
        <v/>
      </c>
      <c r="M3717" s="7" t="str">
        <f>IF(ISBLANK(A3717),"",K3717/($M$1+SUM(K$3:K3716)))</f>
        <v/>
      </c>
      <c r="N3717" t="str">
        <f>IF(ISBLANK(A3717),"",IF(H3718=0,NETWORKDAYS($H$3,H3717,holiday!$B$2:$B$10),IF(DAY(H3717)&lt;DAY(H3718),NETWORKDAYS($H$3,H3717,holiday!$B$2:$B$10),0)))</f>
        <v/>
      </c>
      <c r="O3717" t="str">
        <f>IF(ISBLANK(A3717),"",SUMIF($A$3:$A3717,O$2,$B$3:$B3717))</f>
        <v/>
      </c>
      <c r="P3717" t="str">
        <f>IF(ISBLANK(A3717),"",SUMIF($A$3:$A3717,P$2,$B$3:$B3717))</f>
        <v/>
      </c>
      <c r="Q3717" t="str">
        <f>IF(ISBLANK(A3717),"",SUMIF($A$3:$A3717,Q$2,$B$3:$B3717))</f>
        <v/>
      </c>
      <c r="R3717" t="str">
        <f>IF(ISBLANK(A3717),"",SUMIF($A$3:$A3717,R$2,$B$3:$B3717))</f>
        <v/>
      </c>
      <c r="T3717" s="2" t="str">
        <f t="shared" si="467"/>
        <v/>
      </c>
      <c r="U3717" s="2" t="str">
        <f t="shared" si="468"/>
        <v/>
      </c>
      <c r="V3717" s="2" t="str">
        <f t="shared" si="469"/>
        <v/>
      </c>
      <c r="W3717" s="2" t="str">
        <f t="shared" si="470"/>
        <v/>
      </c>
    </row>
    <row r="3718" spans="8:23" x14ac:dyDescent="0.3">
      <c r="H3718" s="12">
        <f t="shared" si="471"/>
        <v>0</v>
      </c>
      <c r="I3718" s="2" t="str">
        <f t="shared" si="464"/>
        <v/>
      </c>
      <c r="J3718" s="2" t="str">
        <f>IF(ISBLANK(A3718),"",-SUM(I$3:I3718))</f>
        <v/>
      </c>
      <c r="K3718" s="2" t="str">
        <f t="shared" si="465"/>
        <v/>
      </c>
      <c r="L3718" s="7" t="str">
        <f t="shared" si="466"/>
        <v/>
      </c>
      <c r="M3718" s="7" t="str">
        <f>IF(ISBLANK(A3718),"",K3718/($M$1+SUM(K$3:K3717)))</f>
        <v/>
      </c>
      <c r="N3718" t="str">
        <f>IF(ISBLANK(A3718),"",IF(H3719=0,NETWORKDAYS($H$3,H3718,holiday!$B$2:$B$10),IF(DAY(H3718)&lt;DAY(H3719),NETWORKDAYS($H$3,H3718,holiday!$B$2:$B$10),0)))</f>
        <v/>
      </c>
      <c r="O3718" t="str">
        <f>IF(ISBLANK(A3718),"",SUMIF($A$3:$A3718,O$2,$B$3:$B3718))</f>
        <v/>
      </c>
      <c r="P3718" t="str">
        <f>IF(ISBLANK(A3718),"",SUMIF($A$3:$A3718,P$2,$B$3:$B3718))</f>
        <v/>
      </c>
      <c r="Q3718" t="str">
        <f>IF(ISBLANK(A3718),"",SUMIF($A$3:$A3718,Q$2,$B$3:$B3718))</f>
        <v/>
      </c>
      <c r="R3718" t="str">
        <f>IF(ISBLANK(A3718),"",SUMIF($A$3:$A3718,R$2,$B$3:$B3718))</f>
        <v/>
      </c>
      <c r="T3718" s="2" t="str">
        <f t="shared" si="467"/>
        <v/>
      </c>
      <c r="U3718" s="2" t="str">
        <f t="shared" si="468"/>
        <v/>
      </c>
      <c r="V3718" s="2" t="str">
        <f t="shared" si="469"/>
        <v/>
      </c>
      <c r="W3718" s="2" t="str">
        <f t="shared" si="470"/>
        <v/>
      </c>
    </row>
    <row r="3719" spans="8:23" x14ac:dyDescent="0.3">
      <c r="H3719" s="12">
        <f t="shared" si="471"/>
        <v>0</v>
      </c>
      <c r="I3719" s="2" t="str">
        <f t="shared" si="464"/>
        <v/>
      </c>
      <c r="J3719" s="2" t="str">
        <f>IF(ISBLANK(A3719),"",-SUM(I$3:I3719))</f>
        <v/>
      </c>
      <c r="K3719" s="2" t="str">
        <f t="shared" si="465"/>
        <v/>
      </c>
      <c r="L3719" s="7" t="str">
        <f t="shared" si="466"/>
        <v/>
      </c>
      <c r="M3719" s="7" t="str">
        <f>IF(ISBLANK(A3719),"",K3719/($M$1+SUM(K$3:K3718)))</f>
        <v/>
      </c>
      <c r="N3719" t="str">
        <f>IF(ISBLANK(A3719),"",IF(H3720=0,NETWORKDAYS($H$3,H3719,holiday!$B$2:$B$10),IF(DAY(H3719)&lt;DAY(H3720),NETWORKDAYS($H$3,H3719,holiday!$B$2:$B$10),0)))</f>
        <v/>
      </c>
      <c r="O3719" t="str">
        <f>IF(ISBLANK(A3719),"",SUMIF($A$3:$A3719,O$2,$B$3:$B3719))</f>
        <v/>
      </c>
      <c r="P3719" t="str">
        <f>IF(ISBLANK(A3719),"",SUMIF($A$3:$A3719,P$2,$B$3:$B3719))</f>
        <v/>
      </c>
      <c r="Q3719" t="str">
        <f>IF(ISBLANK(A3719),"",SUMIF($A$3:$A3719,Q$2,$B$3:$B3719))</f>
        <v/>
      </c>
      <c r="R3719" t="str">
        <f>IF(ISBLANK(A3719),"",SUMIF($A$3:$A3719,R$2,$B$3:$B3719))</f>
        <v/>
      </c>
      <c r="T3719" s="2" t="str">
        <f t="shared" si="467"/>
        <v/>
      </c>
      <c r="U3719" s="2" t="str">
        <f t="shared" si="468"/>
        <v/>
      </c>
      <c r="V3719" s="2" t="str">
        <f t="shared" si="469"/>
        <v/>
      </c>
      <c r="W3719" s="2" t="str">
        <f t="shared" si="470"/>
        <v/>
      </c>
    </row>
    <row r="3720" spans="8:23" x14ac:dyDescent="0.3">
      <c r="H3720" s="12">
        <f t="shared" si="471"/>
        <v>0</v>
      </c>
      <c r="I3720" s="2" t="str">
        <f t="shared" si="464"/>
        <v/>
      </c>
      <c r="J3720" s="2" t="str">
        <f>IF(ISBLANK(A3720),"",-SUM(I$3:I3720))</f>
        <v/>
      </c>
      <c r="K3720" s="2" t="str">
        <f t="shared" si="465"/>
        <v/>
      </c>
      <c r="L3720" s="7" t="str">
        <f t="shared" si="466"/>
        <v/>
      </c>
      <c r="M3720" s="7" t="str">
        <f>IF(ISBLANK(A3720),"",K3720/($M$1+SUM(K$3:K3719)))</f>
        <v/>
      </c>
      <c r="N3720" t="str">
        <f>IF(ISBLANK(A3720),"",IF(H3721=0,NETWORKDAYS($H$3,H3720,holiday!$B$2:$B$10),IF(DAY(H3720)&lt;DAY(H3721),NETWORKDAYS($H$3,H3720,holiday!$B$2:$B$10),0)))</f>
        <v/>
      </c>
      <c r="O3720" t="str">
        <f>IF(ISBLANK(A3720),"",SUMIF($A$3:$A3720,O$2,$B$3:$B3720))</f>
        <v/>
      </c>
      <c r="P3720" t="str">
        <f>IF(ISBLANK(A3720),"",SUMIF($A$3:$A3720,P$2,$B$3:$B3720))</f>
        <v/>
      </c>
      <c r="Q3720" t="str">
        <f>IF(ISBLANK(A3720),"",SUMIF($A$3:$A3720,Q$2,$B$3:$B3720))</f>
        <v/>
      </c>
      <c r="R3720" t="str">
        <f>IF(ISBLANK(A3720),"",SUMIF($A$3:$A3720,R$2,$B$3:$B3720))</f>
        <v/>
      </c>
      <c r="T3720" s="2" t="str">
        <f t="shared" si="467"/>
        <v/>
      </c>
      <c r="U3720" s="2" t="str">
        <f t="shared" si="468"/>
        <v/>
      </c>
      <c r="V3720" s="2" t="str">
        <f t="shared" si="469"/>
        <v/>
      </c>
      <c r="W3720" s="2" t="str">
        <f t="shared" si="470"/>
        <v/>
      </c>
    </row>
    <row r="3721" spans="8:23" x14ac:dyDescent="0.3">
      <c r="H3721" s="12">
        <f t="shared" si="471"/>
        <v>0</v>
      </c>
      <c r="I3721" s="2" t="str">
        <f t="shared" si="464"/>
        <v/>
      </c>
      <c r="J3721" s="2" t="str">
        <f>IF(ISBLANK(A3721),"",-SUM(I$3:I3721))</f>
        <v/>
      </c>
      <c r="K3721" s="2" t="str">
        <f t="shared" si="465"/>
        <v/>
      </c>
      <c r="L3721" s="7" t="str">
        <f t="shared" si="466"/>
        <v/>
      </c>
      <c r="M3721" s="7" t="str">
        <f>IF(ISBLANK(A3721),"",K3721/($M$1+SUM(K$3:K3720)))</f>
        <v/>
      </c>
      <c r="N3721" t="str">
        <f>IF(ISBLANK(A3721),"",IF(H3722=0,NETWORKDAYS($H$3,H3721,holiday!$B$2:$B$10),IF(DAY(H3721)&lt;DAY(H3722),NETWORKDAYS($H$3,H3721,holiday!$B$2:$B$10),0)))</f>
        <v/>
      </c>
      <c r="O3721" t="str">
        <f>IF(ISBLANK(A3721),"",SUMIF($A$3:$A3721,O$2,$B$3:$B3721))</f>
        <v/>
      </c>
      <c r="P3721" t="str">
        <f>IF(ISBLANK(A3721),"",SUMIF($A$3:$A3721,P$2,$B$3:$B3721))</f>
        <v/>
      </c>
      <c r="Q3721" t="str">
        <f>IF(ISBLANK(A3721),"",SUMIF($A$3:$A3721,Q$2,$B$3:$B3721))</f>
        <v/>
      </c>
      <c r="R3721" t="str">
        <f>IF(ISBLANK(A3721),"",SUMIF($A$3:$A3721,R$2,$B$3:$B3721))</f>
        <v/>
      </c>
      <c r="T3721" s="2" t="str">
        <f t="shared" si="467"/>
        <v/>
      </c>
      <c r="U3721" s="2" t="str">
        <f t="shared" si="468"/>
        <v/>
      </c>
      <c r="V3721" s="2" t="str">
        <f t="shared" si="469"/>
        <v/>
      </c>
      <c r="W3721" s="2" t="str">
        <f t="shared" si="470"/>
        <v/>
      </c>
    </row>
    <row r="3722" spans="8:23" x14ac:dyDescent="0.3">
      <c r="H3722" s="12">
        <f t="shared" si="471"/>
        <v>0</v>
      </c>
      <c r="I3722" s="2" t="str">
        <f t="shared" si="464"/>
        <v/>
      </c>
      <c r="J3722" s="2" t="str">
        <f>IF(ISBLANK(A3722),"",-SUM(I$3:I3722))</f>
        <v/>
      </c>
      <c r="K3722" s="2" t="str">
        <f t="shared" si="465"/>
        <v/>
      </c>
      <c r="L3722" s="7" t="str">
        <f t="shared" si="466"/>
        <v/>
      </c>
      <c r="M3722" s="7" t="str">
        <f>IF(ISBLANK(A3722),"",K3722/($M$1+SUM(K$3:K3721)))</f>
        <v/>
      </c>
      <c r="N3722" t="str">
        <f>IF(ISBLANK(A3722),"",IF(H3723=0,NETWORKDAYS($H$3,H3722,holiday!$B$2:$B$10),IF(DAY(H3722)&lt;DAY(H3723),NETWORKDAYS($H$3,H3722,holiday!$B$2:$B$10),0)))</f>
        <v/>
      </c>
      <c r="O3722" t="str">
        <f>IF(ISBLANK(A3722),"",SUMIF($A$3:$A3722,O$2,$B$3:$B3722))</f>
        <v/>
      </c>
      <c r="P3722" t="str">
        <f>IF(ISBLANK(A3722),"",SUMIF($A$3:$A3722,P$2,$B$3:$B3722))</f>
        <v/>
      </c>
      <c r="Q3722" t="str">
        <f>IF(ISBLANK(A3722),"",SUMIF($A$3:$A3722,Q$2,$B$3:$B3722))</f>
        <v/>
      </c>
      <c r="R3722" t="str">
        <f>IF(ISBLANK(A3722),"",SUMIF($A$3:$A3722,R$2,$B$3:$B3722))</f>
        <v/>
      </c>
      <c r="T3722" s="2" t="str">
        <f t="shared" si="467"/>
        <v/>
      </c>
      <c r="U3722" s="2" t="str">
        <f t="shared" si="468"/>
        <v/>
      </c>
      <c r="V3722" s="2" t="str">
        <f t="shared" si="469"/>
        <v/>
      </c>
      <c r="W3722" s="2" t="str">
        <f t="shared" si="470"/>
        <v/>
      </c>
    </row>
    <row r="3723" spans="8:23" x14ac:dyDescent="0.3">
      <c r="H3723" s="12">
        <f t="shared" si="471"/>
        <v>0</v>
      </c>
      <c r="I3723" s="2" t="str">
        <f t="shared" si="464"/>
        <v/>
      </c>
      <c r="J3723" s="2" t="str">
        <f>IF(ISBLANK(A3723),"",-SUM(I$3:I3723))</f>
        <v/>
      </c>
      <c r="K3723" s="2" t="str">
        <f t="shared" si="465"/>
        <v/>
      </c>
      <c r="L3723" s="7" t="str">
        <f t="shared" si="466"/>
        <v/>
      </c>
      <c r="M3723" s="7" t="str">
        <f>IF(ISBLANK(A3723),"",K3723/($M$1+SUM(K$3:K3722)))</f>
        <v/>
      </c>
      <c r="N3723" t="str">
        <f>IF(ISBLANK(A3723),"",IF(H3724=0,NETWORKDAYS($H$3,H3723,holiday!$B$2:$B$10),IF(DAY(H3723)&lt;DAY(H3724),NETWORKDAYS($H$3,H3723,holiday!$B$2:$B$10),0)))</f>
        <v/>
      </c>
      <c r="O3723" t="str">
        <f>IF(ISBLANK(A3723),"",SUMIF($A$3:$A3723,O$2,$B$3:$B3723))</f>
        <v/>
      </c>
      <c r="P3723" t="str">
        <f>IF(ISBLANK(A3723),"",SUMIF($A$3:$A3723,P$2,$B$3:$B3723))</f>
        <v/>
      </c>
      <c r="Q3723" t="str">
        <f>IF(ISBLANK(A3723),"",SUMIF($A$3:$A3723,Q$2,$B$3:$B3723))</f>
        <v/>
      </c>
      <c r="R3723" t="str">
        <f>IF(ISBLANK(A3723),"",SUMIF($A$3:$A3723,R$2,$B$3:$B3723))</f>
        <v/>
      </c>
      <c r="T3723" s="2" t="str">
        <f t="shared" si="467"/>
        <v/>
      </c>
      <c r="U3723" s="2" t="str">
        <f t="shared" si="468"/>
        <v/>
      </c>
      <c r="V3723" s="2" t="str">
        <f t="shared" si="469"/>
        <v/>
      </c>
      <c r="W3723" s="2" t="str">
        <f t="shared" si="470"/>
        <v/>
      </c>
    </row>
    <row r="3724" spans="8:23" x14ac:dyDescent="0.3">
      <c r="H3724" s="12">
        <f t="shared" si="471"/>
        <v>0</v>
      </c>
      <c r="I3724" s="2" t="str">
        <f t="shared" si="464"/>
        <v/>
      </c>
      <c r="J3724" s="2" t="str">
        <f>IF(ISBLANK(A3724),"",-SUM(I$3:I3724))</f>
        <v/>
      </c>
      <c r="K3724" s="2" t="str">
        <f t="shared" si="465"/>
        <v/>
      </c>
      <c r="L3724" s="7" t="str">
        <f t="shared" si="466"/>
        <v/>
      </c>
      <c r="M3724" s="7" t="str">
        <f>IF(ISBLANK(A3724),"",K3724/($M$1+SUM(K$3:K3723)))</f>
        <v/>
      </c>
      <c r="N3724" t="str">
        <f>IF(ISBLANK(A3724),"",IF(H3725=0,NETWORKDAYS($H$3,H3724,holiday!$B$2:$B$10),IF(DAY(H3724)&lt;DAY(H3725),NETWORKDAYS($H$3,H3724,holiday!$B$2:$B$10),0)))</f>
        <v/>
      </c>
      <c r="O3724" t="str">
        <f>IF(ISBLANK(A3724),"",SUMIF($A$3:$A3724,O$2,$B$3:$B3724))</f>
        <v/>
      </c>
      <c r="P3724" t="str">
        <f>IF(ISBLANK(A3724),"",SUMIF($A$3:$A3724,P$2,$B$3:$B3724))</f>
        <v/>
      </c>
      <c r="Q3724" t="str">
        <f>IF(ISBLANK(A3724),"",SUMIF($A$3:$A3724,Q$2,$B$3:$B3724))</f>
        <v/>
      </c>
      <c r="R3724" t="str">
        <f>IF(ISBLANK(A3724),"",SUMIF($A$3:$A3724,R$2,$B$3:$B3724))</f>
        <v/>
      </c>
      <c r="T3724" s="2" t="str">
        <f t="shared" si="467"/>
        <v/>
      </c>
      <c r="U3724" s="2" t="str">
        <f t="shared" si="468"/>
        <v/>
      </c>
      <c r="V3724" s="2" t="str">
        <f t="shared" si="469"/>
        <v/>
      </c>
      <c r="W3724" s="2" t="str">
        <f t="shared" si="470"/>
        <v/>
      </c>
    </row>
    <row r="3725" spans="8:23" x14ac:dyDescent="0.3">
      <c r="H3725" s="12">
        <f t="shared" si="471"/>
        <v>0</v>
      </c>
      <c r="I3725" s="2" t="str">
        <f t="shared" si="464"/>
        <v/>
      </c>
      <c r="J3725" s="2" t="str">
        <f>IF(ISBLANK(A3725),"",-SUM(I$3:I3725))</f>
        <v/>
      </c>
      <c r="K3725" s="2" t="str">
        <f t="shared" si="465"/>
        <v/>
      </c>
      <c r="L3725" s="7" t="str">
        <f t="shared" si="466"/>
        <v/>
      </c>
      <c r="M3725" s="7" t="str">
        <f>IF(ISBLANK(A3725),"",K3725/($M$1+SUM(K$3:K3724)))</f>
        <v/>
      </c>
      <c r="N3725" t="str">
        <f>IF(ISBLANK(A3725),"",IF(H3726=0,NETWORKDAYS($H$3,H3725,holiday!$B$2:$B$10),IF(DAY(H3725)&lt;DAY(H3726),NETWORKDAYS($H$3,H3725,holiday!$B$2:$B$10),0)))</f>
        <v/>
      </c>
      <c r="O3725" t="str">
        <f>IF(ISBLANK(A3725),"",SUMIF($A$3:$A3725,O$2,$B$3:$B3725))</f>
        <v/>
      </c>
      <c r="P3725" t="str">
        <f>IF(ISBLANK(A3725),"",SUMIF($A$3:$A3725,P$2,$B$3:$B3725))</f>
        <v/>
      </c>
      <c r="Q3725" t="str">
        <f>IF(ISBLANK(A3725),"",SUMIF($A$3:$A3725,Q$2,$B$3:$B3725))</f>
        <v/>
      </c>
      <c r="R3725" t="str">
        <f>IF(ISBLANK(A3725),"",SUMIF($A$3:$A3725,R$2,$B$3:$B3725))</f>
        <v/>
      </c>
      <c r="T3725" s="2" t="str">
        <f t="shared" si="467"/>
        <v/>
      </c>
      <c r="U3725" s="2" t="str">
        <f t="shared" si="468"/>
        <v/>
      </c>
      <c r="V3725" s="2" t="str">
        <f t="shared" si="469"/>
        <v/>
      </c>
      <c r="W3725" s="2" t="str">
        <f t="shared" si="470"/>
        <v/>
      </c>
    </row>
    <row r="3726" spans="8:23" x14ac:dyDescent="0.3">
      <c r="H3726" s="12">
        <f t="shared" si="471"/>
        <v>0</v>
      </c>
      <c r="I3726" s="2" t="str">
        <f t="shared" si="464"/>
        <v/>
      </c>
      <c r="J3726" s="2" t="str">
        <f>IF(ISBLANK(A3726),"",-SUM(I$3:I3726))</f>
        <v/>
      </c>
      <c r="K3726" s="2" t="str">
        <f t="shared" si="465"/>
        <v/>
      </c>
      <c r="L3726" s="7" t="str">
        <f t="shared" si="466"/>
        <v/>
      </c>
      <c r="M3726" s="7" t="str">
        <f>IF(ISBLANK(A3726),"",K3726/($M$1+SUM(K$3:K3725)))</f>
        <v/>
      </c>
      <c r="N3726" t="str">
        <f>IF(ISBLANK(A3726),"",IF(H3727=0,NETWORKDAYS($H$3,H3726,holiday!$B$2:$B$10),IF(DAY(H3726)&lt;DAY(H3727),NETWORKDAYS($H$3,H3726,holiday!$B$2:$B$10),0)))</f>
        <v/>
      </c>
      <c r="O3726" t="str">
        <f>IF(ISBLANK(A3726),"",SUMIF($A$3:$A3726,O$2,$B$3:$B3726))</f>
        <v/>
      </c>
      <c r="P3726" t="str">
        <f>IF(ISBLANK(A3726),"",SUMIF($A$3:$A3726,P$2,$B$3:$B3726))</f>
        <v/>
      </c>
      <c r="Q3726" t="str">
        <f>IF(ISBLANK(A3726),"",SUMIF($A$3:$A3726,Q$2,$B$3:$B3726))</f>
        <v/>
      </c>
      <c r="R3726" t="str">
        <f>IF(ISBLANK(A3726),"",SUMIF($A$3:$A3726,R$2,$B$3:$B3726))</f>
        <v/>
      </c>
      <c r="T3726" s="2" t="str">
        <f t="shared" si="467"/>
        <v/>
      </c>
      <c r="U3726" s="2" t="str">
        <f t="shared" si="468"/>
        <v/>
      </c>
      <c r="V3726" s="2" t="str">
        <f t="shared" si="469"/>
        <v/>
      </c>
      <c r="W3726" s="2" t="str">
        <f t="shared" si="470"/>
        <v/>
      </c>
    </row>
    <row r="3727" spans="8:23" x14ac:dyDescent="0.3">
      <c r="H3727" s="12">
        <f t="shared" si="471"/>
        <v>0</v>
      </c>
      <c r="I3727" s="2" t="str">
        <f t="shared" si="464"/>
        <v/>
      </c>
      <c r="J3727" s="2" t="str">
        <f>IF(ISBLANK(A3727),"",-SUM(I$3:I3727))</f>
        <v/>
      </c>
      <c r="K3727" s="2" t="str">
        <f t="shared" si="465"/>
        <v/>
      </c>
      <c r="L3727" s="7" t="str">
        <f t="shared" si="466"/>
        <v/>
      </c>
      <c r="M3727" s="7" t="str">
        <f>IF(ISBLANK(A3727),"",K3727/($M$1+SUM(K$3:K3726)))</f>
        <v/>
      </c>
      <c r="N3727" t="str">
        <f>IF(ISBLANK(A3727),"",IF(H3728=0,NETWORKDAYS($H$3,H3727,holiday!$B$2:$B$10),IF(DAY(H3727)&lt;DAY(H3728),NETWORKDAYS($H$3,H3727,holiday!$B$2:$B$10),0)))</f>
        <v/>
      </c>
      <c r="O3727" t="str">
        <f>IF(ISBLANK(A3727),"",SUMIF($A$3:$A3727,O$2,$B$3:$B3727))</f>
        <v/>
      </c>
      <c r="P3727" t="str">
        <f>IF(ISBLANK(A3727),"",SUMIF($A$3:$A3727,P$2,$B$3:$B3727))</f>
        <v/>
      </c>
      <c r="Q3727" t="str">
        <f>IF(ISBLANK(A3727),"",SUMIF($A$3:$A3727,Q$2,$B$3:$B3727))</f>
        <v/>
      </c>
      <c r="R3727" t="str">
        <f>IF(ISBLANK(A3727),"",SUMIF($A$3:$A3727,R$2,$B$3:$B3727))</f>
        <v/>
      </c>
      <c r="T3727" s="2" t="str">
        <f t="shared" si="467"/>
        <v/>
      </c>
      <c r="U3727" s="2" t="str">
        <f t="shared" si="468"/>
        <v/>
      </c>
      <c r="V3727" s="2" t="str">
        <f t="shared" si="469"/>
        <v/>
      </c>
      <c r="W3727" s="2" t="str">
        <f t="shared" si="470"/>
        <v/>
      </c>
    </row>
    <row r="3728" spans="8:23" x14ac:dyDescent="0.3">
      <c r="H3728" s="12">
        <f t="shared" si="471"/>
        <v>0</v>
      </c>
      <c r="I3728" s="2" t="str">
        <f t="shared" si="464"/>
        <v/>
      </c>
      <c r="J3728" s="2" t="str">
        <f>IF(ISBLANK(A3728),"",-SUM(I$3:I3728))</f>
        <v/>
      </c>
      <c r="K3728" s="2" t="str">
        <f t="shared" si="465"/>
        <v/>
      </c>
      <c r="L3728" s="7" t="str">
        <f t="shared" si="466"/>
        <v/>
      </c>
      <c r="M3728" s="7" t="str">
        <f>IF(ISBLANK(A3728),"",K3728/($M$1+SUM(K$3:K3727)))</f>
        <v/>
      </c>
      <c r="N3728" t="str">
        <f>IF(ISBLANK(A3728),"",IF(H3729=0,NETWORKDAYS($H$3,H3728,holiday!$B$2:$B$10),IF(DAY(H3728)&lt;DAY(H3729),NETWORKDAYS($H$3,H3728,holiday!$B$2:$B$10),0)))</f>
        <v/>
      </c>
      <c r="O3728" t="str">
        <f>IF(ISBLANK(A3728),"",SUMIF($A$3:$A3728,O$2,$B$3:$B3728))</f>
        <v/>
      </c>
      <c r="P3728" t="str">
        <f>IF(ISBLANK(A3728),"",SUMIF($A$3:$A3728,P$2,$B$3:$B3728))</f>
        <v/>
      </c>
      <c r="Q3728" t="str">
        <f>IF(ISBLANK(A3728),"",SUMIF($A$3:$A3728,Q$2,$B$3:$B3728))</f>
        <v/>
      </c>
      <c r="R3728" t="str">
        <f>IF(ISBLANK(A3728),"",SUMIF($A$3:$A3728,R$2,$B$3:$B3728))</f>
        <v/>
      </c>
      <c r="T3728" s="2" t="str">
        <f t="shared" si="467"/>
        <v/>
      </c>
      <c r="U3728" s="2" t="str">
        <f t="shared" si="468"/>
        <v/>
      </c>
      <c r="V3728" s="2" t="str">
        <f t="shared" si="469"/>
        <v/>
      </c>
      <c r="W3728" s="2" t="str">
        <f t="shared" si="470"/>
        <v/>
      </c>
    </row>
    <row r="3729" spans="8:23" x14ac:dyDescent="0.3">
      <c r="H3729" s="12">
        <f t="shared" si="471"/>
        <v>0</v>
      </c>
      <c r="I3729" s="2" t="str">
        <f t="shared" si="464"/>
        <v/>
      </c>
      <c r="J3729" s="2" t="str">
        <f>IF(ISBLANK(A3729),"",-SUM(I$3:I3729))</f>
        <v/>
      </c>
      <c r="K3729" s="2" t="str">
        <f t="shared" si="465"/>
        <v/>
      </c>
      <c r="L3729" s="7" t="str">
        <f t="shared" si="466"/>
        <v/>
      </c>
      <c r="M3729" s="7" t="str">
        <f>IF(ISBLANK(A3729),"",K3729/($M$1+SUM(K$3:K3728)))</f>
        <v/>
      </c>
      <c r="N3729" t="str">
        <f>IF(ISBLANK(A3729),"",IF(H3730=0,NETWORKDAYS($H$3,H3729,holiday!$B$2:$B$10),IF(DAY(H3729)&lt;DAY(H3730),NETWORKDAYS($H$3,H3729,holiday!$B$2:$B$10),0)))</f>
        <v/>
      </c>
      <c r="O3729" t="str">
        <f>IF(ISBLANK(A3729),"",SUMIF($A$3:$A3729,O$2,$B$3:$B3729))</f>
        <v/>
      </c>
      <c r="P3729" t="str">
        <f>IF(ISBLANK(A3729),"",SUMIF($A$3:$A3729,P$2,$B$3:$B3729))</f>
        <v/>
      </c>
      <c r="Q3729" t="str">
        <f>IF(ISBLANK(A3729),"",SUMIF($A$3:$A3729,Q$2,$B$3:$B3729))</f>
        <v/>
      </c>
      <c r="R3729" t="str">
        <f>IF(ISBLANK(A3729),"",SUMIF($A$3:$A3729,R$2,$B$3:$B3729))</f>
        <v/>
      </c>
      <c r="T3729" s="2" t="str">
        <f t="shared" si="467"/>
        <v/>
      </c>
      <c r="U3729" s="2" t="str">
        <f t="shared" si="468"/>
        <v/>
      </c>
      <c r="V3729" s="2" t="str">
        <f t="shared" si="469"/>
        <v/>
      </c>
      <c r="W3729" s="2" t="str">
        <f t="shared" si="470"/>
        <v/>
      </c>
    </row>
    <row r="3730" spans="8:23" x14ac:dyDescent="0.3">
      <c r="H3730" s="12">
        <f t="shared" si="471"/>
        <v>0</v>
      </c>
      <c r="I3730" s="2" t="str">
        <f t="shared" si="464"/>
        <v/>
      </c>
      <c r="J3730" s="2" t="str">
        <f>IF(ISBLANK(A3730),"",-SUM(I$3:I3730))</f>
        <v/>
      </c>
      <c r="K3730" s="2" t="str">
        <f t="shared" si="465"/>
        <v/>
      </c>
      <c r="L3730" s="7" t="str">
        <f t="shared" si="466"/>
        <v/>
      </c>
      <c r="M3730" s="7" t="str">
        <f>IF(ISBLANK(A3730),"",K3730/($M$1+SUM(K$3:K3729)))</f>
        <v/>
      </c>
      <c r="N3730" t="str">
        <f>IF(ISBLANK(A3730),"",IF(H3731=0,NETWORKDAYS($H$3,H3730,holiday!$B$2:$B$10),IF(DAY(H3730)&lt;DAY(H3731),NETWORKDAYS($H$3,H3730,holiday!$B$2:$B$10),0)))</f>
        <v/>
      </c>
      <c r="O3730" t="str">
        <f>IF(ISBLANK(A3730),"",SUMIF($A$3:$A3730,O$2,$B$3:$B3730))</f>
        <v/>
      </c>
      <c r="P3730" t="str">
        <f>IF(ISBLANK(A3730),"",SUMIF($A$3:$A3730,P$2,$B$3:$B3730))</f>
        <v/>
      </c>
      <c r="Q3730" t="str">
        <f>IF(ISBLANK(A3730),"",SUMIF($A$3:$A3730,Q$2,$B$3:$B3730))</f>
        <v/>
      </c>
      <c r="R3730" t="str">
        <f>IF(ISBLANK(A3730),"",SUMIF($A$3:$A3730,R$2,$B$3:$B3730))</f>
        <v/>
      </c>
      <c r="T3730" s="2" t="str">
        <f t="shared" si="467"/>
        <v/>
      </c>
      <c r="U3730" s="2" t="str">
        <f t="shared" si="468"/>
        <v/>
      </c>
      <c r="V3730" s="2" t="str">
        <f t="shared" si="469"/>
        <v/>
      </c>
      <c r="W3730" s="2" t="str">
        <f t="shared" si="470"/>
        <v/>
      </c>
    </row>
    <row r="3731" spans="8:23" x14ac:dyDescent="0.3">
      <c r="H3731" s="12">
        <f t="shared" si="471"/>
        <v>0</v>
      </c>
      <c r="I3731" s="2" t="str">
        <f t="shared" si="464"/>
        <v/>
      </c>
      <c r="J3731" s="2" t="str">
        <f>IF(ISBLANK(A3731),"",-SUM(I$3:I3731))</f>
        <v/>
      </c>
      <c r="K3731" s="2" t="str">
        <f t="shared" si="465"/>
        <v/>
      </c>
      <c r="L3731" s="7" t="str">
        <f t="shared" si="466"/>
        <v/>
      </c>
      <c r="M3731" s="7" t="str">
        <f>IF(ISBLANK(A3731),"",K3731/($M$1+SUM(K$3:K3730)))</f>
        <v/>
      </c>
      <c r="N3731" t="str">
        <f>IF(ISBLANK(A3731),"",IF(H3732=0,NETWORKDAYS($H$3,H3731,holiday!$B$2:$B$10),IF(DAY(H3731)&lt;DAY(H3732),NETWORKDAYS($H$3,H3731,holiday!$B$2:$B$10),0)))</f>
        <v/>
      </c>
      <c r="O3731" t="str">
        <f>IF(ISBLANK(A3731),"",SUMIF($A$3:$A3731,O$2,$B$3:$B3731))</f>
        <v/>
      </c>
      <c r="P3731" t="str">
        <f>IF(ISBLANK(A3731),"",SUMIF($A$3:$A3731,P$2,$B$3:$B3731))</f>
        <v/>
      </c>
      <c r="Q3731" t="str">
        <f>IF(ISBLANK(A3731),"",SUMIF($A$3:$A3731,Q$2,$B$3:$B3731))</f>
        <v/>
      </c>
      <c r="R3731" t="str">
        <f>IF(ISBLANK(A3731),"",SUMIF($A$3:$A3731,R$2,$B$3:$B3731))</f>
        <v/>
      </c>
      <c r="T3731" s="2" t="str">
        <f t="shared" si="467"/>
        <v/>
      </c>
      <c r="U3731" s="2" t="str">
        <f t="shared" si="468"/>
        <v/>
      </c>
      <c r="V3731" s="2" t="str">
        <f t="shared" si="469"/>
        <v/>
      </c>
      <c r="W3731" s="2" t="str">
        <f t="shared" si="470"/>
        <v/>
      </c>
    </row>
    <row r="3732" spans="8:23" x14ac:dyDescent="0.3">
      <c r="H3732" s="12">
        <f t="shared" si="471"/>
        <v>0</v>
      </c>
      <c r="I3732" s="2" t="str">
        <f t="shared" si="464"/>
        <v/>
      </c>
      <c r="J3732" s="2" t="str">
        <f>IF(ISBLANK(A3732),"",-SUM(I$3:I3732))</f>
        <v/>
      </c>
      <c r="K3732" s="2" t="str">
        <f t="shared" si="465"/>
        <v/>
      </c>
      <c r="L3732" s="7" t="str">
        <f t="shared" si="466"/>
        <v/>
      </c>
      <c r="M3732" s="7" t="str">
        <f>IF(ISBLANK(A3732),"",K3732/($M$1+SUM(K$3:K3731)))</f>
        <v/>
      </c>
      <c r="N3732" t="str">
        <f>IF(ISBLANK(A3732),"",IF(H3733=0,NETWORKDAYS($H$3,H3732,holiday!$B$2:$B$10),IF(DAY(H3732)&lt;DAY(H3733),NETWORKDAYS($H$3,H3732,holiday!$B$2:$B$10),0)))</f>
        <v/>
      </c>
      <c r="O3732" t="str">
        <f>IF(ISBLANK(A3732),"",SUMIF($A$3:$A3732,O$2,$B$3:$B3732))</f>
        <v/>
      </c>
      <c r="P3732" t="str">
        <f>IF(ISBLANK(A3732),"",SUMIF($A$3:$A3732,P$2,$B$3:$B3732))</f>
        <v/>
      </c>
      <c r="Q3732" t="str">
        <f>IF(ISBLANK(A3732),"",SUMIF($A$3:$A3732,Q$2,$B$3:$B3732))</f>
        <v/>
      </c>
      <c r="R3732" t="str">
        <f>IF(ISBLANK(A3732),"",SUMIF($A$3:$A3732,R$2,$B$3:$B3732))</f>
        <v/>
      </c>
      <c r="T3732" s="2" t="str">
        <f t="shared" si="467"/>
        <v/>
      </c>
      <c r="U3732" s="2" t="str">
        <f t="shared" si="468"/>
        <v/>
      </c>
      <c r="V3732" s="2" t="str">
        <f t="shared" si="469"/>
        <v/>
      </c>
      <c r="W3732" s="2" t="str">
        <f t="shared" si="470"/>
        <v/>
      </c>
    </row>
    <row r="3733" spans="8:23" x14ac:dyDescent="0.3">
      <c r="H3733" s="12">
        <f t="shared" si="471"/>
        <v>0</v>
      </c>
      <c r="I3733" s="2" t="str">
        <f t="shared" si="464"/>
        <v/>
      </c>
      <c r="J3733" s="2" t="str">
        <f>IF(ISBLANK(A3733),"",-SUM(I$3:I3733))</f>
        <v/>
      </c>
      <c r="K3733" s="2" t="str">
        <f t="shared" si="465"/>
        <v/>
      </c>
      <c r="L3733" s="7" t="str">
        <f t="shared" si="466"/>
        <v/>
      </c>
      <c r="M3733" s="7" t="str">
        <f>IF(ISBLANK(A3733),"",K3733/($M$1+SUM(K$3:K3732)))</f>
        <v/>
      </c>
      <c r="N3733" t="str">
        <f>IF(ISBLANK(A3733),"",IF(H3734=0,NETWORKDAYS($H$3,H3733,holiday!$B$2:$B$10),IF(DAY(H3733)&lt;DAY(H3734),NETWORKDAYS($H$3,H3733,holiday!$B$2:$B$10),0)))</f>
        <v/>
      </c>
      <c r="O3733" t="str">
        <f>IF(ISBLANK(A3733),"",SUMIF($A$3:$A3733,O$2,$B$3:$B3733))</f>
        <v/>
      </c>
      <c r="P3733" t="str">
        <f>IF(ISBLANK(A3733),"",SUMIF($A$3:$A3733,P$2,$B$3:$B3733))</f>
        <v/>
      </c>
      <c r="Q3733" t="str">
        <f>IF(ISBLANK(A3733),"",SUMIF($A$3:$A3733,Q$2,$B$3:$B3733))</f>
        <v/>
      </c>
      <c r="R3733" t="str">
        <f>IF(ISBLANK(A3733),"",SUMIF($A$3:$A3733,R$2,$B$3:$B3733))</f>
        <v/>
      </c>
      <c r="T3733" s="2" t="str">
        <f t="shared" si="467"/>
        <v/>
      </c>
      <c r="U3733" s="2" t="str">
        <f t="shared" si="468"/>
        <v/>
      </c>
      <c r="V3733" s="2" t="str">
        <f t="shared" si="469"/>
        <v/>
      </c>
      <c r="W3733" s="2" t="str">
        <f t="shared" si="470"/>
        <v/>
      </c>
    </row>
    <row r="3734" spans="8:23" x14ac:dyDescent="0.3">
      <c r="H3734" s="12">
        <f t="shared" si="471"/>
        <v>0</v>
      </c>
      <c r="I3734" s="2" t="str">
        <f t="shared" si="464"/>
        <v/>
      </c>
      <c r="J3734" s="2" t="str">
        <f>IF(ISBLANK(A3734),"",-SUM(I$3:I3734))</f>
        <v/>
      </c>
      <c r="K3734" s="2" t="str">
        <f t="shared" si="465"/>
        <v/>
      </c>
      <c r="L3734" s="7" t="str">
        <f t="shared" si="466"/>
        <v/>
      </c>
      <c r="M3734" s="7" t="str">
        <f>IF(ISBLANK(A3734),"",K3734/($M$1+SUM(K$3:K3733)))</f>
        <v/>
      </c>
      <c r="N3734" t="str">
        <f>IF(ISBLANK(A3734),"",IF(H3735=0,NETWORKDAYS($H$3,H3734,holiday!$B$2:$B$10),IF(DAY(H3734)&lt;DAY(H3735),NETWORKDAYS($H$3,H3734,holiday!$B$2:$B$10),0)))</f>
        <v/>
      </c>
      <c r="O3734" t="str">
        <f>IF(ISBLANK(A3734),"",SUMIF($A$3:$A3734,O$2,$B$3:$B3734))</f>
        <v/>
      </c>
      <c r="P3734" t="str">
        <f>IF(ISBLANK(A3734),"",SUMIF($A$3:$A3734,P$2,$B$3:$B3734))</f>
        <v/>
      </c>
      <c r="Q3734" t="str">
        <f>IF(ISBLANK(A3734),"",SUMIF($A$3:$A3734,Q$2,$B$3:$B3734))</f>
        <v/>
      </c>
      <c r="R3734" t="str">
        <f>IF(ISBLANK(A3734),"",SUMIF($A$3:$A3734,R$2,$B$3:$B3734))</f>
        <v/>
      </c>
      <c r="T3734" s="2" t="str">
        <f t="shared" si="467"/>
        <v/>
      </c>
      <c r="U3734" s="2" t="str">
        <f t="shared" si="468"/>
        <v/>
      </c>
      <c r="V3734" s="2" t="str">
        <f t="shared" si="469"/>
        <v/>
      </c>
      <c r="W3734" s="2" t="str">
        <f t="shared" si="470"/>
        <v/>
      </c>
    </row>
    <row r="3735" spans="8:23" x14ac:dyDescent="0.3">
      <c r="H3735" s="12">
        <f t="shared" si="471"/>
        <v>0</v>
      </c>
      <c r="I3735" s="2" t="str">
        <f t="shared" si="464"/>
        <v/>
      </c>
      <c r="J3735" s="2" t="str">
        <f>IF(ISBLANK(A3735),"",-SUM(I$3:I3735))</f>
        <v/>
      </c>
      <c r="K3735" s="2" t="str">
        <f t="shared" si="465"/>
        <v/>
      </c>
      <c r="L3735" s="7" t="str">
        <f t="shared" si="466"/>
        <v/>
      </c>
      <c r="M3735" s="7" t="str">
        <f>IF(ISBLANK(A3735),"",K3735/($M$1+SUM(K$3:K3734)))</f>
        <v/>
      </c>
      <c r="N3735" t="str">
        <f>IF(ISBLANK(A3735),"",IF(H3736=0,NETWORKDAYS($H$3,H3735,holiday!$B$2:$B$10),IF(DAY(H3735)&lt;DAY(H3736),NETWORKDAYS($H$3,H3735,holiday!$B$2:$B$10),0)))</f>
        <v/>
      </c>
      <c r="O3735" t="str">
        <f>IF(ISBLANK(A3735),"",SUMIF($A$3:$A3735,O$2,$B$3:$B3735))</f>
        <v/>
      </c>
      <c r="P3735" t="str">
        <f>IF(ISBLANK(A3735),"",SUMIF($A$3:$A3735,P$2,$B$3:$B3735))</f>
        <v/>
      </c>
      <c r="Q3735" t="str">
        <f>IF(ISBLANK(A3735),"",SUMIF($A$3:$A3735,Q$2,$B$3:$B3735))</f>
        <v/>
      </c>
      <c r="R3735" t="str">
        <f>IF(ISBLANK(A3735),"",SUMIF($A$3:$A3735,R$2,$B$3:$B3735))</f>
        <v/>
      </c>
      <c r="T3735" s="2" t="str">
        <f t="shared" si="467"/>
        <v/>
      </c>
      <c r="U3735" s="2" t="str">
        <f t="shared" si="468"/>
        <v/>
      </c>
      <c r="V3735" s="2" t="str">
        <f t="shared" si="469"/>
        <v/>
      </c>
      <c r="W3735" s="2" t="str">
        <f t="shared" si="470"/>
        <v/>
      </c>
    </row>
    <row r="3736" spans="8:23" x14ac:dyDescent="0.3">
      <c r="H3736" s="12">
        <f t="shared" si="471"/>
        <v>0</v>
      </c>
      <c r="I3736" s="2" t="str">
        <f t="shared" si="464"/>
        <v/>
      </c>
      <c r="J3736" s="2" t="str">
        <f>IF(ISBLANK(A3736),"",-SUM(I$3:I3736))</f>
        <v/>
      </c>
      <c r="K3736" s="2" t="str">
        <f t="shared" si="465"/>
        <v/>
      </c>
      <c r="L3736" s="7" t="str">
        <f t="shared" si="466"/>
        <v/>
      </c>
      <c r="M3736" s="7" t="str">
        <f>IF(ISBLANK(A3736),"",K3736/($M$1+SUM(K$3:K3735)))</f>
        <v/>
      </c>
      <c r="N3736" t="str">
        <f>IF(ISBLANK(A3736),"",IF(H3737=0,NETWORKDAYS($H$3,H3736,holiday!$B$2:$B$10),IF(DAY(H3736)&lt;DAY(H3737),NETWORKDAYS($H$3,H3736,holiday!$B$2:$B$10),0)))</f>
        <v/>
      </c>
      <c r="O3736" t="str">
        <f>IF(ISBLANK(A3736),"",SUMIF($A$3:$A3736,O$2,$B$3:$B3736))</f>
        <v/>
      </c>
      <c r="P3736" t="str">
        <f>IF(ISBLANK(A3736),"",SUMIF($A$3:$A3736,P$2,$B$3:$B3736))</f>
        <v/>
      </c>
      <c r="Q3736" t="str">
        <f>IF(ISBLANK(A3736),"",SUMIF($A$3:$A3736,Q$2,$B$3:$B3736))</f>
        <v/>
      </c>
      <c r="R3736" t="str">
        <f>IF(ISBLANK(A3736),"",SUMIF($A$3:$A3736,R$2,$B$3:$B3736))</f>
        <v/>
      </c>
      <c r="T3736" s="2" t="str">
        <f t="shared" si="467"/>
        <v/>
      </c>
      <c r="U3736" s="2" t="str">
        <f t="shared" si="468"/>
        <v/>
      </c>
      <c r="V3736" s="2" t="str">
        <f t="shared" si="469"/>
        <v/>
      </c>
      <c r="W3736" s="2" t="str">
        <f t="shared" si="470"/>
        <v/>
      </c>
    </row>
    <row r="3737" spans="8:23" x14ac:dyDescent="0.3">
      <c r="H3737" s="12">
        <f t="shared" si="471"/>
        <v>0</v>
      </c>
      <c r="I3737" s="2" t="str">
        <f t="shared" si="464"/>
        <v/>
      </c>
      <c r="J3737" s="2" t="str">
        <f>IF(ISBLANK(A3737),"",-SUM(I$3:I3737))</f>
        <v/>
      </c>
      <c r="K3737" s="2" t="str">
        <f t="shared" si="465"/>
        <v/>
      </c>
      <c r="L3737" s="7" t="str">
        <f t="shared" si="466"/>
        <v/>
      </c>
      <c r="M3737" s="7" t="str">
        <f>IF(ISBLANK(A3737),"",K3737/($M$1+SUM(K$3:K3736)))</f>
        <v/>
      </c>
      <c r="N3737" t="str">
        <f>IF(ISBLANK(A3737),"",IF(H3738=0,NETWORKDAYS($H$3,H3737,holiday!$B$2:$B$10),IF(DAY(H3737)&lt;DAY(H3738),NETWORKDAYS($H$3,H3737,holiday!$B$2:$B$10),0)))</f>
        <v/>
      </c>
      <c r="O3737" t="str">
        <f>IF(ISBLANK(A3737),"",SUMIF($A$3:$A3737,O$2,$B$3:$B3737))</f>
        <v/>
      </c>
      <c r="P3737" t="str">
        <f>IF(ISBLANK(A3737),"",SUMIF($A$3:$A3737,P$2,$B$3:$B3737))</f>
        <v/>
      </c>
      <c r="Q3737" t="str">
        <f>IF(ISBLANK(A3737),"",SUMIF($A$3:$A3737,Q$2,$B$3:$B3737))</f>
        <v/>
      </c>
      <c r="R3737" t="str">
        <f>IF(ISBLANK(A3737),"",SUMIF($A$3:$A3737,R$2,$B$3:$B3737))</f>
        <v/>
      </c>
      <c r="T3737" s="2" t="str">
        <f t="shared" si="467"/>
        <v/>
      </c>
      <c r="U3737" s="2" t="str">
        <f t="shared" si="468"/>
        <v/>
      </c>
      <c r="V3737" s="2" t="str">
        <f t="shared" si="469"/>
        <v/>
      </c>
      <c r="W3737" s="2" t="str">
        <f t="shared" si="470"/>
        <v/>
      </c>
    </row>
    <row r="3738" spans="8:23" x14ac:dyDescent="0.3">
      <c r="H3738" s="12">
        <f t="shared" si="471"/>
        <v>0</v>
      </c>
      <c r="I3738" s="2" t="str">
        <f t="shared" si="464"/>
        <v/>
      </c>
      <c r="J3738" s="2" t="str">
        <f>IF(ISBLANK(A3738),"",-SUM(I$3:I3738))</f>
        <v/>
      </c>
      <c r="K3738" s="2" t="str">
        <f t="shared" si="465"/>
        <v/>
      </c>
      <c r="L3738" s="7" t="str">
        <f t="shared" si="466"/>
        <v/>
      </c>
      <c r="M3738" s="7" t="str">
        <f>IF(ISBLANK(A3738),"",K3738/($M$1+SUM(K$3:K3737)))</f>
        <v/>
      </c>
      <c r="N3738" t="str">
        <f>IF(ISBLANK(A3738),"",IF(H3739=0,NETWORKDAYS($H$3,H3738,holiday!$B$2:$B$10),IF(DAY(H3738)&lt;DAY(H3739),NETWORKDAYS($H$3,H3738,holiday!$B$2:$B$10),0)))</f>
        <v/>
      </c>
      <c r="O3738" t="str">
        <f>IF(ISBLANK(A3738),"",SUMIF($A$3:$A3738,O$2,$B$3:$B3738))</f>
        <v/>
      </c>
      <c r="P3738" t="str">
        <f>IF(ISBLANK(A3738),"",SUMIF($A$3:$A3738,P$2,$B$3:$B3738))</f>
        <v/>
      </c>
      <c r="Q3738" t="str">
        <f>IF(ISBLANK(A3738),"",SUMIF($A$3:$A3738,Q$2,$B$3:$B3738))</f>
        <v/>
      </c>
      <c r="R3738" t="str">
        <f>IF(ISBLANK(A3738),"",SUMIF($A$3:$A3738,R$2,$B$3:$B3738))</f>
        <v/>
      </c>
      <c r="T3738" s="2" t="str">
        <f t="shared" si="467"/>
        <v/>
      </c>
      <c r="U3738" s="2" t="str">
        <f t="shared" si="468"/>
        <v/>
      </c>
      <c r="V3738" s="2" t="str">
        <f t="shared" si="469"/>
        <v/>
      </c>
      <c r="W3738" s="2" t="str">
        <f t="shared" si="470"/>
        <v/>
      </c>
    </row>
    <row r="3739" spans="8:23" x14ac:dyDescent="0.3">
      <c r="H3739" s="12">
        <f t="shared" si="471"/>
        <v>0</v>
      </c>
      <c r="I3739" s="2" t="str">
        <f t="shared" si="464"/>
        <v/>
      </c>
      <c r="J3739" s="2" t="str">
        <f>IF(ISBLANK(A3739),"",-SUM(I$3:I3739))</f>
        <v/>
      </c>
      <c r="K3739" s="2" t="str">
        <f t="shared" si="465"/>
        <v/>
      </c>
      <c r="L3739" s="7" t="str">
        <f t="shared" si="466"/>
        <v/>
      </c>
      <c r="M3739" s="7" t="str">
        <f>IF(ISBLANK(A3739),"",K3739/($M$1+SUM(K$3:K3738)))</f>
        <v/>
      </c>
      <c r="N3739" t="str">
        <f>IF(ISBLANK(A3739),"",IF(H3740=0,NETWORKDAYS($H$3,H3739,holiday!$B$2:$B$10),IF(DAY(H3739)&lt;DAY(H3740),NETWORKDAYS($H$3,H3739,holiday!$B$2:$B$10),0)))</f>
        <v/>
      </c>
      <c r="O3739" t="str">
        <f>IF(ISBLANK(A3739),"",SUMIF($A$3:$A3739,O$2,$B$3:$B3739))</f>
        <v/>
      </c>
      <c r="P3739" t="str">
        <f>IF(ISBLANK(A3739),"",SUMIF($A$3:$A3739,P$2,$B$3:$B3739))</f>
        <v/>
      </c>
      <c r="Q3739" t="str">
        <f>IF(ISBLANK(A3739),"",SUMIF($A$3:$A3739,Q$2,$B$3:$B3739))</f>
        <v/>
      </c>
      <c r="R3739" t="str">
        <f>IF(ISBLANK(A3739),"",SUMIF($A$3:$A3739,R$2,$B$3:$B3739))</f>
        <v/>
      </c>
      <c r="T3739" s="2" t="str">
        <f t="shared" si="467"/>
        <v/>
      </c>
      <c r="U3739" s="2" t="str">
        <f t="shared" si="468"/>
        <v/>
      </c>
      <c r="V3739" s="2" t="str">
        <f t="shared" si="469"/>
        <v/>
      </c>
      <c r="W3739" s="2" t="str">
        <f t="shared" si="470"/>
        <v/>
      </c>
    </row>
    <row r="3740" spans="8:23" x14ac:dyDescent="0.3">
      <c r="H3740" s="12">
        <f t="shared" si="471"/>
        <v>0</v>
      </c>
      <c r="I3740" s="2" t="str">
        <f t="shared" si="464"/>
        <v/>
      </c>
      <c r="J3740" s="2" t="str">
        <f>IF(ISBLANK(A3740),"",-SUM(I$3:I3740))</f>
        <v/>
      </c>
      <c r="K3740" s="2" t="str">
        <f t="shared" si="465"/>
        <v/>
      </c>
      <c r="L3740" s="7" t="str">
        <f t="shared" si="466"/>
        <v/>
      </c>
      <c r="M3740" s="7" t="str">
        <f>IF(ISBLANK(A3740),"",K3740/($M$1+SUM(K$3:K3739)))</f>
        <v/>
      </c>
      <c r="N3740" t="str">
        <f>IF(ISBLANK(A3740),"",IF(H3741=0,NETWORKDAYS($H$3,H3740,holiday!$B$2:$B$10),IF(DAY(H3740)&lt;DAY(H3741),NETWORKDAYS($H$3,H3740,holiday!$B$2:$B$10),0)))</f>
        <v/>
      </c>
      <c r="O3740" t="str">
        <f>IF(ISBLANK(A3740),"",SUMIF($A$3:$A3740,O$2,$B$3:$B3740))</f>
        <v/>
      </c>
      <c r="P3740" t="str">
        <f>IF(ISBLANK(A3740),"",SUMIF($A$3:$A3740,P$2,$B$3:$B3740))</f>
        <v/>
      </c>
      <c r="Q3740" t="str">
        <f>IF(ISBLANK(A3740),"",SUMIF($A$3:$A3740,Q$2,$B$3:$B3740))</f>
        <v/>
      </c>
      <c r="R3740" t="str">
        <f>IF(ISBLANK(A3740),"",SUMIF($A$3:$A3740,R$2,$B$3:$B3740))</f>
        <v/>
      </c>
      <c r="T3740" s="2" t="str">
        <f t="shared" si="467"/>
        <v/>
      </c>
      <c r="U3740" s="2" t="str">
        <f t="shared" si="468"/>
        <v/>
      </c>
      <c r="V3740" s="2" t="str">
        <f t="shared" si="469"/>
        <v/>
      </c>
      <c r="W3740" s="2" t="str">
        <f t="shared" si="470"/>
        <v/>
      </c>
    </row>
    <row r="3741" spans="8:23" x14ac:dyDescent="0.3">
      <c r="H3741" s="12">
        <f t="shared" si="471"/>
        <v>0</v>
      </c>
      <c r="I3741" s="2" t="str">
        <f t="shared" si="464"/>
        <v/>
      </c>
      <c r="J3741" s="2" t="str">
        <f>IF(ISBLANK(A3741),"",-SUM(I$3:I3741))</f>
        <v/>
      </c>
      <c r="K3741" s="2" t="str">
        <f t="shared" si="465"/>
        <v/>
      </c>
      <c r="L3741" s="7" t="str">
        <f t="shared" si="466"/>
        <v/>
      </c>
      <c r="M3741" s="7" t="str">
        <f>IF(ISBLANK(A3741),"",K3741/($M$1+SUM(K$3:K3740)))</f>
        <v/>
      </c>
      <c r="N3741" t="str">
        <f>IF(ISBLANK(A3741),"",IF(H3742=0,NETWORKDAYS($H$3,H3741,holiday!$B$2:$B$10),IF(DAY(H3741)&lt;DAY(H3742),NETWORKDAYS($H$3,H3741,holiday!$B$2:$B$10),0)))</f>
        <v/>
      </c>
      <c r="O3741" t="str">
        <f>IF(ISBLANK(A3741),"",SUMIF($A$3:$A3741,O$2,$B$3:$B3741))</f>
        <v/>
      </c>
      <c r="P3741" t="str">
        <f>IF(ISBLANK(A3741),"",SUMIF($A$3:$A3741,P$2,$B$3:$B3741))</f>
        <v/>
      </c>
      <c r="Q3741" t="str">
        <f>IF(ISBLANK(A3741),"",SUMIF($A$3:$A3741,Q$2,$B$3:$B3741))</f>
        <v/>
      </c>
      <c r="R3741" t="str">
        <f>IF(ISBLANK(A3741),"",SUMIF($A$3:$A3741,R$2,$B$3:$B3741))</f>
        <v/>
      </c>
      <c r="T3741" s="2" t="str">
        <f t="shared" si="467"/>
        <v/>
      </c>
      <c r="U3741" s="2" t="str">
        <f t="shared" si="468"/>
        <v/>
      </c>
      <c r="V3741" s="2" t="str">
        <f t="shared" si="469"/>
        <v/>
      </c>
      <c r="W3741" s="2" t="str">
        <f t="shared" si="470"/>
        <v/>
      </c>
    </row>
    <row r="3742" spans="8:23" x14ac:dyDescent="0.3">
      <c r="H3742" s="12">
        <f t="shared" si="471"/>
        <v>0</v>
      </c>
      <c r="I3742" s="2" t="str">
        <f t="shared" si="464"/>
        <v/>
      </c>
      <c r="J3742" s="2" t="str">
        <f>IF(ISBLANK(A3742),"",-SUM(I$3:I3742))</f>
        <v/>
      </c>
      <c r="K3742" s="2" t="str">
        <f t="shared" si="465"/>
        <v/>
      </c>
      <c r="L3742" s="7" t="str">
        <f t="shared" si="466"/>
        <v/>
      </c>
      <c r="M3742" s="7" t="str">
        <f>IF(ISBLANK(A3742),"",K3742/($M$1+SUM(K$3:K3741)))</f>
        <v/>
      </c>
      <c r="N3742" t="str">
        <f>IF(ISBLANK(A3742),"",IF(H3743=0,NETWORKDAYS($H$3,H3742,holiday!$B$2:$B$10),IF(DAY(H3742)&lt;DAY(H3743),NETWORKDAYS($H$3,H3742,holiday!$B$2:$B$10),0)))</f>
        <v/>
      </c>
      <c r="O3742" t="str">
        <f>IF(ISBLANK(A3742),"",SUMIF($A$3:$A3742,O$2,$B$3:$B3742))</f>
        <v/>
      </c>
      <c r="P3742" t="str">
        <f>IF(ISBLANK(A3742),"",SUMIF($A$3:$A3742,P$2,$B$3:$B3742))</f>
        <v/>
      </c>
      <c r="Q3742" t="str">
        <f>IF(ISBLANK(A3742),"",SUMIF($A$3:$A3742,Q$2,$B$3:$B3742))</f>
        <v/>
      </c>
      <c r="R3742" t="str">
        <f>IF(ISBLANK(A3742),"",SUMIF($A$3:$A3742,R$2,$B$3:$B3742))</f>
        <v/>
      </c>
      <c r="T3742" s="2" t="str">
        <f t="shared" si="467"/>
        <v/>
      </c>
      <c r="U3742" s="2" t="str">
        <f t="shared" si="468"/>
        <v/>
      </c>
      <c r="V3742" s="2" t="str">
        <f t="shared" si="469"/>
        <v/>
      </c>
      <c r="W3742" s="2" t="str">
        <f t="shared" si="470"/>
        <v/>
      </c>
    </row>
    <row r="3743" spans="8:23" x14ac:dyDescent="0.3">
      <c r="H3743" s="12">
        <f t="shared" si="471"/>
        <v>0</v>
      </c>
      <c r="I3743" s="2" t="str">
        <f t="shared" si="464"/>
        <v/>
      </c>
      <c r="J3743" s="2" t="str">
        <f>IF(ISBLANK(A3743),"",-SUM(I$3:I3743))</f>
        <v/>
      </c>
      <c r="K3743" s="2" t="str">
        <f t="shared" si="465"/>
        <v/>
      </c>
      <c r="L3743" s="7" t="str">
        <f t="shared" si="466"/>
        <v/>
      </c>
      <c r="M3743" s="7" t="str">
        <f>IF(ISBLANK(A3743),"",K3743/($M$1+SUM(K$3:K3742)))</f>
        <v/>
      </c>
      <c r="N3743" t="str">
        <f>IF(ISBLANK(A3743),"",IF(H3744=0,NETWORKDAYS($H$3,H3743,holiday!$B$2:$B$10),IF(DAY(H3743)&lt;DAY(H3744),NETWORKDAYS($H$3,H3743,holiday!$B$2:$B$10),0)))</f>
        <v/>
      </c>
      <c r="O3743" t="str">
        <f>IF(ISBLANK(A3743),"",SUMIF($A$3:$A3743,O$2,$B$3:$B3743))</f>
        <v/>
      </c>
      <c r="P3743" t="str">
        <f>IF(ISBLANK(A3743),"",SUMIF($A$3:$A3743,P$2,$B$3:$B3743))</f>
        <v/>
      </c>
      <c r="Q3743" t="str">
        <f>IF(ISBLANK(A3743),"",SUMIF($A$3:$A3743,Q$2,$B$3:$B3743))</f>
        <v/>
      </c>
      <c r="R3743" t="str">
        <f>IF(ISBLANK(A3743),"",SUMIF($A$3:$A3743,R$2,$B$3:$B3743))</f>
        <v/>
      </c>
      <c r="T3743" s="2" t="str">
        <f t="shared" si="467"/>
        <v/>
      </c>
      <c r="U3743" s="2" t="str">
        <f t="shared" si="468"/>
        <v/>
      </c>
      <c r="V3743" s="2" t="str">
        <f t="shared" si="469"/>
        <v/>
      </c>
      <c r="W3743" s="2" t="str">
        <f t="shared" si="470"/>
        <v/>
      </c>
    </row>
    <row r="3744" spans="8:23" x14ac:dyDescent="0.3">
      <c r="H3744" s="12">
        <f t="shared" si="471"/>
        <v>0</v>
      </c>
      <c r="I3744" s="2" t="str">
        <f t="shared" si="464"/>
        <v/>
      </c>
      <c r="J3744" s="2" t="str">
        <f>IF(ISBLANK(A3744),"",-SUM(I$3:I3744))</f>
        <v/>
      </c>
      <c r="K3744" s="2" t="str">
        <f t="shared" si="465"/>
        <v/>
      </c>
      <c r="L3744" s="7" t="str">
        <f t="shared" si="466"/>
        <v/>
      </c>
      <c r="M3744" s="7" t="str">
        <f>IF(ISBLANK(A3744),"",K3744/($M$1+SUM(K$3:K3743)))</f>
        <v/>
      </c>
      <c r="N3744" t="str">
        <f>IF(ISBLANK(A3744),"",IF(H3745=0,NETWORKDAYS($H$3,H3744,holiday!$B$2:$B$10),IF(DAY(H3744)&lt;DAY(H3745),NETWORKDAYS($H$3,H3744,holiday!$B$2:$B$10),0)))</f>
        <v/>
      </c>
      <c r="O3744" t="str">
        <f>IF(ISBLANK(A3744),"",SUMIF($A$3:$A3744,O$2,$B$3:$B3744))</f>
        <v/>
      </c>
      <c r="P3744" t="str">
        <f>IF(ISBLANK(A3744),"",SUMIF($A$3:$A3744,P$2,$B$3:$B3744))</f>
        <v/>
      </c>
      <c r="Q3744" t="str">
        <f>IF(ISBLANK(A3744),"",SUMIF($A$3:$A3744,Q$2,$B$3:$B3744))</f>
        <v/>
      </c>
      <c r="R3744" t="str">
        <f>IF(ISBLANK(A3744),"",SUMIF($A$3:$A3744,R$2,$B$3:$B3744))</f>
        <v/>
      </c>
      <c r="T3744" s="2" t="str">
        <f t="shared" si="467"/>
        <v/>
      </c>
      <c r="U3744" s="2" t="str">
        <f t="shared" si="468"/>
        <v/>
      </c>
      <c r="V3744" s="2" t="str">
        <f t="shared" si="469"/>
        <v/>
      </c>
      <c r="W3744" s="2" t="str">
        <f t="shared" si="470"/>
        <v/>
      </c>
    </row>
    <row r="3745" spans="8:23" x14ac:dyDescent="0.3">
      <c r="H3745" s="12">
        <f t="shared" si="471"/>
        <v>0</v>
      </c>
      <c r="I3745" s="2" t="str">
        <f t="shared" si="464"/>
        <v/>
      </c>
      <c r="J3745" s="2" t="str">
        <f>IF(ISBLANK(A3745),"",-SUM(I$3:I3745))</f>
        <v/>
      </c>
      <c r="K3745" s="2" t="str">
        <f t="shared" si="465"/>
        <v/>
      </c>
      <c r="L3745" s="7" t="str">
        <f t="shared" si="466"/>
        <v/>
      </c>
      <c r="M3745" s="7" t="str">
        <f>IF(ISBLANK(A3745),"",K3745/($M$1+SUM(K$3:K3744)))</f>
        <v/>
      </c>
      <c r="N3745" t="str">
        <f>IF(ISBLANK(A3745),"",IF(H3746=0,NETWORKDAYS($H$3,H3745,holiday!$B$2:$B$10),IF(DAY(H3745)&lt;DAY(H3746),NETWORKDAYS($H$3,H3745,holiday!$B$2:$B$10),0)))</f>
        <v/>
      </c>
      <c r="O3745" t="str">
        <f>IF(ISBLANK(A3745),"",SUMIF($A$3:$A3745,O$2,$B$3:$B3745))</f>
        <v/>
      </c>
      <c r="P3745" t="str">
        <f>IF(ISBLANK(A3745),"",SUMIF($A$3:$A3745,P$2,$B$3:$B3745))</f>
        <v/>
      </c>
      <c r="Q3745" t="str">
        <f>IF(ISBLANK(A3745),"",SUMIF($A$3:$A3745,Q$2,$B$3:$B3745))</f>
        <v/>
      </c>
      <c r="R3745" t="str">
        <f>IF(ISBLANK(A3745),"",SUMIF($A$3:$A3745,R$2,$B$3:$B3745))</f>
        <v/>
      </c>
      <c r="T3745" s="2" t="str">
        <f t="shared" si="467"/>
        <v/>
      </c>
      <c r="U3745" s="2" t="str">
        <f t="shared" si="468"/>
        <v/>
      </c>
      <c r="V3745" s="2" t="str">
        <f t="shared" si="469"/>
        <v/>
      </c>
      <c r="W3745" s="2" t="str">
        <f t="shared" si="470"/>
        <v/>
      </c>
    </row>
    <row r="3746" spans="8:23" x14ac:dyDescent="0.3">
      <c r="H3746" s="12">
        <f t="shared" si="471"/>
        <v>0</v>
      </c>
      <c r="I3746" s="2" t="str">
        <f t="shared" si="464"/>
        <v/>
      </c>
      <c r="J3746" s="2" t="str">
        <f>IF(ISBLANK(A3746),"",-SUM(I$3:I3746))</f>
        <v/>
      </c>
      <c r="K3746" s="2" t="str">
        <f t="shared" si="465"/>
        <v/>
      </c>
      <c r="L3746" s="7" t="str">
        <f t="shared" si="466"/>
        <v/>
      </c>
      <c r="M3746" s="7" t="str">
        <f>IF(ISBLANK(A3746),"",K3746/($M$1+SUM(K$3:K3745)))</f>
        <v/>
      </c>
      <c r="N3746" t="str">
        <f>IF(ISBLANK(A3746),"",IF(H3747=0,NETWORKDAYS($H$3,H3746,holiday!$B$2:$B$10),IF(DAY(H3746)&lt;DAY(H3747),NETWORKDAYS($H$3,H3746,holiday!$B$2:$B$10),0)))</f>
        <v/>
      </c>
      <c r="O3746" t="str">
        <f>IF(ISBLANK(A3746),"",SUMIF($A$3:$A3746,O$2,$B$3:$B3746))</f>
        <v/>
      </c>
      <c r="P3746" t="str">
        <f>IF(ISBLANK(A3746),"",SUMIF($A$3:$A3746,P$2,$B$3:$B3746))</f>
        <v/>
      </c>
      <c r="Q3746" t="str">
        <f>IF(ISBLANK(A3746),"",SUMIF($A$3:$A3746,Q$2,$B$3:$B3746))</f>
        <v/>
      </c>
      <c r="R3746" t="str">
        <f>IF(ISBLANK(A3746),"",SUMIF($A$3:$A3746,R$2,$B$3:$B3746))</f>
        <v/>
      </c>
      <c r="T3746" s="2" t="str">
        <f t="shared" si="467"/>
        <v/>
      </c>
      <c r="U3746" s="2" t="str">
        <f t="shared" si="468"/>
        <v/>
      </c>
      <c r="V3746" s="2" t="str">
        <f t="shared" si="469"/>
        <v/>
      </c>
      <c r="W3746" s="2" t="str">
        <f t="shared" si="470"/>
        <v/>
      </c>
    </row>
    <row r="3747" spans="8:23" x14ac:dyDescent="0.3">
      <c r="H3747" s="12">
        <f t="shared" si="471"/>
        <v>0</v>
      </c>
      <c r="I3747" s="2" t="str">
        <f t="shared" si="464"/>
        <v/>
      </c>
      <c r="J3747" s="2" t="str">
        <f>IF(ISBLANK(A3747),"",-SUM(I$3:I3747))</f>
        <v/>
      </c>
      <c r="K3747" s="2" t="str">
        <f t="shared" si="465"/>
        <v/>
      </c>
      <c r="L3747" s="7" t="str">
        <f t="shared" si="466"/>
        <v/>
      </c>
      <c r="M3747" s="7" t="str">
        <f>IF(ISBLANK(A3747),"",K3747/($M$1+SUM(K$3:K3746)))</f>
        <v/>
      </c>
      <c r="N3747" t="str">
        <f>IF(ISBLANK(A3747),"",IF(H3748=0,NETWORKDAYS($H$3,H3747,holiday!$B$2:$B$10),IF(DAY(H3747)&lt;DAY(H3748),NETWORKDAYS($H$3,H3747,holiday!$B$2:$B$10),0)))</f>
        <v/>
      </c>
      <c r="O3747" t="str">
        <f>IF(ISBLANK(A3747),"",SUMIF($A$3:$A3747,O$2,$B$3:$B3747))</f>
        <v/>
      </c>
      <c r="P3747" t="str">
        <f>IF(ISBLANK(A3747),"",SUMIF($A$3:$A3747,P$2,$B$3:$B3747))</f>
        <v/>
      </c>
      <c r="Q3747" t="str">
        <f>IF(ISBLANK(A3747),"",SUMIF($A$3:$A3747,Q$2,$B$3:$B3747))</f>
        <v/>
      </c>
      <c r="R3747" t="str">
        <f>IF(ISBLANK(A3747),"",SUMIF($A$3:$A3747,R$2,$B$3:$B3747))</f>
        <v/>
      </c>
      <c r="T3747" s="2" t="str">
        <f t="shared" si="467"/>
        <v/>
      </c>
      <c r="U3747" s="2" t="str">
        <f t="shared" si="468"/>
        <v/>
      </c>
      <c r="V3747" s="2" t="str">
        <f t="shared" si="469"/>
        <v/>
      </c>
      <c r="W3747" s="2" t="str">
        <f t="shared" si="470"/>
        <v/>
      </c>
    </row>
    <row r="3748" spans="8:23" x14ac:dyDescent="0.3">
      <c r="H3748" s="12">
        <f t="shared" si="471"/>
        <v>0</v>
      </c>
      <c r="I3748" s="2" t="str">
        <f t="shared" si="464"/>
        <v/>
      </c>
      <c r="J3748" s="2" t="str">
        <f>IF(ISBLANK(A3748),"",-SUM(I$3:I3748))</f>
        <v/>
      </c>
      <c r="K3748" s="2" t="str">
        <f t="shared" si="465"/>
        <v/>
      </c>
      <c r="L3748" s="7" t="str">
        <f t="shared" si="466"/>
        <v/>
      </c>
      <c r="M3748" s="7" t="str">
        <f>IF(ISBLANK(A3748),"",K3748/($M$1+SUM(K$3:K3747)))</f>
        <v/>
      </c>
      <c r="N3748" t="str">
        <f>IF(ISBLANK(A3748),"",IF(H3749=0,NETWORKDAYS($H$3,H3748,holiday!$B$2:$B$10),IF(DAY(H3748)&lt;DAY(H3749),NETWORKDAYS($H$3,H3748,holiday!$B$2:$B$10),0)))</f>
        <v/>
      </c>
      <c r="O3748" t="str">
        <f>IF(ISBLANK(A3748),"",SUMIF($A$3:$A3748,O$2,$B$3:$B3748))</f>
        <v/>
      </c>
      <c r="P3748" t="str">
        <f>IF(ISBLANK(A3748),"",SUMIF($A$3:$A3748,P$2,$B$3:$B3748))</f>
        <v/>
      </c>
      <c r="Q3748" t="str">
        <f>IF(ISBLANK(A3748),"",SUMIF($A$3:$A3748,Q$2,$B$3:$B3748))</f>
        <v/>
      </c>
      <c r="R3748" t="str">
        <f>IF(ISBLANK(A3748),"",SUMIF($A$3:$A3748,R$2,$B$3:$B3748))</f>
        <v/>
      </c>
      <c r="T3748" s="2" t="str">
        <f t="shared" si="467"/>
        <v/>
      </c>
      <c r="U3748" s="2" t="str">
        <f t="shared" si="468"/>
        <v/>
      </c>
      <c r="V3748" s="2" t="str">
        <f t="shared" si="469"/>
        <v/>
      </c>
      <c r="W3748" s="2" t="str">
        <f t="shared" si="470"/>
        <v/>
      </c>
    </row>
    <row r="3749" spans="8:23" x14ac:dyDescent="0.3">
      <c r="H3749" s="12">
        <f t="shared" si="471"/>
        <v>0</v>
      </c>
      <c r="I3749" s="2" t="str">
        <f t="shared" si="464"/>
        <v/>
      </c>
      <c r="J3749" s="2" t="str">
        <f>IF(ISBLANK(A3749),"",-SUM(I$3:I3749))</f>
        <v/>
      </c>
      <c r="K3749" s="2" t="str">
        <f t="shared" si="465"/>
        <v/>
      </c>
      <c r="L3749" s="7" t="str">
        <f t="shared" si="466"/>
        <v/>
      </c>
      <c r="M3749" s="7" t="str">
        <f>IF(ISBLANK(A3749),"",K3749/($M$1+SUM(K$3:K3748)))</f>
        <v/>
      </c>
      <c r="N3749" t="str">
        <f>IF(ISBLANK(A3749),"",IF(H3750=0,NETWORKDAYS($H$3,H3749,holiday!$B$2:$B$10),IF(DAY(H3749)&lt;DAY(H3750),NETWORKDAYS($H$3,H3749,holiday!$B$2:$B$10),0)))</f>
        <v/>
      </c>
      <c r="O3749" t="str">
        <f>IF(ISBLANK(A3749),"",SUMIF($A$3:$A3749,O$2,$B$3:$B3749))</f>
        <v/>
      </c>
      <c r="P3749" t="str">
        <f>IF(ISBLANK(A3749),"",SUMIF($A$3:$A3749,P$2,$B$3:$B3749))</f>
        <v/>
      </c>
      <c r="Q3749" t="str">
        <f>IF(ISBLANK(A3749),"",SUMIF($A$3:$A3749,Q$2,$B$3:$B3749))</f>
        <v/>
      </c>
      <c r="R3749" t="str">
        <f>IF(ISBLANK(A3749),"",SUMIF($A$3:$A3749,R$2,$B$3:$B3749))</f>
        <v/>
      </c>
      <c r="T3749" s="2" t="str">
        <f t="shared" si="467"/>
        <v/>
      </c>
      <c r="U3749" s="2" t="str">
        <f t="shared" si="468"/>
        <v/>
      </c>
      <c r="V3749" s="2" t="str">
        <f t="shared" si="469"/>
        <v/>
      </c>
      <c r="W3749" s="2" t="str">
        <f t="shared" si="470"/>
        <v/>
      </c>
    </row>
    <row r="3750" spans="8:23" x14ac:dyDescent="0.3">
      <c r="H3750" s="12">
        <f t="shared" si="471"/>
        <v>0</v>
      </c>
      <c r="I3750" s="2" t="str">
        <f t="shared" si="464"/>
        <v/>
      </c>
      <c r="J3750" s="2" t="str">
        <f>IF(ISBLANK(A3750),"",-SUM(I$3:I3750))</f>
        <v/>
      </c>
      <c r="K3750" s="2" t="str">
        <f t="shared" si="465"/>
        <v/>
      </c>
      <c r="L3750" s="7" t="str">
        <f t="shared" si="466"/>
        <v/>
      </c>
      <c r="M3750" s="7" t="str">
        <f>IF(ISBLANK(A3750),"",K3750/($M$1+SUM(K$3:K3749)))</f>
        <v/>
      </c>
      <c r="N3750" t="str">
        <f>IF(ISBLANK(A3750),"",IF(H3751=0,NETWORKDAYS($H$3,H3750,holiday!$B$2:$B$10),IF(DAY(H3750)&lt;DAY(H3751),NETWORKDAYS($H$3,H3750,holiday!$B$2:$B$10),0)))</f>
        <v/>
      </c>
      <c r="O3750" t="str">
        <f>IF(ISBLANK(A3750),"",SUMIF($A$3:$A3750,O$2,$B$3:$B3750))</f>
        <v/>
      </c>
      <c r="P3750" t="str">
        <f>IF(ISBLANK(A3750),"",SUMIF($A$3:$A3750,P$2,$B$3:$B3750))</f>
        <v/>
      </c>
      <c r="Q3750" t="str">
        <f>IF(ISBLANK(A3750),"",SUMIF($A$3:$A3750,Q$2,$B$3:$B3750))</f>
        <v/>
      </c>
      <c r="R3750" t="str">
        <f>IF(ISBLANK(A3750),"",SUMIF($A$3:$A3750,R$2,$B$3:$B3750))</f>
        <v/>
      </c>
      <c r="T3750" s="2" t="str">
        <f t="shared" si="467"/>
        <v/>
      </c>
      <c r="U3750" s="2" t="str">
        <f t="shared" si="468"/>
        <v/>
      </c>
      <c r="V3750" s="2" t="str">
        <f t="shared" si="469"/>
        <v/>
      </c>
      <c r="W3750" s="2" t="str">
        <f t="shared" si="470"/>
        <v/>
      </c>
    </row>
    <row r="3751" spans="8:23" x14ac:dyDescent="0.3">
      <c r="H3751" s="12">
        <f t="shared" si="471"/>
        <v>0</v>
      </c>
      <c r="I3751" s="2" t="str">
        <f t="shared" si="464"/>
        <v/>
      </c>
      <c r="J3751" s="2" t="str">
        <f>IF(ISBLANK(A3751),"",-SUM(I$3:I3751))</f>
        <v/>
      </c>
      <c r="K3751" s="2" t="str">
        <f t="shared" si="465"/>
        <v/>
      </c>
      <c r="L3751" s="7" t="str">
        <f t="shared" si="466"/>
        <v/>
      </c>
      <c r="M3751" s="7" t="str">
        <f>IF(ISBLANK(A3751),"",K3751/($M$1+SUM(K$3:K3750)))</f>
        <v/>
      </c>
      <c r="N3751" t="str">
        <f>IF(ISBLANK(A3751),"",IF(H3752=0,NETWORKDAYS($H$3,H3751,holiday!$B$2:$B$10),IF(DAY(H3751)&lt;DAY(H3752),NETWORKDAYS($H$3,H3751,holiday!$B$2:$B$10),0)))</f>
        <v/>
      </c>
      <c r="O3751" t="str">
        <f>IF(ISBLANK(A3751),"",SUMIF($A$3:$A3751,O$2,$B$3:$B3751))</f>
        <v/>
      </c>
      <c r="P3751" t="str">
        <f>IF(ISBLANK(A3751),"",SUMIF($A$3:$A3751,P$2,$B$3:$B3751))</f>
        <v/>
      </c>
      <c r="Q3751" t="str">
        <f>IF(ISBLANK(A3751),"",SUMIF($A$3:$A3751,Q$2,$B$3:$B3751))</f>
        <v/>
      </c>
      <c r="R3751" t="str">
        <f>IF(ISBLANK(A3751),"",SUMIF($A$3:$A3751,R$2,$B$3:$B3751))</f>
        <v/>
      </c>
      <c r="T3751" s="2" t="str">
        <f t="shared" si="467"/>
        <v/>
      </c>
      <c r="U3751" s="2" t="str">
        <f t="shared" si="468"/>
        <v/>
      </c>
      <c r="V3751" s="2" t="str">
        <f t="shared" si="469"/>
        <v/>
      </c>
      <c r="W3751" s="2" t="str">
        <f t="shared" si="470"/>
        <v/>
      </c>
    </row>
    <row r="3752" spans="8:23" x14ac:dyDescent="0.3">
      <c r="H3752" s="12">
        <f t="shared" si="471"/>
        <v>0</v>
      </c>
      <c r="I3752" s="2" t="str">
        <f t="shared" ref="I3752:I3815" si="472">IF(ISBLANK(A3752),"",-B3752*C3752)</f>
        <v/>
      </c>
      <c r="J3752" s="2" t="str">
        <f>IF(ISBLANK(A3752),"",-SUM(I$3:I3752))</f>
        <v/>
      </c>
      <c r="K3752" s="2" t="str">
        <f t="shared" ref="K3752:K3815" si="473">IF(ISBLANK(A3752),"",SUMPRODUCT(O3752:R3752,T3752:W3752)-J3752)</f>
        <v/>
      </c>
      <c r="L3752" s="7" t="str">
        <f t="shared" ref="L3752:L3815" si="474">IF(ISBLANK(A3752),"",K3752/$M$1)</f>
        <v/>
      </c>
      <c r="M3752" s="7" t="str">
        <f>IF(ISBLANK(A3752),"",K3752/($M$1+SUM(K$3:K3751)))</f>
        <v/>
      </c>
      <c r="N3752" t="str">
        <f>IF(ISBLANK(A3752),"",IF(H3753=0,NETWORKDAYS($H$3,H3752,holiday!$B$2:$B$10),IF(DAY(H3752)&lt;DAY(H3753),NETWORKDAYS($H$3,H3752,holiday!$B$2:$B$10),0)))</f>
        <v/>
      </c>
      <c r="O3752" t="str">
        <f>IF(ISBLANK(A3752),"",SUMIF($A$3:$A3752,O$2,$B$3:$B3752))</f>
        <v/>
      </c>
      <c r="P3752" t="str">
        <f>IF(ISBLANK(A3752),"",SUMIF($A$3:$A3752,P$2,$B$3:$B3752))</f>
        <v/>
      </c>
      <c r="Q3752" t="str">
        <f>IF(ISBLANK(A3752),"",SUMIF($A$3:$A3752,Q$2,$B$3:$B3752))</f>
        <v/>
      </c>
      <c r="R3752" t="str">
        <f>IF(ISBLANK(A3752),"",SUMIF($A$3:$A3752,R$2,$B$3:$B3752))</f>
        <v/>
      </c>
      <c r="T3752" s="2" t="str">
        <f t="shared" ref="T3752:T3815" si="475">IF(ISBLANK(A3752),"",IF($A3752=T$2,$C3752,T3751))</f>
        <v/>
      </c>
      <c r="U3752" s="2" t="str">
        <f t="shared" ref="U3752:U3815" si="476">IF(ISBLANK(A3752),"",IF($A3752=U$2,$C3752,U3751))</f>
        <v/>
      </c>
      <c r="V3752" s="2" t="str">
        <f t="shared" ref="V3752:V3815" si="477">IF(ISBLANK(A3752),"",IF($A3752=V$2,$C3752,V3751))</f>
        <v/>
      </c>
      <c r="W3752" s="2" t="str">
        <f t="shared" ref="W3752:W3815" si="478">IF(ISBLANK(A3752),"",IF($A3752=W$2,$C3752,W3751))</f>
        <v/>
      </c>
    </row>
    <row r="3753" spans="8:23" x14ac:dyDescent="0.3">
      <c r="H3753" s="12">
        <f t="shared" si="471"/>
        <v>0</v>
      </c>
      <c r="I3753" s="2" t="str">
        <f t="shared" si="472"/>
        <v/>
      </c>
      <c r="J3753" s="2" t="str">
        <f>IF(ISBLANK(A3753),"",-SUM(I$3:I3753))</f>
        <v/>
      </c>
      <c r="K3753" s="2" t="str">
        <f t="shared" si="473"/>
        <v/>
      </c>
      <c r="L3753" s="7" t="str">
        <f t="shared" si="474"/>
        <v/>
      </c>
      <c r="M3753" s="7" t="str">
        <f>IF(ISBLANK(A3753),"",K3753/($M$1+SUM(K$3:K3752)))</f>
        <v/>
      </c>
      <c r="N3753" t="str">
        <f>IF(ISBLANK(A3753),"",IF(H3754=0,NETWORKDAYS($H$3,H3753,holiday!$B$2:$B$10),IF(DAY(H3753)&lt;DAY(H3754),NETWORKDAYS($H$3,H3753,holiday!$B$2:$B$10),0)))</f>
        <v/>
      </c>
      <c r="O3753" t="str">
        <f>IF(ISBLANK(A3753),"",SUMIF($A$3:$A3753,O$2,$B$3:$B3753))</f>
        <v/>
      </c>
      <c r="P3753" t="str">
        <f>IF(ISBLANK(A3753),"",SUMIF($A$3:$A3753,P$2,$B$3:$B3753))</f>
        <v/>
      </c>
      <c r="Q3753" t="str">
        <f>IF(ISBLANK(A3753),"",SUMIF($A$3:$A3753,Q$2,$B$3:$B3753))</f>
        <v/>
      </c>
      <c r="R3753" t="str">
        <f>IF(ISBLANK(A3753),"",SUMIF($A$3:$A3753,R$2,$B$3:$B3753))</f>
        <v/>
      </c>
      <c r="T3753" s="2" t="str">
        <f t="shared" si="475"/>
        <v/>
      </c>
      <c r="U3753" s="2" t="str">
        <f t="shared" si="476"/>
        <v/>
      </c>
      <c r="V3753" s="2" t="str">
        <f t="shared" si="477"/>
        <v/>
      </c>
      <c r="W3753" s="2" t="str">
        <f t="shared" si="478"/>
        <v/>
      </c>
    </row>
    <row r="3754" spans="8:23" x14ac:dyDescent="0.3">
      <c r="H3754" s="12">
        <f t="shared" si="471"/>
        <v>0</v>
      </c>
      <c r="I3754" s="2" t="str">
        <f t="shared" si="472"/>
        <v/>
      </c>
      <c r="J3754" s="2" t="str">
        <f>IF(ISBLANK(A3754),"",-SUM(I$3:I3754))</f>
        <v/>
      </c>
      <c r="K3754" s="2" t="str">
        <f t="shared" si="473"/>
        <v/>
      </c>
      <c r="L3754" s="7" t="str">
        <f t="shared" si="474"/>
        <v/>
      </c>
      <c r="M3754" s="7" t="str">
        <f>IF(ISBLANK(A3754),"",K3754/($M$1+SUM(K$3:K3753)))</f>
        <v/>
      </c>
      <c r="N3754" t="str">
        <f>IF(ISBLANK(A3754),"",IF(H3755=0,NETWORKDAYS($H$3,H3754,holiday!$B$2:$B$10),IF(DAY(H3754)&lt;DAY(H3755),NETWORKDAYS($H$3,H3754,holiday!$B$2:$B$10),0)))</f>
        <v/>
      </c>
      <c r="O3754" t="str">
        <f>IF(ISBLANK(A3754),"",SUMIF($A$3:$A3754,O$2,$B$3:$B3754))</f>
        <v/>
      </c>
      <c r="P3754" t="str">
        <f>IF(ISBLANK(A3754),"",SUMIF($A$3:$A3754,P$2,$B$3:$B3754))</f>
        <v/>
      </c>
      <c r="Q3754" t="str">
        <f>IF(ISBLANK(A3754),"",SUMIF($A$3:$A3754,Q$2,$B$3:$B3754))</f>
        <v/>
      </c>
      <c r="R3754" t="str">
        <f>IF(ISBLANK(A3754),"",SUMIF($A$3:$A3754,R$2,$B$3:$B3754))</f>
        <v/>
      </c>
      <c r="T3754" s="2" t="str">
        <f t="shared" si="475"/>
        <v/>
      </c>
      <c r="U3754" s="2" t="str">
        <f t="shared" si="476"/>
        <v/>
      </c>
      <c r="V3754" s="2" t="str">
        <f t="shared" si="477"/>
        <v/>
      </c>
      <c r="W3754" s="2" t="str">
        <f t="shared" si="478"/>
        <v/>
      </c>
    </row>
    <row r="3755" spans="8:23" x14ac:dyDescent="0.3">
      <c r="H3755" s="12">
        <f t="shared" si="471"/>
        <v>0</v>
      </c>
      <c r="I3755" s="2" t="str">
        <f t="shared" si="472"/>
        <v/>
      </c>
      <c r="J3755" s="2" t="str">
        <f>IF(ISBLANK(A3755),"",-SUM(I$3:I3755))</f>
        <v/>
      </c>
      <c r="K3755" s="2" t="str">
        <f t="shared" si="473"/>
        <v/>
      </c>
      <c r="L3755" s="7" t="str">
        <f t="shared" si="474"/>
        <v/>
      </c>
      <c r="M3755" s="7" t="str">
        <f>IF(ISBLANK(A3755),"",K3755/($M$1+SUM(K$3:K3754)))</f>
        <v/>
      </c>
      <c r="N3755" t="str">
        <f>IF(ISBLANK(A3755),"",IF(H3756=0,NETWORKDAYS($H$3,H3755,holiday!$B$2:$B$10),IF(DAY(H3755)&lt;DAY(H3756),NETWORKDAYS($H$3,H3755,holiday!$B$2:$B$10),0)))</f>
        <v/>
      </c>
      <c r="O3755" t="str">
        <f>IF(ISBLANK(A3755),"",SUMIF($A$3:$A3755,O$2,$B$3:$B3755))</f>
        <v/>
      </c>
      <c r="P3755" t="str">
        <f>IF(ISBLANK(A3755),"",SUMIF($A$3:$A3755,P$2,$B$3:$B3755))</f>
        <v/>
      </c>
      <c r="Q3755" t="str">
        <f>IF(ISBLANK(A3755),"",SUMIF($A$3:$A3755,Q$2,$B$3:$B3755))</f>
        <v/>
      </c>
      <c r="R3755" t="str">
        <f>IF(ISBLANK(A3755),"",SUMIF($A$3:$A3755,R$2,$B$3:$B3755))</f>
        <v/>
      </c>
      <c r="T3755" s="2" t="str">
        <f t="shared" si="475"/>
        <v/>
      </c>
      <c r="U3755" s="2" t="str">
        <f t="shared" si="476"/>
        <v/>
      </c>
      <c r="V3755" s="2" t="str">
        <f t="shared" si="477"/>
        <v/>
      </c>
      <c r="W3755" s="2" t="str">
        <f t="shared" si="478"/>
        <v/>
      </c>
    </row>
    <row r="3756" spans="8:23" x14ac:dyDescent="0.3">
      <c r="H3756" s="12">
        <f t="shared" si="471"/>
        <v>0</v>
      </c>
      <c r="I3756" s="2" t="str">
        <f t="shared" si="472"/>
        <v/>
      </c>
      <c r="J3756" s="2" t="str">
        <f>IF(ISBLANK(A3756),"",-SUM(I$3:I3756))</f>
        <v/>
      </c>
      <c r="K3756" s="2" t="str">
        <f t="shared" si="473"/>
        <v/>
      </c>
      <c r="L3756" s="7" t="str">
        <f t="shared" si="474"/>
        <v/>
      </c>
      <c r="M3756" s="7" t="str">
        <f>IF(ISBLANK(A3756),"",K3756/($M$1+SUM(K$3:K3755)))</f>
        <v/>
      </c>
      <c r="N3756" t="str">
        <f>IF(ISBLANK(A3756),"",IF(H3757=0,NETWORKDAYS($H$3,H3756,holiday!$B$2:$B$10),IF(DAY(H3756)&lt;DAY(H3757),NETWORKDAYS($H$3,H3756,holiday!$B$2:$B$10),0)))</f>
        <v/>
      </c>
      <c r="O3756" t="str">
        <f>IF(ISBLANK(A3756),"",SUMIF($A$3:$A3756,O$2,$B$3:$B3756))</f>
        <v/>
      </c>
      <c r="P3756" t="str">
        <f>IF(ISBLANK(A3756),"",SUMIF($A$3:$A3756,P$2,$B$3:$B3756))</f>
        <v/>
      </c>
      <c r="Q3756" t="str">
        <f>IF(ISBLANK(A3756),"",SUMIF($A$3:$A3756,Q$2,$B$3:$B3756))</f>
        <v/>
      </c>
      <c r="R3756" t="str">
        <f>IF(ISBLANK(A3756),"",SUMIF($A$3:$A3756,R$2,$B$3:$B3756))</f>
        <v/>
      </c>
      <c r="T3756" s="2" t="str">
        <f t="shared" si="475"/>
        <v/>
      </c>
      <c r="U3756" s="2" t="str">
        <f t="shared" si="476"/>
        <v/>
      </c>
      <c r="V3756" s="2" t="str">
        <f t="shared" si="477"/>
        <v/>
      </c>
      <c r="W3756" s="2" t="str">
        <f t="shared" si="478"/>
        <v/>
      </c>
    </row>
    <row r="3757" spans="8:23" x14ac:dyDescent="0.3">
      <c r="H3757" s="12">
        <f t="shared" si="471"/>
        <v>0</v>
      </c>
      <c r="I3757" s="2" t="str">
        <f t="shared" si="472"/>
        <v/>
      </c>
      <c r="J3757" s="2" t="str">
        <f>IF(ISBLANK(A3757),"",-SUM(I$3:I3757))</f>
        <v/>
      </c>
      <c r="K3757" s="2" t="str">
        <f t="shared" si="473"/>
        <v/>
      </c>
      <c r="L3757" s="7" t="str">
        <f t="shared" si="474"/>
        <v/>
      </c>
      <c r="M3757" s="7" t="str">
        <f>IF(ISBLANK(A3757),"",K3757/($M$1+SUM(K$3:K3756)))</f>
        <v/>
      </c>
      <c r="N3757" t="str">
        <f>IF(ISBLANK(A3757),"",IF(H3758=0,NETWORKDAYS($H$3,H3757,holiday!$B$2:$B$10),IF(DAY(H3757)&lt;DAY(H3758),NETWORKDAYS($H$3,H3757,holiday!$B$2:$B$10),0)))</f>
        <v/>
      </c>
      <c r="O3757" t="str">
        <f>IF(ISBLANK(A3757),"",SUMIF($A$3:$A3757,O$2,$B$3:$B3757))</f>
        <v/>
      </c>
      <c r="P3757" t="str">
        <f>IF(ISBLANK(A3757),"",SUMIF($A$3:$A3757,P$2,$B$3:$B3757))</f>
        <v/>
      </c>
      <c r="Q3757" t="str">
        <f>IF(ISBLANK(A3757),"",SUMIF($A$3:$A3757,Q$2,$B$3:$B3757))</f>
        <v/>
      </c>
      <c r="R3757" t="str">
        <f>IF(ISBLANK(A3757),"",SUMIF($A$3:$A3757,R$2,$B$3:$B3757))</f>
        <v/>
      </c>
      <c r="T3757" s="2" t="str">
        <f t="shared" si="475"/>
        <v/>
      </c>
      <c r="U3757" s="2" t="str">
        <f t="shared" si="476"/>
        <v/>
      </c>
      <c r="V3757" s="2" t="str">
        <f t="shared" si="477"/>
        <v/>
      </c>
      <c r="W3757" s="2" t="str">
        <f t="shared" si="478"/>
        <v/>
      </c>
    </row>
    <row r="3758" spans="8:23" x14ac:dyDescent="0.3">
      <c r="H3758" s="12">
        <f t="shared" si="471"/>
        <v>0</v>
      </c>
      <c r="I3758" s="2" t="str">
        <f t="shared" si="472"/>
        <v/>
      </c>
      <c r="J3758" s="2" t="str">
        <f>IF(ISBLANK(A3758),"",-SUM(I$3:I3758))</f>
        <v/>
      </c>
      <c r="K3758" s="2" t="str">
        <f t="shared" si="473"/>
        <v/>
      </c>
      <c r="L3758" s="7" t="str">
        <f t="shared" si="474"/>
        <v/>
      </c>
      <c r="M3758" s="7" t="str">
        <f>IF(ISBLANK(A3758),"",K3758/($M$1+SUM(K$3:K3757)))</f>
        <v/>
      </c>
      <c r="N3758" t="str">
        <f>IF(ISBLANK(A3758),"",IF(H3759=0,NETWORKDAYS($H$3,H3758,holiday!$B$2:$B$10),IF(DAY(H3758)&lt;DAY(H3759),NETWORKDAYS($H$3,H3758,holiday!$B$2:$B$10),0)))</f>
        <v/>
      </c>
      <c r="O3758" t="str">
        <f>IF(ISBLANK(A3758),"",SUMIF($A$3:$A3758,O$2,$B$3:$B3758))</f>
        <v/>
      </c>
      <c r="P3758" t="str">
        <f>IF(ISBLANK(A3758),"",SUMIF($A$3:$A3758,P$2,$B$3:$B3758))</f>
        <v/>
      </c>
      <c r="Q3758" t="str">
        <f>IF(ISBLANK(A3758),"",SUMIF($A$3:$A3758,Q$2,$B$3:$B3758))</f>
        <v/>
      </c>
      <c r="R3758" t="str">
        <f>IF(ISBLANK(A3758),"",SUMIF($A$3:$A3758,R$2,$B$3:$B3758))</f>
        <v/>
      </c>
      <c r="T3758" s="2" t="str">
        <f t="shared" si="475"/>
        <v/>
      </c>
      <c r="U3758" s="2" t="str">
        <f t="shared" si="476"/>
        <v/>
      </c>
      <c r="V3758" s="2" t="str">
        <f t="shared" si="477"/>
        <v/>
      </c>
      <c r="W3758" s="2" t="str">
        <f t="shared" si="478"/>
        <v/>
      </c>
    </row>
    <row r="3759" spans="8:23" x14ac:dyDescent="0.3">
      <c r="H3759" s="12">
        <f t="shared" si="471"/>
        <v>0</v>
      </c>
      <c r="I3759" s="2" t="str">
        <f t="shared" si="472"/>
        <v/>
      </c>
      <c r="J3759" s="2" t="str">
        <f>IF(ISBLANK(A3759),"",-SUM(I$3:I3759))</f>
        <v/>
      </c>
      <c r="K3759" s="2" t="str">
        <f t="shared" si="473"/>
        <v/>
      </c>
      <c r="L3759" s="7" t="str">
        <f t="shared" si="474"/>
        <v/>
      </c>
      <c r="M3759" s="7" t="str">
        <f>IF(ISBLANK(A3759),"",K3759/($M$1+SUM(K$3:K3758)))</f>
        <v/>
      </c>
      <c r="N3759" t="str">
        <f>IF(ISBLANK(A3759),"",IF(H3760=0,NETWORKDAYS($H$3,H3759,holiday!$B$2:$B$10),IF(DAY(H3759)&lt;DAY(H3760),NETWORKDAYS($H$3,H3759,holiday!$B$2:$B$10),0)))</f>
        <v/>
      </c>
      <c r="O3759" t="str">
        <f>IF(ISBLANK(A3759),"",SUMIF($A$3:$A3759,O$2,$B$3:$B3759))</f>
        <v/>
      </c>
      <c r="P3759" t="str">
        <f>IF(ISBLANK(A3759),"",SUMIF($A$3:$A3759,P$2,$B$3:$B3759))</f>
        <v/>
      </c>
      <c r="Q3759" t="str">
        <f>IF(ISBLANK(A3759),"",SUMIF($A$3:$A3759,Q$2,$B$3:$B3759))</f>
        <v/>
      </c>
      <c r="R3759" t="str">
        <f>IF(ISBLANK(A3759),"",SUMIF($A$3:$A3759,R$2,$B$3:$B3759))</f>
        <v/>
      </c>
      <c r="T3759" s="2" t="str">
        <f t="shared" si="475"/>
        <v/>
      </c>
      <c r="U3759" s="2" t="str">
        <f t="shared" si="476"/>
        <v/>
      </c>
      <c r="V3759" s="2" t="str">
        <f t="shared" si="477"/>
        <v/>
      </c>
      <c r="W3759" s="2" t="str">
        <f t="shared" si="478"/>
        <v/>
      </c>
    </row>
    <row r="3760" spans="8:23" x14ac:dyDescent="0.3">
      <c r="H3760" s="12">
        <f t="shared" si="471"/>
        <v>0</v>
      </c>
      <c r="I3760" s="2" t="str">
        <f t="shared" si="472"/>
        <v/>
      </c>
      <c r="J3760" s="2" t="str">
        <f>IF(ISBLANK(A3760),"",-SUM(I$3:I3760))</f>
        <v/>
      </c>
      <c r="K3760" s="2" t="str">
        <f t="shared" si="473"/>
        <v/>
      </c>
      <c r="L3760" s="7" t="str">
        <f t="shared" si="474"/>
        <v/>
      </c>
      <c r="M3760" s="7" t="str">
        <f>IF(ISBLANK(A3760),"",K3760/($M$1+SUM(K$3:K3759)))</f>
        <v/>
      </c>
      <c r="N3760" t="str">
        <f>IF(ISBLANK(A3760),"",IF(H3761=0,NETWORKDAYS($H$3,H3760,holiday!$B$2:$B$10),IF(DAY(H3760)&lt;DAY(H3761),NETWORKDAYS($H$3,H3760,holiday!$B$2:$B$10),0)))</f>
        <v/>
      </c>
      <c r="O3760" t="str">
        <f>IF(ISBLANK(A3760),"",SUMIF($A$3:$A3760,O$2,$B$3:$B3760))</f>
        <v/>
      </c>
      <c r="P3760" t="str">
        <f>IF(ISBLANK(A3760),"",SUMIF($A$3:$A3760,P$2,$B$3:$B3760))</f>
        <v/>
      </c>
      <c r="Q3760" t="str">
        <f>IF(ISBLANK(A3760),"",SUMIF($A$3:$A3760,Q$2,$B$3:$B3760))</f>
        <v/>
      </c>
      <c r="R3760" t="str">
        <f>IF(ISBLANK(A3760),"",SUMIF($A$3:$A3760,R$2,$B$3:$B3760))</f>
        <v/>
      </c>
      <c r="T3760" s="2" t="str">
        <f t="shared" si="475"/>
        <v/>
      </c>
      <c r="U3760" s="2" t="str">
        <f t="shared" si="476"/>
        <v/>
      </c>
      <c r="V3760" s="2" t="str">
        <f t="shared" si="477"/>
        <v/>
      </c>
      <c r="W3760" s="2" t="str">
        <f t="shared" si="478"/>
        <v/>
      </c>
    </row>
    <row r="3761" spans="8:23" x14ac:dyDescent="0.3">
      <c r="H3761" s="12">
        <f t="shared" si="471"/>
        <v>0</v>
      </c>
      <c r="I3761" s="2" t="str">
        <f t="shared" si="472"/>
        <v/>
      </c>
      <c r="J3761" s="2" t="str">
        <f>IF(ISBLANK(A3761),"",-SUM(I$3:I3761))</f>
        <v/>
      </c>
      <c r="K3761" s="2" t="str">
        <f t="shared" si="473"/>
        <v/>
      </c>
      <c r="L3761" s="7" t="str">
        <f t="shared" si="474"/>
        <v/>
      </c>
      <c r="M3761" s="7" t="str">
        <f>IF(ISBLANK(A3761),"",K3761/($M$1+SUM(K$3:K3760)))</f>
        <v/>
      </c>
      <c r="N3761" t="str">
        <f>IF(ISBLANK(A3761),"",IF(H3762=0,NETWORKDAYS($H$3,H3761,holiday!$B$2:$B$10),IF(DAY(H3761)&lt;DAY(H3762),NETWORKDAYS($H$3,H3761,holiday!$B$2:$B$10),0)))</f>
        <v/>
      </c>
      <c r="O3761" t="str">
        <f>IF(ISBLANK(A3761),"",SUMIF($A$3:$A3761,O$2,$B$3:$B3761))</f>
        <v/>
      </c>
      <c r="P3761" t="str">
        <f>IF(ISBLANK(A3761),"",SUMIF($A$3:$A3761,P$2,$B$3:$B3761))</f>
        <v/>
      </c>
      <c r="Q3761" t="str">
        <f>IF(ISBLANK(A3761),"",SUMIF($A$3:$A3761,Q$2,$B$3:$B3761))</f>
        <v/>
      </c>
      <c r="R3761" t="str">
        <f>IF(ISBLANK(A3761),"",SUMIF($A$3:$A3761,R$2,$B$3:$B3761))</f>
        <v/>
      </c>
      <c r="T3761" s="2" t="str">
        <f t="shared" si="475"/>
        <v/>
      </c>
      <c r="U3761" s="2" t="str">
        <f t="shared" si="476"/>
        <v/>
      </c>
      <c r="V3761" s="2" t="str">
        <f t="shared" si="477"/>
        <v/>
      </c>
      <c r="W3761" s="2" t="str">
        <f t="shared" si="478"/>
        <v/>
      </c>
    </row>
    <row r="3762" spans="8:23" x14ac:dyDescent="0.3">
      <c r="H3762" s="12">
        <f t="shared" si="471"/>
        <v>0</v>
      </c>
      <c r="I3762" s="2" t="str">
        <f t="shared" si="472"/>
        <v/>
      </c>
      <c r="J3762" s="2" t="str">
        <f>IF(ISBLANK(A3762),"",-SUM(I$3:I3762))</f>
        <v/>
      </c>
      <c r="K3762" s="2" t="str">
        <f t="shared" si="473"/>
        <v/>
      </c>
      <c r="L3762" s="7" t="str">
        <f t="shared" si="474"/>
        <v/>
      </c>
      <c r="M3762" s="7" t="str">
        <f>IF(ISBLANK(A3762),"",K3762/($M$1+SUM(K$3:K3761)))</f>
        <v/>
      </c>
      <c r="N3762" t="str">
        <f>IF(ISBLANK(A3762),"",IF(H3763=0,NETWORKDAYS($H$3,H3762,holiday!$B$2:$B$10),IF(DAY(H3762)&lt;DAY(H3763),NETWORKDAYS($H$3,H3762,holiday!$B$2:$B$10),0)))</f>
        <v/>
      </c>
      <c r="O3762" t="str">
        <f>IF(ISBLANK(A3762),"",SUMIF($A$3:$A3762,O$2,$B$3:$B3762))</f>
        <v/>
      </c>
      <c r="P3762" t="str">
        <f>IF(ISBLANK(A3762),"",SUMIF($A$3:$A3762,P$2,$B$3:$B3762))</f>
        <v/>
      </c>
      <c r="Q3762" t="str">
        <f>IF(ISBLANK(A3762),"",SUMIF($A$3:$A3762,Q$2,$B$3:$B3762))</f>
        <v/>
      </c>
      <c r="R3762" t="str">
        <f>IF(ISBLANK(A3762),"",SUMIF($A$3:$A3762,R$2,$B$3:$B3762))</f>
        <v/>
      </c>
      <c r="T3762" s="2" t="str">
        <f t="shared" si="475"/>
        <v/>
      </c>
      <c r="U3762" s="2" t="str">
        <f t="shared" si="476"/>
        <v/>
      </c>
      <c r="V3762" s="2" t="str">
        <f t="shared" si="477"/>
        <v/>
      </c>
      <c r="W3762" s="2" t="str">
        <f t="shared" si="478"/>
        <v/>
      </c>
    </row>
    <row r="3763" spans="8:23" x14ac:dyDescent="0.3">
      <c r="H3763" s="12">
        <f t="shared" si="471"/>
        <v>0</v>
      </c>
      <c r="I3763" s="2" t="str">
        <f t="shared" si="472"/>
        <v/>
      </c>
      <c r="J3763" s="2" t="str">
        <f>IF(ISBLANK(A3763),"",-SUM(I$3:I3763))</f>
        <v/>
      </c>
      <c r="K3763" s="2" t="str">
        <f t="shared" si="473"/>
        <v/>
      </c>
      <c r="L3763" s="7" t="str">
        <f t="shared" si="474"/>
        <v/>
      </c>
      <c r="M3763" s="7" t="str">
        <f>IF(ISBLANK(A3763),"",K3763/($M$1+SUM(K$3:K3762)))</f>
        <v/>
      </c>
      <c r="N3763" t="str">
        <f>IF(ISBLANK(A3763),"",IF(H3764=0,NETWORKDAYS($H$3,H3763,holiday!$B$2:$B$10),IF(DAY(H3763)&lt;DAY(H3764),NETWORKDAYS($H$3,H3763,holiday!$B$2:$B$10),0)))</f>
        <v/>
      </c>
      <c r="O3763" t="str">
        <f>IF(ISBLANK(A3763),"",SUMIF($A$3:$A3763,O$2,$B$3:$B3763))</f>
        <v/>
      </c>
      <c r="P3763" t="str">
        <f>IF(ISBLANK(A3763),"",SUMIF($A$3:$A3763,P$2,$B$3:$B3763))</f>
        <v/>
      </c>
      <c r="Q3763" t="str">
        <f>IF(ISBLANK(A3763),"",SUMIF($A$3:$A3763,Q$2,$B$3:$B3763))</f>
        <v/>
      </c>
      <c r="R3763" t="str">
        <f>IF(ISBLANK(A3763),"",SUMIF($A$3:$A3763,R$2,$B$3:$B3763))</f>
        <v/>
      </c>
      <c r="T3763" s="2" t="str">
        <f t="shared" si="475"/>
        <v/>
      </c>
      <c r="U3763" s="2" t="str">
        <f t="shared" si="476"/>
        <v/>
      </c>
      <c r="V3763" s="2" t="str">
        <f t="shared" si="477"/>
        <v/>
      </c>
      <c r="W3763" s="2" t="str">
        <f t="shared" si="478"/>
        <v/>
      </c>
    </row>
    <row r="3764" spans="8:23" x14ac:dyDescent="0.3">
      <c r="H3764" s="12">
        <f t="shared" si="471"/>
        <v>0</v>
      </c>
      <c r="I3764" s="2" t="str">
        <f t="shared" si="472"/>
        <v/>
      </c>
      <c r="J3764" s="2" t="str">
        <f>IF(ISBLANK(A3764),"",-SUM(I$3:I3764))</f>
        <v/>
      </c>
      <c r="K3764" s="2" t="str">
        <f t="shared" si="473"/>
        <v/>
      </c>
      <c r="L3764" s="7" t="str">
        <f t="shared" si="474"/>
        <v/>
      </c>
      <c r="M3764" s="7" t="str">
        <f>IF(ISBLANK(A3764),"",K3764/($M$1+SUM(K$3:K3763)))</f>
        <v/>
      </c>
      <c r="N3764" t="str">
        <f>IF(ISBLANK(A3764),"",IF(H3765=0,NETWORKDAYS($H$3,H3764,holiday!$B$2:$B$10),IF(DAY(H3764)&lt;DAY(H3765),NETWORKDAYS($H$3,H3764,holiday!$B$2:$B$10),0)))</f>
        <v/>
      </c>
      <c r="O3764" t="str">
        <f>IF(ISBLANK(A3764),"",SUMIF($A$3:$A3764,O$2,$B$3:$B3764))</f>
        <v/>
      </c>
      <c r="P3764" t="str">
        <f>IF(ISBLANK(A3764),"",SUMIF($A$3:$A3764,P$2,$B$3:$B3764))</f>
        <v/>
      </c>
      <c r="Q3764" t="str">
        <f>IF(ISBLANK(A3764),"",SUMIF($A$3:$A3764,Q$2,$B$3:$B3764))</f>
        <v/>
      </c>
      <c r="R3764" t="str">
        <f>IF(ISBLANK(A3764),"",SUMIF($A$3:$A3764,R$2,$B$3:$B3764))</f>
        <v/>
      </c>
      <c r="T3764" s="2" t="str">
        <f t="shared" si="475"/>
        <v/>
      </c>
      <c r="U3764" s="2" t="str">
        <f t="shared" si="476"/>
        <v/>
      </c>
      <c r="V3764" s="2" t="str">
        <f t="shared" si="477"/>
        <v/>
      </c>
      <c r="W3764" s="2" t="str">
        <f t="shared" si="478"/>
        <v/>
      </c>
    </row>
    <row r="3765" spans="8:23" x14ac:dyDescent="0.3">
      <c r="H3765" s="12">
        <f t="shared" si="471"/>
        <v>0</v>
      </c>
      <c r="I3765" s="2" t="str">
        <f t="shared" si="472"/>
        <v/>
      </c>
      <c r="J3765" s="2" t="str">
        <f>IF(ISBLANK(A3765),"",-SUM(I$3:I3765))</f>
        <v/>
      </c>
      <c r="K3765" s="2" t="str">
        <f t="shared" si="473"/>
        <v/>
      </c>
      <c r="L3765" s="7" t="str">
        <f t="shared" si="474"/>
        <v/>
      </c>
      <c r="M3765" s="7" t="str">
        <f>IF(ISBLANK(A3765),"",K3765/($M$1+SUM(K$3:K3764)))</f>
        <v/>
      </c>
      <c r="N3765" t="str">
        <f>IF(ISBLANK(A3765),"",IF(H3766=0,NETWORKDAYS($H$3,H3765,holiday!$B$2:$B$10),IF(DAY(H3765)&lt;DAY(H3766),NETWORKDAYS($H$3,H3765,holiday!$B$2:$B$10),0)))</f>
        <v/>
      </c>
      <c r="O3765" t="str">
        <f>IF(ISBLANK(A3765),"",SUMIF($A$3:$A3765,O$2,$B$3:$B3765))</f>
        <v/>
      </c>
      <c r="P3765" t="str">
        <f>IF(ISBLANK(A3765),"",SUMIF($A$3:$A3765,P$2,$B$3:$B3765))</f>
        <v/>
      </c>
      <c r="Q3765" t="str">
        <f>IF(ISBLANK(A3765),"",SUMIF($A$3:$A3765,Q$2,$B$3:$B3765))</f>
        <v/>
      </c>
      <c r="R3765" t="str">
        <f>IF(ISBLANK(A3765),"",SUMIF($A$3:$A3765,R$2,$B$3:$B3765))</f>
        <v/>
      </c>
      <c r="T3765" s="2" t="str">
        <f t="shared" si="475"/>
        <v/>
      </c>
      <c r="U3765" s="2" t="str">
        <f t="shared" si="476"/>
        <v/>
      </c>
      <c r="V3765" s="2" t="str">
        <f t="shared" si="477"/>
        <v/>
      </c>
      <c r="W3765" s="2" t="str">
        <f t="shared" si="478"/>
        <v/>
      </c>
    </row>
    <row r="3766" spans="8:23" x14ac:dyDescent="0.3">
      <c r="H3766" s="12">
        <f t="shared" si="471"/>
        <v>0</v>
      </c>
      <c r="I3766" s="2" t="str">
        <f t="shared" si="472"/>
        <v/>
      </c>
      <c r="J3766" s="2" t="str">
        <f>IF(ISBLANK(A3766),"",-SUM(I$3:I3766))</f>
        <v/>
      </c>
      <c r="K3766" s="2" t="str">
        <f t="shared" si="473"/>
        <v/>
      </c>
      <c r="L3766" s="7" t="str">
        <f t="shared" si="474"/>
        <v/>
      </c>
      <c r="M3766" s="7" t="str">
        <f>IF(ISBLANK(A3766),"",K3766/($M$1+SUM(K$3:K3765)))</f>
        <v/>
      </c>
      <c r="N3766" t="str">
        <f>IF(ISBLANK(A3766),"",IF(H3767=0,NETWORKDAYS($H$3,H3766,holiday!$B$2:$B$10),IF(DAY(H3766)&lt;DAY(H3767),NETWORKDAYS($H$3,H3766,holiday!$B$2:$B$10),0)))</f>
        <v/>
      </c>
      <c r="O3766" t="str">
        <f>IF(ISBLANK(A3766),"",SUMIF($A$3:$A3766,O$2,$B$3:$B3766))</f>
        <v/>
      </c>
      <c r="P3766" t="str">
        <f>IF(ISBLANK(A3766),"",SUMIF($A$3:$A3766,P$2,$B$3:$B3766))</f>
        <v/>
      </c>
      <c r="Q3766" t="str">
        <f>IF(ISBLANK(A3766),"",SUMIF($A$3:$A3766,Q$2,$B$3:$B3766))</f>
        <v/>
      </c>
      <c r="R3766" t="str">
        <f>IF(ISBLANK(A3766),"",SUMIF($A$3:$A3766,R$2,$B$3:$B3766))</f>
        <v/>
      </c>
      <c r="T3766" s="2" t="str">
        <f t="shared" si="475"/>
        <v/>
      </c>
      <c r="U3766" s="2" t="str">
        <f t="shared" si="476"/>
        <v/>
      </c>
      <c r="V3766" s="2" t="str">
        <f t="shared" si="477"/>
        <v/>
      </c>
      <c r="W3766" s="2" t="str">
        <f t="shared" si="478"/>
        <v/>
      </c>
    </row>
    <row r="3767" spans="8:23" x14ac:dyDescent="0.3">
      <c r="H3767" s="12">
        <f t="shared" si="471"/>
        <v>0</v>
      </c>
      <c r="I3767" s="2" t="str">
        <f t="shared" si="472"/>
        <v/>
      </c>
      <c r="J3767" s="2" t="str">
        <f>IF(ISBLANK(A3767),"",-SUM(I$3:I3767))</f>
        <v/>
      </c>
      <c r="K3767" s="2" t="str">
        <f t="shared" si="473"/>
        <v/>
      </c>
      <c r="L3767" s="7" t="str">
        <f t="shared" si="474"/>
        <v/>
      </c>
      <c r="M3767" s="7" t="str">
        <f>IF(ISBLANK(A3767),"",K3767/($M$1+SUM(K$3:K3766)))</f>
        <v/>
      </c>
      <c r="N3767" t="str">
        <f>IF(ISBLANK(A3767),"",IF(H3768=0,NETWORKDAYS($H$3,H3767,holiday!$B$2:$B$10),IF(DAY(H3767)&lt;DAY(H3768),NETWORKDAYS($H$3,H3767,holiday!$B$2:$B$10),0)))</f>
        <v/>
      </c>
      <c r="O3767" t="str">
        <f>IF(ISBLANK(A3767),"",SUMIF($A$3:$A3767,O$2,$B$3:$B3767))</f>
        <v/>
      </c>
      <c r="P3767" t="str">
        <f>IF(ISBLANK(A3767),"",SUMIF($A$3:$A3767,P$2,$B$3:$B3767))</f>
        <v/>
      </c>
      <c r="Q3767" t="str">
        <f>IF(ISBLANK(A3767),"",SUMIF($A$3:$A3767,Q$2,$B$3:$B3767))</f>
        <v/>
      </c>
      <c r="R3767" t="str">
        <f>IF(ISBLANK(A3767),"",SUMIF($A$3:$A3767,R$2,$B$3:$B3767))</f>
        <v/>
      </c>
      <c r="T3767" s="2" t="str">
        <f t="shared" si="475"/>
        <v/>
      </c>
      <c r="U3767" s="2" t="str">
        <f t="shared" si="476"/>
        <v/>
      </c>
      <c r="V3767" s="2" t="str">
        <f t="shared" si="477"/>
        <v/>
      </c>
      <c r="W3767" s="2" t="str">
        <f t="shared" si="478"/>
        <v/>
      </c>
    </row>
    <row r="3768" spans="8:23" x14ac:dyDescent="0.3">
      <c r="H3768" s="12">
        <f t="shared" si="471"/>
        <v>0</v>
      </c>
      <c r="I3768" s="2" t="str">
        <f t="shared" si="472"/>
        <v/>
      </c>
      <c r="J3768" s="2" t="str">
        <f>IF(ISBLANK(A3768),"",-SUM(I$3:I3768))</f>
        <v/>
      </c>
      <c r="K3768" s="2" t="str">
        <f t="shared" si="473"/>
        <v/>
      </c>
      <c r="L3768" s="7" t="str">
        <f t="shared" si="474"/>
        <v/>
      </c>
      <c r="M3768" s="7" t="str">
        <f>IF(ISBLANK(A3768),"",K3768/($M$1+SUM(K$3:K3767)))</f>
        <v/>
      </c>
      <c r="N3768" t="str">
        <f>IF(ISBLANK(A3768),"",IF(H3769=0,NETWORKDAYS($H$3,H3768,holiday!$B$2:$B$10),IF(DAY(H3768)&lt;DAY(H3769),NETWORKDAYS($H$3,H3768,holiday!$B$2:$B$10),0)))</f>
        <v/>
      </c>
      <c r="O3768" t="str">
        <f>IF(ISBLANK(A3768),"",SUMIF($A$3:$A3768,O$2,$B$3:$B3768))</f>
        <v/>
      </c>
      <c r="P3768" t="str">
        <f>IF(ISBLANK(A3768),"",SUMIF($A$3:$A3768,P$2,$B$3:$B3768))</f>
        <v/>
      </c>
      <c r="Q3768" t="str">
        <f>IF(ISBLANK(A3768),"",SUMIF($A$3:$A3768,Q$2,$B$3:$B3768))</f>
        <v/>
      </c>
      <c r="R3768" t="str">
        <f>IF(ISBLANK(A3768),"",SUMIF($A$3:$A3768,R$2,$B$3:$B3768))</f>
        <v/>
      </c>
      <c r="T3768" s="2" t="str">
        <f t="shared" si="475"/>
        <v/>
      </c>
      <c r="U3768" s="2" t="str">
        <f t="shared" si="476"/>
        <v/>
      </c>
      <c r="V3768" s="2" t="str">
        <f t="shared" si="477"/>
        <v/>
      </c>
      <c r="W3768" s="2" t="str">
        <f t="shared" si="478"/>
        <v/>
      </c>
    </row>
    <row r="3769" spans="8:23" x14ac:dyDescent="0.3">
      <c r="H3769" s="12">
        <f t="shared" si="471"/>
        <v>0</v>
      </c>
      <c r="I3769" s="2" t="str">
        <f t="shared" si="472"/>
        <v/>
      </c>
      <c r="J3769" s="2" t="str">
        <f>IF(ISBLANK(A3769),"",-SUM(I$3:I3769))</f>
        <v/>
      </c>
      <c r="K3769" s="2" t="str">
        <f t="shared" si="473"/>
        <v/>
      </c>
      <c r="L3769" s="7" t="str">
        <f t="shared" si="474"/>
        <v/>
      </c>
      <c r="M3769" s="7" t="str">
        <f>IF(ISBLANK(A3769),"",K3769/($M$1+SUM(K$3:K3768)))</f>
        <v/>
      </c>
      <c r="N3769" t="str">
        <f>IF(ISBLANK(A3769),"",IF(H3770=0,NETWORKDAYS($H$3,H3769,holiday!$B$2:$B$10),IF(DAY(H3769)&lt;DAY(H3770),NETWORKDAYS($H$3,H3769,holiday!$B$2:$B$10),0)))</f>
        <v/>
      </c>
      <c r="O3769" t="str">
        <f>IF(ISBLANK(A3769),"",SUMIF($A$3:$A3769,O$2,$B$3:$B3769))</f>
        <v/>
      </c>
      <c r="P3769" t="str">
        <f>IF(ISBLANK(A3769),"",SUMIF($A$3:$A3769,P$2,$B$3:$B3769))</f>
        <v/>
      </c>
      <c r="Q3769" t="str">
        <f>IF(ISBLANK(A3769),"",SUMIF($A$3:$A3769,Q$2,$B$3:$B3769))</f>
        <v/>
      </c>
      <c r="R3769" t="str">
        <f>IF(ISBLANK(A3769),"",SUMIF($A$3:$A3769,R$2,$B$3:$B3769))</f>
        <v/>
      </c>
      <c r="T3769" s="2" t="str">
        <f t="shared" si="475"/>
        <v/>
      </c>
      <c r="U3769" s="2" t="str">
        <f t="shared" si="476"/>
        <v/>
      </c>
      <c r="V3769" s="2" t="str">
        <f t="shared" si="477"/>
        <v/>
      </c>
      <c r="W3769" s="2" t="str">
        <f t="shared" si="478"/>
        <v/>
      </c>
    </row>
    <row r="3770" spans="8:23" x14ac:dyDescent="0.3">
      <c r="H3770" s="12">
        <f t="shared" si="471"/>
        <v>0</v>
      </c>
      <c r="I3770" s="2" t="str">
        <f t="shared" si="472"/>
        <v/>
      </c>
      <c r="J3770" s="2" t="str">
        <f>IF(ISBLANK(A3770),"",-SUM(I$3:I3770))</f>
        <v/>
      </c>
      <c r="K3770" s="2" t="str">
        <f t="shared" si="473"/>
        <v/>
      </c>
      <c r="L3770" s="7" t="str">
        <f t="shared" si="474"/>
        <v/>
      </c>
      <c r="M3770" s="7" t="str">
        <f>IF(ISBLANK(A3770),"",K3770/($M$1+SUM(K$3:K3769)))</f>
        <v/>
      </c>
      <c r="N3770" t="str">
        <f>IF(ISBLANK(A3770),"",IF(H3771=0,NETWORKDAYS($H$3,H3770,holiday!$B$2:$B$10),IF(DAY(H3770)&lt;DAY(H3771),NETWORKDAYS($H$3,H3770,holiday!$B$2:$B$10),0)))</f>
        <v/>
      </c>
      <c r="O3770" t="str">
        <f>IF(ISBLANK(A3770),"",SUMIF($A$3:$A3770,O$2,$B$3:$B3770))</f>
        <v/>
      </c>
      <c r="P3770" t="str">
        <f>IF(ISBLANK(A3770),"",SUMIF($A$3:$A3770,P$2,$B$3:$B3770))</f>
        <v/>
      </c>
      <c r="Q3770" t="str">
        <f>IF(ISBLANK(A3770),"",SUMIF($A$3:$A3770,Q$2,$B$3:$B3770))</f>
        <v/>
      </c>
      <c r="R3770" t="str">
        <f>IF(ISBLANK(A3770),"",SUMIF($A$3:$A3770,R$2,$B$3:$B3770))</f>
        <v/>
      </c>
      <c r="T3770" s="2" t="str">
        <f t="shared" si="475"/>
        <v/>
      </c>
      <c r="U3770" s="2" t="str">
        <f t="shared" si="476"/>
        <v/>
      </c>
      <c r="V3770" s="2" t="str">
        <f t="shared" si="477"/>
        <v/>
      </c>
      <c r="W3770" s="2" t="str">
        <f t="shared" si="478"/>
        <v/>
      </c>
    </row>
    <row r="3771" spans="8:23" x14ac:dyDescent="0.3">
      <c r="H3771" s="12">
        <f t="shared" si="471"/>
        <v>0</v>
      </c>
      <c r="I3771" s="2" t="str">
        <f t="shared" si="472"/>
        <v/>
      </c>
      <c r="J3771" s="2" t="str">
        <f>IF(ISBLANK(A3771),"",-SUM(I$3:I3771))</f>
        <v/>
      </c>
      <c r="K3771" s="2" t="str">
        <f t="shared" si="473"/>
        <v/>
      </c>
      <c r="L3771" s="7" t="str">
        <f t="shared" si="474"/>
        <v/>
      </c>
      <c r="M3771" s="7" t="str">
        <f>IF(ISBLANK(A3771),"",K3771/($M$1+SUM(K$3:K3770)))</f>
        <v/>
      </c>
      <c r="N3771" t="str">
        <f>IF(ISBLANK(A3771),"",IF(H3772=0,NETWORKDAYS($H$3,H3771,holiday!$B$2:$B$10),IF(DAY(H3771)&lt;DAY(H3772),NETWORKDAYS($H$3,H3771,holiday!$B$2:$B$10),0)))</f>
        <v/>
      </c>
      <c r="O3771" t="str">
        <f>IF(ISBLANK(A3771),"",SUMIF($A$3:$A3771,O$2,$B$3:$B3771))</f>
        <v/>
      </c>
      <c r="P3771" t="str">
        <f>IF(ISBLANK(A3771),"",SUMIF($A$3:$A3771,P$2,$B$3:$B3771))</f>
        <v/>
      </c>
      <c r="Q3771" t="str">
        <f>IF(ISBLANK(A3771),"",SUMIF($A$3:$A3771,Q$2,$B$3:$B3771))</f>
        <v/>
      </c>
      <c r="R3771" t="str">
        <f>IF(ISBLANK(A3771),"",SUMIF($A$3:$A3771,R$2,$B$3:$B3771))</f>
        <v/>
      </c>
      <c r="T3771" s="2" t="str">
        <f t="shared" si="475"/>
        <v/>
      </c>
      <c r="U3771" s="2" t="str">
        <f t="shared" si="476"/>
        <v/>
      </c>
      <c r="V3771" s="2" t="str">
        <f t="shared" si="477"/>
        <v/>
      </c>
      <c r="W3771" s="2" t="str">
        <f t="shared" si="478"/>
        <v/>
      </c>
    </row>
    <row r="3772" spans="8:23" x14ac:dyDescent="0.3">
      <c r="H3772" s="12">
        <f t="shared" si="471"/>
        <v>0</v>
      </c>
      <c r="I3772" s="2" t="str">
        <f t="shared" si="472"/>
        <v/>
      </c>
      <c r="J3772" s="2" t="str">
        <f>IF(ISBLANK(A3772),"",-SUM(I$3:I3772))</f>
        <v/>
      </c>
      <c r="K3772" s="2" t="str">
        <f t="shared" si="473"/>
        <v/>
      </c>
      <c r="L3772" s="7" t="str">
        <f t="shared" si="474"/>
        <v/>
      </c>
      <c r="M3772" s="7" t="str">
        <f>IF(ISBLANK(A3772),"",K3772/($M$1+SUM(K$3:K3771)))</f>
        <v/>
      </c>
      <c r="N3772" t="str">
        <f>IF(ISBLANK(A3772),"",IF(H3773=0,NETWORKDAYS($H$3,H3772,holiday!$B$2:$B$10),IF(DAY(H3772)&lt;DAY(H3773),NETWORKDAYS($H$3,H3772,holiday!$B$2:$B$10),0)))</f>
        <v/>
      </c>
      <c r="O3772" t="str">
        <f>IF(ISBLANK(A3772),"",SUMIF($A$3:$A3772,O$2,$B$3:$B3772))</f>
        <v/>
      </c>
      <c r="P3772" t="str">
        <f>IF(ISBLANK(A3772),"",SUMIF($A$3:$A3772,P$2,$B$3:$B3772))</f>
        <v/>
      </c>
      <c r="Q3772" t="str">
        <f>IF(ISBLANK(A3772),"",SUMIF($A$3:$A3772,Q$2,$B$3:$B3772))</f>
        <v/>
      </c>
      <c r="R3772" t="str">
        <f>IF(ISBLANK(A3772),"",SUMIF($A$3:$A3772,R$2,$B$3:$B3772))</f>
        <v/>
      </c>
      <c r="T3772" s="2" t="str">
        <f t="shared" si="475"/>
        <v/>
      </c>
      <c r="U3772" s="2" t="str">
        <f t="shared" si="476"/>
        <v/>
      </c>
      <c r="V3772" s="2" t="str">
        <f t="shared" si="477"/>
        <v/>
      </c>
      <c r="W3772" s="2" t="str">
        <f t="shared" si="478"/>
        <v/>
      </c>
    </row>
    <row r="3773" spans="8:23" x14ac:dyDescent="0.3">
      <c r="H3773" s="12">
        <f t="shared" si="471"/>
        <v>0</v>
      </c>
      <c r="I3773" s="2" t="str">
        <f t="shared" si="472"/>
        <v/>
      </c>
      <c r="J3773" s="2" t="str">
        <f>IF(ISBLANK(A3773),"",-SUM(I$3:I3773))</f>
        <v/>
      </c>
      <c r="K3773" s="2" t="str">
        <f t="shared" si="473"/>
        <v/>
      </c>
      <c r="L3773" s="7" t="str">
        <f t="shared" si="474"/>
        <v/>
      </c>
      <c r="M3773" s="7" t="str">
        <f>IF(ISBLANK(A3773),"",K3773/($M$1+SUM(K$3:K3772)))</f>
        <v/>
      </c>
      <c r="N3773" t="str">
        <f>IF(ISBLANK(A3773),"",IF(H3774=0,NETWORKDAYS($H$3,H3773,holiday!$B$2:$B$10),IF(DAY(H3773)&lt;DAY(H3774),NETWORKDAYS($H$3,H3773,holiday!$B$2:$B$10),0)))</f>
        <v/>
      </c>
      <c r="O3773" t="str">
        <f>IF(ISBLANK(A3773),"",SUMIF($A$3:$A3773,O$2,$B$3:$B3773))</f>
        <v/>
      </c>
      <c r="P3773" t="str">
        <f>IF(ISBLANK(A3773),"",SUMIF($A$3:$A3773,P$2,$B$3:$B3773))</f>
        <v/>
      </c>
      <c r="Q3773" t="str">
        <f>IF(ISBLANK(A3773),"",SUMIF($A$3:$A3773,Q$2,$B$3:$B3773))</f>
        <v/>
      </c>
      <c r="R3773" t="str">
        <f>IF(ISBLANK(A3773),"",SUMIF($A$3:$A3773,R$2,$B$3:$B3773))</f>
        <v/>
      </c>
      <c r="T3773" s="2" t="str">
        <f t="shared" si="475"/>
        <v/>
      </c>
      <c r="U3773" s="2" t="str">
        <f t="shared" si="476"/>
        <v/>
      </c>
      <c r="V3773" s="2" t="str">
        <f t="shared" si="477"/>
        <v/>
      </c>
      <c r="W3773" s="2" t="str">
        <f t="shared" si="478"/>
        <v/>
      </c>
    </row>
    <row r="3774" spans="8:23" x14ac:dyDescent="0.3">
      <c r="H3774" s="12">
        <f t="shared" si="471"/>
        <v>0</v>
      </c>
      <c r="I3774" s="2" t="str">
        <f t="shared" si="472"/>
        <v/>
      </c>
      <c r="J3774" s="2" t="str">
        <f>IF(ISBLANK(A3774),"",-SUM(I$3:I3774))</f>
        <v/>
      </c>
      <c r="K3774" s="2" t="str">
        <f t="shared" si="473"/>
        <v/>
      </c>
      <c r="L3774" s="7" t="str">
        <f t="shared" si="474"/>
        <v/>
      </c>
      <c r="M3774" s="7" t="str">
        <f>IF(ISBLANK(A3774),"",K3774/($M$1+SUM(K$3:K3773)))</f>
        <v/>
      </c>
      <c r="N3774" t="str">
        <f>IF(ISBLANK(A3774),"",IF(H3775=0,NETWORKDAYS($H$3,H3774,holiday!$B$2:$B$10),IF(DAY(H3774)&lt;DAY(H3775),NETWORKDAYS($H$3,H3774,holiday!$B$2:$B$10),0)))</f>
        <v/>
      </c>
      <c r="O3774" t="str">
        <f>IF(ISBLANK(A3774),"",SUMIF($A$3:$A3774,O$2,$B$3:$B3774))</f>
        <v/>
      </c>
      <c r="P3774" t="str">
        <f>IF(ISBLANK(A3774),"",SUMIF($A$3:$A3774,P$2,$B$3:$B3774))</f>
        <v/>
      </c>
      <c r="Q3774" t="str">
        <f>IF(ISBLANK(A3774),"",SUMIF($A$3:$A3774,Q$2,$B$3:$B3774))</f>
        <v/>
      </c>
      <c r="R3774" t="str">
        <f>IF(ISBLANK(A3774),"",SUMIF($A$3:$A3774,R$2,$B$3:$B3774))</f>
        <v/>
      </c>
      <c r="T3774" s="2" t="str">
        <f t="shared" si="475"/>
        <v/>
      </c>
      <c r="U3774" s="2" t="str">
        <f t="shared" si="476"/>
        <v/>
      </c>
      <c r="V3774" s="2" t="str">
        <f t="shared" si="477"/>
        <v/>
      </c>
      <c r="W3774" s="2" t="str">
        <f t="shared" si="478"/>
        <v/>
      </c>
    </row>
    <row r="3775" spans="8:23" x14ac:dyDescent="0.3">
      <c r="H3775" s="12">
        <f t="shared" si="471"/>
        <v>0</v>
      </c>
      <c r="I3775" s="2" t="str">
        <f t="shared" si="472"/>
        <v/>
      </c>
      <c r="J3775" s="2" t="str">
        <f>IF(ISBLANK(A3775),"",-SUM(I$3:I3775))</f>
        <v/>
      </c>
      <c r="K3775" s="2" t="str">
        <f t="shared" si="473"/>
        <v/>
      </c>
      <c r="L3775" s="7" t="str">
        <f t="shared" si="474"/>
        <v/>
      </c>
      <c r="M3775" s="7" t="str">
        <f>IF(ISBLANK(A3775),"",K3775/($M$1+SUM(K$3:K3774)))</f>
        <v/>
      </c>
      <c r="N3775" t="str">
        <f>IF(ISBLANK(A3775),"",IF(H3776=0,NETWORKDAYS($H$3,H3775,holiday!$B$2:$B$10),IF(DAY(H3775)&lt;DAY(H3776),NETWORKDAYS($H$3,H3775,holiday!$B$2:$B$10),0)))</f>
        <v/>
      </c>
      <c r="O3775" t="str">
        <f>IF(ISBLANK(A3775),"",SUMIF($A$3:$A3775,O$2,$B$3:$B3775))</f>
        <v/>
      </c>
      <c r="P3775" t="str">
        <f>IF(ISBLANK(A3775),"",SUMIF($A$3:$A3775,P$2,$B$3:$B3775))</f>
        <v/>
      </c>
      <c r="Q3775" t="str">
        <f>IF(ISBLANK(A3775),"",SUMIF($A$3:$A3775,Q$2,$B$3:$B3775))</f>
        <v/>
      </c>
      <c r="R3775" t="str">
        <f>IF(ISBLANK(A3775),"",SUMIF($A$3:$A3775,R$2,$B$3:$B3775))</f>
        <v/>
      </c>
      <c r="T3775" s="2" t="str">
        <f t="shared" si="475"/>
        <v/>
      </c>
      <c r="U3775" s="2" t="str">
        <f t="shared" si="476"/>
        <v/>
      </c>
      <c r="V3775" s="2" t="str">
        <f t="shared" si="477"/>
        <v/>
      </c>
      <c r="W3775" s="2" t="str">
        <f t="shared" si="478"/>
        <v/>
      </c>
    </row>
    <row r="3776" spans="8:23" x14ac:dyDescent="0.3">
      <c r="H3776" s="12">
        <f t="shared" si="471"/>
        <v>0</v>
      </c>
      <c r="I3776" s="2" t="str">
        <f t="shared" si="472"/>
        <v/>
      </c>
      <c r="J3776" s="2" t="str">
        <f>IF(ISBLANK(A3776),"",-SUM(I$3:I3776))</f>
        <v/>
      </c>
      <c r="K3776" s="2" t="str">
        <f t="shared" si="473"/>
        <v/>
      </c>
      <c r="L3776" s="7" t="str">
        <f t="shared" si="474"/>
        <v/>
      </c>
      <c r="M3776" s="7" t="str">
        <f>IF(ISBLANK(A3776),"",K3776/($M$1+SUM(K$3:K3775)))</f>
        <v/>
      </c>
      <c r="N3776" t="str">
        <f>IF(ISBLANK(A3776),"",IF(H3777=0,NETWORKDAYS($H$3,H3776,holiday!$B$2:$B$10),IF(DAY(H3776)&lt;DAY(H3777),NETWORKDAYS($H$3,H3776,holiday!$B$2:$B$10),0)))</f>
        <v/>
      </c>
      <c r="O3776" t="str">
        <f>IF(ISBLANK(A3776),"",SUMIF($A$3:$A3776,O$2,$B$3:$B3776))</f>
        <v/>
      </c>
      <c r="P3776" t="str">
        <f>IF(ISBLANK(A3776),"",SUMIF($A$3:$A3776,P$2,$B$3:$B3776))</f>
        <v/>
      </c>
      <c r="Q3776" t="str">
        <f>IF(ISBLANK(A3776),"",SUMIF($A$3:$A3776,Q$2,$B$3:$B3776))</f>
        <v/>
      </c>
      <c r="R3776" t="str">
        <f>IF(ISBLANK(A3776),"",SUMIF($A$3:$A3776,R$2,$B$3:$B3776))</f>
        <v/>
      </c>
      <c r="T3776" s="2" t="str">
        <f t="shared" si="475"/>
        <v/>
      </c>
      <c r="U3776" s="2" t="str">
        <f t="shared" si="476"/>
        <v/>
      </c>
      <c r="V3776" s="2" t="str">
        <f t="shared" si="477"/>
        <v/>
      </c>
      <c r="W3776" s="2" t="str">
        <f t="shared" si="478"/>
        <v/>
      </c>
    </row>
    <row r="3777" spans="8:23" x14ac:dyDescent="0.3">
      <c r="H3777" s="12">
        <f t="shared" si="471"/>
        <v>0</v>
      </c>
      <c r="I3777" s="2" t="str">
        <f t="shared" si="472"/>
        <v/>
      </c>
      <c r="J3777" s="2" t="str">
        <f>IF(ISBLANK(A3777),"",-SUM(I$3:I3777))</f>
        <v/>
      </c>
      <c r="K3777" s="2" t="str">
        <f t="shared" si="473"/>
        <v/>
      </c>
      <c r="L3777" s="7" t="str">
        <f t="shared" si="474"/>
        <v/>
      </c>
      <c r="M3777" s="7" t="str">
        <f>IF(ISBLANK(A3777),"",K3777/($M$1+SUM(K$3:K3776)))</f>
        <v/>
      </c>
      <c r="N3777" t="str">
        <f>IF(ISBLANK(A3777),"",IF(H3778=0,NETWORKDAYS($H$3,H3777,holiday!$B$2:$B$10),IF(DAY(H3777)&lt;DAY(H3778),NETWORKDAYS($H$3,H3777,holiday!$B$2:$B$10),0)))</f>
        <v/>
      </c>
      <c r="O3777" t="str">
        <f>IF(ISBLANK(A3777),"",SUMIF($A$3:$A3777,O$2,$B$3:$B3777))</f>
        <v/>
      </c>
      <c r="P3777" t="str">
        <f>IF(ISBLANK(A3777),"",SUMIF($A$3:$A3777,P$2,$B$3:$B3777))</f>
        <v/>
      </c>
      <c r="Q3777" t="str">
        <f>IF(ISBLANK(A3777),"",SUMIF($A$3:$A3777,Q$2,$B$3:$B3777))</f>
        <v/>
      </c>
      <c r="R3777" t="str">
        <f>IF(ISBLANK(A3777),"",SUMIF($A$3:$A3777,R$2,$B$3:$B3777))</f>
        <v/>
      </c>
      <c r="T3777" s="2" t="str">
        <f t="shared" si="475"/>
        <v/>
      </c>
      <c r="U3777" s="2" t="str">
        <f t="shared" si="476"/>
        <v/>
      </c>
      <c r="V3777" s="2" t="str">
        <f t="shared" si="477"/>
        <v/>
      </c>
      <c r="W3777" s="2" t="str">
        <f t="shared" si="478"/>
        <v/>
      </c>
    </row>
    <row r="3778" spans="8:23" x14ac:dyDescent="0.3">
      <c r="H3778" s="12">
        <f t="shared" si="471"/>
        <v>0</v>
      </c>
      <c r="I3778" s="2" t="str">
        <f t="shared" si="472"/>
        <v/>
      </c>
      <c r="J3778" s="2" t="str">
        <f>IF(ISBLANK(A3778),"",-SUM(I$3:I3778))</f>
        <v/>
      </c>
      <c r="K3778" s="2" t="str">
        <f t="shared" si="473"/>
        <v/>
      </c>
      <c r="L3778" s="7" t="str">
        <f t="shared" si="474"/>
        <v/>
      </c>
      <c r="M3778" s="7" t="str">
        <f>IF(ISBLANK(A3778),"",K3778/($M$1+SUM(K$3:K3777)))</f>
        <v/>
      </c>
      <c r="N3778" t="str">
        <f>IF(ISBLANK(A3778),"",IF(H3779=0,NETWORKDAYS($H$3,H3778,holiday!$B$2:$B$10),IF(DAY(H3778)&lt;DAY(H3779),NETWORKDAYS($H$3,H3778,holiday!$B$2:$B$10),0)))</f>
        <v/>
      </c>
      <c r="O3778" t="str">
        <f>IF(ISBLANK(A3778),"",SUMIF($A$3:$A3778,O$2,$B$3:$B3778))</f>
        <v/>
      </c>
      <c r="P3778" t="str">
        <f>IF(ISBLANK(A3778),"",SUMIF($A$3:$A3778,P$2,$B$3:$B3778))</f>
        <v/>
      </c>
      <c r="Q3778" t="str">
        <f>IF(ISBLANK(A3778),"",SUMIF($A$3:$A3778,Q$2,$B$3:$B3778))</f>
        <v/>
      </c>
      <c r="R3778" t="str">
        <f>IF(ISBLANK(A3778),"",SUMIF($A$3:$A3778,R$2,$B$3:$B3778))</f>
        <v/>
      </c>
      <c r="T3778" s="2" t="str">
        <f t="shared" si="475"/>
        <v/>
      </c>
      <c r="U3778" s="2" t="str">
        <f t="shared" si="476"/>
        <v/>
      </c>
      <c r="V3778" s="2" t="str">
        <f t="shared" si="477"/>
        <v/>
      </c>
      <c r="W3778" s="2" t="str">
        <f t="shared" si="478"/>
        <v/>
      </c>
    </row>
    <row r="3779" spans="8:23" x14ac:dyDescent="0.3">
      <c r="H3779" s="12">
        <f t="shared" si="471"/>
        <v>0</v>
      </c>
      <c r="I3779" s="2" t="str">
        <f t="shared" si="472"/>
        <v/>
      </c>
      <c r="J3779" s="2" t="str">
        <f>IF(ISBLANK(A3779),"",-SUM(I$3:I3779))</f>
        <v/>
      </c>
      <c r="K3779" s="2" t="str">
        <f t="shared" si="473"/>
        <v/>
      </c>
      <c r="L3779" s="7" t="str">
        <f t="shared" si="474"/>
        <v/>
      </c>
      <c r="M3779" s="7" t="str">
        <f>IF(ISBLANK(A3779),"",K3779/($M$1+SUM(K$3:K3778)))</f>
        <v/>
      </c>
      <c r="N3779" t="str">
        <f>IF(ISBLANK(A3779),"",IF(H3780=0,NETWORKDAYS($H$3,H3779,holiday!$B$2:$B$10),IF(DAY(H3779)&lt;DAY(H3780),NETWORKDAYS($H$3,H3779,holiday!$B$2:$B$10),0)))</f>
        <v/>
      </c>
      <c r="O3779" t="str">
        <f>IF(ISBLANK(A3779),"",SUMIF($A$3:$A3779,O$2,$B$3:$B3779))</f>
        <v/>
      </c>
      <c r="P3779" t="str">
        <f>IF(ISBLANK(A3779),"",SUMIF($A$3:$A3779,P$2,$B$3:$B3779))</f>
        <v/>
      </c>
      <c r="Q3779" t="str">
        <f>IF(ISBLANK(A3779),"",SUMIF($A$3:$A3779,Q$2,$B$3:$B3779))</f>
        <v/>
      </c>
      <c r="R3779" t="str">
        <f>IF(ISBLANK(A3779),"",SUMIF($A$3:$A3779,R$2,$B$3:$B3779))</f>
        <v/>
      </c>
      <c r="T3779" s="2" t="str">
        <f t="shared" si="475"/>
        <v/>
      </c>
      <c r="U3779" s="2" t="str">
        <f t="shared" si="476"/>
        <v/>
      </c>
      <c r="V3779" s="2" t="str">
        <f t="shared" si="477"/>
        <v/>
      </c>
      <c r="W3779" s="2" t="str">
        <f t="shared" si="478"/>
        <v/>
      </c>
    </row>
    <row r="3780" spans="8:23" x14ac:dyDescent="0.3">
      <c r="H3780" s="12">
        <f t="shared" ref="H3780:H3843" si="479">IF(ISBLANK(D3780),,LEFT(D3780,LEN(D3780)-6)*1)</f>
        <v>0</v>
      </c>
      <c r="I3780" s="2" t="str">
        <f t="shared" si="472"/>
        <v/>
      </c>
      <c r="J3780" s="2" t="str">
        <f>IF(ISBLANK(A3780),"",-SUM(I$3:I3780))</f>
        <v/>
      </c>
      <c r="K3780" s="2" t="str">
        <f t="shared" si="473"/>
        <v/>
      </c>
      <c r="L3780" s="7" t="str">
        <f t="shared" si="474"/>
        <v/>
      </c>
      <c r="M3780" s="7" t="str">
        <f>IF(ISBLANK(A3780),"",K3780/($M$1+SUM(K$3:K3779)))</f>
        <v/>
      </c>
      <c r="N3780" t="str">
        <f>IF(ISBLANK(A3780),"",IF(H3781=0,NETWORKDAYS($H$3,H3780,holiday!$B$2:$B$10),IF(DAY(H3780)&lt;DAY(H3781),NETWORKDAYS($H$3,H3780,holiday!$B$2:$B$10),0)))</f>
        <v/>
      </c>
      <c r="O3780" t="str">
        <f>IF(ISBLANK(A3780),"",SUMIF($A$3:$A3780,O$2,$B$3:$B3780))</f>
        <v/>
      </c>
      <c r="P3780" t="str">
        <f>IF(ISBLANK(A3780),"",SUMIF($A$3:$A3780,P$2,$B$3:$B3780))</f>
        <v/>
      </c>
      <c r="Q3780" t="str">
        <f>IF(ISBLANK(A3780),"",SUMIF($A$3:$A3780,Q$2,$B$3:$B3780))</f>
        <v/>
      </c>
      <c r="R3780" t="str">
        <f>IF(ISBLANK(A3780),"",SUMIF($A$3:$A3780,R$2,$B$3:$B3780))</f>
        <v/>
      </c>
      <c r="T3780" s="2" t="str">
        <f t="shared" si="475"/>
        <v/>
      </c>
      <c r="U3780" s="2" t="str">
        <f t="shared" si="476"/>
        <v/>
      </c>
      <c r="V3780" s="2" t="str">
        <f t="shared" si="477"/>
        <v/>
      </c>
      <c r="W3780" s="2" t="str">
        <f t="shared" si="478"/>
        <v/>
      </c>
    </row>
    <row r="3781" spans="8:23" x14ac:dyDescent="0.3">
      <c r="H3781" s="12">
        <f t="shared" si="479"/>
        <v>0</v>
      </c>
      <c r="I3781" s="2" t="str">
        <f t="shared" si="472"/>
        <v/>
      </c>
      <c r="J3781" s="2" t="str">
        <f>IF(ISBLANK(A3781),"",-SUM(I$3:I3781))</f>
        <v/>
      </c>
      <c r="K3781" s="2" t="str">
        <f t="shared" si="473"/>
        <v/>
      </c>
      <c r="L3781" s="7" t="str">
        <f t="shared" si="474"/>
        <v/>
      </c>
      <c r="M3781" s="7" t="str">
        <f>IF(ISBLANK(A3781),"",K3781/($M$1+SUM(K$3:K3780)))</f>
        <v/>
      </c>
      <c r="N3781" t="str">
        <f>IF(ISBLANK(A3781),"",IF(H3782=0,NETWORKDAYS($H$3,H3781,holiday!$B$2:$B$10),IF(DAY(H3781)&lt;DAY(H3782),NETWORKDAYS($H$3,H3781,holiday!$B$2:$B$10),0)))</f>
        <v/>
      </c>
      <c r="O3781" t="str">
        <f>IF(ISBLANK(A3781),"",SUMIF($A$3:$A3781,O$2,$B$3:$B3781))</f>
        <v/>
      </c>
      <c r="P3781" t="str">
        <f>IF(ISBLANK(A3781),"",SUMIF($A$3:$A3781,P$2,$B$3:$B3781))</f>
        <v/>
      </c>
      <c r="Q3781" t="str">
        <f>IF(ISBLANK(A3781),"",SUMIF($A$3:$A3781,Q$2,$B$3:$B3781))</f>
        <v/>
      </c>
      <c r="R3781" t="str">
        <f>IF(ISBLANK(A3781),"",SUMIF($A$3:$A3781,R$2,$B$3:$B3781))</f>
        <v/>
      </c>
      <c r="T3781" s="2" t="str">
        <f t="shared" si="475"/>
        <v/>
      </c>
      <c r="U3781" s="2" t="str">
        <f t="shared" si="476"/>
        <v/>
      </c>
      <c r="V3781" s="2" t="str">
        <f t="shared" si="477"/>
        <v/>
      </c>
      <c r="W3781" s="2" t="str">
        <f t="shared" si="478"/>
        <v/>
      </c>
    </row>
    <row r="3782" spans="8:23" x14ac:dyDescent="0.3">
      <c r="H3782" s="12">
        <f t="shared" si="479"/>
        <v>0</v>
      </c>
      <c r="I3782" s="2" t="str">
        <f t="shared" si="472"/>
        <v/>
      </c>
      <c r="J3782" s="2" t="str">
        <f>IF(ISBLANK(A3782),"",-SUM(I$3:I3782))</f>
        <v/>
      </c>
      <c r="K3782" s="2" t="str">
        <f t="shared" si="473"/>
        <v/>
      </c>
      <c r="L3782" s="7" t="str">
        <f t="shared" si="474"/>
        <v/>
      </c>
      <c r="M3782" s="7" t="str">
        <f>IF(ISBLANK(A3782),"",K3782/($M$1+SUM(K$3:K3781)))</f>
        <v/>
      </c>
      <c r="N3782" t="str">
        <f>IF(ISBLANK(A3782),"",IF(H3783=0,NETWORKDAYS($H$3,H3782,holiday!$B$2:$B$10),IF(DAY(H3782)&lt;DAY(H3783),NETWORKDAYS($H$3,H3782,holiday!$B$2:$B$10),0)))</f>
        <v/>
      </c>
      <c r="O3782" t="str">
        <f>IF(ISBLANK(A3782),"",SUMIF($A$3:$A3782,O$2,$B$3:$B3782))</f>
        <v/>
      </c>
      <c r="P3782" t="str">
        <f>IF(ISBLANK(A3782),"",SUMIF($A$3:$A3782,P$2,$B$3:$B3782))</f>
        <v/>
      </c>
      <c r="Q3782" t="str">
        <f>IF(ISBLANK(A3782),"",SUMIF($A$3:$A3782,Q$2,$B$3:$B3782))</f>
        <v/>
      </c>
      <c r="R3782" t="str">
        <f>IF(ISBLANK(A3782),"",SUMIF($A$3:$A3782,R$2,$B$3:$B3782))</f>
        <v/>
      </c>
      <c r="T3782" s="2" t="str">
        <f t="shared" si="475"/>
        <v/>
      </c>
      <c r="U3782" s="2" t="str">
        <f t="shared" si="476"/>
        <v/>
      </c>
      <c r="V3782" s="2" t="str">
        <f t="shared" si="477"/>
        <v/>
      </c>
      <c r="W3782" s="2" t="str">
        <f t="shared" si="478"/>
        <v/>
      </c>
    </row>
    <row r="3783" spans="8:23" x14ac:dyDescent="0.3">
      <c r="H3783" s="12">
        <f t="shared" si="479"/>
        <v>0</v>
      </c>
      <c r="I3783" s="2" t="str">
        <f t="shared" si="472"/>
        <v/>
      </c>
      <c r="J3783" s="2" t="str">
        <f>IF(ISBLANK(A3783),"",-SUM(I$3:I3783))</f>
        <v/>
      </c>
      <c r="K3783" s="2" t="str">
        <f t="shared" si="473"/>
        <v/>
      </c>
      <c r="L3783" s="7" t="str">
        <f t="shared" si="474"/>
        <v/>
      </c>
      <c r="M3783" s="7" t="str">
        <f>IF(ISBLANK(A3783),"",K3783/($M$1+SUM(K$3:K3782)))</f>
        <v/>
      </c>
      <c r="N3783" t="str">
        <f>IF(ISBLANK(A3783),"",IF(H3784=0,NETWORKDAYS($H$3,H3783,holiday!$B$2:$B$10),IF(DAY(H3783)&lt;DAY(H3784),NETWORKDAYS($H$3,H3783,holiday!$B$2:$B$10),0)))</f>
        <v/>
      </c>
      <c r="O3783" t="str">
        <f>IF(ISBLANK(A3783),"",SUMIF($A$3:$A3783,O$2,$B$3:$B3783))</f>
        <v/>
      </c>
      <c r="P3783" t="str">
        <f>IF(ISBLANK(A3783),"",SUMIF($A$3:$A3783,P$2,$B$3:$B3783))</f>
        <v/>
      </c>
      <c r="Q3783" t="str">
        <f>IF(ISBLANK(A3783),"",SUMIF($A$3:$A3783,Q$2,$B$3:$B3783))</f>
        <v/>
      </c>
      <c r="R3783" t="str">
        <f>IF(ISBLANK(A3783),"",SUMIF($A$3:$A3783,R$2,$B$3:$B3783))</f>
        <v/>
      </c>
      <c r="T3783" s="2" t="str">
        <f t="shared" si="475"/>
        <v/>
      </c>
      <c r="U3783" s="2" t="str">
        <f t="shared" si="476"/>
        <v/>
      </c>
      <c r="V3783" s="2" t="str">
        <f t="shared" si="477"/>
        <v/>
      </c>
      <c r="W3783" s="2" t="str">
        <f t="shared" si="478"/>
        <v/>
      </c>
    </row>
    <row r="3784" spans="8:23" x14ac:dyDescent="0.3">
      <c r="H3784" s="12">
        <f t="shared" si="479"/>
        <v>0</v>
      </c>
      <c r="I3784" s="2" t="str">
        <f t="shared" si="472"/>
        <v/>
      </c>
      <c r="J3784" s="2" t="str">
        <f>IF(ISBLANK(A3784),"",-SUM(I$3:I3784))</f>
        <v/>
      </c>
      <c r="K3784" s="2" t="str">
        <f t="shared" si="473"/>
        <v/>
      </c>
      <c r="L3784" s="7" t="str">
        <f t="shared" si="474"/>
        <v/>
      </c>
      <c r="M3784" s="7" t="str">
        <f>IF(ISBLANK(A3784),"",K3784/($M$1+SUM(K$3:K3783)))</f>
        <v/>
      </c>
      <c r="N3784" t="str">
        <f>IF(ISBLANK(A3784),"",IF(H3785=0,NETWORKDAYS($H$3,H3784,holiday!$B$2:$B$10),IF(DAY(H3784)&lt;DAY(H3785),NETWORKDAYS($H$3,H3784,holiday!$B$2:$B$10),0)))</f>
        <v/>
      </c>
      <c r="O3784" t="str">
        <f>IF(ISBLANK(A3784),"",SUMIF($A$3:$A3784,O$2,$B$3:$B3784))</f>
        <v/>
      </c>
      <c r="P3784" t="str">
        <f>IF(ISBLANK(A3784),"",SUMIF($A$3:$A3784,P$2,$B$3:$B3784))</f>
        <v/>
      </c>
      <c r="Q3784" t="str">
        <f>IF(ISBLANK(A3784),"",SUMIF($A$3:$A3784,Q$2,$B$3:$B3784))</f>
        <v/>
      </c>
      <c r="R3784" t="str">
        <f>IF(ISBLANK(A3784),"",SUMIF($A$3:$A3784,R$2,$B$3:$B3784))</f>
        <v/>
      </c>
      <c r="T3784" s="2" t="str">
        <f t="shared" si="475"/>
        <v/>
      </c>
      <c r="U3784" s="2" t="str">
        <f t="shared" si="476"/>
        <v/>
      </c>
      <c r="V3784" s="2" t="str">
        <f t="shared" si="477"/>
        <v/>
      </c>
      <c r="W3784" s="2" t="str">
        <f t="shared" si="478"/>
        <v/>
      </c>
    </row>
    <row r="3785" spans="8:23" x14ac:dyDescent="0.3">
      <c r="H3785" s="12">
        <f t="shared" si="479"/>
        <v>0</v>
      </c>
      <c r="I3785" s="2" t="str">
        <f t="shared" si="472"/>
        <v/>
      </c>
      <c r="J3785" s="2" t="str">
        <f>IF(ISBLANK(A3785),"",-SUM(I$3:I3785))</f>
        <v/>
      </c>
      <c r="K3785" s="2" t="str">
        <f t="shared" si="473"/>
        <v/>
      </c>
      <c r="L3785" s="7" t="str">
        <f t="shared" si="474"/>
        <v/>
      </c>
      <c r="M3785" s="7" t="str">
        <f>IF(ISBLANK(A3785),"",K3785/($M$1+SUM(K$3:K3784)))</f>
        <v/>
      </c>
      <c r="N3785" t="str">
        <f>IF(ISBLANK(A3785),"",IF(H3786=0,NETWORKDAYS($H$3,H3785,holiday!$B$2:$B$10),IF(DAY(H3785)&lt;DAY(H3786),NETWORKDAYS($H$3,H3785,holiday!$B$2:$B$10),0)))</f>
        <v/>
      </c>
      <c r="O3785" t="str">
        <f>IF(ISBLANK(A3785),"",SUMIF($A$3:$A3785,O$2,$B$3:$B3785))</f>
        <v/>
      </c>
      <c r="P3785" t="str">
        <f>IF(ISBLANK(A3785),"",SUMIF($A$3:$A3785,P$2,$B$3:$B3785))</f>
        <v/>
      </c>
      <c r="Q3785" t="str">
        <f>IF(ISBLANK(A3785),"",SUMIF($A$3:$A3785,Q$2,$B$3:$B3785))</f>
        <v/>
      </c>
      <c r="R3785" t="str">
        <f>IF(ISBLANK(A3785),"",SUMIF($A$3:$A3785,R$2,$B$3:$B3785))</f>
        <v/>
      </c>
      <c r="T3785" s="2" t="str">
        <f t="shared" si="475"/>
        <v/>
      </c>
      <c r="U3785" s="2" t="str">
        <f t="shared" si="476"/>
        <v/>
      </c>
      <c r="V3785" s="2" t="str">
        <f t="shared" si="477"/>
        <v/>
      </c>
      <c r="W3785" s="2" t="str">
        <f t="shared" si="478"/>
        <v/>
      </c>
    </row>
    <row r="3786" spans="8:23" x14ac:dyDescent="0.3">
      <c r="H3786" s="12">
        <f t="shared" si="479"/>
        <v>0</v>
      </c>
      <c r="I3786" s="2" t="str">
        <f t="shared" si="472"/>
        <v/>
      </c>
      <c r="J3786" s="2" t="str">
        <f>IF(ISBLANK(A3786),"",-SUM(I$3:I3786))</f>
        <v/>
      </c>
      <c r="K3786" s="2" t="str">
        <f t="shared" si="473"/>
        <v/>
      </c>
      <c r="L3786" s="7" t="str">
        <f t="shared" si="474"/>
        <v/>
      </c>
      <c r="M3786" s="7" t="str">
        <f>IF(ISBLANK(A3786),"",K3786/($M$1+SUM(K$3:K3785)))</f>
        <v/>
      </c>
      <c r="N3786" t="str">
        <f>IF(ISBLANK(A3786),"",IF(H3787=0,NETWORKDAYS($H$3,H3786,holiday!$B$2:$B$10),IF(DAY(H3786)&lt;DAY(H3787),NETWORKDAYS($H$3,H3786,holiday!$B$2:$B$10),0)))</f>
        <v/>
      </c>
      <c r="O3786" t="str">
        <f>IF(ISBLANK(A3786),"",SUMIF($A$3:$A3786,O$2,$B$3:$B3786))</f>
        <v/>
      </c>
      <c r="P3786" t="str">
        <f>IF(ISBLANK(A3786),"",SUMIF($A$3:$A3786,P$2,$B$3:$B3786))</f>
        <v/>
      </c>
      <c r="Q3786" t="str">
        <f>IF(ISBLANK(A3786),"",SUMIF($A$3:$A3786,Q$2,$B$3:$B3786))</f>
        <v/>
      </c>
      <c r="R3786" t="str">
        <f>IF(ISBLANK(A3786),"",SUMIF($A$3:$A3786,R$2,$B$3:$B3786))</f>
        <v/>
      </c>
      <c r="T3786" s="2" t="str">
        <f t="shared" si="475"/>
        <v/>
      </c>
      <c r="U3786" s="2" t="str">
        <f t="shared" si="476"/>
        <v/>
      </c>
      <c r="V3786" s="2" t="str">
        <f t="shared" si="477"/>
        <v/>
      </c>
      <c r="W3786" s="2" t="str">
        <f t="shared" si="478"/>
        <v/>
      </c>
    </row>
    <row r="3787" spans="8:23" x14ac:dyDescent="0.3">
      <c r="H3787" s="12">
        <f t="shared" si="479"/>
        <v>0</v>
      </c>
      <c r="I3787" s="2" t="str">
        <f t="shared" si="472"/>
        <v/>
      </c>
      <c r="J3787" s="2" t="str">
        <f>IF(ISBLANK(A3787),"",-SUM(I$3:I3787))</f>
        <v/>
      </c>
      <c r="K3787" s="2" t="str">
        <f t="shared" si="473"/>
        <v/>
      </c>
      <c r="L3787" s="7" t="str">
        <f t="shared" si="474"/>
        <v/>
      </c>
      <c r="M3787" s="7" t="str">
        <f>IF(ISBLANK(A3787),"",K3787/($M$1+SUM(K$3:K3786)))</f>
        <v/>
      </c>
      <c r="N3787" t="str">
        <f>IF(ISBLANK(A3787),"",IF(H3788=0,NETWORKDAYS($H$3,H3787,holiday!$B$2:$B$10),IF(DAY(H3787)&lt;DAY(H3788),NETWORKDAYS($H$3,H3787,holiday!$B$2:$B$10),0)))</f>
        <v/>
      </c>
      <c r="O3787" t="str">
        <f>IF(ISBLANK(A3787),"",SUMIF($A$3:$A3787,O$2,$B$3:$B3787))</f>
        <v/>
      </c>
      <c r="P3787" t="str">
        <f>IF(ISBLANK(A3787),"",SUMIF($A$3:$A3787,P$2,$B$3:$B3787))</f>
        <v/>
      </c>
      <c r="Q3787" t="str">
        <f>IF(ISBLANK(A3787),"",SUMIF($A$3:$A3787,Q$2,$B$3:$B3787))</f>
        <v/>
      </c>
      <c r="R3787" t="str">
        <f>IF(ISBLANK(A3787),"",SUMIF($A$3:$A3787,R$2,$B$3:$B3787))</f>
        <v/>
      </c>
      <c r="T3787" s="2" t="str">
        <f t="shared" si="475"/>
        <v/>
      </c>
      <c r="U3787" s="2" t="str">
        <f t="shared" si="476"/>
        <v/>
      </c>
      <c r="V3787" s="2" t="str">
        <f t="shared" si="477"/>
        <v/>
      </c>
      <c r="W3787" s="2" t="str">
        <f t="shared" si="478"/>
        <v/>
      </c>
    </row>
    <row r="3788" spans="8:23" x14ac:dyDescent="0.3">
      <c r="H3788" s="12">
        <f t="shared" si="479"/>
        <v>0</v>
      </c>
      <c r="I3788" s="2" t="str">
        <f t="shared" si="472"/>
        <v/>
      </c>
      <c r="J3788" s="2" t="str">
        <f>IF(ISBLANK(A3788),"",-SUM(I$3:I3788))</f>
        <v/>
      </c>
      <c r="K3788" s="2" t="str">
        <f t="shared" si="473"/>
        <v/>
      </c>
      <c r="L3788" s="7" t="str">
        <f t="shared" si="474"/>
        <v/>
      </c>
      <c r="M3788" s="7" t="str">
        <f>IF(ISBLANK(A3788),"",K3788/($M$1+SUM(K$3:K3787)))</f>
        <v/>
      </c>
      <c r="N3788" t="str">
        <f>IF(ISBLANK(A3788),"",IF(H3789=0,NETWORKDAYS($H$3,H3788,holiday!$B$2:$B$10),IF(DAY(H3788)&lt;DAY(H3789),NETWORKDAYS($H$3,H3788,holiday!$B$2:$B$10),0)))</f>
        <v/>
      </c>
      <c r="O3788" t="str">
        <f>IF(ISBLANK(A3788),"",SUMIF($A$3:$A3788,O$2,$B$3:$B3788))</f>
        <v/>
      </c>
      <c r="P3788" t="str">
        <f>IF(ISBLANK(A3788),"",SUMIF($A$3:$A3788,P$2,$B$3:$B3788))</f>
        <v/>
      </c>
      <c r="Q3788" t="str">
        <f>IF(ISBLANK(A3788),"",SUMIF($A$3:$A3788,Q$2,$B$3:$B3788))</f>
        <v/>
      </c>
      <c r="R3788" t="str">
        <f>IF(ISBLANK(A3788),"",SUMIF($A$3:$A3788,R$2,$B$3:$B3788))</f>
        <v/>
      </c>
      <c r="T3788" s="2" t="str">
        <f t="shared" si="475"/>
        <v/>
      </c>
      <c r="U3788" s="2" t="str">
        <f t="shared" si="476"/>
        <v/>
      </c>
      <c r="V3788" s="2" t="str">
        <f t="shared" si="477"/>
        <v/>
      </c>
      <c r="W3788" s="2" t="str">
        <f t="shared" si="478"/>
        <v/>
      </c>
    </row>
    <row r="3789" spans="8:23" x14ac:dyDescent="0.3">
      <c r="H3789" s="12">
        <f t="shared" si="479"/>
        <v>0</v>
      </c>
      <c r="I3789" s="2" t="str">
        <f t="shared" si="472"/>
        <v/>
      </c>
      <c r="J3789" s="2" t="str">
        <f>IF(ISBLANK(A3789),"",-SUM(I$3:I3789))</f>
        <v/>
      </c>
      <c r="K3789" s="2" t="str">
        <f t="shared" si="473"/>
        <v/>
      </c>
      <c r="L3789" s="7" t="str">
        <f t="shared" si="474"/>
        <v/>
      </c>
      <c r="M3789" s="7" t="str">
        <f>IF(ISBLANK(A3789),"",K3789/($M$1+SUM(K$3:K3788)))</f>
        <v/>
      </c>
      <c r="N3789" t="str">
        <f>IF(ISBLANK(A3789),"",IF(H3790=0,NETWORKDAYS($H$3,H3789,holiday!$B$2:$B$10),IF(DAY(H3789)&lt;DAY(H3790),NETWORKDAYS($H$3,H3789,holiday!$B$2:$B$10),0)))</f>
        <v/>
      </c>
      <c r="O3789" t="str">
        <f>IF(ISBLANK(A3789),"",SUMIF($A$3:$A3789,O$2,$B$3:$B3789))</f>
        <v/>
      </c>
      <c r="P3789" t="str">
        <f>IF(ISBLANK(A3789),"",SUMIF($A$3:$A3789,P$2,$B$3:$B3789))</f>
        <v/>
      </c>
      <c r="Q3789" t="str">
        <f>IF(ISBLANK(A3789),"",SUMIF($A$3:$A3789,Q$2,$B$3:$B3789))</f>
        <v/>
      </c>
      <c r="R3789" t="str">
        <f>IF(ISBLANK(A3789),"",SUMIF($A$3:$A3789,R$2,$B$3:$B3789))</f>
        <v/>
      </c>
      <c r="T3789" s="2" t="str">
        <f t="shared" si="475"/>
        <v/>
      </c>
      <c r="U3789" s="2" t="str">
        <f t="shared" si="476"/>
        <v/>
      </c>
      <c r="V3789" s="2" t="str">
        <f t="shared" si="477"/>
        <v/>
      </c>
      <c r="W3789" s="2" t="str">
        <f t="shared" si="478"/>
        <v/>
      </c>
    </row>
    <row r="3790" spans="8:23" x14ac:dyDescent="0.3">
      <c r="H3790" s="12">
        <f t="shared" si="479"/>
        <v>0</v>
      </c>
      <c r="I3790" s="2" t="str">
        <f t="shared" si="472"/>
        <v/>
      </c>
      <c r="J3790" s="2" t="str">
        <f>IF(ISBLANK(A3790),"",-SUM(I$3:I3790))</f>
        <v/>
      </c>
      <c r="K3790" s="2" t="str">
        <f t="shared" si="473"/>
        <v/>
      </c>
      <c r="L3790" s="7" t="str">
        <f t="shared" si="474"/>
        <v/>
      </c>
      <c r="M3790" s="7" t="str">
        <f>IF(ISBLANK(A3790),"",K3790/($M$1+SUM(K$3:K3789)))</f>
        <v/>
      </c>
      <c r="N3790" t="str">
        <f>IF(ISBLANK(A3790),"",IF(H3791=0,NETWORKDAYS($H$3,H3790,holiday!$B$2:$B$10),IF(DAY(H3790)&lt;DAY(H3791),NETWORKDAYS($H$3,H3790,holiday!$B$2:$B$10),0)))</f>
        <v/>
      </c>
      <c r="O3790" t="str">
        <f>IF(ISBLANK(A3790),"",SUMIF($A$3:$A3790,O$2,$B$3:$B3790))</f>
        <v/>
      </c>
      <c r="P3790" t="str">
        <f>IF(ISBLANK(A3790),"",SUMIF($A$3:$A3790,P$2,$B$3:$B3790))</f>
        <v/>
      </c>
      <c r="Q3790" t="str">
        <f>IF(ISBLANK(A3790),"",SUMIF($A$3:$A3790,Q$2,$B$3:$B3790))</f>
        <v/>
      </c>
      <c r="R3790" t="str">
        <f>IF(ISBLANK(A3790),"",SUMIF($A$3:$A3790,R$2,$B$3:$B3790))</f>
        <v/>
      </c>
      <c r="T3790" s="2" t="str">
        <f t="shared" si="475"/>
        <v/>
      </c>
      <c r="U3790" s="2" t="str">
        <f t="shared" si="476"/>
        <v/>
      </c>
      <c r="V3790" s="2" t="str">
        <f t="shared" si="477"/>
        <v/>
      </c>
      <c r="W3790" s="2" t="str">
        <f t="shared" si="478"/>
        <v/>
      </c>
    </row>
    <row r="3791" spans="8:23" x14ac:dyDescent="0.3">
      <c r="H3791" s="12">
        <f t="shared" si="479"/>
        <v>0</v>
      </c>
      <c r="I3791" s="2" t="str">
        <f t="shared" si="472"/>
        <v/>
      </c>
      <c r="J3791" s="2" t="str">
        <f>IF(ISBLANK(A3791),"",-SUM(I$3:I3791))</f>
        <v/>
      </c>
      <c r="K3791" s="2" t="str">
        <f t="shared" si="473"/>
        <v/>
      </c>
      <c r="L3791" s="7" t="str">
        <f t="shared" si="474"/>
        <v/>
      </c>
      <c r="M3791" s="7" t="str">
        <f>IF(ISBLANK(A3791),"",K3791/($M$1+SUM(K$3:K3790)))</f>
        <v/>
      </c>
      <c r="N3791" t="str">
        <f>IF(ISBLANK(A3791),"",IF(H3792=0,NETWORKDAYS($H$3,H3791,holiday!$B$2:$B$10),IF(DAY(H3791)&lt;DAY(H3792),NETWORKDAYS($H$3,H3791,holiday!$B$2:$B$10),0)))</f>
        <v/>
      </c>
      <c r="O3791" t="str">
        <f>IF(ISBLANK(A3791),"",SUMIF($A$3:$A3791,O$2,$B$3:$B3791))</f>
        <v/>
      </c>
      <c r="P3791" t="str">
        <f>IF(ISBLANK(A3791),"",SUMIF($A$3:$A3791,P$2,$B$3:$B3791))</f>
        <v/>
      </c>
      <c r="Q3791" t="str">
        <f>IF(ISBLANK(A3791),"",SUMIF($A$3:$A3791,Q$2,$B$3:$B3791))</f>
        <v/>
      </c>
      <c r="R3791" t="str">
        <f>IF(ISBLANK(A3791),"",SUMIF($A$3:$A3791,R$2,$B$3:$B3791))</f>
        <v/>
      </c>
      <c r="T3791" s="2" t="str">
        <f t="shared" si="475"/>
        <v/>
      </c>
      <c r="U3791" s="2" t="str">
        <f t="shared" si="476"/>
        <v/>
      </c>
      <c r="V3791" s="2" t="str">
        <f t="shared" si="477"/>
        <v/>
      </c>
      <c r="W3791" s="2" t="str">
        <f t="shared" si="478"/>
        <v/>
      </c>
    </row>
    <row r="3792" spans="8:23" x14ac:dyDescent="0.3">
      <c r="H3792" s="12">
        <f t="shared" si="479"/>
        <v>0</v>
      </c>
      <c r="I3792" s="2" t="str">
        <f t="shared" si="472"/>
        <v/>
      </c>
      <c r="J3792" s="2" t="str">
        <f>IF(ISBLANK(A3792),"",-SUM(I$3:I3792))</f>
        <v/>
      </c>
      <c r="K3792" s="2" t="str">
        <f t="shared" si="473"/>
        <v/>
      </c>
      <c r="L3792" s="7" t="str">
        <f t="shared" si="474"/>
        <v/>
      </c>
      <c r="M3792" s="7" t="str">
        <f>IF(ISBLANK(A3792),"",K3792/($M$1+SUM(K$3:K3791)))</f>
        <v/>
      </c>
      <c r="N3792" t="str">
        <f>IF(ISBLANK(A3792),"",IF(H3793=0,NETWORKDAYS($H$3,H3792,holiday!$B$2:$B$10),IF(DAY(H3792)&lt;DAY(H3793),NETWORKDAYS($H$3,H3792,holiday!$B$2:$B$10),0)))</f>
        <v/>
      </c>
      <c r="O3792" t="str">
        <f>IF(ISBLANK(A3792),"",SUMIF($A$3:$A3792,O$2,$B$3:$B3792))</f>
        <v/>
      </c>
      <c r="P3792" t="str">
        <f>IF(ISBLANK(A3792),"",SUMIF($A$3:$A3792,P$2,$B$3:$B3792))</f>
        <v/>
      </c>
      <c r="Q3792" t="str">
        <f>IF(ISBLANK(A3792),"",SUMIF($A$3:$A3792,Q$2,$B$3:$B3792))</f>
        <v/>
      </c>
      <c r="R3792" t="str">
        <f>IF(ISBLANK(A3792),"",SUMIF($A$3:$A3792,R$2,$B$3:$B3792))</f>
        <v/>
      </c>
      <c r="T3792" s="2" t="str">
        <f t="shared" si="475"/>
        <v/>
      </c>
      <c r="U3792" s="2" t="str">
        <f t="shared" si="476"/>
        <v/>
      </c>
      <c r="V3792" s="2" t="str">
        <f t="shared" si="477"/>
        <v/>
      </c>
      <c r="W3792" s="2" t="str">
        <f t="shared" si="478"/>
        <v/>
      </c>
    </row>
    <row r="3793" spans="8:23" x14ac:dyDescent="0.3">
      <c r="H3793" s="12">
        <f t="shared" si="479"/>
        <v>0</v>
      </c>
      <c r="I3793" s="2" t="str">
        <f t="shared" si="472"/>
        <v/>
      </c>
      <c r="J3793" s="2" t="str">
        <f>IF(ISBLANK(A3793),"",-SUM(I$3:I3793))</f>
        <v/>
      </c>
      <c r="K3793" s="2" t="str">
        <f t="shared" si="473"/>
        <v/>
      </c>
      <c r="L3793" s="7" t="str">
        <f t="shared" si="474"/>
        <v/>
      </c>
      <c r="M3793" s="7" t="str">
        <f>IF(ISBLANK(A3793),"",K3793/($M$1+SUM(K$3:K3792)))</f>
        <v/>
      </c>
      <c r="N3793" t="str">
        <f>IF(ISBLANK(A3793),"",IF(H3794=0,NETWORKDAYS($H$3,H3793,holiday!$B$2:$B$10),IF(DAY(H3793)&lt;DAY(H3794),NETWORKDAYS($H$3,H3793,holiday!$B$2:$B$10),0)))</f>
        <v/>
      </c>
      <c r="O3793" t="str">
        <f>IF(ISBLANK(A3793),"",SUMIF($A$3:$A3793,O$2,$B$3:$B3793))</f>
        <v/>
      </c>
      <c r="P3793" t="str">
        <f>IF(ISBLANK(A3793),"",SUMIF($A$3:$A3793,P$2,$B$3:$B3793))</f>
        <v/>
      </c>
      <c r="Q3793" t="str">
        <f>IF(ISBLANK(A3793),"",SUMIF($A$3:$A3793,Q$2,$B$3:$B3793))</f>
        <v/>
      </c>
      <c r="R3793" t="str">
        <f>IF(ISBLANK(A3793),"",SUMIF($A$3:$A3793,R$2,$B$3:$B3793))</f>
        <v/>
      </c>
      <c r="T3793" s="2" t="str">
        <f t="shared" si="475"/>
        <v/>
      </c>
      <c r="U3793" s="2" t="str">
        <f t="shared" si="476"/>
        <v/>
      </c>
      <c r="V3793" s="2" t="str">
        <f t="shared" si="477"/>
        <v/>
      </c>
      <c r="W3793" s="2" t="str">
        <f t="shared" si="478"/>
        <v/>
      </c>
    </row>
    <row r="3794" spans="8:23" x14ac:dyDescent="0.3">
      <c r="H3794" s="12">
        <f t="shared" si="479"/>
        <v>0</v>
      </c>
      <c r="I3794" s="2" t="str">
        <f t="shared" si="472"/>
        <v/>
      </c>
      <c r="J3794" s="2" t="str">
        <f>IF(ISBLANK(A3794),"",-SUM(I$3:I3794))</f>
        <v/>
      </c>
      <c r="K3794" s="2" t="str">
        <f t="shared" si="473"/>
        <v/>
      </c>
      <c r="L3794" s="7" t="str">
        <f t="shared" si="474"/>
        <v/>
      </c>
      <c r="M3794" s="7" t="str">
        <f>IF(ISBLANK(A3794),"",K3794/($M$1+SUM(K$3:K3793)))</f>
        <v/>
      </c>
      <c r="N3794" t="str">
        <f>IF(ISBLANK(A3794),"",IF(H3795=0,NETWORKDAYS($H$3,H3794,holiday!$B$2:$B$10),IF(DAY(H3794)&lt;DAY(H3795),NETWORKDAYS($H$3,H3794,holiday!$B$2:$B$10),0)))</f>
        <v/>
      </c>
      <c r="O3794" t="str">
        <f>IF(ISBLANK(A3794),"",SUMIF($A$3:$A3794,O$2,$B$3:$B3794))</f>
        <v/>
      </c>
      <c r="P3794" t="str">
        <f>IF(ISBLANK(A3794),"",SUMIF($A$3:$A3794,P$2,$B$3:$B3794))</f>
        <v/>
      </c>
      <c r="Q3794" t="str">
        <f>IF(ISBLANK(A3794),"",SUMIF($A$3:$A3794,Q$2,$B$3:$B3794))</f>
        <v/>
      </c>
      <c r="R3794" t="str">
        <f>IF(ISBLANK(A3794),"",SUMIF($A$3:$A3794,R$2,$B$3:$B3794))</f>
        <v/>
      </c>
      <c r="T3794" s="2" t="str">
        <f t="shared" si="475"/>
        <v/>
      </c>
      <c r="U3794" s="2" t="str">
        <f t="shared" si="476"/>
        <v/>
      </c>
      <c r="V3794" s="2" t="str">
        <f t="shared" si="477"/>
        <v/>
      </c>
      <c r="W3794" s="2" t="str">
        <f t="shared" si="478"/>
        <v/>
      </c>
    </row>
    <row r="3795" spans="8:23" x14ac:dyDescent="0.3">
      <c r="H3795" s="12">
        <f t="shared" si="479"/>
        <v>0</v>
      </c>
      <c r="I3795" s="2" t="str">
        <f t="shared" si="472"/>
        <v/>
      </c>
      <c r="J3795" s="2" t="str">
        <f>IF(ISBLANK(A3795),"",-SUM(I$3:I3795))</f>
        <v/>
      </c>
      <c r="K3795" s="2" t="str">
        <f t="shared" si="473"/>
        <v/>
      </c>
      <c r="L3795" s="7" t="str">
        <f t="shared" si="474"/>
        <v/>
      </c>
      <c r="M3795" s="7" t="str">
        <f>IF(ISBLANK(A3795),"",K3795/($M$1+SUM(K$3:K3794)))</f>
        <v/>
      </c>
      <c r="N3795" t="str">
        <f>IF(ISBLANK(A3795),"",IF(H3796=0,NETWORKDAYS($H$3,H3795,holiday!$B$2:$B$10),IF(DAY(H3795)&lt;DAY(H3796),NETWORKDAYS($H$3,H3795,holiday!$B$2:$B$10),0)))</f>
        <v/>
      </c>
      <c r="O3795" t="str">
        <f>IF(ISBLANK(A3795),"",SUMIF($A$3:$A3795,O$2,$B$3:$B3795))</f>
        <v/>
      </c>
      <c r="P3795" t="str">
        <f>IF(ISBLANK(A3795),"",SUMIF($A$3:$A3795,P$2,$B$3:$B3795))</f>
        <v/>
      </c>
      <c r="Q3795" t="str">
        <f>IF(ISBLANK(A3795),"",SUMIF($A$3:$A3795,Q$2,$B$3:$B3795))</f>
        <v/>
      </c>
      <c r="R3795" t="str">
        <f>IF(ISBLANK(A3795),"",SUMIF($A$3:$A3795,R$2,$B$3:$B3795))</f>
        <v/>
      </c>
      <c r="T3795" s="2" t="str">
        <f t="shared" si="475"/>
        <v/>
      </c>
      <c r="U3795" s="2" t="str">
        <f t="shared" si="476"/>
        <v/>
      </c>
      <c r="V3795" s="2" t="str">
        <f t="shared" si="477"/>
        <v/>
      </c>
      <c r="W3795" s="2" t="str">
        <f t="shared" si="478"/>
        <v/>
      </c>
    </row>
    <row r="3796" spans="8:23" x14ac:dyDescent="0.3">
      <c r="H3796" s="12">
        <f t="shared" si="479"/>
        <v>0</v>
      </c>
      <c r="I3796" s="2" t="str">
        <f t="shared" si="472"/>
        <v/>
      </c>
      <c r="J3796" s="2" t="str">
        <f>IF(ISBLANK(A3796),"",-SUM(I$3:I3796))</f>
        <v/>
      </c>
      <c r="K3796" s="2" t="str">
        <f t="shared" si="473"/>
        <v/>
      </c>
      <c r="L3796" s="7" t="str">
        <f t="shared" si="474"/>
        <v/>
      </c>
      <c r="M3796" s="7" t="str">
        <f>IF(ISBLANK(A3796),"",K3796/($M$1+SUM(K$3:K3795)))</f>
        <v/>
      </c>
      <c r="N3796" t="str">
        <f>IF(ISBLANK(A3796),"",IF(H3797=0,NETWORKDAYS($H$3,H3796,holiday!$B$2:$B$10),IF(DAY(H3796)&lt;DAY(H3797),NETWORKDAYS($H$3,H3796,holiday!$B$2:$B$10),0)))</f>
        <v/>
      </c>
      <c r="O3796" t="str">
        <f>IF(ISBLANK(A3796),"",SUMIF($A$3:$A3796,O$2,$B$3:$B3796))</f>
        <v/>
      </c>
      <c r="P3796" t="str">
        <f>IF(ISBLANK(A3796),"",SUMIF($A$3:$A3796,P$2,$B$3:$B3796))</f>
        <v/>
      </c>
      <c r="Q3796" t="str">
        <f>IF(ISBLANK(A3796),"",SUMIF($A$3:$A3796,Q$2,$B$3:$B3796))</f>
        <v/>
      </c>
      <c r="R3796" t="str">
        <f>IF(ISBLANK(A3796),"",SUMIF($A$3:$A3796,R$2,$B$3:$B3796))</f>
        <v/>
      </c>
      <c r="T3796" s="2" t="str">
        <f t="shared" si="475"/>
        <v/>
      </c>
      <c r="U3796" s="2" t="str">
        <f t="shared" si="476"/>
        <v/>
      </c>
      <c r="V3796" s="2" t="str">
        <f t="shared" si="477"/>
        <v/>
      </c>
      <c r="W3796" s="2" t="str">
        <f t="shared" si="478"/>
        <v/>
      </c>
    </row>
    <row r="3797" spans="8:23" x14ac:dyDescent="0.3">
      <c r="H3797" s="12">
        <f t="shared" si="479"/>
        <v>0</v>
      </c>
      <c r="I3797" s="2" t="str">
        <f t="shared" si="472"/>
        <v/>
      </c>
      <c r="J3797" s="2" t="str">
        <f>IF(ISBLANK(A3797),"",-SUM(I$3:I3797))</f>
        <v/>
      </c>
      <c r="K3797" s="2" t="str">
        <f t="shared" si="473"/>
        <v/>
      </c>
      <c r="L3797" s="7" t="str">
        <f t="shared" si="474"/>
        <v/>
      </c>
      <c r="M3797" s="7" t="str">
        <f>IF(ISBLANK(A3797),"",K3797/($M$1+SUM(K$3:K3796)))</f>
        <v/>
      </c>
      <c r="N3797" t="str">
        <f>IF(ISBLANK(A3797),"",IF(H3798=0,NETWORKDAYS($H$3,H3797,holiday!$B$2:$B$10),IF(DAY(H3797)&lt;DAY(H3798),NETWORKDAYS($H$3,H3797,holiday!$B$2:$B$10),0)))</f>
        <v/>
      </c>
      <c r="O3797" t="str">
        <f>IF(ISBLANK(A3797),"",SUMIF($A$3:$A3797,O$2,$B$3:$B3797))</f>
        <v/>
      </c>
      <c r="P3797" t="str">
        <f>IF(ISBLANK(A3797),"",SUMIF($A$3:$A3797,P$2,$B$3:$B3797))</f>
        <v/>
      </c>
      <c r="Q3797" t="str">
        <f>IF(ISBLANK(A3797),"",SUMIF($A$3:$A3797,Q$2,$B$3:$B3797))</f>
        <v/>
      </c>
      <c r="R3797" t="str">
        <f>IF(ISBLANK(A3797),"",SUMIF($A$3:$A3797,R$2,$B$3:$B3797))</f>
        <v/>
      </c>
      <c r="T3797" s="2" t="str">
        <f t="shared" si="475"/>
        <v/>
      </c>
      <c r="U3797" s="2" t="str">
        <f t="shared" si="476"/>
        <v/>
      </c>
      <c r="V3797" s="2" t="str">
        <f t="shared" si="477"/>
        <v/>
      </c>
      <c r="W3797" s="2" t="str">
        <f t="shared" si="478"/>
        <v/>
      </c>
    </row>
    <row r="3798" spans="8:23" x14ac:dyDescent="0.3">
      <c r="H3798" s="12">
        <f t="shared" si="479"/>
        <v>0</v>
      </c>
      <c r="I3798" s="2" t="str">
        <f t="shared" si="472"/>
        <v/>
      </c>
      <c r="J3798" s="2" t="str">
        <f>IF(ISBLANK(A3798),"",-SUM(I$3:I3798))</f>
        <v/>
      </c>
      <c r="K3798" s="2" t="str">
        <f t="shared" si="473"/>
        <v/>
      </c>
      <c r="L3798" s="7" t="str">
        <f t="shared" si="474"/>
        <v/>
      </c>
      <c r="M3798" s="7" t="str">
        <f>IF(ISBLANK(A3798),"",K3798/($M$1+SUM(K$3:K3797)))</f>
        <v/>
      </c>
      <c r="N3798" t="str">
        <f>IF(ISBLANK(A3798),"",IF(H3799=0,NETWORKDAYS($H$3,H3798,holiday!$B$2:$B$10),IF(DAY(H3798)&lt;DAY(H3799),NETWORKDAYS($H$3,H3798,holiday!$B$2:$B$10),0)))</f>
        <v/>
      </c>
      <c r="O3798" t="str">
        <f>IF(ISBLANK(A3798),"",SUMIF($A$3:$A3798,O$2,$B$3:$B3798))</f>
        <v/>
      </c>
      <c r="P3798" t="str">
        <f>IF(ISBLANK(A3798),"",SUMIF($A$3:$A3798,P$2,$B$3:$B3798))</f>
        <v/>
      </c>
      <c r="Q3798" t="str">
        <f>IF(ISBLANK(A3798),"",SUMIF($A$3:$A3798,Q$2,$B$3:$B3798))</f>
        <v/>
      </c>
      <c r="R3798" t="str">
        <f>IF(ISBLANK(A3798),"",SUMIF($A$3:$A3798,R$2,$B$3:$B3798))</f>
        <v/>
      </c>
      <c r="T3798" s="2" t="str">
        <f t="shared" si="475"/>
        <v/>
      </c>
      <c r="U3798" s="2" t="str">
        <f t="shared" si="476"/>
        <v/>
      </c>
      <c r="V3798" s="2" t="str">
        <f t="shared" si="477"/>
        <v/>
      </c>
      <c r="W3798" s="2" t="str">
        <f t="shared" si="478"/>
        <v/>
      </c>
    </row>
    <row r="3799" spans="8:23" x14ac:dyDescent="0.3">
      <c r="H3799" s="12">
        <f t="shared" si="479"/>
        <v>0</v>
      </c>
      <c r="I3799" s="2" t="str">
        <f t="shared" si="472"/>
        <v/>
      </c>
      <c r="J3799" s="2" t="str">
        <f>IF(ISBLANK(A3799),"",-SUM(I$3:I3799))</f>
        <v/>
      </c>
      <c r="K3799" s="2" t="str">
        <f t="shared" si="473"/>
        <v/>
      </c>
      <c r="L3799" s="7" t="str">
        <f t="shared" si="474"/>
        <v/>
      </c>
      <c r="M3799" s="7" t="str">
        <f>IF(ISBLANK(A3799),"",K3799/($M$1+SUM(K$3:K3798)))</f>
        <v/>
      </c>
      <c r="N3799" t="str">
        <f>IF(ISBLANK(A3799),"",IF(H3800=0,NETWORKDAYS($H$3,H3799,holiday!$B$2:$B$10),IF(DAY(H3799)&lt;DAY(H3800),NETWORKDAYS($H$3,H3799,holiday!$B$2:$B$10),0)))</f>
        <v/>
      </c>
      <c r="O3799" t="str">
        <f>IF(ISBLANK(A3799),"",SUMIF($A$3:$A3799,O$2,$B$3:$B3799))</f>
        <v/>
      </c>
      <c r="P3799" t="str">
        <f>IF(ISBLANK(A3799),"",SUMIF($A$3:$A3799,P$2,$B$3:$B3799))</f>
        <v/>
      </c>
      <c r="Q3799" t="str">
        <f>IF(ISBLANK(A3799),"",SUMIF($A$3:$A3799,Q$2,$B$3:$B3799))</f>
        <v/>
      </c>
      <c r="R3799" t="str">
        <f>IF(ISBLANK(A3799),"",SUMIF($A$3:$A3799,R$2,$B$3:$B3799))</f>
        <v/>
      </c>
      <c r="T3799" s="2" t="str">
        <f t="shared" si="475"/>
        <v/>
      </c>
      <c r="U3799" s="2" t="str">
        <f t="shared" si="476"/>
        <v/>
      </c>
      <c r="V3799" s="2" t="str">
        <f t="shared" si="477"/>
        <v/>
      </c>
      <c r="W3799" s="2" t="str">
        <f t="shared" si="478"/>
        <v/>
      </c>
    </row>
    <row r="3800" spans="8:23" x14ac:dyDescent="0.3">
      <c r="H3800" s="12">
        <f t="shared" si="479"/>
        <v>0</v>
      </c>
      <c r="I3800" s="2" t="str">
        <f t="shared" si="472"/>
        <v/>
      </c>
      <c r="J3800" s="2" t="str">
        <f>IF(ISBLANK(A3800),"",-SUM(I$3:I3800))</f>
        <v/>
      </c>
      <c r="K3800" s="2" t="str">
        <f t="shared" si="473"/>
        <v/>
      </c>
      <c r="L3800" s="7" t="str">
        <f t="shared" si="474"/>
        <v/>
      </c>
      <c r="M3800" s="7" t="str">
        <f>IF(ISBLANK(A3800),"",K3800/($M$1+SUM(K$3:K3799)))</f>
        <v/>
      </c>
      <c r="N3800" t="str">
        <f>IF(ISBLANK(A3800),"",IF(H3801=0,NETWORKDAYS($H$3,H3800,holiday!$B$2:$B$10),IF(DAY(H3800)&lt;DAY(H3801),NETWORKDAYS($H$3,H3800,holiday!$B$2:$B$10),0)))</f>
        <v/>
      </c>
      <c r="O3800" t="str">
        <f>IF(ISBLANK(A3800),"",SUMIF($A$3:$A3800,O$2,$B$3:$B3800))</f>
        <v/>
      </c>
      <c r="P3800" t="str">
        <f>IF(ISBLANK(A3800),"",SUMIF($A$3:$A3800,P$2,$B$3:$B3800))</f>
        <v/>
      </c>
      <c r="Q3800" t="str">
        <f>IF(ISBLANK(A3800),"",SUMIF($A$3:$A3800,Q$2,$B$3:$B3800))</f>
        <v/>
      </c>
      <c r="R3800" t="str">
        <f>IF(ISBLANK(A3800),"",SUMIF($A$3:$A3800,R$2,$B$3:$B3800))</f>
        <v/>
      </c>
      <c r="T3800" s="2" t="str">
        <f t="shared" si="475"/>
        <v/>
      </c>
      <c r="U3800" s="2" t="str">
        <f t="shared" si="476"/>
        <v/>
      </c>
      <c r="V3800" s="2" t="str">
        <f t="shared" si="477"/>
        <v/>
      </c>
      <c r="W3800" s="2" t="str">
        <f t="shared" si="478"/>
        <v/>
      </c>
    </row>
    <row r="3801" spans="8:23" x14ac:dyDescent="0.3">
      <c r="H3801" s="12">
        <f t="shared" si="479"/>
        <v>0</v>
      </c>
      <c r="I3801" s="2" t="str">
        <f t="shared" si="472"/>
        <v/>
      </c>
      <c r="J3801" s="2" t="str">
        <f>IF(ISBLANK(A3801),"",-SUM(I$3:I3801))</f>
        <v/>
      </c>
      <c r="K3801" s="2" t="str">
        <f t="shared" si="473"/>
        <v/>
      </c>
      <c r="L3801" s="7" t="str">
        <f t="shared" si="474"/>
        <v/>
      </c>
      <c r="M3801" s="7" t="str">
        <f>IF(ISBLANK(A3801),"",K3801/($M$1+SUM(K$3:K3800)))</f>
        <v/>
      </c>
      <c r="N3801" t="str">
        <f>IF(ISBLANK(A3801),"",IF(H3802=0,NETWORKDAYS($H$3,H3801,holiday!$B$2:$B$10),IF(DAY(H3801)&lt;DAY(H3802),NETWORKDAYS($H$3,H3801,holiday!$B$2:$B$10),0)))</f>
        <v/>
      </c>
      <c r="O3801" t="str">
        <f>IF(ISBLANK(A3801),"",SUMIF($A$3:$A3801,O$2,$B$3:$B3801))</f>
        <v/>
      </c>
      <c r="P3801" t="str">
        <f>IF(ISBLANK(A3801),"",SUMIF($A$3:$A3801,P$2,$B$3:$B3801))</f>
        <v/>
      </c>
      <c r="Q3801" t="str">
        <f>IF(ISBLANK(A3801),"",SUMIF($A$3:$A3801,Q$2,$B$3:$B3801))</f>
        <v/>
      </c>
      <c r="R3801" t="str">
        <f>IF(ISBLANK(A3801),"",SUMIF($A$3:$A3801,R$2,$B$3:$B3801))</f>
        <v/>
      </c>
      <c r="T3801" s="2" t="str">
        <f t="shared" si="475"/>
        <v/>
      </c>
      <c r="U3801" s="2" t="str">
        <f t="shared" si="476"/>
        <v/>
      </c>
      <c r="V3801" s="2" t="str">
        <f t="shared" si="477"/>
        <v/>
      </c>
      <c r="W3801" s="2" t="str">
        <f t="shared" si="478"/>
        <v/>
      </c>
    </row>
    <row r="3802" spans="8:23" x14ac:dyDescent="0.3">
      <c r="H3802" s="12">
        <f t="shared" si="479"/>
        <v>0</v>
      </c>
      <c r="I3802" s="2" t="str">
        <f t="shared" si="472"/>
        <v/>
      </c>
      <c r="J3802" s="2" t="str">
        <f>IF(ISBLANK(A3802),"",-SUM(I$3:I3802))</f>
        <v/>
      </c>
      <c r="K3802" s="2" t="str">
        <f t="shared" si="473"/>
        <v/>
      </c>
      <c r="L3802" s="7" t="str">
        <f t="shared" si="474"/>
        <v/>
      </c>
      <c r="M3802" s="7" t="str">
        <f>IF(ISBLANK(A3802),"",K3802/($M$1+SUM(K$3:K3801)))</f>
        <v/>
      </c>
      <c r="N3802" t="str">
        <f>IF(ISBLANK(A3802),"",IF(H3803=0,NETWORKDAYS($H$3,H3802,holiday!$B$2:$B$10),IF(DAY(H3802)&lt;DAY(H3803),NETWORKDAYS($H$3,H3802,holiday!$B$2:$B$10),0)))</f>
        <v/>
      </c>
      <c r="O3802" t="str">
        <f>IF(ISBLANK(A3802),"",SUMIF($A$3:$A3802,O$2,$B$3:$B3802))</f>
        <v/>
      </c>
      <c r="P3802" t="str">
        <f>IF(ISBLANK(A3802),"",SUMIF($A$3:$A3802,P$2,$B$3:$B3802))</f>
        <v/>
      </c>
      <c r="Q3802" t="str">
        <f>IF(ISBLANK(A3802),"",SUMIF($A$3:$A3802,Q$2,$B$3:$B3802))</f>
        <v/>
      </c>
      <c r="R3802" t="str">
        <f>IF(ISBLANK(A3802),"",SUMIF($A$3:$A3802,R$2,$B$3:$B3802))</f>
        <v/>
      </c>
      <c r="T3802" s="2" t="str">
        <f t="shared" si="475"/>
        <v/>
      </c>
      <c r="U3802" s="2" t="str">
        <f t="shared" si="476"/>
        <v/>
      </c>
      <c r="V3802" s="2" t="str">
        <f t="shared" si="477"/>
        <v/>
      </c>
      <c r="W3802" s="2" t="str">
        <f t="shared" si="478"/>
        <v/>
      </c>
    </row>
    <row r="3803" spans="8:23" x14ac:dyDescent="0.3">
      <c r="H3803" s="12">
        <f t="shared" si="479"/>
        <v>0</v>
      </c>
      <c r="I3803" s="2" t="str">
        <f t="shared" si="472"/>
        <v/>
      </c>
      <c r="J3803" s="2" t="str">
        <f>IF(ISBLANK(A3803),"",-SUM(I$3:I3803))</f>
        <v/>
      </c>
      <c r="K3803" s="2" t="str">
        <f t="shared" si="473"/>
        <v/>
      </c>
      <c r="L3803" s="7" t="str">
        <f t="shared" si="474"/>
        <v/>
      </c>
      <c r="M3803" s="7" t="str">
        <f>IF(ISBLANK(A3803),"",K3803/($M$1+SUM(K$3:K3802)))</f>
        <v/>
      </c>
      <c r="N3803" t="str">
        <f>IF(ISBLANK(A3803),"",IF(H3804=0,NETWORKDAYS($H$3,H3803,holiday!$B$2:$B$10),IF(DAY(H3803)&lt;DAY(H3804),NETWORKDAYS($H$3,H3803,holiday!$B$2:$B$10),0)))</f>
        <v/>
      </c>
      <c r="O3803" t="str">
        <f>IF(ISBLANK(A3803),"",SUMIF($A$3:$A3803,O$2,$B$3:$B3803))</f>
        <v/>
      </c>
      <c r="P3803" t="str">
        <f>IF(ISBLANK(A3803),"",SUMIF($A$3:$A3803,P$2,$B$3:$B3803))</f>
        <v/>
      </c>
      <c r="Q3803" t="str">
        <f>IF(ISBLANK(A3803),"",SUMIF($A$3:$A3803,Q$2,$B$3:$B3803))</f>
        <v/>
      </c>
      <c r="R3803" t="str">
        <f>IF(ISBLANK(A3803),"",SUMIF($A$3:$A3803,R$2,$B$3:$B3803))</f>
        <v/>
      </c>
      <c r="T3803" s="2" t="str">
        <f t="shared" si="475"/>
        <v/>
      </c>
      <c r="U3803" s="2" t="str">
        <f t="shared" si="476"/>
        <v/>
      </c>
      <c r="V3803" s="2" t="str">
        <f t="shared" si="477"/>
        <v/>
      </c>
      <c r="W3803" s="2" t="str">
        <f t="shared" si="478"/>
        <v/>
      </c>
    </row>
    <row r="3804" spans="8:23" x14ac:dyDescent="0.3">
      <c r="H3804" s="12">
        <f t="shared" si="479"/>
        <v>0</v>
      </c>
      <c r="I3804" s="2" t="str">
        <f t="shared" si="472"/>
        <v/>
      </c>
      <c r="J3804" s="2" t="str">
        <f>IF(ISBLANK(A3804),"",-SUM(I$3:I3804))</f>
        <v/>
      </c>
      <c r="K3804" s="2" t="str">
        <f t="shared" si="473"/>
        <v/>
      </c>
      <c r="L3804" s="7" t="str">
        <f t="shared" si="474"/>
        <v/>
      </c>
      <c r="M3804" s="7" t="str">
        <f>IF(ISBLANK(A3804),"",K3804/($M$1+SUM(K$3:K3803)))</f>
        <v/>
      </c>
      <c r="N3804" t="str">
        <f>IF(ISBLANK(A3804),"",IF(H3805=0,NETWORKDAYS($H$3,H3804,holiday!$B$2:$B$10),IF(DAY(H3804)&lt;DAY(H3805),NETWORKDAYS($H$3,H3804,holiday!$B$2:$B$10),0)))</f>
        <v/>
      </c>
      <c r="O3804" t="str">
        <f>IF(ISBLANK(A3804),"",SUMIF($A$3:$A3804,O$2,$B$3:$B3804))</f>
        <v/>
      </c>
      <c r="P3804" t="str">
        <f>IF(ISBLANK(A3804),"",SUMIF($A$3:$A3804,P$2,$B$3:$B3804))</f>
        <v/>
      </c>
      <c r="Q3804" t="str">
        <f>IF(ISBLANK(A3804),"",SUMIF($A$3:$A3804,Q$2,$B$3:$B3804))</f>
        <v/>
      </c>
      <c r="R3804" t="str">
        <f>IF(ISBLANK(A3804),"",SUMIF($A$3:$A3804,R$2,$B$3:$B3804))</f>
        <v/>
      </c>
      <c r="T3804" s="2" t="str">
        <f t="shared" si="475"/>
        <v/>
      </c>
      <c r="U3804" s="2" t="str">
        <f t="shared" si="476"/>
        <v/>
      </c>
      <c r="V3804" s="2" t="str">
        <f t="shared" si="477"/>
        <v/>
      </c>
      <c r="W3804" s="2" t="str">
        <f t="shared" si="478"/>
        <v/>
      </c>
    </row>
    <row r="3805" spans="8:23" x14ac:dyDescent="0.3">
      <c r="H3805" s="12">
        <f t="shared" si="479"/>
        <v>0</v>
      </c>
      <c r="I3805" s="2" t="str">
        <f t="shared" si="472"/>
        <v/>
      </c>
      <c r="J3805" s="2" t="str">
        <f>IF(ISBLANK(A3805),"",-SUM(I$3:I3805))</f>
        <v/>
      </c>
      <c r="K3805" s="2" t="str">
        <f t="shared" si="473"/>
        <v/>
      </c>
      <c r="L3805" s="7" t="str">
        <f t="shared" si="474"/>
        <v/>
      </c>
      <c r="M3805" s="7" t="str">
        <f>IF(ISBLANK(A3805),"",K3805/($M$1+SUM(K$3:K3804)))</f>
        <v/>
      </c>
      <c r="N3805" t="str">
        <f>IF(ISBLANK(A3805),"",IF(H3806=0,NETWORKDAYS($H$3,H3805,holiday!$B$2:$B$10),IF(DAY(H3805)&lt;DAY(H3806),NETWORKDAYS($H$3,H3805,holiday!$B$2:$B$10),0)))</f>
        <v/>
      </c>
      <c r="O3805" t="str">
        <f>IF(ISBLANK(A3805),"",SUMIF($A$3:$A3805,O$2,$B$3:$B3805))</f>
        <v/>
      </c>
      <c r="P3805" t="str">
        <f>IF(ISBLANK(A3805),"",SUMIF($A$3:$A3805,P$2,$B$3:$B3805))</f>
        <v/>
      </c>
      <c r="Q3805" t="str">
        <f>IF(ISBLANK(A3805),"",SUMIF($A$3:$A3805,Q$2,$B$3:$B3805))</f>
        <v/>
      </c>
      <c r="R3805" t="str">
        <f>IF(ISBLANK(A3805),"",SUMIF($A$3:$A3805,R$2,$B$3:$B3805))</f>
        <v/>
      </c>
      <c r="T3805" s="2" t="str">
        <f t="shared" si="475"/>
        <v/>
      </c>
      <c r="U3805" s="2" t="str">
        <f t="shared" si="476"/>
        <v/>
      </c>
      <c r="V3805" s="2" t="str">
        <f t="shared" si="477"/>
        <v/>
      </c>
      <c r="W3805" s="2" t="str">
        <f t="shared" si="478"/>
        <v/>
      </c>
    </row>
    <row r="3806" spans="8:23" x14ac:dyDescent="0.3">
      <c r="H3806" s="12">
        <f t="shared" si="479"/>
        <v>0</v>
      </c>
      <c r="I3806" s="2" t="str">
        <f t="shared" si="472"/>
        <v/>
      </c>
      <c r="J3806" s="2" t="str">
        <f>IF(ISBLANK(A3806),"",-SUM(I$3:I3806))</f>
        <v/>
      </c>
      <c r="K3806" s="2" t="str">
        <f t="shared" si="473"/>
        <v/>
      </c>
      <c r="L3806" s="7" t="str">
        <f t="shared" si="474"/>
        <v/>
      </c>
      <c r="M3806" s="7" t="str">
        <f>IF(ISBLANK(A3806),"",K3806/($M$1+SUM(K$3:K3805)))</f>
        <v/>
      </c>
      <c r="N3806" t="str">
        <f>IF(ISBLANK(A3806),"",IF(H3807=0,NETWORKDAYS($H$3,H3806,holiday!$B$2:$B$10),IF(DAY(H3806)&lt;DAY(H3807),NETWORKDAYS($H$3,H3806,holiday!$B$2:$B$10),0)))</f>
        <v/>
      </c>
      <c r="O3806" t="str">
        <f>IF(ISBLANK(A3806),"",SUMIF($A$3:$A3806,O$2,$B$3:$B3806))</f>
        <v/>
      </c>
      <c r="P3806" t="str">
        <f>IF(ISBLANK(A3806),"",SUMIF($A$3:$A3806,P$2,$B$3:$B3806))</f>
        <v/>
      </c>
      <c r="Q3806" t="str">
        <f>IF(ISBLANK(A3806),"",SUMIF($A$3:$A3806,Q$2,$B$3:$B3806))</f>
        <v/>
      </c>
      <c r="R3806" t="str">
        <f>IF(ISBLANK(A3806),"",SUMIF($A$3:$A3806,R$2,$B$3:$B3806))</f>
        <v/>
      </c>
      <c r="T3806" s="2" t="str">
        <f t="shared" si="475"/>
        <v/>
      </c>
      <c r="U3806" s="2" t="str">
        <f t="shared" si="476"/>
        <v/>
      </c>
      <c r="V3806" s="2" t="str">
        <f t="shared" si="477"/>
        <v/>
      </c>
      <c r="W3806" s="2" t="str">
        <f t="shared" si="478"/>
        <v/>
      </c>
    </row>
    <row r="3807" spans="8:23" x14ac:dyDescent="0.3">
      <c r="H3807" s="12">
        <f t="shared" si="479"/>
        <v>0</v>
      </c>
      <c r="I3807" s="2" t="str">
        <f t="shared" si="472"/>
        <v/>
      </c>
      <c r="J3807" s="2" t="str">
        <f>IF(ISBLANK(A3807),"",-SUM(I$3:I3807))</f>
        <v/>
      </c>
      <c r="K3807" s="2" t="str">
        <f t="shared" si="473"/>
        <v/>
      </c>
      <c r="L3807" s="7" t="str">
        <f t="shared" si="474"/>
        <v/>
      </c>
      <c r="M3807" s="7" t="str">
        <f>IF(ISBLANK(A3807),"",K3807/($M$1+SUM(K$3:K3806)))</f>
        <v/>
      </c>
      <c r="N3807" t="str">
        <f>IF(ISBLANK(A3807),"",IF(H3808=0,NETWORKDAYS($H$3,H3807,holiday!$B$2:$B$10),IF(DAY(H3807)&lt;DAY(H3808),NETWORKDAYS($H$3,H3807,holiday!$B$2:$B$10),0)))</f>
        <v/>
      </c>
      <c r="O3807" t="str">
        <f>IF(ISBLANK(A3807),"",SUMIF($A$3:$A3807,O$2,$B$3:$B3807))</f>
        <v/>
      </c>
      <c r="P3807" t="str">
        <f>IF(ISBLANK(A3807),"",SUMIF($A$3:$A3807,P$2,$B$3:$B3807))</f>
        <v/>
      </c>
      <c r="Q3807" t="str">
        <f>IF(ISBLANK(A3807),"",SUMIF($A$3:$A3807,Q$2,$B$3:$B3807))</f>
        <v/>
      </c>
      <c r="R3807" t="str">
        <f>IF(ISBLANK(A3807),"",SUMIF($A$3:$A3807,R$2,$B$3:$B3807))</f>
        <v/>
      </c>
      <c r="T3807" s="2" t="str">
        <f t="shared" si="475"/>
        <v/>
      </c>
      <c r="U3807" s="2" t="str">
        <f t="shared" si="476"/>
        <v/>
      </c>
      <c r="V3807" s="2" t="str">
        <f t="shared" si="477"/>
        <v/>
      </c>
      <c r="W3807" s="2" t="str">
        <f t="shared" si="478"/>
        <v/>
      </c>
    </row>
    <row r="3808" spans="8:23" x14ac:dyDescent="0.3">
      <c r="H3808" s="12">
        <f t="shared" si="479"/>
        <v>0</v>
      </c>
      <c r="I3808" s="2" t="str">
        <f t="shared" si="472"/>
        <v/>
      </c>
      <c r="J3808" s="2" t="str">
        <f>IF(ISBLANK(A3808),"",-SUM(I$3:I3808))</f>
        <v/>
      </c>
      <c r="K3808" s="2" t="str">
        <f t="shared" si="473"/>
        <v/>
      </c>
      <c r="L3808" s="7" t="str">
        <f t="shared" si="474"/>
        <v/>
      </c>
      <c r="M3808" s="7" t="str">
        <f>IF(ISBLANK(A3808),"",K3808/($M$1+SUM(K$3:K3807)))</f>
        <v/>
      </c>
      <c r="N3808" t="str">
        <f>IF(ISBLANK(A3808),"",IF(H3809=0,NETWORKDAYS($H$3,H3808,holiday!$B$2:$B$10),IF(DAY(H3808)&lt;DAY(H3809),NETWORKDAYS($H$3,H3808,holiday!$B$2:$B$10),0)))</f>
        <v/>
      </c>
      <c r="O3808" t="str">
        <f>IF(ISBLANK(A3808),"",SUMIF($A$3:$A3808,O$2,$B$3:$B3808))</f>
        <v/>
      </c>
      <c r="P3808" t="str">
        <f>IF(ISBLANK(A3808),"",SUMIF($A$3:$A3808,P$2,$B$3:$B3808))</f>
        <v/>
      </c>
      <c r="Q3808" t="str">
        <f>IF(ISBLANK(A3808),"",SUMIF($A$3:$A3808,Q$2,$B$3:$B3808))</f>
        <v/>
      </c>
      <c r="R3808" t="str">
        <f>IF(ISBLANK(A3808),"",SUMIF($A$3:$A3808,R$2,$B$3:$B3808))</f>
        <v/>
      </c>
      <c r="T3808" s="2" t="str">
        <f t="shared" si="475"/>
        <v/>
      </c>
      <c r="U3808" s="2" t="str">
        <f t="shared" si="476"/>
        <v/>
      </c>
      <c r="V3808" s="2" t="str">
        <f t="shared" si="477"/>
        <v/>
      </c>
      <c r="W3808" s="2" t="str">
        <f t="shared" si="478"/>
        <v/>
      </c>
    </row>
    <row r="3809" spans="8:23" x14ac:dyDescent="0.3">
      <c r="H3809" s="12">
        <f t="shared" si="479"/>
        <v>0</v>
      </c>
      <c r="I3809" s="2" t="str">
        <f t="shared" si="472"/>
        <v/>
      </c>
      <c r="J3809" s="2" t="str">
        <f>IF(ISBLANK(A3809),"",-SUM(I$3:I3809))</f>
        <v/>
      </c>
      <c r="K3809" s="2" t="str">
        <f t="shared" si="473"/>
        <v/>
      </c>
      <c r="L3809" s="7" t="str">
        <f t="shared" si="474"/>
        <v/>
      </c>
      <c r="M3809" s="7" t="str">
        <f>IF(ISBLANK(A3809),"",K3809/($M$1+SUM(K$3:K3808)))</f>
        <v/>
      </c>
      <c r="N3809" t="str">
        <f>IF(ISBLANK(A3809),"",IF(H3810=0,NETWORKDAYS($H$3,H3809,holiday!$B$2:$B$10),IF(DAY(H3809)&lt;DAY(H3810),NETWORKDAYS($H$3,H3809,holiday!$B$2:$B$10),0)))</f>
        <v/>
      </c>
      <c r="O3809" t="str">
        <f>IF(ISBLANK(A3809),"",SUMIF($A$3:$A3809,O$2,$B$3:$B3809))</f>
        <v/>
      </c>
      <c r="P3809" t="str">
        <f>IF(ISBLANK(A3809),"",SUMIF($A$3:$A3809,P$2,$B$3:$B3809))</f>
        <v/>
      </c>
      <c r="Q3809" t="str">
        <f>IF(ISBLANK(A3809),"",SUMIF($A$3:$A3809,Q$2,$B$3:$B3809))</f>
        <v/>
      </c>
      <c r="R3809" t="str">
        <f>IF(ISBLANK(A3809),"",SUMIF($A$3:$A3809,R$2,$B$3:$B3809))</f>
        <v/>
      </c>
      <c r="T3809" s="2" t="str">
        <f t="shared" si="475"/>
        <v/>
      </c>
      <c r="U3809" s="2" t="str">
        <f t="shared" si="476"/>
        <v/>
      </c>
      <c r="V3809" s="2" t="str">
        <f t="shared" si="477"/>
        <v/>
      </c>
      <c r="W3809" s="2" t="str">
        <f t="shared" si="478"/>
        <v/>
      </c>
    </row>
    <row r="3810" spans="8:23" x14ac:dyDescent="0.3">
      <c r="H3810" s="12">
        <f t="shared" si="479"/>
        <v>0</v>
      </c>
      <c r="I3810" s="2" t="str">
        <f t="shared" si="472"/>
        <v/>
      </c>
      <c r="J3810" s="2" t="str">
        <f>IF(ISBLANK(A3810),"",-SUM(I$3:I3810))</f>
        <v/>
      </c>
      <c r="K3810" s="2" t="str">
        <f t="shared" si="473"/>
        <v/>
      </c>
      <c r="L3810" s="7" t="str">
        <f t="shared" si="474"/>
        <v/>
      </c>
      <c r="M3810" s="7" t="str">
        <f>IF(ISBLANK(A3810),"",K3810/($M$1+SUM(K$3:K3809)))</f>
        <v/>
      </c>
      <c r="N3810" t="str">
        <f>IF(ISBLANK(A3810),"",IF(H3811=0,NETWORKDAYS($H$3,H3810,holiday!$B$2:$B$10),IF(DAY(H3810)&lt;DAY(H3811),NETWORKDAYS($H$3,H3810,holiday!$B$2:$B$10),0)))</f>
        <v/>
      </c>
      <c r="O3810" t="str">
        <f>IF(ISBLANK(A3810),"",SUMIF($A$3:$A3810,O$2,$B$3:$B3810))</f>
        <v/>
      </c>
      <c r="P3810" t="str">
        <f>IF(ISBLANK(A3810),"",SUMIF($A$3:$A3810,P$2,$B$3:$B3810))</f>
        <v/>
      </c>
      <c r="Q3810" t="str">
        <f>IF(ISBLANK(A3810),"",SUMIF($A$3:$A3810,Q$2,$B$3:$B3810))</f>
        <v/>
      </c>
      <c r="R3810" t="str">
        <f>IF(ISBLANK(A3810),"",SUMIF($A$3:$A3810,R$2,$B$3:$B3810))</f>
        <v/>
      </c>
      <c r="T3810" s="2" t="str">
        <f t="shared" si="475"/>
        <v/>
      </c>
      <c r="U3810" s="2" t="str">
        <f t="shared" si="476"/>
        <v/>
      </c>
      <c r="V3810" s="2" t="str">
        <f t="shared" si="477"/>
        <v/>
      </c>
      <c r="W3810" s="2" t="str">
        <f t="shared" si="478"/>
        <v/>
      </c>
    </row>
    <row r="3811" spans="8:23" x14ac:dyDescent="0.3">
      <c r="H3811" s="12">
        <f t="shared" si="479"/>
        <v>0</v>
      </c>
      <c r="I3811" s="2" t="str">
        <f t="shared" si="472"/>
        <v/>
      </c>
      <c r="J3811" s="2" t="str">
        <f>IF(ISBLANK(A3811),"",-SUM(I$3:I3811))</f>
        <v/>
      </c>
      <c r="K3811" s="2" t="str">
        <f t="shared" si="473"/>
        <v/>
      </c>
      <c r="L3811" s="7" t="str">
        <f t="shared" si="474"/>
        <v/>
      </c>
      <c r="M3811" s="7" t="str">
        <f>IF(ISBLANK(A3811),"",K3811/($M$1+SUM(K$3:K3810)))</f>
        <v/>
      </c>
      <c r="N3811" t="str">
        <f>IF(ISBLANK(A3811),"",IF(H3812=0,NETWORKDAYS($H$3,H3811,holiday!$B$2:$B$10),IF(DAY(H3811)&lt;DAY(H3812),NETWORKDAYS($H$3,H3811,holiday!$B$2:$B$10),0)))</f>
        <v/>
      </c>
      <c r="O3811" t="str">
        <f>IF(ISBLANK(A3811),"",SUMIF($A$3:$A3811,O$2,$B$3:$B3811))</f>
        <v/>
      </c>
      <c r="P3811" t="str">
        <f>IF(ISBLANK(A3811),"",SUMIF($A$3:$A3811,P$2,$B$3:$B3811))</f>
        <v/>
      </c>
      <c r="Q3811" t="str">
        <f>IF(ISBLANK(A3811),"",SUMIF($A$3:$A3811,Q$2,$B$3:$B3811))</f>
        <v/>
      </c>
      <c r="R3811" t="str">
        <f>IF(ISBLANK(A3811),"",SUMIF($A$3:$A3811,R$2,$B$3:$B3811))</f>
        <v/>
      </c>
      <c r="T3811" s="2" t="str">
        <f t="shared" si="475"/>
        <v/>
      </c>
      <c r="U3811" s="2" t="str">
        <f t="shared" si="476"/>
        <v/>
      </c>
      <c r="V3811" s="2" t="str">
        <f t="shared" si="477"/>
        <v/>
      </c>
      <c r="W3811" s="2" t="str">
        <f t="shared" si="478"/>
        <v/>
      </c>
    </row>
    <row r="3812" spans="8:23" x14ac:dyDescent="0.3">
      <c r="H3812" s="12">
        <f t="shared" si="479"/>
        <v>0</v>
      </c>
      <c r="I3812" s="2" t="str">
        <f t="shared" si="472"/>
        <v/>
      </c>
      <c r="J3812" s="2" t="str">
        <f>IF(ISBLANK(A3812),"",-SUM(I$3:I3812))</f>
        <v/>
      </c>
      <c r="K3812" s="2" t="str">
        <f t="shared" si="473"/>
        <v/>
      </c>
      <c r="L3812" s="7" t="str">
        <f t="shared" si="474"/>
        <v/>
      </c>
      <c r="M3812" s="7" t="str">
        <f>IF(ISBLANK(A3812),"",K3812/($M$1+SUM(K$3:K3811)))</f>
        <v/>
      </c>
      <c r="N3812" t="str">
        <f>IF(ISBLANK(A3812),"",IF(H3813=0,NETWORKDAYS($H$3,H3812,holiday!$B$2:$B$10),IF(DAY(H3812)&lt;DAY(H3813),NETWORKDAYS($H$3,H3812,holiday!$B$2:$B$10),0)))</f>
        <v/>
      </c>
      <c r="O3812" t="str">
        <f>IF(ISBLANK(A3812),"",SUMIF($A$3:$A3812,O$2,$B$3:$B3812))</f>
        <v/>
      </c>
      <c r="P3812" t="str">
        <f>IF(ISBLANK(A3812),"",SUMIF($A$3:$A3812,P$2,$B$3:$B3812))</f>
        <v/>
      </c>
      <c r="Q3812" t="str">
        <f>IF(ISBLANK(A3812),"",SUMIF($A$3:$A3812,Q$2,$B$3:$B3812))</f>
        <v/>
      </c>
      <c r="R3812" t="str">
        <f>IF(ISBLANK(A3812),"",SUMIF($A$3:$A3812,R$2,$B$3:$B3812))</f>
        <v/>
      </c>
      <c r="T3812" s="2" t="str">
        <f t="shared" si="475"/>
        <v/>
      </c>
      <c r="U3812" s="2" t="str">
        <f t="shared" si="476"/>
        <v/>
      </c>
      <c r="V3812" s="2" t="str">
        <f t="shared" si="477"/>
        <v/>
      </c>
      <c r="W3812" s="2" t="str">
        <f t="shared" si="478"/>
        <v/>
      </c>
    </row>
    <row r="3813" spans="8:23" x14ac:dyDescent="0.3">
      <c r="H3813" s="12">
        <f t="shared" si="479"/>
        <v>0</v>
      </c>
      <c r="I3813" s="2" t="str">
        <f t="shared" si="472"/>
        <v/>
      </c>
      <c r="J3813" s="2" t="str">
        <f>IF(ISBLANK(A3813),"",-SUM(I$3:I3813))</f>
        <v/>
      </c>
      <c r="K3813" s="2" t="str">
        <f t="shared" si="473"/>
        <v/>
      </c>
      <c r="L3813" s="7" t="str">
        <f t="shared" si="474"/>
        <v/>
      </c>
      <c r="M3813" s="7" t="str">
        <f>IF(ISBLANK(A3813),"",K3813/($M$1+SUM(K$3:K3812)))</f>
        <v/>
      </c>
      <c r="N3813" t="str">
        <f>IF(ISBLANK(A3813),"",IF(H3814=0,NETWORKDAYS($H$3,H3813,holiday!$B$2:$B$10),IF(DAY(H3813)&lt;DAY(H3814),NETWORKDAYS($H$3,H3813,holiday!$B$2:$B$10),0)))</f>
        <v/>
      </c>
      <c r="O3813" t="str">
        <f>IF(ISBLANK(A3813),"",SUMIF($A$3:$A3813,O$2,$B$3:$B3813))</f>
        <v/>
      </c>
      <c r="P3813" t="str">
        <f>IF(ISBLANK(A3813),"",SUMIF($A$3:$A3813,P$2,$B$3:$B3813))</f>
        <v/>
      </c>
      <c r="Q3813" t="str">
        <f>IF(ISBLANK(A3813),"",SUMIF($A$3:$A3813,Q$2,$B$3:$B3813))</f>
        <v/>
      </c>
      <c r="R3813" t="str">
        <f>IF(ISBLANK(A3813),"",SUMIF($A$3:$A3813,R$2,$B$3:$B3813))</f>
        <v/>
      </c>
      <c r="T3813" s="2" t="str">
        <f t="shared" si="475"/>
        <v/>
      </c>
      <c r="U3813" s="2" t="str">
        <f t="shared" si="476"/>
        <v/>
      </c>
      <c r="V3813" s="2" t="str">
        <f t="shared" si="477"/>
        <v/>
      </c>
      <c r="W3813" s="2" t="str">
        <f t="shared" si="478"/>
        <v/>
      </c>
    </row>
    <row r="3814" spans="8:23" x14ac:dyDescent="0.3">
      <c r="H3814" s="12">
        <f t="shared" si="479"/>
        <v>0</v>
      </c>
      <c r="I3814" s="2" t="str">
        <f t="shared" si="472"/>
        <v/>
      </c>
      <c r="J3814" s="2" t="str">
        <f>IF(ISBLANK(A3814),"",-SUM(I$3:I3814))</f>
        <v/>
      </c>
      <c r="K3814" s="2" t="str">
        <f t="shared" si="473"/>
        <v/>
      </c>
      <c r="L3814" s="7" t="str">
        <f t="shared" si="474"/>
        <v/>
      </c>
      <c r="M3814" s="7" t="str">
        <f>IF(ISBLANK(A3814),"",K3814/($M$1+SUM(K$3:K3813)))</f>
        <v/>
      </c>
      <c r="N3814" t="str">
        <f>IF(ISBLANK(A3814),"",IF(H3815=0,NETWORKDAYS($H$3,H3814,holiday!$B$2:$B$10),IF(DAY(H3814)&lt;DAY(H3815),NETWORKDAYS($H$3,H3814,holiday!$B$2:$B$10),0)))</f>
        <v/>
      </c>
      <c r="O3814" t="str">
        <f>IF(ISBLANK(A3814),"",SUMIF($A$3:$A3814,O$2,$B$3:$B3814))</f>
        <v/>
      </c>
      <c r="P3814" t="str">
        <f>IF(ISBLANK(A3814),"",SUMIF($A$3:$A3814,P$2,$B$3:$B3814))</f>
        <v/>
      </c>
      <c r="Q3814" t="str">
        <f>IF(ISBLANK(A3814),"",SUMIF($A$3:$A3814,Q$2,$B$3:$B3814))</f>
        <v/>
      </c>
      <c r="R3814" t="str">
        <f>IF(ISBLANK(A3814),"",SUMIF($A$3:$A3814,R$2,$B$3:$B3814))</f>
        <v/>
      </c>
      <c r="T3814" s="2" t="str">
        <f t="shared" si="475"/>
        <v/>
      </c>
      <c r="U3814" s="2" t="str">
        <f t="shared" si="476"/>
        <v/>
      </c>
      <c r="V3814" s="2" t="str">
        <f t="shared" si="477"/>
        <v/>
      </c>
      <c r="W3814" s="2" t="str">
        <f t="shared" si="478"/>
        <v/>
      </c>
    </row>
    <row r="3815" spans="8:23" x14ac:dyDescent="0.3">
      <c r="H3815" s="12">
        <f t="shared" si="479"/>
        <v>0</v>
      </c>
      <c r="I3815" s="2" t="str">
        <f t="shared" si="472"/>
        <v/>
      </c>
      <c r="J3815" s="2" t="str">
        <f>IF(ISBLANK(A3815),"",-SUM(I$3:I3815))</f>
        <v/>
      </c>
      <c r="K3815" s="2" t="str">
        <f t="shared" si="473"/>
        <v/>
      </c>
      <c r="L3815" s="7" t="str">
        <f t="shared" si="474"/>
        <v/>
      </c>
      <c r="M3815" s="7" t="str">
        <f>IF(ISBLANK(A3815),"",K3815/($M$1+SUM(K$3:K3814)))</f>
        <v/>
      </c>
      <c r="N3815" t="str">
        <f>IF(ISBLANK(A3815),"",IF(H3816=0,NETWORKDAYS($H$3,H3815,holiday!$B$2:$B$10),IF(DAY(H3815)&lt;DAY(H3816),NETWORKDAYS($H$3,H3815,holiday!$B$2:$B$10),0)))</f>
        <v/>
      </c>
      <c r="O3815" t="str">
        <f>IF(ISBLANK(A3815),"",SUMIF($A$3:$A3815,O$2,$B$3:$B3815))</f>
        <v/>
      </c>
      <c r="P3815" t="str">
        <f>IF(ISBLANK(A3815),"",SUMIF($A$3:$A3815,P$2,$B$3:$B3815))</f>
        <v/>
      </c>
      <c r="Q3815" t="str">
        <f>IF(ISBLANK(A3815),"",SUMIF($A$3:$A3815,Q$2,$B$3:$B3815))</f>
        <v/>
      </c>
      <c r="R3815" t="str">
        <f>IF(ISBLANK(A3815),"",SUMIF($A$3:$A3815,R$2,$B$3:$B3815))</f>
        <v/>
      </c>
      <c r="T3815" s="2" t="str">
        <f t="shared" si="475"/>
        <v/>
      </c>
      <c r="U3815" s="2" t="str">
        <f t="shared" si="476"/>
        <v/>
      </c>
      <c r="V3815" s="2" t="str">
        <f t="shared" si="477"/>
        <v/>
      </c>
      <c r="W3815" s="2" t="str">
        <f t="shared" si="478"/>
        <v/>
      </c>
    </row>
    <row r="3816" spans="8:23" x14ac:dyDescent="0.3">
      <c r="H3816" s="12">
        <f t="shared" si="479"/>
        <v>0</v>
      </c>
      <c r="I3816" s="2" t="str">
        <f t="shared" ref="I3816:I3879" si="480">IF(ISBLANK(A3816),"",-B3816*C3816)</f>
        <v/>
      </c>
      <c r="J3816" s="2" t="str">
        <f>IF(ISBLANK(A3816),"",-SUM(I$3:I3816))</f>
        <v/>
      </c>
      <c r="K3816" s="2" t="str">
        <f t="shared" ref="K3816:K3879" si="481">IF(ISBLANK(A3816),"",SUMPRODUCT(O3816:R3816,T3816:W3816)-J3816)</f>
        <v/>
      </c>
      <c r="L3816" s="7" t="str">
        <f t="shared" ref="L3816:L3879" si="482">IF(ISBLANK(A3816),"",K3816/$M$1)</f>
        <v/>
      </c>
      <c r="M3816" s="7" t="str">
        <f>IF(ISBLANK(A3816),"",K3816/($M$1+SUM(K$3:K3815)))</f>
        <v/>
      </c>
      <c r="N3816" t="str">
        <f>IF(ISBLANK(A3816),"",IF(H3817=0,NETWORKDAYS($H$3,H3816,holiday!$B$2:$B$10),IF(DAY(H3816)&lt;DAY(H3817),NETWORKDAYS($H$3,H3816,holiday!$B$2:$B$10),0)))</f>
        <v/>
      </c>
      <c r="O3816" t="str">
        <f>IF(ISBLANK(A3816),"",SUMIF($A$3:$A3816,O$2,$B$3:$B3816))</f>
        <v/>
      </c>
      <c r="P3816" t="str">
        <f>IF(ISBLANK(A3816),"",SUMIF($A$3:$A3816,P$2,$B$3:$B3816))</f>
        <v/>
      </c>
      <c r="Q3816" t="str">
        <f>IF(ISBLANK(A3816),"",SUMIF($A$3:$A3816,Q$2,$B$3:$B3816))</f>
        <v/>
      </c>
      <c r="R3816" t="str">
        <f>IF(ISBLANK(A3816),"",SUMIF($A$3:$A3816,R$2,$B$3:$B3816))</f>
        <v/>
      </c>
      <c r="T3816" s="2" t="str">
        <f t="shared" ref="T3816:T3879" si="483">IF(ISBLANK(A3816),"",IF($A3816=T$2,$C3816,T3815))</f>
        <v/>
      </c>
      <c r="U3816" s="2" t="str">
        <f t="shared" ref="U3816:U3879" si="484">IF(ISBLANK(A3816),"",IF($A3816=U$2,$C3816,U3815))</f>
        <v/>
      </c>
      <c r="V3816" s="2" t="str">
        <f t="shared" ref="V3816:V3879" si="485">IF(ISBLANK(A3816),"",IF($A3816=V$2,$C3816,V3815))</f>
        <v/>
      </c>
      <c r="W3816" s="2" t="str">
        <f t="shared" ref="W3816:W3879" si="486">IF(ISBLANK(A3816),"",IF($A3816=W$2,$C3816,W3815))</f>
        <v/>
      </c>
    </row>
    <row r="3817" spans="8:23" x14ac:dyDescent="0.3">
      <c r="H3817" s="12">
        <f t="shared" si="479"/>
        <v>0</v>
      </c>
      <c r="I3817" s="2" t="str">
        <f t="shared" si="480"/>
        <v/>
      </c>
      <c r="J3817" s="2" t="str">
        <f>IF(ISBLANK(A3817),"",-SUM(I$3:I3817))</f>
        <v/>
      </c>
      <c r="K3817" s="2" t="str">
        <f t="shared" si="481"/>
        <v/>
      </c>
      <c r="L3817" s="7" t="str">
        <f t="shared" si="482"/>
        <v/>
      </c>
      <c r="M3817" s="7" t="str">
        <f>IF(ISBLANK(A3817),"",K3817/($M$1+SUM(K$3:K3816)))</f>
        <v/>
      </c>
      <c r="N3817" t="str">
        <f>IF(ISBLANK(A3817),"",IF(H3818=0,NETWORKDAYS($H$3,H3817,holiday!$B$2:$B$10),IF(DAY(H3817)&lt;DAY(H3818),NETWORKDAYS($H$3,H3817,holiday!$B$2:$B$10),0)))</f>
        <v/>
      </c>
      <c r="O3817" t="str">
        <f>IF(ISBLANK(A3817),"",SUMIF($A$3:$A3817,O$2,$B$3:$B3817))</f>
        <v/>
      </c>
      <c r="P3817" t="str">
        <f>IF(ISBLANK(A3817),"",SUMIF($A$3:$A3817,P$2,$B$3:$B3817))</f>
        <v/>
      </c>
      <c r="Q3817" t="str">
        <f>IF(ISBLANK(A3817),"",SUMIF($A$3:$A3817,Q$2,$B$3:$B3817))</f>
        <v/>
      </c>
      <c r="R3817" t="str">
        <f>IF(ISBLANK(A3817),"",SUMIF($A$3:$A3817,R$2,$B$3:$B3817))</f>
        <v/>
      </c>
      <c r="T3817" s="2" t="str">
        <f t="shared" si="483"/>
        <v/>
      </c>
      <c r="U3817" s="2" t="str">
        <f t="shared" si="484"/>
        <v/>
      </c>
      <c r="V3817" s="2" t="str">
        <f t="shared" si="485"/>
        <v/>
      </c>
      <c r="W3817" s="2" t="str">
        <f t="shared" si="486"/>
        <v/>
      </c>
    </row>
    <row r="3818" spans="8:23" x14ac:dyDescent="0.3">
      <c r="H3818" s="12">
        <f t="shared" si="479"/>
        <v>0</v>
      </c>
      <c r="I3818" s="2" t="str">
        <f t="shared" si="480"/>
        <v/>
      </c>
      <c r="J3818" s="2" t="str">
        <f>IF(ISBLANK(A3818),"",-SUM(I$3:I3818))</f>
        <v/>
      </c>
      <c r="K3818" s="2" t="str">
        <f t="shared" si="481"/>
        <v/>
      </c>
      <c r="L3818" s="7" t="str">
        <f t="shared" si="482"/>
        <v/>
      </c>
      <c r="M3818" s="7" t="str">
        <f>IF(ISBLANK(A3818),"",K3818/($M$1+SUM(K$3:K3817)))</f>
        <v/>
      </c>
      <c r="N3818" t="str">
        <f>IF(ISBLANK(A3818),"",IF(H3819=0,NETWORKDAYS($H$3,H3818,holiday!$B$2:$B$10),IF(DAY(H3818)&lt;DAY(H3819),NETWORKDAYS($H$3,H3818,holiday!$B$2:$B$10),0)))</f>
        <v/>
      </c>
      <c r="O3818" t="str">
        <f>IF(ISBLANK(A3818),"",SUMIF($A$3:$A3818,O$2,$B$3:$B3818))</f>
        <v/>
      </c>
      <c r="P3818" t="str">
        <f>IF(ISBLANK(A3818),"",SUMIF($A$3:$A3818,P$2,$B$3:$B3818))</f>
        <v/>
      </c>
      <c r="Q3818" t="str">
        <f>IF(ISBLANK(A3818),"",SUMIF($A$3:$A3818,Q$2,$B$3:$B3818))</f>
        <v/>
      </c>
      <c r="R3818" t="str">
        <f>IF(ISBLANK(A3818),"",SUMIF($A$3:$A3818,R$2,$B$3:$B3818))</f>
        <v/>
      </c>
      <c r="T3818" s="2" t="str">
        <f t="shared" si="483"/>
        <v/>
      </c>
      <c r="U3818" s="2" t="str">
        <f t="shared" si="484"/>
        <v/>
      </c>
      <c r="V3818" s="2" t="str">
        <f t="shared" si="485"/>
        <v/>
      </c>
      <c r="W3818" s="2" t="str">
        <f t="shared" si="486"/>
        <v/>
      </c>
    </row>
    <row r="3819" spans="8:23" x14ac:dyDescent="0.3">
      <c r="H3819" s="12">
        <f t="shared" si="479"/>
        <v>0</v>
      </c>
      <c r="I3819" s="2" t="str">
        <f t="shared" si="480"/>
        <v/>
      </c>
      <c r="J3819" s="2" t="str">
        <f>IF(ISBLANK(A3819),"",-SUM(I$3:I3819))</f>
        <v/>
      </c>
      <c r="K3819" s="2" t="str">
        <f t="shared" si="481"/>
        <v/>
      </c>
      <c r="L3819" s="7" t="str">
        <f t="shared" si="482"/>
        <v/>
      </c>
      <c r="M3819" s="7" t="str">
        <f>IF(ISBLANK(A3819),"",K3819/($M$1+SUM(K$3:K3818)))</f>
        <v/>
      </c>
      <c r="N3819" t="str">
        <f>IF(ISBLANK(A3819),"",IF(H3820=0,NETWORKDAYS($H$3,H3819,holiday!$B$2:$B$10),IF(DAY(H3819)&lt;DAY(H3820),NETWORKDAYS($H$3,H3819,holiday!$B$2:$B$10),0)))</f>
        <v/>
      </c>
      <c r="O3819" t="str">
        <f>IF(ISBLANK(A3819),"",SUMIF($A$3:$A3819,O$2,$B$3:$B3819))</f>
        <v/>
      </c>
      <c r="P3819" t="str">
        <f>IF(ISBLANK(A3819),"",SUMIF($A$3:$A3819,P$2,$B$3:$B3819))</f>
        <v/>
      </c>
      <c r="Q3819" t="str">
        <f>IF(ISBLANK(A3819),"",SUMIF($A$3:$A3819,Q$2,$B$3:$B3819))</f>
        <v/>
      </c>
      <c r="R3819" t="str">
        <f>IF(ISBLANK(A3819),"",SUMIF($A$3:$A3819,R$2,$B$3:$B3819))</f>
        <v/>
      </c>
      <c r="T3819" s="2" t="str">
        <f t="shared" si="483"/>
        <v/>
      </c>
      <c r="U3819" s="2" t="str">
        <f t="shared" si="484"/>
        <v/>
      </c>
      <c r="V3819" s="2" t="str">
        <f t="shared" si="485"/>
        <v/>
      </c>
      <c r="W3819" s="2" t="str">
        <f t="shared" si="486"/>
        <v/>
      </c>
    </row>
    <row r="3820" spans="8:23" x14ac:dyDescent="0.3">
      <c r="H3820" s="12">
        <f t="shared" si="479"/>
        <v>0</v>
      </c>
      <c r="I3820" s="2" t="str">
        <f t="shared" si="480"/>
        <v/>
      </c>
      <c r="J3820" s="2" t="str">
        <f>IF(ISBLANK(A3820),"",-SUM(I$3:I3820))</f>
        <v/>
      </c>
      <c r="K3820" s="2" t="str">
        <f t="shared" si="481"/>
        <v/>
      </c>
      <c r="L3820" s="7" t="str">
        <f t="shared" si="482"/>
        <v/>
      </c>
      <c r="M3820" s="7" t="str">
        <f>IF(ISBLANK(A3820),"",K3820/($M$1+SUM(K$3:K3819)))</f>
        <v/>
      </c>
      <c r="N3820" t="str">
        <f>IF(ISBLANK(A3820),"",IF(H3821=0,NETWORKDAYS($H$3,H3820,holiday!$B$2:$B$10),IF(DAY(H3820)&lt;DAY(H3821),NETWORKDAYS($H$3,H3820,holiday!$B$2:$B$10),0)))</f>
        <v/>
      </c>
      <c r="O3820" t="str">
        <f>IF(ISBLANK(A3820),"",SUMIF($A$3:$A3820,O$2,$B$3:$B3820))</f>
        <v/>
      </c>
      <c r="P3820" t="str">
        <f>IF(ISBLANK(A3820),"",SUMIF($A$3:$A3820,P$2,$B$3:$B3820))</f>
        <v/>
      </c>
      <c r="Q3820" t="str">
        <f>IF(ISBLANK(A3820),"",SUMIF($A$3:$A3820,Q$2,$B$3:$B3820))</f>
        <v/>
      </c>
      <c r="R3820" t="str">
        <f>IF(ISBLANK(A3820),"",SUMIF($A$3:$A3820,R$2,$B$3:$B3820))</f>
        <v/>
      </c>
      <c r="T3820" s="2" t="str">
        <f t="shared" si="483"/>
        <v/>
      </c>
      <c r="U3820" s="2" t="str">
        <f t="shared" si="484"/>
        <v/>
      </c>
      <c r="V3820" s="2" t="str">
        <f t="shared" si="485"/>
        <v/>
      </c>
      <c r="W3820" s="2" t="str">
        <f t="shared" si="486"/>
        <v/>
      </c>
    </row>
    <row r="3821" spans="8:23" x14ac:dyDescent="0.3">
      <c r="H3821" s="12">
        <f t="shared" si="479"/>
        <v>0</v>
      </c>
      <c r="I3821" s="2" t="str">
        <f t="shared" si="480"/>
        <v/>
      </c>
      <c r="J3821" s="2" t="str">
        <f>IF(ISBLANK(A3821),"",-SUM(I$3:I3821))</f>
        <v/>
      </c>
      <c r="K3821" s="2" t="str">
        <f t="shared" si="481"/>
        <v/>
      </c>
      <c r="L3821" s="7" t="str">
        <f t="shared" si="482"/>
        <v/>
      </c>
      <c r="M3821" s="7" t="str">
        <f>IF(ISBLANK(A3821),"",K3821/($M$1+SUM(K$3:K3820)))</f>
        <v/>
      </c>
      <c r="N3821" t="str">
        <f>IF(ISBLANK(A3821),"",IF(H3822=0,NETWORKDAYS($H$3,H3821,holiday!$B$2:$B$10),IF(DAY(H3821)&lt;DAY(H3822),NETWORKDAYS($H$3,H3821,holiday!$B$2:$B$10),0)))</f>
        <v/>
      </c>
      <c r="O3821" t="str">
        <f>IF(ISBLANK(A3821),"",SUMIF($A$3:$A3821,O$2,$B$3:$B3821))</f>
        <v/>
      </c>
      <c r="P3821" t="str">
        <f>IF(ISBLANK(A3821),"",SUMIF($A$3:$A3821,P$2,$B$3:$B3821))</f>
        <v/>
      </c>
      <c r="Q3821" t="str">
        <f>IF(ISBLANK(A3821),"",SUMIF($A$3:$A3821,Q$2,$B$3:$B3821))</f>
        <v/>
      </c>
      <c r="R3821" t="str">
        <f>IF(ISBLANK(A3821),"",SUMIF($A$3:$A3821,R$2,$B$3:$B3821))</f>
        <v/>
      </c>
      <c r="T3821" s="2" t="str">
        <f t="shared" si="483"/>
        <v/>
      </c>
      <c r="U3821" s="2" t="str">
        <f t="shared" si="484"/>
        <v/>
      </c>
      <c r="V3821" s="2" t="str">
        <f t="shared" si="485"/>
        <v/>
      </c>
      <c r="W3821" s="2" t="str">
        <f t="shared" si="486"/>
        <v/>
      </c>
    </row>
    <row r="3822" spans="8:23" x14ac:dyDescent="0.3">
      <c r="H3822" s="12">
        <f t="shared" si="479"/>
        <v>0</v>
      </c>
      <c r="I3822" s="2" t="str">
        <f t="shared" si="480"/>
        <v/>
      </c>
      <c r="J3822" s="2" t="str">
        <f>IF(ISBLANK(A3822),"",-SUM(I$3:I3822))</f>
        <v/>
      </c>
      <c r="K3822" s="2" t="str">
        <f t="shared" si="481"/>
        <v/>
      </c>
      <c r="L3822" s="7" t="str">
        <f t="shared" si="482"/>
        <v/>
      </c>
      <c r="M3822" s="7" t="str">
        <f>IF(ISBLANK(A3822),"",K3822/($M$1+SUM(K$3:K3821)))</f>
        <v/>
      </c>
      <c r="N3822" t="str">
        <f>IF(ISBLANK(A3822),"",IF(H3823=0,NETWORKDAYS($H$3,H3822,holiday!$B$2:$B$10),IF(DAY(H3822)&lt;DAY(H3823),NETWORKDAYS($H$3,H3822,holiday!$B$2:$B$10),0)))</f>
        <v/>
      </c>
      <c r="O3822" t="str">
        <f>IF(ISBLANK(A3822),"",SUMIF($A$3:$A3822,O$2,$B$3:$B3822))</f>
        <v/>
      </c>
      <c r="P3822" t="str">
        <f>IF(ISBLANK(A3822),"",SUMIF($A$3:$A3822,P$2,$B$3:$B3822))</f>
        <v/>
      </c>
      <c r="Q3822" t="str">
        <f>IF(ISBLANK(A3822),"",SUMIF($A$3:$A3822,Q$2,$B$3:$B3822))</f>
        <v/>
      </c>
      <c r="R3822" t="str">
        <f>IF(ISBLANK(A3822),"",SUMIF($A$3:$A3822,R$2,$B$3:$B3822))</f>
        <v/>
      </c>
      <c r="T3822" s="2" t="str">
        <f t="shared" si="483"/>
        <v/>
      </c>
      <c r="U3822" s="2" t="str">
        <f t="shared" si="484"/>
        <v/>
      </c>
      <c r="V3822" s="2" t="str">
        <f t="shared" si="485"/>
        <v/>
      </c>
      <c r="W3822" s="2" t="str">
        <f t="shared" si="486"/>
        <v/>
      </c>
    </row>
    <row r="3823" spans="8:23" x14ac:dyDescent="0.3">
      <c r="H3823" s="12">
        <f t="shared" si="479"/>
        <v>0</v>
      </c>
      <c r="I3823" s="2" t="str">
        <f t="shared" si="480"/>
        <v/>
      </c>
      <c r="J3823" s="2" t="str">
        <f>IF(ISBLANK(A3823),"",-SUM(I$3:I3823))</f>
        <v/>
      </c>
      <c r="K3823" s="2" t="str">
        <f t="shared" si="481"/>
        <v/>
      </c>
      <c r="L3823" s="7" t="str">
        <f t="shared" si="482"/>
        <v/>
      </c>
      <c r="M3823" s="7" t="str">
        <f>IF(ISBLANK(A3823),"",K3823/($M$1+SUM(K$3:K3822)))</f>
        <v/>
      </c>
      <c r="N3823" t="str">
        <f>IF(ISBLANK(A3823),"",IF(H3824=0,NETWORKDAYS($H$3,H3823,holiday!$B$2:$B$10),IF(DAY(H3823)&lt;DAY(H3824),NETWORKDAYS($H$3,H3823,holiday!$B$2:$B$10),0)))</f>
        <v/>
      </c>
      <c r="O3823" t="str">
        <f>IF(ISBLANK(A3823),"",SUMIF($A$3:$A3823,O$2,$B$3:$B3823))</f>
        <v/>
      </c>
      <c r="P3823" t="str">
        <f>IF(ISBLANK(A3823),"",SUMIF($A$3:$A3823,P$2,$B$3:$B3823))</f>
        <v/>
      </c>
      <c r="Q3823" t="str">
        <f>IF(ISBLANK(A3823),"",SUMIF($A$3:$A3823,Q$2,$B$3:$B3823))</f>
        <v/>
      </c>
      <c r="R3823" t="str">
        <f>IF(ISBLANK(A3823),"",SUMIF($A$3:$A3823,R$2,$B$3:$B3823))</f>
        <v/>
      </c>
      <c r="T3823" s="2" t="str">
        <f t="shared" si="483"/>
        <v/>
      </c>
      <c r="U3823" s="2" t="str">
        <f t="shared" si="484"/>
        <v/>
      </c>
      <c r="V3823" s="2" t="str">
        <f t="shared" si="485"/>
        <v/>
      </c>
      <c r="W3823" s="2" t="str">
        <f t="shared" si="486"/>
        <v/>
      </c>
    </row>
    <row r="3824" spans="8:23" x14ac:dyDescent="0.3">
      <c r="H3824" s="12">
        <f t="shared" si="479"/>
        <v>0</v>
      </c>
      <c r="I3824" s="2" t="str">
        <f t="shared" si="480"/>
        <v/>
      </c>
      <c r="J3824" s="2" t="str">
        <f>IF(ISBLANK(A3824),"",-SUM(I$3:I3824))</f>
        <v/>
      </c>
      <c r="K3824" s="2" t="str">
        <f t="shared" si="481"/>
        <v/>
      </c>
      <c r="L3824" s="7" t="str">
        <f t="shared" si="482"/>
        <v/>
      </c>
      <c r="M3824" s="7" t="str">
        <f>IF(ISBLANK(A3824),"",K3824/($M$1+SUM(K$3:K3823)))</f>
        <v/>
      </c>
      <c r="N3824" t="str">
        <f>IF(ISBLANK(A3824),"",IF(H3825=0,NETWORKDAYS($H$3,H3824,holiday!$B$2:$B$10),IF(DAY(H3824)&lt;DAY(H3825),NETWORKDAYS($H$3,H3824,holiday!$B$2:$B$10),0)))</f>
        <v/>
      </c>
      <c r="O3824" t="str">
        <f>IF(ISBLANK(A3824),"",SUMIF($A$3:$A3824,O$2,$B$3:$B3824))</f>
        <v/>
      </c>
      <c r="P3824" t="str">
        <f>IF(ISBLANK(A3824),"",SUMIF($A$3:$A3824,P$2,$B$3:$B3824))</f>
        <v/>
      </c>
      <c r="Q3824" t="str">
        <f>IF(ISBLANK(A3824),"",SUMIF($A$3:$A3824,Q$2,$B$3:$B3824))</f>
        <v/>
      </c>
      <c r="R3824" t="str">
        <f>IF(ISBLANK(A3824),"",SUMIF($A$3:$A3824,R$2,$B$3:$B3824))</f>
        <v/>
      </c>
      <c r="T3824" s="2" t="str">
        <f t="shared" si="483"/>
        <v/>
      </c>
      <c r="U3824" s="2" t="str">
        <f t="shared" si="484"/>
        <v/>
      </c>
      <c r="V3824" s="2" t="str">
        <f t="shared" si="485"/>
        <v/>
      </c>
      <c r="W3824" s="2" t="str">
        <f t="shared" si="486"/>
        <v/>
      </c>
    </row>
    <row r="3825" spans="8:23" x14ac:dyDescent="0.3">
      <c r="H3825" s="12">
        <f t="shared" si="479"/>
        <v>0</v>
      </c>
      <c r="I3825" s="2" t="str">
        <f t="shared" si="480"/>
        <v/>
      </c>
      <c r="J3825" s="2" t="str">
        <f>IF(ISBLANK(A3825),"",-SUM(I$3:I3825))</f>
        <v/>
      </c>
      <c r="K3825" s="2" t="str">
        <f t="shared" si="481"/>
        <v/>
      </c>
      <c r="L3825" s="7" t="str">
        <f t="shared" si="482"/>
        <v/>
      </c>
      <c r="M3825" s="7" t="str">
        <f>IF(ISBLANK(A3825),"",K3825/($M$1+SUM(K$3:K3824)))</f>
        <v/>
      </c>
      <c r="N3825" t="str">
        <f>IF(ISBLANK(A3825),"",IF(H3826=0,NETWORKDAYS($H$3,H3825,holiday!$B$2:$B$10),IF(DAY(H3825)&lt;DAY(H3826),NETWORKDAYS($H$3,H3825,holiday!$B$2:$B$10),0)))</f>
        <v/>
      </c>
      <c r="O3825" t="str">
        <f>IF(ISBLANK(A3825),"",SUMIF($A$3:$A3825,O$2,$B$3:$B3825))</f>
        <v/>
      </c>
      <c r="P3825" t="str">
        <f>IF(ISBLANK(A3825),"",SUMIF($A$3:$A3825,P$2,$B$3:$B3825))</f>
        <v/>
      </c>
      <c r="Q3825" t="str">
        <f>IF(ISBLANK(A3825),"",SUMIF($A$3:$A3825,Q$2,$B$3:$B3825))</f>
        <v/>
      </c>
      <c r="R3825" t="str">
        <f>IF(ISBLANK(A3825),"",SUMIF($A$3:$A3825,R$2,$B$3:$B3825))</f>
        <v/>
      </c>
      <c r="T3825" s="2" t="str">
        <f t="shared" si="483"/>
        <v/>
      </c>
      <c r="U3825" s="2" t="str">
        <f t="shared" si="484"/>
        <v/>
      </c>
      <c r="V3825" s="2" t="str">
        <f t="shared" si="485"/>
        <v/>
      </c>
      <c r="W3825" s="2" t="str">
        <f t="shared" si="486"/>
        <v/>
      </c>
    </row>
    <row r="3826" spans="8:23" x14ac:dyDescent="0.3">
      <c r="H3826" s="12">
        <f t="shared" si="479"/>
        <v>0</v>
      </c>
      <c r="I3826" s="2" t="str">
        <f t="shared" si="480"/>
        <v/>
      </c>
      <c r="J3826" s="2" t="str">
        <f>IF(ISBLANK(A3826),"",-SUM(I$3:I3826))</f>
        <v/>
      </c>
      <c r="K3826" s="2" t="str">
        <f t="shared" si="481"/>
        <v/>
      </c>
      <c r="L3826" s="7" t="str">
        <f t="shared" si="482"/>
        <v/>
      </c>
      <c r="M3826" s="7" t="str">
        <f>IF(ISBLANK(A3826),"",K3826/($M$1+SUM(K$3:K3825)))</f>
        <v/>
      </c>
      <c r="N3826" t="str">
        <f>IF(ISBLANK(A3826),"",IF(H3827=0,NETWORKDAYS($H$3,H3826,holiday!$B$2:$B$10),IF(DAY(H3826)&lt;DAY(H3827),NETWORKDAYS($H$3,H3826,holiday!$B$2:$B$10),0)))</f>
        <v/>
      </c>
      <c r="O3826" t="str">
        <f>IF(ISBLANK(A3826),"",SUMIF($A$3:$A3826,O$2,$B$3:$B3826))</f>
        <v/>
      </c>
      <c r="P3826" t="str">
        <f>IF(ISBLANK(A3826),"",SUMIF($A$3:$A3826,P$2,$B$3:$B3826))</f>
        <v/>
      </c>
      <c r="Q3826" t="str">
        <f>IF(ISBLANK(A3826),"",SUMIF($A$3:$A3826,Q$2,$B$3:$B3826))</f>
        <v/>
      </c>
      <c r="R3826" t="str">
        <f>IF(ISBLANK(A3826),"",SUMIF($A$3:$A3826,R$2,$B$3:$B3826))</f>
        <v/>
      </c>
      <c r="T3826" s="2" t="str">
        <f t="shared" si="483"/>
        <v/>
      </c>
      <c r="U3826" s="2" t="str">
        <f t="shared" si="484"/>
        <v/>
      </c>
      <c r="V3826" s="2" t="str">
        <f t="shared" si="485"/>
        <v/>
      </c>
      <c r="W3826" s="2" t="str">
        <f t="shared" si="486"/>
        <v/>
      </c>
    </row>
    <row r="3827" spans="8:23" x14ac:dyDescent="0.3">
      <c r="H3827" s="12">
        <f t="shared" si="479"/>
        <v>0</v>
      </c>
      <c r="I3827" s="2" t="str">
        <f t="shared" si="480"/>
        <v/>
      </c>
      <c r="J3827" s="2" t="str">
        <f>IF(ISBLANK(A3827),"",-SUM(I$3:I3827))</f>
        <v/>
      </c>
      <c r="K3827" s="2" t="str">
        <f t="shared" si="481"/>
        <v/>
      </c>
      <c r="L3827" s="7" t="str">
        <f t="shared" si="482"/>
        <v/>
      </c>
      <c r="M3827" s="7" t="str">
        <f>IF(ISBLANK(A3827),"",K3827/($M$1+SUM(K$3:K3826)))</f>
        <v/>
      </c>
      <c r="N3827" t="str">
        <f>IF(ISBLANK(A3827),"",IF(H3828=0,NETWORKDAYS($H$3,H3827,holiday!$B$2:$B$10),IF(DAY(H3827)&lt;DAY(H3828),NETWORKDAYS($H$3,H3827,holiday!$B$2:$B$10),0)))</f>
        <v/>
      </c>
      <c r="O3827" t="str">
        <f>IF(ISBLANK(A3827),"",SUMIF($A$3:$A3827,O$2,$B$3:$B3827))</f>
        <v/>
      </c>
      <c r="P3827" t="str">
        <f>IF(ISBLANK(A3827),"",SUMIF($A$3:$A3827,P$2,$B$3:$B3827))</f>
        <v/>
      </c>
      <c r="Q3827" t="str">
        <f>IF(ISBLANK(A3827),"",SUMIF($A$3:$A3827,Q$2,$B$3:$B3827))</f>
        <v/>
      </c>
      <c r="R3827" t="str">
        <f>IF(ISBLANK(A3827),"",SUMIF($A$3:$A3827,R$2,$B$3:$B3827))</f>
        <v/>
      </c>
      <c r="T3827" s="2" t="str">
        <f t="shared" si="483"/>
        <v/>
      </c>
      <c r="U3827" s="2" t="str">
        <f t="shared" si="484"/>
        <v/>
      </c>
      <c r="V3827" s="2" t="str">
        <f t="shared" si="485"/>
        <v/>
      </c>
      <c r="W3827" s="2" t="str">
        <f t="shared" si="486"/>
        <v/>
      </c>
    </row>
    <row r="3828" spans="8:23" x14ac:dyDescent="0.3">
      <c r="H3828" s="12">
        <f t="shared" si="479"/>
        <v>0</v>
      </c>
      <c r="I3828" s="2" t="str">
        <f t="shared" si="480"/>
        <v/>
      </c>
      <c r="J3828" s="2" t="str">
        <f>IF(ISBLANK(A3828),"",-SUM(I$3:I3828))</f>
        <v/>
      </c>
      <c r="K3828" s="2" t="str">
        <f t="shared" si="481"/>
        <v/>
      </c>
      <c r="L3828" s="7" t="str">
        <f t="shared" si="482"/>
        <v/>
      </c>
      <c r="M3828" s="7" t="str">
        <f>IF(ISBLANK(A3828),"",K3828/($M$1+SUM(K$3:K3827)))</f>
        <v/>
      </c>
      <c r="N3828" t="str">
        <f>IF(ISBLANK(A3828),"",IF(H3829=0,NETWORKDAYS($H$3,H3828,holiday!$B$2:$B$10),IF(DAY(H3828)&lt;DAY(H3829),NETWORKDAYS($H$3,H3828,holiday!$B$2:$B$10),0)))</f>
        <v/>
      </c>
      <c r="O3828" t="str">
        <f>IF(ISBLANK(A3828),"",SUMIF($A$3:$A3828,O$2,$B$3:$B3828))</f>
        <v/>
      </c>
      <c r="P3828" t="str">
        <f>IF(ISBLANK(A3828),"",SUMIF($A$3:$A3828,P$2,$B$3:$B3828))</f>
        <v/>
      </c>
      <c r="Q3828" t="str">
        <f>IF(ISBLANK(A3828),"",SUMIF($A$3:$A3828,Q$2,$B$3:$B3828))</f>
        <v/>
      </c>
      <c r="R3828" t="str">
        <f>IF(ISBLANK(A3828),"",SUMIF($A$3:$A3828,R$2,$B$3:$B3828))</f>
        <v/>
      </c>
      <c r="T3828" s="2" t="str">
        <f t="shared" si="483"/>
        <v/>
      </c>
      <c r="U3828" s="2" t="str">
        <f t="shared" si="484"/>
        <v/>
      </c>
      <c r="V3828" s="2" t="str">
        <f t="shared" si="485"/>
        <v/>
      </c>
      <c r="W3828" s="2" t="str">
        <f t="shared" si="486"/>
        <v/>
      </c>
    </row>
    <row r="3829" spans="8:23" x14ac:dyDescent="0.3">
      <c r="H3829" s="12">
        <f t="shared" si="479"/>
        <v>0</v>
      </c>
      <c r="I3829" s="2" t="str">
        <f t="shared" si="480"/>
        <v/>
      </c>
      <c r="J3829" s="2" t="str">
        <f>IF(ISBLANK(A3829),"",-SUM(I$3:I3829))</f>
        <v/>
      </c>
      <c r="K3829" s="2" t="str">
        <f t="shared" si="481"/>
        <v/>
      </c>
      <c r="L3829" s="7" t="str">
        <f t="shared" si="482"/>
        <v/>
      </c>
      <c r="M3829" s="7" t="str">
        <f>IF(ISBLANK(A3829),"",K3829/($M$1+SUM(K$3:K3828)))</f>
        <v/>
      </c>
      <c r="N3829" t="str">
        <f>IF(ISBLANK(A3829),"",IF(H3830=0,NETWORKDAYS($H$3,H3829,holiday!$B$2:$B$10),IF(DAY(H3829)&lt;DAY(H3830),NETWORKDAYS($H$3,H3829,holiday!$B$2:$B$10),0)))</f>
        <v/>
      </c>
      <c r="O3829" t="str">
        <f>IF(ISBLANK(A3829),"",SUMIF($A$3:$A3829,O$2,$B$3:$B3829))</f>
        <v/>
      </c>
      <c r="P3829" t="str">
        <f>IF(ISBLANK(A3829),"",SUMIF($A$3:$A3829,P$2,$B$3:$B3829))</f>
        <v/>
      </c>
      <c r="Q3829" t="str">
        <f>IF(ISBLANK(A3829),"",SUMIF($A$3:$A3829,Q$2,$B$3:$B3829))</f>
        <v/>
      </c>
      <c r="R3829" t="str">
        <f>IF(ISBLANK(A3829),"",SUMIF($A$3:$A3829,R$2,$B$3:$B3829))</f>
        <v/>
      </c>
      <c r="T3829" s="2" t="str">
        <f t="shared" si="483"/>
        <v/>
      </c>
      <c r="U3829" s="2" t="str">
        <f t="shared" si="484"/>
        <v/>
      </c>
      <c r="V3829" s="2" t="str">
        <f t="shared" si="485"/>
        <v/>
      </c>
      <c r="W3829" s="2" t="str">
        <f t="shared" si="486"/>
        <v/>
      </c>
    </row>
    <row r="3830" spans="8:23" x14ac:dyDescent="0.3">
      <c r="H3830" s="12">
        <f t="shared" si="479"/>
        <v>0</v>
      </c>
      <c r="I3830" s="2" t="str">
        <f t="shared" si="480"/>
        <v/>
      </c>
      <c r="J3830" s="2" t="str">
        <f>IF(ISBLANK(A3830),"",-SUM(I$3:I3830))</f>
        <v/>
      </c>
      <c r="K3830" s="2" t="str">
        <f t="shared" si="481"/>
        <v/>
      </c>
      <c r="L3830" s="7" t="str">
        <f t="shared" si="482"/>
        <v/>
      </c>
      <c r="M3830" s="7" t="str">
        <f>IF(ISBLANK(A3830),"",K3830/($M$1+SUM(K$3:K3829)))</f>
        <v/>
      </c>
      <c r="N3830" t="str">
        <f>IF(ISBLANK(A3830),"",IF(H3831=0,NETWORKDAYS($H$3,H3830,holiday!$B$2:$B$10),IF(DAY(H3830)&lt;DAY(H3831),NETWORKDAYS($H$3,H3830,holiday!$B$2:$B$10),0)))</f>
        <v/>
      </c>
      <c r="O3830" t="str">
        <f>IF(ISBLANK(A3830),"",SUMIF($A$3:$A3830,O$2,$B$3:$B3830))</f>
        <v/>
      </c>
      <c r="P3830" t="str">
        <f>IF(ISBLANK(A3830),"",SUMIF($A$3:$A3830,P$2,$B$3:$B3830))</f>
        <v/>
      </c>
      <c r="Q3830" t="str">
        <f>IF(ISBLANK(A3830),"",SUMIF($A$3:$A3830,Q$2,$B$3:$B3830))</f>
        <v/>
      </c>
      <c r="R3830" t="str">
        <f>IF(ISBLANK(A3830),"",SUMIF($A$3:$A3830,R$2,$B$3:$B3830))</f>
        <v/>
      </c>
      <c r="T3830" s="2" t="str">
        <f t="shared" si="483"/>
        <v/>
      </c>
      <c r="U3830" s="2" t="str">
        <f t="shared" si="484"/>
        <v/>
      </c>
      <c r="V3830" s="2" t="str">
        <f t="shared" si="485"/>
        <v/>
      </c>
      <c r="W3830" s="2" t="str">
        <f t="shared" si="486"/>
        <v/>
      </c>
    </row>
    <row r="3831" spans="8:23" x14ac:dyDescent="0.3">
      <c r="H3831" s="12">
        <f t="shared" si="479"/>
        <v>0</v>
      </c>
      <c r="I3831" s="2" t="str">
        <f t="shared" si="480"/>
        <v/>
      </c>
      <c r="J3831" s="2" t="str">
        <f>IF(ISBLANK(A3831),"",-SUM(I$3:I3831))</f>
        <v/>
      </c>
      <c r="K3831" s="2" t="str">
        <f t="shared" si="481"/>
        <v/>
      </c>
      <c r="L3831" s="7" t="str">
        <f t="shared" si="482"/>
        <v/>
      </c>
      <c r="M3831" s="7" t="str">
        <f>IF(ISBLANK(A3831),"",K3831/($M$1+SUM(K$3:K3830)))</f>
        <v/>
      </c>
      <c r="N3831" t="str">
        <f>IF(ISBLANK(A3831),"",IF(H3832=0,NETWORKDAYS($H$3,H3831,holiday!$B$2:$B$10),IF(DAY(H3831)&lt;DAY(H3832),NETWORKDAYS($H$3,H3831,holiday!$B$2:$B$10),0)))</f>
        <v/>
      </c>
      <c r="O3831" t="str">
        <f>IF(ISBLANK(A3831),"",SUMIF($A$3:$A3831,O$2,$B$3:$B3831))</f>
        <v/>
      </c>
      <c r="P3831" t="str">
        <f>IF(ISBLANK(A3831),"",SUMIF($A$3:$A3831,P$2,$B$3:$B3831))</f>
        <v/>
      </c>
      <c r="Q3831" t="str">
        <f>IF(ISBLANK(A3831),"",SUMIF($A$3:$A3831,Q$2,$B$3:$B3831))</f>
        <v/>
      </c>
      <c r="R3831" t="str">
        <f>IF(ISBLANK(A3831),"",SUMIF($A$3:$A3831,R$2,$B$3:$B3831))</f>
        <v/>
      </c>
      <c r="T3831" s="2" t="str">
        <f t="shared" si="483"/>
        <v/>
      </c>
      <c r="U3831" s="2" t="str">
        <f t="shared" si="484"/>
        <v/>
      </c>
      <c r="V3831" s="2" t="str">
        <f t="shared" si="485"/>
        <v/>
      </c>
      <c r="W3831" s="2" t="str">
        <f t="shared" si="486"/>
        <v/>
      </c>
    </row>
    <row r="3832" spans="8:23" x14ac:dyDescent="0.3">
      <c r="H3832" s="12">
        <f t="shared" si="479"/>
        <v>0</v>
      </c>
      <c r="I3832" s="2" t="str">
        <f t="shared" si="480"/>
        <v/>
      </c>
      <c r="J3832" s="2" t="str">
        <f>IF(ISBLANK(A3832),"",-SUM(I$3:I3832))</f>
        <v/>
      </c>
      <c r="K3832" s="2" t="str">
        <f t="shared" si="481"/>
        <v/>
      </c>
      <c r="L3832" s="7" t="str">
        <f t="shared" si="482"/>
        <v/>
      </c>
      <c r="M3832" s="7" t="str">
        <f>IF(ISBLANK(A3832),"",K3832/($M$1+SUM(K$3:K3831)))</f>
        <v/>
      </c>
      <c r="N3832" t="str">
        <f>IF(ISBLANK(A3832),"",IF(H3833=0,NETWORKDAYS($H$3,H3832,holiday!$B$2:$B$10),IF(DAY(H3832)&lt;DAY(H3833),NETWORKDAYS($H$3,H3832,holiday!$B$2:$B$10),0)))</f>
        <v/>
      </c>
      <c r="O3832" t="str">
        <f>IF(ISBLANK(A3832),"",SUMIF($A$3:$A3832,O$2,$B$3:$B3832))</f>
        <v/>
      </c>
      <c r="P3832" t="str">
        <f>IF(ISBLANK(A3832),"",SUMIF($A$3:$A3832,P$2,$B$3:$B3832))</f>
        <v/>
      </c>
      <c r="Q3832" t="str">
        <f>IF(ISBLANK(A3832),"",SUMIF($A$3:$A3832,Q$2,$B$3:$B3832))</f>
        <v/>
      </c>
      <c r="R3832" t="str">
        <f>IF(ISBLANK(A3832),"",SUMIF($A$3:$A3832,R$2,$B$3:$B3832))</f>
        <v/>
      </c>
      <c r="T3832" s="2" t="str">
        <f t="shared" si="483"/>
        <v/>
      </c>
      <c r="U3832" s="2" t="str">
        <f t="shared" si="484"/>
        <v/>
      </c>
      <c r="V3832" s="2" t="str">
        <f t="shared" si="485"/>
        <v/>
      </c>
      <c r="W3832" s="2" t="str">
        <f t="shared" si="486"/>
        <v/>
      </c>
    </row>
    <row r="3833" spans="8:23" x14ac:dyDescent="0.3">
      <c r="H3833" s="12">
        <f t="shared" si="479"/>
        <v>0</v>
      </c>
      <c r="I3833" s="2" t="str">
        <f t="shared" si="480"/>
        <v/>
      </c>
      <c r="J3833" s="2" t="str">
        <f>IF(ISBLANK(A3833),"",-SUM(I$3:I3833))</f>
        <v/>
      </c>
      <c r="K3833" s="2" t="str">
        <f t="shared" si="481"/>
        <v/>
      </c>
      <c r="L3833" s="7" t="str">
        <f t="shared" si="482"/>
        <v/>
      </c>
      <c r="M3833" s="7" t="str">
        <f>IF(ISBLANK(A3833),"",K3833/($M$1+SUM(K$3:K3832)))</f>
        <v/>
      </c>
      <c r="N3833" t="str">
        <f>IF(ISBLANK(A3833),"",IF(H3834=0,NETWORKDAYS($H$3,H3833,holiday!$B$2:$B$10),IF(DAY(H3833)&lt;DAY(H3834),NETWORKDAYS($H$3,H3833,holiday!$B$2:$B$10),0)))</f>
        <v/>
      </c>
      <c r="O3833" t="str">
        <f>IF(ISBLANK(A3833),"",SUMIF($A$3:$A3833,O$2,$B$3:$B3833))</f>
        <v/>
      </c>
      <c r="P3833" t="str">
        <f>IF(ISBLANK(A3833),"",SUMIF($A$3:$A3833,P$2,$B$3:$B3833))</f>
        <v/>
      </c>
      <c r="Q3833" t="str">
        <f>IF(ISBLANK(A3833),"",SUMIF($A$3:$A3833,Q$2,$B$3:$B3833))</f>
        <v/>
      </c>
      <c r="R3833" t="str">
        <f>IF(ISBLANK(A3833),"",SUMIF($A$3:$A3833,R$2,$B$3:$B3833))</f>
        <v/>
      </c>
      <c r="T3833" s="2" t="str">
        <f t="shared" si="483"/>
        <v/>
      </c>
      <c r="U3833" s="2" t="str">
        <f t="shared" si="484"/>
        <v/>
      </c>
      <c r="V3833" s="2" t="str">
        <f t="shared" si="485"/>
        <v/>
      </c>
      <c r="W3833" s="2" t="str">
        <f t="shared" si="486"/>
        <v/>
      </c>
    </row>
    <row r="3834" spans="8:23" x14ac:dyDescent="0.3">
      <c r="H3834" s="12">
        <f t="shared" si="479"/>
        <v>0</v>
      </c>
      <c r="I3834" s="2" t="str">
        <f t="shared" si="480"/>
        <v/>
      </c>
      <c r="J3834" s="2" t="str">
        <f>IF(ISBLANK(A3834),"",-SUM(I$3:I3834))</f>
        <v/>
      </c>
      <c r="K3834" s="2" t="str">
        <f t="shared" si="481"/>
        <v/>
      </c>
      <c r="L3834" s="7" t="str">
        <f t="shared" si="482"/>
        <v/>
      </c>
      <c r="M3834" s="7" t="str">
        <f>IF(ISBLANK(A3834),"",K3834/($M$1+SUM(K$3:K3833)))</f>
        <v/>
      </c>
      <c r="N3834" t="str">
        <f>IF(ISBLANK(A3834),"",IF(H3835=0,NETWORKDAYS($H$3,H3834,holiday!$B$2:$B$10),IF(DAY(H3834)&lt;DAY(H3835),NETWORKDAYS($H$3,H3834,holiday!$B$2:$B$10),0)))</f>
        <v/>
      </c>
      <c r="O3834" t="str">
        <f>IF(ISBLANK(A3834),"",SUMIF($A$3:$A3834,O$2,$B$3:$B3834))</f>
        <v/>
      </c>
      <c r="P3834" t="str">
        <f>IF(ISBLANK(A3834),"",SUMIF($A$3:$A3834,P$2,$B$3:$B3834))</f>
        <v/>
      </c>
      <c r="Q3834" t="str">
        <f>IF(ISBLANK(A3834),"",SUMIF($A$3:$A3834,Q$2,$B$3:$B3834))</f>
        <v/>
      </c>
      <c r="R3834" t="str">
        <f>IF(ISBLANK(A3834),"",SUMIF($A$3:$A3834,R$2,$B$3:$B3834))</f>
        <v/>
      </c>
      <c r="T3834" s="2" t="str">
        <f t="shared" si="483"/>
        <v/>
      </c>
      <c r="U3834" s="2" t="str">
        <f t="shared" si="484"/>
        <v/>
      </c>
      <c r="V3834" s="2" t="str">
        <f t="shared" si="485"/>
        <v/>
      </c>
      <c r="W3834" s="2" t="str">
        <f t="shared" si="486"/>
        <v/>
      </c>
    </row>
    <row r="3835" spans="8:23" x14ac:dyDescent="0.3">
      <c r="H3835" s="12">
        <f t="shared" si="479"/>
        <v>0</v>
      </c>
      <c r="I3835" s="2" t="str">
        <f t="shared" si="480"/>
        <v/>
      </c>
      <c r="J3835" s="2" t="str">
        <f>IF(ISBLANK(A3835),"",-SUM(I$3:I3835))</f>
        <v/>
      </c>
      <c r="K3835" s="2" t="str">
        <f t="shared" si="481"/>
        <v/>
      </c>
      <c r="L3835" s="7" t="str">
        <f t="shared" si="482"/>
        <v/>
      </c>
      <c r="M3835" s="7" t="str">
        <f>IF(ISBLANK(A3835),"",K3835/($M$1+SUM(K$3:K3834)))</f>
        <v/>
      </c>
      <c r="N3835" t="str">
        <f>IF(ISBLANK(A3835),"",IF(H3836=0,NETWORKDAYS($H$3,H3835,holiday!$B$2:$B$10),IF(DAY(H3835)&lt;DAY(H3836),NETWORKDAYS($H$3,H3835,holiday!$B$2:$B$10),0)))</f>
        <v/>
      </c>
      <c r="O3835" t="str">
        <f>IF(ISBLANK(A3835),"",SUMIF($A$3:$A3835,O$2,$B$3:$B3835))</f>
        <v/>
      </c>
      <c r="P3835" t="str">
        <f>IF(ISBLANK(A3835),"",SUMIF($A$3:$A3835,P$2,$B$3:$B3835))</f>
        <v/>
      </c>
      <c r="Q3835" t="str">
        <f>IF(ISBLANK(A3835),"",SUMIF($A$3:$A3835,Q$2,$B$3:$B3835))</f>
        <v/>
      </c>
      <c r="R3835" t="str">
        <f>IF(ISBLANK(A3835),"",SUMIF($A$3:$A3835,R$2,$B$3:$B3835))</f>
        <v/>
      </c>
      <c r="T3835" s="2" t="str">
        <f t="shared" si="483"/>
        <v/>
      </c>
      <c r="U3835" s="2" t="str">
        <f t="shared" si="484"/>
        <v/>
      </c>
      <c r="V3835" s="2" t="str">
        <f t="shared" si="485"/>
        <v/>
      </c>
      <c r="W3835" s="2" t="str">
        <f t="shared" si="486"/>
        <v/>
      </c>
    </row>
    <row r="3836" spans="8:23" x14ac:dyDescent="0.3">
      <c r="H3836" s="12">
        <f t="shared" si="479"/>
        <v>0</v>
      </c>
      <c r="I3836" s="2" t="str">
        <f t="shared" si="480"/>
        <v/>
      </c>
      <c r="J3836" s="2" t="str">
        <f>IF(ISBLANK(A3836),"",-SUM(I$3:I3836))</f>
        <v/>
      </c>
      <c r="K3836" s="2" t="str">
        <f t="shared" si="481"/>
        <v/>
      </c>
      <c r="L3836" s="7" t="str">
        <f t="shared" si="482"/>
        <v/>
      </c>
      <c r="M3836" s="7" t="str">
        <f>IF(ISBLANK(A3836),"",K3836/($M$1+SUM(K$3:K3835)))</f>
        <v/>
      </c>
      <c r="N3836" t="str">
        <f>IF(ISBLANK(A3836),"",IF(H3837=0,NETWORKDAYS($H$3,H3836,holiday!$B$2:$B$10),IF(DAY(H3836)&lt;DAY(H3837),NETWORKDAYS($H$3,H3836,holiday!$B$2:$B$10),0)))</f>
        <v/>
      </c>
      <c r="O3836" t="str">
        <f>IF(ISBLANK(A3836),"",SUMIF($A$3:$A3836,O$2,$B$3:$B3836))</f>
        <v/>
      </c>
      <c r="P3836" t="str">
        <f>IF(ISBLANK(A3836),"",SUMIF($A$3:$A3836,P$2,$B$3:$B3836))</f>
        <v/>
      </c>
      <c r="Q3836" t="str">
        <f>IF(ISBLANK(A3836),"",SUMIF($A$3:$A3836,Q$2,$B$3:$B3836))</f>
        <v/>
      </c>
      <c r="R3836" t="str">
        <f>IF(ISBLANK(A3836),"",SUMIF($A$3:$A3836,R$2,$B$3:$B3836))</f>
        <v/>
      </c>
      <c r="T3836" s="2" t="str">
        <f t="shared" si="483"/>
        <v/>
      </c>
      <c r="U3836" s="2" t="str">
        <f t="shared" si="484"/>
        <v/>
      </c>
      <c r="V3836" s="2" t="str">
        <f t="shared" si="485"/>
        <v/>
      </c>
      <c r="W3836" s="2" t="str">
        <f t="shared" si="486"/>
        <v/>
      </c>
    </row>
    <row r="3837" spans="8:23" x14ac:dyDescent="0.3">
      <c r="H3837" s="12">
        <f t="shared" si="479"/>
        <v>0</v>
      </c>
      <c r="I3837" s="2" t="str">
        <f t="shared" si="480"/>
        <v/>
      </c>
      <c r="J3837" s="2" t="str">
        <f>IF(ISBLANK(A3837),"",-SUM(I$3:I3837))</f>
        <v/>
      </c>
      <c r="K3837" s="2" t="str">
        <f t="shared" si="481"/>
        <v/>
      </c>
      <c r="L3837" s="7" t="str">
        <f t="shared" si="482"/>
        <v/>
      </c>
      <c r="M3837" s="7" t="str">
        <f>IF(ISBLANK(A3837),"",K3837/($M$1+SUM(K$3:K3836)))</f>
        <v/>
      </c>
      <c r="N3837" t="str">
        <f>IF(ISBLANK(A3837),"",IF(H3838=0,NETWORKDAYS($H$3,H3837,holiday!$B$2:$B$10),IF(DAY(H3837)&lt;DAY(H3838),NETWORKDAYS($H$3,H3837,holiday!$B$2:$B$10),0)))</f>
        <v/>
      </c>
      <c r="O3837" t="str">
        <f>IF(ISBLANK(A3837),"",SUMIF($A$3:$A3837,O$2,$B$3:$B3837))</f>
        <v/>
      </c>
      <c r="P3837" t="str">
        <f>IF(ISBLANK(A3837),"",SUMIF($A$3:$A3837,P$2,$B$3:$B3837))</f>
        <v/>
      </c>
      <c r="Q3837" t="str">
        <f>IF(ISBLANK(A3837),"",SUMIF($A$3:$A3837,Q$2,$B$3:$B3837))</f>
        <v/>
      </c>
      <c r="R3837" t="str">
        <f>IF(ISBLANK(A3837),"",SUMIF($A$3:$A3837,R$2,$B$3:$B3837))</f>
        <v/>
      </c>
      <c r="T3837" s="2" t="str">
        <f t="shared" si="483"/>
        <v/>
      </c>
      <c r="U3837" s="2" t="str">
        <f t="shared" si="484"/>
        <v/>
      </c>
      <c r="V3837" s="2" t="str">
        <f t="shared" si="485"/>
        <v/>
      </c>
      <c r="W3837" s="2" t="str">
        <f t="shared" si="486"/>
        <v/>
      </c>
    </row>
    <row r="3838" spans="8:23" x14ac:dyDescent="0.3">
      <c r="H3838" s="12">
        <f t="shared" si="479"/>
        <v>0</v>
      </c>
      <c r="I3838" s="2" t="str">
        <f t="shared" si="480"/>
        <v/>
      </c>
      <c r="J3838" s="2" t="str">
        <f>IF(ISBLANK(A3838),"",-SUM(I$3:I3838))</f>
        <v/>
      </c>
      <c r="K3838" s="2" t="str">
        <f t="shared" si="481"/>
        <v/>
      </c>
      <c r="L3838" s="7" t="str">
        <f t="shared" si="482"/>
        <v/>
      </c>
      <c r="M3838" s="7" t="str">
        <f>IF(ISBLANK(A3838),"",K3838/($M$1+SUM(K$3:K3837)))</f>
        <v/>
      </c>
      <c r="N3838" t="str">
        <f>IF(ISBLANK(A3838),"",IF(H3839=0,NETWORKDAYS($H$3,H3838,holiday!$B$2:$B$10),IF(DAY(H3838)&lt;DAY(H3839),NETWORKDAYS($H$3,H3838,holiday!$B$2:$B$10),0)))</f>
        <v/>
      </c>
      <c r="O3838" t="str">
        <f>IF(ISBLANK(A3838),"",SUMIF($A$3:$A3838,O$2,$B$3:$B3838))</f>
        <v/>
      </c>
      <c r="P3838" t="str">
        <f>IF(ISBLANK(A3838),"",SUMIF($A$3:$A3838,P$2,$B$3:$B3838))</f>
        <v/>
      </c>
      <c r="Q3838" t="str">
        <f>IF(ISBLANK(A3838),"",SUMIF($A$3:$A3838,Q$2,$B$3:$B3838))</f>
        <v/>
      </c>
      <c r="R3838" t="str">
        <f>IF(ISBLANK(A3838),"",SUMIF($A$3:$A3838,R$2,$B$3:$B3838))</f>
        <v/>
      </c>
      <c r="T3838" s="2" t="str">
        <f t="shared" si="483"/>
        <v/>
      </c>
      <c r="U3838" s="2" t="str">
        <f t="shared" si="484"/>
        <v/>
      </c>
      <c r="V3838" s="2" t="str">
        <f t="shared" si="485"/>
        <v/>
      </c>
      <c r="W3838" s="2" t="str">
        <f t="shared" si="486"/>
        <v/>
      </c>
    </row>
    <row r="3839" spans="8:23" x14ac:dyDescent="0.3">
      <c r="H3839" s="12">
        <f t="shared" si="479"/>
        <v>0</v>
      </c>
      <c r="I3839" s="2" t="str">
        <f t="shared" si="480"/>
        <v/>
      </c>
      <c r="J3839" s="2" t="str">
        <f>IF(ISBLANK(A3839),"",-SUM(I$3:I3839))</f>
        <v/>
      </c>
      <c r="K3839" s="2" t="str">
        <f t="shared" si="481"/>
        <v/>
      </c>
      <c r="L3839" s="7" t="str">
        <f t="shared" si="482"/>
        <v/>
      </c>
      <c r="M3839" s="7" t="str">
        <f>IF(ISBLANK(A3839),"",K3839/($M$1+SUM(K$3:K3838)))</f>
        <v/>
      </c>
      <c r="N3839" t="str">
        <f>IF(ISBLANK(A3839),"",IF(H3840=0,NETWORKDAYS($H$3,H3839,holiday!$B$2:$B$10),IF(DAY(H3839)&lt;DAY(H3840),NETWORKDAYS($H$3,H3839,holiday!$B$2:$B$10),0)))</f>
        <v/>
      </c>
      <c r="O3839" t="str">
        <f>IF(ISBLANK(A3839),"",SUMIF($A$3:$A3839,O$2,$B$3:$B3839))</f>
        <v/>
      </c>
      <c r="P3839" t="str">
        <f>IF(ISBLANK(A3839),"",SUMIF($A$3:$A3839,P$2,$B$3:$B3839))</f>
        <v/>
      </c>
      <c r="Q3839" t="str">
        <f>IF(ISBLANK(A3839),"",SUMIF($A$3:$A3839,Q$2,$B$3:$B3839))</f>
        <v/>
      </c>
      <c r="R3839" t="str">
        <f>IF(ISBLANK(A3839),"",SUMIF($A$3:$A3839,R$2,$B$3:$B3839))</f>
        <v/>
      </c>
      <c r="T3839" s="2" t="str">
        <f t="shared" si="483"/>
        <v/>
      </c>
      <c r="U3839" s="2" t="str">
        <f t="shared" si="484"/>
        <v/>
      </c>
      <c r="V3839" s="2" t="str">
        <f t="shared" si="485"/>
        <v/>
      </c>
      <c r="W3839" s="2" t="str">
        <f t="shared" si="486"/>
        <v/>
      </c>
    </row>
    <row r="3840" spans="8:23" x14ac:dyDescent="0.3">
      <c r="H3840" s="12">
        <f t="shared" si="479"/>
        <v>0</v>
      </c>
      <c r="I3840" s="2" t="str">
        <f t="shared" si="480"/>
        <v/>
      </c>
      <c r="J3840" s="2" t="str">
        <f>IF(ISBLANK(A3840),"",-SUM(I$3:I3840))</f>
        <v/>
      </c>
      <c r="K3840" s="2" t="str">
        <f t="shared" si="481"/>
        <v/>
      </c>
      <c r="L3840" s="7" t="str">
        <f t="shared" si="482"/>
        <v/>
      </c>
      <c r="M3840" s="7" t="str">
        <f>IF(ISBLANK(A3840),"",K3840/($M$1+SUM(K$3:K3839)))</f>
        <v/>
      </c>
      <c r="N3840" t="str">
        <f>IF(ISBLANK(A3840),"",IF(H3841=0,NETWORKDAYS($H$3,H3840,holiday!$B$2:$B$10),IF(DAY(H3840)&lt;DAY(H3841),NETWORKDAYS($H$3,H3840,holiday!$B$2:$B$10),0)))</f>
        <v/>
      </c>
      <c r="O3840" t="str">
        <f>IF(ISBLANK(A3840),"",SUMIF($A$3:$A3840,O$2,$B$3:$B3840))</f>
        <v/>
      </c>
      <c r="P3840" t="str">
        <f>IF(ISBLANK(A3840),"",SUMIF($A$3:$A3840,P$2,$B$3:$B3840))</f>
        <v/>
      </c>
      <c r="Q3840" t="str">
        <f>IF(ISBLANK(A3840),"",SUMIF($A$3:$A3840,Q$2,$B$3:$B3840))</f>
        <v/>
      </c>
      <c r="R3840" t="str">
        <f>IF(ISBLANK(A3840),"",SUMIF($A$3:$A3840,R$2,$B$3:$B3840))</f>
        <v/>
      </c>
      <c r="T3840" s="2" t="str">
        <f t="shared" si="483"/>
        <v/>
      </c>
      <c r="U3840" s="2" t="str">
        <f t="shared" si="484"/>
        <v/>
      </c>
      <c r="V3840" s="2" t="str">
        <f t="shared" si="485"/>
        <v/>
      </c>
      <c r="W3840" s="2" t="str">
        <f t="shared" si="486"/>
        <v/>
      </c>
    </row>
    <row r="3841" spans="8:23" x14ac:dyDescent="0.3">
      <c r="H3841" s="12">
        <f t="shared" si="479"/>
        <v>0</v>
      </c>
      <c r="I3841" s="2" t="str">
        <f t="shared" si="480"/>
        <v/>
      </c>
      <c r="J3841" s="2" t="str">
        <f>IF(ISBLANK(A3841),"",-SUM(I$3:I3841))</f>
        <v/>
      </c>
      <c r="K3841" s="2" t="str">
        <f t="shared" si="481"/>
        <v/>
      </c>
      <c r="L3841" s="7" t="str">
        <f t="shared" si="482"/>
        <v/>
      </c>
      <c r="M3841" s="7" t="str">
        <f>IF(ISBLANK(A3841),"",K3841/($M$1+SUM(K$3:K3840)))</f>
        <v/>
      </c>
      <c r="N3841" t="str">
        <f>IF(ISBLANK(A3841),"",IF(H3842=0,NETWORKDAYS($H$3,H3841,holiday!$B$2:$B$10),IF(DAY(H3841)&lt;DAY(H3842),NETWORKDAYS($H$3,H3841,holiday!$B$2:$B$10),0)))</f>
        <v/>
      </c>
      <c r="O3841" t="str">
        <f>IF(ISBLANK(A3841),"",SUMIF($A$3:$A3841,O$2,$B$3:$B3841))</f>
        <v/>
      </c>
      <c r="P3841" t="str">
        <f>IF(ISBLANK(A3841),"",SUMIF($A$3:$A3841,P$2,$B$3:$B3841))</f>
        <v/>
      </c>
      <c r="Q3841" t="str">
        <f>IF(ISBLANK(A3841),"",SUMIF($A$3:$A3841,Q$2,$B$3:$B3841))</f>
        <v/>
      </c>
      <c r="R3841" t="str">
        <f>IF(ISBLANK(A3841),"",SUMIF($A$3:$A3841,R$2,$B$3:$B3841))</f>
        <v/>
      </c>
      <c r="T3841" s="2" t="str">
        <f t="shared" si="483"/>
        <v/>
      </c>
      <c r="U3841" s="2" t="str">
        <f t="shared" si="484"/>
        <v/>
      </c>
      <c r="V3841" s="2" t="str">
        <f t="shared" si="485"/>
        <v/>
      </c>
      <c r="W3841" s="2" t="str">
        <f t="shared" si="486"/>
        <v/>
      </c>
    </row>
    <row r="3842" spans="8:23" x14ac:dyDescent="0.3">
      <c r="H3842" s="12">
        <f t="shared" si="479"/>
        <v>0</v>
      </c>
      <c r="I3842" s="2" t="str">
        <f t="shared" si="480"/>
        <v/>
      </c>
      <c r="J3842" s="2" t="str">
        <f>IF(ISBLANK(A3842),"",-SUM(I$3:I3842))</f>
        <v/>
      </c>
      <c r="K3842" s="2" t="str">
        <f t="shared" si="481"/>
        <v/>
      </c>
      <c r="L3842" s="7" t="str">
        <f t="shared" si="482"/>
        <v/>
      </c>
      <c r="M3842" s="7" t="str">
        <f>IF(ISBLANK(A3842),"",K3842/($M$1+SUM(K$3:K3841)))</f>
        <v/>
      </c>
      <c r="N3842" t="str">
        <f>IF(ISBLANK(A3842),"",IF(H3843=0,NETWORKDAYS($H$3,H3842,holiday!$B$2:$B$10),IF(DAY(H3842)&lt;DAY(H3843),NETWORKDAYS($H$3,H3842,holiday!$B$2:$B$10),0)))</f>
        <v/>
      </c>
      <c r="O3842" t="str">
        <f>IF(ISBLANK(A3842),"",SUMIF($A$3:$A3842,O$2,$B$3:$B3842))</f>
        <v/>
      </c>
      <c r="P3842" t="str">
        <f>IF(ISBLANK(A3842),"",SUMIF($A$3:$A3842,P$2,$B$3:$B3842))</f>
        <v/>
      </c>
      <c r="Q3842" t="str">
        <f>IF(ISBLANK(A3842),"",SUMIF($A$3:$A3842,Q$2,$B$3:$B3842))</f>
        <v/>
      </c>
      <c r="R3842" t="str">
        <f>IF(ISBLANK(A3842),"",SUMIF($A$3:$A3842,R$2,$B$3:$B3842))</f>
        <v/>
      </c>
      <c r="T3842" s="2" t="str">
        <f t="shared" si="483"/>
        <v/>
      </c>
      <c r="U3842" s="2" t="str">
        <f t="shared" si="484"/>
        <v/>
      </c>
      <c r="V3842" s="2" t="str">
        <f t="shared" si="485"/>
        <v/>
      </c>
      <c r="W3842" s="2" t="str">
        <f t="shared" si="486"/>
        <v/>
      </c>
    </row>
    <row r="3843" spans="8:23" x14ac:dyDescent="0.3">
      <c r="H3843" s="12">
        <f t="shared" si="479"/>
        <v>0</v>
      </c>
      <c r="I3843" s="2" t="str">
        <f t="shared" si="480"/>
        <v/>
      </c>
      <c r="J3843" s="2" t="str">
        <f>IF(ISBLANK(A3843),"",-SUM(I$3:I3843))</f>
        <v/>
      </c>
      <c r="K3843" s="2" t="str">
        <f t="shared" si="481"/>
        <v/>
      </c>
      <c r="L3843" s="7" t="str">
        <f t="shared" si="482"/>
        <v/>
      </c>
      <c r="M3843" s="7" t="str">
        <f>IF(ISBLANK(A3843),"",K3843/($M$1+SUM(K$3:K3842)))</f>
        <v/>
      </c>
      <c r="N3843" t="str">
        <f>IF(ISBLANK(A3843),"",IF(H3844=0,NETWORKDAYS($H$3,H3843,holiday!$B$2:$B$10),IF(DAY(H3843)&lt;DAY(H3844),NETWORKDAYS($H$3,H3843,holiday!$B$2:$B$10),0)))</f>
        <v/>
      </c>
      <c r="O3843" t="str">
        <f>IF(ISBLANK(A3843),"",SUMIF($A$3:$A3843,O$2,$B$3:$B3843))</f>
        <v/>
      </c>
      <c r="P3843" t="str">
        <f>IF(ISBLANK(A3843),"",SUMIF($A$3:$A3843,P$2,$B$3:$B3843))</f>
        <v/>
      </c>
      <c r="Q3843" t="str">
        <f>IF(ISBLANK(A3843),"",SUMIF($A$3:$A3843,Q$2,$B$3:$B3843))</f>
        <v/>
      </c>
      <c r="R3843" t="str">
        <f>IF(ISBLANK(A3843),"",SUMIF($A$3:$A3843,R$2,$B$3:$B3843))</f>
        <v/>
      </c>
      <c r="T3843" s="2" t="str">
        <f t="shared" si="483"/>
        <v/>
      </c>
      <c r="U3843" s="2" t="str">
        <f t="shared" si="484"/>
        <v/>
      </c>
      <c r="V3843" s="2" t="str">
        <f t="shared" si="485"/>
        <v/>
      </c>
      <c r="W3843" s="2" t="str">
        <f t="shared" si="486"/>
        <v/>
      </c>
    </row>
    <row r="3844" spans="8:23" x14ac:dyDescent="0.3">
      <c r="H3844" s="12">
        <f t="shared" ref="H3844:H3907" si="487">IF(ISBLANK(D3844),,LEFT(D3844,LEN(D3844)-6)*1)</f>
        <v>0</v>
      </c>
      <c r="I3844" s="2" t="str">
        <f t="shared" si="480"/>
        <v/>
      </c>
      <c r="J3844" s="2" t="str">
        <f>IF(ISBLANK(A3844),"",-SUM(I$3:I3844))</f>
        <v/>
      </c>
      <c r="K3844" s="2" t="str">
        <f t="shared" si="481"/>
        <v/>
      </c>
      <c r="L3844" s="7" t="str">
        <f t="shared" si="482"/>
        <v/>
      </c>
      <c r="M3844" s="7" t="str">
        <f>IF(ISBLANK(A3844),"",K3844/($M$1+SUM(K$3:K3843)))</f>
        <v/>
      </c>
      <c r="N3844" t="str">
        <f>IF(ISBLANK(A3844),"",IF(H3845=0,NETWORKDAYS($H$3,H3844,holiday!$B$2:$B$10),IF(DAY(H3844)&lt;DAY(H3845),NETWORKDAYS($H$3,H3844,holiday!$B$2:$B$10),0)))</f>
        <v/>
      </c>
      <c r="O3844" t="str">
        <f>IF(ISBLANK(A3844),"",SUMIF($A$3:$A3844,O$2,$B$3:$B3844))</f>
        <v/>
      </c>
      <c r="P3844" t="str">
        <f>IF(ISBLANK(A3844),"",SUMIF($A$3:$A3844,P$2,$B$3:$B3844))</f>
        <v/>
      </c>
      <c r="Q3844" t="str">
        <f>IF(ISBLANK(A3844),"",SUMIF($A$3:$A3844,Q$2,$B$3:$B3844))</f>
        <v/>
      </c>
      <c r="R3844" t="str">
        <f>IF(ISBLANK(A3844),"",SUMIF($A$3:$A3844,R$2,$B$3:$B3844))</f>
        <v/>
      </c>
      <c r="T3844" s="2" t="str">
        <f t="shared" si="483"/>
        <v/>
      </c>
      <c r="U3844" s="2" t="str">
        <f t="shared" si="484"/>
        <v/>
      </c>
      <c r="V3844" s="2" t="str">
        <f t="shared" si="485"/>
        <v/>
      </c>
      <c r="W3844" s="2" t="str">
        <f t="shared" si="486"/>
        <v/>
      </c>
    </row>
    <row r="3845" spans="8:23" x14ac:dyDescent="0.3">
      <c r="H3845" s="12">
        <f t="shared" si="487"/>
        <v>0</v>
      </c>
      <c r="I3845" s="2" t="str">
        <f t="shared" si="480"/>
        <v/>
      </c>
      <c r="J3845" s="2" t="str">
        <f>IF(ISBLANK(A3845),"",-SUM(I$3:I3845))</f>
        <v/>
      </c>
      <c r="K3845" s="2" t="str">
        <f t="shared" si="481"/>
        <v/>
      </c>
      <c r="L3845" s="7" t="str">
        <f t="shared" si="482"/>
        <v/>
      </c>
      <c r="M3845" s="7" t="str">
        <f>IF(ISBLANK(A3845),"",K3845/($M$1+SUM(K$3:K3844)))</f>
        <v/>
      </c>
      <c r="N3845" t="str">
        <f>IF(ISBLANK(A3845),"",IF(H3846=0,NETWORKDAYS($H$3,H3845,holiday!$B$2:$B$10),IF(DAY(H3845)&lt;DAY(H3846),NETWORKDAYS($H$3,H3845,holiday!$B$2:$B$10),0)))</f>
        <v/>
      </c>
      <c r="O3845" t="str">
        <f>IF(ISBLANK(A3845),"",SUMIF($A$3:$A3845,O$2,$B$3:$B3845))</f>
        <v/>
      </c>
      <c r="P3845" t="str">
        <f>IF(ISBLANK(A3845),"",SUMIF($A$3:$A3845,P$2,$B$3:$B3845))</f>
        <v/>
      </c>
      <c r="Q3845" t="str">
        <f>IF(ISBLANK(A3845),"",SUMIF($A$3:$A3845,Q$2,$B$3:$B3845))</f>
        <v/>
      </c>
      <c r="R3845" t="str">
        <f>IF(ISBLANK(A3845),"",SUMIF($A$3:$A3845,R$2,$B$3:$B3845))</f>
        <v/>
      </c>
      <c r="T3845" s="2" t="str">
        <f t="shared" si="483"/>
        <v/>
      </c>
      <c r="U3845" s="2" t="str">
        <f t="shared" si="484"/>
        <v/>
      </c>
      <c r="V3845" s="2" t="str">
        <f t="shared" si="485"/>
        <v/>
      </c>
      <c r="W3845" s="2" t="str">
        <f t="shared" si="486"/>
        <v/>
      </c>
    </row>
    <row r="3846" spans="8:23" x14ac:dyDescent="0.3">
      <c r="H3846" s="12">
        <f t="shared" si="487"/>
        <v>0</v>
      </c>
      <c r="I3846" s="2" t="str">
        <f t="shared" si="480"/>
        <v/>
      </c>
      <c r="J3846" s="2" t="str">
        <f>IF(ISBLANK(A3846),"",-SUM(I$3:I3846))</f>
        <v/>
      </c>
      <c r="K3846" s="2" t="str">
        <f t="shared" si="481"/>
        <v/>
      </c>
      <c r="L3846" s="7" t="str">
        <f t="shared" si="482"/>
        <v/>
      </c>
      <c r="M3846" s="7" t="str">
        <f>IF(ISBLANK(A3846),"",K3846/($M$1+SUM(K$3:K3845)))</f>
        <v/>
      </c>
      <c r="N3846" t="str">
        <f>IF(ISBLANK(A3846),"",IF(H3847=0,NETWORKDAYS($H$3,H3846,holiday!$B$2:$B$10),IF(DAY(H3846)&lt;DAY(H3847),NETWORKDAYS($H$3,H3846,holiday!$B$2:$B$10),0)))</f>
        <v/>
      </c>
      <c r="O3846" t="str">
        <f>IF(ISBLANK(A3846),"",SUMIF($A$3:$A3846,O$2,$B$3:$B3846))</f>
        <v/>
      </c>
      <c r="P3846" t="str">
        <f>IF(ISBLANK(A3846),"",SUMIF($A$3:$A3846,P$2,$B$3:$B3846))</f>
        <v/>
      </c>
      <c r="Q3846" t="str">
        <f>IF(ISBLANK(A3846),"",SUMIF($A$3:$A3846,Q$2,$B$3:$B3846))</f>
        <v/>
      </c>
      <c r="R3846" t="str">
        <f>IF(ISBLANK(A3846),"",SUMIF($A$3:$A3846,R$2,$B$3:$B3846))</f>
        <v/>
      </c>
      <c r="T3846" s="2" t="str">
        <f t="shared" si="483"/>
        <v/>
      </c>
      <c r="U3846" s="2" t="str">
        <f t="shared" si="484"/>
        <v/>
      </c>
      <c r="V3846" s="2" t="str">
        <f t="shared" si="485"/>
        <v/>
      </c>
      <c r="W3846" s="2" t="str">
        <f t="shared" si="486"/>
        <v/>
      </c>
    </row>
    <row r="3847" spans="8:23" x14ac:dyDescent="0.3">
      <c r="H3847" s="12">
        <f t="shared" si="487"/>
        <v>0</v>
      </c>
      <c r="I3847" s="2" t="str">
        <f t="shared" si="480"/>
        <v/>
      </c>
      <c r="J3847" s="2" t="str">
        <f>IF(ISBLANK(A3847),"",-SUM(I$3:I3847))</f>
        <v/>
      </c>
      <c r="K3847" s="2" t="str">
        <f t="shared" si="481"/>
        <v/>
      </c>
      <c r="L3847" s="7" t="str">
        <f t="shared" si="482"/>
        <v/>
      </c>
      <c r="M3847" s="7" t="str">
        <f>IF(ISBLANK(A3847),"",K3847/($M$1+SUM(K$3:K3846)))</f>
        <v/>
      </c>
      <c r="N3847" t="str">
        <f>IF(ISBLANK(A3847),"",IF(H3848=0,NETWORKDAYS($H$3,H3847,holiday!$B$2:$B$10),IF(DAY(H3847)&lt;DAY(H3848),NETWORKDAYS($H$3,H3847,holiday!$B$2:$B$10),0)))</f>
        <v/>
      </c>
      <c r="O3847" t="str">
        <f>IF(ISBLANK(A3847),"",SUMIF($A$3:$A3847,O$2,$B$3:$B3847))</f>
        <v/>
      </c>
      <c r="P3847" t="str">
        <f>IF(ISBLANK(A3847),"",SUMIF($A$3:$A3847,P$2,$B$3:$B3847))</f>
        <v/>
      </c>
      <c r="Q3847" t="str">
        <f>IF(ISBLANK(A3847),"",SUMIF($A$3:$A3847,Q$2,$B$3:$B3847))</f>
        <v/>
      </c>
      <c r="R3847" t="str">
        <f>IF(ISBLANK(A3847),"",SUMIF($A$3:$A3847,R$2,$B$3:$B3847))</f>
        <v/>
      </c>
      <c r="T3847" s="2" t="str">
        <f t="shared" si="483"/>
        <v/>
      </c>
      <c r="U3847" s="2" t="str">
        <f t="shared" si="484"/>
        <v/>
      </c>
      <c r="V3847" s="2" t="str">
        <f t="shared" si="485"/>
        <v/>
      </c>
      <c r="W3847" s="2" t="str">
        <f t="shared" si="486"/>
        <v/>
      </c>
    </row>
    <row r="3848" spans="8:23" x14ac:dyDescent="0.3">
      <c r="H3848" s="12">
        <f t="shared" si="487"/>
        <v>0</v>
      </c>
      <c r="I3848" s="2" t="str">
        <f t="shared" si="480"/>
        <v/>
      </c>
      <c r="J3848" s="2" t="str">
        <f>IF(ISBLANK(A3848),"",-SUM(I$3:I3848))</f>
        <v/>
      </c>
      <c r="K3848" s="2" t="str">
        <f t="shared" si="481"/>
        <v/>
      </c>
      <c r="L3848" s="7" t="str">
        <f t="shared" si="482"/>
        <v/>
      </c>
      <c r="M3848" s="7" t="str">
        <f>IF(ISBLANK(A3848),"",K3848/($M$1+SUM(K$3:K3847)))</f>
        <v/>
      </c>
      <c r="N3848" t="str">
        <f>IF(ISBLANK(A3848),"",IF(H3849=0,NETWORKDAYS($H$3,H3848,holiday!$B$2:$B$10),IF(DAY(H3848)&lt;DAY(H3849),NETWORKDAYS($H$3,H3848,holiday!$B$2:$B$10),0)))</f>
        <v/>
      </c>
      <c r="O3848" t="str">
        <f>IF(ISBLANK(A3848),"",SUMIF($A$3:$A3848,O$2,$B$3:$B3848))</f>
        <v/>
      </c>
      <c r="P3848" t="str">
        <f>IF(ISBLANK(A3848),"",SUMIF($A$3:$A3848,P$2,$B$3:$B3848))</f>
        <v/>
      </c>
      <c r="Q3848" t="str">
        <f>IF(ISBLANK(A3848),"",SUMIF($A$3:$A3848,Q$2,$B$3:$B3848))</f>
        <v/>
      </c>
      <c r="R3848" t="str">
        <f>IF(ISBLANK(A3848),"",SUMIF($A$3:$A3848,R$2,$B$3:$B3848))</f>
        <v/>
      </c>
      <c r="T3848" s="2" t="str">
        <f t="shared" si="483"/>
        <v/>
      </c>
      <c r="U3848" s="2" t="str">
        <f t="shared" si="484"/>
        <v/>
      </c>
      <c r="V3848" s="2" t="str">
        <f t="shared" si="485"/>
        <v/>
      </c>
      <c r="W3848" s="2" t="str">
        <f t="shared" si="486"/>
        <v/>
      </c>
    </row>
    <row r="3849" spans="8:23" x14ac:dyDescent="0.3">
      <c r="H3849" s="12">
        <f t="shared" si="487"/>
        <v>0</v>
      </c>
      <c r="I3849" s="2" t="str">
        <f t="shared" si="480"/>
        <v/>
      </c>
      <c r="J3849" s="2" t="str">
        <f>IF(ISBLANK(A3849),"",-SUM(I$3:I3849))</f>
        <v/>
      </c>
      <c r="K3849" s="2" t="str">
        <f t="shared" si="481"/>
        <v/>
      </c>
      <c r="L3849" s="7" t="str">
        <f t="shared" si="482"/>
        <v/>
      </c>
      <c r="M3849" s="7" t="str">
        <f>IF(ISBLANK(A3849),"",K3849/($M$1+SUM(K$3:K3848)))</f>
        <v/>
      </c>
      <c r="N3849" t="str">
        <f>IF(ISBLANK(A3849),"",IF(H3850=0,NETWORKDAYS($H$3,H3849,holiday!$B$2:$B$10),IF(DAY(H3849)&lt;DAY(H3850),NETWORKDAYS($H$3,H3849,holiday!$B$2:$B$10),0)))</f>
        <v/>
      </c>
      <c r="O3849" t="str">
        <f>IF(ISBLANK(A3849),"",SUMIF($A$3:$A3849,O$2,$B$3:$B3849))</f>
        <v/>
      </c>
      <c r="P3849" t="str">
        <f>IF(ISBLANK(A3849),"",SUMIF($A$3:$A3849,P$2,$B$3:$B3849))</f>
        <v/>
      </c>
      <c r="Q3849" t="str">
        <f>IF(ISBLANK(A3849),"",SUMIF($A$3:$A3849,Q$2,$B$3:$B3849))</f>
        <v/>
      </c>
      <c r="R3849" t="str">
        <f>IF(ISBLANK(A3849),"",SUMIF($A$3:$A3849,R$2,$B$3:$B3849))</f>
        <v/>
      </c>
      <c r="T3849" s="2" t="str">
        <f t="shared" si="483"/>
        <v/>
      </c>
      <c r="U3849" s="2" t="str">
        <f t="shared" si="484"/>
        <v/>
      </c>
      <c r="V3849" s="2" t="str">
        <f t="shared" si="485"/>
        <v/>
      </c>
      <c r="W3849" s="2" t="str">
        <f t="shared" si="486"/>
        <v/>
      </c>
    </row>
    <row r="3850" spans="8:23" x14ac:dyDescent="0.3">
      <c r="H3850" s="12">
        <f t="shared" si="487"/>
        <v>0</v>
      </c>
      <c r="I3850" s="2" t="str">
        <f t="shared" si="480"/>
        <v/>
      </c>
      <c r="J3850" s="2" t="str">
        <f>IF(ISBLANK(A3850),"",-SUM(I$3:I3850))</f>
        <v/>
      </c>
      <c r="K3850" s="2" t="str">
        <f t="shared" si="481"/>
        <v/>
      </c>
      <c r="L3850" s="7" t="str">
        <f t="shared" si="482"/>
        <v/>
      </c>
      <c r="M3850" s="7" t="str">
        <f>IF(ISBLANK(A3850),"",K3850/($M$1+SUM(K$3:K3849)))</f>
        <v/>
      </c>
      <c r="N3850" t="str">
        <f>IF(ISBLANK(A3850),"",IF(H3851=0,NETWORKDAYS($H$3,H3850,holiday!$B$2:$B$10),IF(DAY(H3850)&lt;DAY(H3851),NETWORKDAYS($H$3,H3850,holiday!$B$2:$B$10),0)))</f>
        <v/>
      </c>
      <c r="O3850" t="str">
        <f>IF(ISBLANK(A3850),"",SUMIF($A$3:$A3850,O$2,$B$3:$B3850))</f>
        <v/>
      </c>
      <c r="P3850" t="str">
        <f>IF(ISBLANK(A3850),"",SUMIF($A$3:$A3850,P$2,$B$3:$B3850))</f>
        <v/>
      </c>
      <c r="Q3850" t="str">
        <f>IF(ISBLANK(A3850),"",SUMIF($A$3:$A3850,Q$2,$B$3:$B3850))</f>
        <v/>
      </c>
      <c r="R3850" t="str">
        <f>IF(ISBLANK(A3850),"",SUMIF($A$3:$A3850,R$2,$B$3:$B3850))</f>
        <v/>
      </c>
      <c r="T3850" s="2" t="str">
        <f t="shared" si="483"/>
        <v/>
      </c>
      <c r="U3850" s="2" t="str">
        <f t="shared" si="484"/>
        <v/>
      </c>
      <c r="V3850" s="2" t="str">
        <f t="shared" si="485"/>
        <v/>
      </c>
      <c r="W3850" s="2" t="str">
        <f t="shared" si="486"/>
        <v/>
      </c>
    </row>
    <row r="3851" spans="8:23" x14ac:dyDescent="0.3">
      <c r="H3851" s="12">
        <f t="shared" si="487"/>
        <v>0</v>
      </c>
      <c r="I3851" s="2" t="str">
        <f t="shared" si="480"/>
        <v/>
      </c>
      <c r="J3851" s="2" t="str">
        <f>IF(ISBLANK(A3851),"",-SUM(I$3:I3851))</f>
        <v/>
      </c>
      <c r="K3851" s="2" t="str">
        <f t="shared" si="481"/>
        <v/>
      </c>
      <c r="L3851" s="7" t="str">
        <f t="shared" si="482"/>
        <v/>
      </c>
      <c r="M3851" s="7" t="str">
        <f>IF(ISBLANK(A3851),"",K3851/($M$1+SUM(K$3:K3850)))</f>
        <v/>
      </c>
      <c r="N3851" t="str">
        <f>IF(ISBLANK(A3851),"",IF(H3852=0,NETWORKDAYS($H$3,H3851,holiday!$B$2:$B$10),IF(DAY(H3851)&lt;DAY(H3852),NETWORKDAYS($H$3,H3851,holiday!$B$2:$B$10),0)))</f>
        <v/>
      </c>
      <c r="O3851" t="str">
        <f>IF(ISBLANK(A3851),"",SUMIF($A$3:$A3851,O$2,$B$3:$B3851))</f>
        <v/>
      </c>
      <c r="P3851" t="str">
        <f>IF(ISBLANK(A3851),"",SUMIF($A$3:$A3851,P$2,$B$3:$B3851))</f>
        <v/>
      </c>
      <c r="Q3851" t="str">
        <f>IF(ISBLANK(A3851),"",SUMIF($A$3:$A3851,Q$2,$B$3:$B3851))</f>
        <v/>
      </c>
      <c r="R3851" t="str">
        <f>IF(ISBLANK(A3851),"",SUMIF($A$3:$A3851,R$2,$B$3:$B3851))</f>
        <v/>
      </c>
      <c r="T3851" s="2" t="str">
        <f t="shared" si="483"/>
        <v/>
      </c>
      <c r="U3851" s="2" t="str">
        <f t="shared" si="484"/>
        <v/>
      </c>
      <c r="V3851" s="2" t="str">
        <f t="shared" si="485"/>
        <v/>
      </c>
      <c r="W3851" s="2" t="str">
        <f t="shared" si="486"/>
        <v/>
      </c>
    </row>
    <row r="3852" spans="8:23" x14ac:dyDescent="0.3">
      <c r="H3852" s="12">
        <f t="shared" si="487"/>
        <v>0</v>
      </c>
      <c r="I3852" s="2" t="str">
        <f t="shared" si="480"/>
        <v/>
      </c>
      <c r="J3852" s="2" t="str">
        <f>IF(ISBLANK(A3852),"",-SUM(I$3:I3852))</f>
        <v/>
      </c>
      <c r="K3852" s="2" t="str">
        <f t="shared" si="481"/>
        <v/>
      </c>
      <c r="L3852" s="7" t="str">
        <f t="shared" si="482"/>
        <v/>
      </c>
      <c r="M3852" s="7" t="str">
        <f>IF(ISBLANK(A3852),"",K3852/($M$1+SUM(K$3:K3851)))</f>
        <v/>
      </c>
      <c r="N3852" t="str">
        <f>IF(ISBLANK(A3852),"",IF(H3853=0,NETWORKDAYS($H$3,H3852,holiday!$B$2:$B$10),IF(DAY(H3852)&lt;DAY(H3853),NETWORKDAYS($H$3,H3852,holiday!$B$2:$B$10),0)))</f>
        <v/>
      </c>
      <c r="O3852" t="str">
        <f>IF(ISBLANK(A3852),"",SUMIF($A$3:$A3852,O$2,$B$3:$B3852))</f>
        <v/>
      </c>
      <c r="P3852" t="str">
        <f>IF(ISBLANK(A3852),"",SUMIF($A$3:$A3852,P$2,$B$3:$B3852))</f>
        <v/>
      </c>
      <c r="Q3852" t="str">
        <f>IF(ISBLANK(A3852),"",SUMIF($A$3:$A3852,Q$2,$B$3:$B3852))</f>
        <v/>
      </c>
      <c r="R3852" t="str">
        <f>IF(ISBLANK(A3852),"",SUMIF($A$3:$A3852,R$2,$B$3:$B3852))</f>
        <v/>
      </c>
      <c r="T3852" s="2" t="str">
        <f t="shared" si="483"/>
        <v/>
      </c>
      <c r="U3852" s="2" t="str">
        <f t="shared" si="484"/>
        <v/>
      </c>
      <c r="V3852" s="2" t="str">
        <f t="shared" si="485"/>
        <v/>
      </c>
      <c r="W3852" s="2" t="str">
        <f t="shared" si="486"/>
        <v/>
      </c>
    </row>
    <row r="3853" spans="8:23" x14ac:dyDescent="0.3">
      <c r="H3853" s="12">
        <f t="shared" si="487"/>
        <v>0</v>
      </c>
      <c r="I3853" s="2" t="str">
        <f t="shared" si="480"/>
        <v/>
      </c>
      <c r="J3853" s="2" t="str">
        <f>IF(ISBLANK(A3853),"",-SUM(I$3:I3853))</f>
        <v/>
      </c>
      <c r="K3853" s="2" t="str">
        <f t="shared" si="481"/>
        <v/>
      </c>
      <c r="L3853" s="7" t="str">
        <f t="shared" si="482"/>
        <v/>
      </c>
      <c r="M3853" s="7" t="str">
        <f>IF(ISBLANK(A3853),"",K3853/($M$1+SUM(K$3:K3852)))</f>
        <v/>
      </c>
      <c r="N3853" t="str">
        <f>IF(ISBLANK(A3853),"",IF(H3854=0,NETWORKDAYS($H$3,H3853,holiday!$B$2:$B$10),IF(DAY(H3853)&lt;DAY(H3854),NETWORKDAYS($H$3,H3853,holiday!$B$2:$B$10),0)))</f>
        <v/>
      </c>
      <c r="O3853" t="str">
        <f>IF(ISBLANK(A3853),"",SUMIF($A$3:$A3853,O$2,$B$3:$B3853))</f>
        <v/>
      </c>
      <c r="P3853" t="str">
        <f>IF(ISBLANK(A3853),"",SUMIF($A$3:$A3853,P$2,$B$3:$B3853))</f>
        <v/>
      </c>
      <c r="Q3853" t="str">
        <f>IF(ISBLANK(A3853),"",SUMIF($A$3:$A3853,Q$2,$B$3:$B3853))</f>
        <v/>
      </c>
      <c r="R3853" t="str">
        <f>IF(ISBLANK(A3853),"",SUMIF($A$3:$A3853,R$2,$B$3:$B3853))</f>
        <v/>
      </c>
      <c r="T3853" s="2" t="str">
        <f t="shared" si="483"/>
        <v/>
      </c>
      <c r="U3853" s="2" t="str">
        <f t="shared" si="484"/>
        <v/>
      </c>
      <c r="V3853" s="2" t="str">
        <f t="shared" si="485"/>
        <v/>
      </c>
      <c r="W3853" s="2" t="str">
        <f t="shared" si="486"/>
        <v/>
      </c>
    </row>
    <row r="3854" spans="8:23" x14ac:dyDescent="0.3">
      <c r="H3854" s="12">
        <f t="shared" si="487"/>
        <v>0</v>
      </c>
      <c r="I3854" s="2" t="str">
        <f t="shared" si="480"/>
        <v/>
      </c>
      <c r="J3854" s="2" t="str">
        <f>IF(ISBLANK(A3854),"",-SUM(I$3:I3854))</f>
        <v/>
      </c>
      <c r="K3854" s="2" t="str">
        <f t="shared" si="481"/>
        <v/>
      </c>
      <c r="L3854" s="7" t="str">
        <f t="shared" si="482"/>
        <v/>
      </c>
      <c r="M3854" s="7" t="str">
        <f>IF(ISBLANK(A3854),"",K3854/($M$1+SUM(K$3:K3853)))</f>
        <v/>
      </c>
      <c r="N3854" t="str">
        <f>IF(ISBLANK(A3854),"",IF(H3855=0,NETWORKDAYS($H$3,H3854,holiday!$B$2:$B$10),IF(DAY(H3854)&lt;DAY(H3855),NETWORKDAYS($H$3,H3854,holiday!$B$2:$B$10),0)))</f>
        <v/>
      </c>
      <c r="O3854" t="str">
        <f>IF(ISBLANK(A3854),"",SUMIF($A$3:$A3854,O$2,$B$3:$B3854))</f>
        <v/>
      </c>
      <c r="P3854" t="str">
        <f>IF(ISBLANK(A3854),"",SUMIF($A$3:$A3854,P$2,$B$3:$B3854))</f>
        <v/>
      </c>
      <c r="Q3854" t="str">
        <f>IF(ISBLANK(A3854),"",SUMIF($A$3:$A3854,Q$2,$B$3:$B3854))</f>
        <v/>
      </c>
      <c r="R3854" t="str">
        <f>IF(ISBLANK(A3854),"",SUMIF($A$3:$A3854,R$2,$B$3:$B3854))</f>
        <v/>
      </c>
      <c r="T3854" s="2" t="str">
        <f t="shared" si="483"/>
        <v/>
      </c>
      <c r="U3854" s="2" t="str">
        <f t="shared" si="484"/>
        <v/>
      </c>
      <c r="V3854" s="2" t="str">
        <f t="shared" si="485"/>
        <v/>
      </c>
      <c r="W3854" s="2" t="str">
        <f t="shared" si="486"/>
        <v/>
      </c>
    </row>
    <row r="3855" spans="8:23" x14ac:dyDescent="0.3">
      <c r="H3855" s="12">
        <f t="shared" si="487"/>
        <v>0</v>
      </c>
      <c r="I3855" s="2" t="str">
        <f t="shared" si="480"/>
        <v/>
      </c>
      <c r="J3855" s="2" t="str">
        <f>IF(ISBLANK(A3855),"",-SUM(I$3:I3855))</f>
        <v/>
      </c>
      <c r="K3855" s="2" t="str">
        <f t="shared" si="481"/>
        <v/>
      </c>
      <c r="L3855" s="7" t="str">
        <f t="shared" si="482"/>
        <v/>
      </c>
      <c r="M3855" s="7" t="str">
        <f>IF(ISBLANK(A3855),"",K3855/($M$1+SUM(K$3:K3854)))</f>
        <v/>
      </c>
      <c r="N3855" t="str">
        <f>IF(ISBLANK(A3855),"",IF(H3856=0,NETWORKDAYS($H$3,H3855,holiday!$B$2:$B$10),IF(DAY(H3855)&lt;DAY(H3856),NETWORKDAYS($H$3,H3855,holiday!$B$2:$B$10),0)))</f>
        <v/>
      </c>
      <c r="O3855" t="str">
        <f>IF(ISBLANK(A3855),"",SUMIF($A$3:$A3855,O$2,$B$3:$B3855))</f>
        <v/>
      </c>
      <c r="P3855" t="str">
        <f>IF(ISBLANK(A3855),"",SUMIF($A$3:$A3855,P$2,$B$3:$B3855))</f>
        <v/>
      </c>
      <c r="Q3855" t="str">
        <f>IF(ISBLANK(A3855),"",SUMIF($A$3:$A3855,Q$2,$B$3:$B3855))</f>
        <v/>
      </c>
      <c r="R3855" t="str">
        <f>IF(ISBLANK(A3855),"",SUMIF($A$3:$A3855,R$2,$B$3:$B3855))</f>
        <v/>
      </c>
      <c r="T3855" s="2" t="str">
        <f t="shared" si="483"/>
        <v/>
      </c>
      <c r="U3855" s="2" t="str">
        <f t="shared" si="484"/>
        <v/>
      </c>
      <c r="V3855" s="2" t="str">
        <f t="shared" si="485"/>
        <v/>
      </c>
      <c r="W3855" s="2" t="str">
        <f t="shared" si="486"/>
        <v/>
      </c>
    </row>
    <row r="3856" spans="8:23" x14ac:dyDescent="0.3">
      <c r="H3856" s="12">
        <f t="shared" si="487"/>
        <v>0</v>
      </c>
      <c r="I3856" s="2" t="str">
        <f t="shared" si="480"/>
        <v/>
      </c>
      <c r="J3856" s="2" t="str">
        <f>IF(ISBLANK(A3856),"",-SUM(I$3:I3856))</f>
        <v/>
      </c>
      <c r="K3856" s="2" t="str">
        <f t="shared" si="481"/>
        <v/>
      </c>
      <c r="L3856" s="7" t="str">
        <f t="shared" si="482"/>
        <v/>
      </c>
      <c r="M3856" s="7" t="str">
        <f>IF(ISBLANK(A3856),"",K3856/($M$1+SUM(K$3:K3855)))</f>
        <v/>
      </c>
      <c r="N3856" t="str">
        <f>IF(ISBLANK(A3856),"",IF(H3857=0,NETWORKDAYS($H$3,H3856,holiday!$B$2:$B$10),IF(DAY(H3856)&lt;DAY(H3857),NETWORKDAYS($H$3,H3856,holiday!$B$2:$B$10),0)))</f>
        <v/>
      </c>
      <c r="O3856" t="str">
        <f>IF(ISBLANK(A3856),"",SUMIF($A$3:$A3856,O$2,$B$3:$B3856))</f>
        <v/>
      </c>
      <c r="P3856" t="str">
        <f>IF(ISBLANK(A3856),"",SUMIF($A$3:$A3856,P$2,$B$3:$B3856))</f>
        <v/>
      </c>
      <c r="Q3856" t="str">
        <f>IF(ISBLANK(A3856),"",SUMIF($A$3:$A3856,Q$2,$B$3:$B3856))</f>
        <v/>
      </c>
      <c r="R3856" t="str">
        <f>IF(ISBLANK(A3856),"",SUMIF($A$3:$A3856,R$2,$B$3:$B3856))</f>
        <v/>
      </c>
      <c r="T3856" s="2" t="str">
        <f t="shared" si="483"/>
        <v/>
      </c>
      <c r="U3856" s="2" t="str">
        <f t="shared" si="484"/>
        <v/>
      </c>
      <c r="V3856" s="2" t="str">
        <f t="shared" si="485"/>
        <v/>
      </c>
      <c r="W3856" s="2" t="str">
        <f t="shared" si="486"/>
        <v/>
      </c>
    </row>
    <row r="3857" spans="8:23" x14ac:dyDescent="0.3">
      <c r="H3857" s="12">
        <f t="shared" si="487"/>
        <v>0</v>
      </c>
      <c r="I3857" s="2" t="str">
        <f t="shared" si="480"/>
        <v/>
      </c>
      <c r="J3857" s="2" t="str">
        <f>IF(ISBLANK(A3857),"",-SUM(I$3:I3857))</f>
        <v/>
      </c>
      <c r="K3857" s="2" t="str">
        <f t="shared" si="481"/>
        <v/>
      </c>
      <c r="L3857" s="7" t="str">
        <f t="shared" si="482"/>
        <v/>
      </c>
      <c r="M3857" s="7" t="str">
        <f>IF(ISBLANK(A3857),"",K3857/($M$1+SUM(K$3:K3856)))</f>
        <v/>
      </c>
      <c r="N3857" t="str">
        <f>IF(ISBLANK(A3857),"",IF(H3858=0,NETWORKDAYS($H$3,H3857,holiday!$B$2:$B$10),IF(DAY(H3857)&lt;DAY(H3858),NETWORKDAYS($H$3,H3857,holiday!$B$2:$B$10),0)))</f>
        <v/>
      </c>
      <c r="O3857" t="str">
        <f>IF(ISBLANK(A3857),"",SUMIF($A$3:$A3857,O$2,$B$3:$B3857))</f>
        <v/>
      </c>
      <c r="P3857" t="str">
        <f>IF(ISBLANK(A3857),"",SUMIF($A$3:$A3857,P$2,$B$3:$B3857))</f>
        <v/>
      </c>
      <c r="Q3857" t="str">
        <f>IF(ISBLANK(A3857),"",SUMIF($A$3:$A3857,Q$2,$B$3:$B3857))</f>
        <v/>
      </c>
      <c r="R3857" t="str">
        <f>IF(ISBLANK(A3857),"",SUMIF($A$3:$A3857,R$2,$B$3:$B3857))</f>
        <v/>
      </c>
      <c r="T3857" s="2" t="str">
        <f t="shared" si="483"/>
        <v/>
      </c>
      <c r="U3857" s="2" t="str">
        <f t="shared" si="484"/>
        <v/>
      </c>
      <c r="V3857" s="2" t="str">
        <f t="shared" si="485"/>
        <v/>
      </c>
      <c r="W3857" s="2" t="str">
        <f t="shared" si="486"/>
        <v/>
      </c>
    </row>
    <row r="3858" spans="8:23" x14ac:dyDescent="0.3">
      <c r="H3858" s="12">
        <f t="shared" si="487"/>
        <v>0</v>
      </c>
      <c r="I3858" s="2" t="str">
        <f t="shared" si="480"/>
        <v/>
      </c>
      <c r="J3858" s="2" t="str">
        <f>IF(ISBLANK(A3858),"",-SUM(I$3:I3858))</f>
        <v/>
      </c>
      <c r="K3858" s="2" t="str">
        <f t="shared" si="481"/>
        <v/>
      </c>
      <c r="L3858" s="7" t="str">
        <f t="shared" si="482"/>
        <v/>
      </c>
      <c r="M3858" s="7" t="str">
        <f>IF(ISBLANK(A3858),"",K3858/($M$1+SUM(K$3:K3857)))</f>
        <v/>
      </c>
      <c r="N3858" t="str">
        <f>IF(ISBLANK(A3858),"",IF(H3859=0,NETWORKDAYS($H$3,H3858,holiday!$B$2:$B$10),IF(DAY(H3858)&lt;DAY(H3859),NETWORKDAYS($H$3,H3858,holiday!$B$2:$B$10),0)))</f>
        <v/>
      </c>
      <c r="O3858" t="str">
        <f>IF(ISBLANK(A3858),"",SUMIF($A$3:$A3858,O$2,$B$3:$B3858))</f>
        <v/>
      </c>
      <c r="P3858" t="str">
        <f>IF(ISBLANK(A3858),"",SUMIF($A$3:$A3858,P$2,$B$3:$B3858))</f>
        <v/>
      </c>
      <c r="Q3858" t="str">
        <f>IF(ISBLANK(A3858),"",SUMIF($A$3:$A3858,Q$2,$B$3:$B3858))</f>
        <v/>
      </c>
      <c r="R3858" t="str">
        <f>IF(ISBLANK(A3858),"",SUMIF($A$3:$A3858,R$2,$B$3:$B3858))</f>
        <v/>
      </c>
      <c r="T3858" s="2" t="str">
        <f t="shared" si="483"/>
        <v/>
      </c>
      <c r="U3858" s="2" t="str">
        <f t="shared" si="484"/>
        <v/>
      </c>
      <c r="V3858" s="2" t="str">
        <f t="shared" si="485"/>
        <v/>
      </c>
      <c r="W3858" s="2" t="str">
        <f t="shared" si="486"/>
        <v/>
      </c>
    </row>
    <row r="3859" spans="8:23" x14ac:dyDescent="0.3">
      <c r="H3859" s="12">
        <f t="shared" si="487"/>
        <v>0</v>
      </c>
      <c r="I3859" s="2" t="str">
        <f t="shared" si="480"/>
        <v/>
      </c>
      <c r="J3859" s="2" t="str">
        <f>IF(ISBLANK(A3859),"",-SUM(I$3:I3859))</f>
        <v/>
      </c>
      <c r="K3859" s="2" t="str">
        <f t="shared" si="481"/>
        <v/>
      </c>
      <c r="L3859" s="7" t="str">
        <f t="shared" si="482"/>
        <v/>
      </c>
      <c r="M3859" s="7" t="str">
        <f>IF(ISBLANK(A3859),"",K3859/($M$1+SUM(K$3:K3858)))</f>
        <v/>
      </c>
      <c r="N3859" t="str">
        <f>IF(ISBLANK(A3859),"",IF(H3860=0,NETWORKDAYS($H$3,H3859,holiday!$B$2:$B$10),IF(DAY(H3859)&lt;DAY(H3860),NETWORKDAYS($H$3,H3859,holiday!$B$2:$B$10),0)))</f>
        <v/>
      </c>
      <c r="O3859" t="str">
        <f>IF(ISBLANK(A3859),"",SUMIF($A$3:$A3859,O$2,$B$3:$B3859))</f>
        <v/>
      </c>
      <c r="P3859" t="str">
        <f>IF(ISBLANK(A3859),"",SUMIF($A$3:$A3859,P$2,$B$3:$B3859))</f>
        <v/>
      </c>
      <c r="Q3859" t="str">
        <f>IF(ISBLANK(A3859),"",SUMIF($A$3:$A3859,Q$2,$B$3:$B3859))</f>
        <v/>
      </c>
      <c r="R3859" t="str">
        <f>IF(ISBLANK(A3859),"",SUMIF($A$3:$A3859,R$2,$B$3:$B3859))</f>
        <v/>
      </c>
      <c r="T3859" s="2" t="str">
        <f t="shared" si="483"/>
        <v/>
      </c>
      <c r="U3859" s="2" t="str">
        <f t="shared" si="484"/>
        <v/>
      </c>
      <c r="V3859" s="2" t="str">
        <f t="shared" si="485"/>
        <v/>
      </c>
      <c r="W3859" s="2" t="str">
        <f t="shared" si="486"/>
        <v/>
      </c>
    </row>
    <row r="3860" spans="8:23" x14ac:dyDescent="0.3">
      <c r="H3860" s="12">
        <f t="shared" si="487"/>
        <v>0</v>
      </c>
      <c r="I3860" s="2" t="str">
        <f t="shared" si="480"/>
        <v/>
      </c>
      <c r="J3860" s="2" t="str">
        <f>IF(ISBLANK(A3860),"",-SUM(I$3:I3860))</f>
        <v/>
      </c>
      <c r="K3860" s="2" t="str">
        <f t="shared" si="481"/>
        <v/>
      </c>
      <c r="L3860" s="7" t="str">
        <f t="shared" si="482"/>
        <v/>
      </c>
      <c r="M3860" s="7" t="str">
        <f>IF(ISBLANK(A3860),"",K3860/($M$1+SUM(K$3:K3859)))</f>
        <v/>
      </c>
      <c r="N3860" t="str">
        <f>IF(ISBLANK(A3860),"",IF(H3861=0,NETWORKDAYS($H$3,H3860,holiday!$B$2:$B$10),IF(DAY(H3860)&lt;DAY(H3861),NETWORKDAYS($H$3,H3860,holiday!$B$2:$B$10),0)))</f>
        <v/>
      </c>
      <c r="O3860" t="str">
        <f>IF(ISBLANK(A3860),"",SUMIF($A$3:$A3860,O$2,$B$3:$B3860))</f>
        <v/>
      </c>
      <c r="P3860" t="str">
        <f>IF(ISBLANK(A3860),"",SUMIF($A$3:$A3860,P$2,$B$3:$B3860))</f>
        <v/>
      </c>
      <c r="Q3860" t="str">
        <f>IF(ISBLANK(A3860),"",SUMIF($A$3:$A3860,Q$2,$B$3:$B3860))</f>
        <v/>
      </c>
      <c r="R3860" t="str">
        <f>IF(ISBLANK(A3860),"",SUMIF($A$3:$A3860,R$2,$B$3:$B3860))</f>
        <v/>
      </c>
      <c r="T3860" s="2" t="str">
        <f t="shared" si="483"/>
        <v/>
      </c>
      <c r="U3860" s="2" t="str">
        <f t="shared" si="484"/>
        <v/>
      </c>
      <c r="V3860" s="2" t="str">
        <f t="shared" si="485"/>
        <v/>
      </c>
      <c r="W3860" s="2" t="str">
        <f t="shared" si="486"/>
        <v/>
      </c>
    </row>
    <row r="3861" spans="8:23" x14ac:dyDescent="0.3">
      <c r="H3861" s="12">
        <f t="shared" si="487"/>
        <v>0</v>
      </c>
      <c r="I3861" s="2" t="str">
        <f t="shared" si="480"/>
        <v/>
      </c>
      <c r="J3861" s="2" t="str">
        <f>IF(ISBLANK(A3861),"",-SUM(I$3:I3861))</f>
        <v/>
      </c>
      <c r="K3861" s="2" t="str">
        <f t="shared" si="481"/>
        <v/>
      </c>
      <c r="L3861" s="7" t="str">
        <f t="shared" si="482"/>
        <v/>
      </c>
      <c r="M3861" s="7" t="str">
        <f>IF(ISBLANK(A3861),"",K3861/($M$1+SUM(K$3:K3860)))</f>
        <v/>
      </c>
      <c r="N3861" t="str">
        <f>IF(ISBLANK(A3861),"",IF(H3862=0,NETWORKDAYS($H$3,H3861,holiday!$B$2:$B$10),IF(DAY(H3861)&lt;DAY(H3862),NETWORKDAYS($H$3,H3861,holiday!$B$2:$B$10),0)))</f>
        <v/>
      </c>
      <c r="O3861" t="str">
        <f>IF(ISBLANK(A3861),"",SUMIF($A$3:$A3861,O$2,$B$3:$B3861))</f>
        <v/>
      </c>
      <c r="P3861" t="str">
        <f>IF(ISBLANK(A3861),"",SUMIF($A$3:$A3861,P$2,$B$3:$B3861))</f>
        <v/>
      </c>
      <c r="Q3861" t="str">
        <f>IF(ISBLANK(A3861),"",SUMIF($A$3:$A3861,Q$2,$B$3:$B3861))</f>
        <v/>
      </c>
      <c r="R3861" t="str">
        <f>IF(ISBLANK(A3861),"",SUMIF($A$3:$A3861,R$2,$B$3:$B3861))</f>
        <v/>
      </c>
      <c r="T3861" s="2" t="str">
        <f t="shared" si="483"/>
        <v/>
      </c>
      <c r="U3861" s="2" t="str">
        <f t="shared" si="484"/>
        <v/>
      </c>
      <c r="V3861" s="2" t="str">
        <f t="shared" si="485"/>
        <v/>
      </c>
      <c r="W3861" s="2" t="str">
        <f t="shared" si="486"/>
        <v/>
      </c>
    </row>
    <row r="3862" spans="8:23" x14ac:dyDescent="0.3">
      <c r="H3862" s="12">
        <f t="shared" si="487"/>
        <v>0</v>
      </c>
      <c r="I3862" s="2" t="str">
        <f t="shared" si="480"/>
        <v/>
      </c>
      <c r="J3862" s="2" t="str">
        <f>IF(ISBLANK(A3862),"",-SUM(I$3:I3862))</f>
        <v/>
      </c>
      <c r="K3862" s="2" t="str">
        <f t="shared" si="481"/>
        <v/>
      </c>
      <c r="L3862" s="7" t="str">
        <f t="shared" si="482"/>
        <v/>
      </c>
      <c r="M3862" s="7" t="str">
        <f>IF(ISBLANK(A3862),"",K3862/($M$1+SUM(K$3:K3861)))</f>
        <v/>
      </c>
      <c r="N3862" t="str">
        <f>IF(ISBLANK(A3862),"",IF(H3863=0,NETWORKDAYS($H$3,H3862,holiday!$B$2:$B$10),IF(DAY(H3862)&lt;DAY(H3863),NETWORKDAYS($H$3,H3862,holiday!$B$2:$B$10),0)))</f>
        <v/>
      </c>
      <c r="O3862" t="str">
        <f>IF(ISBLANK(A3862),"",SUMIF($A$3:$A3862,O$2,$B$3:$B3862))</f>
        <v/>
      </c>
      <c r="P3862" t="str">
        <f>IF(ISBLANK(A3862),"",SUMIF($A$3:$A3862,P$2,$B$3:$B3862))</f>
        <v/>
      </c>
      <c r="Q3862" t="str">
        <f>IF(ISBLANK(A3862),"",SUMIF($A$3:$A3862,Q$2,$B$3:$B3862))</f>
        <v/>
      </c>
      <c r="R3862" t="str">
        <f>IF(ISBLANK(A3862),"",SUMIF($A$3:$A3862,R$2,$B$3:$B3862))</f>
        <v/>
      </c>
      <c r="T3862" s="2" t="str">
        <f t="shared" si="483"/>
        <v/>
      </c>
      <c r="U3862" s="2" t="str">
        <f t="shared" si="484"/>
        <v/>
      </c>
      <c r="V3862" s="2" t="str">
        <f t="shared" si="485"/>
        <v/>
      </c>
      <c r="W3862" s="2" t="str">
        <f t="shared" si="486"/>
        <v/>
      </c>
    </row>
    <row r="3863" spans="8:23" x14ac:dyDescent="0.3">
      <c r="H3863" s="12">
        <f t="shared" si="487"/>
        <v>0</v>
      </c>
      <c r="I3863" s="2" t="str">
        <f t="shared" si="480"/>
        <v/>
      </c>
      <c r="J3863" s="2" t="str">
        <f>IF(ISBLANK(A3863),"",-SUM(I$3:I3863))</f>
        <v/>
      </c>
      <c r="K3863" s="2" t="str">
        <f t="shared" si="481"/>
        <v/>
      </c>
      <c r="L3863" s="7" t="str">
        <f t="shared" si="482"/>
        <v/>
      </c>
      <c r="M3863" s="7" t="str">
        <f>IF(ISBLANK(A3863),"",K3863/($M$1+SUM(K$3:K3862)))</f>
        <v/>
      </c>
      <c r="N3863" t="str">
        <f>IF(ISBLANK(A3863),"",IF(H3864=0,NETWORKDAYS($H$3,H3863,holiday!$B$2:$B$10),IF(DAY(H3863)&lt;DAY(H3864),NETWORKDAYS($H$3,H3863,holiday!$B$2:$B$10),0)))</f>
        <v/>
      </c>
      <c r="O3863" t="str">
        <f>IF(ISBLANK(A3863),"",SUMIF($A$3:$A3863,O$2,$B$3:$B3863))</f>
        <v/>
      </c>
      <c r="P3863" t="str">
        <f>IF(ISBLANK(A3863),"",SUMIF($A$3:$A3863,P$2,$B$3:$B3863))</f>
        <v/>
      </c>
      <c r="Q3863" t="str">
        <f>IF(ISBLANK(A3863),"",SUMIF($A$3:$A3863,Q$2,$B$3:$B3863))</f>
        <v/>
      </c>
      <c r="R3863" t="str">
        <f>IF(ISBLANK(A3863),"",SUMIF($A$3:$A3863,R$2,$B$3:$B3863))</f>
        <v/>
      </c>
      <c r="T3863" s="2" t="str">
        <f t="shared" si="483"/>
        <v/>
      </c>
      <c r="U3863" s="2" t="str">
        <f t="shared" si="484"/>
        <v/>
      </c>
      <c r="V3863" s="2" t="str">
        <f t="shared" si="485"/>
        <v/>
      </c>
      <c r="W3863" s="2" t="str">
        <f t="shared" si="486"/>
        <v/>
      </c>
    </row>
    <row r="3864" spans="8:23" x14ac:dyDescent="0.3">
      <c r="H3864" s="12">
        <f t="shared" si="487"/>
        <v>0</v>
      </c>
      <c r="I3864" s="2" t="str">
        <f t="shared" si="480"/>
        <v/>
      </c>
      <c r="J3864" s="2" t="str">
        <f>IF(ISBLANK(A3864),"",-SUM(I$3:I3864))</f>
        <v/>
      </c>
      <c r="K3864" s="2" t="str">
        <f t="shared" si="481"/>
        <v/>
      </c>
      <c r="L3864" s="7" t="str">
        <f t="shared" si="482"/>
        <v/>
      </c>
      <c r="M3864" s="7" t="str">
        <f>IF(ISBLANK(A3864),"",K3864/($M$1+SUM(K$3:K3863)))</f>
        <v/>
      </c>
      <c r="N3864" t="str">
        <f>IF(ISBLANK(A3864),"",IF(H3865=0,NETWORKDAYS($H$3,H3864,holiday!$B$2:$B$10),IF(DAY(H3864)&lt;DAY(H3865),NETWORKDAYS($H$3,H3864,holiday!$B$2:$B$10),0)))</f>
        <v/>
      </c>
      <c r="O3864" t="str">
        <f>IF(ISBLANK(A3864),"",SUMIF($A$3:$A3864,O$2,$B$3:$B3864))</f>
        <v/>
      </c>
      <c r="P3864" t="str">
        <f>IF(ISBLANK(A3864),"",SUMIF($A$3:$A3864,P$2,$B$3:$B3864))</f>
        <v/>
      </c>
      <c r="Q3864" t="str">
        <f>IF(ISBLANK(A3864),"",SUMIF($A$3:$A3864,Q$2,$B$3:$B3864))</f>
        <v/>
      </c>
      <c r="R3864" t="str">
        <f>IF(ISBLANK(A3864),"",SUMIF($A$3:$A3864,R$2,$B$3:$B3864))</f>
        <v/>
      </c>
      <c r="T3864" s="2" t="str">
        <f t="shared" si="483"/>
        <v/>
      </c>
      <c r="U3864" s="2" t="str">
        <f t="shared" si="484"/>
        <v/>
      </c>
      <c r="V3864" s="2" t="str">
        <f t="shared" si="485"/>
        <v/>
      </c>
      <c r="W3864" s="2" t="str">
        <f t="shared" si="486"/>
        <v/>
      </c>
    </row>
    <row r="3865" spans="8:23" x14ac:dyDescent="0.3">
      <c r="H3865" s="12">
        <f t="shared" si="487"/>
        <v>0</v>
      </c>
      <c r="I3865" s="2" t="str">
        <f t="shared" si="480"/>
        <v/>
      </c>
      <c r="J3865" s="2" t="str">
        <f>IF(ISBLANK(A3865),"",-SUM(I$3:I3865))</f>
        <v/>
      </c>
      <c r="K3865" s="2" t="str">
        <f t="shared" si="481"/>
        <v/>
      </c>
      <c r="L3865" s="7" t="str">
        <f t="shared" si="482"/>
        <v/>
      </c>
      <c r="M3865" s="7" t="str">
        <f>IF(ISBLANK(A3865),"",K3865/($M$1+SUM(K$3:K3864)))</f>
        <v/>
      </c>
      <c r="N3865" t="str">
        <f>IF(ISBLANK(A3865),"",IF(H3866=0,NETWORKDAYS($H$3,H3865,holiday!$B$2:$B$10),IF(DAY(H3865)&lt;DAY(H3866),NETWORKDAYS($H$3,H3865,holiday!$B$2:$B$10),0)))</f>
        <v/>
      </c>
      <c r="O3865" t="str">
        <f>IF(ISBLANK(A3865),"",SUMIF($A$3:$A3865,O$2,$B$3:$B3865))</f>
        <v/>
      </c>
      <c r="P3865" t="str">
        <f>IF(ISBLANK(A3865),"",SUMIF($A$3:$A3865,P$2,$B$3:$B3865))</f>
        <v/>
      </c>
      <c r="Q3865" t="str">
        <f>IF(ISBLANK(A3865),"",SUMIF($A$3:$A3865,Q$2,$B$3:$B3865))</f>
        <v/>
      </c>
      <c r="R3865" t="str">
        <f>IF(ISBLANK(A3865),"",SUMIF($A$3:$A3865,R$2,$B$3:$B3865))</f>
        <v/>
      </c>
      <c r="T3865" s="2" t="str">
        <f t="shared" si="483"/>
        <v/>
      </c>
      <c r="U3865" s="2" t="str">
        <f t="shared" si="484"/>
        <v/>
      </c>
      <c r="V3865" s="2" t="str">
        <f t="shared" si="485"/>
        <v/>
      </c>
      <c r="W3865" s="2" t="str">
        <f t="shared" si="486"/>
        <v/>
      </c>
    </row>
    <row r="3866" spans="8:23" x14ac:dyDescent="0.3">
      <c r="H3866" s="12">
        <f t="shared" si="487"/>
        <v>0</v>
      </c>
      <c r="I3866" s="2" t="str">
        <f t="shared" si="480"/>
        <v/>
      </c>
      <c r="J3866" s="2" t="str">
        <f>IF(ISBLANK(A3866),"",-SUM(I$3:I3866))</f>
        <v/>
      </c>
      <c r="K3866" s="2" t="str">
        <f t="shared" si="481"/>
        <v/>
      </c>
      <c r="L3866" s="7" t="str">
        <f t="shared" si="482"/>
        <v/>
      </c>
      <c r="M3866" s="7" t="str">
        <f>IF(ISBLANK(A3866),"",K3866/($M$1+SUM(K$3:K3865)))</f>
        <v/>
      </c>
      <c r="N3866" t="str">
        <f>IF(ISBLANK(A3866),"",IF(H3867=0,NETWORKDAYS($H$3,H3866,holiday!$B$2:$B$10),IF(DAY(H3866)&lt;DAY(H3867),NETWORKDAYS($H$3,H3866,holiday!$B$2:$B$10),0)))</f>
        <v/>
      </c>
      <c r="O3866" t="str">
        <f>IF(ISBLANK(A3866),"",SUMIF($A$3:$A3866,O$2,$B$3:$B3866))</f>
        <v/>
      </c>
      <c r="P3866" t="str">
        <f>IF(ISBLANK(A3866),"",SUMIF($A$3:$A3866,P$2,$B$3:$B3866))</f>
        <v/>
      </c>
      <c r="Q3866" t="str">
        <f>IF(ISBLANK(A3866),"",SUMIF($A$3:$A3866,Q$2,$B$3:$B3866))</f>
        <v/>
      </c>
      <c r="R3866" t="str">
        <f>IF(ISBLANK(A3866),"",SUMIF($A$3:$A3866,R$2,$B$3:$B3866))</f>
        <v/>
      </c>
      <c r="T3866" s="2" t="str">
        <f t="shared" si="483"/>
        <v/>
      </c>
      <c r="U3866" s="2" t="str">
        <f t="shared" si="484"/>
        <v/>
      </c>
      <c r="V3866" s="2" t="str">
        <f t="shared" si="485"/>
        <v/>
      </c>
      <c r="W3866" s="2" t="str">
        <f t="shared" si="486"/>
        <v/>
      </c>
    </row>
    <row r="3867" spans="8:23" x14ac:dyDescent="0.3">
      <c r="H3867" s="12">
        <f t="shared" si="487"/>
        <v>0</v>
      </c>
      <c r="I3867" s="2" t="str">
        <f t="shared" si="480"/>
        <v/>
      </c>
      <c r="J3867" s="2" t="str">
        <f>IF(ISBLANK(A3867),"",-SUM(I$3:I3867))</f>
        <v/>
      </c>
      <c r="K3867" s="2" t="str">
        <f t="shared" si="481"/>
        <v/>
      </c>
      <c r="L3867" s="7" t="str">
        <f t="shared" si="482"/>
        <v/>
      </c>
      <c r="M3867" s="7" t="str">
        <f>IF(ISBLANK(A3867),"",K3867/($M$1+SUM(K$3:K3866)))</f>
        <v/>
      </c>
      <c r="N3867" t="str">
        <f>IF(ISBLANK(A3867),"",IF(H3868=0,NETWORKDAYS($H$3,H3867,holiday!$B$2:$B$10),IF(DAY(H3867)&lt;DAY(H3868),NETWORKDAYS($H$3,H3867,holiday!$B$2:$B$10),0)))</f>
        <v/>
      </c>
      <c r="O3867" t="str">
        <f>IF(ISBLANK(A3867),"",SUMIF($A$3:$A3867,O$2,$B$3:$B3867))</f>
        <v/>
      </c>
      <c r="P3867" t="str">
        <f>IF(ISBLANK(A3867),"",SUMIF($A$3:$A3867,P$2,$B$3:$B3867))</f>
        <v/>
      </c>
      <c r="Q3867" t="str">
        <f>IF(ISBLANK(A3867),"",SUMIF($A$3:$A3867,Q$2,$B$3:$B3867))</f>
        <v/>
      </c>
      <c r="R3867" t="str">
        <f>IF(ISBLANK(A3867),"",SUMIF($A$3:$A3867,R$2,$B$3:$B3867))</f>
        <v/>
      </c>
      <c r="T3867" s="2" t="str">
        <f t="shared" si="483"/>
        <v/>
      </c>
      <c r="U3867" s="2" t="str">
        <f t="shared" si="484"/>
        <v/>
      </c>
      <c r="V3867" s="2" t="str">
        <f t="shared" si="485"/>
        <v/>
      </c>
      <c r="W3867" s="2" t="str">
        <f t="shared" si="486"/>
        <v/>
      </c>
    </row>
    <row r="3868" spans="8:23" x14ac:dyDescent="0.3">
      <c r="H3868" s="12">
        <f t="shared" si="487"/>
        <v>0</v>
      </c>
      <c r="I3868" s="2" t="str">
        <f t="shared" si="480"/>
        <v/>
      </c>
      <c r="J3868" s="2" t="str">
        <f>IF(ISBLANK(A3868),"",-SUM(I$3:I3868))</f>
        <v/>
      </c>
      <c r="K3868" s="2" t="str">
        <f t="shared" si="481"/>
        <v/>
      </c>
      <c r="L3868" s="7" t="str">
        <f t="shared" si="482"/>
        <v/>
      </c>
      <c r="M3868" s="7" t="str">
        <f>IF(ISBLANK(A3868),"",K3868/($M$1+SUM(K$3:K3867)))</f>
        <v/>
      </c>
      <c r="N3868" t="str">
        <f>IF(ISBLANK(A3868),"",IF(H3869=0,NETWORKDAYS($H$3,H3868,holiday!$B$2:$B$10),IF(DAY(H3868)&lt;DAY(H3869),NETWORKDAYS($H$3,H3868,holiday!$B$2:$B$10),0)))</f>
        <v/>
      </c>
      <c r="O3868" t="str">
        <f>IF(ISBLANK(A3868),"",SUMIF($A$3:$A3868,O$2,$B$3:$B3868))</f>
        <v/>
      </c>
      <c r="P3868" t="str">
        <f>IF(ISBLANK(A3868),"",SUMIF($A$3:$A3868,P$2,$B$3:$B3868))</f>
        <v/>
      </c>
      <c r="Q3868" t="str">
        <f>IF(ISBLANK(A3868),"",SUMIF($A$3:$A3868,Q$2,$B$3:$B3868))</f>
        <v/>
      </c>
      <c r="R3868" t="str">
        <f>IF(ISBLANK(A3868),"",SUMIF($A$3:$A3868,R$2,$B$3:$B3868))</f>
        <v/>
      </c>
      <c r="T3868" s="2" t="str">
        <f t="shared" si="483"/>
        <v/>
      </c>
      <c r="U3868" s="2" t="str">
        <f t="shared" si="484"/>
        <v/>
      </c>
      <c r="V3868" s="2" t="str">
        <f t="shared" si="485"/>
        <v/>
      </c>
      <c r="W3868" s="2" t="str">
        <f t="shared" si="486"/>
        <v/>
      </c>
    </row>
    <row r="3869" spans="8:23" x14ac:dyDescent="0.3">
      <c r="H3869" s="12">
        <f t="shared" si="487"/>
        <v>0</v>
      </c>
      <c r="I3869" s="2" t="str">
        <f t="shared" si="480"/>
        <v/>
      </c>
      <c r="J3869" s="2" t="str">
        <f>IF(ISBLANK(A3869),"",-SUM(I$3:I3869))</f>
        <v/>
      </c>
      <c r="K3869" s="2" t="str">
        <f t="shared" si="481"/>
        <v/>
      </c>
      <c r="L3869" s="7" t="str">
        <f t="shared" si="482"/>
        <v/>
      </c>
      <c r="M3869" s="7" t="str">
        <f>IF(ISBLANK(A3869),"",K3869/($M$1+SUM(K$3:K3868)))</f>
        <v/>
      </c>
      <c r="N3869" t="str">
        <f>IF(ISBLANK(A3869),"",IF(H3870=0,NETWORKDAYS($H$3,H3869,holiday!$B$2:$B$10),IF(DAY(H3869)&lt;DAY(H3870),NETWORKDAYS($H$3,H3869,holiday!$B$2:$B$10),0)))</f>
        <v/>
      </c>
      <c r="O3869" t="str">
        <f>IF(ISBLANK(A3869),"",SUMIF($A$3:$A3869,O$2,$B$3:$B3869))</f>
        <v/>
      </c>
      <c r="P3869" t="str">
        <f>IF(ISBLANK(A3869),"",SUMIF($A$3:$A3869,P$2,$B$3:$B3869))</f>
        <v/>
      </c>
      <c r="Q3869" t="str">
        <f>IF(ISBLANK(A3869),"",SUMIF($A$3:$A3869,Q$2,$B$3:$B3869))</f>
        <v/>
      </c>
      <c r="R3869" t="str">
        <f>IF(ISBLANK(A3869),"",SUMIF($A$3:$A3869,R$2,$B$3:$B3869))</f>
        <v/>
      </c>
      <c r="T3869" s="2" t="str">
        <f t="shared" si="483"/>
        <v/>
      </c>
      <c r="U3869" s="2" t="str">
        <f t="shared" si="484"/>
        <v/>
      </c>
      <c r="V3869" s="2" t="str">
        <f t="shared" si="485"/>
        <v/>
      </c>
      <c r="W3869" s="2" t="str">
        <f t="shared" si="486"/>
        <v/>
      </c>
    </row>
    <row r="3870" spans="8:23" x14ac:dyDescent="0.3">
      <c r="H3870" s="12">
        <f t="shared" si="487"/>
        <v>0</v>
      </c>
      <c r="I3870" s="2" t="str">
        <f t="shared" si="480"/>
        <v/>
      </c>
      <c r="J3870" s="2" t="str">
        <f>IF(ISBLANK(A3870),"",-SUM(I$3:I3870))</f>
        <v/>
      </c>
      <c r="K3870" s="2" t="str">
        <f t="shared" si="481"/>
        <v/>
      </c>
      <c r="L3870" s="7" t="str">
        <f t="shared" si="482"/>
        <v/>
      </c>
      <c r="M3870" s="7" t="str">
        <f>IF(ISBLANK(A3870),"",K3870/($M$1+SUM(K$3:K3869)))</f>
        <v/>
      </c>
      <c r="N3870" t="str">
        <f>IF(ISBLANK(A3870),"",IF(H3871=0,NETWORKDAYS($H$3,H3870,holiday!$B$2:$B$10),IF(DAY(H3870)&lt;DAY(H3871),NETWORKDAYS($H$3,H3870,holiday!$B$2:$B$10),0)))</f>
        <v/>
      </c>
      <c r="O3870" t="str">
        <f>IF(ISBLANK(A3870),"",SUMIF($A$3:$A3870,O$2,$B$3:$B3870))</f>
        <v/>
      </c>
      <c r="P3870" t="str">
        <f>IF(ISBLANK(A3870),"",SUMIF($A$3:$A3870,P$2,$B$3:$B3870))</f>
        <v/>
      </c>
      <c r="Q3870" t="str">
        <f>IF(ISBLANK(A3870),"",SUMIF($A$3:$A3870,Q$2,$B$3:$B3870))</f>
        <v/>
      </c>
      <c r="R3870" t="str">
        <f>IF(ISBLANK(A3870),"",SUMIF($A$3:$A3870,R$2,$B$3:$B3870))</f>
        <v/>
      </c>
      <c r="T3870" s="2" t="str">
        <f t="shared" si="483"/>
        <v/>
      </c>
      <c r="U3870" s="2" t="str">
        <f t="shared" si="484"/>
        <v/>
      </c>
      <c r="V3870" s="2" t="str">
        <f t="shared" si="485"/>
        <v/>
      </c>
      <c r="W3870" s="2" t="str">
        <f t="shared" si="486"/>
        <v/>
      </c>
    </row>
    <row r="3871" spans="8:23" x14ac:dyDescent="0.3">
      <c r="H3871" s="12">
        <f t="shared" si="487"/>
        <v>0</v>
      </c>
      <c r="I3871" s="2" t="str">
        <f t="shared" si="480"/>
        <v/>
      </c>
      <c r="J3871" s="2" t="str">
        <f>IF(ISBLANK(A3871),"",-SUM(I$3:I3871))</f>
        <v/>
      </c>
      <c r="K3871" s="2" t="str">
        <f t="shared" si="481"/>
        <v/>
      </c>
      <c r="L3871" s="7" t="str">
        <f t="shared" si="482"/>
        <v/>
      </c>
      <c r="M3871" s="7" t="str">
        <f>IF(ISBLANK(A3871),"",K3871/($M$1+SUM(K$3:K3870)))</f>
        <v/>
      </c>
      <c r="N3871" t="str">
        <f>IF(ISBLANK(A3871),"",IF(H3872=0,NETWORKDAYS($H$3,H3871,holiday!$B$2:$B$10),IF(DAY(H3871)&lt;DAY(H3872),NETWORKDAYS($H$3,H3871,holiday!$B$2:$B$10),0)))</f>
        <v/>
      </c>
      <c r="O3871" t="str">
        <f>IF(ISBLANK(A3871),"",SUMIF($A$3:$A3871,O$2,$B$3:$B3871))</f>
        <v/>
      </c>
      <c r="P3871" t="str">
        <f>IF(ISBLANK(A3871),"",SUMIF($A$3:$A3871,P$2,$B$3:$B3871))</f>
        <v/>
      </c>
      <c r="Q3871" t="str">
        <f>IF(ISBLANK(A3871),"",SUMIF($A$3:$A3871,Q$2,$B$3:$B3871))</f>
        <v/>
      </c>
      <c r="R3871" t="str">
        <f>IF(ISBLANK(A3871),"",SUMIF($A$3:$A3871,R$2,$B$3:$B3871))</f>
        <v/>
      </c>
      <c r="T3871" s="2" t="str">
        <f t="shared" si="483"/>
        <v/>
      </c>
      <c r="U3871" s="2" t="str">
        <f t="shared" si="484"/>
        <v/>
      </c>
      <c r="V3871" s="2" t="str">
        <f t="shared" si="485"/>
        <v/>
      </c>
      <c r="W3871" s="2" t="str">
        <f t="shared" si="486"/>
        <v/>
      </c>
    </row>
    <row r="3872" spans="8:23" x14ac:dyDescent="0.3">
      <c r="H3872" s="12">
        <f t="shared" si="487"/>
        <v>0</v>
      </c>
      <c r="I3872" s="2" t="str">
        <f t="shared" si="480"/>
        <v/>
      </c>
      <c r="J3872" s="2" t="str">
        <f>IF(ISBLANK(A3872),"",-SUM(I$3:I3872))</f>
        <v/>
      </c>
      <c r="K3872" s="2" t="str">
        <f t="shared" si="481"/>
        <v/>
      </c>
      <c r="L3872" s="7" t="str">
        <f t="shared" si="482"/>
        <v/>
      </c>
      <c r="M3872" s="7" t="str">
        <f>IF(ISBLANK(A3872),"",K3872/($M$1+SUM(K$3:K3871)))</f>
        <v/>
      </c>
      <c r="N3872" t="str">
        <f>IF(ISBLANK(A3872),"",IF(H3873=0,NETWORKDAYS($H$3,H3872,holiday!$B$2:$B$10),IF(DAY(H3872)&lt;DAY(H3873),NETWORKDAYS($H$3,H3872,holiday!$B$2:$B$10),0)))</f>
        <v/>
      </c>
      <c r="O3872" t="str">
        <f>IF(ISBLANK(A3872),"",SUMIF($A$3:$A3872,O$2,$B$3:$B3872))</f>
        <v/>
      </c>
      <c r="P3872" t="str">
        <f>IF(ISBLANK(A3872),"",SUMIF($A$3:$A3872,P$2,$B$3:$B3872))</f>
        <v/>
      </c>
      <c r="Q3872" t="str">
        <f>IF(ISBLANK(A3872),"",SUMIF($A$3:$A3872,Q$2,$B$3:$B3872))</f>
        <v/>
      </c>
      <c r="R3872" t="str">
        <f>IF(ISBLANK(A3872),"",SUMIF($A$3:$A3872,R$2,$B$3:$B3872))</f>
        <v/>
      </c>
      <c r="T3872" s="2" t="str">
        <f t="shared" si="483"/>
        <v/>
      </c>
      <c r="U3872" s="2" t="str">
        <f t="shared" si="484"/>
        <v/>
      </c>
      <c r="V3872" s="2" t="str">
        <f t="shared" si="485"/>
        <v/>
      </c>
      <c r="W3872" s="2" t="str">
        <f t="shared" si="486"/>
        <v/>
      </c>
    </row>
    <row r="3873" spans="8:23" x14ac:dyDescent="0.3">
      <c r="H3873" s="12">
        <f t="shared" si="487"/>
        <v>0</v>
      </c>
      <c r="I3873" s="2" t="str">
        <f t="shared" si="480"/>
        <v/>
      </c>
      <c r="J3873" s="2" t="str">
        <f>IF(ISBLANK(A3873),"",-SUM(I$3:I3873))</f>
        <v/>
      </c>
      <c r="K3873" s="2" t="str">
        <f t="shared" si="481"/>
        <v/>
      </c>
      <c r="L3873" s="7" t="str">
        <f t="shared" si="482"/>
        <v/>
      </c>
      <c r="M3873" s="7" t="str">
        <f>IF(ISBLANK(A3873),"",K3873/($M$1+SUM(K$3:K3872)))</f>
        <v/>
      </c>
      <c r="N3873" t="str">
        <f>IF(ISBLANK(A3873),"",IF(H3874=0,NETWORKDAYS($H$3,H3873,holiday!$B$2:$B$10),IF(DAY(H3873)&lt;DAY(H3874),NETWORKDAYS($H$3,H3873,holiday!$B$2:$B$10),0)))</f>
        <v/>
      </c>
      <c r="O3873" t="str">
        <f>IF(ISBLANK(A3873),"",SUMIF($A$3:$A3873,O$2,$B$3:$B3873))</f>
        <v/>
      </c>
      <c r="P3873" t="str">
        <f>IF(ISBLANK(A3873),"",SUMIF($A$3:$A3873,P$2,$B$3:$B3873))</f>
        <v/>
      </c>
      <c r="Q3873" t="str">
        <f>IF(ISBLANK(A3873),"",SUMIF($A$3:$A3873,Q$2,$B$3:$B3873))</f>
        <v/>
      </c>
      <c r="R3873" t="str">
        <f>IF(ISBLANK(A3873),"",SUMIF($A$3:$A3873,R$2,$B$3:$B3873))</f>
        <v/>
      </c>
      <c r="T3873" s="2" t="str">
        <f t="shared" si="483"/>
        <v/>
      </c>
      <c r="U3873" s="2" t="str">
        <f t="shared" si="484"/>
        <v/>
      </c>
      <c r="V3873" s="2" t="str">
        <f t="shared" si="485"/>
        <v/>
      </c>
      <c r="W3873" s="2" t="str">
        <f t="shared" si="486"/>
        <v/>
      </c>
    </row>
    <row r="3874" spans="8:23" x14ac:dyDescent="0.3">
      <c r="H3874" s="12">
        <f t="shared" si="487"/>
        <v>0</v>
      </c>
      <c r="I3874" s="2" t="str">
        <f t="shared" si="480"/>
        <v/>
      </c>
      <c r="J3874" s="2" t="str">
        <f>IF(ISBLANK(A3874),"",-SUM(I$3:I3874))</f>
        <v/>
      </c>
      <c r="K3874" s="2" t="str">
        <f t="shared" si="481"/>
        <v/>
      </c>
      <c r="L3874" s="7" t="str">
        <f t="shared" si="482"/>
        <v/>
      </c>
      <c r="M3874" s="7" t="str">
        <f>IF(ISBLANK(A3874),"",K3874/($M$1+SUM(K$3:K3873)))</f>
        <v/>
      </c>
      <c r="N3874" t="str">
        <f>IF(ISBLANK(A3874),"",IF(H3875=0,NETWORKDAYS($H$3,H3874,holiday!$B$2:$B$10),IF(DAY(H3874)&lt;DAY(H3875),NETWORKDAYS($H$3,H3874,holiday!$B$2:$B$10),0)))</f>
        <v/>
      </c>
      <c r="O3874" t="str">
        <f>IF(ISBLANK(A3874),"",SUMIF($A$3:$A3874,O$2,$B$3:$B3874))</f>
        <v/>
      </c>
      <c r="P3874" t="str">
        <f>IF(ISBLANK(A3874),"",SUMIF($A$3:$A3874,P$2,$B$3:$B3874))</f>
        <v/>
      </c>
      <c r="Q3874" t="str">
        <f>IF(ISBLANK(A3874),"",SUMIF($A$3:$A3874,Q$2,$B$3:$B3874))</f>
        <v/>
      </c>
      <c r="R3874" t="str">
        <f>IF(ISBLANK(A3874),"",SUMIF($A$3:$A3874,R$2,$B$3:$B3874))</f>
        <v/>
      </c>
      <c r="T3874" s="2" t="str">
        <f t="shared" si="483"/>
        <v/>
      </c>
      <c r="U3874" s="2" t="str">
        <f t="shared" si="484"/>
        <v/>
      </c>
      <c r="V3874" s="2" t="str">
        <f t="shared" si="485"/>
        <v/>
      </c>
      <c r="W3874" s="2" t="str">
        <f t="shared" si="486"/>
        <v/>
      </c>
    </row>
    <row r="3875" spans="8:23" x14ac:dyDescent="0.3">
      <c r="H3875" s="12">
        <f t="shared" si="487"/>
        <v>0</v>
      </c>
      <c r="I3875" s="2" t="str">
        <f t="shared" si="480"/>
        <v/>
      </c>
      <c r="J3875" s="2" t="str">
        <f>IF(ISBLANK(A3875),"",-SUM(I$3:I3875))</f>
        <v/>
      </c>
      <c r="K3875" s="2" t="str">
        <f t="shared" si="481"/>
        <v/>
      </c>
      <c r="L3875" s="7" t="str">
        <f t="shared" si="482"/>
        <v/>
      </c>
      <c r="M3875" s="7" t="str">
        <f>IF(ISBLANK(A3875),"",K3875/($M$1+SUM(K$3:K3874)))</f>
        <v/>
      </c>
      <c r="N3875" t="str">
        <f>IF(ISBLANK(A3875),"",IF(H3876=0,NETWORKDAYS($H$3,H3875,holiday!$B$2:$B$10),IF(DAY(H3875)&lt;DAY(H3876),NETWORKDAYS($H$3,H3875,holiday!$B$2:$B$10),0)))</f>
        <v/>
      </c>
      <c r="O3875" t="str">
        <f>IF(ISBLANK(A3875),"",SUMIF($A$3:$A3875,O$2,$B$3:$B3875))</f>
        <v/>
      </c>
      <c r="P3875" t="str">
        <f>IF(ISBLANK(A3875),"",SUMIF($A$3:$A3875,P$2,$B$3:$B3875))</f>
        <v/>
      </c>
      <c r="Q3875" t="str">
        <f>IF(ISBLANK(A3875),"",SUMIF($A$3:$A3875,Q$2,$B$3:$B3875))</f>
        <v/>
      </c>
      <c r="R3875" t="str">
        <f>IF(ISBLANK(A3875),"",SUMIF($A$3:$A3875,R$2,$B$3:$B3875))</f>
        <v/>
      </c>
      <c r="T3875" s="2" t="str">
        <f t="shared" si="483"/>
        <v/>
      </c>
      <c r="U3875" s="2" t="str">
        <f t="shared" si="484"/>
        <v/>
      </c>
      <c r="V3875" s="2" t="str">
        <f t="shared" si="485"/>
        <v/>
      </c>
      <c r="W3875" s="2" t="str">
        <f t="shared" si="486"/>
        <v/>
      </c>
    </row>
    <row r="3876" spans="8:23" x14ac:dyDescent="0.3">
      <c r="H3876" s="12">
        <f t="shared" si="487"/>
        <v>0</v>
      </c>
      <c r="I3876" s="2" t="str">
        <f t="shared" si="480"/>
        <v/>
      </c>
      <c r="J3876" s="2" t="str">
        <f>IF(ISBLANK(A3876),"",-SUM(I$3:I3876))</f>
        <v/>
      </c>
      <c r="K3876" s="2" t="str">
        <f t="shared" si="481"/>
        <v/>
      </c>
      <c r="L3876" s="7" t="str">
        <f t="shared" si="482"/>
        <v/>
      </c>
      <c r="M3876" s="7" t="str">
        <f>IF(ISBLANK(A3876),"",K3876/($M$1+SUM(K$3:K3875)))</f>
        <v/>
      </c>
      <c r="N3876" t="str">
        <f>IF(ISBLANK(A3876),"",IF(H3877=0,NETWORKDAYS($H$3,H3876,holiday!$B$2:$B$10),IF(DAY(H3876)&lt;DAY(H3877),NETWORKDAYS($H$3,H3876,holiday!$B$2:$B$10),0)))</f>
        <v/>
      </c>
      <c r="O3876" t="str">
        <f>IF(ISBLANK(A3876),"",SUMIF($A$3:$A3876,O$2,$B$3:$B3876))</f>
        <v/>
      </c>
      <c r="P3876" t="str">
        <f>IF(ISBLANK(A3876),"",SUMIF($A$3:$A3876,P$2,$B$3:$B3876))</f>
        <v/>
      </c>
      <c r="Q3876" t="str">
        <f>IF(ISBLANK(A3876),"",SUMIF($A$3:$A3876,Q$2,$B$3:$B3876))</f>
        <v/>
      </c>
      <c r="R3876" t="str">
        <f>IF(ISBLANK(A3876),"",SUMIF($A$3:$A3876,R$2,$B$3:$B3876))</f>
        <v/>
      </c>
      <c r="T3876" s="2" t="str">
        <f t="shared" si="483"/>
        <v/>
      </c>
      <c r="U3876" s="2" t="str">
        <f t="shared" si="484"/>
        <v/>
      </c>
      <c r="V3876" s="2" t="str">
        <f t="shared" si="485"/>
        <v/>
      </c>
      <c r="W3876" s="2" t="str">
        <f t="shared" si="486"/>
        <v/>
      </c>
    </row>
    <row r="3877" spans="8:23" x14ac:dyDescent="0.3">
      <c r="H3877" s="12">
        <f t="shared" si="487"/>
        <v>0</v>
      </c>
      <c r="I3877" s="2" t="str">
        <f t="shared" si="480"/>
        <v/>
      </c>
      <c r="J3877" s="2" t="str">
        <f>IF(ISBLANK(A3877),"",-SUM(I$3:I3877))</f>
        <v/>
      </c>
      <c r="K3877" s="2" t="str">
        <f t="shared" si="481"/>
        <v/>
      </c>
      <c r="L3877" s="7" t="str">
        <f t="shared" si="482"/>
        <v/>
      </c>
      <c r="M3877" s="7" t="str">
        <f>IF(ISBLANK(A3877),"",K3877/($M$1+SUM(K$3:K3876)))</f>
        <v/>
      </c>
      <c r="N3877" t="str">
        <f>IF(ISBLANK(A3877),"",IF(H3878=0,NETWORKDAYS($H$3,H3877,holiday!$B$2:$B$10),IF(DAY(H3877)&lt;DAY(H3878),NETWORKDAYS($H$3,H3877,holiday!$B$2:$B$10),0)))</f>
        <v/>
      </c>
      <c r="O3877" t="str">
        <f>IF(ISBLANK(A3877),"",SUMIF($A$3:$A3877,O$2,$B$3:$B3877))</f>
        <v/>
      </c>
      <c r="P3877" t="str">
        <f>IF(ISBLANK(A3877),"",SUMIF($A$3:$A3877,P$2,$B$3:$B3877))</f>
        <v/>
      </c>
      <c r="Q3877" t="str">
        <f>IF(ISBLANK(A3877),"",SUMIF($A$3:$A3877,Q$2,$B$3:$B3877))</f>
        <v/>
      </c>
      <c r="R3877" t="str">
        <f>IF(ISBLANK(A3877),"",SUMIF($A$3:$A3877,R$2,$B$3:$B3877))</f>
        <v/>
      </c>
      <c r="T3877" s="2" t="str">
        <f t="shared" si="483"/>
        <v/>
      </c>
      <c r="U3877" s="2" t="str">
        <f t="shared" si="484"/>
        <v/>
      </c>
      <c r="V3877" s="2" t="str">
        <f t="shared" si="485"/>
        <v/>
      </c>
      <c r="W3877" s="2" t="str">
        <f t="shared" si="486"/>
        <v/>
      </c>
    </row>
    <row r="3878" spans="8:23" x14ac:dyDescent="0.3">
      <c r="H3878" s="12">
        <f t="shared" si="487"/>
        <v>0</v>
      </c>
      <c r="I3878" s="2" t="str">
        <f t="shared" si="480"/>
        <v/>
      </c>
      <c r="J3878" s="2" t="str">
        <f>IF(ISBLANK(A3878),"",-SUM(I$3:I3878))</f>
        <v/>
      </c>
      <c r="K3878" s="2" t="str">
        <f t="shared" si="481"/>
        <v/>
      </c>
      <c r="L3878" s="7" t="str">
        <f t="shared" si="482"/>
        <v/>
      </c>
      <c r="M3878" s="7" t="str">
        <f>IF(ISBLANK(A3878),"",K3878/($M$1+SUM(K$3:K3877)))</f>
        <v/>
      </c>
      <c r="N3878" t="str">
        <f>IF(ISBLANK(A3878),"",IF(H3879=0,NETWORKDAYS($H$3,H3878,holiday!$B$2:$B$10),IF(DAY(H3878)&lt;DAY(H3879),NETWORKDAYS($H$3,H3878,holiday!$B$2:$B$10),0)))</f>
        <v/>
      </c>
      <c r="O3878" t="str">
        <f>IF(ISBLANK(A3878),"",SUMIF($A$3:$A3878,O$2,$B$3:$B3878))</f>
        <v/>
      </c>
      <c r="P3878" t="str">
        <f>IF(ISBLANK(A3878),"",SUMIF($A$3:$A3878,P$2,$B$3:$B3878))</f>
        <v/>
      </c>
      <c r="Q3878" t="str">
        <f>IF(ISBLANK(A3878),"",SUMIF($A$3:$A3878,Q$2,$B$3:$B3878))</f>
        <v/>
      </c>
      <c r="R3878" t="str">
        <f>IF(ISBLANK(A3878),"",SUMIF($A$3:$A3878,R$2,$B$3:$B3878))</f>
        <v/>
      </c>
      <c r="T3878" s="2" t="str">
        <f t="shared" si="483"/>
        <v/>
      </c>
      <c r="U3878" s="2" t="str">
        <f t="shared" si="484"/>
        <v/>
      </c>
      <c r="V3878" s="2" t="str">
        <f t="shared" si="485"/>
        <v/>
      </c>
      <c r="W3878" s="2" t="str">
        <f t="shared" si="486"/>
        <v/>
      </c>
    </row>
    <row r="3879" spans="8:23" x14ac:dyDescent="0.3">
      <c r="H3879" s="12">
        <f t="shared" si="487"/>
        <v>0</v>
      </c>
      <c r="I3879" s="2" t="str">
        <f t="shared" si="480"/>
        <v/>
      </c>
      <c r="J3879" s="2" t="str">
        <f>IF(ISBLANK(A3879),"",-SUM(I$3:I3879))</f>
        <v/>
      </c>
      <c r="K3879" s="2" t="str">
        <f t="shared" si="481"/>
        <v/>
      </c>
      <c r="L3879" s="7" t="str">
        <f t="shared" si="482"/>
        <v/>
      </c>
      <c r="M3879" s="7" t="str">
        <f>IF(ISBLANK(A3879),"",K3879/($M$1+SUM(K$3:K3878)))</f>
        <v/>
      </c>
      <c r="N3879" t="str">
        <f>IF(ISBLANK(A3879),"",IF(H3880=0,NETWORKDAYS($H$3,H3879,holiday!$B$2:$B$10),IF(DAY(H3879)&lt;DAY(H3880),NETWORKDAYS($H$3,H3879,holiday!$B$2:$B$10),0)))</f>
        <v/>
      </c>
      <c r="O3879" t="str">
        <f>IF(ISBLANK(A3879),"",SUMIF($A$3:$A3879,O$2,$B$3:$B3879))</f>
        <v/>
      </c>
      <c r="P3879" t="str">
        <f>IF(ISBLANK(A3879),"",SUMIF($A$3:$A3879,P$2,$B$3:$B3879))</f>
        <v/>
      </c>
      <c r="Q3879" t="str">
        <f>IF(ISBLANK(A3879),"",SUMIF($A$3:$A3879,Q$2,$B$3:$B3879))</f>
        <v/>
      </c>
      <c r="R3879" t="str">
        <f>IF(ISBLANK(A3879),"",SUMIF($A$3:$A3879,R$2,$B$3:$B3879))</f>
        <v/>
      </c>
      <c r="T3879" s="2" t="str">
        <f t="shared" si="483"/>
        <v/>
      </c>
      <c r="U3879" s="2" t="str">
        <f t="shared" si="484"/>
        <v/>
      </c>
      <c r="V3879" s="2" t="str">
        <f t="shared" si="485"/>
        <v/>
      </c>
      <c r="W3879" s="2" t="str">
        <f t="shared" si="486"/>
        <v/>
      </c>
    </row>
    <row r="3880" spans="8:23" x14ac:dyDescent="0.3">
      <c r="H3880" s="12">
        <f t="shared" si="487"/>
        <v>0</v>
      </c>
      <c r="I3880" s="2" t="str">
        <f t="shared" ref="I3880:I3943" si="488">IF(ISBLANK(A3880),"",-B3880*C3880)</f>
        <v/>
      </c>
      <c r="J3880" s="2" t="str">
        <f>IF(ISBLANK(A3880),"",-SUM(I$3:I3880))</f>
        <v/>
      </c>
      <c r="K3880" s="2" t="str">
        <f t="shared" ref="K3880:K3943" si="489">IF(ISBLANK(A3880),"",SUMPRODUCT(O3880:R3880,T3880:W3880)-J3880)</f>
        <v/>
      </c>
      <c r="L3880" s="7" t="str">
        <f t="shared" ref="L3880:L3943" si="490">IF(ISBLANK(A3880),"",K3880/$M$1)</f>
        <v/>
      </c>
      <c r="M3880" s="7" t="str">
        <f>IF(ISBLANK(A3880),"",K3880/($M$1+SUM(K$3:K3879)))</f>
        <v/>
      </c>
      <c r="N3880" t="str">
        <f>IF(ISBLANK(A3880),"",IF(H3881=0,NETWORKDAYS($H$3,H3880,holiday!$B$2:$B$10),IF(DAY(H3880)&lt;DAY(H3881),NETWORKDAYS($H$3,H3880,holiday!$B$2:$B$10),0)))</f>
        <v/>
      </c>
      <c r="O3880" t="str">
        <f>IF(ISBLANK(A3880),"",SUMIF($A$3:$A3880,O$2,$B$3:$B3880))</f>
        <v/>
      </c>
      <c r="P3880" t="str">
        <f>IF(ISBLANK(A3880),"",SUMIF($A$3:$A3880,P$2,$B$3:$B3880))</f>
        <v/>
      </c>
      <c r="Q3880" t="str">
        <f>IF(ISBLANK(A3880),"",SUMIF($A$3:$A3880,Q$2,$B$3:$B3880))</f>
        <v/>
      </c>
      <c r="R3880" t="str">
        <f>IF(ISBLANK(A3880),"",SUMIF($A$3:$A3880,R$2,$B$3:$B3880))</f>
        <v/>
      </c>
      <c r="T3880" s="2" t="str">
        <f t="shared" ref="T3880:T3943" si="491">IF(ISBLANK(A3880),"",IF($A3880=T$2,$C3880,T3879))</f>
        <v/>
      </c>
      <c r="U3880" s="2" t="str">
        <f t="shared" ref="U3880:U3943" si="492">IF(ISBLANK(A3880),"",IF($A3880=U$2,$C3880,U3879))</f>
        <v/>
      </c>
      <c r="V3880" s="2" t="str">
        <f t="shared" ref="V3880:V3943" si="493">IF(ISBLANK(A3880),"",IF($A3880=V$2,$C3880,V3879))</f>
        <v/>
      </c>
      <c r="W3880" s="2" t="str">
        <f t="shared" ref="W3880:W3943" si="494">IF(ISBLANK(A3880),"",IF($A3880=W$2,$C3880,W3879))</f>
        <v/>
      </c>
    </row>
    <row r="3881" spans="8:23" x14ac:dyDescent="0.3">
      <c r="H3881" s="12">
        <f t="shared" si="487"/>
        <v>0</v>
      </c>
      <c r="I3881" s="2" t="str">
        <f t="shared" si="488"/>
        <v/>
      </c>
      <c r="J3881" s="2" t="str">
        <f>IF(ISBLANK(A3881),"",-SUM(I$3:I3881))</f>
        <v/>
      </c>
      <c r="K3881" s="2" t="str">
        <f t="shared" si="489"/>
        <v/>
      </c>
      <c r="L3881" s="7" t="str">
        <f t="shared" si="490"/>
        <v/>
      </c>
      <c r="M3881" s="7" t="str">
        <f>IF(ISBLANK(A3881),"",K3881/($M$1+SUM(K$3:K3880)))</f>
        <v/>
      </c>
      <c r="N3881" t="str">
        <f>IF(ISBLANK(A3881),"",IF(H3882=0,NETWORKDAYS($H$3,H3881,holiday!$B$2:$B$10),IF(DAY(H3881)&lt;DAY(H3882),NETWORKDAYS($H$3,H3881,holiday!$B$2:$B$10),0)))</f>
        <v/>
      </c>
      <c r="O3881" t="str">
        <f>IF(ISBLANK(A3881),"",SUMIF($A$3:$A3881,O$2,$B$3:$B3881))</f>
        <v/>
      </c>
      <c r="P3881" t="str">
        <f>IF(ISBLANK(A3881),"",SUMIF($A$3:$A3881,P$2,$B$3:$B3881))</f>
        <v/>
      </c>
      <c r="Q3881" t="str">
        <f>IF(ISBLANK(A3881),"",SUMIF($A$3:$A3881,Q$2,$B$3:$B3881))</f>
        <v/>
      </c>
      <c r="R3881" t="str">
        <f>IF(ISBLANK(A3881),"",SUMIF($A$3:$A3881,R$2,$B$3:$B3881))</f>
        <v/>
      </c>
      <c r="T3881" s="2" t="str">
        <f t="shared" si="491"/>
        <v/>
      </c>
      <c r="U3881" s="2" t="str">
        <f t="shared" si="492"/>
        <v/>
      </c>
      <c r="V3881" s="2" t="str">
        <f t="shared" si="493"/>
        <v/>
      </c>
      <c r="W3881" s="2" t="str">
        <f t="shared" si="494"/>
        <v/>
      </c>
    </row>
    <row r="3882" spans="8:23" x14ac:dyDescent="0.3">
      <c r="H3882" s="12">
        <f t="shared" si="487"/>
        <v>0</v>
      </c>
      <c r="I3882" s="2" t="str">
        <f t="shared" si="488"/>
        <v/>
      </c>
      <c r="J3882" s="2" t="str">
        <f>IF(ISBLANK(A3882),"",-SUM(I$3:I3882))</f>
        <v/>
      </c>
      <c r="K3882" s="2" t="str">
        <f t="shared" si="489"/>
        <v/>
      </c>
      <c r="L3882" s="7" t="str">
        <f t="shared" si="490"/>
        <v/>
      </c>
      <c r="M3882" s="7" t="str">
        <f>IF(ISBLANK(A3882),"",K3882/($M$1+SUM(K$3:K3881)))</f>
        <v/>
      </c>
      <c r="N3882" t="str">
        <f>IF(ISBLANK(A3882),"",IF(H3883=0,NETWORKDAYS($H$3,H3882,holiday!$B$2:$B$10),IF(DAY(H3882)&lt;DAY(H3883),NETWORKDAYS($H$3,H3882,holiday!$B$2:$B$10),0)))</f>
        <v/>
      </c>
      <c r="O3882" t="str">
        <f>IF(ISBLANK(A3882),"",SUMIF($A$3:$A3882,O$2,$B$3:$B3882))</f>
        <v/>
      </c>
      <c r="P3882" t="str">
        <f>IF(ISBLANK(A3882),"",SUMIF($A$3:$A3882,P$2,$B$3:$B3882))</f>
        <v/>
      </c>
      <c r="Q3882" t="str">
        <f>IF(ISBLANK(A3882),"",SUMIF($A$3:$A3882,Q$2,$B$3:$B3882))</f>
        <v/>
      </c>
      <c r="R3882" t="str">
        <f>IF(ISBLANK(A3882),"",SUMIF($A$3:$A3882,R$2,$B$3:$B3882))</f>
        <v/>
      </c>
      <c r="T3882" s="2" t="str">
        <f t="shared" si="491"/>
        <v/>
      </c>
      <c r="U3882" s="2" t="str">
        <f t="shared" si="492"/>
        <v/>
      </c>
      <c r="V3882" s="2" t="str">
        <f t="shared" si="493"/>
        <v/>
      </c>
      <c r="W3882" s="2" t="str">
        <f t="shared" si="494"/>
        <v/>
      </c>
    </row>
    <row r="3883" spans="8:23" x14ac:dyDescent="0.3">
      <c r="H3883" s="12">
        <f t="shared" si="487"/>
        <v>0</v>
      </c>
      <c r="I3883" s="2" t="str">
        <f t="shared" si="488"/>
        <v/>
      </c>
      <c r="J3883" s="2" t="str">
        <f>IF(ISBLANK(A3883),"",-SUM(I$3:I3883))</f>
        <v/>
      </c>
      <c r="K3883" s="2" t="str">
        <f t="shared" si="489"/>
        <v/>
      </c>
      <c r="L3883" s="7" t="str">
        <f t="shared" si="490"/>
        <v/>
      </c>
      <c r="M3883" s="7" t="str">
        <f>IF(ISBLANK(A3883),"",K3883/($M$1+SUM(K$3:K3882)))</f>
        <v/>
      </c>
      <c r="N3883" t="str">
        <f>IF(ISBLANK(A3883),"",IF(H3884=0,NETWORKDAYS($H$3,H3883,holiday!$B$2:$B$10),IF(DAY(H3883)&lt;DAY(H3884),NETWORKDAYS($H$3,H3883,holiday!$B$2:$B$10),0)))</f>
        <v/>
      </c>
      <c r="O3883" t="str">
        <f>IF(ISBLANK(A3883),"",SUMIF($A$3:$A3883,O$2,$B$3:$B3883))</f>
        <v/>
      </c>
      <c r="P3883" t="str">
        <f>IF(ISBLANK(A3883),"",SUMIF($A$3:$A3883,P$2,$B$3:$B3883))</f>
        <v/>
      </c>
      <c r="Q3883" t="str">
        <f>IF(ISBLANK(A3883),"",SUMIF($A$3:$A3883,Q$2,$B$3:$B3883))</f>
        <v/>
      </c>
      <c r="R3883" t="str">
        <f>IF(ISBLANK(A3883),"",SUMIF($A$3:$A3883,R$2,$B$3:$B3883))</f>
        <v/>
      </c>
      <c r="T3883" s="2" t="str">
        <f t="shared" si="491"/>
        <v/>
      </c>
      <c r="U3883" s="2" t="str">
        <f t="shared" si="492"/>
        <v/>
      </c>
      <c r="V3883" s="2" t="str">
        <f t="shared" si="493"/>
        <v/>
      </c>
      <c r="W3883" s="2" t="str">
        <f t="shared" si="494"/>
        <v/>
      </c>
    </row>
    <row r="3884" spans="8:23" x14ac:dyDescent="0.3">
      <c r="H3884" s="12">
        <f t="shared" si="487"/>
        <v>0</v>
      </c>
      <c r="I3884" s="2" t="str">
        <f t="shared" si="488"/>
        <v/>
      </c>
      <c r="J3884" s="2" t="str">
        <f>IF(ISBLANK(A3884),"",-SUM(I$3:I3884))</f>
        <v/>
      </c>
      <c r="K3884" s="2" t="str">
        <f t="shared" si="489"/>
        <v/>
      </c>
      <c r="L3884" s="7" t="str">
        <f t="shared" si="490"/>
        <v/>
      </c>
      <c r="M3884" s="7" t="str">
        <f>IF(ISBLANK(A3884),"",K3884/($M$1+SUM(K$3:K3883)))</f>
        <v/>
      </c>
      <c r="N3884" t="str">
        <f>IF(ISBLANK(A3884),"",IF(H3885=0,NETWORKDAYS($H$3,H3884,holiday!$B$2:$B$10),IF(DAY(H3884)&lt;DAY(H3885),NETWORKDAYS($H$3,H3884,holiday!$B$2:$B$10),0)))</f>
        <v/>
      </c>
      <c r="O3884" t="str">
        <f>IF(ISBLANK(A3884),"",SUMIF($A$3:$A3884,O$2,$B$3:$B3884))</f>
        <v/>
      </c>
      <c r="P3884" t="str">
        <f>IF(ISBLANK(A3884),"",SUMIF($A$3:$A3884,P$2,$B$3:$B3884))</f>
        <v/>
      </c>
      <c r="Q3884" t="str">
        <f>IF(ISBLANK(A3884),"",SUMIF($A$3:$A3884,Q$2,$B$3:$B3884))</f>
        <v/>
      </c>
      <c r="R3884" t="str">
        <f>IF(ISBLANK(A3884),"",SUMIF($A$3:$A3884,R$2,$B$3:$B3884))</f>
        <v/>
      </c>
      <c r="T3884" s="2" t="str">
        <f t="shared" si="491"/>
        <v/>
      </c>
      <c r="U3884" s="2" t="str">
        <f t="shared" si="492"/>
        <v/>
      </c>
      <c r="V3884" s="2" t="str">
        <f t="shared" si="493"/>
        <v/>
      </c>
      <c r="W3884" s="2" t="str">
        <f t="shared" si="494"/>
        <v/>
      </c>
    </row>
    <row r="3885" spans="8:23" x14ac:dyDescent="0.3">
      <c r="H3885" s="12">
        <f t="shared" si="487"/>
        <v>0</v>
      </c>
      <c r="I3885" s="2" t="str">
        <f t="shared" si="488"/>
        <v/>
      </c>
      <c r="J3885" s="2" t="str">
        <f>IF(ISBLANK(A3885),"",-SUM(I$3:I3885))</f>
        <v/>
      </c>
      <c r="K3885" s="2" t="str">
        <f t="shared" si="489"/>
        <v/>
      </c>
      <c r="L3885" s="7" t="str">
        <f t="shared" si="490"/>
        <v/>
      </c>
      <c r="M3885" s="7" t="str">
        <f>IF(ISBLANK(A3885),"",K3885/($M$1+SUM(K$3:K3884)))</f>
        <v/>
      </c>
      <c r="N3885" t="str">
        <f>IF(ISBLANK(A3885),"",IF(H3886=0,NETWORKDAYS($H$3,H3885,holiday!$B$2:$B$10),IF(DAY(H3885)&lt;DAY(H3886),NETWORKDAYS($H$3,H3885,holiday!$B$2:$B$10),0)))</f>
        <v/>
      </c>
      <c r="O3885" t="str">
        <f>IF(ISBLANK(A3885),"",SUMIF($A$3:$A3885,O$2,$B$3:$B3885))</f>
        <v/>
      </c>
      <c r="P3885" t="str">
        <f>IF(ISBLANK(A3885),"",SUMIF($A$3:$A3885,P$2,$B$3:$B3885))</f>
        <v/>
      </c>
      <c r="Q3885" t="str">
        <f>IF(ISBLANK(A3885),"",SUMIF($A$3:$A3885,Q$2,$B$3:$B3885))</f>
        <v/>
      </c>
      <c r="R3885" t="str">
        <f>IF(ISBLANK(A3885),"",SUMIF($A$3:$A3885,R$2,$B$3:$B3885))</f>
        <v/>
      </c>
      <c r="T3885" s="2" t="str">
        <f t="shared" si="491"/>
        <v/>
      </c>
      <c r="U3885" s="2" t="str">
        <f t="shared" si="492"/>
        <v/>
      </c>
      <c r="V3885" s="2" t="str">
        <f t="shared" si="493"/>
        <v/>
      </c>
      <c r="W3885" s="2" t="str">
        <f t="shared" si="494"/>
        <v/>
      </c>
    </row>
    <row r="3886" spans="8:23" x14ac:dyDescent="0.3">
      <c r="H3886" s="12">
        <f t="shared" si="487"/>
        <v>0</v>
      </c>
      <c r="I3886" s="2" t="str">
        <f t="shared" si="488"/>
        <v/>
      </c>
      <c r="J3886" s="2" t="str">
        <f>IF(ISBLANK(A3886),"",-SUM(I$3:I3886))</f>
        <v/>
      </c>
      <c r="K3886" s="2" t="str">
        <f t="shared" si="489"/>
        <v/>
      </c>
      <c r="L3886" s="7" t="str">
        <f t="shared" si="490"/>
        <v/>
      </c>
      <c r="M3886" s="7" t="str">
        <f>IF(ISBLANK(A3886),"",K3886/($M$1+SUM(K$3:K3885)))</f>
        <v/>
      </c>
      <c r="N3886" t="str">
        <f>IF(ISBLANK(A3886),"",IF(H3887=0,NETWORKDAYS($H$3,H3886,holiday!$B$2:$B$10),IF(DAY(H3886)&lt;DAY(H3887),NETWORKDAYS($H$3,H3886,holiday!$B$2:$B$10),0)))</f>
        <v/>
      </c>
      <c r="O3886" t="str">
        <f>IF(ISBLANK(A3886),"",SUMIF($A$3:$A3886,O$2,$B$3:$B3886))</f>
        <v/>
      </c>
      <c r="P3886" t="str">
        <f>IF(ISBLANK(A3886),"",SUMIF($A$3:$A3886,P$2,$B$3:$B3886))</f>
        <v/>
      </c>
      <c r="Q3886" t="str">
        <f>IF(ISBLANK(A3886),"",SUMIF($A$3:$A3886,Q$2,$B$3:$B3886))</f>
        <v/>
      </c>
      <c r="R3886" t="str">
        <f>IF(ISBLANK(A3886),"",SUMIF($A$3:$A3886,R$2,$B$3:$B3886))</f>
        <v/>
      </c>
      <c r="T3886" s="2" t="str">
        <f t="shared" si="491"/>
        <v/>
      </c>
      <c r="U3886" s="2" t="str">
        <f t="shared" si="492"/>
        <v/>
      </c>
      <c r="V3886" s="2" t="str">
        <f t="shared" si="493"/>
        <v/>
      </c>
      <c r="W3886" s="2" t="str">
        <f t="shared" si="494"/>
        <v/>
      </c>
    </row>
    <row r="3887" spans="8:23" x14ac:dyDescent="0.3">
      <c r="H3887" s="12">
        <f t="shared" si="487"/>
        <v>0</v>
      </c>
      <c r="I3887" s="2" t="str">
        <f t="shared" si="488"/>
        <v/>
      </c>
      <c r="J3887" s="2" t="str">
        <f>IF(ISBLANK(A3887),"",-SUM(I$3:I3887))</f>
        <v/>
      </c>
      <c r="K3887" s="2" t="str">
        <f t="shared" si="489"/>
        <v/>
      </c>
      <c r="L3887" s="7" t="str">
        <f t="shared" si="490"/>
        <v/>
      </c>
      <c r="M3887" s="7" t="str">
        <f>IF(ISBLANK(A3887),"",K3887/($M$1+SUM(K$3:K3886)))</f>
        <v/>
      </c>
      <c r="N3887" t="str">
        <f>IF(ISBLANK(A3887),"",IF(H3888=0,NETWORKDAYS($H$3,H3887,holiday!$B$2:$B$10),IF(DAY(H3887)&lt;DAY(H3888),NETWORKDAYS($H$3,H3887,holiday!$B$2:$B$10),0)))</f>
        <v/>
      </c>
      <c r="O3887" t="str">
        <f>IF(ISBLANK(A3887),"",SUMIF($A$3:$A3887,O$2,$B$3:$B3887))</f>
        <v/>
      </c>
      <c r="P3887" t="str">
        <f>IF(ISBLANK(A3887),"",SUMIF($A$3:$A3887,P$2,$B$3:$B3887))</f>
        <v/>
      </c>
      <c r="Q3887" t="str">
        <f>IF(ISBLANK(A3887),"",SUMIF($A$3:$A3887,Q$2,$B$3:$B3887))</f>
        <v/>
      </c>
      <c r="R3887" t="str">
        <f>IF(ISBLANK(A3887),"",SUMIF($A$3:$A3887,R$2,$B$3:$B3887))</f>
        <v/>
      </c>
      <c r="T3887" s="2" t="str">
        <f t="shared" si="491"/>
        <v/>
      </c>
      <c r="U3887" s="2" t="str">
        <f t="shared" si="492"/>
        <v/>
      </c>
      <c r="V3887" s="2" t="str">
        <f t="shared" si="493"/>
        <v/>
      </c>
      <c r="W3887" s="2" t="str">
        <f t="shared" si="494"/>
        <v/>
      </c>
    </row>
    <row r="3888" spans="8:23" x14ac:dyDescent="0.3">
      <c r="H3888" s="12">
        <f t="shared" si="487"/>
        <v>0</v>
      </c>
      <c r="I3888" s="2" t="str">
        <f t="shared" si="488"/>
        <v/>
      </c>
      <c r="J3888" s="2" t="str">
        <f>IF(ISBLANK(A3888),"",-SUM(I$3:I3888))</f>
        <v/>
      </c>
      <c r="K3888" s="2" t="str">
        <f t="shared" si="489"/>
        <v/>
      </c>
      <c r="L3888" s="7" t="str">
        <f t="shared" si="490"/>
        <v/>
      </c>
      <c r="M3888" s="7" t="str">
        <f>IF(ISBLANK(A3888),"",K3888/($M$1+SUM(K$3:K3887)))</f>
        <v/>
      </c>
      <c r="N3888" t="str">
        <f>IF(ISBLANK(A3888),"",IF(H3889=0,NETWORKDAYS($H$3,H3888,holiday!$B$2:$B$10),IF(DAY(H3888)&lt;DAY(H3889),NETWORKDAYS($H$3,H3888,holiday!$B$2:$B$10),0)))</f>
        <v/>
      </c>
      <c r="O3888" t="str">
        <f>IF(ISBLANK(A3888),"",SUMIF($A$3:$A3888,O$2,$B$3:$B3888))</f>
        <v/>
      </c>
      <c r="P3888" t="str">
        <f>IF(ISBLANK(A3888),"",SUMIF($A$3:$A3888,P$2,$B$3:$B3888))</f>
        <v/>
      </c>
      <c r="Q3888" t="str">
        <f>IF(ISBLANK(A3888),"",SUMIF($A$3:$A3888,Q$2,$B$3:$B3888))</f>
        <v/>
      </c>
      <c r="R3888" t="str">
        <f>IF(ISBLANK(A3888),"",SUMIF($A$3:$A3888,R$2,$B$3:$B3888))</f>
        <v/>
      </c>
      <c r="T3888" s="2" t="str">
        <f t="shared" si="491"/>
        <v/>
      </c>
      <c r="U3888" s="2" t="str">
        <f t="shared" si="492"/>
        <v/>
      </c>
      <c r="V3888" s="2" t="str">
        <f t="shared" si="493"/>
        <v/>
      </c>
      <c r="W3888" s="2" t="str">
        <f t="shared" si="494"/>
        <v/>
      </c>
    </row>
    <row r="3889" spans="8:23" x14ac:dyDescent="0.3">
      <c r="H3889" s="12">
        <f t="shared" si="487"/>
        <v>0</v>
      </c>
      <c r="I3889" s="2" t="str">
        <f t="shared" si="488"/>
        <v/>
      </c>
      <c r="J3889" s="2" t="str">
        <f>IF(ISBLANK(A3889),"",-SUM(I$3:I3889))</f>
        <v/>
      </c>
      <c r="K3889" s="2" t="str">
        <f t="shared" si="489"/>
        <v/>
      </c>
      <c r="L3889" s="7" t="str">
        <f t="shared" si="490"/>
        <v/>
      </c>
      <c r="M3889" s="7" t="str">
        <f>IF(ISBLANK(A3889),"",K3889/($M$1+SUM(K$3:K3888)))</f>
        <v/>
      </c>
      <c r="N3889" t="str">
        <f>IF(ISBLANK(A3889),"",IF(H3890=0,NETWORKDAYS($H$3,H3889,holiday!$B$2:$B$10),IF(DAY(H3889)&lt;DAY(H3890),NETWORKDAYS($H$3,H3889,holiday!$B$2:$B$10),0)))</f>
        <v/>
      </c>
      <c r="O3889" t="str">
        <f>IF(ISBLANK(A3889),"",SUMIF($A$3:$A3889,O$2,$B$3:$B3889))</f>
        <v/>
      </c>
      <c r="P3889" t="str">
        <f>IF(ISBLANK(A3889),"",SUMIF($A$3:$A3889,P$2,$B$3:$B3889))</f>
        <v/>
      </c>
      <c r="Q3889" t="str">
        <f>IF(ISBLANK(A3889),"",SUMIF($A$3:$A3889,Q$2,$B$3:$B3889))</f>
        <v/>
      </c>
      <c r="R3889" t="str">
        <f>IF(ISBLANK(A3889),"",SUMIF($A$3:$A3889,R$2,$B$3:$B3889))</f>
        <v/>
      </c>
      <c r="T3889" s="2" t="str">
        <f t="shared" si="491"/>
        <v/>
      </c>
      <c r="U3889" s="2" t="str">
        <f t="shared" si="492"/>
        <v/>
      </c>
      <c r="V3889" s="2" t="str">
        <f t="shared" si="493"/>
        <v/>
      </c>
      <c r="W3889" s="2" t="str">
        <f t="shared" si="494"/>
        <v/>
      </c>
    </row>
    <row r="3890" spans="8:23" x14ac:dyDescent="0.3">
      <c r="H3890" s="12">
        <f t="shared" si="487"/>
        <v>0</v>
      </c>
      <c r="I3890" s="2" t="str">
        <f t="shared" si="488"/>
        <v/>
      </c>
      <c r="J3890" s="2" t="str">
        <f>IF(ISBLANK(A3890),"",-SUM(I$3:I3890))</f>
        <v/>
      </c>
      <c r="K3890" s="2" t="str">
        <f t="shared" si="489"/>
        <v/>
      </c>
      <c r="L3890" s="7" t="str">
        <f t="shared" si="490"/>
        <v/>
      </c>
      <c r="M3890" s="7" t="str">
        <f>IF(ISBLANK(A3890),"",K3890/($M$1+SUM(K$3:K3889)))</f>
        <v/>
      </c>
      <c r="N3890" t="str">
        <f>IF(ISBLANK(A3890),"",IF(H3891=0,NETWORKDAYS($H$3,H3890,holiday!$B$2:$B$10),IF(DAY(H3890)&lt;DAY(H3891),NETWORKDAYS($H$3,H3890,holiday!$B$2:$B$10),0)))</f>
        <v/>
      </c>
      <c r="O3890" t="str">
        <f>IF(ISBLANK(A3890),"",SUMIF($A$3:$A3890,O$2,$B$3:$B3890))</f>
        <v/>
      </c>
      <c r="P3890" t="str">
        <f>IF(ISBLANK(A3890),"",SUMIF($A$3:$A3890,P$2,$B$3:$B3890))</f>
        <v/>
      </c>
      <c r="Q3890" t="str">
        <f>IF(ISBLANK(A3890),"",SUMIF($A$3:$A3890,Q$2,$B$3:$B3890))</f>
        <v/>
      </c>
      <c r="R3890" t="str">
        <f>IF(ISBLANK(A3890),"",SUMIF($A$3:$A3890,R$2,$B$3:$B3890))</f>
        <v/>
      </c>
      <c r="T3890" s="2" t="str">
        <f t="shared" si="491"/>
        <v/>
      </c>
      <c r="U3890" s="2" t="str">
        <f t="shared" si="492"/>
        <v/>
      </c>
      <c r="V3890" s="2" t="str">
        <f t="shared" si="493"/>
        <v/>
      </c>
      <c r="W3890" s="2" t="str">
        <f t="shared" si="494"/>
        <v/>
      </c>
    </row>
    <row r="3891" spans="8:23" x14ac:dyDescent="0.3">
      <c r="H3891" s="12">
        <f t="shared" si="487"/>
        <v>0</v>
      </c>
      <c r="I3891" s="2" t="str">
        <f t="shared" si="488"/>
        <v/>
      </c>
      <c r="J3891" s="2" t="str">
        <f>IF(ISBLANK(A3891),"",-SUM(I$3:I3891))</f>
        <v/>
      </c>
      <c r="K3891" s="2" t="str">
        <f t="shared" si="489"/>
        <v/>
      </c>
      <c r="L3891" s="7" t="str">
        <f t="shared" si="490"/>
        <v/>
      </c>
      <c r="M3891" s="7" t="str">
        <f>IF(ISBLANK(A3891),"",K3891/($M$1+SUM(K$3:K3890)))</f>
        <v/>
      </c>
      <c r="N3891" t="str">
        <f>IF(ISBLANK(A3891),"",IF(H3892=0,NETWORKDAYS($H$3,H3891,holiday!$B$2:$B$10),IF(DAY(H3891)&lt;DAY(H3892),NETWORKDAYS($H$3,H3891,holiday!$B$2:$B$10),0)))</f>
        <v/>
      </c>
      <c r="O3891" t="str">
        <f>IF(ISBLANK(A3891),"",SUMIF($A$3:$A3891,O$2,$B$3:$B3891))</f>
        <v/>
      </c>
      <c r="P3891" t="str">
        <f>IF(ISBLANK(A3891),"",SUMIF($A$3:$A3891,P$2,$B$3:$B3891))</f>
        <v/>
      </c>
      <c r="Q3891" t="str">
        <f>IF(ISBLANK(A3891),"",SUMIF($A$3:$A3891,Q$2,$B$3:$B3891))</f>
        <v/>
      </c>
      <c r="R3891" t="str">
        <f>IF(ISBLANK(A3891),"",SUMIF($A$3:$A3891,R$2,$B$3:$B3891))</f>
        <v/>
      </c>
      <c r="T3891" s="2" t="str">
        <f t="shared" si="491"/>
        <v/>
      </c>
      <c r="U3891" s="2" t="str">
        <f t="shared" si="492"/>
        <v/>
      </c>
      <c r="V3891" s="2" t="str">
        <f t="shared" si="493"/>
        <v/>
      </c>
      <c r="W3891" s="2" t="str">
        <f t="shared" si="494"/>
        <v/>
      </c>
    </row>
    <row r="3892" spans="8:23" x14ac:dyDescent="0.3">
      <c r="H3892" s="12">
        <f t="shared" si="487"/>
        <v>0</v>
      </c>
      <c r="I3892" s="2" t="str">
        <f t="shared" si="488"/>
        <v/>
      </c>
      <c r="J3892" s="2" t="str">
        <f>IF(ISBLANK(A3892),"",-SUM(I$3:I3892))</f>
        <v/>
      </c>
      <c r="K3892" s="2" t="str">
        <f t="shared" si="489"/>
        <v/>
      </c>
      <c r="L3892" s="7" t="str">
        <f t="shared" si="490"/>
        <v/>
      </c>
      <c r="M3892" s="7" t="str">
        <f>IF(ISBLANK(A3892),"",K3892/($M$1+SUM(K$3:K3891)))</f>
        <v/>
      </c>
      <c r="N3892" t="str">
        <f>IF(ISBLANK(A3892),"",IF(H3893=0,NETWORKDAYS($H$3,H3892,holiday!$B$2:$B$10),IF(DAY(H3892)&lt;DAY(H3893),NETWORKDAYS($H$3,H3892,holiday!$B$2:$B$10),0)))</f>
        <v/>
      </c>
      <c r="O3892" t="str">
        <f>IF(ISBLANK(A3892),"",SUMIF($A$3:$A3892,O$2,$B$3:$B3892))</f>
        <v/>
      </c>
      <c r="P3892" t="str">
        <f>IF(ISBLANK(A3892),"",SUMIF($A$3:$A3892,P$2,$B$3:$B3892))</f>
        <v/>
      </c>
      <c r="Q3892" t="str">
        <f>IF(ISBLANK(A3892),"",SUMIF($A$3:$A3892,Q$2,$B$3:$B3892))</f>
        <v/>
      </c>
      <c r="R3892" t="str">
        <f>IF(ISBLANK(A3892),"",SUMIF($A$3:$A3892,R$2,$B$3:$B3892))</f>
        <v/>
      </c>
      <c r="T3892" s="2" t="str">
        <f t="shared" si="491"/>
        <v/>
      </c>
      <c r="U3892" s="2" t="str">
        <f t="shared" si="492"/>
        <v/>
      </c>
      <c r="V3892" s="2" t="str">
        <f t="shared" si="493"/>
        <v/>
      </c>
      <c r="W3892" s="2" t="str">
        <f t="shared" si="494"/>
        <v/>
      </c>
    </row>
    <row r="3893" spans="8:23" x14ac:dyDescent="0.3">
      <c r="H3893" s="12">
        <f t="shared" si="487"/>
        <v>0</v>
      </c>
      <c r="I3893" s="2" t="str">
        <f t="shared" si="488"/>
        <v/>
      </c>
      <c r="J3893" s="2" t="str">
        <f>IF(ISBLANK(A3893),"",-SUM(I$3:I3893))</f>
        <v/>
      </c>
      <c r="K3893" s="2" t="str">
        <f t="shared" si="489"/>
        <v/>
      </c>
      <c r="L3893" s="7" t="str">
        <f t="shared" si="490"/>
        <v/>
      </c>
      <c r="M3893" s="7" t="str">
        <f>IF(ISBLANK(A3893),"",K3893/($M$1+SUM(K$3:K3892)))</f>
        <v/>
      </c>
      <c r="N3893" t="str">
        <f>IF(ISBLANK(A3893),"",IF(H3894=0,NETWORKDAYS($H$3,H3893,holiday!$B$2:$B$10),IF(DAY(H3893)&lt;DAY(H3894),NETWORKDAYS($H$3,H3893,holiday!$B$2:$B$10),0)))</f>
        <v/>
      </c>
      <c r="O3893" t="str">
        <f>IF(ISBLANK(A3893),"",SUMIF($A$3:$A3893,O$2,$B$3:$B3893))</f>
        <v/>
      </c>
      <c r="P3893" t="str">
        <f>IF(ISBLANK(A3893),"",SUMIF($A$3:$A3893,P$2,$B$3:$B3893))</f>
        <v/>
      </c>
      <c r="Q3893" t="str">
        <f>IF(ISBLANK(A3893),"",SUMIF($A$3:$A3893,Q$2,$B$3:$B3893))</f>
        <v/>
      </c>
      <c r="R3893" t="str">
        <f>IF(ISBLANK(A3893),"",SUMIF($A$3:$A3893,R$2,$B$3:$B3893))</f>
        <v/>
      </c>
      <c r="T3893" s="2" t="str">
        <f t="shared" si="491"/>
        <v/>
      </c>
      <c r="U3893" s="2" t="str">
        <f t="shared" si="492"/>
        <v/>
      </c>
      <c r="V3893" s="2" t="str">
        <f t="shared" si="493"/>
        <v/>
      </c>
      <c r="W3893" s="2" t="str">
        <f t="shared" si="494"/>
        <v/>
      </c>
    </row>
    <row r="3894" spans="8:23" x14ac:dyDescent="0.3">
      <c r="H3894" s="12">
        <f t="shared" si="487"/>
        <v>0</v>
      </c>
      <c r="I3894" s="2" t="str">
        <f t="shared" si="488"/>
        <v/>
      </c>
      <c r="J3894" s="2" t="str">
        <f>IF(ISBLANK(A3894),"",-SUM(I$3:I3894))</f>
        <v/>
      </c>
      <c r="K3894" s="2" t="str">
        <f t="shared" si="489"/>
        <v/>
      </c>
      <c r="L3894" s="7" t="str">
        <f t="shared" si="490"/>
        <v/>
      </c>
      <c r="M3894" s="7" t="str">
        <f>IF(ISBLANK(A3894),"",K3894/($M$1+SUM(K$3:K3893)))</f>
        <v/>
      </c>
      <c r="N3894" t="str">
        <f>IF(ISBLANK(A3894),"",IF(H3895=0,NETWORKDAYS($H$3,H3894,holiday!$B$2:$B$10),IF(DAY(H3894)&lt;DAY(H3895),NETWORKDAYS($H$3,H3894,holiday!$B$2:$B$10),0)))</f>
        <v/>
      </c>
      <c r="O3894" t="str">
        <f>IF(ISBLANK(A3894),"",SUMIF($A$3:$A3894,O$2,$B$3:$B3894))</f>
        <v/>
      </c>
      <c r="P3894" t="str">
        <f>IF(ISBLANK(A3894),"",SUMIF($A$3:$A3894,P$2,$B$3:$B3894))</f>
        <v/>
      </c>
      <c r="Q3894" t="str">
        <f>IF(ISBLANK(A3894),"",SUMIF($A$3:$A3894,Q$2,$B$3:$B3894))</f>
        <v/>
      </c>
      <c r="R3894" t="str">
        <f>IF(ISBLANK(A3894),"",SUMIF($A$3:$A3894,R$2,$B$3:$B3894))</f>
        <v/>
      </c>
      <c r="T3894" s="2" t="str">
        <f t="shared" si="491"/>
        <v/>
      </c>
      <c r="U3894" s="2" t="str">
        <f t="shared" si="492"/>
        <v/>
      </c>
      <c r="V3894" s="2" t="str">
        <f t="shared" si="493"/>
        <v/>
      </c>
      <c r="W3894" s="2" t="str">
        <f t="shared" si="494"/>
        <v/>
      </c>
    </row>
    <row r="3895" spans="8:23" x14ac:dyDescent="0.3">
      <c r="H3895" s="12">
        <f t="shared" si="487"/>
        <v>0</v>
      </c>
      <c r="I3895" s="2" t="str">
        <f t="shared" si="488"/>
        <v/>
      </c>
      <c r="J3895" s="2" t="str">
        <f>IF(ISBLANK(A3895),"",-SUM(I$3:I3895))</f>
        <v/>
      </c>
      <c r="K3895" s="2" t="str">
        <f t="shared" si="489"/>
        <v/>
      </c>
      <c r="L3895" s="7" t="str">
        <f t="shared" si="490"/>
        <v/>
      </c>
      <c r="M3895" s="7" t="str">
        <f>IF(ISBLANK(A3895),"",K3895/($M$1+SUM(K$3:K3894)))</f>
        <v/>
      </c>
      <c r="N3895" t="str">
        <f>IF(ISBLANK(A3895),"",IF(H3896=0,NETWORKDAYS($H$3,H3895,holiday!$B$2:$B$10),IF(DAY(H3895)&lt;DAY(H3896),NETWORKDAYS($H$3,H3895,holiday!$B$2:$B$10),0)))</f>
        <v/>
      </c>
      <c r="O3895" t="str">
        <f>IF(ISBLANK(A3895),"",SUMIF($A$3:$A3895,O$2,$B$3:$B3895))</f>
        <v/>
      </c>
      <c r="P3895" t="str">
        <f>IF(ISBLANK(A3895),"",SUMIF($A$3:$A3895,P$2,$B$3:$B3895))</f>
        <v/>
      </c>
      <c r="Q3895" t="str">
        <f>IF(ISBLANK(A3895),"",SUMIF($A$3:$A3895,Q$2,$B$3:$B3895))</f>
        <v/>
      </c>
      <c r="R3895" t="str">
        <f>IF(ISBLANK(A3895),"",SUMIF($A$3:$A3895,R$2,$B$3:$B3895))</f>
        <v/>
      </c>
      <c r="T3895" s="2" t="str">
        <f t="shared" si="491"/>
        <v/>
      </c>
      <c r="U3895" s="2" t="str">
        <f t="shared" si="492"/>
        <v/>
      </c>
      <c r="V3895" s="2" t="str">
        <f t="shared" si="493"/>
        <v/>
      </c>
      <c r="W3895" s="2" t="str">
        <f t="shared" si="494"/>
        <v/>
      </c>
    </row>
    <row r="3896" spans="8:23" x14ac:dyDescent="0.3">
      <c r="H3896" s="12">
        <f t="shared" si="487"/>
        <v>0</v>
      </c>
      <c r="I3896" s="2" t="str">
        <f t="shared" si="488"/>
        <v/>
      </c>
      <c r="J3896" s="2" t="str">
        <f>IF(ISBLANK(A3896),"",-SUM(I$3:I3896))</f>
        <v/>
      </c>
      <c r="K3896" s="2" t="str">
        <f t="shared" si="489"/>
        <v/>
      </c>
      <c r="L3896" s="7" t="str">
        <f t="shared" si="490"/>
        <v/>
      </c>
      <c r="M3896" s="7" t="str">
        <f>IF(ISBLANK(A3896),"",K3896/($M$1+SUM(K$3:K3895)))</f>
        <v/>
      </c>
      <c r="N3896" t="str">
        <f>IF(ISBLANK(A3896),"",IF(H3897=0,NETWORKDAYS($H$3,H3896,holiday!$B$2:$B$10),IF(DAY(H3896)&lt;DAY(H3897),NETWORKDAYS($H$3,H3896,holiday!$B$2:$B$10),0)))</f>
        <v/>
      </c>
      <c r="O3896" t="str">
        <f>IF(ISBLANK(A3896),"",SUMIF($A$3:$A3896,O$2,$B$3:$B3896))</f>
        <v/>
      </c>
      <c r="P3896" t="str">
        <f>IF(ISBLANK(A3896),"",SUMIF($A$3:$A3896,P$2,$B$3:$B3896))</f>
        <v/>
      </c>
      <c r="Q3896" t="str">
        <f>IF(ISBLANK(A3896),"",SUMIF($A$3:$A3896,Q$2,$B$3:$B3896))</f>
        <v/>
      </c>
      <c r="R3896" t="str">
        <f>IF(ISBLANK(A3896),"",SUMIF($A$3:$A3896,R$2,$B$3:$B3896))</f>
        <v/>
      </c>
      <c r="T3896" s="2" t="str">
        <f t="shared" si="491"/>
        <v/>
      </c>
      <c r="U3896" s="2" t="str">
        <f t="shared" si="492"/>
        <v/>
      </c>
      <c r="V3896" s="2" t="str">
        <f t="shared" si="493"/>
        <v/>
      </c>
      <c r="W3896" s="2" t="str">
        <f t="shared" si="494"/>
        <v/>
      </c>
    </row>
    <row r="3897" spans="8:23" x14ac:dyDescent="0.3">
      <c r="H3897" s="12">
        <f t="shared" si="487"/>
        <v>0</v>
      </c>
      <c r="I3897" s="2" t="str">
        <f t="shared" si="488"/>
        <v/>
      </c>
      <c r="J3897" s="2" t="str">
        <f>IF(ISBLANK(A3897),"",-SUM(I$3:I3897))</f>
        <v/>
      </c>
      <c r="K3897" s="2" t="str">
        <f t="shared" si="489"/>
        <v/>
      </c>
      <c r="L3897" s="7" t="str">
        <f t="shared" si="490"/>
        <v/>
      </c>
      <c r="M3897" s="7" t="str">
        <f>IF(ISBLANK(A3897),"",K3897/($M$1+SUM(K$3:K3896)))</f>
        <v/>
      </c>
      <c r="N3897" t="str">
        <f>IF(ISBLANK(A3897),"",IF(H3898=0,NETWORKDAYS($H$3,H3897,holiday!$B$2:$B$10),IF(DAY(H3897)&lt;DAY(H3898),NETWORKDAYS($H$3,H3897,holiday!$B$2:$B$10),0)))</f>
        <v/>
      </c>
      <c r="O3897" t="str">
        <f>IF(ISBLANK(A3897),"",SUMIF($A$3:$A3897,O$2,$B$3:$B3897))</f>
        <v/>
      </c>
      <c r="P3897" t="str">
        <f>IF(ISBLANK(A3897),"",SUMIF($A$3:$A3897,P$2,$B$3:$B3897))</f>
        <v/>
      </c>
      <c r="Q3897" t="str">
        <f>IF(ISBLANK(A3897),"",SUMIF($A$3:$A3897,Q$2,$B$3:$B3897))</f>
        <v/>
      </c>
      <c r="R3897" t="str">
        <f>IF(ISBLANK(A3897),"",SUMIF($A$3:$A3897,R$2,$B$3:$B3897))</f>
        <v/>
      </c>
      <c r="T3897" s="2" t="str">
        <f t="shared" si="491"/>
        <v/>
      </c>
      <c r="U3897" s="2" t="str">
        <f t="shared" si="492"/>
        <v/>
      </c>
      <c r="V3897" s="2" t="str">
        <f t="shared" si="493"/>
        <v/>
      </c>
      <c r="W3897" s="2" t="str">
        <f t="shared" si="494"/>
        <v/>
      </c>
    </row>
    <row r="3898" spans="8:23" x14ac:dyDescent="0.3">
      <c r="H3898" s="12">
        <f t="shared" si="487"/>
        <v>0</v>
      </c>
      <c r="I3898" s="2" t="str">
        <f t="shared" si="488"/>
        <v/>
      </c>
      <c r="J3898" s="2" t="str">
        <f>IF(ISBLANK(A3898),"",-SUM(I$3:I3898))</f>
        <v/>
      </c>
      <c r="K3898" s="2" t="str">
        <f t="shared" si="489"/>
        <v/>
      </c>
      <c r="L3898" s="7" t="str">
        <f t="shared" si="490"/>
        <v/>
      </c>
      <c r="M3898" s="7" t="str">
        <f>IF(ISBLANK(A3898),"",K3898/($M$1+SUM(K$3:K3897)))</f>
        <v/>
      </c>
      <c r="N3898" t="str">
        <f>IF(ISBLANK(A3898),"",IF(H3899=0,NETWORKDAYS($H$3,H3898,holiday!$B$2:$B$10),IF(DAY(H3898)&lt;DAY(H3899),NETWORKDAYS($H$3,H3898,holiday!$B$2:$B$10),0)))</f>
        <v/>
      </c>
      <c r="O3898" t="str">
        <f>IF(ISBLANK(A3898),"",SUMIF($A$3:$A3898,O$2,$B$3:$B3898))</f>
        <v/>
      </c>
      <c r="P3898" t="str">
        <f>IF(ISBLANK(A3898),"",SUMIF($A$3:$A3898,P$2,$B$3:$B3898))</f>
        <v/>
      </c>
      <c r="Q3898" t="str">
        <f>IF(ISBLANK(A3898),"",SUMIF($A$3:$A3898,Q$2,$B$3:$B3898))</f>
        <v/>
      </c>
      <c r="R3898" t="str">
        <f>IF(ISBLANK(A3898),"",SUMIF($A$3:$A3898,R$2,$B$3:$B3898))</f>
        <v/>
      </c>
      <c r="T3898" s="2" t="str">
        <f t="shared" si="491"/>
        <v/>
      </c>
      <c r="U3898" s="2" t="str">
        <f t="shared" si="492"/>
        <v/>
      </c>
      <c r="V3898" s="2" t="str">
        <f t="shared" si="493"/>
        <v/>
      </c>
      <c r="W3898" s="2" t="str">
        <f t="shared" si="494"/>
        <v/>
      </c>
    </row>
    <row r="3899" spans="8:23" x14ac:dyDescent="0.3">
      <c r="H3899" s="12">
        <f t="shared" si="487"/>
        <v>0</v>
      </c>
      <c r="I3899" s="2" t="str">
        <f t="shared" si="488"/>
        <v/>
      </c>
      <c r="J3899" s="2" t="str">
        <f>IF(ISBLANK(A3899),"",-SUM(I$3:I3899))</f>
        <v/>
      </c>
      <c r="K3899" s="2" t="str">
        <f t="shared" si="489"/>
        <v/>
      </c>
      <c r="L3899" s="7" t="str">
        <f t="shared" si="490"/>
        <v/>
      </c>
      <c r="M3899" s="7" t="str">
        <f>IF(ISBLANK(A3899),"",K3899/($M$1+SUM(K$3:K3898)))</f>
        <v/>
      </c>
      <c r="N3899" t="str">
        <f>IF(ISBLANK(A3899),"",IF(H3900=0,NETWORKDAYS($H$3,H3899,holiday!$B$2:$B$10),IF(DAY(H3899)&lt;DAY(H3900),NETWORKDAYS($H$3,H3899,holiday!$B$2:$B$10),0)))</f>
        <v/>
      </c>
      <c r="O3899" t="str">
        <f>IF(ISBLANK(A3899),"",SUMIF($A$3:$A3899,O$2,$B$3:$B3899))</f>
        <v/>
      </c>
      <c r="P3899" t="str">
        <f>IF(ISBLANK(A3899),"",SUMIF($A$3:$A3899,P$2,$B$3:$B3899))</f>
        <v/>
      </c>
      <c r="Q3899" t="str">
        <f>IF(ISBLANK(A3899),"",SUMIF($A$3:$A3899,Q$2,$B$3:$B3899))</f>
        <v/>
      </c>
      <c r="R3899" t="str">
        <f>IF(ISBLANK(A3899),"",SUMIF($A$3:$A3899,R$2,$B$3:$B3899))</f>
        <v/>
      </c>
      <c r="T3899" s="2" t="str">
        <f t="shared" si="491"/>
        <v/>
      </c>
      <c r="U3899" s="2" t="str">
        <f t="shared" si="492"/>
        <v/>
      </c>
      <c r="V3899" s="2" t="str">
        <f t="shared" si="493"/>
        <v/>
      </c>
      <c r="W3899" s="2" t="str">
        <f t="shared" si="494"/>
        <v/>
      </c>
    </row>
    <row r="3900" spans="8:23" x14ac:dyDescent="0.3">
      <c r="H3900" s="12">
        <f t="shared" si="487"/>
        <v>0</v>
      </c>
      <c r="I3900" s="2" t="str">
        <f t="shared" si="488"/>
        <v/>
      </c>
      <c r="J3900" s="2" t="str">
        <f>IF(ISBLANK(A3900),"",-SUM(I$3:I3900))</f>
        <v/>
      </c>
      <c r="K3900" s="2" t="str">
        <f t="shared" si="489"/>
        <v/>
      </c>
      <c r="L3900" s="7" t="str">
        <f t="shared" si="490"/>
        <v/>
      </c>
      <c r="M3900" s="7" t="str">
        <f>IF(ISBLANK(A3900),"",K3900/($M$1+SUM(K$3:K3899)))</f>
        <v/>
      </c>
      <c r="N3900" t="str">
        <f>IF(ISBLANK(A3900),"",IF(H3901=0,NETWORKDAYS($H$3,H3900,holiday!$B$2:$B$10),IF(DAY(H3900)&lt;DAY(H3901),NETWORKDAYS($H$3,H3900,holiday!$B$2:$B$10),0)))</f>
        <v/>
      </c>
      <c r="O3900" t="str">
        <f>IF(ISBLANK(A3900),"",SUMIF($A$3:$A3900,O$2,$B$3:$B3900))</f>
        <v/>
      </c>
      <c r="P3900" t="str">
        <f>IF(ISBLANK(A3900),"",SUMIF($A$3:$A3900,P$2,$B$3:$B3900))</f>
        <v/>
      </c>
      <c r="Q3900" t="str">
        <f>IF(ISBLANK(A3900),"",SUMIF($A$3:$A3900,Q$2,$B$3:$B3900))</f>
        <v/>
      </c>
      <c r="R3900" t="str">
        <f>IF(ISBLANK(A3900),"",SUMIF($A$3:$A3900,R$2,$B$3:$B3900))</f>
        <v/>
      </c>
      <c r="T3900" s="2" t="str">
        <f t="shared" si="491"/>
        <v/>
      </c>
      <c r="U3900" s="2" t="str">
        <f t="shared" si="492"/>
        <v/>
      </c>
      <c r="V3900" s="2" t="str">
        <f t="shared" si="493"/>
        <v/>
      </c>
      <c r="W3900" s="2" t="str">
        <f t="shared" si="494"/>
        <v/>
      </c>
    </row>
    <row r="3901" spans="8:23" x14ac:dyDescent="0.3">
      <c r="H3901" s="12">
        <f t="shared" si="487"/>
        <v>0</v>
      </c>
      <c r="I3901" s="2" t="str">
        <f t="shared" si="488"/>
        <v/>
      </c>
      <c r="J3901" s="2" t="str">
        <f>IF(ISBLANK(A3901),"",-SUM(I$3:I3901))</f>
        <v/>
      </c>
      <c r="K3901" s="2" t="str">
        <f t="shared" si="489"/>
        <v/>
      </c>
      <c r="L3901" s="7" t="str">
        <f t="shared" si="490"/>
        <v/>
      </c>
      <c r="M3901" s="7" t="str">
        <f>IF(ISBLANK(A3901),"",K3901/($M$1+SUM(K$3:K3900)))</f>
        <v/>
      </c>
      <c r="N3901" t="str">
        <f>IF(ISBLANK(A3901),"",IF(H3902=0,NETWORKDAYS($H$3,H3901,holiday!$B$2:$B$10),IF(DAY(H3901)&lt;DAY(H3902),NETWORKDAYS($H$3,H3901,holiday!$B$2:$B$10),0)))</f>
        <v/>
      </c>
      <c r="O3901" t="str">
        <f>IF(ISBLANK(A3901),"",SUMIF($A$3:$A3901,O$2,$B$3:$B3901))</f>
        <v/>
      </c>
      <c r="P3901" t="str">
        <f>IF(ISBLANK(A3901),"",SUMIF($A$3:$A3901,P$2,$B$3:$B3901))</f>
        <v/>
      </c>
      <c r="Q3901" t="str">
        <f>IF(ISBLANK(A3901),"",SUMIF($A$3:$A3901,Q$2,$B$3:$B3901))</f>
        <v/>
      </c>
      <c r="R3901" t="str">
        <f>IF(ISBLANK(A3901),"",SUMIF($A$3:$A3901,R$2,$B$3:$B3901))</f>
        <v/>
      </c>
      <c r="T3901" s="2" t="str">
        <f t="shared" si="491"/>
        <v/>
      </c>
      <c r="U3901" s="2" t="str">
        <f t="shared" si="492"/>
        <v/>
      </c>
      <c r="V3901" s="2" t="str">
        <f t="shared" si="493"/>
        <v/>
      </c>
      <c r="W3901" s="2" t="str">
        <f t="shared" si="494"/>
        <v/>
      </c>
    </row>
    <row r="3902" spans="8:23" x14ac:dyDescent="0.3">
      <c r="H3902" s="12">
        <f t="shared" si="487"/>
        <v>0</v>
      </c>
      <c r="I3902" s="2" t="str">
        <f t="shared" si="488"/>
        <v/>
      </c>
      <c r="J3902" s="2" t="str">
        <f>IF(ISBLANK(A3902),"",-SUM(I$3:I3902))</f>
        <v/>
      </c>
      <c r="K3902" s="2" t="str">
        <f t="shared" si="489"/>
        <v/>
      </c>
      <c r="L3902" s="7" t="str">
        <f t="shared" si="490"/>
        <v/>
      </c>
      <c r="M3902" s="7" t="str">
        <f>IF(ISBLANK(A3902),"",K3902/($M$1+SUM(K$3:K3901)))</f>
        <v/>
      </c>
      <c r="N3902" t="str">
        <f>IF(ISBLANK(A3902),"",IF(H3903=0,NETWORKDAYS($H$3,H3902,holiday!$B$2:$B$10),IF(DAY(H3902)&lt;DAY(H3903),NETWORKDAYS($H$3,H3902,holiday!$B$2:$B$10),0)))</f>
        <v/>
      </c>
      <c r="O3902" t="str">
        <f>IF(ISBLANK(A3902),"",SUMIF($A$3:$A3902,O$2,$B$3:$B3902))</f>
        <v/>
      </c>
      <c r="P3902" t="str">
        <f>IF(ISBLANK(A3902),"",SUMIF($A$3:$A3902,P$2,$B$3:$B3902))</f>
        <v/>
      </c>
      <c r="Q3902" t="str">
        <f>IF(ISBLANK(A3902),"",SUMIF($A$3:$A3902,Q$2,$B$3:$B3902))</f>
        <v/>
      </c>
      <c r="R3902" t="str">
        <f>IF(ISBLANK(A3902),"",SUMIF($A$3:$A3902,R$2,$B$3:$B3902))</f>
        <v/>
      </c>
      <c r="T3902" s="2" t="str">
        <f t="shared" si="491"/>
        <v/>
      </c>
      <c r="U3902" s="2" t="str">
        <f t="shared" si="492"/>
        <v/>
      </c>
      <c r="V3902" s="2" t="str">
        <f t="shared" si="493"/>
        <v/>
      </c>
      <c r="W3902" s="2" t="str">
        <f t="shared" si="494"/>
        <v/>
      </c>
    </row>
    <row r="3903" spans="8:23" x14ac:dyDescent="0.3">
      <c r="H3903" s="12">
        <f t="shared" si="487"/>
        <v>0</v>
      </c>
      <c r="I3903" s="2" t="str">
        <f t="shared" si="488"/>
        <v/>
      </c>
      <c r="J3903" s="2" t="str">
        <f>IF(ISBLANK(A3903),"",-SUM(I$3:I3903))</f>
        <v/>
      </c>
      <c r="K3903" s="2" t="str">
        <f t="shared" si="489"/>
        <v/>
      </c>
      <c r="L3903" s="7" t="str">
        <f t="shared" si="490"/>
        <v/>
      </c>
      <c r="M3903" s="7" t="str">
        <f>IF(ISBLANK(A3903),"",K3903/($M$1+SUM(K$3:K3902)))</f>
        <v/>
      </c>
      <c r="N3903" t="str">
        <f>IF(ISBLANK(A3903),"",IF(H3904=0,NETWORKDAYS($H$3,H3903,holiday!$B$2:$B$10),IF(DAY(H3903)&lt;DAY(H3904),NETWORKDAYS($H$3,H3903,holiday!$B$2:$B$10),0)))</f>
        <v/>
      </c>
      <c r="O3903" t="str">
        <f>IF(ISBLANK(A3903),"",SUMIF($A$3:$A3903,O$2,$B$3:$B3903))</f>
        <v/>
      </c>
      <c r="P3903" t="str">
        <f>IF(ISBLANK(A3903),"",SUMIF($A$3:$A3903,P$2,$B$3:$B3903))</f>
        <v/>
      </c>
      <c r="Q3903" t="str">
        <f>IF(ISBLANK(A3903),"",SUMIF($A$3:$A3903,Q$2,$B$3:$B3903))</f>
        <v/>
      </c>
      <c r="R3903" t="str">
        <f>IF(ISBLANK(A3903),"",SUMIF($A$3:$A3903,R$2,$B$3:$B3903))</f>
        <v/>
      </c>
      <c r="T3903" s="2" t="str">
        <f t="shared" si="491"/>
        <v/>
      </c>
      <c r="U3903" s="2" t="str">
        <f t="shared" si="492"/>
        <v/>
      </c>
      <c r="V3903" s="2" t="str">
        <f t="shared" si="493"/>
        <v/>
      </c>
      <c r="W3903" s="2" t="str">
        <f t="shared" si="494"/>
        <v/>
      </c>
    </row>
    <row r="3904" spans="8:23" x14ac:dyDescent="0.3">
      <c r="H3904" s="12">
        <f t="shared" si="487"/>
        <v>0</v>
      </c>
      <c r="I3904" s="2" t="str">
        <f t="shared" si="488"/>
        <v/>
      </c>
      <c r="J3904" s="2" t="str">
        <f>IF(ISBLANK(A3904),"",-SUM(I$3:I3904))</f>
        <v/>
      </c>
      <c r="K3904" s="2" t="str">
        <f t="shared" si="489"/>
        <v/>
      </c>
      <c r="L3904" s="7" t="str">
        <f t="shared" si="490"/>
        <v/>
      </c>
      <c r="M3904" s="7" t="str">
        <f>IF(ISBLANK(A3904),"",K3904/($M$1+SUM(K$3:K3903)))</f>
        <v/>
      </c>
      <c r="N3904" t="str">
        <f>IF(ISBLANK(A3904),"",IF(H3905=0,NETWORKDAYS($H$3,H3904,holiday!$B$2:$B$10),IF(DAY(H3904)&lt;DAY(H3905),NETWORKDAYS($H$3,H3904,holiday!$B$2:$B$10),0)))</f>
        <v/>
      </c>
      <c r="O3904" t="str">
        <f>IF(ISBLANK(A3904),"",SUMIF($A$3:$A3904,O$2,$B$3:$B3904))</f>
        <v/>
      </c>
      <c r="P3904" t="str">
        <f>IF(ISBLANK(A3904),"",SUMIF($A$3:$A3904,P$2,$B$3:$B3904))</f>
        <v/>
      </c>
      <c r="Q3904" t="str">
        <f>IF(ISBLANK(A3904),"",SUMIF($A$3:$A3904,Q$2,$B$3:$B3904))</f>
        <v/>
      </c>
      <c r="R3904" t="str">
        <f>IF(ISBLANK(A3904),"",SUMIF($A$3:$A3904,R$2,$B$3:$B3904))</f>
        <v/>
      </c>
      <c r="T3904" s="2" t="str">
        <f t="shared" si="491"/>
        <v/>
      </c>
      <c r="U3904" s="2" t="str">
        <f t="shared" si="492"/>
        <v/>
      </c>
      <c r="V3904" s="2" t="str">
        <f t="shared" si="493"/>
        <v/>
      </c>
      <c r="W3904" s="2" t="str">
        <f t="shared" si="494"/>
        <v/>
      </c>
    </row>
    <row r="3905" spans="8:23" x14ac:dyDescent="0.3">
      <c r="H3905" s="12">
        <f t="shared" si="487"/>
        <v>0</v>
      </c>
      <c r="I3905" s="2" t="str">
        <f t="shared" si="488"/>
        <v/>
      </c>
      <c r="J3905" s="2" t="str">
        <f>IF(ISBLANK(A3905),"",-SUM(I$3:I3905))</f>
        <v/>
      </c>
      <c r="K3905" s="2" t="str">
        <f t="shared" si="489"/>
        <v/>
      </c>
      <c r="L3905" s="7" t="str">
        <f t="shared" si="490"/>
        <v/>
      </c>
      <c r="M3905" s="7" t="str">
        <f>IF(ISBLANK(A3905),"",K3905/($M$1+SUM(K$3:K3904)))</f>
        <v/>
      </c>
      <c r="N3905" t="str">
        <f>IF(ISBLANK(A3905),"",IF(H3906=0,NETWORKDAYS($H$3,H3905,holiday!$B$2:$B$10),IF(DAY(H3905)&lt;DAY(H3906),NETWORKDAYS($H$3,H3905,holiday!$B$2:$B$10),0)))</f>
        <v/>
      </c>
      <c r="O3905" t="str">
        <f>IF(ISBLANK(A3905),"",SUMIF($A$3:$A3905,O$2,$B$3:$B3905))</f>
        <v/>
      </c>
      <c r="P3905" t="str">
        <f>IF(ISBLANK(A3905),"",SUMIF($A$3:$A3905,P$2,$B$3:$B3905))</f>
        <v/>
      </c>
      <c r="Q3905" t="str">
        <f>IF(ISBLANK(A3905),"",SUMIF($A$3:$A3905,Q$2,$B$3:$B3905))</f>
        <v/>
      </c>
      <c r="R3905" t="str">
        <f>IF(ISBLANK(A3905),"",SUMIF($A$3:$A3905,R$2,$B$3:$B3905))</f>
        <v/>
      </c>
      <c r="T3905" s="2" t="str">
        <f t="shared" si="491"/>
        <v/>
      </c>
      <c r="U3905" s="2" t="str">
        <f t="shared" si="492"/>
        <v/>
      </c>
      <c r="V3905" s="2" t="str">
        <f t="shared" si="493"/>
        <v/>
      </c>
      <c r="W3905" s="2" t="str">
        <f t="shared" si="494"/>
        <v/>
      </c>
    </row>
    <row r="3906" spans="8:23" x14ac:dyDescent="0.3">
      <c r="H3906" s="12">
        <f t="shared" si="487"/>
        <v>0</v>
      </c>
      <c r="I3906" s="2" t="str">
        <f t="shared" si="488"/>
        <v/>
      </c>
      <c r="J3906" s="2" t="str">
        <f>IF(ISBLANK(A3906),"",-SUM(I$3:I3906))</f>
        <v/>
      </c>
      <c r="K3906" s="2" t="str">
        <f t="shared" si="489"/>
        <v/>
      </c>
      <c r="L3906" s="7" t="str">
        <f t="shared" si="490"/>
        <v/>
      </c>
      <c r="M3906" s="7" t="str">
        <f>IF(ISBLANK(A3906),"",K3906/($M$1+SUM(K$3:K3905)))</f>
        <v/>
      </c>
      <c r="N3906" t="str">
        <f>IF(ISBLANK(A3906),"",IF(H3907=0,NETWORKDAYS($H$3,H3906,holiday!$B$2:$B$10),IF(DAY(H3906)&lt;DAY(H3907),NETWORKDAYS($H$3,H3906,holiday!$B$2:$B$10),0)))</f>
        <v/>
      </c>
      <c r="O3906" t="str">
        <f>IF(ISBLANK(A3906),"",SUMIF($A$3:$A3906,O$2,$B$3:$B3906))</f>
        <v/>
      </c>
      <c r="P3906" t="str">
        <f>IF(ISBLANK(A3906),"",SUMIF($A$3:$A3906,P$2,$B$3:$B3906))</f>
        <v/>
      </c>
      <c r="Q3906" t="str">
        <f>IF(ISBLANK(A3906),"",SUMIF($A$3:$A3906,Q$2,$B$3:$B3906))</f>
        <v/>
      </c>
      <c r="R3906" t="str">
        <f>IF(ISBLANK(A3906),"",SUMIF($A$3:$A3906,R$2,$B$3:$B3906))</f>
        <v/>
      </c>
      <c r="T3906" s="2" t="str">
        <f t="shared" si="491"/>
        <v/>
      </c>
      <c r="U3906" s="2" t="str">
        <f t="shared" si="492"/>
        <v/>
      </c>
      <c r="V3906" s="2" t="str">
        <f t="shared" si="493"/>
        <v/>
      </c>
      <c r="W3906" s="2" t="str">
        <f t="shared" si="494"/>
        <v/>
      </c>
    </row>
    <row r="3907" spans="8:23" x14ac:dyDescent="0.3">
      <c r="H3907" s="12">
        <f t="shared" si="487"/>
        <v>0</v>
      </c>
      <c r="I3907" s="2" t="str">
        <f t="shared" si="488"/>
        <v/>
      </c>
      <c r="J3907" s="2" t="str">
        <f>IF(ISBLANK(A3907),"",-SUM(I$3:I3907))</f>
        <v/>
      </c>
      <c r="K3907" s="2" t="str">
        <f t="shared" si="489"/>
        <v/>
      </c>
      <c r="L3907" s="7" t="str">
        <f t="shared" si="490"/>
        <v/>
      </c>
      <c r="M3907" s="7" t="str">
        <f>IF(ISBLANK(A3907),"",K3907/($M$1+SUM(K$3:K3906)))</f>
        <v/>
      </c>
      <c r="N3907" t="str">
        <f>IF(ISBLANK(A3907),"",IF(H3908=0,NETWORKDAYS($H$3,H3907,holiday!$B$2:$B$10),IF(DAY(H3907)&lt;DAY(H3908),NETWORKDAYS($H$3,H3907,holiday!$B$2:$B$10),0)))</f>
        <v/>
      </c>
      <c r="O3907" t="str">
        <f>IF(ISBLANK(A3907),"",SUMIF($A$3:$A3907,O$2,$B$3:$B3907))</f>
        <v/>
      </c>
      <c r="P3907" t="str">
        <f>IF(ISBLANK(A3907),"",SUMIF($A$3:$A3907,P$2,$B$3:$B3907))</f>
        <v/>
      </c>
      <c r="Q3907" t="str">
        <f>IF(ISBLANK(A3907),"",SUMIF($A$3:$A3907,Q$2,$B$3:$B3907))</f>
        <v/>
      </c>
      <c r="R3907" t="str">
        <f>IF(ISBLANK(A3907),"",SUMIF($A$3:$A3907,R$2,$B$3:$B3907))</f>
        <v/>
      </c>
      <c r="T3907" s="2" t="str">
        <f t="shared" si="491"/>
        <v/>
      </c>
      <c r="U3907" s="2" t="str">
        <f t="shared" si="492"/>
        <v/>
      </c>
      <c r="V3907" s="2" t="str">
        <f t="shared" si="493"/>
        <v/>
      </c>
      <c r="W3907" s="2" t="str">
        <f t="shared" si="494"/>
        <v/>
      </c>
    </row>
    <row r="3908" spans="8:23" x14ac:dyDescent="0.3">
      <c r="H3908" s="12">
        <f t="shared" ref="H3908:H3971" si="495">IF(ISBLANK(D3908),,LEFT(D3908,LEN(D3908)-6)*1)</f>
        <v>0</v>
      </c>
      <c r="I3908" s="2" t="str">
        <f t="shared" si="488"/>
        <v/>
      </c>
      <c r="J3908" s="2" t="str">
        <f>IF(ISBLANK(A3908),"",-SUM(I$3:I3908))</f>
        <v/>
      </c>
      <c r="K3908" s="2" t="str">
        <f t="shared" si="489"/>
        <v/>
      </c>
      <c r="L3908" s="7" t="str">
        <f t="shared" si="490"/>
        <v/>
      </c>
      <c r="M3908" s="7" t="str">
        <f>IF(ISBLANK(A3908),"",K3908/($M$1+SUM(K$3:K3907)))</f>
        <v/>
      </c>
      <c r="N3908" t="str">
        <f>IF(ISBLANK(A3908),"",IF(H3909=0,NETWORKDAYS($H$3,H3908,holiday!$B$2:$B$10),IF(DAY(H3908)&lt;DAY(H3909),NETWORKDAYS($H$3,H3908,holiday!$B$2:$B$10),0)))</f>
        <v/>
      </c>
      <c r="O3908" t="str">
        <f>IF(ISBLANK(A3908),"",SUMIF($A$3:$A3908,O$2,$B$3:$B3908))</f>
        <v/>
      </c>
      <c r="P3908" t="str">
        <f>IF(ISBLANK(A3908),"",SUMIF($A$3:$A3908,P$2,$B$3:$B3908))</f>
        <v/>
      </c>
      <c r="Q3908" t="str">
        <f>IF(ISBLANK(A3908),"",SUMIF($A$3:$A3908,Q$2,$B$3:$B3908))</f>
        <v/>
      </c>
      <c r="R3908" t="str">
        <f>IF(ISBLANK(A3908),"",SUMIF($A$3:$A3908,R$2,$B$3:$B3908))</f>
        <v/>
      </c>
      <c r="T3908" s="2" t="str">
        <f t="shared" si="491"/>
        <v/>
      </c>
      <c r="U3908" s="2" t="str">
        <f t="shared" si="492"/>
        <v/>
      </c>
      <c r="V3908" s="2" t="str">
        <f t="shared" si="493"/>
        <v/>
      </c>
      <c r="W3908" s="2" t="str">
        <f t="shared" si="494"/>
        <v/>
      </c>
    </row>
    <row r="3909" spans="8:23" x14ac:dyDescent="0.3">
      <c r="H3909" s="12">
        <f t="shared" si="495"/>
        <v>0</v>
      </c>
      <c r="I3909" s="2" t="str">
        <f t="shared" si="488"/>
        <v/>
      </c>
      <c r="J3909" s="2" t="str">
        <f>IF(ISBLANK(A3909),"",-SUM(I$3:I3909))</f>
        <v/>
      </c>
      <c r="K3909" s="2" t="str">
        <f t="shared" si="489"/>
        <v/>
      </c>
      <c r="L3909" s="7" t="str">
        <f t="shared" si="490"/>
        <v/>
      </c>
      <c r="M3909" s="7" t="str">
        <f>IF(ISBLANK(A3909),"",K3909/($M$1+SUM(K$3:K3908)))</f>
        <v/>
      </c>
      <c r="N3909" t="str">
        <f>IF(ISBLANK(A3909),"",IF(H3910=0,NETWORKDAYS($H$3,H3909,holiday!$B$2:$B$10),IF(DAY(H3909)&lt;DAY(H3910),NETWORKDAYS($H$3,H3909,holiday!$B$2:$B$10),0)))</f>
        <v/>
      </c>
      <c r="O3909" t="str">
        <f>IF(ISBLANK(A3909),"",SUMIF($A$3:$A3909,O$2,$B$3:$B3909))</f>
        <v/>
      </c>
      <c r="P3909" t="str">
        <f>IF(ISBLANK(A3909),"",SUMIF($A$3:$A3909,P$2,$B$3:$B3909))</f>
        <v/>
      </c>
      <c r="Q3909" t="str">
        <f>IF(ISBLANK(A3909),"",SUMIF($A$3:$A3909,Q$2,$B$3:$B3909))</f>
        <v/>
      </c>
      <c r="R3909" t="str">
        <f>IF(ISBLANK(A3909),"",SUMIF($A$3:$A3909,R$2,$B$3:$B3909))</f>
        <v/>
      </c>
      <c r="T3909" s="2" t="str">
        <f t="shared" si="491"/>
        <v/>
      </c>
      <c r="U3909" s="2" t="str">
        <f t="shared" si="492"/>
        <v/>
      </c>
      <c r="V3909" s="2" t="str">
        <f t="shared" si="493"/>
        <v/>
      </c>
      <c r="W3909" s="2" t="str">
        <f t="shared" si="494"/>
        <v/>
      </c>
    </row>
    <row r="3910" spans="8:23" x14ac:dyDescent="0.3">
      <c r="H3910" s="12">
        <f t="shared" si="495"/>
        <v>0</v>
      </c>
      <c r="I3910" s="2" t="str">
        <f t="shared" si="488"/>
        <v/>
      </c>
      <c r="J3910" s="2" t="str">
        <f>IF(ISBLANK(A3910),"",-SUM(I$3:I3910))</f>
        <v/>
      </c>
      <c r="K3910" s="2" t="str">
        <f t="shared" si="489"/>
        <v/>
      </c>
      <c r="L3910" s="7" t="str">
        <f t="shared" si="490"/>
        <v/>
      </c>
      <c r="M3910" s="7" t="str">
        <f>IF(ISBLANK(A3910),"",K3910/($M$1+SUM(K$3:K3909)))</f>
        <v/>
      </c>
      <c r="N3910" t="str">
        <f>IF(ISBLANK(A3910),"",IF(H3911=0,NETWORKDAYS($H$3,H3910,holiday!$B$2:$B$10),IF(DAY(H3910)&lt;DAY(H3911),NETWORKDAYS($H$3,H3910,holiday!$B$2:$B$10),0)))</f>
        <v/>
      </c>
      <c r="O3910" t="str">
        <f>IF(ISBLANK(A3910),"",SUMIF($A$3:$A3910,O$2,$B$3:$B3910))</f>
        <v/>
      </c>
      <c r="P3910" t="str">
        <f>IF(ISBLANK(A3910),"",SUMIF($A$3:$A3910,P$2,$B$3:$B3910))</f>
        <v/>
      </c>
      <c r="Q3910" t="str">
        <f>IF(ISBLANK(A3910),"",SUMIF($A$3:$A3910,Q$2,$B$3:$B3910))</f>
        <v/>
      </c>
      <c r="R3910" t="str">
        <f>IF(ISBLANK(A3910),"",SUMIF($A$3:$A3910,R$2,$B$3:$B3910))</f>
        <v/>
      </c>
      <c r="T3910" s="2" t="str">
        <f t="shared" si="491"/>
        <v/>
      </c>
      <c r="U3910" s="2" t="str">
        <f t="shared" si="492"/>
        <v/>
      </c>
      <c r="V3910" s="2" t="str">
        <f t="shared" si="493"/>
        <v/>
      </c>
      <c r="W3910" s="2" t="str">
        <f t="shared" si="494"/>
        <v/>
      </c>
    </row>
    <row r="3911" spans="8:23" x14ac:dyDescent="0.3">
      <c r="H3911" s="12">
        <f t="shared" si="495"/>
        <v>0</v>
      </c>
      <c r="I3911" s="2" t="str">
        <f t="shared" si="488"/>
        <v/>
      </c>
      <c r="J3911" s="2" t="str">
        <f>IF(ISBLANK(A3911),"",-SUM(I$3:I3911))</f>
        <v/>
      </c>
      <c r="K3911" s="2" t="str">
        <f t="shared" si="489"/>
        <v/>
      </c>
      <c r="L3911" s="7" t="str">
        <f t="shared" si="490"/>
        <v/>
      </c>
      <c r="M3911" s="7" t="str">
        <f>IF(ISBLANK(A3911),"",K3911/($M$1+SUM(K$3:K3910)))</f>
        <v/>
      </c>
      <c r="N3911" t="str">
        <f>IF(ISBLANK(A3911),"",IF(H3912=0,NETWORKDAYS($H$3,H3911,holiday!$B$2:$B$10),IF(DAY(H3911)&lt;DAY(H3912),NETWORKDAYS($H$3,H3911,holiday!$B$2:$B$10),0)))</f>
        <v/>
      </c>
      <c r="O3911" t="str">
        <f>IF(ISBLANK(A3911),"",SUMIF($A$3:$A3911,O$2,$B$3:$B3911))</f>
        <v/>
      </c>
      <c r="P3911" t="str">
        <f>IF(ISBLANK(A3911),"",SUMIF($A$3:$A3911,P$2,$B$3:$B3911))</f>
        <v/>
      </c>
      <c r="Q3911" t="str">
        <f>IF(ISBLANK(A3911),"",SUMIF($A$3:$A3911,Q$2,$B$3:$B3911))</f>
        <v/>
      </c>
      <c r="R3911" t="str">
        <f>IF(ISBLANK(A3911),"",SUMIF($A$3:$A3911,R$2,$B$3:$B3911))</f>
        <v/>
      </c>
      <c r="T3911" s="2" t="str">
        <f t="shared" si="491"/>
        <v/>
      </c>
      <c r="U3911" s="2" t="str">
        <f t="shared" si="492"/>
        <v/>
      </c>
      <c r="V3911" s="2" t="str">
        <f t="shared" si="493"/>
        <v/>
      </c>
      <c r="W3911" s="2" t="str">
        <f t="shared" si="494"/>
        <v/>
      </c>
    </row>
    <row r="3912" spans="8:23" x14ac:dyDescent="0.3">
      <c r="H3912" s="12">
        <f t="shared" si="495"/>
        <v>0</v>
      </c>
      <c r="I3912" s="2" t="str">
        <f t="shared" si="488"/>
        <v/>
      </c>
      <c r="J3912" s="2" t="str">
        <f>IF(ISBLANK(A3912),"",-SUM(I$3:I3912))</f>
        <v/>
      </c>
      <c r="K3912" s="2" t="str">
        <f t="shared" si="489"/>
        <v/>
      </c>
      <c r="L3912" s="7" t="str">
        <f t="shared" si="490"/>
        <v/>
      </c>
      <c r="M3912" s="7" t="str">
        <f>IF(ISBLANK(A3912),"",K3912/($M$1+SUM(K$3:K3911)))</f>
        <v/>
      </c>
      <c r="N3912" t="str">
        <f>IF(ISBLANK(A3912),"",IF(H3913=0,NETWORKDAYS($H$3,H3912,holiday!$B$2:$B$10),IF(DAY(H3912)&lt;DAY(H3913),NETWORKDAYS($H$3,H3912,holiday!$B$2:$B$10),0)))</f>
        <v/>
      </c>
      <c r="O3912" t="str">
        <f>IF(ISBLANK(A3912),"",SUMIF($A$3:$A3912,O$2,$B$3:$B3912))</f>
        <v/>
      </c>
      <c r="P3912" t="str">
        <f>IF(ISBLANK(A3912),"",SUMIF($A$3:$A3912,P$2,$B$3:$B3912))</f>
        <v/>
      </c>
      <c r="Q3912" t="str">
        <f>IF(ISBLANK(A3912),"",SUMIF($A$3:$A3912,Q$2,$B$3:$B3912))</f>
        <v/>
      </c>
      <c r="R3912" t="str">
        <f>IF(ISBLANK(A3912),"",SUMIF($A$3:$A3912,R$2,$B$3:$B3912))</f>
        <v/>
      </c>
      <c r="T3912" s="2" t="str">
        <f t="shared" si="491"/>
        <v/>
      </c>
      <c r="U3912" s="2" t="str">
        <f t="shared" si="492"/>
        <v/>
      </c>
      <c r="V3912" s="2" t="str">
        <f t="shared" si="493"/>
        <v/>
      </c>
      <c r="W3912" s="2" t="str">
        <f t="shared" si="494"/>
        <v/>
      </c>
    </row>
    <row r="3913" spans="8:23" x14ac:dyDescent="0.3">
      <c r="H3913" s="12">
        <f t="shared" si="495"/>
        <v>0</v>
      </c>
      <c r="I3913" s="2" t="str">
        <f t="shared" si="488"/>
        <v/>
      </c>
      <c r="J3913" s="2" t="str">
        <f>IF(ISBLANK(A3913),"",-SUM(I$3:I3913))</f>
        <v/>
      </c>
      <c r="K3913" s="2" t="str">
        <f t="shared" si="489"/>
        <v/>
      </c>
      <c r="L3913" s="7" t="str">
        <f t="shared" si="490"/>
        <v/>
      </c>
      <c r="M3913" s="7" t="str">
        <f>IF(ISBLANK(A3913),"",K3913/($M$1+SUM(K$3:K3912)))</f>
        <v/>
      </c>
      <c r="N3913" t="str">
        <f>IF(ISBLANK(A3913),"",IF(H3914=0,NETWORKDAYS($H$3,H3913,holiday!$B$2:$B$10),IF(DAY(H3913)&lt;DAY(H3914),NETWORKDAYS($H$3,H3913,holiday!$B$2:$B$10),0)))</f>
        <v/>
      </c>
      <c r="O3913" t="str">
        <f>IF(ISBLANK(A3913),"",SUMIF($A$3:$A3913,O$2,$B$3:$B3913))</f>
        <v/>
      </c>
      <c r="P3913" t="str">
        <f>IF(ISBLANK(A3913),"",SUMIF($A$3:$A3913,P$2,$B$3:$B3913))</f>
        <v/>
      </c>
      <c r="Q3913" t="str">
        <f>IF(ISBLANK(A3913),"",SUMIF($A$3:$A3913,Q$2,$B$3:$B3913))</f>
        <v/>
      </c>
      <c r="R3913" t="str">
        <f>IF(ISBLANK(A3913),"",SUMIF($A$3:$A3913,R$2,$B$3:$B3913))</f>
        <v/>
      </c>
      <c r="T3913" s="2" t="str">
        <f t="shared" si="491"/>
        <v/>
      </c>
      <c r="U3913" s="2" t="str">
        <f t="shared" si="492"/>
        <v/>
      </c>
      <c r="V3913" s="2" t="str">
        <f t="shared" si="493"/>
        <v/>
      </c>
      <c r="W3913" s="2" t="str">
        <f t="shared" si="494"/>
        <v/>
      </c>
    </row>
    <row r="3914" spans="8:23" x14ac:dyDescent="0.3">
      <c r="H3914" s="12">
        <f t="shared" si="495"/>
        <v>0</v>
      </c>
      <c r="I3914" s="2" t="str">
        <f t="shared" si="488"/>
        <v/>
      </c>
      <c r="J3914" s="2" t="str">
        <f>IF(ISBLANK(A3914),"",-SUM(I$3:I3914))</f>
        <v/>
      </c>
      <c r="K3914" s="2" t="str">
        <f t="shared" si="489"/>
        <v/>
      </c>
      <c r="L3914" s="7" t="str">
        <f t="shared" si="490"/>
        <v/>
      </c>
      <c r="M3914" s="7" t="str">
        <f>IF(ISBLANK(A3914),"",K3914/($M$1+SUM(K$3:K3913)))</f>
        <v/>
      </c>
      <c r="N3914" t="str">
        <f>IF(ISBLANK(A3914),"",IF(H3915=0,NETWORKDAYS($H$3,H3914,holiday!$B$2:$B$10),IF(DAY(H3914)&lt;DAY(H3915),NETWORKDAYS($H$3,H3914,holiday!$B$2:$B$10),0)))</f>
        <v/>
      </c>
      <c r="O3914" t="str">
        <f>IF(ISBLANK(A3914),"",SUMIF($A$3:$A3914,O$2,$B$3:$B3914))</f>
        <v/>
      </c>
      <c r="P3914" t="str">
        <f>IF(ISBLANK(A3914),"",SUMIF($A$3:$A3914,P$2,$B$3:$B3914))</f>
        <v/>
      </c>
      <c r="Q3914" t="str">
        <f>IF(ISBLANK(A3914),"",SUMIF($A$3:$A3914,Q$2,$B$3:$B3914))</f>
        <v/>
      </c>
      <c r="R3914" t="str">
        <f>IF(ISBLANK(A3914),"",SUMIF($A$3:$A3914,R$2,$B$3:$B3914))</f>
        <v/>
      </c>
      <c r="T3914" s="2" t="str">
        <f t="shared" si="491"/>
        <v/>
      </c>
      <c r="U3914" s="2" t="str">
        <f t="shared" si="492"/>
        <v/>
      </c>
      <c r="V3914" s="2" t="str">
        <f t="shared" si="493"/>
        <v/>
      </c>
      <c r="W3914" s="2" t="str">
        <f t="shared" si="494"/>
        <v/>
      </c>
    </row>
    <row r="3915" spans="8:23" x14ac:dyDescent="0.3">
      <c r="H3915" s="12">
        <f t="shared" si="495"/>
        <v>0</v>
      </c>
      <c r="I3915" s="2" t="str">
        <f t="shared" si="488"/>
        <v/>
      </c>
      <c r="J3915" s="2" t="str">
        <f>IF(ISBLANK(A3915),"",-SUM(I$3:I3915))</f>
        <v/>
      </c>
      <c r="K3915" s="2" t="str">
        <f t="shared" si="489"/>
        <v/>
      </c>
      <c r="L3915" s="7" t="str">
        <f t="shared" si="490"/>
        <v/>
      </c>
      <c r="M3915" s="7" t="str">
        <f>IF(ISBLANK(A3915),"",K3915/($M$1+SUM(K$3:K3914)))</f>
        <v/>
      </c>
      <c r="N3915" t="str">
        <f>IF(ISBLANK(A3915),"",IF(H3916=0,NETWORKDAYS($H$3,H3915,holiday!$B$2:$B$10),IF(DAY(H3915)&lt;DAY(H3916),NETWORKDAYS($H$3,H3915,holiday!$B$2:$B$10),0)))</f>
        <v/>
      </c>
      <c r="O3915" t="str">
        <f>IF(ISBLANK(A3915),"",SUMIF($A$3:$A3915,O$2,$B$3:$B3915))</f>
        <v/>
      </c>
      <c r="P3915" t="str">
        <f>IF(ISBLANK(A3915),"",SUMIF($A$3:$A3915,P$2,$B$3:$B3915))</f>
        <v/>
      </c>
      <c r="Q3915" t="str">
        <f>IF(ISBLANK(A3915),"",SUMIF($A$3:$A3915,Q$2,$B$3:$B3915))</f>
        <v/>
      </c>
      <c r="R3915" t="str">
        <f>IF(ISBLANK(A3915),"",SUMIF($A$3:$A3915,R$2,$B$3:$B3915))</f>
        <v/>
      </c>
      <c r="T3915" s="2" t="str">
        <f t="shared" si="491"/>
        <v/>
      </c>
      <c r="U3915" s="2" t="str">
        <f t="shared" si="492"/>
        <v/>
      </c>
      <c r="V3915" s="2" t="str">
        <f t="shared" si="493"/>
        <v/>
      </c>
      <c r="W3915" s="2" t="str">
        <f t="shared" si="494"/>
        <v/>
      </c>
    </row>
    <row r="3916" spans="8:23" x14ac:dyDescent="0.3">
      <c r="H3916" s="12">
        <f t="shared" si="495"/>
        <v>0</v>
      </c>
      <c r="I3916" s="2" t="str">
        <f t="shared" si="488"/>
        <v/>
      </c>
      <c r="J3916" s="2" t="str">
        <f>IF(ISBLANK(A3916),"",-SUM(I$3:I3916))</f>
        <v/>
      </c>
      <c r="K3916" s="2" t="str">
        <f t="shared" si="489"/>
        <v/>
      </c>
      <c r="L3916" s="7" t="str">
        <f t="shared" si="490"/>
        <v/>
      </c>
      <c r="M3916" s="7" t="str">
        <f>IF(ISBLANK(A3916),"",K3916/($M$1+SUM(K$3:K3915)))</f>
        <v/>
      </c>
      <c r="N3916" t="str">
        <f>IF(ISBLANK(A3916),"",IF(H3917=0,NETWORKDAYS($H$3,H3916,holiday!$B$2:$B$10),IF(DAY(H3916)&lt;DAY(H3917),NETWORKDAYS($H$3,H3916,holiday!$B$2:$B$10),0)))</f>
        <v/>
      </c>
      <c r="O3916" t="str">
        <f>IF(ISBLANK(A3916),"",SUMIF($A$3:$A3916,O$2,$B$3:$B3916))</f>
        <v/>
      </c>
      <c r="P3916" t="str">
        <f>IF(ISBLANK(A3916),"",SUMIF($A$3:$A3916,P$2,$B$3:$B3916))</f>
        <v/>
      </c>
      <c r="Q3916" t="str">
        <f>IF(ISBLANK(A3916),"",SUMIF($A$3:$A3916,Q$2,$B$3:$B3916))</f>
        <v/>
      </c>
      <c r="R3916" t="str">
        <f>IF(ISBLANK(A3916),"",SUMIF($A$3:$A3916,R$2,$B$3:$B3916))</f>
        <v/>
      </c>
      <c r="T3916" s="2" t="str">
        <f t="shared" si="491"/>
        <v/>
      </c>
      <c r="U3916" s="2" t="str">
        <f t="shared" si="492"/>
        <v/>
      </c>
      <c r="V3916" s="2" t="str">
        <f t="shared" si="493"/>
        <v/>
      </c>
      <c r="W3916" s="2" t="str">
        <f t="shared" si="494"/>
        <v/>
      </c>
    </row>
    <row r="3917" spans="8:23" x14ac:dyDescent="0.3">
      <c r="H3917" s="12">
        <f t="shared" si="495"/>
        <v>0</v>
      </c>
      <c r="I3917" s="2" t="str">
        <f t="shared" si="488"/>
        <v/>
      </c>
      <c r="J3917" s="2" t="str">
        <f>IF(ISBLANK(A3917),"",-SUM(I$3:I3917))</f>
        <v/>
      </c>
      <c r="K3917" s="2" t="str">
        <f t="shared" si="489"/>
        <v/>
      </c>
      <c r="L3917" s="7" t="str">
        <f t="shared" si="490"/>
        <v/>
      </c>
      <c r="M3917" s="7" t="str">
        <f>IF(ISBLANK(A3917),"",K3917/($M$1+SUM(K$3:K3916)))</f>
        <v/>
      </c>
      <c r="N3917" t="str">
        <f>IF(ISBLANK(A3917),"",IF(H3918=0,NETWORKDAYS($H$3,H3917,holiday!$B$2:$B$10),IF(DAY(H3917)&lt;DAY(H3918),NETWORKDAYS($H$3,H3917,holiday!$B$2:$B$10),0)))</f>
        <v/>
      </c>
      <c r="O3917" t="str">
        <f>IF(ISBLANK(A3917),"",SUMIF($A$3:$A3917,O$2,$B$3:$B3917))</f>
        <v/>
      </c>
      <c r="P3917" t="str">
        <f>IF(ISBLANK(A3917),"",SUMIF($A$3:$A3917,P$2,$B$3:$B3917))</f>
        <v/>
      </c>
      <c r="Q3917" t="str">
        <f>IF(ISBLANK(A3917),"",SUMIF($A$3:$A3917,Q$2,$B$3:$B3917))</f>
        <v/>
      </c>
      <c r="R3917" t="str">
        <f>IF(ISBLANK(A3917),"",SUMIF($A$3:$A3917,R$2,$B$3:$B3917))</f>
        <v/>
      </c>
      <c r="T3917" s="2" t="str">
        <f t="shared" si="491"/>
        <v/>
      </c>
      <c r="U3917" s="2" t="str">
        <f t="shared" si="492"/>
        <v/>
      </c>
      <c r="V3917" s="2" t="str">
        <f t="shared" si="493"/>
        <v/>
      </c>
      <c r="W3917" s="2" t="str">
        <f t="shared" si="494"/>
        <v/>
      </c>
    </row>
    <row r="3918" spans="8:23" x14ac:dyDescent="0.3">
      <c r="H3918" s="12">
        <f t="shared" si="495"/>
        <v>0</v>
      </c>
      <c r="I3918" s="2" t="str">
        <f t="shared" si="488"/>
        <v/>
      </c>
      <c r="J3918" s="2" t="str">
        <f>IF(ISBLANK(A3918),"",-SUM(I$3:I3918))</f>
        <v/>
      </c>
      <c r="K3918" s="2" t="str">
        <f t="shared" si="489"/>
        <v/>
      </c>
      <c r="L3918" s="7" t="str">
        <f t="shared" si="490"/>
        <v/>
      </c>
      <c r="M3918" s="7" t="str">
        <f>IF(ISBLANK(A3918),"",K3918/($M$1+SUM(K$3:K3917)))</f>
        <v/>
      </c>
      <c r="N3918" t="str">
        <f>IF(ISBLANK(A3918),"",IF(H3919=0,NETWORKDAYS($H$3,H3918,holiday!$B$2:$B$10),IF(DAY(H3918)&lt;DAY(H3919),NETWORKDAYS($H$3,H3918,holiday!$B$2:$B$10),0)))</f>
        <v/>
      </c>
      <c r="O3918" t="str">
        <f>IF(ISBLANK(A3918),"",SUMIF($A$3:$A3918,O$2,$B$3:$B3918))</f>
        <v/>
      </c>
      <c r="P3918" t="str">
        <f>IF(ISBLANK(A3918),"",SUMIF($A$3:$A3918,P$2,$B$3:$B3918))</f>
        <v/>
      </c>
      <c r="Q3918" t="str">
        <f>IF(ISBLANK(A3918),"",SUMIF($A$3:$A3918,Q$2,$B$3:$B3918))</f>
        <v/>
      </c>
      <c r="R3918" t="str">
        <f>IF(ISBLANK(A3918),"",SUMIF($A$3:$A3918,R$2,$B$3:$B3918))</f>
        <v/>
      </c>
      <c r="T3918" s="2" t="str">
        <f t="shared" si="491"/>
        <v/>
      </c>
      <c r="U3918" s="2" t="str">
        <f t="shared" si="492"/>
        <v/>
      </c>
      <c r="V3918" s="2" t="str">
        <f t="shared" si="493"/>
        <v/>
      </c>
      <c r="W3918" s="2" t="str">
        <f t="shared" si="494"/>
        <v/>
      </c>
    </row>
    <row r="3919" spans="8:23" x14ac:dyDescent="0.3">
      <c r="H3919" s="12">
        <f t="shared" si="495"/>
        <v>0</v>
      </c>
      <c r="I3919" s="2" t="str">
        <f t="shared" si="488"/>
        <v/>
      </c>
      <c r="J3919" s="2" t="str">
        <f>IF(ISBLANK(A3919),"",-SUM(I$3:I3919))</f>
        <v/>
      </c>
      <c r="K3919" s="2" t="str">
        <f t="shared" si="489"/>
        <v/>
      </c>
      <c r="L3919" s="7" t="str">
        <f t="shared" si="490"/>
        <v/>
      </c>
      <c r="M3919" s="7" t="str">
        <f>IF(ISBLANK(A3919),"",K3919/($M$1+SUM(K$3:K3918)))</f>
        <v/>
      </c>
      <c r="N3919" t="str">
        <f>IF(ISBLANK(A3919),"",IF(H3920=0,NETWORKDAYS($H$3,H3919,holiday!$B$2:$B$10),IF(DAY(H3919)&lt;DAY(H3920),NETWORKDAYS($H$3,H3919,holiday!$B$2:$B$10),0)))</f>
        <v/>
      </c>
      <c r="O3919" t="str">
        <f>IF(ISBLANK(A3919),"",SUMIF($A$3:$A3919,O$2,$B$3:$B3919))</f>
        <v/>
      </c>
      <c r="P3919" t="str">
        <f>IF(ISBLANK(A3919),"",SUMIF($A$3:$A3919,P$2,$B$3:$B3919))</f>
        <v/>
      </c>
      <c r="Q3919" t="str">
        <f>IF(ISBLANK(A3919),"",SUMIF($A$3:$A3919,Q$2,$B$3:$B3919))</f>
        <v/>
      </c>
      <c r="R3919" t="str">
        <f>IF(ISBLANK(A3919),"",SUMIF($A$3:$A3919,R$2,$B$3:$B3919))</f>
        <v/>
      </c>
      <c r="T3919" s="2" t="str">
        <f t="shared" si="491"/>
        <v/>
      </c>
      <c r="U3919" s="2" t="str">
        <f t="shared" si="492"/>
        <v/>
      </c>
      <c r="V3919" s="2" t="str">
        <f t="shared" si="493"/>
        <v/>
      </c>
      <c r="W3919" s="2" t="str">
        <f t="shared" si="494"/>
        <v/>
      </c>
    </row>
    <row r="3920" spans="8:23" x14ac:dyDescent="0.3">
      <c r="H3920" s="12">
        <f t="shared" si="495"/>
        <v>0</v>
      </c>
      <c r="I3920" s="2" t="str">
        <f t="shared" si="488"/>
        <v/>
      </c>
      <c r="J3920" s="2" t="str">
        <f>IF(ISBLANK(A3920),"",-SUM(I$3:I3920))</f>
        <v/>
      </c>
      <c r="K3920" s="2" t="str">
        <f t="shared" si="489"/>
        <v/>
      </c>
      <c r="L3920" s="7" t="str">
        <f t="shared" si="490"/>
        <v/>
      </c>
      <c r="M3920" s="7" t="str">
        <f>IF(ISBLANK(A3920),"",K3920/($M$1+SUM(K$3:K3919)))</f>
        <v/>
      </c>
      <c r="N3920" t="str">
        <f>IF(ISBLANK(A3920),"",IF(H3921=0,NETWORKDAYS($H$3,H3920,holiday!$B$2:$B$10),IF(DAY(H3920)&lt;DAY(H3921),NETWORKDAYS($H$3,H3920,holiday!$B$2:$B$10),0)))</f>
        <v/>
      </c>
      <c r="O3920" t="str">
        <f>IF(ISBLANK(A3920),"",SUMIF($A$3:$A3920,O$2,$B$3:$B3920))</f>
        <v/>
      </c>
      <c r="P3920" t="str">
        <f>IF(ISBLANK(A3920),"",SUMIF($A$3:$A3920,P$2,$B$3:$B3920))</f>
        <v/>
      </c>
      <c r="Q3920" t="str">
        <f>IF(ISBLANK(A3920),"",SUMIF($A$3:$A3920,Q$2,$B$3:$B3920))</f>
        <v/>
      </c>
      <c r="R3920" t="str">
        <f>IF(ISBLANK(A3920),"",SUMIF($A$3:$A3920,R$2,$B$3:$B3920))</f>
        <v/>
      </c>
      <c r="T3920" s="2" t="str">
        <f t="shared" si="491"/>
        <v/>
      </c>
      <c r="U3920" s="2" t="str">
        <f t="shared" si="492"/>
        <v/>
      </c>
      <c r="V3920" s="2" t="str">
        <f t="shared" si="493"/>
        <v/>
      </c>
      <c r="W3920" s="2" t="str">
        <f t="shared" si="494"/>
        <v/>
      </c>
    </row>
    <row r="3921" spans="8:23" x14ac:dyDescent="0.3">
      <c r="H3921" s="12">
        <f t="shared" si="495"/>
        <v>0</v>
      </c>
      <c r="I3921" s="2" t="str">
        <f t="shared" si="488"/>
        <v/>
      </c>
      <c r="J3921" s="2" t="str">
        <f>IF(ISBLANK(A3921),"",-SUM(I$3:I3921))</f>
        <v/>
      </c>
      <c r="K3921" s="2" t="str">
        <f t="shared" si="489"/>
        <v/>
      </c>
      <c r="L3921" s="7" t="str">
        <f t="shared" si="490"/>
        <v/>
      </c>
      <c r="M3921" s="7" t="str">
        <f>IF(ISBLANK(A3921),"",K3921/($M$1+SUM(K$3:K3920)))</f>
        <v/>
      </c>
      <c r="N3921" t="str">
        <f>IF(ISBLANK(A3921),"",IF(H3922=0,NETWORKDAYS($H$3,H3921,holiday!$B$2:$B$10),IF(DAY(H3921)&lt;DAY(H3922),NETWORKDAYS($H$3,H3921,holiday!$B$2:$B$10),0)))</f>
        <v/>
      </c>
      <c r="O3921" t="str">
        <f>IF(ISBLANK(A3921),"",SUMIF($A$3:$A3921,O$2,$B$3:$B3921))</f>
        <v/>
      </c>
      <c r="P3921" t="str">
        <f>IF(ISBLANK(A3921),"",SUMIF($A$3:$A3921,P$2,$B$3:$B3921))</f>
        <v/>
      </c>
      <c r="Q3921" t="str">
        <f>IF(ISBLANK(A3921),"",SUMIF($A$3:$A3921,Q$2,$B$3:$B3921))</f>
        <v/>
      </c>
      <c r="R3921" t="str">
        <f>IF(ISBLANK(A3921),"",SUMIF($A$3:$A3921,R$2,$B$3:$B3921))</f>
        <v/>
      </c>
      <c r="T3921" s="2" t="str">
        <f t="shared" si="491"/>
        <v/>
      </c>
      <c r="U3921" s="2" t="str">
        <f t="shared" si="492"/>
        <v/>
      </c>
      <c r="V3921" s="2" t="str">
        <f t="shared" si="493"/>
        <v/>
      </c>
      <c r="W3921" s="2" t="str">
        <f t="shared" si="494"/>
        <v/>
      </c>
    </row>
    <row r="3922" spans="8:23" x14ac:dyDescent="0.3">
      <c r="H3922" s="12">
        <f t="shared" si="495"/>
        <v>0</v>
      </c>
      <c r="I3922" s="2" t="str">
        <f t="shared" si="488"/>
        <v/>
      </c>
      <c r="J3922" s="2" t="str">
        <f>IF(ISBLANK(A3922),"",-SUM(I$3:I3922))</f>
        <v/>
      </c>
      <c r="K3922" s="2" t="str">
        <f t="shared" si="489"/>
        <v/>
      </c>
      <c r="L3922" s="7" t="str">
        <f t="shared" si="490"/>
        <v/>
      </c>
      <c r="M3922" s="7" t="str">
        <f>IF(ISBLANK(A3922),"",K3922/($M$1+SUM(K$3:K3921)))</f>
        <v/>
      </c>
      <c r="N3922" t="str">
        <f>IF(ISBLANK(A3922),"",IF(H3923=0,NETWORKDAYS($H$3,H3922,holiday!$B$2:$B$10),IF(DAY(H3922)&lt;DAY(H3923),NETWORKDAYS($H$3,H3922,holiday!$B$2:$B$10),0)))</f>
        <v/>
      </c>
      <c r="O3922" t="str">
        <f>IF(ISBLANK(A3922),"",SUMIF($A$3:$A3922,O$2,$B$3:$B3922))</f>
        <v/>
      </c>
      <c r="P3922" t="str">
        <f>IF(ISBLANK(A3922),"",SUMIF($A$3:$A3922,P$2,$B$3:$B3922))</f>
        <v/>
      </c>
      <c r="Q3922" t="str">
        <f>IF(ISBLANK(A3922),"",SUMIF($A$3:$A3922,Q$2,$B$3:$B3922))</f>
        <v/>
      </c>
      <c r="R3922" t="str">
        <f>IF(ISBLANK(A3922),"",SUMIF($A$3:$A3922,R$2,$B$3:$B3922))</f>
        <v/>
      </c>
      <c r="T3922" s="2" t="str">
        <f t="shared" si="491"/>
        <v/>
      </c>
      <c r="U3922" s="2" t="str">
        <f t="shared" si="492"/>
        <v/>
      </c>
      <c r="V3922" s="2" t="str">
        <f t="shared" si="493"/>
        <v/>
      </c>
      <c r="W3922" s="2" t="str">
        <f t="shared" si="494"/>
        <v/>
      </c>
    </row>
    <row r="3923" spans="8:23" x14ac:dyDescent="0.3">
      <c r="H3923" s="12">
        <f t="shared" si="495"/>
        <v>0</v>
      </c>
      <c r="I3923" s="2" t="str">
        <f t="shared" si="488"/>
        <v/>
      </c>
      <c r="J3923" s="2" t="str">
        <f>IF(ISBLANK(A3923),"",-SUM(I$3:I3923))</f>
        <v/>
      </c>
      <c r="K3923" s="2" t="str">
        <f t="shared" si="489"/>
        <v/>
      </c>
      <c r="L3923" s="7" t="str">
        <f t="shared" si="490"/>
        <v/>
      </c>
      <c r="M3923" s="7" t="str">
        <f>IF(ISBLANK(A3923),"",K3923/($M$1+SUM(K$3:K3922)))</f>
        <v/>
      </c>
      <c r="N3923" t="str">
        <f>IF(ISBLANK(A3923),"",IF(H3924=0,NETWORKDAYS($H$3,H3923,holiday!$B$2:$B$10),IF(DAY(H3923)&lt;DAY(H3924),NETWORKDAYS($H$3,H3923,holiday!$B$2:$B$10),0)))</f>
        <v/>
      </c>
      <c r="O3923" t="str">
        <f>IF(ISBLANK(A3923),"",SUMIF($A$3:$A3923,O$2,$B$3:$B3923))</f>
        <v/>
      </c>
      <c r="P3923" t="str">
        <f>IF(ISBLANK(A3923),"",SUMIF($A$3:$A3923,P$2,$B$3:$B3923))</f>
        <v/>
      </c>
      <c r="Q3923" t="str">
        <f>IF(ISBLANK(A3923),"",SUMIF($A$3:$A3923,Q$2,$B$3:$B3923))</f>
        <v/>
      </c>
      <c r="R3923" t="str">
        <f>IF(ISBLANK(A3923),"",SUMIF($A$3:$A3923,R$2,$B$3:$B3923))</f>
        <v/>
      </c>
      <c r="T3923" s="2" t="str">
        <f t="shared" si="491"/>
        <v/>
      </c>
      <c r="U3923" s="2" t="str">
        <f t="shared" si="492"/>
        <v/>
      </c>
      <c r="V3923" s="2" t="str">
        <f t="shared" si="493"/>
        <v/>
      </c>
      <c r="W3923" s="2" t="str">
        <f t="shared" si="494"/>
        <v/>
      </c>
    </row>
    <row r="3924" spans="8:23" x14ac:dyDescent="0.3">
      <c r="H3924" s="12">
        <f t="shared" si="495"/>
        <v>0</v>
      </c>
      <c r="I3924" s="2" t="str">
        <f t="shared" si="488"/>
        <v/>
      </c>
      <c r="J3924" s="2" t="str">
        <f>IF(ISBLANK(A3924),"",-SUM(I$3:I3924))</f>
        <v/>
      </c>
      <c r="K3924" s="2" t="str">
        <f t="shared" si="489"/>
        <v/>
      </c>
      <c r="L3924" s="7" t="str">
        <f t="shared" si="490"/>
        <v/>
      </c>
      <c r="M3924" s="7" t="str">
        <f>IF(ISBLANK(A3924),"",K3924/($M$1+SUM(K$3:K3923)))</f>
        <v/>
      </c>
      <c r="N3924" t="str">
        <f>IF(ISBLANK(A3924),"",IF(H3925=0,NETWORKDAYS($H$3,H3924,holiday!$B$2:$B$10),IF(DAY(H3924)&lt;DAY(H3925),NETWORKDAYS($H$3,H3924,holiday!$B$2:$B$10),0)))</f>
        <v/>
      </c>
      <c r="O3924" t="str">
        <f>IF(ISBLANK(A3924),"",SUMIF($A$3:$A3924,O$2,$B$3:$B3924))</f>
        <v/>
      </c>
      <c r="P3924" t="str">
        <f>IF(ISBLANK(A3924),"",SUMIF($A$3:$A3924,P$2,$B$3:$B3924))</f>
        <v/>
      </c>
      <c r="Q3924" t="str">
        <f>IF(ISBLANK(A3924),"",SUMIF($A$3:$A3924,Q$2,$B$3:$B3924))</f>
        <v/>
      </c>
      <c r="R3924" t="str">
        <f>IF(ISBLANK(A3924),"",SUMIF($A$3:$A3924,R$2,$B$3:$B3924))</f>
        <v/>
      </c>
      <c r="T3924" s="2" t="str">
        <f t="shared" si="491"/>
        <v/>
      </c>
      <c r="U3924" s="2" t="str">
        <f t="shared" si="492"/>
        <v/>
      </c>
      <c r="V3924" s="2" t="str">
        <f t="shared" si="493"/>
        <v/>
      </c>
      <c r="W3924" s="2" t="str">
        <f t="shared" si="494"/>
        <v/>
      </c>
    </row>
    <row r="3925" spans="8:23" x14ac:dyDescent="0.3">
      <c r="H3925" s="12">
        <f t="shared" si="495"/>
        <v>0</v>
      </c>
      <c r="I3925" s="2" t="str">
        <f t="shared" si="488"/>
        <v/>
      </c>
      <c r="J3925" s="2" t="str">
        <f>IF(ISBLANK(A3925),"",-SUM(I$3:I3925))</f>
        <v/>
      </c>
      <c r="K3925" s="2" t="str">
        <f t="shared" si="489"/>
        <v/>
      </c>
      <c r="L3925" s="7" t="str">
        <f t="shared" si="490"/>
        <v/>
      </c>
      <c r="M3925" s="7" t="str">
        <f>IF(ISBLANK(A3925),"",K3925/($M$1+SUM(K$3:K3924)))</f>
        <v/>
      </c>
      <c r="N3925" t="str">
        <f>IF(ISBLANK(A3925),"",IF(H3926=0,NETWORKDAYS($H$3,H3925,holiday!$B$2:$B$10),IF(DAY(H3925)&lt;DAY(H3926),NETWORKDAYS($H$3,H3925,holiday!$B$2:$B$10),0)))</f>
        <v/>
      </c>
      <c r="O3925" t="str">
        <f>IF(ISBLANK(A3925),"",SUMIF($A$3:$A3925,O$2,$B$3:$B3925))</f>
        <v/>
      </c>
      <c r="P3925" t="str">
        <f>IF(ISBLANK(A3925),"",SUMIF($A$3:$A3925,P$2,$B$3:$B3925))</f>
        <v/>
      </c>
      <c r="Q3925" t="str">
        <f>IF(ISBLANK(A3925),"",SUMIF($A$3:$A3925,Q$2,$B$3:$B3925))</f>
        <v/>
      </c>
      <c r="R3925" t="str">
        <f>IF(ISBLANK(A3925),"",SUMIF($A$3:$A3925,R$2,$B$3:$B3925))</f>
        <v/>
      </c>
      <c r="T3925" s="2" t="str">
        <f t="shared" si="491"/>
        <v/>
      </c>
      <c r="U3925" s="2" t="str">
        <f t="shared" si="492"/>
        <v/>
      </c>
      <c r="V3925" s="2" t="str">
        <f t="shared" si="493"/>
        <v/>
      </c>
      <c r="W3925" s="2" t="str">
        <f t="shared" si="494"/>
        <v/>
      </c>
    </row>
    <row r="3926" spans="8:23" x14ac:dyDescent="0.3">
      <c r="H3926" s="12">
        <f t="shared" si="495"/>
        <v>0</v>
      </c>
      <c r="I3926" s="2" t="str">
        <f t="shared" si="488"/>
        <v/>
      </c>
      <c r="J3926" s="2" t="str">
        <f>IF(ISBLANK(A3926),"",-SUM(I$3:I3926))</f>
        <v/>
      </c>
      <c r="K3926" s="2" t="str">
        <f t="shared" si="489"/>
        <v/>
      </c>
      <c r="L3926" s="7" t="str">
        <f t="shared" si="490"/>
        <v/>
      </c>
      <c r="M3926" s="7" t="str">
        <f>IF(ISBLANK(A3926),"",K3926/($M$1+SUM(K$3:K3925)))</f>
        <v/>
      </c>
      <c r="N3926" t="str">
        <f>IF(ISBLANK(A3926),"",IF(H3927=0,NETWORKDAYS($H$3,H3926,holiday!$B$2:$B$10),IF(DAY(H3926)&lt;DAY(H3927),NETWORKDAYS($H$3,H3926,holiday!$B$2:$B$10),0)))</f>
        <v/>
      </c>
      <c r="O3926" t="str">
        <f>IF(ISBLANK(A3926),"",SUMIF($A$3:$A3926,O$2,$B$3:$B3926))</f>
        <v/>
      </c>
      <c r="P3926" t="str">
        <f>IF(ISBLANK(A3926),"",SUMIF($A$3:$A3926,P$2,$B$3:$B3926))</f>
        <v/>
      </c>
      <c r="Q3926" t="str">
        <f>IF(ISBLANK(A3926),"",SUMIF($A$3:$A3926,Q$2,$B$3:$B3926))</f>
        <v/>
      </c>
      <c r="R3926" t="str">
        <f>IF(ISBLANK(A3926),"",SUMIF($A$3:$A3926,R$2,$B$3:$B3926))</f>
        <v/>
      </c>
      <c r="T3926" s="2" t="str">
        <f t="shared" si="491"/>
        <v/>
      </c>
      <c r="U3926" s="2" t="str">
        <f t="shared" si="492"/>
        <v/>
      </c>
      <c r="V3926" s="2" t="str">
        <f t="shared" si="493"/>
        <v/>
      </c>
      <c r="W3926" s="2" t="str">
        <f t="shared" si="494"/>
        <v/>
      </c>
    </row>
    <row r="3927" spans="8:23" x14ac:dyDescent="0.3">
      <c r="H3927" s="12">
        <f t="shared" si="495"/>
        <v>0</v>
      </c>
      <c r="I3927" s="2" t="str">
        <f t="shared" si="488"/>
        <v/>
      </c>
      <c r="J3927" s="2" t="str">
        <f>IF(ISBLANK(A3927),"",-SUM(I$3:I3927))</f>
        <v/>
      </c>
      <c r="K3927" s="2" t="str">
        <f t="shared" si="489"/>
        <v/>
      </c>
      <c r="L3927" s="7" t="str">
        <f t="shared" si="490"/>
        <v/>
      </c>
      <c r="M3927" s="7" t="str">
        <f>IF(ISBLANK(A3927),"",K3927/($M$1+SUM(K$3:K3926)))</f>
        <v/>
      </c>
      <c r="N3927" t="str">
        <f>IF(ISBLANK(A3927),"",IF(H3928=0,NETWORKDAYS($H$3,H3927,holiday!$B$2:$B$10),IF(DAY(H3927)&lt;DAY(H3928),NETWORKDAYS($H$3,H3927,holiday!$B$2:$B$10),0)))</f>
        <v/>
      </c>
      <c r="O3927" t="str">
        <f>IF(ISBLANK(A3927),"",SUMIF($A$3:$A3927,O$2,$B$3:$B3927))</f>
        <v/>
      </c>
      <c r="P3927" t="str">
        <f>IF(ISBLANK(A3927),"",SUMIF($A$3:$A3927,P$2,$B$3:$B3927))</f>
        <v/>
      </c>
      <c r="Q3927" t="str">
        <f>IF(ISBLANK(A3927),"",SUMIF($A$3:$A3927,Q$2,$B$3:$B3927))</f>
        <v/>
      </c>
      <c r="R3927" t="str">
        <f>IF(ISBLANK(A3927),"",SUMIF($A$3:$A3927,R$2,$B$3:$B3927))</f>
        <v/>
      </c>
      <c r="T3927" s="2" t="str">
        <f t="shared" si="491"/>
        <v/>
      </c>
      <c r="U3927" s="2" t="str">
        <f t="shared" si="492"/>
        <v/>
      </c>
      <c r="V3927" s="2" t="str">
        <f t="shared" si="493"/>
        <v/>
      </c>
      <c r="W3927" s="2" t="str">
        <f t="shared" si="494"/>
        <v/>
      </c>
    </row>
    <row r="3928" spans="8:23" x14ac:dyDescent="0.3">
      <c r="H3928" s="12">
        <f t="shared" si="495"/>
        <v>0</v>
      </c>
      <c r="I3928" s="2" t="str">
        <f t="shared" si="488"/>
        <v/>
      </c>
      <c r="J3928" s="2" t="str">
        <f>IF(ISBLANK(A3928),"",-SUM(I$3:I3928))</f>
        <v/>
      </c>
      <c r="K3928" s="2" t="str">
        <f t="shared" si="489"/>
        <v/>
      </c>
      <c r="L3928" s="7" t="str">
        <f t="shared" si="490"/>
        <v/>
      </c>
      <c r="M3928" s="7" t="str">
        <f>IF(ISBLANK(A3928),"",K3928/($M$1+SUM(K$3:K3927)))</f>
        <v/>
      </c>
      <c r="N3928" t="str">
        <f>IF(ISBLANK(A3928),"",IF(H3929=0,NETWORKDAYS($H$3,H3928,holiday!$B$2:$B$10),IF(DAY(H3928)&lt;DAY(H3929),NETWORKDAYS($H$3,H3928,holiday!$B$2:$B$10),0)))</f>
        <v/>
      </c>
      <c r="O3928" t="str">
        <f>IF(ISBLANK(A3928),"",SUMIF($A$3:$A3928,O$2,$B$3:$B3928))</f>
        <v/>
      </c>
      <c r="P3928" t="str">
        <f>IF(ISBLANK(A3928),"",SUMIF($A$3:$A3928,P$2,$B$3:$B3928))</f>
        <v/>
      </c>
      <c r="Q3928" t="str">
        <f>IF(ISBLANK(A3928),"",SUMIF($A$3:$A3928,Q$2,$B$3:$B3928))</f>
        <v/>
      </c>
      <c r="R3928" t="str">
        <f>IF(ISBLANK(A3928),"",SUMIF($A$3:$A3928,R$2,$B$3:$B3928))</f>
        <v/>
      </c>
      <c r="T3928" s="2" t="str">
        <f t="shared" si="491"/>
        <v/>
      </c>
      <c r="U3928" s="2" t="str">
        <f t="shared" si="492"/>
        <v/>
      </c>
      <c r="V3928" s="2" t="str">
        <f t="shared" si="493"/>
        <v/>
      </c>
      <c r="W3928" s="2" t="str">
        <f t="shared" si="494"/>
        <v/>
      </c>
    </row>
    <row r="3929" spans="8:23" x14ac:dyDescent="0.3">
      <c r="H3929" s="12">
        <f t="shared" si="495"/>
        <v>0</v>
      </c>
      <c r="I3929" s="2" t="str">
        <f t="shared" si="488"/>
        <v/>
      </c>
      <c r="J3929" s="2" t="str">
        <f>IF(ISBLANK(A3929),"",-SUM(I$3:I3929))</f>
        <v/>
      </c>
      <c r="K3929" s="2" t="str">
        <f t="shared" si="489"/>
        <v/>
      </c>
      <c r="L3929" s="7" t="str">
        <f t="shared" si="490"/>
        <v/>
      </c>
      <c r="M3929" s="7" t="str">
        <f>IF(ISBLANK(A3929),"",K3929/($M$1+SUM(K$3:K3928)))</f>
        <v/>
      </c>
      <c r="N3929" t="str">
        <f>IF(ISBLANK(A3929),"",IF(H3930=0,NETWORKDAYS($H$3,H3929,holiday!$B$2:$B$10),IF(DAY(H3929)&lt;DAY(H3930),NETWORKDAYS($H$3,H3929,holiday!$B$2:$B$10),0)))</f>
        <v/>
      </c>
      <c r="O3929" t="str">
        <f>IF(ISBLANK(A3929),"",SUMIF($A$3:$A3929,O$2,$B$3:$B3929))</f>
        <v/>
      </c>
      <c r="P3929" t="str">
        <f>IF(ISBLANK(A3929),"",SUMIF($A$3:$A3929,P$2,$B$3:$B3929))</f>
        <v/>
      </c>
      <c r="Q3929" t="str">
        <f>IF(ISBLANK(A3929),"",SUMIF($A$3:$A3929,Q$2,$B$3:$B3929))</f>
        <v/>
      </c>
      <c r="R3929" t="str">
        <f>IF(ISBLANK(A3929),"",SUMIF($A$3:$A3929,R$2,$B$3:$B3929))</f>
        <v/>
      </c>
      <c r="T3929" s="2" t="str">
        <f t="shared" si="491"/>
        <v/>
      </c>
      <c r="U3929" s="2" t="str">
        <f t="shared" si="492"/>
        <v/>
      </c>
      <c r="V3929" s="2" t="str">
        <f t="shared" si="493"/>
        <v/>
      </c>
      <c r="W3929" s="2" t="str">
        <f t="shared" si="494"/>
        <v/>
      </c>
    </row>
    <row r="3930" spans="8:23" x14ac:dyDescent="0.3">
      <c r="H3930" s="12">
        <f t="shared" si="495"/>
        <v>0</v>
      </c>
      <c r="I3930" s="2" t="str">
        <f t="shared" si="488"/>
        <v/>
      </c>
      <c r="J3930" s="2" t="str">
        <f>IF(ISBLANK(A3930),"",-SUM(I$3:I3930))</f>
        <v/>
      </c>
      <c r="K3930" s="2" t="str">
        <f t="shared" si="489"/>
        <v/>
      </c>
      <c r="L3930" s="7" t="str">
        <f t="shared" si="490"/>
        <v/>
      </c>
      <c r="M3930" s="7" t="str">
        <f>IF(ISBLANK(A3930),"",K3930/($M$1+SUM(K$3:K3929)))</f>
        <v/>
      </c>
      <c r="N3930" t="str">
        <f>IF(ISBLANK(A3930),"",IF(H3931=0,NETWORKDAYS($H$3,H3930,holiday!$B$2:$B$10),IF(DAY(H3930)&lt;DAY(H3931),NETWORKDAYS($H$3,H3930,holiday!$B$2:$B$10),0)))</f>
        <v/>
      </c>
      <c r="O3930" t="str">
        <f>IF(ISBLANK(A3930),"",SUMIF($A$3:$A3930,O$2,$B$3:$B3930))</f>
        <v/>
      </c>
      <c r="P3930" t="str">
        <f>IF(ISBLANK(A3930),"",SUMIF($A$3:$A3930,P$2,$B$3:$B3930))</f>
        <v/>
      </c>
      <c r="Q3930" t="str">
        <f>IF(ISBLANK(A3930),"",SUMIF($A$3:$A3930,Q$2,$B$3:$B3930))</f>
        <v/>
      </c>
      <c r="R3930" t="str">
        <f>IF(ISBLANK(A3930),"",SUMIF($A$3:$A3930,R$2,$B$3:$B3930))</f>
        <v/>
      </c>
      <c r="T3930" s="2" t="str">
        <f t="shared" si="491"/>
        <v/>
      </c>
      <c r="U3930" s="2" t="str">
        <f t="shared" si="492"/>
        <v/>
      </c>
      <c r="V3930" s="2" t="str">
        <f t="shared" si="493"/>
        <v/>
      </c>
      <c r="W3930" s="2" t="str">
        <f t="shared" si="494"/>
        <v/>
      </c>
    </row>
    <row r="3931" spans="8:23" x14ac:dyDescent="0.3">
      <c r="H3931" s="12">
        <f t="shared" si="495"/>
        <v>0</v>
      </c>
      <c r="I3931" s="2" t="str">
        <f t="shared" si="488"/>
        <v/>
      </c>
      <c r="J3931" s="2" t="str">
        <f>IF(ISBLANK(A3931),"",-SUM(I$3:I3931))</f>
        <v/>
      </c>
      <c r="K3931" s="2" t="str">
        <f t="shared" si="489"/>
        <v/>
      </c>
      <c r="L3931" s="7" t="str">
        <f t="shared" si="490"/>
        <v/>
      </c>
      <c r="M3931" s="7" t="str">
        <f>IF(ISBLANK(A3931),"",K3931/($M$1+SUM(K$3:K3930)))</f>
        <v/>
      </c>
      <c r="N3931" t="str">
        <f>IF(ISBLANK(A3931),"",IF(H3932=0,NETWORKDAYS($H$3,H3931,holiday!$B$2:$B$10),IF(DAY(H3931)&lt;DAY(H3932),NETWORKDAYS($H$3,H3931,holiday!$B$2:$B$10),0)))</f>
        <v/>
      </c>
      <c r="O3931" t="str">
        <f>IF(ISBLANK(A3931),"",SUMIF($A$3:$A3931,O$2,$B$3:$B3931))</f>
        <v/>
      </c>
      <c r="P3931" t="str">
        <f>IF(ISBLANK(A3931),"",SUMIF($A$3:$A3931,P$2,$B$3:$B3931))</f>
        <v/>
      </c>
      <c r="Q3931" t="str">
        <f>IF(ISBLANK(A3931),"",SUMIF($A$3:$A3931,Q$2,$B$3:$B3931))</f>
        <v/>
      </c>
      <c r="R3931" t="str">
        <f>IF(ISBLANK(A3931),"",SUMIF($A$3:$A3931,R$2,$B$3:$B3931))</f>
        <v/>
      </c>
      <c r="T3931" s="2" t="str">
        <f t="shared" si="491"/>
        <v/>
      </c>
      <c r="U3931" s="2" t="str">
        <f t="shared" si="492"/>
        <v/>
      </c>
      <c r="V3931" s="2" t="str">
        <f t="shared" si="493"/>
        <v/>
      </c>
      <c r="W3931" s="2" t="str">
        <f t="shared" si="494"/>
        <v/>
      </c>
    </row>
    <row r="3932" spans="8:23" x14ac:dyDescent="0.3">
      <c r="H3932" s="12">
        <f t="shared" si="495"/>
        <v>0</v>
      </c>
      <c r="I3932" s="2" t="str">
        <f t="shared" si="488"/>
        <v/>
      </c>
      <c r="J3932" s="2" t="str">
        <f>IF(ISBLANK(A3932),"",-SUM(I$3:I3932))</f>
        <v/>
      </c>
      <c r="K3932" s="2" t="str">
        <f t="shared" si="489"/>
        <v/>
      </c>
      <c r="L3932" s="7" t="str">
        <f t="shared" si="490"/>
        <v/>
      </c>
      <c r="M3932" s="7" t="str">
        <f>IF(ISBLANK(A3932),"",K3932/($M$1+SUM(K$3:K3931)))</f>
        <v/>
      </c>
      <c r="N3932" t="str">
        <f>IF(ISBLANK(A3932),"",IF(H3933=0,NETWORKDAYS($H$3,H3932,holiday!$B$2:$B$10),IF(DAY(H3932)&lt;DAY(H3933),NETWORKDAYS($H$3,H3932,holiday!$B$2:$B$10),0)))</f>
        <v/>
      </c>
      <c r="O3932" t="str">
        <f>IF(ISBLANK(A3932),"",SUMIF($A$3:$A3932,O$2,$B$3:$B3932))</f>
        <v/>
      </c>
      <c r="P3932" t="str">
        <f>IF(ISBLANK(A3932),"",SUMIF($A$3:$A3932,P$2,$B$3:$B3932))</f>
        <v/>
      </c>
      <c r="Q3932" t="str">
        <f>IF(ISBLANK(A3932),"",SUMIF($A$3:$A3932,Q$2,$B$3:$B3932))</f>
        <v/>
      </c>
      <c r="R3932" t="str">
        <f>IF(ISBLANK(A3932),"",SUMIF($A$3:$A3932,R$2,$B$3:$B3932))</f>
        <v/>
      </c>
      <c r="T3932" s="2" t="str">
        <f t="shared" si="491"/>
        <v/>
      </c>
      <c r="U3932" s="2" t="str">
        <f t="shared" si="492"/>
        <v/>
      </c>
      <c r="V3932" s="2" t="str">
        <f t="shared" si="493"/>
        <v/>
      </c>
      <c r="W3932" s="2" t="str">
        <f t="shared" si="494"/>
        <v/>
      </c>
    </row>
    <row r="3933" spans="8:23" x14ac:dyDescent="0.3">
      <c r="H3933" s="12">
        <f t="shared" si="495"/>
        <v>0</v>
      </c>
      <c r="I3933" s="2" t="str">
        <f t="shared" si="488"/>
        <v/>
      </c>
      <c r="J3933" s="2" t="str">
        <f>IF(ISBLANK(A3933),"",-SUM(I$3:I3933))</f>
        <v/>
      </c>
      <c r="K3933" s="2" t="str">
        <f t="shared" si="489"/>
        <v/>
      </c>
      <c r="L3933" s="7" t="str">
        <f t="shared" si="490"/>
        <v/>
      </c>
      <c r="M3933" s="7" t="str">
        <f>IF(ISBLANK(A3933),"",K3933/($M$1+SUM(K$3:K3932)))</f>
        <v/>
      </c>
      <c r="N3933" t="str">
        <f>IF(ISBLANK(A3933),"",IF(H3934=0,NETWORKDAYS($H$3,H3933,holiday!$B$2:$B$10),IF(DAY(H3933)&lt;DAY(H3934),NETWORKDAYS($H$3,H3933,holiday!$B$2:$B$10),0)))</f>
        <v/>
      </c>
      <c r="O3933" t="str">
        <f>IF(ISBLANK(A3933),"",SUMIF($A$3:$A3933,O$2,$B$3:$B3933))</f>
        <v/>
      </c>
      <c r="P3933" t="str">
        <f>IF(ISBLANK(A3933),"",SUMIF($A$3:$A3933,P$2,$B$3:$B3933))</f>
        <v/>
      </c>
      <c r="Q3933" t="str">
        <f>IF(ISBLANK(A3933),"",SUMIF($A$3:$A3933,Q$2,$B$3:$B3933))</f>
        <v/>
      </c>
      <c r="R3933" t="str">
        <f>IF(ISBLANK(A3933),"",SUMIF($A$3:$A3933,R$2,$B$3:$B3933))</f>
        <v/>
      </c>
      <c r="T3933" s="2" t="str">
        <f t="shared" si="491"/>
        <v/>
      </c>
      <c r="U3933" s="2" t="str">
        <f t="shared" si="492"/>
        <v/>
      </c>
      <c r="V3933" s="2" t="str">
        <f t="shared" si="493"/>
        <v/>
      </c>
      <c r="W3933" s="2" t="str">
        <f t="shared" si="494"/>
        <v/>
      </c>
    </row>
    <row r="3934" spans="8:23" x14ac:dyDescent="0.3">
      <c r="H3934" s="12">
        <f t="shared" si="495"/>
        <v>0</v>
      </c>
      <c r="I3934" s="2" t="str">
        <f t="shared" si="488"/>
        <v/>
      </c>
      <c r="J3934" s="2" t="str">
        <f>IF(ISBLANK(A3934),"",-SUM(I$3:I3934))</f>
        <v/>
      </c>
      <c r="K3934" s="2" t="str">
        <f t="shared" si="489"/>
        <v/>
      </c>
      <c r="L3934" s="7" t="str">
        <f t="shared" si="490"/>
        <v/>
      </c>
      <c r="M3934" s="7" t="str">
        <f>IF(ISBLANK(A3934),"",K3934/($M$1+SUM(K$3:K3933)))</f>
        <v/>
      </c>
      <c r="N3934" t="str">
        <f>IF(ISBLANK(A3934),"",IF(H3935=0,NETWORKDAYS($H$3,H3934,holiday!$B$2:$B$10),IF(DAY(H3934)&lt;DAY(H3935),NETWORKDAYS($H$3,H3934,holiday!$B$2:$B$10),0)))</f>
        <v/>
      </c>
      <c r="O3934" t="str">
        <f>IF(ISBLANK(A3934),"",SUMIF($A$3:$A3934,O$2,$B$3:$B3934))</f>
        <v/>
      </c>
      <c r="P3934" t="str">
        <f>IF(ISBLANK(A3934),"",SUMIF($A$3:$A3934,P$2,$B$3:$B3934))</f>
        <v/>
      </c>
      <c r="Q3934" t="str">
        <f>IF(ISBLANK(A3934),"",SUMIF($A$3:$A3934,Q$2,$B$3:$B3934))</f>
        <v/>
      </c>
      <c r="R3934" t="str">
        <f>IF(ISBLANK(A3934),"",SUMIF($A$3:$A3934,R$2,$B$3:$B3934))</f>
        <v/>
      </c>
      <c r="T3934" s="2" t="str">
        <f t="shared" si="491"/>
        <v/>
      </c>
      <c r="U3934" s="2" t="str">
        <f t="shared" si="492"/>
        <v/>
      </c>
      <c r="V3934" s="2" t="str">
        <f t="shared" si="493"/>
        <v/>
      </c>
      <c r="W3934" s="2" t="str">
        <f t="shared" si="494"/>
        <v/>
      </c>
    </row>
    <row r="3935" spans="8:23" x14ac:dyDescent="0.3">
      <c r="H3935" s="12">
        <f t="shared" si="495"/>
        <v>0</v>
      </c>
      <c r="I3935" s="2" t="str">
        <f t="shared" si="488"/>
        <v/>
      </c>
      <c r="J3935" s="2" t="str">
        <f>IF(ISBLANK(A3935),"",-SUM(I$3:I3935))</f>
        <v/>
      </c>
      <c r="K3935" s="2" t="str">
        <f t="shared" si="489"/>
        <v/>
      </c>
      <c r="L3935" s="7" t="str">
        <f t="shared" si="490"/>
        <v/>
      </c>
      <c r="M3935" s="7" t="str">
        <f>IF(ISBLANK(A3935),"",K3935/($M$1+SUM(K$3:K3934)))</f>
        <v/>
      </c>
      <c r="N3935" t="str">
        <f>IF(ISBLANK(A3935),"",IF(H3936=0,NETWORKDAYS($H$3,H3935,holiday!$B$2:$B$10),IF(DAY(H3935)&lt;DAY(H3936),NETWORKDAYS($H$3,H3935,holiday!$B$2:$B$10),0)))</f>
        <v/>
      </c>
      <c r="O3935" t="str">
        <f>IF(ISBLANK(A3935),"",SUMIF($A$3:$A3935,O$2,$B$3:$B3935))</f>
        <v/>
      </c>
      <c r="P3935" t="str">
        <f>IF(ISBLANK(A3935),"",SUMIF($A$3:$A3935,P$2,$B$3:$B3935))</f>
        <v/>
      </c>
      <c r="Q3935" t="str">
        <f>IF(ISBLANK(A3935),"",SUMIF($A$3:$A3935,Q$2,$B$3:$B3935))</f>
        <v/>
      </c>
      <c r="R3935" t="str">
        <f>IF(ISBLANK(A3935),"",SUMIF($A$3:$A3935,R$2,$B$3:$B3935))</f>
        <v/>
      </c>
      <c r="T3935" s="2" t="str">
        <f t="shared" si="491"/>
        <v/>
      </c>
      <c r="U3935" s="2" t="str">
        <f t="shared" si="492"/>
        <v/>
      </c>
      <c r="V3935" s="2" t="str">
        <f t="shared" si="493"/>
        <v/>
      </c>
      <c r="W3935" s="2" t="str">
        <f t="shared" si="494"/>
        <v/>
      </c>
    </row>
    <row r="3936" spans="8:23" x14ac:dyDescent="0.3">
      <c r="H3936" s="12">
        <f t="shared" si="495"/>
        <v>0</v>
      </c>
      <c r="I3936" s="2" t="str">
        <f t="shared" si="488"/>
        <v/>
      </c>
      <c r="J3936" s="2" t="str">
        <f>IF(ISBLANK(A3936),"",-SUM(I$3:I3936))</f>
        <v/>
      </c>
      <c r="K3936" s="2" t="str">
        <f t="shared" si="489"/>
        <v/>
      </c>
      <c r="L3936" s="7" t="str">
        <f t="shared" si="490"/>
        <v/>
      </c>
      <c r="M3936" s="7" t="str">
        <f>IF(ISBLANK(A3936),"",K3936/($M$1+SUM(K$3:K3935)))</f>
        <v/>
      </c>
      <c r="N3936" t="str">
        <f>IF(ISBLANK(A3936),"",IF(H3937=0,NETWORKDAYS($H$3,H3936,holiday!$B$2:$B$10),IF(DAY(H3936)&lt;DAY(H3937),NETWORKDAYS($H$3,H3936,holiday!$B$2:$B$10),0)))</f>
        <v/>
      </c>
      <c r="O3936" t="str">
        <f>IF(ISBLANK(A3936),"",SUMIF($A$3:$A3936,O$2,$B$3:$B3936))</f>
        <v/>
      </c>
      <c r="P3936" t="str">
        <f>IF(ISBLANK(A3936),"",SUMIF($A$3:$A3936,P$2,$B$3:$B3936))</f>
        <v/>
      </c>
      <c r="Q3936" t="str">
        <f>IF(ISBLANK(A3936),"",SUMIF($A$3:$A3936,Q$2,$B$3:$B3936))</f>
        <v/>
      </c>
      <c r="R3936" t="str">
        <f>IF(ISBLANK(A3936),"",SUMIF($A$3:$A3936,R$2,$B$3:$B3936))</f>
        <v/>
      </c>
      <c r="T3936" s="2" t="str">
        <f t="shared" si="491"/>
        <v/>
      </c>
      <c r="U3936" s="2" t="str">
        <f t="shared" si="492"/>
        <v/>
      </c>
      <c r="V3936" s="2" t="str">
        <f t="shared" si="493"/>
        <v/>
      </c>
      <c r="W3936" s="2" t="str">
        <f t="shared" si="494"/>
        <v/>
      </c>
    </row>
    <row r="3937" spans="8:23" x14ac:dyDescent="0.3">
      <c r="H3937" s="12">
        <f t="shared" si="495"/>
        <v>0</v>
      </c>
      <c r="I3937" s="2" t="str">
        <f t="shared" si="488"/>
        <v/>
      </c>
      <c r="J3937" s="2" t="str">
        <f>IF(ISBLANK(A3937),"",-SUM(I$3:I3937))</f>
        <v/>
      </c>
      <c r="K3937" s="2" t="str">
        <f t="shared" si="489"/>
        <v/>
      </c>
      <c r="L3937" s="7" t="str">
        <f t="shared" si="490"/>
        <v/>
      </c>
      <c r="M3937" s="7" t="str">
        <f>IF(ISBLANK(A3937),"",K3937/($M$1+SUM(K$3:K3936)))</f>
        <v/>
      </c>
      <c r="N3937" t="str">
        <f>IF(ISBLANK(A3937),"",IF(H3938=0,NETWORKDAYS($H$3,H3937,holiday!$B$2:$B$10),IF(DAY(H3937)&lt;DAY(H3938),NETWORKDAYS($H$3,H3937,holiday!$B$2:$B$10),0)))</f>
        <v/>
      </c>
      <c r="O3937" t="str">
        <f>IF(ISBLANK(A3937),"",SUMIF($A$3:$A3937,O$2,$B$3:$B3937))</f>
        <v/>
      </c>
      <c r="P3937" t="str">
        <f>IF(ISBLANK(A3937),"",SUMIF($A$3:$A3937,P$2,$B$3:$B3937))</f>
        <v/>
      </c>
      <c r="Q3937" t="str">
        <f>IF(ISBLANK(A3937),"",SUMIF($A$3:$A3937,Q$2,$B$3:$B3937))</f>
        <v/>
      </c>
      <c r="R3937" t="str">
        <f>IF(ISBLANK(A3937),"",SUMIF($A$3:$A3937,R$2,$B$3:$B3937))</f>
        <v/>
      </c>
      <c r="T3937" s="2" t="str">
        <f t="shared" si="491"/>
        <v/>
      </c>
      <c r="U3937" s="2" t="str">
        <f t="shared" si="492"/>
        <v/>
      </c>
      <c r="V3937" s="2" t="str">
        <f t="shared" si="493"/>
        <v/>
      </c>
      <c r="W3937" s="2" t="str">
        <f t="shared" si="494"/>
        <v/>
      </c>
    </row>
    <row r="3938" spans="8:23" x14ac:dyDescent="0.3">
      <c r="H3938" s="12">
        <f t="shared" si="495"/>
        <v>0</v>
      </c>
      <c r="I3938" s="2" t="str">
        <f t="shared" si="488"/>
        <v/>
      </c>
      <c r="J3938" s="2" t="str">
        <f>IF(ISBLANK(A3938),"",-SUM(I$3:I3938))</f>
        <v/>
      </c>
      <c r="K3938" s="2" t="str">
        <f t="shared" si="489"/>
        <v/>
      </c>
      <c r="L3938" s="7" t="str">
        <f t="shared" si="490"/>
        <v/>
      </c>
      <c r="M3938" s="7" t="str">
        <f>IF(ISBLANK(A3938),"",K3938/($M$1+SUM(K$3:K3937)))</f>
        <v/>
      </c>
      <c r="N3938" t="str">
        <f>IF(ISBLANK(A3938),"",IF(H3939=0,NETWORKDAYS($H$3,H3938,holiday!$B$2:$B$10),IF(DAY(H3938)&lt;DAY(H3939),NETWORKDAYS($H$3,H3938,holiday!$B$2:$B$10),0)))</f>
        <v/>
      </c>
      <c r="O3938" t="str">
        <f>IF(ISBLANK(A3938),"",SUMIF($A$3:$A3938,O$2,$B$3:$B3938))</f>
        <v/>
      </c>
      <c r="P3938" t="str">
        <f>IF(ISBLANK(A3938),"",SUMIF($A$3:$A3938,P$2,$B$3:$B3938))</f>
        <v/>
      </c>
      <c r="Q3938" t="str">
        <f>IF(ISBLANK(A3938),"",SUMIF($A$3:$A3938,Q$2,$B$3:$B3938))</f>
        <v/>
      </c>
      <c r="R3938" t="str">
        <f>IF(ISBLANK(A3938),"",SUMIF($A$3:$A3938,R$2,$B$3:$B3938))</f>
        <v/>
      </c>
      <c r="T3938" s="2" t="str">
        <f t="shared" si="491"/>
        <v/>
      </c>
      <c r="U3938" s="2" t="str">
        <f t="shared" si="492"/>
        <v/>
      </c>
      <c r="V3938" s="2" t="str">
        <f t="shared" si="493"/>
        <v/>
      </c>
      <c r="W3938" s="2" t="str">
        <f t="shared" si="494"/>
        <v/>
      </c>
    </row>
    <row r="3939" spans="8:23" x14ac:dyDescent="0.3">
      <c r="H3939" s="12">
        <f t="shared" si="495"/>
        <v>0</v>
      </c>
      <c r="I3939" s="2" t="str">
        <f t="shared" si="488"/>
        <v/>
      </c>
      <c r="J3939" s="2" t="str">
        <f>IF(ISBLANK(A3939),"",-SUM(I$3:I3939))</f>
        <v/>
      </c>
      <c r="K3939" s="2" t="str">
        <f t="shared" si="489"/>
        <v/>
      </c>
      <c r="L3939" s="7" t="str">
        <f t="shared" si="490"/>
        <v/>
      </c>
      <c r="M3939" s="7" t="str">
        <f>IF(ISBLANK(A3939),"",K3939/($M$1+SUM(K$3:K3938)))</f>
        <v/>
      </c>
      <c r="N3939" t="str">
        <f>IF(ISBLANK(A3939),"",IF(H3940=0,NETWORKDAYS($H$3,H3939,holiday!$B$2:$B$10),IF(DAY(H3939)&lt;DAY(H3940),NETWORKDAYS($H$3,H3939,holiday!$B$2:$B$10),0)))</f>
        <v/>
      </c>
      <c r="O3939" t="str">
        <f>IF(ISBLANK(A3939),"",SUMIF($A$3:$A3939,O$2,$B$3:$B3939))</f>
        <v/>
      </c>
      <c r="P3939" t="str">
        <f>IF(ISBLANK(A3939),"",SUMIF($A$3:$A3939,P$2,$B$3:$B3939))</f>
        <v/>
      </c>
      <c r="Q3939" t="str">
        <f>IF(ISBLANK(A3939),"",SUMIF($A$3:$A3939,Q$2,$B$3:$B3939))</f>
        <v/>
      </c>
      <c r="R3939" t="str">
        <f>IF(ISBLANK(A3939),"",SUMIF($A$3:$A3939,R$2,$B$3:$B3939))</f>
        <v/>
      </c>
      <c r="T3939" s="2" t="str">
        <f t="shared" si="491"/>
        <v/>
      </c>
      <c r="U3939" s="2" t="str">
        <f t="shared" si="492"/>
        <v/>
      </c>
      <c r="V3939" s="2" t="str">
        <f t="shared" si="493"/>
        <v/>
      </c>
      <c r="W3939" s="2" t="str">
        <f t="shared" si="494"/>
        <v/>
      </c>
    </row>
    <row r="3940" spans="8:23" x14ac:dyDescent="0.3">
      <c r="H3940" s="12">
        <f t="shared" si="495"/>
        <v>0</v>
      </c>
      <c r="I3940" s="2" t="str">
        <f t="shared" si="488"/>
        <v/>
      </c>
      <c r="J3940" s="2" t="str">
        <f>IF(ISBLANK(A3940),"",-SUM(I$3:I3940))</f>
        <v/>
      </c>
      <c r="K3940" s="2" t="str">
        <f t="shared" si="489"/>
        <v/>
      </c>
      <c r="L3940" s="7" t="str">
        <f t="shared" si="490"/>
        <v/>
      </c>
      <c r="M3940" s="7" t="str">
        <f>IF(ISBLANK(A3940),"",K3940/($M$1+SUM(K$3:K3939)))</f>
        <v/>
      </c>
      <c r="N3940" t="str">
        <f>IF(ISBLANK(A3940),"",IF(H3941=0,NETWORKDAYS($H$3,H3940,holiday!$B$2:$B$10),IF(DAY(H3940)&lt;DAY(H3941),NETWORKDAYS($H$3,H3940,holiday!$B$2:$B$10),0)))</f>
        <v/>
      </c>
      <c r="O3940" t="str">
        <f>IF(ISBLANK(A3940),"",SUMIF($A$3:$A3940,O$2,$B$3:$B3940))</f>
        <v/>
      </c>
      <c r="P3940" t="str">
        <f>IF(ISBLANK(A3940),"",SUMIF($A$3:$A3940,P$2,$B$3:$B3940))</f>
        <v/>
      </c>
      <c r="Q3940" t="str">
        <f>IF(ISBLANK(A3940),"",SUMIF($A$3:$A3940,Q$2,$B$3:$B3940))</f>
        <v/>
      </c>
      <c r="R3940" t="str">
        <f>IF(ISBLANK(A3940),"",SUMIF($A$3:$A3940,R$2,$B$3:$B3940))</f>
        <v/>
      </c>
      <c r="T3940" s="2" t="str">
        <f t="shared" si="491"/>
        <v/>
      </c>
      <c r="U3940" s="2" t="str">
        <f t="shared" si="492"/>
        <v/>
      </c>
      <c r="V3940" s="2" t="str">
        <f t="shared" si="493"/>
        <v/>
      </c>
      <c r="W3940" s="2" t="str">
        <f t="shared" si="494"/>
        <v/>
      </c>
    </row>
    <row r="3941" spans="8:23" x14ac:dyDescent="0.3">
      <c r="H3941" s="12">
        <f t="shared" si="495"/>
        <v>0</v>
      </c>
      <c r="I3941" s="2" t="str">
        <f t="shared" si="488"/>
        <v/>
      </c>
      <c r="J3941" s="2" t="str">
        <f>IF(ISBLANK(A3941),"",-SUM(I$3:I3941))</f>
        <v/>
      </c>
      <c r="K3941" s="2" t="str">
        <f t="shared" si="489"/>
        <v/>
      </c>
      <c r="L3941" s="7" t="str">
        <f t="shared" si="490"/>
        <v/>
      </c>
      <c r="M3941" s="7" t="str">
        <f>IF(ISBLANK(A3941),"",K3941/($M$1+SUM(K$3:K3940)))</f>
        <v/>
      </c>
      <c r="N3941" t="str">
        <f>IF(ISBLANK(A3941),"",IF(H3942=0,NETWORKDAYS($H$3,H3941,holiday!$B$2:$B$10),IF(DAY(H3941)&lt;DAY(H3942),NETWORKDAYS($H$3,H3941,holiday!$B$2:$B$10),0)))</f>
        <v/>
      </c>
      <c r="O3941" t="str">
        <f>IF(ISBLANK(A3941),"",SUMIF($A$3:$A3941,O$2,$B$3:$B3941))</f>
        <v/>
      </c>
      <c r="P3941" t="str">
        <f>IF(ISBLANK(A3941),"",SUMIF($A$3:$A3941,P$2,$B$3:$B3941))</f>
        <v/>
      </c>
      <c r="Q3941" t="str">
        <f>IF(ISBLANK(A3941),"",SUMIF($A$3:$A3941,Q$2,$B$3:$B3941))</f>
        <v/>
      </c>
      <c r="R3941" t="str">
        <f>IF(ISBLANK(A3941),"",SUMIF($A$3:$A3941,R$2,$B$3:$B3941))</f>
        <v/>
      </c>
      <c r="T3941" s="2" t="str">
        <f t="shared" si="491"/>
        <v/>
      </c>
      <c r="U3941" s="2" t="str">
        <f t="shared" si="492"/>
        <v/>
      </c>
      <c r="V3941" s="2" t="str">
        <f t="shared" si="493"/>
        <v/>
      </c>
      <c r="W3941" s="2" t="str">
        <f t="shared" si="494"/>
        <v/>
      </c>
    </row>
    <row r="3942" spans="8:23" x14ac:dyDescent="0.3">
      <c r="H3942" s="12">
        <f t="shared" si="495"/>
        <v>0</v>
      </c>
      <c r="I3942" s="2" t="str">
        <f t="shared" si="488"/>
        <v/>
      </c>
      <c r="J3942" s="2" t="str">
        <f>IF(ISBLANK(A3942),"",-SUM(I$3:I3942))</f>
        <v/>
      </c>
      <c r="K3942" s="2" t="str">
        <f t="shared" si="489"/>
        <v/>
      </c>
      <c r="L3942" s="7" t="str">
        <f t="shared" si="490"/>
        <v/>
      </c>
      <c r="M3942" s="7" t="str">
        <f>IF(ISBLANK(A3942),"",K3942/($M$1+SUM(K$3:K3941)))</f>
        <v/>
      </c>
      <c r="N3942" t="str">
        <f>IF(ISBLANK(A3942),"",IF(H3943=0,NETWORKDAYS($H$3,H3942,holiday!$B$2:$B$10),IF(DAY(H3942)&lt;DAY(H3943),NETWORKDAYS($H$3,H3942,holiday!$B$2:$B$10),0)))</f>
        <v/>
      </c>
      <c r="O3942" t="str">
        <f>IF(ISBLANK(A3942),"",SUMIF($A$3:$A3942,O$2,$B$3:$B3942))</f>
        <v/>
      </c>
      <c r="P3942" t="str">
        <f>IF(ISBLANK(A3942),"",SUMIF($A$3:$A3942,P$2,$B$3:$B3942))</f>
        <v/>
      </c>
      <c r="Q3942" t="str">
        <f>IF(ISBLANK(A3942),"",SUMIF($A$3:$A3942,Q$2,$B$3:$B3942))</f>
        <v/>
      </c>
      <c r="R3942" t="str">
        <f>IF(ISBLANK(A3942),"",SUMIF($A$3:$A3942,R$2,$B$3:$B3942))</f>
        <v/>
      </c>
      <c r="T3942" s="2" t="str">
        <f t="shared" si="491"/>
        <v/>
      </c>
      <c r="U3942" s="2" t="str">
        <f t="shared" si="492"/>
        <v/>
      </c>
      <c r="V3942" s="2" t="str">
        <f t="shared" si="493"/>
        <v/>
      </c>
      <c r="W3942" s="2" t="str">
        <f t="shared" si="494"/>
        <v/>
      </c>
    </row>
    <row r="3943" spans="8:23" x14ac:dyDescent="0.3">
      <c r="H3943" s="12">
        <f t="shared" si="495"/>
        <v>0</v>
      </c>
      <c r="I3943" s="2" t="str">
        <f t="shared" si="488"/>
        <v/>
      </c>
      <c r="J3943" s="2" t="str">
        <f>IF(ISBLANK(A3943),"",-SUM(I$3:I3943))</f>
        <v/>
      </c>
      <c r="K3943" s="2" t="str">
        <f t="shared" si="489"/>
        <v/>
      </c>
      <c r="L3943" s="7" t="str">
        <f t="shared" si="490"/>
        <v/>
      </c>
      <c r="M3943" s="7" t="str">
        <f>IF(ISBLANK(A3943),"",K3943/($M$1+SUM(K$3:K3942)))</f>
        <v/>
      </c>
      <c r="N3943" t="str">
        <f>IF(ISBLANK(A3943),"",IF(H3944=0,NETWORKDAYS($H$3,H3943,holiday!$B$2:$B$10),IF(DAY(H3943)&lt;DAY(H3944),NETWORKDAYS($H$3,H3943,holiday!$B$2:$B$10),0)))</f>
        <v/>
      </c>
      <c r="O3943" t="str">
        <f>IF(ISBLANK(A3943),"",SUMIF($A$3:$A3943,O$2,$B$3:$B3943))</f>
        <v/>
      </c>
      <c r="P3943" t="str">
        <f>IF(ISBLANK(A3943),"",SUMIF($A$3:$A3943,P$2,$B$3:$B3943))</f>
        <v/>
      </c>
      <c r="Q3943" t="str">
        <f>IF(ISBLANK(A3943),"",SUMIF($A$3:$A3943,Q$2,$B$3:$B3943))</f>
        <v/>
      </c>
      <c r="R3943" t="str">
        <f>IF(ISBLANK(A3943),"",SUMIF($A$3:$A3943,R$2,$B$3:$B3943))</f>
        <v/>
      </c>
      <c r="T3943" s="2" t="str">
        <f t="shared" si="491"/>
        <v/>
      </c>
      <c r="U3943" s="2" t="str">
        <f t="shared" si="492"/>
        <v/>
      </c>
      <c r="V3943" s="2" t="str">
        <f t="shared" si="493"/>
        <v/>
      </c>
      <c r="W3943" s="2" t="str">
        <f t="shared" si="494"/>
        <v/>
      </c>
    </row>
    <row r="3944" spans="8:23" x14ac:dyDescent="0.3">
      <c r="H3944" s="12">
        <f t="shared" si="495"/>
        <v>0</v>
      </c>
      <c r="I3944" s="2" t="str">
        <f t="shared" ref="I3944:I4007" si="496">IF(ISBLANK(A3944),"",-B3944*C3944)</f>
        <v/>
      </c>
      <c r="J3944" s="2" t="str">
        <f>IF(ISBLANK(A3944),"",-SUM(I$3:I3944))</f>
        <v/>
      </c>
      <c r="K3944" s="2" t="str">
        <f t="shared" ref="K3944:K4007" si="497">IF(ISBLANK(A3944),"",SUMPRODUCT(O3944:R3944,T3944:W3944)-J3944)</f>
        <v/>
      </c>
      <c r="L3944" s="7" t="str">
        <f t="shared" ref="L3944:L4007" si="498">IF(ISBLANK(A3944),"",K3944/$M$1)</f>
        <v/>
      </c>
      <c r="M3944" s="7" t="str">
        <f>IF(ISBLANK(A3944),"",K3944/($M$1+SUM(K$3:K3943)))</f>
        <v/>
      </c>
      <c r="N3944" t="str">
        <f>IF(ISBLANK(A3944),"",IF(H3945=0,NETWORKDAYS($H$3,H3944,holiday!$B$2:$B$10),IF(DAY(H3944)&lt;DAY(H3945),NETWORKDAYS($H$3,H3944,holiday!$B$2:$B$10),0)))</f>
        <v/>
      </c>
      <c r="O3944" t="str">
        <f>IF(ISBLANK(A3944),"",SUMIF($A$3:$A3944,O$2,$B$3:$B3944))</f>
        <v/>
      </c>
      <c r="P3944" t="str">
        <f>IF(ISBLANK(A3944),"",SUMIF($A$3:$A3944,P$2,$B$3:$B3944))</f>
        <v/>
      </c>
      <c r="Q3944" t="str">
        <f>IF(ISBLANK(A3944),"",SUMIF($A$3:$A3944,Q$2,$B$3:$B3944))</f>
        <v/>
      </c>
      <c r="R3944" t="str">
        <f>IF(ISBLANK(A3944),"",SUMIF($A$3:$A3944,R$2,$B$3:$B3944))</f>
        <v/>
      </c>
      <c r="T3944" s="2" t="str">
        <f t="shared" ref="T3944:T4007" si="499">IF(ISBLANK(A3944),"",IF($A3944=T$2,$C3944,T3943))</f>
        <v/>
      </c>
      <c r="U3944" s="2" t="str">
        <f t="shared" ref="U3944:U4007" si="500">IF(ISBLANK(A3944),"",IF($A3944=U$2,$C3944,U3943))</f>
        <v/>
      </c>
      <c r="V3944" s="2" t="str">
        <f t="shared" ref="V3944:V4007" si="501">IF(ISBLANK(A3944),"",IF($A3944=V$2,$C3944,V3943))</f>
        <v/>
      </c>
      <c r="W3944" s="2" t="str">
        <f t="shared" ref="W3944:W4007" si="502">IF(ISBLANK(A3944),"",IF($A3944=W$2,$C3944,W3943))</f>
        <v/>
      </c>
    </row>
    <row r="3945" spans="8:23" x14ac:dyDescent="0.3">
      <c r="H3945" s="12">
        <f t="shared" si="495"/>
        <v>0</v>
      </c>
      <c r="I3945" s="2" t="str">
        <f t="shared" si="496"/>
        <v/>
      </c>
      <c r="J3945" s="2" t="str">
        <f>IF(ISBLANK(A3945),"",-SUM(I$3:I3945))</f>
        <v/>
      </c>
      <c r="K3945" s="2" t="str">
        <f t="shared" si="497"/>
        <v/>
      </c>
      <c r="L3945" s="7" t="str">
        <f t="shared" si="498"/>
        <v/>
      </c>
      <c r="M3945" s="7" t="str">
        <f>IF(ISBLANK(A3945),"",K3945/($M$1+SUM(K$3:K3944)))</f>
        <v/>
      </c>
      <c r="N3945" t="str">
        <f>IF(ISBLANK(A3945),"",IF(H3946=0,NETWORKDAYS($H$3,H3945,holiday!$B$2:$B$10),IF(DAY(H3945)&lt;DAY(H3946),NETWORKDAYS($H$3,H3945,holiday!$B$2:$B$10),0)))</f>
        <v/>
      </c>
      <c r="O3945" t="str">
        <f>IF(ISBLANK(A3945),"",SUMIF($A$3:$A3945,O$2,$B$3:$B3945))</f>
        <v/>
      </c>
      <c r="P3945" t="str">
        <f>IF(ISBLANK(A3945),"",SUMIF($A$3:$A3945,P$2,$B$3:$B3945))</f>
        <v/>
      </c>
      <c r="Q3945" t="str">
        <f>IF(ISBLANK(A3945),"",SUMIF($A$3:$A3945,Q$2,$B$3:$B3945))</f>
        <v/>
      </c>
      <c r="R3945" t="str">
        <f>IF(ISBLANK(A3945),"",SUMIF($A$3:$A3945,R$2,$B$3:$B3945))</f>
        <v/>
      </c>
      <c r="T3945" s="2" t="str">
        <f t="shared" si="499"/>
        <v/>
      </c>
      <c r="U3945" s="2" t="str">
        <f t="shared" si="500"/>
        <v/>
      </c>
      <c r="V3945" s="2" t="str">
        <f t="shared" si="501"/>
        <v/>
      </c>
      <c r="W3945" s="2" t="str">
        <f t="shared" si="502"/>
        <v/>
      </c>
    </row>
    <row r="3946" spans="8:23" x14ac:dyDescent="0.3">
      <c r="H3946" s="12">
        <f t="shared" si="495"/>
        <v>0</v>
      </c>
      <c r="I3946" s="2" t="str">
        <f t="shared" si="496"/>
        <v/>
      </c>
      <c r="J3946" s="2" t="str">
        <f>IF(ISBLANK(A3946),"",-SUM(I$3:I3946))</f>
        <v/>
      </c>
      <c r="K3946" s="2" t="str">
        <f t="shared" si="497"/>
        <v/>
      </c>
      <c r="L3946" s="7" t="str">
        <f t="shared" si="498"/>
        <v/>
      </c>
      <c r="M3946" s="7" t="str">
        <f>IF(ISBLANK(A3946),"",K3946/($M$1+SUM(K$3:K3945)))</f>
        <v/>
      </c>
      <c r="N3946" t="str">
        <f>IF(ISBLANK(A3946),"",IF(H3947=0,NETWORKDAYS($H$3,H3946,holiday!$B$2:$B$10),IF(DAY(H3946)&lt;DAY(H3947),NETWORKDAYS($H$3,H3946,holiday!$B$2:$B$10),0)))</f>
        <v/>
      </c>
      <c r="O3946" t="str">
        <f>IF(ISBLANK(A3946),"",SUMIF($A$3:$A3946,O$2,$B$3:$B3946))</f>
        <v/>
      </c>
      <c r="P3946" t="str">
        <f>IF(ISBLANK(A3946),"",SUMIF($A$3:$A3946,P$2,$B$3:$B3946))</f>
        <v/>
      </c>
      <c r="Q3946" t="str">
        <f>IF(ISBLANK(A3946),"",SUMIF($A$3:$A3946,Q$2,$B$3:$B3946))</f>
        <v/>
      </c>
      <c r="R3946" t="str">
        <f>IF(ISBLANK(A3946),"",SUMIF($A$3:$A3946,R$2,$B$3:$B3946))</f>
        <v/>
      </c>
      <c r="T3946" s="2" t="str">
        <f t="shared" si="499"/>
        <v/>
      </c>
      <c r="U3946" s="2" t="str">
        <f t="shared" si="500"/>
        <v/>
      </c>
      <c r="V3946" s="2" t="str">
        <f t="shared" si="501"/>
        <v/>
      </c>
      <c r="W3946" s="2" t="str">
        <f t="shared" si="502"/>
        <v/>
      </c>
    </row>
    <row r="3947" spans="8:23" x14ac:dyDescent="0.3">
      <c r="H3947" s="12">
        <f t="shared" si="495"/>
        <v>0</v>
      </c>
      <c r="I3947" s="2" t="str">
        <f t="shared" si="496"/>
        <v/>
      </c>
      <c r="J3947" s="2" t="str">
        <f>IF(ISBLANK(A3947),"",-SUM(I$3:I3947))</f>
        <v/>
      </c>
      <c r="K3947" s="2" t="str">
        <f t="shared" si="497"/>
        <v/>
      </c>
      <c r="L3947" s="7" t="str">
        <f t="shared" si="498"/>
        <v/>
      </c>
      <c r="M3947" s="7" t="str">
        <f>IF(ISBLANK(A3947),"",K3947/($M$1+SUM(K$3:K3946)))</f>
        <v/>
      </c>
      <c r="N3947" t="str">
        <f>IF(ISBLANK(A3947),"",IF(H3948=0,NETWORKDAYS($H$3,H3947,holiday!$B$2:$B$10),IF(DAY(H3947)&lt;DAY(H3948),NETWORKDAYS($H$3,H3947,holiday!$B$2:$B$10),0)))</f>
        <v/>
      </c>
      <c r="O3947" t="str">
        <f>IF(ISBLANK(A3947),"",SUMIF($A$3:$A3947,O$2,$B$3:$B3947))</f>
        <v/>
      </c>
      <c r="P3947" t="str">
        <f>IF(ISBLANK(A3947),"",SUMIF($A$3:$A3947,P$2,$B$3:$B3947))</f>
        <v/>
      </c>
      <c r="Q3947" t="str">
        <f>IF(ISBLANK(A3947),"",SUMIF($A$3:$A3947,Q$2,$B$3:$B3947))</f>
        <v/>
      </c>
      <c r="R3947" t="str">
        <f>IF(ISBLANK(A3947),"",SUMIF($A$3:$A3947,R$2,$B$3:$B3947))</f>
        <v/>
      </c>
      <c r="T3947" s="2" t="str">
        <f t="shared" si="499"/>
        <v/>
      </c>
      <c r="U3947" s="2" t="str">
        <f t="shared" si="500"/>
        <v/>
      </c>
      <c r="V3947" s="2" t="str">
        <f t="shared" si="501"/>
        <v/>
      </c>
      <c r="W3947" s="2" t="str">
        <f t="shared" si="502"/>
        <v/>
      </c>
    </row>
    <row r="3948" spans="8:23" x14ac:dyDescent="0.3">
      <c r="H3948" s="12">
        <f t="shared" si="495"/>
        <v>0</v>
      </c>
      <c r="I3948" s="2" t="str">
        <f t="shared" si="496"/>
        <v/>
      </c>
      <c r="J3948" s="2" t="str">
        <f>IF(ISBLANK(A3948),"",-SUM(I$3:I3948))</f>
        <v/>
      </c>
      <c r="K3948" s="2" t="str">
        <f t="shared" si="497"/>
        <v/>
      </c>
      <c r="L3948" s="7" t="str">
        <f t="shared" si="498"/>
        <v/>
      </c>
      <c r="M3948" s="7" t="str">
        <f>IF(ISBLANK(A3948),"",K3948/($M$1+SUM(K$3:K3947)))</f>
        <v/>
      </c>
      <c r="N3948" t="str">
        <f>IF(ISBLANK(A3948),"",IF(H3949=0,NETWORKDAYS($H$3,H3948,holiday!$B$2:$B$10),IF(DAY(H3948)&lt;DAY(H3949),NETWORKDAYS($H$3,H3948,holiday!$B$2:$B$10),0)))</f>
        <v/>
      </c>
      <c r="O3948" t="str">
        <f>IF(ISBLANK(A3948),"",SUMIF($A$3:$A3948,O$2,$B$3:$B3948))</f>
        <v/>
      </c>
      <c r="P3948" t="str">
        <f>IF(ISBLANK(A3948),"",SUMIF($A$3:$A3948,P$2,$B$3:$B3948))</f>
        <v/>
      </c>
      <c r="Q3948" t="str">
        <f>IF(ISBLANK(A3948),"",SUMIF($A$3:$A3948,Q$2,$B$3:$B3948))</f>
        <v/>
      </c>
      <c r="R3948" t="str">
        <f>IF(ISBLANK(A3948),"",SUMIF($A$3:$A3948,R$2,$B$3:$B3948))</f>
        <v/>
      </c>
      <c r="T3948" s="2" t="str">
        <f t="shared" si="499"/>
        <v/>
      </c>
      <c r="U3948" s="2" t="str">
        <f t="shared" si="500"/>
        <v/>
      </c>
      <c r="V3948" s="2" t="str">
        <f t="shared" si="501"/>
        <v/>
      </c>
      <c r="W3948" s="2" t="str">
        <f t="shared" si="502"/>
        <v/>
      </c>
    </row>
    <row r="3949" spans="8:23" x14ac:dyDescent="0.3">
      <c r="H3949" s="12">
        <f t="shared" si="495"/>
        <v>0</v>
      </c>
      <c r="I3949" s="2" t="str">
        <f t="shared" si="496"/>
        <v/>
      </c>
      <c r="J3949" s="2" t="str">
        <f>IF(ISBLANK(A3949),"",-SUM(I$3:I3949))</f>
        <v/>
      </c>
      <c r="K3949" s="2" t="str">
        <f t="shared" si="497"/>
        <v/>
      </c>
      <c r="L3949" s="7" t="str">
        <f t="shared" si="498"/>
        <v/>
      </c>
      <c r="M3949" s="7" t="str">
        <f>IF(ISBLANK(A3949),"",K3949/($M$1+SUM(K$3:K3948)))</f>
        <v/>
      </c>
      <c r="N3949" t="str">
        <f>IF(ISBLANK(A3949),"",IF(H3950=0,NETWORKDAYS($H$3,H3949,holiday!$B$2:$B$10),IF(DAY(H3949)&lt;DAY(H3950),NETWORKDAYS($H$3,H3949,holiday!$B$2:$B$10),0)))</f>
        <v/>
      </c>
      <c r="O3949" t="str">
        <f>IF(ISBLANK(A3949),"",SUMIF($A$3:$A3949,O$2,$B$3:$B3949))</f>
        <v/>
      </c>
      <c r="P3949" t="str">
        <f>IF(ISBLANK(A3949),"",SUMIF($A$3:$A3949,P$2,$B$3:$B3949))</f>
        <v/>
      </c>
      <c r="Q3949" t="str">
        <f>IF(ISBLANK(A3949),"",SUMIF($A$3:$A3949,Q$2,$B$3:$B3949))</f>
        <v/>
      </c>
      <c r="R3949" t="str">
        <f>IF(ISBLANK(A3949),"",SUMIF($A$3:$A3949,R$2,$B$3:$B3949))</f>
        <v/>
      </c>
      <c r="T3949" s="2" t="str">
        <f t="shared" si="499"/>
        <v/>
      </c>
      <c r="U3949" s="2" t="str">
        <f t="shared" si="500"/>
        <v/>
      </c>
      <c r="V3949" s="2" t="str">
        <f t="shared" si="501"/>
        <v/>
      </c>
      <c r="W3949" s="2" t="str">
        <f t="shared" si="502"/>
        <v/>
      </c>
    </row>
    <row r="3950" spans="8:23" x14ac:dyDescent="0.3">
      <c r="H3950" s="12">
        <f t="shared" si="495"/>
        <v>0</v>
      </c>
      <c r="I3950" s="2" t="str">
        <f t="shared" si="496"/>
        <v/>
      </c>
      <c r="J3950" s="2" t="str">
        <f>IF(ISBLANK(A3950),"",-SUM(I$3:I3950))</f>
        <v/>
      </c>
      <c r="K3950" s="2" t="str">
        <f t="shared" si="497"/>
        <v/>
      </c>
      <c r="L3950" s="7" t="str">
        <f t="shared" si="498"/>
        <v/>
      </c>
      <c r="M3950" s="7" t="str">
        <f>IF(ISBLANK(A3950),"",K3950/($M$1+SUM(K$3:K3949)))</f>
        <v/>
      </c>
      <c r="N3950" t="str">
        <f>IF(ISBLANK(A3950),"",IF(H3951=0,NETWORKDAYS($H$3,H3950,holiday!$B$2:$B$10),IF(DAY(H3950)&lt;DAY(H3951),NETWORKDAYS($H$3,H3950,holiday!$B$2:$B$10),0)))</f>
        <v/>
      </c>
      <c r="O3950" t="str">
        <f>IF(ISBLANK(A3950),"",SUMIF($A$3:$A3950,O$2,$B$3:$B3950))</f>
        <v/>
      </c>
      <c r="P3950" t="str">
        <f>IF(ISBLANK(A3950),"",SUMIF($A$3:$A3950,P$2,$B$3:$B3950))</f>
        <v/>
      </c>
      <c r="Q3950" t="str">
        <f>IF(ISBLANK(A3950),"",SUMIF($A$3:$A3950,Q$2,$B$3:$B3950))</f>
        <v/>
      </c>
      <c r="R3950" t="str">
        <f>IF(ISBLANK(A3950),"",SUMIF($A$3:$A3950,R$2,$B$3:$B3950))</f>
        <v/>
      </c>
      <c r="T3950" s="2" t="str">
        <f t="shared" si="499"/>
        <v/>
      </c>
      <c r="U3950" s="2" t="str">
        <f t="shared" si="500"/>
        <v/>
      </c>
      <c r="V3950" s="2" t="str">
        <f t="shared" si="501"/>
        <v/>
      </c>
      <c r="W3950" s="2" t="str">
        <f t="shared" si="502"/>
        <v/>
      </c>
    </row>
    <row r="3951" spans="8:23" x14ac:dyDescent="0.3">
      <c r="H3951" s="12">
        <f t="shared" si="495"/>
        <v>0</v>
      </c>
      <c r="I3951" s="2" t="str">
        <f t="shared" si="496"/>
        <v/>
      </c>
      <c r="J3951" s="2" t="str">
        <f>IF(ISBLANK(A3951),"",-SUM(I$3:I3951))</f>
        <v/>
      </c>
      <c r="K3951" s="2" t="str">
        <f t="shared" si="497"/>
        <v/>
      </c>
      <c r="L3951" s="7" t="str">
        <f t="shared" si="498"/>
        <v/>
      </c>
      <c r="M3951" s="7" t="str">
        <f>IF(ISBLANK(A3951),"",K3951/($M$1+SUM(K$3:K3950)))</f>
        <v/>
      </c>
      <c r="N3951" t="str">
        <f>IF(ISBLANK(A3951),"",IF(H3952=0,NETWORKDAYS($H$3,H3951,holiday!$B$2:$B$10),IF(DAY(H3951)&lt;DAY(H3952),NETWORKDAYS($H$3,H3951,holiday!$B$2:$B$10),0)))</f>
        <v/>
      </c>
      <c r="O3951" t="str">
        <f>IF(ISBLANK(A3951),"",SUMIF($A$3:$A3951,O$2,$B$3:$B3951))</f>
        <v/>
      </c>
      <c r="P3951" t="str">
        <f>IF(ISBLANK(A3951),"",SUMIF($A$3:$A3951,P$2,$B$3:$B3951))</f>
        <v/>
      </c>
      <c r="Q3951" t="str">
        <f>IF(ISBLANK(A3951),"",SUMIF($A$3:$A3951,Q$2,$B$3:$B3951))</f>
        <v/>
      </c>
      <c r="R3951" t="str">
        <f>IF(ISBLANK(A3951),"",SUMIF($A$3:$A3951,R$2,$B$3:$B3951))</f>
        <v/>
      </c>
      <c r="T3951" s="2" t="str">
        <f t="shared" si="499"/>
        <v/>
      </c>
      <c r="U3951" s="2" t="str">
        <f t="shared" si="500"/>
        <v/>
      </c>
      <c r="V3951" s="2" t="str">
        <f t="shared" si="501"/>
        <v/>
      </c>
      <c r="W3951" s="2" t="str">
        <f t="shared" si="502"/>
        <v/>
      </c>
    </row>
    <row r="3952" spans="8:23" x14ac:dyDescent="0.3">
      <c r="H3952" s="12">
        <f t="shared" si="495"/>
        <v>0</v>
      </c>
      <c r="I3952" s="2" t="str">
        <f t="shared" si="496"/>
        <v/>
      </c>
      <c r="J3952" s="2" t="str">
        <f>IF(ISBLANK(A3952),"",-SUM(I$3:I3952))</f>
        <v/>
      </c>
      <c r="K3952" s="2" t="str">
        <f t="shared" si="497"/>
        <v/>
      </c>
      <c r="L3952" s="7" t="str">
        <f t="shared" si="498"/>
        <v/>
      </c>
      <c r="M3952" s="7" t="str">
        <f>IF(ISBLANK(A3952),"",K3952/($M$1+SUM(K$3:K3951)))</f>
        <v/>
      </c>
      <c r="N3952" t="str">
        <f>IF(ISBLANK(A3952),"",IF(H3953=0,NETWORKDAYS($H$3,H3952,holiday!$B$2:$B$10),IF(DAY(H3952)&lt;DAY(H3953),NETWORKDAYS($H$3,H3952,holiday!$B$2:$B$10),0)))</f>
        <v/>
      </c>
      <c r="O3952" t="str">
        <f>IF(ISBLANK(A3952),"",SUMIF($A$3:$A3952,O$2,$B$3:$B3952))</f>
        <v/>
      </c>
      <c r="P3952" t="str">
        <f>IF(ISBLANK(A3952),"",SUMIF($A$3:$A3952,P$2,$B$3:$B3952))</f>
        <v/>
      </c>
      <c r="Q3952" t="str">
        <f>IF(ISBLANK(A3952),"",SUMIF($A$3:$A3952,Q$2,$B$3:$B3952))</f>
        <v/>
      </c>
      <c r="R3952" t="str">
        <f>IF(ISBLANK(A3952),"",SUMIF($A$3:$A3952,R$2,$B$3:$B3952))</f>
        <v/>
      </c>
      <c r="T3952" s="2" t="str">
        <f t="shared" si="499"/>
        <v/>
      </c>
      <c r="U3952" s="2" t="str">
        <f t="shared" si="500"/>
        <v/>
      </c>
      <c r="V3952" s="2" t="str">
        <f t="shared" si="501"/>
        <v/>
      </c>
      <c r="W3952" s="2" t="str">
        <f t="shared" si="502"/>
        <v/>
      </c>
    </row>
    <row r="3953" spans="8:23" x14ac:dyDescent="0.3">
      <c r="H3953" s="12">
        <f t="shared" si="495"/>
        <v>0</v>
      </c>
      <c r="I3953" s="2" t="str">
        <f t="shared" si="496"/>
        <v/>
      </c>
      <c r="J3953" s="2" t="str">
        <f>IF(ISBLANK(A3953),"",-SUM(I$3:I3953))</f>
        <v/>
      </c>
      <c r="K3953" s="2" t="str">
        <f t="shared" si="497"/>
        <v/>
      </c>
      <c r="L3953" s="7" t="str">
        <f t="shared" si="498"/>
        <v/>
      </c>
      <c r="M3953" s="7" t="str">
        <f>IF(ISBLANK(A3953),"",K3953/($M$1+SUM(K$3:K3952)))</f>
        <v/>
      </c>
      <c r="N3953" t="str">
        <f>IF(ISBLANK(A3953),"",IF(H3954=0,NETWORKDAYS($H$3,H3953,holiday!$B$2:$B$10),IF(DAY(H3953)&lt;DAY(H3954),NETWORKDAYS($H$3,H3953,holiday!$B$2:$B$10),0)))</f>
        <v/>
      </c>
      <c r="O3953" t="str">
        <f>IF(ISBLANK(A3953),"",SUMIF($A$3:$A3953,O$2,$B$3:$B3953))</f>
        <v/>
      </c>
      <c r="P3953" t="str">
        <f>IF(ISBLANK(A3953),"",SUMIF($A$3:$A3953,P$2,$B$3:$B3953))</f>
        <v/>
      </c>
      <c r="Q3953" t="str">
        <f>IF(ISBLANK(A3953),"",SUMIF($A$3:$A3953,Q$2,$B$3:$B3953))</f>
        <v/>
      </c>
      <c r="R3953" t="str">
        <f>IF(ISBLANK(A3953),"",SUMIF($A$3:$A3953,R$2,$B$3:$B3953))</f>
        <v/>
      </c>
      <c r="T3953" s="2" t="str">
        <f t="shared" si="499"/>
        <v/>
      </c>
      <c r="U3953" s="2" t="str">
        <f t="shared" si="500"/>
        <v/>
      </c>
      <c r="V3953" s="2" t="str">
        <f t="shared" si="501"/>
        <v/>
      </c>
      <c r="W3953" s="2" t="str">
        <f t="shared" si="502"/>
        <v/>
      </c>
    </row>
    <row r="3954" spans="8:23" x14ac:dyDescent="0.3">
      <c r="H3954" s="12">
        <f t="shared" si="495"/>
        <v>0</v>
      </c>
      <c r="I3954" s="2" t="str">
        <f t="shared" si="496"/>
        <v/>
      </c>
      <c r="J3954" s="2" t="str">
        <f>IF(ISBLANK(A3954),"",-SUM(I$3:I3954))</f>
        <v/>
      </c>
      <c r="K3954" s="2" t="str">
        <f t="shared" si="497"/>
        <v/>
      </c>
      <c r="L3954" s="7" t="str">
        <f t="shared" si="498"/>
        <v/>
      </c>
      <c r="M3954" s="7" t="str">
        <f>IF(ISBLANK(A3954),"",K3954/($M$1+SUM(K$3:K3953)))</f>
        <v/>
      </c>
      <c r="N3954" t="str">
        <f>IF(ISBLANK(A3954),"",IF(H3955=0,NETWORKDAYS($H$3,H3954,holiday!$B$2:$B$10),IF(DAY(H3954)&lt;DAY(H3955),NETWORKDAYS($H$3,H3954,holiday!$B$2:$B$10),0)))</f>
        <v/>
      </c>
      <c r="O3954" t="str">
        <f>IF(ISBLANK(A3954),"",SUMIF($A$3:$A3954,O$2,$B$3:$B3954))</f>
        <v/>
      </c>
      <c r="P3954" t="str">
        <f>IF(ISBLANK(A3954),"",SUMIF($A$3:$A3954,P$2,$B$3:$B3954))</f>
        <v/>
      </c>
      <c r="Q3954" t="str">
        <f>IF(ISBLANK(A3954),"",SUMIF($A$3:$A3954,Q$2,$B$3:$B3954))</f>
        <v/>
      </c>
      <c r="R3954" t="str">
        <f>IF(ISBLANK(A3954),"",SUMIF($A$3:$A3954,R$2,$B$3:$B3954))</f>
        <v/>
      </c>
      <c r="T3954" s="2" t="str">
        <f t="shared" si="499"/>
        <v/>
      </c>
      <c r="U3954" s="2" t="str">
        <f t="shared" si="500"/>
        <v/>
      </c>
      <c r="V3954" s="2" t="str">
        <f t="shared" si="501"/>
        <v/>
      </c>
      <c r="W3954" s="2" t="str">
        <f t="shared" si="502"/>
        <v/>
      </c>
    </row>
    <row r="3955" spans="8:23" x14ac:dyDescent="0.3">
      <c r="H3955" s="12">
        <f t="shared" si="495"/>
        <v>0</v>
      </c>
      <c r="I3955" s="2" t="str">
        <f t="shared" si="496"/>
        <v/>
      </c>
      <c r="J3955" s="2" t="str">
        <f>IF(ISBLANK(A3955),"",-SUM(I$3:I3955))</f>
        <v/>
      </c>
      <c r="K3955" s="2" t="str">
        <f t="shared" si="497"/>
        <v/>
      </c>
      <c r="L3955" s="7" t="str">
        <f t="shared" si="498"/>
        <v/>
      </c>
      <c r="M3955" s="7" t="str">
        <f>IF(ISBLANK(A3955),"",K3955/($M$1+SUM(K$3:K3954)))</f>
        <v/>
      </c>
      <c r="N3955" t="str">
        <f>IF(ISBLANK(A3955),"",IF(H3956=0,NETWORKDAYS($H$3,H3955,holiday!$B$2:$B$10),IF(DAY(H3955)&lt;DAY(H3956),NETWORKDAYS($H$3,H3955,holiday!$B$2:$B$10),0)))</f>
        <v/>
      </c>
      <c r="O3955" t="str">
        <f>IF(ISBLANK(A3955),"",SUMIF($A$3:$A3955,O$2,$B$3:$B3955))</f>
        <v/>
      </c>
      <c r="P3955" t="str">
        <f>IF(ISBLANK(A3955),"",SUMIF($A$3:$A3955,P$2,$B$3:$B3955))</f>
        <v/>
      </c>
      <c r="Q3955" t="str">
        <f>IF(ISBLANK(A3955),"",SUMIF($A$3:$A3955,Q$2,$B$3:$B3955))</f>
        <v/>
      </c>
      <c r="R3955" t="str">
        <f>IF(ISBLANK(A3955),"",SUMIF($A$3:$A3955,R$2,$B$3:$B3955))</f>
        <v/>
      </c>
      <c r="T3955" s="2" t="str">
        <f t="shared" si="499"/>
        <v/>
      </c>
      <c r="U3955" s="2" t="str">
        <f t="shared" si="500"/>
        <v/>
      </c>
      <c r="V3955" s="2" t="str">
        <f t="shared" si="501"/>
        <v/>
      </c>
      <c r="W3955" s="2" t="str">
        <f t="shared" si="502"/>
        <v/>
      </c>
    </row>
    <row r="3956" spans="8:23" x14ac:dyDescent="0.3">
      <c r="H3956" s="12">
        <f t="shared" si="495"/>
        <v>0</v>
      </c>
      <c r="I3956" s="2" t="str">
        <f t="shared" si="496"/>
        <v/>
      </c>
      <c r="J3956" s="2" t="str">
        <f>IF(ISBLANK(A3956),"",-SUM(I$3:I3956))</f>
        <v/>
      </c>
      <c r="K3956" s="2" t="str">
        <f t="shared" si="497"/>
        <v/>
      </c>
      <c r="L3956" s="7" t="str">
        <f t="shared" si="498"/>
        <v/>
      </c>
      <c r="M3956" s="7" t="str">
        <f>IF(ISBLANK(A3956),"",K3956/($M$1+SUM(K$3:K3955)))</f>
        <v/>
      </c>
      <c r="N3956" t="str">
        <f>IF(ISBLANK(A3956),"",IF(H3957=0,NETWORKDAYS($H$3,H3956,holiday!$B$2:$B$10),IF(DAY(H3956)&lt;DAY(H3957),NETWORKDAYS($H$3,H3956,holiday!$B$2:$B$10),0)))</f>
        <v/>
      </c>
      <c r="O3956" t="str">
        <f>IF(ISBLANK(A3956),"",SUMIF($A$3:$A3956,O$2,$B$3:$B3956))</f>
        <v/>
      </c>
      <c r="P3956" t="str">
        <f>IF(ISBLANK(A3956),"",SUMIF($A$3:$A3956,P$2,$B$3:$B3956))</f>
        <v/>
      </c>
      <c r="Q3956" t="str">
        <f>IF(ISBLANK(A3956),"",SUMIF($A$3:$A3956,Q$2,$B$3:$B3956))</f>
        <v/>
      </c>
      <c r="R3956" t="str">
        <f>IF(ISBLANK(A3956),"",SUMIF($A$3:$A3956,R$2,$B$3:$B3956))</f>
        <v/>
      </c>
      <c r="T3956" s="2" t="str">
        <f t="shared" si="499"/>
        <v/>
      </c>
      <c r="U3956" s="2" t="str">
        <f t="shared" si="500"/>
        <v/>
      </c>
      <c r="V3956" s="2" t="str">
        <f t="shared" si="501"/>
        <v/>
      </c>
      <c r="W3956" s="2" t="str">
        <f t="shared" si="502"/>
        <v/>
      </c>
    </row>
    <row r="3957" spans="8:23" x14ac:dyDescent="0.3">
      <c r="H3957" s="12">
        <f t="shared" si="495"/>
        <v>0</v>
      </c>
      <c r="I3957" s="2" t="str">
        <f t="shared" si="496"/>
        <v/>
      </c>
      <c r="J3957" s="2" t="str">
        <f>IF(ISBLANK(A3957),"",-SUM(I$3:I3957))</f>
        <v/>
      </c>
      <c r="K3957" s="2" t="str">
        <f t="shared" si="497"/>
        <v/>
      </c>
      <c r="L3957" s="7" t="str">
        <f t="shared" si="498"/>
        <v/>
      </c>
      <c r="M3957" s="7" t="str">
        <f>IF(ISBLANK(A3957),"",K3957/($M$1+SUM(K$3:K3956)))</f>
        <v/>
      </c>
      <c r="N3957" t="str">
        <f>IF(ISBLANK(A3957),"",IF(H3958=0,NETWORKDAYS($H$3,H3957,holiday!$B$2:$B$10),IF(DAY(H3957)&lt;DAY(H3958),NETWORKDAYS($H$3,H3957,holiday!$B$2:$B$10),0)))</f>
        <v/>
      </c>
      <c r="O3957" t="str">
        <f>IF(ISBLANK(A3957),"",SUMIF($A$3:$A3957,O$2,$B$3:$B3957))</f>
        <v/>
      </c>
      <c r="P3957" t="str">
        <f>IF(ISBLANK(A3957),"",SUMIF($A$3:$A3957,P$2,$B$3:$B3957))</f>
        <v/>
      </c>
      <c r="Q3957" t="str">
        <f>IF(ISBLANK(A3957),"",SUMIF($A$3:$A3957,Q$2,$B$3:$B3957))</f>
        <v/>
      </c>
      <c r="R3957" t="str">
        <f>IF(ISBLANK(A3957),"",SUMIF($A$3:$A3957,R$2,$B$3:$B3957))</f>
        <v/>
      </c>
      <c r="T3957" s="2" t="str">
        <f t="shared" si="499"/>
        <v/>
      </c>
      <c r="U3957" s="2" t="str">
        <f t="shared" si="500"/>
        <v/>
      </c>
      <c r="V3957" s="2" t="str">
        <f t="shared" si="501"/>
        <v/>
      </c>
      <c r="W3957" s="2" t="str">
        <f t="shared" si="502"/>
        <v/>
      </c>
    </row>
    <row r="3958" spans="8:23" x14ac:dyDescent="0.3">
      <c r="H3958" s="12">
        <f t="shared" si="495"/>
        <v>0</v>
      </c>
      <c r="I3958" s="2" t="str">
        <f t="shared" si="496"/>
        <v/>
      </c>
      <c r="J3958" s="2" t="str">
        <f>IF(ISBLANK(A3958),"",-SUM(I$3:I3958))</f>
        <v/>
      </c>
      <c r="K3958" s="2" t="str">
        <f t="shared" si="497"/>
        <v/>
      </c>
      <c r="L3958" s="7" t="str">
        <f t="shared" si="498"/>
        <v/>
      </c>
      <c r="M3958" s="7" t="str">
        <f>IF(ISBLANK(A3958),"",K3958/($M$1+SUM(K$3:K3957)))</f>
        <v/>
      </c>
      <c r="N3958" t="str">
        <f>IF(ISBLANK(A3958),"",IF(H3959=0,NETWORKDAYS($H$3,H3958,holiday!$B$2:$B$10),IF(DAY(H3958)&lt;DAY(H3959),NETWORKDAYS($H$3,H3958,holiday!$B$2:$B$10),0)))</f>
        <v/>
      </c>
      <c r="O3958" t="str">
        <f>IF(ISBLANK(A3958),"",SUMIF($A$3:$A3958,O$2,$B$3:$B3958))</f>
        <v/>
      </c>
      <c r="P3958" t="str">
        <f>IF(ISBLANK(A3958),"",SUMIF($A$3:$A3958,P$2,$B$3:$B3958))</f>
        <v/>
      </c>
      <c r="Q3958" t="str">
        <f>IF(ISBLANK(A3958),"",SUMIF($A$3:$A3958,Q$2,$B$3:$B3958))</f>
        <v/>
      </c>
      <c r="R3958" t="str">
        <f>IF(ISBLANK(A3958),"",SUMIF($A$3:$A3958,R$2,$B$3:$B3958))</f>
        <v/>
      </c>
      <c r="T3958" s="2" t="str">
        <f t="shared" si="499"/>
        <v/>
      </c>
      <c r="U3958" s="2" t="str">
        <f t="shared" si="500"/>
        <v/>
      </c>
      <c r="V3958" s="2" t="str">
        <f t="shared" si="501"/>
        <v/>
      </c>
      <c r="W3958" s="2" t="str">
        <f t="shared" si="502"/>
        <v/>
      </c>
    </row>
    <row r="3959" spans="8:23" x14ac:dyDescent="0.3">
      <c r="H3959" s="12">
        <f t="shared" si="495"/>
        <v>0</v>
      </c>
      <c r="I3959" s="2" t="str">
        <f t="shared" si="496"/>
        <v/>
      </c>
      <c r="J3959" s="2" t="str">
        <f>IF(ISBLANK(A3959),"",-SUM(I$3:I3959))</f>
        <v/>
      </c>
      <c r="K3959" s="2" t="str">
        <f t="shared" si="497"/>
        <v/>
      </c>
      <c r="L3959" s="7" t="str">
        <f t="shared" si="498"/>
        <v/>
      </c>
      <c r="M3959" s="7" t="str">
        <f>IF(ISBLANK(A3959),"",K3959/($M$1+SUM(K$3:K3958)))</f>
        <v/>
      </c>
      <c r="N3959" t="str">
        <f>IF(ISBLANK(A3959),"",IF(H3960=0,NETWORKDAYS($H$3,H3959,holiday!$B$2:$B$10),IF(DAY(H3959)&lt;DAY(H3960),NETWORKDAYS($H$3,H3959,holiday!$B$2:$B$10),0)))</f>
        <v/>
      </c>
      <c r="O3959" t="str">
        <f>IF(ISBLANK(A3959),"",SUMIF($A$3:$A3959,O$2,$B$3:$B3959))</f>
        <v/>
      </c>
      <c r="P3959" t="str">
        <f>IF(ISBLANK(A3959),"",SUMIF($A$3:$A3959,P$2,$B$3:$B3959))</f>
        <v/>
      </c>
      <c r="Q3959" t="str">
        <f>IF(ISBLANK(A3959),"",SUMIF($A$3:$A3959,Q$2,$B$3:$B3959))</f>
        <v/>
      </c>
      <c r="R3959" t="str">
        <f>IF(ISBLANK(A3959),"",SUMIF($A$3:$A3959,R$2,$B$3:$B3959))</f>
        <v/>
      </c>
      <c r="T3959" s="2" t="str">
        <f t="shared" si="499"/>
        <v/>
      </c>
      <c r="U3959" s="2" t="str">
        <f t="shared" si="500"/>
        <v/>
      </c>
      <c r="V3959" s="2" t="str">
        <f t="shared" si="501"/>
        <v/>
      </c>
      <c r="W3959" s="2" t="str">
        <f t="shared" si="502"/>
        <v/>
      </c>
    </row>
    <row r="3960" spans="8:23" x14ac:dyDescent="0.3">
      <c r="H3960" s="12">
        <f t="shared" si="495"/>
        <v>0</v>
      </c>
      <c r="I3960" s="2" t="str">
        <f t="shared" si="496"/>
        <v/>
      </c>
      <c r="J3960" s="2" t="str">
        <f>IF(ISBLANK(A3960),"",-SUM(I$3:I3960))</f>
        <v/>
      </c>
      <c r="K3960" s="2" t="str">
        <f t="shared" si="497"/>
        <v/>
      </c>
      <c r="L3960" s="7" t="str">
        <f t="shared" si="498"/>
        <v/>
      </c>
      <c r="M3960" s="7" t="str">
        <f>IF(ISBLANK(A3960),"",K3960/($M$1+SUM(K$3:K3959)))</f>
        <v/>
      </c>
      <c r="N3960" t="str">
        <f>IF(ISBLANK(A3960),"",IF(H3961=0,NETWORKDAYS($H$3,H3960,holiday!$B$2:$B$10),IF(DAY(H3960)&lt;DAY(H3961),NETWORKDAYS($H$3,H3960,holiday!$B$2:$B$10),0)))</f>
        <v/>
      </c>
      <c r="O3960" t="str">
        <f>IF(ISBLANK(A3960),"",SUMIF($A$3:$A3960,O$2,$B$3:$B3960))</f>
        <v/>
      </c>
      <c r="P3960" t="str">
        <f>IF(ISBLANK(A3960),"",SUMIF($A$3:$A3960,P$2,$B$3:$B3960))</f>
        <v/>
      </c>
      <c r="Q3960" t="str">
        <f>IF(ISBLANK(A3960),"",SUMIF($A$3:$A3960,Q$2,$B$3:$B3960))</f>
        <v/>
      </c>
      <c r="R3960" t="str">
        <f>IF(ISBLANK(A3960),"",SUMIF($A$3:$A3960,R$2,$B$3:$B3960))</f>
        <v/>
      </c>
      <c r="T3960" s="2" t="str">
        <f t="shared" si="499"/>
        <v/>
      </c>
      <c r="U3960" s="2" t="str">
        <f t="shared" si="500"/>
        <v/>
      </c>
      <c r="V3960" s="2" t="str">
        <f t="shared" si="501"/>
        <v/>
      </c>
      <c r="W3960" s="2" t="str">
        <f t="shared" si="502"/>
        <v/>
      </c>
    </row>
    <row r="3961" spans="8:23" x14ac:dyDescent="0.3">
      <c r="H3961" s="12">
        <f t="shared" si="495"/>
        <v>0</v>
      </c>
      <c r="I3961" s="2" t="str">
        <f t="shared" si="496"/>
        <v/>
      </c>
      <c r="J3961" s="2" t="str">
        <f>IF(ISBLANK(A3961),"",-SUM(I$3:I3961))</f>
        <v/>
      </c>
      <c r="K3961" s="2" t="str">
        <f t="shared" si="497"/>
        <v/>
      </c>
      <c r="L3961" s="7" t="str">
        <f t="shared" si="498"/>
        <v/>
      </c>
      <c r="M3961" s="7" t="str">
        <f>IF(ISBLANK(A3961),"",K3961/($M$1+SUM(K$3:K3960)))</f>
        <v/>
      </c>
      <c r="N3961" t="str">
        <f>IF(ISBLANK(A3961),"",IF(H3962=0,NETWORKDAYS($H$3,H3961,holiday!$B$2:$B$10),IF(DAY(H3961)&lt;DAY(H3962),NETWORKDAYS($H$3,H3961,holiday!$B$2:$B$10),0)))</f>
        <v/>
      </c>
      <c r="O3961" t="str">
        <f>IF(ISBLANK(A3961),"",SUMIF($A$3:$A3961,O$2,$B$3:$B3961))</f>
        <v/>
      </c>
      <c r="P3961" t="str">
        <f>IF(ISBLANK(A3961),"",SUMIF($A$3:$A3961,P$2,$B$3:$B3961))</f>
        <v/>
      </c>
      <c r="Q3961" t="str">
        <f>IF(ISBLANK(A3961),"",SUMIF($A$3:$A3961,Q$2,$B$3:$B3961))</f>
        <v/>
      </c>
      <c r="R3961" t="str">
        <f>IF(ISBLANK(A3961),"",SUMIF($A$3:$A3961,R$2,$B$3:$B3961))</f>
        <v/>
      </c>
      <c r="T3961" s="2" t="str">
        <f t="shared" si="499"/>
        <v/>
      </c>
      <c r="U3961" s="2" t="str">
        <f t="shared" si="500"/>
        <v/>
      </c>
      <c r="V3961" s="2" t="str">
        <f t="shared" si="501"/>
        <v/>
      </c>
      <c r="W3961" s="2" t="str">
        <f t="shared" si="502"/>
        <v/>
      </c>
    </row>
    <row r="3962" spans="8:23" x14ac:dyDescent="0.3">
      <c r="H3962" s="12">
        <f t="shared" si="495"/>
        <v>0</v>
      </c>
      <c r="I3962" s="2" t="str">
        <f t="shared" si="496"/>
        <v/>
      </c>
      <c r="J3962" s="2" t="str">
        <f>IF(ISBLANK(A3962),"",-SUM(I$3:I3962))</f>
        <v/>
      </c>
      <c r="K3962" s="2" t="str">
        <f t="shared" si="497"/>
        <v/>
      </c>
      <c r="L3962" s="7" t="str">
        <f t="shared" si="498"/>
        <v/>
      </c>
      <c r="M3962" s="7" t="str">
        <f>IF(ISBLANK(A3962),"",K3962/($M$1+SUM(K$3:K3961)))</f>
        <v/>
      </c>
      <c r="N3962" t="str">
        <f>IF(ISBLANK(A3962),"",IF(H3963=0,NETWORKDAYS($H$3,H3962,holiday!$B$2:$B$10),IF(DAY(H3962)&lt;DAY(H3963),NETWORKDAYS($H$3,H3962,holiday!$B$2:$B$10),0)))</f>
        <v/>
      </c>
      <c r="O3962" t="str">
        <f>IF(ISBLANK(A3962),"",SUMIF($A$3:$A3962,O$2,$B$3:$B3962))</f>
        <v/>
      </c>
      <c r="P3962" t="str">
        <f>IF(ISBLANK(A3962),"",SUMIF($A$3:$A3962,P$2,$B$3:$B3962))</f>
        <v/>
      </c>
      <c r="Q3962" t="str">
        <f>IF(ISBLANK(A3962),"",SUMIF($A$3:$A3962,Q$2,$B$3:$B3962))</f>
        <v/>
      </c>
      <c r="R3962" t="str">
        <f>IF(ISBLANK(A3962),"",SUMIF($A$3:$A3962,R$2,$B$3:$B3962))</f>
        <v/>
      </c>
      <c r="T3962" s="2" t="str">
        <f t="shared" si="499"/>
        <v/>
      </c>
      <c r="U3962" s="2" t="str">
        <f t="shared" si="500"/>
        <v/>
      </c>
      <c r="V3962" s="2" t="str">
        <f t="shared" si="501"/>
        <v/>
      </c>
      <c r="W3962" s="2" t="str">
        <f t="shared" si="502"/>
        <v/>
      </c>
    </row>
    <row r="3963" spans="8:23" x14ac:dyDescent="0.3">
      <c r="H3963" s="12">
        <f t="shared" si="495"/>
        <v>0</v>
      </c>
      <c r="I3963" s="2" t="str">
        <f t="shared" si="496"/>
        <v/>
      </c>
      <c r="J3963" s="2" t="str">
        <f>IF(ISBLANK(A3963),"",-SUM(I$3:I3963))</f>
        <v/>
      </c>
      <c r="K3963" s="2" t="str">
        <f t="shared" si="497"/>
        <v/>
      </c>
      <c r="L3963" s="7" t="str">
        <f t="shared" si="498"/>
        <v/>
      </c>
      <c r="M3963" s="7" t="str">
        <f>IF(ISBLANK(A3963),"",K3963/($M$1+SUM(K$3:K3962)))</f>
        <v/>
      </c>
      <c r="N3963" t="str">
        <f>IF(ISBLANK(A3963),"",IF(H3964=0,NETWORKDAYS($H$3,H3963,holiday!$B$2:$B$10),IF(DAY(H3963)&lt;DAY(H3964),NETWORKDAYS($H$3,H3963,holiday!$B$2:$B$10),0)))</f>
        <v/>
      </c>
      <c r="O3963" t="str">
        <f>IF(ISBLANK(A3963),"",SUMIF($A$3:$A3963,O$2,$B$3:$B3963))</f>
        <v/>
      </c>
      <c r="P3963" t="str">
        <f>IF(ISBLANK(A3963),"",SUMIF($A$3:$A3963,P$2,$B$3:$B3963))</f>
        <v/>
      </c>
      <c r="Q3963" t="str">
        <f>IF(ISBLANK(A3963),"",SUMIF($A$3:$A3963,Q$2,$B$3:$B3963))</f>
        <v/>
      </c>
      <c r="R3963" t="str">
        <f>IF(ISBLANK(A3963),"",SUMIF($A$3:$A3963,R$2,$B$3:$B3963))</f>
        <v/>
      </c>
      <c r="T3963" s="2" t="str">
        <f t="shared" si="499"/>
        <v/>
      </c>
      <c r="U3963" s="2" t="str">
        <f t="shared" si="500"/>
        <v/>
      </c>
      <c r="V3963" s="2" t="str">
        <f t="shared" si="501"/>
        <v/>
      </c>
      <c r="W3963" s="2" t="str">
        <f t="shared" si="502"/>
        <v/>
      </c>
    </row>
    <row r="3964" spans="8:23" x14ac:dyDescent="0.3">
      <c r="H3964" s="12">
        <f t="shared" si="495"/>
        <v>0</v>
      </c>
      <c r="I3964" s="2" t="str">
        <f t="shared" si="496"/>
        <v/>
      </c>
      <c r="J3964" s="2" t="str">
        <f>IF(ISBLANK(A3964),"",-SUM(I$3:I3964))</f>
        <v/>
      </c>
      <c r="K3964" s="2" t="str">
        <f t="shared" si="497"/>
        <v/>
      </c>
      <c r="L3964" s="7" t="str">
        <f t="shared" si="498"/>
        <v/>
      </c>
      <c r="M3964" s="7" t="str">
        <f>IF(ISBLANK(A3964),"",K3964/($M$1+SUM(K$3:K3963)))</f>
        <v/>
      </c>
      <c r="N3964" t="str">
        <f>IF(ISBLANK(A3964),"",IF(H3965=0,NETWORKDAYS($H$3,H3964,holiday!$B$2:$B$10),IF(DAY(H3964)&lt;DAY(H3965),NETWORKDAYS($H$3,H3964,holiday!$B$2:$B$10),0)))</f>
        <v/>
      </c>
      <c r="O3964" t="str">
        <f>IF(ISBLANK(A3964),"",SUMIF($A$3:$A3964,O$2,$B$3:$B3964))</f>
        <v/>
      </c>
      <c r="P3964" t="str">
        <f>IF(ISBLANK(A3964),"",SUMIF($A$3:$A3964,P$2,$B$3:$B3964))</f>
        <v/>
      </c>
      <c r="Q3964" t="str">
        <f>IF(ISBLANK(A3964),"",SUMIF($A$3:$A3964,Q$2,$B$3:$B3964))</f>
        <v/>
      </c>
      <c r="R3964" t="str">
        <f>IF(ISBLANK(A3964),"",SUMIF($A$3:$A3964,R$2,$B$3:$B3964))</f>
        <v/>
      </c>
      <c r="T3964" s="2" t="str">
        <f t="shared" si="499"/>
        <v/>
      </c>
      <c r="U3964" s="2" t="str">
        <f t="shared" si="500"/>
        <v/>
      </c>
      <c r="V3964" s="2" t="str">
        <f t="shared" si="501"/>
        <v/>
      </c>
      <c r="W3964" s="2" t="str">
        <f t="shared" si="502"/>
        <v/>
      </c>
    </row>
    <row r="3965" spans="8:23" x14ac:dyDescent="0.3">
      <c r="H3965" s="12">
        <f t="shared" si="495"/>
        <v>0</v>
      </c>
      <c r="I3965" s="2" t="str">
        <f t="shared" si="496"/>
        <v/>
      </c>
      <c r="J3965" s="2" t="str">
        <f>IF(ISBLANK(A3965),"",-SUM(I$3:I3965))</f>
        <v/>
      </c>
      <c r="K3965" s="2" t="str">
        <f t="shared" si="497"/>
        <v/>
      </c>
      <c r="L3965" s="7" t="str">
        <f t="shared" si="498"/>
        <v/>
      </c>
      <c r="M3965" s="7" t="str">
        <f>IF(ISBLANK(A3965),"",K3965/($M$1+SUM(K$3:K3964)))</f>
        <v/>
      </c>
      <c r="N3965" t="str">
        <f>IF(ISBLANK(A3965),"",IF(H3966=0,NETWORKDAYS($H$3,H3965,holiday!$B$2:$B$10),IF(DAY(H3965)&lt;DAY(H3966),NETWORKDAYS($H$3,H3965,holiday!$B$2:$B$10),0)))</f>
        <v/>
      </c>
      <c r="O3965" t="str">
        <f>IF(ISBLANK(A3965),"",SUMIF($A$3:$A3965,O$2,$B$3:$B3965))</f>
        <v/>
      </c>
      <c r="P3965" t="str">
        <f>IF(ISBLANK(A3965),"",SUMIF($A$3:$A3965,P$2,$B$3:$B3965))</f>
        <v/>
      </c>
      <c r="Q3965" t="str">
        <f>IF(ISBLANK(A3965),"",SUMIF($A$3:$A3965,Q$2,$B$3:$B3965))</f>
        <v/>
      </c>
      <c r="R3965" t="str">
        <f>IF(ISBLANK(A3965),"",SUMIF($A$3:$A3965,R$2,$B$3:$B3965))</f>
        <v/>
      </c>
      <c r="T3965" s="2" t="str">
        <f t="shared" si="499"/>
        <v/>
      </c>
      <c r="U3965" s="2" t="str">
        <f t="shared" si="500"/>
        <v/>
      </c>
      <c r="V3965" s="2" t="str">
        <f t="shared" si="501"/>
        <v/>
      </c>
      <c r="W3965" s="2" t="str">
        <f t="shared" si="502"/>
        <v/>
      </c>
    </row>
    <row r="3966" spans="8:23" x14ac:dyDescent="0.3">
      <c r="H3966" s="12">
        <f t="shared" si="495"/>
        <v>0</v>
      </c>
      <c r="I3966" s="2" t="str">
        <f t="shared" si="496"/>
        <v/>
      </c>
      <c r="J3966" s="2" t="str">
        <f>IF(ISBLANK(A3966),"",-SUM(I$3:I3966))</f>
        <v/>
      </c>
      <c r="K3966" s="2" t="str">
        <f t="shared" si="497"/>
        <v/>
      </c>
      <c r="L3966" s="7" t="str">
        <f t="shared" si="498"/>
        <v/>
      </c>
      <c r="M3966" s="7" t="str">
        <f>IF(ISBLANK(A3966),"",K3966/($M$1+SUM(K$3:K3965)))</f>
        <v/>
      </c>
      <c r="N3966" t="str">
        <f>IF(ISBLANK(A3966),"",IF(H3967=0,NETWORKDAYS($H$3,H3966,holiday!$B$2:$B$10),IF(DAY(H3966)&lt;DAY(H3967),NETWORKDAYS($H$3,H3966,holiday!$B$2:$B$10),0)))</f>
        <v/>
      </c>
      <c r="O3966" t="str">
        <f>IF(ISBLANK(A3966),"",SUMIF($A$3:$A3966,O$2,$B$3:$B3966))</f>
        <v/>
      </c>
      <c r="P3966" t="str">
        <f>IF(ISBLANK(A3966),"",SUMIF($A$3:$A3966,P$2,$B$3:$B3966))</f>
        <v/>
      </c>
      <c r="Q3966" t="str">
        <f>IF(ISBLANK(A3966),"",SUMIF($A$3:$A3966,Q$2,$B$3:$B3966))</f>
        <v/>
      </c>
      <c r="R3966" t="str">
        <f>IF(ISBLANK(A3966),"",SUMIF($A$3:$A3966,R$2,$B$3:$B3966))</f>
        <v/>
      </c>
      <c r="T3966" s="2" t="str">
        <f t="shared" si="499"/>
        <v/>
      </c>
      <c r="U3966" s="2" t="str">
        <f t="shared" si="500"/>
        <v/>
      </c>
      <c r="V3966" s="2" t="str">
        <f t="shared" si="501"/>
        <v/>
      </c>
      <c r="W3966" s="2" t="str">
        <f t="shared" si="502"/>
        <v/>
      </c>
    </row>
    <row r="3967" spans="8:23" x14ac:dyDescent="0.3">
      <c r="H3967" s="12">
        <f t="shared" si="495"/>
        <v>0</v>
      </c>
      <c r="I3967" s="2" t="str">
        <f t="shared" si="496"/>
        <v/>
      </c>
      <c r="J3967" s="2" t="str">
        <f>IF(ISBLANK(A3967),"",-SUM(I$3:I3967))</f>
        <v/>
      </c>
      <c r="K3967" s="2" t="str">
        <f t="shared" si="497"/>
        <v/>
      </c>
      <c r="L3967" s="7" t="str">
        <f t="shared" si="498"/>
        <v/>
      </c>
      <c r="M3967" s="7" t="str">
        <f>IF(ISBLANK(A3967),"",K3967/($M$1+SUM(K$3:K3966)))</f>
        <v/>
      </c>
      <c r="N3967" t="str">
        <f>IF(ISBLANK(A3967),"",IF(H3968=0,NETWORKDAYS($H$3,H3967,holiday!$B$2:$B$10),IF(DAY(H3967)&lt;DAY(H3968),NETWORKDAYS($H$3,H3967,holiday!$B$2:$B$10),0)))</f>
        <v/>
      </c>
      <c r="O3967" t="str">
        <f>IF(ISBLANK(A3967),"",SUMIF($A$3:$A3967,O$2,$B$3:$B3967))</f>
        <v/>
      </c>
      <c r="P3967" t="str">
        <f>IF(ISBLANK(A3967),"",SUMIF($A$3:$A3967,P$2,$B$3:$B3967))</f>
        <v/>
      </c>
      <c r="Q3967" t="str">
        <f>IF(ISBLANK(A3967),"",SUMIF($A$3:$A3967,Q$2,$B$3:$B3967))</f>
        <v/>
      </c>
      <c r="R3967" t="str">
        <f>IF(ISBLANK(A3967),"",SUMIF($A$3:$A3967,R$2,$B$3:$B3967))</f>
        <v/>
      </c>
      <c r="T3967" s="2" t="str">
        <f t="shared" si="499"/>
        <v/>
      </c>
      <c r="U3967" s="2" t="str">
        <f t="shared" si="500"/>
        <v/>
      </c>
      <c r="V3967" s="2" t="str">
        <f t="shared" si="501"/>
        <v/>
      </c>
      <c r="W3967" s="2" t="str">
        <f t="shared" si="502"/>
        <v/>
      </c>
    </row>
    <row r="3968" spans="8:23" x14ac:dyDescent="0.3">
      <c r="H3968" s="12">
        <f t="shared" si="495"/>
        <v>0</v>
      </c>
      <c r="I3968" s="2" t="str">
        <f t="shared" si="496"/>
        <v/>
      </c>
      <c r="J3968" s="2" t="str">
        <f>IF(ISBLANK(A3968),"",-SUM(I$3:I3968))</f>
        <v/>
      </c>
      <c r="K3968" s="2" t="str">
        <f t="shared" si="497"/>
        <v/>
      </c>
      <c r="L3968" s="7" t="str">
        <f t="shared" si="498"/>
        <v/>
      </c>
      <c r="M3968" s="7" t="str">
        <f>IF(ISBLANK(A3968),"",K3968/($M$1+SUM(K$3:K3967)))</f>
        <v/>
      </c>
      <c r="N3968" t="str">
        <f>IF(ISBLANK(A3968),"",IF(H3969=0,NETWORKDAYS($H$3,H3968,holiday!$B$2:$B$10),IF(DAY(H3968)&lt;DAY(H3969),NETWORKDAYS($H$3,H3968,holiday!$B$2:$B$10),0)))</f>
        <v/>
      </c>
      <c r="O3968" t="str">
        <f>IF(ISBLANK(A3968),"",SUMIF($A$3:$A3968,O$2,$B$3:$B3968))</f>
        <v/>
      </c>
      <c r="P3968" t="str">
        <f>IF(ISBLANK(A3968),"",SUMIF($A$3:$A3968,P$2,$B$3:$B3968))</f>
        <v/>
      </c>
      <c r="Q3968" t="str">
        <f>IF(ISBLANK(A3968),"",SUMIF($A$3:$A3968,Q$2,$B$3:$B3968))</f>
        <v/>
      </c>
      <c r="R3968" t="str">
        <f>IF(ISBLANK(A3968),"",SUMIF($A$3:$A3968,R$2,$B$3:$B3968))</f>
        <v/>
      </c>
      <c r="T3968" s="2" t="str">
        <f t="shared" si="499"/>
        <v/>
      </c>
      <c r="U3968" s="2" t="str">
        <f t="shared" si="500"/>
        <v/>
      </c>
      <c r="V3968" s="2" t="str">
        <f t="shared" si="501"/>
        <v/>
      </c>
      <c r="W3968" s="2" t="str">
        <f t="shared" si="502"/>
        <v/>
      </c>
    </row>
    <row r="3969" spans="8:23" x14ac:dyDescent="0.3">
      <c r="H3969" s="12">
        <f t="shared" si="495"/>
        <v>0</v>
      </c>
      <c r="I3969" s="2" t="str">
        <f t="shared" si="496"/>
        <v/>
      </c>
      <c r="J3969" s="2" t="str">
        <f>IF(ISBLANK(A3969),"",-SUM(I$3:I3969))</f>
        <v/>
      </c>
      <c r="K3969" s="2" t="str">
        <f t="shared" si="497"/>
        <v/>
      </c>
      <c r="L3969" s="7" t="str">
        <f t="shared" si="498"/>
        <v/>
      </c>
      <c r="M3969" s="7" t="str">
        <f>IF(ISBLANK(A3969),"",K3969/($M$1+SUM(K$3:K3968)))</f>
        <v/>
      </c>
      <c r="N3969" t="str">
        <f>IF(ISBLANK(A3969),"",IF(H3970=0,NETWORKDAYS($H$3,H3969,holiday!$B$2:$B$10),IF(DAY(H3969)&lt;DAY(H3970),NETWORKDAYS($H$3,H3969,holiday!$B$2:$B$10),0)))</f>
        <v/>
      </c>
      <c r="O3969" t="str">
        <f>IF(ISBLANK(A3969),"",SUMIF($A$3:$A3969,O$2,$B$3:$B3969))</f>
        <v/>
      </c>
      <c r="P3969" t="str">
        <f>IF(ISBLANK(A3969),"",SUMIF($A$3:$A3969,P$2,$B$3:$B3969))</f>
        <v/>
      </c>
      <c r="Q3969" t="str">
        <f>IF(ISBLANK(A3969),"",SUMIF($A$3:$A3969,Q$2,$B$3:$B3969))</f>
        <v/>
      </c>
      <c r="R3969" t="str">
        <f>IF(ISBLANK(A3969),"",SUMIF($A$3:$A3969,R$2,$B$3:$B3969))</f>
        <v/>
      </c>
      <c r="T3969" s="2" t="str">
        <f t="shared" si="499"/>
        <v/>
      </c>
      <c r="U3969" s="2" t="str">
        <f t="shared" si="500"/>
        <v/>
      </c>
      <c r="V3969" s="2" t="str">
        <f t="shared" si="501"/>
        <v/>
      </c>
      <c r="W3969" s="2" t="str">
        <f t="shared" si="502"/>
        <v/>
      </c>
    </row>
    <row r="3970" spans="8:23" x14ac:dyDescent="0.3">
      <c r="H3970" s="12">
        <f t="shared" si="495"/>
        <v>0</v>
      </c>
      <c r="I3970" s="2" t="str">
        <f t="shared" si="496"/>
        <v/>
      </c>
      <c r="J3970" s="2" t="str">
        <f>IF(ISBLANK(A3970),"",-SUM(I$3:I3970))</f>
        <v/>
      </c>
      <c r="K3970" s="2" t="str">
        <f t="shared" si="497"/>
        <v/>
      </c>
      <c r="L3970" s="7" t="str">
        <f t="shared" si="498"/>
        <v/>
      </c>
      <c r="M3970" s="7" t="str">
        <f>IF(ISBLANK(A3970),"",K3970/($M$1+SUM(K$3:K3969)))</f>
        <v/>
      </c>
      <c r="N3970" t="str">
        <f>IF(ISBLANK(A3970),"",IF(H3971=0,NETWORKDAYS($H$3,H3970,holiday!$B$2:$B$10),IF(DAY(H3970)&lt;DAY(H3971),NETWORKDAYS($H$3,H3970,holiday!$B$2:$B$10),0)))</f>
        <v/>
      </c>
      <c r="O3970" t="str">
        <f>IF(ISBLANK(A3970),"",SUMIF($A$3:$A3970,O$2,$B$3:$B3970))</f>
        <v/>
      </c>
      <c r="P3970" t="str">
        <f>IF(ISBLANK(A3970),"",SUMIF($A$3:$A3970,P$2,$B$3:$B3970))</f>
        <v/>
      </c>
      <c r="Q3970" t="str">
        <f>IF(ISBLANK(A3970),"",SUMIF($A$3:$A3970,Q$2,$B$3:$B3970))</f>
        <v/>
      </c>
      <c r="R3970" t="str">
        <f>IF(ISBLANK(A3970),"",SUMIF($A$3:$A3970,R$2,$B$3:$B3970))</f>
        <v/>
      </c>
      <c r="T3970" s="2" t="str">
        <f t="shared" si="499"/>
        <v/>
      </c>
      <c r="U3970" s="2" t="str">
        <f t="shared" si="500"/>
        <v/>
      </c>
      <c r="V3970" s="2" t="str">
        <f t="shared" si="501"/>
        <v/>
      </c>
      <c r="W3970" s="2" t="str">
        <f t="shared" si="502"/>
        <v/>
      </c>
    </row>
    <row r="3971" spans="8:23" x14ac:dyDescent="0.3">
      <c r="H3971" s="12">
        <f t="shared" si="495"/>
        <v>0</v>
      </c>
      <c r="I3971" s="2" t="str">
        <f t="shared" si="496"/>
        <v/>
      </c>
      <c r="J3971" s="2" t="str">
        <f>IF(ISBLANK(A3971),"",-SUM(I$3:I3971))</f>
        <v/>
      </c>
      <c r="K3971" s="2" t="str">
        <f t="shared" si="497"/>
        <v/>
      </c>
      <c r="L3971" s="7" t="str">
        <f t="shared" si="498"/>
        <v/>
      </c>
      <c r="M3971" s="7" t="str">
        <f>IF(ISBLANK(A3971),"",K3971/($M$1+SUM(K$3:K3970)))</f>
        <v/>
      </c>
      <c r="N3971" t="str">
        <f>IF(ISBLANK(A3971),"",IF(H3972=0,NETWORKDAYS($H$3,H3971,holiday!$B$2:$B$10),IF(DAY(H3971)&lt;DAY(H3972),NETWORKDAYS($H$3,H3971,holiday!$B$2:$B$10),0)))</f>
        <v/>
      </c>
      <c r="O3971" t="str">
        <f>IF(ISBLANK(A3971),"",SUMIF($A$3:$A3971,O$2,$B$3:$B3971))</f>
        <v/>
      </c>
      <c r="P3971" t="str">
        <f>IF(ISBLANK(A3971),"",SUMIF($A$3:$A3971,P$2,$B$3:$B3971))</f>
        <v/>
      </c>
      <c r="Q3971" t="str">
        <f>IF(ISBLANK(A3971),"",SUMIF($A$3:$A3971,Q$2,$B$3:$B3971))</f>
        <v/>
      </c>
      <c r="R3971" t="str">
        <f>IF(ISBLANK(A3971),"",SUMIF($A$3:$A3971,R$2,$B$3:$B3971))</f>
        <v/>
      </c>
      <c r="T3971" s="2" t="str">
        <f t="shared" si="499"/>
        <v/>
      </c>
      <c r="U3971" s="2" t="str">
        <f t="shared" si="500"/>
        <v/>
      </c>
      <c r="V3971" s="2" t="str">
        <f t="shared" si="501"/>
        <v/>
      </c>
      <c r="W3971" s="2" t="str">
        <f t="shared" si="502"/>
        <v/>
      </c>
    </row>
    <row r="3972" spans="8:23" x14ac:dyDescent="0.3">
      <c r="H3972" s="12">
        <f t="shared" ref="H3972:H4035" si="503">IF(ISBLANK(D3972),,LEFT(D3972,LEN(D3972)-6)*1)</f>
        <v>0</v>
      </c>
      <c r="I3972" s="2" t="str">
        <f t="shared" si="496"/>
        <v/>
      </c>
      <c r="J3972" s="2" t="str">
        <f>IF(ISBLANK(A3972),"",-SUM(I$3:I3972))</f>
        <v/>
      </c>
      <c r="K3972" s="2" t="str">
        <f t="shared" si="497"/>
        <v/>
      </c>
      <c r="L3972" s="7" t="str">
        <f t="shared" si="498"/>
        <v/>
      </c>
      <c r="M3972" s="7" t="str">
        <f>IF(ISBLANK(A3972),"",K3972/($M$1+SUM(K$3:K3971)))</f>
        <v/>
      </c>
      <c r="N3972" t="str">
        <f>IF(ISBLANK(A3972),"",IF(H3973=0,NETWORKDAYS($H$3,H3972,holiday!$B$2:$B$10),IF(DAY(H3972)&lt;DAY(H3973),NETWORKDAYS($H$3,H3972,holiday!$B$2:$B$10),0)))</f>
        <v/>
      </c>
      <c r="O3972" t="str">
        <f>IF(ISBLANK(A3972),"",SUMIF($A$3:$A3972,O$2,$B$3:$B3972))</f>
        <v/>
      </c>
      <c r="P3972" t="str">
        <f>IF(ISBLANK(A3972),"",SUMIF($A$3:$A3972,P$2,$B$3:$B3972))</f>
        <v/>
      </c>
      <c r="Q3972" t="str">
        <f>IF(ISBLANK(A3972),"",SUMIF($A$3:$A3972,Q$2,$B$3:$B3972))</f>
        <v/>
      </c>
      <c r="R3972" t="str">
        <f>IF(ISBLANK(A3972),"",SUMIF($A$3:$A3972,R$2,$B$3:$B3972))</f>
        <v/>
      </c>
      <c r="T3972" s="2" t="str">
        <f t="shared" si="499"/>
        <v/>
      </c>
      <c r="U3972" s="2" t="str">
        <f t="shared" si="500"/>
        <v/>
      </c>
      <c r="V3972" s="2" t="str">
        <f t="shared" si="501"/>
        <v/>
      </c>
      <c r="W3972" s="2" t="str">
        <f t="shared" si="502"/>
        <v/>
      </c>
    </row>
    <row r="3973" spans="8:23" x14ac:dyDescent="0.3">
      <c r="H3973" s="12">
        <f t="shared" si="503"/>
        <v>0</v>
      </c>
      <c r="I3973" s="2" t="str">
        <f t="shared" si="496"/>
        <v/>
      </c>
      <c r="J3973" s="2" t="str">
        <f>IF(ISBLANK(A3973),"",-SUM(I$3:I3973))</f>
        <v/>
      </c>
      <c r="K3973" s="2" t="str">
        <f t="shared" si="497"/>
        <v/>
      </c>
      <c r="L3973" s="7" t="str">
        <f t="shared" si="498"/>
        <v/>
      </c>
      <c r="M3973" s="7" t="str">
        <f>IF(ISBLANK(A3973),"",K3973/($M$1+SUM(K$3:K3972)))</f>
        <v/>
      </c>
      <c r="N3973" t="str">
        <f>IF(ISBLANK(A3973),"",IF(H3974=0,NETWORKDAYS($H$3,H3973,holiday!$B$2:$B$10),IF(DAY(H3973)&lt;DAY(H3974),NETWORKDAYS($H$3,H3973,holiday!$B$2:$B$10),0)))</f>
        <v/>
      </c>
      <c r="O3973" t="str">
        <f>IF(ISBLANK(A3973),"",SUMIF($A$3:$A3973,O$2,$B$3:$B3973))</f>
        <v/>
      </c>
      <c r="P3973" t="str">
        <f>IF(ISBLANK(A3973),"",SUMIF($A$3:$A3973,P$2,$B$3:$B3973))</f>
        <v/>
      </c>
      <c r="Q3973" t="str">
        <f>IF(ISBLANK(A3973),"",SUMIF($A$3:$A3973,Q$2,$B$3:$B3973))</f>
        <v/>
      </c>
      <c r="R3973" t="str">
        <f>IF(ISBLANK(A3973),"",SUMIF($A$3:$A3973,R$2,$B$3:$B3973))</f>
        <v/>
      </c>
      <c r="T3973" s="2" t="str">
        <f t="shared" si="499"/>
        <v/>
      </c>
      <c r="U3973" s="2" t="str">
        <f t="shared" si="500"/>
        <v/>
      </c>
      <c r="V3973" s="2" t="str">
        <f t="shared" si="501"/>
        <v/>
      </c>
      <c r="W3973" s="2" t="str">
        <f t="shared" si="502"/>
        <v/>
      </c>
    </row>
    <row r="3974" spans="8:23" x14ac:dyDescent="0.3">
      <c r="H3974" s="12">
        <f t="shared" si="503"/>
        <v>0</v>
      </c>
      <c r="I3974" s="2" t="str">
        <f t="shared" si="496"/>
        <v/>
      </c>
      <c r="J3974" s="2" t="str">
        <f>IF(ISBLANK(A3974),"",-SUM(I$3:I3974))</f>
        <v/>
      </c>
      <c r="K3974" s="2" t="str">
        <f t="shared" si="497"/>
        <v/>
      </c>
      <c r="L3974" s="7" t="str">
        <f t="shared" si="498"/>
        <v/>
      </c>
      <c r="M3974" s="7" t="str">
        <f>IF(ISBLANK(A3974),"",K3974/($M$1+SUM(K$3:K3973)))</f>
        <v/>
      </c>
      <c r="N3974" t="str">
        <f>IF(ISBLANK(A3974),"",IF(H3975=0,NETWORKDAYS($H$3,H3974,holiday!$B$2:$B$10),IF(DAY(H3974)&lt;DAY(H3975),NETWORKDAYS($H$3,H3974,holiday!$B$2:$B$10),0)))</f>
        <v/>
      </c>
      <c r="O3974" t="str">
        <f>IF(ISBLANK(A3974),"",SUMIF($A$3:$A3974,O$2,$B$3:$B3974))</f>
        <v/>
      </c>
      <c r="P3974" t="str">
        <f>IF(ISBLANK(A3974),"",SUMIF($A$3:$A3974,P$2,$B$3:$B3974))</f>
        <v/>
      </c>
      <c r="Q3974" t="str">
        <f>IF(ISBLANK(A3974),"",SUMIF($A$3:$A3974,Q$2,$B$3:$B3974))</f>
        <v/>
      </c>
      <c r="R3974" t="str">
        <f>IF(ISBLANK(A3974),"",SUMIF($A$3:$A3974,R$2,$B$3:$B3974))</f>
        <v/>
      </c>
      <c r="T3974" s="2" t="str">
        <f t="shared" si="499"/>
        <v/>
      </c>
      <c r="U3974" s="2" t="str">
        <f t="shared" si="500"/>
        <v/>
      </c>
      <c r="V3974" s="2" t="str">
        <f t="shared" si="501"/>
        <v/>
      </c>
      <c r="W3974" s="2" t="str">
        <f t="shared" si="502"/>
        <v/>
      </c>
    </row>
    <row r="3975" spans="8:23" x14ac:dyDescent="0.3">
      <c r="H3975" s="12">
        <f t="shared" si="503"/>
        <v>0</v>
      </c>
      <c r="I3975" s="2" t="str">
        <f t="shared" si="496"/>
        <v/>
      </c>
      <c r="J3975" s="2" t="str">
        <f>IF(ISBLANK(A3975),"",-SUM(I$3:I3975))</f>
        <v/>
      </c>
      <c r="K3975" s="2" t="str">
        <f t="shared" si="497"/>
        <v/>
      </c>
      <c r="L3975" s="7" t="str">
        <f t="shared" si="498"/>
        <v/>
      </c>
      <c r="M3975" s="7" t="str">
        <f>IF(ISBLANK(A3975),"",K3975/($M$1+SUM(K$3:K3974)))</f>
        <v/>
      </c>
      <c r="N3975" t="str">
        <f>IF(ISBLANK(A3975),"",IF(H3976=0,NETWORKDAYS($H$3,H3975,holiday!$B$2:$B$10),IF(DAY(H3975)&lt;DAY(H3976),NETWORKDAYS($H$3,H3975,holiday!$B$2:$B$10),0)))</f>
        <v/>
      </c>
      <c r="O3975" t="str">
        <f>IF(ISBLANK(A3975),"",SUMIF($A$3:$A3975,O$2,$B$3:$B3975))</f>
        <v/>
      </c>
      <c r="P3975" t="str">
        <f>IF(ISBLANK(A3975),"",SUMIF($A$3:$A3975,P$2,$B$3:$B3975))</f>
        <v/>
      </c>
      <c r="Q3975" t="str">
        <f>IF(ISBLANK(A3975),"",SUMIF($A$3:$A3975,Q$2,$B$3:$B3975))</f>
        <v/>
      </c>
      <c r="R3975" t="str">
        <f>IF(ISBLANK(A3975),"",SUMIF($A$3:$A3975,R$2,$B$3:$B3975))</f>
        <v/>
      </c>
      <c r="T3975" s="2" t="str">
        <f t="shared" si="499"/>
        <v/>
      </c>
      <c r="U3975" s="2" t="str">
        <f t="shared" si="500"/>
        <v/>
      </c>
      <c r="V3975" s="2" t="str">
        <f t="shared" si="501"/>
        <v/>
      </c>
      <c r="W3975" s="2" t="str">
        <f t="shared" si="502"/>
        <v/>
      </c>
    </row>
    <row r="3976" spans="8:23" x14ac:dyDescent="0.3">
      <c r="H3976" s="12">
        <f t="shared" si="503"/>
        <v>0</v>
      </c>
      <c r="I3976" s="2" t="str">
        <f t="shared" si="496"/>
        <v/>
      </c>
      <c r="J3976" s="2" t="str">
        <f>IF(ISBLANK(A3976),"",-SUM(I$3:I3976))</f>
        <v/>
      </c>
      <c r="K3976" s="2" t="str">
        <f t="shared" si="497"/>
        <v/>
      </c>
      <c r="L3976" s="7" t="str">
        <f t="shared" si="498"/>
        <v/>
      </c>
      <c r="M3976" s="7" t="str">
        <f>IF(ISBLANK(A3976),"",K3976/($M$1+SUM(K$3:K3975)))</f>
        <v/>
      </c>
      <c r="N3976" t="str">
        <f>IF(ISBLANK(A3976),"",IF(H3977=0,NETWORKDAYS($H$3,H3976,holiday!$B$2:$B$10),IF(DAY(H3976)&lt;DAY(H3977),NETWORKDAYS($H$3,H3976,holiday!$B$2:$B$10),0)))</f>
        <v/>
      </c>
      <c r="O3976" t="str">
        <f>IF(ISBLANK(A3976),"",SUMIF($A$3:$A3976,O$2,$B$3:$B3976))</f>
        <v/>
      </c>
      <c r="P3976" t="str">
        <f>IF(ISBLANK(A3976),"",SUMIF($A$3:$A3976,P$2,$B$3:$B3976))</f>
        <v/>
      </c>
      <c r="Q3976" t="str">
        <f>IF(ISBLANK(A3976),"",SUMIF($A$3:$A3976,Q$2,$B$3:$B3976))</f>
        <v/>
      </c>
      <c r="R3976" t="str">
        <f>IF(ISBLANK(A3976),"",SUMIF($A$3:$A3976,R$2,$B$3:$B3976))</f>
        <v/>
      </c>
      <c r="T3976" s="2" t="str">
        <f t="shared" si="499"/>
        <v/>
      </c>
      <c r="U3976" s="2" t="str">
        <f t="shared" si="500"/>
        <v/>
      </c>
      <c r="V3976" s="2" t="str">
        <f t="shared" si="501"/>
        <v/>
      </c>
      <c r="W3976" s="2" t="str">
        <f t="shared" si="502"/>
        <v/>
      </c>
    </row>
    <row r="3977" spans="8:23" x14ac:dyDescent="0.3">
      <c r="H3977" s="12">
        <f t="shared" si="503"/>
        <v>0</v>
      </c>
      <c r="I3977" s="2" t="str">
        <f t="shared" si="496"/>
        <v/>
      </c>
      <c r="J3977" s="2" t="str">
        <f>IF(ISBLANK(A3977),"",-SUM(I$3:I3977))</f>
        <v/>
      </c>
      <c r="K3977" s="2" t="str">
        <f t="shared" si="497"/>
        <v/>
      </c>
      <c r="L3977" s="7" t="str">
        <f t="shared" si="498"/>
        <v/>
      </c>
      <c r="M3977" s="7" t="str">
        <f>IF(ISBLANK(A3977),"",K3977/($M$1+SUM(K$3:K3976)))</f>
        <v/>
      </c>
      <c r="N3977" t="str">
        <f>IF(ISBLANK(A3977),"",IF(H3978=0,NETWORKDAYS($H$3,H3977,holiday!$B$2:$B$10),IF(DAY(H3977)&lt;DAY(H3978),NETWORKDAYS($H$3,H3977,holiday!$B$2:$B$10),0)))</f>
        <v/>
      </c>
      <c r="O3977" t="str">
        <f>IF(ISBLANK(A3977),"",SUMIF($A$3:$A3977,O$2,$B$3:$B3977))</f>
        <v/>
      </c>
      <c r="P3977" t="str">
        <f>IF(ISBLANK(A3977),"",SUMIF($A$3:$A3977,P$2,$B$3:$B3977))</f>
        <v/>
      </c>
      <c r="Q3977" t="str">
        <f>IF(ISBLANK(A3977),"",SUMIF($A$3:$A3977,Q$2,$B$3:$B3977))</f>
        <v/>
      </c>
      <c r="R3977" t="str">
        <f>IF(ISBLANK(A3977),"",SUMIF($A$3:$A3977,R$2,$B$3:$B3977))</f>
        <v/>
      </c>
      <c r="T3977" s="2" t="str">
        <f t="shared" si="499"/>
        <v/>
      </c>
      <c r="U3977" s="2" t="str">
        <f t="shared" si="500"/>
        <v/>
      </c>
      <c r="V3977" s="2" t="str">
        <f t="shared" si="501"/>
        <v/>
      </c>
      <c r="W3977" s="2" t="str">
        <f t="shared" si="502"/>
        <v/>
      </c>
    </row>
    <row r="3978" spans="8:23" x14ac:dyDescent="0.3">
      <c r="H3978" s="12">
        <f t="shared" si="503"/>
        <v>0</v>
      </c>
      <c r="I3978" s="2" t="str">
        <f t="shared" si="496"/>
        <v/>
      </c>
      <c r="J3978" s="2" t="str">
        <f>IF(ISBLANK(A3978),"",-SUM(I$3:I3978))</f>
        <v/>
      </c>
      <c r="K3978" s="2" t="str">
        <f t="shared" si="497"/>
        <v/>
      </c>
      <c r="L3978" s="7" t="str">
        <f t="shared" si="498"/>
        <v/>
      </c>
      <c r="M3978" s="7" t="str">
        <f>IF(ISBLANK(A3978),"",K3978/($M$1+SUM(K$3:K3977)))</f>
        <v/>
      </c>
      <c r="N3978" t="str">
        <f>IF(ISBLANK(A3978),"",IF(H3979=0,NETWORKDAYS($H$3,H3978,holiday!$B$2:$B$10),IF(DAY(H3978)&lt;DAY(H3979),NETWORKDAYS($H$3,H3978,holiday!$B$2:$B$10),0)))</f>
        <v/>
      </c>
      <c r="O3978" t="str">
        <f>IF(ISBLANK(A3978),"",SUMIF($A$3:$A3978,O$2,$B$3:$B3978))</f>
        <v/>
      </c>
      <c r="P3978" t="str">
        <f>IF(ISBLANK(A3978),"",SUMIF($A$3:$A3978,P$2,$B$3:$B3978))</f>
        <v/>
      </c>
      <c r="Q3978" t="str">
        <f>IF(ISBLANK(A3978),"",SUMIF($A$3:$A3978,Q$2,$B$3:$B3978))</f>
        <v/>
      </c>
      <c r="R3978" t="str">
        <f>IF(ISBLANK(A3978),"",SUMIF($A$3:$A3978,R$2,$B$3:$B3978))</f>
        <v/>
      </c>
      <c r="T3978" s="2" t="str">
        <f t="shared" si="499"/>
        <v/>
      </c>
      <c r="U3978" s="2" t="str">
        <f t="shared" si="500"/>
        <v/>
      </c>
      <c r="V3978" s="2" t="str">
        <f t="shared" si="501"/>
        <v/>
      </c>
      <c r="W3978" s="2" t="str">
        <f t="shared" si="502"/>
        <v/>
      </c>
    </row>
    <row r="3979" spans="8:23" x14ac:dyDescent="0.3">
      <c r="H3979" s="12">
        <f t="shared" si="503"/>
        <v>0</v>
      </c>
      <c r="I3979" s="2" t="str">
        <f t="shared" si="496"/>
        <v/>
      </c>
      <c r="J3979" s="2" t="str">
        <f>IF(ISBLANK(A3979),"",-SUM(I$3:I3979))</f>
        <v/>
      </c>
      <c r="K3979" s="2" t="str">
        <f t="shared" si="497"/>
        <v/>
      </c>
      <c r="L3979" s="7" t="str">
        <f t="shared" si="498"/>
        <v/>
      </c>
      <c r="M3979" s="7" t="str">
        <f>IF(ISBLANK(A3979),"",K3979/($M$1+SUM(K$3:K3978)))</f>
        <v/>
      </c>
      <c r="N3979" t="str">
        <f>IF(ISBLANK(A3979),"",IF(H3980=0,NETWORKDAYS($H$3,H3979,holiday!$B$2:$B$10),IF(DAY(H3979)&lt;DAY(H3980),NETWORKDAYS($H$3,H3979,holiday!$B$2:$B$10),0)))</f>
        <v/>
      </c>
      <c r="O3979" t="str">
        <f>IF(ISBLANK(A3979),"",SUMIF($A$3:$A3979,O$2,$B$3:$B3979))</f>
        <v/>
      </c>
      <c r="P3979" t="str">
        <f>IF(ISBLANK(A3979),"",SUMIF($A$3:$A3979,P$2,$B$3:$B3979))</f>
        <v/>
      </c>
      <c r="Q3979" t="str">
        <f>IF(ISBLANK(A3979),"",SUMIF($A$3:$A3979,Q$2,$B$3:$B3979))</f>
        <v/>
      </c>
      <c r="R3979" t="str">
        <f>IF(ISBLANK(A3979),"",SUMIF($A$3:$A3979,R$2,$B$3:$B3979))</f>
        <v/>
      </c>
      <c r="T3979" s="2" t="str">
        <f t="shared" si="499"/>
        <v/>
      </c>
      <c r="U3979" s="2" t="str">
        <f t="shared" si="500"/>
        <v/>
      </c>
      <c r="V3979" s="2" t="str">
        <f t="shared" si="501"/>
        <v/>
      </c>
      <c r="W3979" s="2" t="str">
        <f t="shared" si="502"/>
        <v/>
      </c>
    </row>
    <row r="3980" spans="8:23" x14ac:dyDescent="0.3">
      <c r="H3980" s="12">
        <f t="shared" si="503"/>
        <v>0</v>
      </c>
      <c r="I3980" s="2" t="str">
        <f t="shared" si="496"/>
        <v/>
      </c>
      <c r="J3980" s="2" t="str">
        <f>IF(ISBLANK(A3980),"",-SUM(I$3:I3980))</f>
        <v/>
      </c>
      <c r="K3980" s="2" t="str">
        <f t="shared" si="497"/>
        <v/>
      </c>
      <c r="L3980" s="7" t="str">
        <f t="shared" si="498"/>
        <v/>
      </c>
      <c r="M3980" s="7" t="str">
        <f>IF(ISBLANK(A3980),"",K3980/($M$1+SUM(K$3:K3979)))</f>
        <v/>
      </c>
      <c r="N3980" t="str">
        <f>IF(ISBLANK(A3980),"",IF(H3981=0,NETWORKDAYS($H$3,H3980,holiday!$B$2:$B$10),IF(DAY(H3980)&lt;DAY(H3981),NETWORKDAYS($H$3,H3980,holiday!$B$2:$B$10),0)))</f>
        <v/>
      </c>
      <c r="O3980" t="str">
        <f>IF(ISBLANK(A3980),"",SUMIF($A$3:$A3980,O$2,$B$3:$B3980))</f>
        <v/>
      </c>
      <c r="P3980" t="str">
        <f>IF(ISBLANK(A3980),"",SUMIF($A$3:$A3980,P$2,$B$3:$B3980))</f>
        <v/>
      </c>
      <c r="Q3980" t="str">
        <f>IF(ISBLANK(A3980),"",SUMIF($A$3:$A3980,Q$2,$B$3:$B3980))</f>
        <v/>
      </c>
      <c r="R3980" t="str">
        <f>IF(ISBLANK(A3980),"",SUMIF($A$3:$A3980,R$2,$B$3:$B3980))</f>
        <v/>
      </c>
      <c r="T3980" s="2" t="str">
        <f t="shared" si="499"/>
        <v/>
      </c>
      <c r="U3980" s="2" t="str">
        <f t="shared" si="500"/>
        <v/>
      </c>
      <c r="V3980" s="2" t="str">
        <f t="shared" si="501"/>
        <v/>
      </c>
      <c r="W3980" s="2" t="str">
        <f t="shared" si="502"/>
        <v/>
      </c>
    </row>
    <row r="3981" spans="8:23" x14ac:dyDescent="0.3">
      <c r="H3981" s="12">
        <f t="shared" si="503"/>
        <v>0</v>
      </c>
      <c r="I3981" s="2" t="str">
        <f t="shared" si="496"/>
        <v/>
      </c>
      <c r="J3981" s="2" t="str">
        <f>IF(ISBLANK(A3981),"",-SUM(I$3:I3981))</f>
        <v/>
      </c>
      <c r="K3981" s="2" t="str">
        <f t="shared" si="497"/>
        <v/>
      </c>
      <c r="L3981" s="7" t="str">
        <f t="shared" si="498"/>
        <v/>
      </c>
      <c r="M3981" s="7" t="str">
        <f>IF(ISBLANK(A3981),"",K3981/($M$1+SUM(K$3:K3980)))</f>
        <v/>
      </c>
      <c r="N3981" t="str">
        <f>IF(ISBLANK(A3981),"",IF(H3982=0,NETWORKDAYS($H$3,H3981,holiday!$B$2:$B$10),IF(DAY(H3981)&lt;DAY(H3982),NETWORKDAYS($H$3,H3981,holiday!$B$2:$B$10),0)))</f>
        <v/>
      </c>
      <c r="O3981" t="str">
        <f>IF(ISBLANK(A3981),"",SUMIF($A$3:$A3981,O$2,$B$3:$B3981))</f>
        <v/>
      </c>
      <c r="P3981" t="str">
        <f>IF(ISBLANK(A3981),"",SUMIF($A$3:$A3981,P$2,$B$3:$B3981))</f>
        <v/>
      </c>
      <c r="Q3981" t="str">
        <f>IF(ISBLANK(A3981),"",SUMIF($A$3:$A3981,Q$2,$B$3:$B3981))</f>
        <v/>
      </c>
      <c r="R3981" t="str">
        <f>IF(ISBLANK(A3981),"",SUMIF($A$3:$A3981,R$2,$B$3:$B3981))</f>
        <v/>
      </c>
      <c r="T3981" s="2" t="str">
        <f t="shared" si="499"/>
        <v/>
      </c>
      <c r="U3981" s="2" t="str">
        <f t="shared" si="500"/>
        <v/>
      </c>
      <c r="V3981" s="2" t="str">
        <f t="shared" si="501"/>
        <v/>
      </c>
      <c r="W3981" s="2" t="str">
        <f t="shared" si="502"/>
        <v/>
      </c>
    </row>
    <row r="3982" spans="8:23" x14ac:dyDescent="0.3">
      <c r="H3982" s="12">
        <f t="shared" si="503"/>
        <v>0</v>
      </c>
      <c r="I3982" s="2" t="str">
        <f t="shared" si="496"/>
        <v/>
      </c>
      <c r="J3982" s="2" t="str">
        <f>IF(ISBLANK(A3982),"",-SUM(I$3:I3982))</f>
        <v/>
      </c>
      <c r="K3982" s="2" t="str">
        <f t="shared" si="497"/>
        <v/>
      </c>
      <c r="L3982" s="7" t="str">
        <f t="shared" si="498"/>
        <v/>
      </c>
      <c r="M3982" s="7" t="str">
        <f>IF(ISBLANK(A3982),"",K3982/($M$1+SUM(K$3:K3981)))</f>
        <v/>
      </c>
      <c r="N3982" t="str">
        <f>IF(ISBLANK(A3982),"",IF(H3983=0,NETWORKDAYS($H$3,H3982,holiday!$B$2:$B$10),IF(DAY(H3982)&lt;DAY(H3983),NETWORKDAYS($H$3,H3982,holiday!$B$2:$B$10),0)))</f>
        <v/>
      </c>
      <c r="O3982" t="str">
        <f>IF(ISBLANK(A3982),"",SUMIF($A$3:$A3982,O$2,$B$3:$B3982))</f>
        <v/>
      </c>
      <c r="P3982" t="str">
        <f>IF(ISBLANK(A3982),"",SUMIF($A$3:$A3982,P$2,$B$3:$B3982))</f>
        <v/>
      </c>
      <c r="Q3982" t="str">
        <f>IF(ISBLANK(A3982),"",SUMIF($A$3:$A3982,Q$2,$B$3:$B3982))</f>
        <v/>
      </c>
      <c r="R3982" t="str">
        <f>IF(ISBLANK(A3982),"",SUMIF($A$3:$A3982,R$2,$B$3:$B3982))</f>
        <v/>
      </c>
      <c r="T3982" s="2" t="str">
        <f t="shared" si="499"/>
        <v/>
      </c>
      <c r="U3982" s="2" t="str">
        <f t="shared" si="500"/>
        <v/>
      </c>
      <c r="V3982" s="2" t="str">
        <f t="shared" si="501"/>
        <v/>
      </c>
      <c r="W3982" s="2" t="str">
        <f t="shared" si="502"/>
        <v/>
      </c>
    </row>
    <row r="3983" spans="8:23" x14ac:dyDescent="0.3">
      <c r="H3983" s="12">
        <f t="shared" si="503"/>
        <v>0</v>
      </c>
      <c r="I3983" s="2" t="str">
        <f t="shared" si="496"/>
        <v/>
      </c>
      <c r="J3983" s="2" t="str">
        <f>IF(ISBLANK(A3983),"",-SUM(I$3:I3983))</f>
        <v/>
      </c>
      <c r="K3983" s="2" t="str">
        <f t="shared" si="497"/>
        <v/>
      </c>
      <c r="L3983" s="7" t="str">
        <f t="shared" si="498"/>
        <v/>
      </c>
      <c r="M3983" s="7" t="str">
        <f>IF(ISBLANK(A3983),"",K3983/($M$1+SUM(K$3:K3982)))</f>
        <v/>
      </c>
      <c r="N3983" t="str">
        <f>IF(ISBLANK(A3983),"",IF(H3984=0,NETWORKDAYS($H$3,H3983,holiday!$B$2:$B$10),IF(DAY(H3983)&lt;DAY(H3984),NETWORKDAYS($H$3,H3983,holiday!$B$2:$B$10),0)))</f>
        <v/>
      </c>
      <c r="O3983" t="str">
        <f>IF(ISBLANK(A3983),"",SUMIF($A$3:$A3983,O$2,$B$3:$B3983))</f>
        <v/>
      </c>
      <c r="P3983" t="str">
        <f>IF(ISBLANK(A3983),"",SUMIF($A$3:$A3983,P$2,$B$3:$B3983))</f>
        <v/>
      </c>
      <c r="Q3983" t="str">
        <f>IF(ISBLANK(A3983),"",SUMIF($A$3:$A3983,Q$2,$B$3:$B3983))</f>
        <v/>
      </c>
      <c r="R3983" t="str">
        <f>IF(ISBLANK(A3983),"",SUMIF($A$3:$A3983,R$2,$B$3:$B3983))</f>
        <v/>
      </c>
      <c r="T3983" s="2" t="str">
        <f t="shared" si="499"/>
        <v/>
      </c>
      <c r="U3983" s="2" t="str">
        <f t="shared" si="500"/>
        <v/>
      </c>
      <c r="V3983" s="2" t="str">
        <f t="shared" si="501"/>
        <v/>
      </c>
      <c r="W3983" s="2" t="str">
        <f t="shared" si="502"/>
        <v/>
      </c>
    </row>
    <row r="3984" spans="8:23" x14ac:dyDescent="0.3">
      <c r="H3984" s="12">
        <f t="shared" si="503"/>
        <v>0</v>
      </c>
      <c r="I3984" s="2" t="str">
        <f t="shared" si="496"/>
        <v/>
      </c>
      <c r="J3984" s="2" t="str">
        <f>IF(ISBLANK(A3984),"",-SUM(I$3:I3984))</f>
        <v/>
      </c>
      <c r="K3984" s="2" t="str">
        <f t="shared" si="497"/>
        <v/>
      </c>
      <c r="L3984" s="7" t="str">
        <f t="shared" si="498"/>
        <v/>
      </c>
      <c r="M3984" s="7" t="str">
        <f>IF(ISBLANK(A3984),"",K3984/($M$1+SUM(K$3:K3983)))</f>
        <v/>
      </c>
      <c r="N3984" t="str">
        <f>IF(ISBLANK(A3984),"",IF(H3985=0,NETWORKDAYS($H$3,H3984,holiday!$B$2:$B$10),IF(DAY(H3984)&lt;DAY(H3985),NETWORKDAYS($H$3,H3984,holiday!$B$2:$B$10),0)))</f>
        <v/>
      </c>
      <c r="O3984" t="str">
        <f>IF(ISBLANK(A3984),"",SUMIF($A$3:$A3984,O$2,$B$3:$B3984))</f>
        <v/>
      </c>
      <c r="P3984" t="str">
        <f>IF(ISBLANK(A3984),"",SUMIF($A$3:$A3984,P$2,$B$3:$B3984))</f>
        <v/>
      </c>
      <c r="Q3984" t="str">
        <f>IF(ISBLANK(A3984),"",SUMIF($A$3:$A3984,Q$2,$B$3:$B3984))</f>
        <v/>
      </c>
      <c r="R3984" t="str">
        <f>IF(ISBLANK(A3984),"",SUMIF($A$3:$A3984,R$2,$B$3:$B3984))</f>
        <v/>
      </c>
      <c r="T3984" s="2" t="str">
        <f t="shared" si="499"/>
        <v/>
      </c>
      <c r="U3984" s="2" t="str">
        <f t="shared" si="500"/>
        <v/>
      </c>
      <c r="V3984" s="2" t="str">
        <f t="shared" si="501"/>
        <v/>
      </c>
      <c r="W3984" s="2" t="str">
        <f t="shared" si="502"/>
        <v/>
      </c>
    </row>
    <row r="3985" spans="8:23" x14ac:dyDescent="0.3">
      <c r="H3985" s="12">
        <f t="shared" si="503"/>
        <v>0</v>
      </c>
      <c r="I3985" s="2" t="str">
        <f t="shared" si="496"/>
        <v/>
      </c>
      <c r="J3985" s="2" t="str">
        <f>IF(ISBLANK(A3985),"",-SUM(I$3:I3985))</f>
        <v/>
      </c>
      <c r="K3985" s="2" t="str">
        <f t="shared" si="497"/>
        <v/>
      </c>
      <c r="L3985" s="7" t="str">
        <f t="shared" si="498"/>
        <v/>
      </c>
      <c r="M3985" s="7" t="str">
        <f>IF(ISBLANK(A3985),"",K3985/($M$1+SUM(K$3:K3984)))</f>
        <v/>
      </c>
      <c r="N3985" t="str">
        <f>IF(ISBLANK(A3985),"",IF(H3986=0,NETWORKDAYS($H$3,H3985,holiday!$B$2:$B$10),IF(DAY(H3985)&lt;DAY(H3986),NETWORKDAYS($H$3,H3985,holiday!$B$2:$B$10),0)))</f>
        <v/>
      </c>
      <c r="O3985" t="str">
        <f>IF(ISBLANK(A3985),"",SUMIF($A$3:$A3985,O$2,$B$3:$B3985))</f>
        <v/>
      </c>
      <c r="P3985" t="str">
        <f>IF(ISBLANK(A3985),"",SUMIF($A$3:$A3985,P$2,$B$3:$B3985))</f>
        <v/>
      </c>
      <c r="Q3985" t="str">
        <f>IF(ISBLANK(A3985),"",SUMIF($A$3:$A3985,Q$2,$B$3:$B3985))</f>
        <v/>
      </c>
      <c r="R3985" t="str">
        <f>IF(ISBLANK(A3985),"",SUMIF($A$3:$A3985,R$2,$B$3:$B3985))</f>
        <v/>
      </c>
      <c r="T3985" s="2" t="str">
        <f t="shared" si="499"/>
        <v/>
      </c>
      <c r="U3985" s="2" t="str">
        <f t="shared" si="500"/>
        <v/>
      </c>
      <c r="V3985" s="2" t="str">
        <f t="shared" si="501"/>
        <v/>
      </c>
      <c r="W3985" s="2" t="str">
        <f t="shared" si="502"/>
        <v/>
      </c>
    </row>
    <row r="3986" spans="8:23" x14ac:dyDescent="0.3">
      <c r="H3986" s="12">
        <f t="shared" si="503"/>
        <v>0</v>
      </c>
      <c r="I3986" s="2" t="str">
        <f t="shared" si="496"/>
        <v/>
      </c>
      <c r="J3986" s="2" t="str">
        <f>IF(ISBLANK(A3986),"",-SUM(I$3:I3986))</f>
        <v/>
      </c>
      <c r="K3986" s="2" t="str">
        <f t="shared" si="497"/>
        <v/>
      </c>
      <c r="L3986" s="7" t="str">
        <f t="shared" si="498"/>
        <v/>
      </c>
      <c r="M3986" s="7" t="str">
        <f>IF(ISBLANK(A3986),"",K3986/($M$1+SUM(K$3:K3985)))</f>
        <v/>
      </c>
      <c r="N3986" t="str">
        <f>IF(ISBLANK(A3986),"",IF(H3987=0,NETWORKDAYS($H$3,H3986,holiday!$B$2:$B$10),IF(DAY(H3986)&lt;DAY(H3987),NETWORKDAYS($H$3,H3986,holiday!$B$2:$B$10),0)))</f>
        <v/>
      </c>
      <c r="O3986" t="str">
        <f>IF(ISBLANK(A3986),"",SUMIF($A$3:$A3986,O$2,$B$3:$B3986))</f>
        <v/>
      </c>
      <c r="P3986" t="str">
        <f>IF(ISBLANK(A3986),"",SUMIF($A$3:$A3986,P$2,$B$3:$B3986))</f>
        <v/>
      </c>
      <c r="Q3986" t="str">
        <f>IF(ISBLANK(A3986),"",SUMIF($A$3:$A3986,Q$2,$B$3:$B3986))</f>
        <v/>
      </c>
      <c r="R3986" t="str">
        <f>IF(ISBLANK(A3986),"",SUMIF($A$3:$A3986,R$2,$B$3:$B3986))</f>
        <v/>
      </c>
      <c r="T3986" s="2" t="str">
        <f t="shared" si="499"/>
        <v/>
      </c>
      <c r="U3986" s="2" t="str">
        <f t="shared" si="500"/>
        <v/>
      </c>
      <c r="V3986" s="2" t="str">
        <f t="shared" si="501"/>
        <v/>
      </c>
      <c r="W3986" s="2" t="str">
        <f t="shared" si="502"/>
        <v/>
      </c>
    </row>
    <row r="3987" spans="8:23" x14ac:dyDescent="0.3">
      <c r="H3987" s="12">
        <f t="shared" si="503"/>
        <v>0</v>
      </c>
      <c r="I3987" s="2" t="str">
        <f t="shared" si="496"/>
        <v/>
      </c>
      <c r="J3987" s="2" t="str">
        <f>IF(ISBLANK(A3987),"",-SUM(I$3:I3987))</f>
        <v/>
      </c>
      <c r="K3987" s="2" t="str">
        <f t="shared" si="497"/>
        <v/>
      </c>
      <c r="L3987" s="7" t="str">
        <f t="shared" si="498"/>
        <v/>
      </c>
      <c r="M3987" s="7" t="str">
        <f>IF(ISBLANK(A3987),"",K3987/($M$1+SUM(K$3:K3986)))</f>
        <v/>
      </c>
      <c r="N3987" t="str">
        <f>IF(ISBLANK(A3987),"",IF(H3988=0,NETWORKDAYS($H$3,H3987,holiday!$B$2:$B$10),IF(DAY(H3987)&lt;DAY(H3988),NETWORKDAYS($H$3,H3987,holiday!$B$2:$B$10),0)))</f>
        <v/>
      </c>
      <c r="O3987" t="str">
        <f>IF(ISBLANK(A3987),"",SUMIF($A$3:$A3987,O$2,$B$3:$B3987))</f>
        <v/>
      </c>
      <c r="P3987" t="str">
        <f>IF(ISBLANK(A3987),"",SUMIF($A$3:$A3987,P$2,$B$3:$B3987))</f>
        <v/>
      </c>
      <c r="Q3987" t="str">
        <f>IF(ISBLANK(A3987),"",SUMIF($A$3:$A3987,Q$2,$B$3:$B3987))</f>
        <v/>
      </c>
      <c r="R3987" t="str">
        <f>IF(ISBLANK(A3987),"",SUMIF($A$3:$A3987,R$2,$B$3:$B3987))</f>
        <v/>
      </c>
      <c r="T3987" s="2" t="str">
        <f t="shared" si="499"/>
        <v/>
      </c>
      <c r="U3987" s="2" t="str">
        <f t="shared" si="500"/>
        <v/>
      </c>
      <c r="V3987" s="2" t="str">
        <f t="shared" si="501"/>
        <v/>
      </c>
      <c r="W3987" s="2" t="str">
        <f t="shared" si="502"/>
        <v/>
      </c>
    </row>
    <row r="3988" spans="8:23" x14ac:dyDescent="0.3">
      <c r="H3988" s="12">
        <f t="shared" si="503"/>
        <v>0</v>
      </c>
      <c r="I3988" s="2" t="str">
        <f t="shared" si="496"/>
        <v/>
      </c>
      <c r="J3988" s="2" t="str">
        <f>IF(ISBLANK(A3988),"",-SUM(I$3:I3988))</f>
        <v/>
      </c>
      <c r="K3988" s="2" t="str">
        <f t="shared" si="497"/>
        <v/>
      </c>
      <c r="L3988" s="7" t="str">
        <f t="shared" si="498"/>
        <v/>
      </c>
      <c r="M3988" s="7" t="str">
        <f>IF(ISBLANK(A3988),"",K3988/($M$1+SUM(K$3:K3987)))</f>
        <v/>
      </c>
      <c r="N3988" t="str">
        <f>IF(ISBLANK(A3988),"",IF(H3989=0,NETWORKDAYS($H$3,H3988,holiday!$B$2:$B$10),IF(DAY(H3988)&lt;DAY(H3989),NETWORKDAYS($H$3,H3988,holiday!$B$2:$B$10),0)))</f>
        <v/>
      </c>
      <c r="O3988" t="str">
        <f>IF(ISBLANK(A3988),"",SUMIF($A$3:$A3988,O$2,$B$3:$B3988))</f>
        <v/>
      </c>
      <c r="P3988" t="str">
        <f>IF(ISBLANK(A3988),"",SUMIF($A$3:$A3988,P$2,$B$3:$B3988))</f>
        <v/>
      </c>
      <c r="Q3988" t="str">
        <f>IF(ISBLANK(A3988),"",SUMIF($A$3:$A3988,Q$2,$B$3:$B3988))</f>
        <v/>
      </c>
      <c r="R3988" t="str">
        <f>IF(ISBLANK(A3988),"",SUMIF($A$3:$A3988,R$2,$B$3:$B3988))</f>
        <v/>
      </c>
      <c r="T3988" s="2" t="str">
        <f t="shared" si="499"/>
        <v/>
      </c>
      <c r="U3988" s="2" t="str">
        <f t="shared" si="500"/>
        <v/>
      </c>
      <c r="V3988" s="2" t="str">
        <f t="shared" si="501"/>
        <v/>
      </c>
      <c r="W3988" s="2" t="str">
        <f t="shared" si="502"/>
        <v/>
      </c>
    </row>
    <row r="3989" spans="8:23" x14ac:dyDescent="0.3">
      <c r="H3989" s="12">
        <f t="shared" si="503"/>
        <v>0</v>
      </c>
      <c r="I3989" s="2" t="str">
        <f t="shared" si="496"/>
        <v/>
      </c>
      <c r="J3989" s="2" t="str">
        <f>IF(ISBLANK(A3989),"",-SUM(I$3:I3989))</f>
        <v/>
      </c>
      <c r="K3989" s="2" t="str">
        <f t="shared" si="497"/>
        <v/>
      </c>
      <c r="L3989" s="7" t="str">
        <f t="shared" si="498"/>
        <v/>
      </c>
      <c r="M3989" s="7" t="str">
        <f>IF(ISBLANK(A3989),"",K3989/($M$1+SUM(K$3:K3988)))</f>
        <v/>
      </c>
      <c r="N3989" t="str">
        <f>IF(ISBLANK(A3989),"",IF(H3990=0,NETWORKDAYS($H$3,H3989,holiday!$B$2:$B$10),IF(DAY(H3989)&lt;DAY(H3990),NETWORKDAYS($H$3,H3989,holiday!$B$2:$B$10),0)))</f>
        <v/>
      </c>
      <c r="O3989" t="str">
        <f>IF(ISBLANK(A3989),"",SUMIF($A$3:$A3989,O$2,$B$3:$B3989))</f>
        <v/>
      </c>
      <c r="P3989" t="str">
        <f>IF(ISBLANK(A3989),"",SUMIF($A$3:$A3989,P$2,$B$3:$B3989))</f>
        <v/>
      </c>
      <c r="Q3989" t="str">
        <f>IF(ISBLANK(A3989),"",SUMIF($A$3:$A3989,Q$2,$B$3:$B3989))</f>
        <v/>
      </c>
      <c r="R3989" t="str">
        <f>IF(ISBLANK(A3989),"",SUMIF($A$3:$A3989,R$2,$B$3:$B3989))</f>
        <v/>
      </c>
      <c r="T3989" s="2" t="str">
        <f t="shared" si="499"/>
        <v/>
      </c>
      <c r="U3989" s="2" t="str">
        <f t="shared" si="500"/>
        <v/>
      </c>
      <c r="V3989" s="2" t="str">
        <f t="shared" si="501"/>
        <v/>
      </c>
      <c r="W3989" s="2" t="str">
        <f t="shared" si="502"/>
        <v/>
      </c>
    </row>
    <row r="3990" spans="8:23" x14ac:dyDescent="0.3">
      <c r="H3990" s="12">
        <f t="shared" si="503"/>
        <v>0</v>
      </c>
      <c r="I3990" s="2" t="str">
        <f t="shared" si="496"/>
        <v/>
      </c>
      <c r="J3990" s="2" t="str">
        <f>IF(ISBLANK(A3990),"",-SUM(I$3:I3990))</f>
        <v/>
      </c>
      <c r="K3990" s="2" t="str">
        <f t="shared" si="497"/>
        <v/>
      </c>
      <c r="L3990" s="7" t="str">
        <f t="shared" si="498"/>
        <v/>
      </c>
      <c r="M3990" s="7" t="str">
        <f>IF(ISBLANK(A3990),"",K3990/($M$1+SUM(K$3:K3989)))</f>
        <v/>
      </c>
      <c r="N3990" t="str">
        <f>IF(ISBLANK(A3990),"",IF(H3991=0,NETWORKDAYS($H$3,H3990,holiday!$B$2:$B$10),IF(DAY(H3990)&lt;DAY(H3991),NETWORKDAYS($H$3,H3990,holiday!$B$2:$B$10),0)))</f>
        <v/>
      </c>
      <c r="O3990" t="str">
        <f>IF(ISBLANK(A3990),"",SUMIF($A$3:$A3990,O$2,$B$3:$B3990))</f>
        <v/>
      </c>
      <c r="P3990" t="str">
        <f>IF(ISBLANK(A3990),"",SUMIF($A$3:$A3990,P$2,$B$3:$B3990))</f>
        <v/>
      </c>
      <c r="Q3990" t="str">
        <f>IF(ISBLANK(A3990),"",SUMIF($A$3:$A3990,Q$2,$B$3:$B3990))</f>
        <v/>
      </c>
      <c r="R3990" t="str">
        <f>IF(ISBLANK(A3990),"",SUMIF($A$3:$A3990,R$2,$B$3:$B3990))</f>
        <v/>
      </c>
      <c r="T3990" s="2" t="str">
        <f t="shared" si="499"/>
        <v/>
      </c>
      <c r="U3990" s="2" t="str">
        <f t="shared" si="500"/>
        <v/>
      </c>
      <c r="V3990" s="2" t="str">
        <f t="shared" si="501"/>
        <v/>
      </c>
      <c r="W3990" s="2" t="str">
        <f t="shared" si="502"/>
        <v/>
      </c>
    </row>
    <row r="3991" spans="8:23" x14ac:dyDescent="0.3">
      <c r="H3991" s="12">
        <f t="shared" si="503"/>
        <v>0</v>
      </c>
      <c r="I3991" s="2" t="str">
        <f t="shared" si="496"/>
        <v/>
      </c>
      <c r="J3991" s="2" t="str">
        <f>IF(ISBLANK(A3991),"",-SUM(I$3:I3991))</f>
        <v/>
      </c>
      <c r="K3991" s="2" t="str">
        <f t="shared" si="497"/>
        <v/>
      </c>
      <c r="L3991" s="7" t="str">
        <f t="shared" si="498"/>
        <v/>
      </c>
      <c r="M3991" s="7" t="str">
        <f>IF(ISBLANK(A3991),"",K3991/($M$1+SUM(K$3:K3990)))</f>
        <v/>
      </c>
      <c r="N3991" t="str">
        <f>IF(ISBLANK(A3991),"",IF(H3992=0,NETWORKDAYS($H$3,H3991,holiday!$B$2:$B$10),IF(DAY(H3991)&lt;DAY(H3992),NETWORKDAYS($H$3,H3991,holiday!$B$2:$B$10),0)))</f>
        <v/>
      </c>
      <c r="O3991" t="str">
        <f>IF(ISBLANK(A3991),"",SUMIF($A$3:$A3991,O$2,$B$3:$B3991))</f>
        <v/>
      </c>
      <c r="P3991" t="str">
        <f>IF(ISBLANK(A3991),"",SUMIF($A$3:$A3991,P$2,$B$3:$B3991))</f>
        <v/>
      </c>
      <c r="Q3991" t="str">
        <f>IF(ISBLANK(A3991),"",SUMIF($A$3:$A3991,Q$2,$B$3:$B3991))</f>
        <v/>
      </c>
      <c r="R3991" t="str">
        <f>IF(ISBLANK(A3991),"",SUMIF($A$3:$A3991,R$2,$B$3:$B3991))</f>
        <v/>
      </c>
      <c r="T3991" s="2" t="str">
        <f t="shared" si="499"/>
        <v/>
      </c>
      <c r="U3991" s="2" t="str">
        <f t="shared" si="500"/>
        <v/>
      </c>
      <c r="V3991" s="2" t="str">
        <f t="shared" si="501"/>
        <v/>
      </c>
      <c r="W3991" s="2" t="str">
        <f t="shared" si="502"/>
        <v/>
      </c>
    </row>
    <row r="3992" spans="8:23" x14ac:dyDescent="0.3">
      <c r="H3992" s="12">
        <f t="shared" si="503"/>
        <v>0</v>
      </c>
      <c r="I3992" s="2" t="str">
        <f t="shared" si="496"/>
        <v/>
      </c>
      <c r="J3992" s="2" t="str">
        <f>IF(ISBLANK(A3992),"",-SUM(I$3:I3992))</f>
        <v/>
      </c>
      <c r="K3992" s="2" t="str">
        <f t="shared" si="497"/>
        <v/>
      </c>
      <c r="L3992" s="7" t="str">
        <f t="shared" si="498"/>
        <v/>
      </c>
      <c r="M3992" s="7" t="str">
        <f>IF(ISBLANK(A3992),"",K3992/($M$1+SUM(K$3:K3991)))</f>
        <v/>
      </c>
      <c r="N3992" t="str">
        <f>IF(ISBLANK(A3992),"",IF(H3993=0,NETWORKDAYS($H$3,H3992,holiday!$B$2:$B$10),IF(DAY(H3992)&lt;DAY(H3993),NETWORKDAYS($H$3,H3992,holiday!$B$2:$B$10),0)))</f>
        <v/>
      </c>
      <c r="O3992" t="str">
        <f>IF(ISBLANK(A3992),"",SUMIF($A$3:$A3992,O$2,$B$3:$B3992))</f>
        <v/>
      </c>
      <c r="P3992" t="str">
        <f>IF(ISBLANK(A3992),"",SUMIF($A$3:$A3992,P$2,$B$3:$B3992))</f>
        <v/>
      </c>
      <c r="Q3992" t="str">
        <f>IF(ISBLANK(A3992),"",SUMIF($A$3:$A3992,Q$2,$B$3:$B3992))</f>
        <v/>
      </c>
      <c r="R3992" t="str">
        <f>IF(ISBLANK(A3992),"",SUMIF($A$3:$A3992,R$2,$B$3:$B3992))</f>
        <v/>
      </c>
      <c r="T3992" s="2" t="str">
        <f t="shared" si="499"/>
        <v/>
      </c>
      <c r="U3992" s="2" t="str">
        <f t="shared" si="500"/>
        <v/>
      </c>
      <c r="V3992" s="2" t="str">
        <f t="shared" si="501"/>
        <v/>
      </c>
      <c r="W3992" s="2" t="str">
        <f t="shared" si="502"/>
        <v/>
      </c>
    </row>
    <row r="3993" spans="8:23" x14ac:dyDescent="0.3">
      <c r="H3993" s="12">
        <f t="shared" si="503"/>
        <v>0</v>
      </c>
      <c r="I3993" s="2" t="str">
        <f t="shared" si="496"/>
        <v/>
      </c>
      <c r="J3993" s="2" t="str">
        <f>IF(ISBLANK(A3993),"",-SUM(I$3:I3993))</f>
        <v/>
      </c>
      <c r="K3993" s="2" t="str">
        <f t="shared" si="497"/>
        <v/>
      </c>
      <c r="L3993" s="7" t="str">
        <f t="shared" si="498"/>
        <v/>
      </c>
      <c r="M3993" s="7" t="str">
        <f>IF(ISBLANK(A3993),"",K3993/($M$1+SUM(K$3:K3992)))</f>
        <v/>
      </c>
      <c r="N3993" t="str">
        <f>IF(ISBLANK(A3993),"",IF(H3994=0,NETWORKDAYS($H$3,H3993,holiday!$B$2:$B$10),IF(DAY(H3993)&lt;DAY(H3994),NETWORKDAYS($H$3,H3993,holiday!$B$2:$B$10),0)))</f>
        <v/>
      </c>
      <c r="O3993" t="str">
        <f>IF(ISBLANK(A3993),"",SUMIF($A$3:$A3993,O$2,$B$3:$B3993))</f>
        <v/>
      </c>
      <c r="P3993" t="str">
        <f>IF(ISBLANK(A3993),"",SUMIF($A$3:$A3993,P$2,$B$3:$B3993))</f>
        <v/>
      </c>
      <c r="Q3993" t="str">
        <f>IF(ISBLANK(A3993),"",SUMIF($A$3:$A3993,Q$2,$B$3:$B3993))</f>
        <v/>
      </c>
      <c r="R3993" t="str">
        <f>IF(ISBLANK(A3993),"",SUMIF($A$3:$A3993,R$2,$B$3:$B3993))</f>
        <v/>
      </c>
      <c r="T3993" s="2" t="str">
        <f t="shared" si="499"/>
        <v/>
      </c>
      <c r="U3993" s="2" t="str">
        <f t="shared" si="500"/>
        <v/>
      </c>
      <c r="V3993" s="2" t="str">
        <f t="shared" si="501"/>
        <v/>
      </c>
      <c r="W3993" s="2" t="str">
        <f t="shared" si="502"/>
        <v/>
      </c>
    </row>
    <row r="3994" spans="8:23" x14ac:dyDescent="0.3">
      <c r="H3994" s="12">
        <f t="shared" si="503"/>
        <v>0</v>
      </c>
      <c r="I3994" s="2" t="str">
        <f t="shared" si="496"/>
        <v/>
      </c>
      <c r="J3994" s="2" t="str">
        <f>IF(ISBLANK(A3994),"",-SUM(I$3:I3994))</f>
        <v/>
      </c>
      <c r="K3994" s="2" t="str">
        <f t="shared" si="497"/>
        <v/>
      </c>
      <c r="L3994" s="7" t="str">
        <f t="shared" si="498"/>
        <v/>
      </c>
      <c r="M3994" s="7" t="str">
        <f>IF(ISBLANK(A3994),"",K3994/($M$1+SUM(K$3:K3993)))</f>
        <v/>
      </c>
      <c r="N3994" t="str">
        <f>IF(ISBLANK(A3994),"",IF(H3995=0,NETWORKDAYS($H$3,H3994,holiday!$B$2:$B$10),IF(DAY(H3994)&lt;DAY(H3995),NETWORKDAYS($H$3,H3994,holiday!$B$2:$B$10),0)))</f>
        <v/>
      </c>
      <c r="O3994" t="str">
        <f>IF(ISBLANK(A3994),"",SUMIF($A$3:$A3994,O$2,$B$3:$B3994))</f>
        <v/>
      </c>
      <c r="P3994" t="str">
        <f>IF(ISBLANK(A3994),"",SUMIF($A$3:$A3994,P$2,$B$3:$B3994))</f>
        <v/>
      </c>
      <c r="Q3994" t="str">
        <f>IF(ISBLANK(A3994),"",SUMIF($A$3:$A3994,Q$2,$B$3:$B3994))</f>
        <v/>
      </c>
      <c r="R3994" t="str">
        <f>IF(ISBLANK(A3994),"",SUMIF($A$3:$A3994,R$2,$B$3:$B3994))</f>
        <v/>
      </c>
      <c r="T3994" s="2" t="str">
        <f t="shared" si="499"/>
        <v/>
      </c>
      <c r="U3994" s="2" t="str">
        <f t="shared" si="500"/>
        <v/>
      </c>
      <c r="V3994" s="2" t="str">
        <f t="shared" si="501"/>
        <v/>
      </c>
      <c r="W3994" s="2" t="str">
        <f t="shared" si="502"/>
        <v/>
      </c>
    </row>
    <row r="3995" spans="8:23" x14ac:dyDescent="0.3">
      <c r="H3995" s="12">
        <f t="shared" si="503"/>
        <v>0</v>
      </c>
      <c r="I3995" s="2" t="str">
        <f t="shared" si="496"/>
        <v/>
      </c>
      <c r="J3995" s="2" t="str">
        <f>IF(ISBLANK(A3995),"",-SUM(I$3:I3995))</f>
        <v/>
      </c>
      <c r="K3995" s="2" t="str">
        <f t="shared" si="497"/>
        <v/>
      </c>
      <c r="L3995" s="7" t="str">
        <f t="shared" si="498"/>
        <v/>
      </c>
      <c r="M3995" s="7" t="str">
        <f>IF(ISBLANK(A3995),"",K3995/($M$1+SUM(K$3:K3994)))</f>
        <v/>
      </c>
      <c r="N3995" t="str">
        <f>IF(ISBLANK(A3995),"",IF(H3996=0,NETWORKDAYS($H$3,H3995,holiday!$B$2:$B$10),IF(DAY(H3995)&lt;DAY(H3996),NETWORKDAYS($H$3,H3995,holiday!$B$2:$B$10),0)))</f>
        <v/>
      </c>
      <c r="O3995" t="str">
        <f>IF(ISBLANK(A3995),"",SUMIF($A$3:$A3995,O$2,$B$3:$B3995))</f>
        <v/>
      </c>
      <c r="P3995" t="str">
        <f>IF(ISBLANK(A3995),"",SUMIF($A$3:$A3995,P$2,$B$3:$B3995))</f>
        <v/>
      </c>
      <c r="Q3995" t="str">
        <f>IF(ISBLANK(A3995),"",SUMIF($A$3:$A3995,Q$2,$B$3:$B3995))</f>
        <v/>
      </c>
      <c r="R3995" t="str">
        <f>IF(ISBLANK(A3995),"",SUMIF($A$3:$A3995,R$2,$B$3:$B3995))</f>
        <v/>
      </c>
      <c r="T3995" s="2" t="str">
        <f t="shared" si="499"/>
        <v/>
      </c>
      <c r="U3995" s="2" t="str">
        <f t="shared" si="500"/>
        <v/>
      </c>
      <c r="V3995" s="2" t="str">
        <f t="shared" si="501"/>
        <v/>
      </c>
      <c r="W3995" s="2" t="str">
        <f t="shared" si="502"/>
        <v/>
      </c>
    </row>
    <row r="3996" spans="8:23" x14ac:dyDescent="0.3">
      <c r="H3996" s="12">
        <f t="shared" si="503"/>
        <v>0</v>
      </c>
      <c r="I3996" s="2" t="str">
        <f t="shared" si="496"/>
        <v/>
      </c>
      <c r="J3996" s="2" t="str">
        <f>IF(ISBLANK(A3996),"",-SUM(I$3:I3996))</f>
        <v/>
      </c>
      <c r="K3996" s="2" t="str">
        <f t="shared" si="497"/>
        <v/>
      </c>
      <c r="L3996" s="7" t="str">
        <f t="shared" si="498"/>
        <v/>
      </c>
      <c r="M3996" s="7" t="str">
        <f>IF(ISBLANK(A3996),"",K3996/($M$1+SUM(K$3:K3995)))</f>
        <v/>
      </c>
      <c r="N3996" t="str">
        <f>IF(ISBLANK(A3996),"",IF(H3997=0,NETWORKDAYS($H$3,H3996,holiday!$B$2:$B$10),IF(DAY(H3996)&lt;DAY(H3997),NETWORKDAYS($H$3,H3996,holiday!$B$2:$B$10),0)))</f>
        <v/>
      </c>
      <c r="O3996" t="str">
        <f>IF(ISBLANK(A3996),"",SUMIF($A$3:$A3996,O$2,$B$3:$B3996))</f>
        <v/>
      </c>
      <c r="P3996" t="str">
        <f>IF(ISBLANK(A3996),"",SUMIF($A$3:$A3996,P$2,$B$3:$B3996))</f>
        <v/>
      </c>
      <c r="Q3996" t="str">
        <f>IF(ISBLANK(A3996),"",SUMIF($A$3:$A3996,Q$2,$B$3:$B3996))</f>
        <v/>
      </c>
      <c r="R3996" t="str">
        <f>IF(ISBLANK(A3996),"",SUMIF($A$3:$A3996,R$2,$B$3:$B3996))</f>
        <v/>
      </c>
      <c r="T3996" s="2" t="str">
        <f t="shared" si="499"/>
        <v/>
      </c>
      <c r="U3996" s="2" t="str">
        <f t="shared" si="500"/>
        <v/>
      </c>
      <c r="V3996" s="2" t="str">
        <f t="shared" si="501"/>
        <v/>
      </c>
      <c r="W3996" s="2" t="str">
        <f t="shared" si="502"/>
        <v/>
      </c>
    </row>
    <row r="3997" spans="8:23" x14ac:dyDescent="0.3">
      <c r="H3997" s="12">
        <f t="shared" si="503"/>
        <v>0</v>
      </c>
      <c r="I3997" s="2" t="str">
        <f t="shared" si="496"/>
        <v/>
      </c>
      <c r="J3997" s="2" t="str">
        <f>IF(ISBLANK(A3997),"",-SUM(I$3:I3997))</f>
        <v/>
      </c>
      <c r="K3997" s="2" t="str">
        <f t="shared" si="497"/>
        <v/>
      </c>
      <c r="L3997" s="7" t="str">
        <f t="shared" si="498"/>
        <v/>
      </c>
      <c r="M3997" s="7" t="str">
        <f>IF(ISBLANK(A3997),"",K3997/($M$1+SUM(K$3:K3996)))</f>
        <v/>
      </c>
      <c r="N3997" t="str">
        <f>IF(ISBLANK(A3997),"",IF(H3998=0,NETWORKDAYS($H$3,H3997,holiday!$B$2:$B$10),IF(DAY(H3997)&lt;DAY(H3998),NETWORKDAYS($H$3,H3997,holiday!$B$2:$B$10),0)))</f>
        <v/>
      </c>
      <c r="O3997" t="str">
        <f>IF(ISBLANK(A3997),"",SUMIF($A$3:$A3997,O$2,$B$3:$B3997))</f>
        <v/>
      </c>
      <c r="P3997" t="str">
        <f>IF(ISBLANK(A3997),"",SUMIF($A$3:$A3997,P$2,$B$3:$B3997))</f>
        <v/>
      </c>
      <c r="Q3997" t="str">
        <f>IF(ISBLANK(A3997),"",SUMIF($A$3:$A3997,Q$2,$B$3:$B3997))</f>
        <v/>
      </c>
      <c r="R3997" t="str">
        <f>IF(ISBLANK(A3997),"",SUMIF($A$3:$A3997,R$2,$B$3:$B3997))</f>
        <v/>
      </c>
      <c r="T3997" s="2" t="str">
        <f t="shared" si="499"/>
        <v/>
      </c>
      <c r="U3997" s="2" t="str">
        <f t="shared" si="500"/>
        <v/>
      </c>
      <c r="V3997" s="2" t="str">
        <f t="shared" si="501"/>
        <v/>
      </c>
      <c r="W3997" s="2" t="str">
        <f t="shared" si="502"/>
        <v/>
      </c>
    </row>
    <row r="3998" spans="8:23" x14ac:dyDescent="0.3">
      <c r="H3998" s="12">
        <f t="shared" si="503"/>
        <v>0</v>
      </c>
      <c r="I3998" s="2" t="str">
        <f t="shared" si="496"/>
        <v/>
      </c>
      <c r="J3998" s="2" t="str">
        <f>IF(ISBLANK(A3998),"",-SUM(I$3:I3998))</f>
        <v/>
      </c>
      <c r="K3998" s="2" t="str">
        <f t="shared" si="497"/>
        <v/>
      </c>
      <c r="L3998" s="7" t="str">
        <f t="shared" si="498"/>
        <v/>
      </c>
      <c r="M3998" s="7" t="str">
        <f>IF(ISBLANK(A3998),"",K3998/($M$1+SUM(K$3:K3997)))</f>
        <v/>
      </c>
      <c r="N3998" t="str">
        <f>IF(ISBLANK(A3998),"",IF(H3999=0,NETWORKDAYS($H$3,H3998,holiday!$B$2:$B$10),IF(DAY(H3998)&lt;DAY(H3999),NETWORKDAYS($H$3,H3998,holiday!$B$2:$B$10),0)))</f>
        <v/>
      </c>
      <c r="O3998" t="str">
        <f>IF(ISBLANK(A3998),"",SUMIF($A$3:$A3998,O$2,$B$3:$B3998))</f>
        <v/>
      </c>
      <c r="P3998" t="str">
        <f>IF(ISBLANK(A3998),"",SUMIF($A$3:$A3998,P$2,$B$3:$B3998))</f>
        <v/>
      </c>
      <c r="Q3998" t="str">
        <f>IF(ISBLANK(A3998),"",SUMIF($A$3:$A3998,Q$2,$B$3:$B3998))</f>
        <v/>
      </c>
      <c r="R3998" t="str">
        <f>IF(ISBLANK(A3998),"",SUMIF($A$3:$A3998,R$2,$B$3:$B3998))</f>
        <v/>
      </c>
      <c r="T3998" s="2" t="str">
        <f t="shared" si="499"/>
        <v/>
      </c>
      <c r="U3998" s="2" t="str">
        <f t="shared" si="500"/>
        <v/>
      </c>
      <c r="V3998" s="2" t="str">
        <f t="shared" si="501"/>
        <v/>
      </c>
      <c r="W3998" s="2" t="str">
        <f t="shared" si="502"/>
        <v/>
      </c>
    </row>
    <row r="3999" spans="8:23" x14ac:dyDescent="0.3">
      <c r="H3999" s="12">
        <f t="shared" si="503"/>
        <v>0</v>
      </c>
      <c r="I3999" s="2" t="str">
        <f t="shared" si="496"/>
        <v/>
      </c>
      <c r="J3999" s="2" t="str">
        <f>IF(ISBLANK(A3999),"",-SUM(I$3:I3999))</f>
        <v/>
      </c>
      <c r="K3999" s="2" t="str">
        <f t="shared" si="497"/>
        <v/>
      </c>
      <c r="L3999" s="7" t="str">
        <f t="shared" si="498"/>
        <v/>
      </c>
      <c r="M3999" s="7" t="str">
        <f>IF(ISBLANK(A3999),"",K3999/($M$1+SUM(K$3:K3998)))</f>
        <v/>
      </c>
      <c r="N3999" t="str">
        <f>IF(ISBLANK(A3999),"",IF(H4000=0,NETWORKDAYS($H$3,H3999,holiday!$B$2:$B$10),IF(DAY(H3999)&lt;DAY(H4000),NETWORKDAYS($H$3,H3999,holiday!$B$2:$B$10),0)))</f>
        <v/>
      </c>
      <c r="O3999" t="str">
        <f>IF(ISBLANK(A3999),"",SUMIF($A$3:$A3999,O$2,$B$3:$B3999))</f>
        <v/>
      </c>
      <c r="P3999" t="str">
        <f>IF(ISBLANK(A3999),"",SUMIF($A$3:$A3999,P$2,$B$3:$B3999))</f>
        <v/>
      </c>
      <c r="Q3999" t="str">
        <f>IF(ISBLANK(A3999),"",SUMIF($A$3:$A3999,Q$2,$B$3:$B3999))</f>
        <v/>
      </c>
      <c r="R3999" t="str">
        <f>IF(ISBLANK(A3999),"",SUMIF($A$3:$A3999,R$2,$B$3:$B3999))</f>
        <v/>
      </c>
      <c r="T3999" s="2" t="str">
        <f t="shared" si="499"/>
        <v/>
      </c>
      <c r="U3999" s="2" t="str">
        <f t="shared" si="500"/>
        <v/>
      </c>
      <c r="V3999" s="2" t="str">
        <f t="shared" si="501"/>
        <v/>
      </c>
      <c r="W3999" s="2" t="str">
        <f t="shared" si="502"/>
        <v/>
      </c>
    </row>
    <row r="4000" spans="8:23" x14ac:dyDescent="0.3">
      <c r="H4000" s="12">
        <f t="shared" si="503"/>
        <v>0</v>
      </c>
      <c r="I4000" s="2" t="str">
        <f t="shared" si="496"/>
        <v/>
      </c>
      <c r="J4000" s="2" t="str">
        <f>IF(ISBLANK(A4000),"",-SUM(I$3:I4000))</f>
        <v/>
      </c>
      <c r="K4000" s="2" t="str">
        <f t="shared" si="497"/>
        <v/>
      </c>
      <c r="L4000" s="7" t="str">
        <f t="shared" si="498"/>
        <v/>
      </c>
      <c r="M4000" s="7" t="str">
        <f>IF(ISBLANK(A4000),"",K4000/($M$1+SUM(K$3:K3999)))</f>
        <v/>
      </c>
      <c r="N4000" t="str">
        <f>IF(ISBLANK(A4000),"",IF(H4001=0,NETWORKDAYS($H$3,H4000,holiday!$B$2:$B$10),IF(DAY(H4000)&lt;DAY(H4001),NETWORKDAYS($H$3,H4000,holiday!$B$2:$B$10),0)))</f>
        <v/>
      </c>
      <c r="O4000" t="str">
        <f>IF(ISBLANK(A4000),"",SUMIF($A$3:$A4000,O$2,$B$3:$B4000))</f>
        <v/>
      </c>
      <c r="P4000" t="str">
        <f>IF(ISBLANK(A4000),"",SUMIF($A$3:$A4000,P$2,$B$3:$B4000))</f>
        <v/>
      </c>
      <c r="Q4000" t="str">
        <f>IF(ISBLANK(A4000),"",SUMIF($A$3:$A4000,Q$2,$B$3:$B4000))</f>
        <v/>
      </c>
      <c r="R4000" t="str">
        <f>IF(ISBLANK(A4000),"",SUMIF($A$3:$A4000,R$2,$B$3:$B4000))</f>
        <v/>
      </c>
      <c r="T4000" s="2" t="str">
        <f t="shared" si="499"/>
        <v/>
      </c>
      <c r="U4000" s="2" t="str">
        <f t="shared" si="500"/>
        <v/>
      </c>
      <c r="V4000" s="2" t="str">
        <f t="shared" si="501"/>
        <v/>
      </c>
      <c r="W4000" s="2" t="str">
        <f t="shared" si="502"/>
        <v/>
      </c>
    </row>
    <row r="4001" spans="8:23" x14ac:dyDescent="0.3">
      <c r="H4001" s="12">
        <f t="shared" si="503"/>
        <v>0</v>
      </c>
      <c r="I4001" s="2" t="str">
        <f t="shared" si="496"/>
        <v/>
      </c>
      <c r="J4001" s="2" t="str">
        <f>IF(ISBLANK(A4001),"",-SUM(I$3:I4001))</f>
        <v/>
      </c>
      <c r="K4001" s="2" t="str">
        <f t="shared" si="497"/>
        <v/>
      </c>
      <c r="L4001" s="7" t="str">
        <f t="shared" si="498"/>
        <v/>
      </c>
      <c r="M4001" s="7" t="str">
        <f>IF(ISBLANK(A4001),"",K4001/($M$1+SUM(K$3:K4000)))</f>
        <v/>
      </c>
      <c r="N4001" t="str">
        <f>IF(ISBLANK(A4001),"",IF(H4002=0,NETWORKDAYS($H$3,H4001,holiday!$B$2:$B$10),IF(DAY(H4001)&lt;DAY(H4002),NETWORKDAYS($H$3,H4001,holiday!$B$2:$B$10),0)))</f>
        <v/>
      </c>
      <c r="O4001" t="str">
        <f>IF(ISBLANK(A4001),"",SUMIF($A$3:$A4001,O$2,$B$3:$B4001))</f>
        <v/>
      </c>
      <c r="P4001" t="str">
        <f>IF(ISBLANK(A4001),"",SUMIF($A$3:$A4001,P$2,$B$3:$B4001))</f>
        <v/>
      </c>
      <c r="Q4001" t="str">
        <f>IF(ISBLANK(A4001),"",SUMIF($A$3:$A4001,Q$2,$B$3:$B4001))</f>
        <v/>
      </c>
      <c r="R4001" t="str">
        <f>IF(ISBLANK(A4001),"",SUMIF($A$3:$A4001,R$2,$B$3:$B4001))</f>
        <v/>
      </c>
      <c r="T4001" s="2" t="str">
        <f t="shared" si="499"/>
        <v/>
      </c>
      <c r="U4001" s="2" t="str">
        <f t="shared" si="500"/>
        <v/>
      </c>
      <c r="V4001" s="2" t="str">
        <f t="shared" si="501"/>
        <v/>
      </c>
      <c r="W4001" s="2" t="str">
        <f t="shared" si="502"/>
        <v/>
      </c>
    </row>
    <row r="4002" spans="8:23" x14ac:dyDescent="0.3">
      <c r="H4002" s="12">
        <f t="shared" si="503"/>
        <v>0</v>
      </c>
      <c r="I4002" s="2" t="str">
        <f t="shared" si="496"/>
        <v/>
      </c>
      <c r="J4002" s="2" t="str">
        <f>IF(ISBLANK(A4002),"",-SUM(I$3:I4002))</f>
        <v/>
      </c>
      <c r="K4002" s="2" t="str">
        <f t="shared" si="497"/>
        <v/>
      </c>
      <c r="L4002" s="7" t="str">
        <f t="shared" si="498"/>
        <v/>
      </c>
      <c r="M4002" s="7" t="str">
        <f>IF(ISBLANK(A4002),"",K4002/($M$1+SUM(K$3:K4001)))</f>
        <v/>
      </c>
      <c r="N4002" t="str">
        <f>IF(ISBLANK(A4002),"",IF(H4003=0,NETWORKDAYS($H$3,H4002,holiday!$B$2:$B$10),IF(DAY(H4002)&lt;DAY(H4003),NETWORKDAYS($H$3,H4002,holiday!$B$2:$B$10),0)))</f>
        <v/>
      </c>
      <c r="O4002" t="str">
        <f>IF(ISBLANK(A4002),"",SUMIF($A$3:$A4002,O$2,$B$3:$B4002))</f>
        <v/>
      </c>
      <c r="P4002" t="str">
        <f>IF(ISBLANK(A4002),"",SUMIF($A$3:$A4002,P$2,$B$3:$B4002))</f>
        <v/>
      </c>
      <c r="Q4002" t="str">
        <f>IF(ISBLANK(A4002),"",SUMIF($A$3:$A4002,Q$2,$B$3:$B4002))</f>
        <v/>
      </c>
      <c r="R4002" t="str">
        <f>IF(ISBLANK(A4002),"",SUMIF($A$3:$A4002,R$2,$B$3:$B4002))</f>
        <v/>
      </c>
      <c r="T4002" s="2" t="str">
        <f t="shared" si="499"/>
        <v/>
      </c>
      <c r="U4002" s="2" t="str">
        <f t="shared" si="500"/>
        <v/>
      </c>
      <c r="V4002" s="2" t="str">
        <f t="shared" si="501"/>
        <v/>
      </c>
      <c r="W4002" s="2" t="str">
        <f t="shared" si="502"/>
        <v/>
      </c>
    </row>
    <row r="4003" spans="8:23" x14ac:dyDescent="0.3">
      <c r="H4003" s="12">
        <f t="shared" si="503"/>
        <v>0</v>
      </c>
      <c r="I4003" s="2" t="str">
        <f t="shared" si="496"/>
        <v/>
      </c>
      <c r="J4003" s="2" t="str">
        <f>IF(ISBLANK(A4003),"",-SUM(I$3:I4003))</f>
        <v/>
      </c>
      <c r="K4003" s="2" t="str">
        <f t="shared" si="497"/>
        <v/>
      </c>
      <c r="L4003" s="7" t="str">
        <f t="shared" si="498"/>
        <v/>
      </c>
      <c r="M4003" s="7" t="str">
        <f>IF(ISBLANK(A4003),"",K4003/($M$1+SUM(K$3:K4002)))</f>
        <v/>
      </c>
      <c r="N4003" t="str">
        <f>IF(ISBLANK(A4003),"",IF(H4004=0,NETWORKDAYS($H$3,H4003,holiday!$B$2:$B$10),IF(DAY(H4003)&lt;DAY(H4004),NETWORKDAYS($H$3,H4003,holiday!$B$2:$B$10),0)))</f>
        <v/>
      </c>
      <c r="O4003" t="str">
        <f>IF(ISBLANK(A4003),"",SUMIF($A$3:$A4003,O$2,$B$3:$B4003))</f>
        <v/>
      </c>
      <c r="P4003" t="str">
        <f>IF(ISBLANK(A4003),"",SUMIF($A$3:$A4003,P$2,$B$3:$B4003))</f>
        <v/>
      </c>
      <c r="Q4003" t="str">
        <f>IF(ISBLANK(A4003),"",SUMIF($A$3:$A4003,Q$2,$B$3:$B4003))</f>
        <v/>
      </c>
      <c r="R4003" t="str">
        <f>IF(ISBLANK(A4003),"",SUMIF($A$3:$A4003,R$2,$B$3:$B4003))</f>
        <v/>
      </c>
      <c r="T4003" s="2" t="str">
        <f t="shared" si="499"/>
        <v/>
      </c>
      <c r="U4003" s="2" t="str">
        <f t="shared" si="500"/>
        <v/>
      </c>
      <c r="V4003" s="2" t="str">
        <f t="shared" si="501"/>
        <v/>
      </c>
      <c r="W4003" s="2" t="str">
        <f t="shared" si="502"/>
        <v/>
      </c>
    </row>
    <row r="4004" spans="8:23" x14ac:dyDescent="0.3">
      <c r="H4004" s="12">
        <f t="shared" si="503"/>
        <v>0</v>
      </c>
      <c r="I4004" s="2" t="str">
        <f t="shared" si="496"/>
        <v/>
      </c>
      <c r="J4004" s="2" t="str">
        <f>IF(ISBLANK(A4004),"",-SUM(I$3:I4004))</f>
        <v/>
      </c>
      <c r="K4004" s="2" t="str">
        <f t="shared" si="497"/>
        <v/>
      </c>
      <c r="L4004" s="7" t="str">
        <f t="shared" si="498"/>
        <v/>
      </c>
      <c r="M4004" s="7" t="str">
        <f>IF(ISBLANK(A4004),"",K4004/($M$1+SUM(K$3:K4003)))</f>
        <v/>
      </c>
      <c r="N4004" t="str">
        <f>IF(ISBLANK(A4004),"",IF(H4005=0,NETWORKDAYS($H$3,H4004,holiday!$B$2:$B$10),IF(DAY(H4004)&lt;DAY(H4005),NETWORKDAYS($H$3,H4004,holiday!$B$2:$B$10),0)))</f>
        <v/>
      </c>
      <c r="O4004" t="str">
        <f>IF(ISBLANK(A4004),"",SUMIF($A$3:$A4004,O$2,$B$3:$B4004))</f>
        <v/>
      </c>
      <c r="P4004" t="str">
        <f>IF(ISBLANK(A4004),"",SUMIF($A$3:$A4004,P$2,$B$3:$B4004))</f>
        <v/>
      </c>
      <c r="Q4004" t="str">
        <f>IF(ISBLANK(A4004),"",SUMIF($A$3:$A4004,Q$2,$B$3:$B4004))</f>
        <v/>
      </c>
      <c r="R4004" t="str">
        <f>IF(ISBLANK(A4004),"",SUMIF($A$3:$A4004,R$2,$B$3:$B4004))</f>
        <v/>
      </c>
      <c r="T4004" s="2" t="str">
        <f t="shared" si="499"/>
        <v/>
      </c>
      <c r="U4004" s="2" t="str">
        <f t="shared" si="500"/>
        <v/>
      </c>
      <c r="V4004" s="2" t="str">
        <f t="shared" si="501"/>
        <v/>
      </c>
      <c r="W4004" s="2" t="str">
        <f t="shared" si="502"/>
        <v/>
      </c>
    </row>
    <row r="4005" spans="8:23" x14ac:dyDescent="0.3">
      <c r="H4005" s="12">
        <f t="shared" si="503"/>
        <v>0</v>
      </c>
      <c r="I4005" s="2" t="str">
        <f t="shared" si="496"/>
        <v/>
      </c>
      <c r="J4005" s="2" t="str">
        <f>IF(ISBLANK(A4005),"",-SUM(I$3:I4005))</f>
        <v/>
      </c>
      <c r="K4005" s="2" t="str">
        <f t="shared" si="497"/>
        <v/>
      </c>
      <c r="L4005" s="7" t="str">
        <f t="shared" si="498"/>
        <v/>
      </c>
      <c r="M4005" s="7" t="str">
        <f>IF(ISBLANK(A4005),"",K4005/($M$1+SUM(K$3:K4004)))</f>
        <v/>
      </c>
      <c r="N4005" t="str">
        <f>IF(ISBLANK(A4005),"",IF(H4006=0,NETWORKDAYS($H$3,H4005,holiday!$B$2:$B$10),IF(DAY(H4005)&lt;DAY(H4006),NETWORKDAYS($H$3,H4005,holiday!$B$2:$B$10),0)))</f>
        <v/>
      </c>
      <c r="O4005" t="str">
        <f>IF(ISBLANK(A4005),"",SUMIF($A$3:$A4005,O$2,$B$3:$B4005))</f>
        <v/>
      </c>
      <c r="P4005" t="str">
        <f>IF(ISBLANK(A4005),"",SUMIF($A$3:$A4005,P$2,$B$3:$B4005))</f>
        <v/>
      </c>
      <c r="Q4005" t="str">
        <f>IF(ISBLANK(A4005),"",SUMIF($A$3:$A4005,Q$2,$B$3:$B4005))</f>
        <v/>
      </c>
      <c r="R4005" t="str">
        <f>IF(ISBLANK(A4005),"",SUMIF($A$3:$A4005,R$2,$B$3:$B4005))</f>
        <v/>
      </c>
      <c r="T4005" s="2" t="str">
        <f t="shared" si="499"/>
        <v/>
      </c>
      <c r="U4005" s="2" t="str">
        <f t="shared" si="500"/>
        <v/>
      </c>
      <c r="V4005" s="2" t="str">
        <f t="shared" si="501"/>
        <v/>
      </c>
      <c r="W4005" s="2" t="str">
        <f t="shared" si="502"/>
        <v/>
      </c>
    </row>
    <row r="4006" spans="8:23" x14ac:dyDescent="0.3">
      <c r="H4006" s="12">
        <f t="shared" si="503"/>
        <v>0</v>
      </c>
      <c r="I4006" s="2" t="str">
        <f t="shared" si="496"/>
        <v/>
      </c>
      <c r="J4006" s="2" t="str">
        <f>IF(ISBLANK(A4006),"",-SUM(I$3:I4006))</f>
        <v/>
      </c>
      <c r="K4006" s="2" t="str">
        <f t="shared" si="497"/>
        <v/>
      </c>
      <c r="L4006" s="7" t="str">
        <f t="shared" si="498"/>
        <v/>
      </c>
      <c r="M4006" s="7" t="str">
        <f>IF(ISBLANK(A4006),"",K4006/($M$1+SUM(K$3:K4005)))</f>
        <v/>
      </c>
      <c r="N4006" t="str">
        <f>IF(ISBLANK(A4006),"",IF(H4007=0,NETWORKDAYS($H$3,H4006,holiday!$B$2:$B$10),IF(DAY(H4006)&lt;DAY(H4007),NETWORKDAYS($H$3,H4006,holiday!$B$2:$B$10),0)))</f>
        <v/>
      </c>
      <c r="O4006" t="str">
        <f>IF(ISBLANK(A4006),"",SUMIF($A$3:$A4006,O$2,$B$3:$B4006))</f>
        <v/>
      </c>
      <c r="P4006" t="str">
        <f>IF(ISBLANK(A4006),"",SUMIF($A$3:$A4006,P$2,$B$3:$B4006))</f>
        <v/>
      </c>
      <c r="Q4006" t="str">
        <f>IF(ISBLANK(A4006),"",SUMIF($A$3:$A4006,Q$2,$B$3:$B4006))</f>
        <v/>
      </c>
      <c r="R4006" t="str">
        <f>IF(ISBLANK(A4006),"",SUMIF($A$3:$A4006,R$2,$B$3:$B4006))</f>
        <v/>
      </c>
      <c r="T4006" s="2" t="str">
        <f t="shared" si="499"/>
        <v/>
      </c>
      <c r="U4006" s="2" t="str">
        <f t="shared" si="500"/>
        <v/>
      </c>
      <c r="V4006" s="2" t="str">
        <f t="shared" si="501"/>
        <v/>
      </c>
      <c r="W4006" s="2" t="str">
        <f t="shared" si="502"/>
        <v/>
      </c>
    </row>
    <row r="4007" spans="8:23" x14ac:dyDescent="0.3">
      <c r="H4007" s="12">
        <f t="shared" si="503"/>
        <v>0</v>
      </c>
      <c r="I4007" s="2" t="str">
        <f t="shared" si="496"/>
        <v/>
      </c>
      <c r="J4007" s="2" t="str">
        <f>IF(ISBLANK(A4007),"",-SUM(I$3:I4007))</f>
        <v/>
      </c>
      <c r="K4007" s="2" t="str">
        <f t="shared" si="497"/>
        <v/>
      </c>
      <c r="L4007" s="7" t="str">
        <f t="shared" si="498"/>
        <v/>
      </c>
      <c r="M4007" s="7" t="str">
        <f>IF(ISBLANK(A4007),"",K4007/($M$1+SUM(K$3:K4006)))</f>
        <v/>
      </c>
      <c r="N4007" t="str">
        <f>IF(ISBLANK(A4007),"",IF(H4008=0,NETWORKDAYS($H$3,H4007,holiday!$B$2:$B$10),IF(DAY(H4007)&lt;DAY(H4008),NETWORKDAYS($H$3,H4007,holiday!$B$2:$B$10),0)))</f>
        <v/>
      </c>
      <c r="O4007" t="str">
        <f>IF(ISBLANK(A4007),"",SUMIF($A$3:$A4007,O$2,$B$3:$B4007))</f>
        <v/>
      </c>
      <c r="P4007" t="str">
        <f>IF(ISBLANK(A4007),"",SUMIF($A$3:$A4007,P$2,$B$3:$B4007))</f>
        <v/>
      </c>
      <c r="Q4007" t="str">
        <f>IF(ISBLANK(A4007),"",SUMIF($A$3:$A4007,Q$2,$B$3:$B4007))</f>
        <v/>
      </c>
      <c r="R4007" t="str">
        <f>IF(ISBLANK(A4007),"",SUMIF($A$3:$A4007,R$2,$B$3:$B4007))</f>
        <v/>
      </c>
      <c r="T4007" s="2" t="str">
        <f t="shared" si="499"/>
        <v/>
      </c>
      <c r="U4007" s="2" t="str">
        <f t="shared" si="500"/>
        <v/>
      </c>
      <c r="V4007" s="2" t="str">
        <f t="shared" si="501"/>
        <v/>
      </c>
      <c r="W4007" s="2" t="str">
        <f t="shared" si="502"/>
        <v/>
      </c>
    </row>
    <row r="4008" spans="8:23" x14ac:dyDescent="0.3">
      <c r="H4008" s="12">
        <f t="shared" si="503"/>
        <v>0</v>
      </c>
      <c r="I4008" s="2" t="str">
        <f t="shared" ref="I4008:I4071" si="504">IF(ISBLANK(A4008),"",-B4008*C4008)</f>
        <v/>
      </c>
      <c r="J4008" s="2" t="str">
        <f>IF(ISBLANK(A4008),"",-SUM(I$3:I4008))</f>
        <v/>
      </c>
      <c r="K4008" s="2" t="str">
        <f t="shared" ref="K4008:K4071" si="505">IF(ISBLANK(A4008),"",SUMPRODUCT(O4008:R4008,T4008:W4008)-J4008)</f>
        <v/>
      </c>
      <c r="L4008" s="7" t="str">
        <f t="shared" ref="L4008:L4071" si="506">IF(ISBLANK(A4008),"",K4008/$M$1)</f>
        <v/>
      </c>
      <c r="M4008" s="7" t="str">
        <f>IF(ISBLANK(A4008),"",K4008/($M$1+SUM(K$3:K4007)))</f>
        <v/>
      </c>
      <c r="N4008" t="str">
        <f>IF(ISBLANK(A4008),"",IF(H4009=0,NETWORKDAYS($H$3,H4008,holiday!$B$2:$B$10),IF(DAY(H4008)&lt;DAY(H4009),NETWORKDAYS($H$3,H4008,holiday!$B$2:$B$10),0)))</f>
        <v/>
      </c>
      <c r="O4008" t="str">
        <f>IF(ISBLANK(A4008),"",SUMIF($A$3:$A4008,O$2,$B$3:$B4008))</f>
        <v/>
      </c>
      <c r="P4008" t="str">
        <f>IF(ISBLANK(A4008),"",SUMIF($A$3:$A4008,P$2,$B$3:$B4008))</f>
        <v/>
      </c>
      <c r="Q4008" t="str">
        <f>IF(ISBLANK(A4008),"",SUMIF($A$3:$A4008,Q$2,$B$3:$B4008))</f>
        <v/>
      </c>
      <c r="R4008" t="str">
        <f>IF(ISBLANK(A4008),"",SUMIF($A$3:$A4008,R$2,$B$3:$B4008))</f>
        <v/>
      </c>
      <c r="T4008" s="2" t="str">
        <f t="shared" ref="T4008:T4071" si="507">IF(ISBLANK(A4008),"",IF($A4008=T$2,$C4008,T4007))</f>
        <v/>
      </c>
      <c r="U4008" s="2" t="str">
        <f t="shared" ref="U4008:U4071" si="508">IF(ISBLANK(A4008),"",IF($A4008=U$2,$C4008,U4007))</f>
        <v/>
      </c>
      <c r="V4008" s="2" t="str">
        <f t="shared" ref="V4008:V4071" si="509">IF(ISBLANK(A4008),"",IF($A4008=V$2,$C4008,V4007))</f>
        <v/>
      </c>
      <c r="W4008" s="2" t="str">
        <f t="shared" ref="W4008:W4071" si="510">IF(ISBLANK(A4008),"",IF($A4008=W$2,$C4008,W4007))</f>
        <v/>
      </c>
    </row>
    <row r="4009" spans="8:23" x14ac:dyDescent="0.3">
      <c r="H4009" s="12">
        <f t="shared" si="503"/>
        <v>0</v>
      </c>
      <c r="I4009" s="2" t="str">
        <f t="shared" si="504"/>
        <v/>
      </c>
      <c r="J4009" s="2" t="str">
        <f>IF(ISBLANK(A4009),"",-SUM(I$3:I4009))</f>
        <v/>
      </c>
      <c r="K4009" s="2" t="str">
        <f t="shared" si="505"/>
        <v/>
      </c>
      <c r="L4009" s="7" t="str">
        <f t="shared" si="506"/>
        <v/>
      </c>
      <c r="M4009" s="7" t="str">
        <f>IF(ISBLANK(A4009),"",K4009/($M$1+SUM(K$3:K4008)))</f>
        <v/>
      </c>
      <c r="N4009" t="str">
        <f>IF(ISBLANK(A4009),"",IF(H4010=0,NETWORKDAYS($H$3,H4009,holiday!$B$2:$B$10),IF(DAY(H4009)&lt;DAY(H4010),NETWORKDAYS($H$3,H4009,holiday!$B$2:$B$10),0)))</f>
        <v/>
      </c>
      <c r="O4009" t="str">
        <f>IF(ISBLANK(A4009),"",SUMIF($A$3:$A4009,O$2,$B$3:$B4009))</f>
        <v/>
      </c>
      <c r="P4009" t="str">
        <f>IF(ISBLANK(A4009),"",SUMIF($A$3:$A4009,P$2,$B$3:$B4009))</f>
        <v/>
      </c>
      <c r="Q4009" t="str">
        <f>IF(ISBLANK(A4009),"",SUMIF($A$3:$A4009,Q$2,$B$3:$B4009))</f>
        <v/>
      </c>
      <c r="R4009" t="str">
        <f>IF(ISBLANK(A4009),"",SUMIF($A$3:$A4009,R$2,$B$3:$B4009))</f>
        <v/>
      </c>
      <c r="T4009" s="2" t="str">
        <f t="shared" si="507"/>
        <v/>
      </c>
      <c r="U4009" s="2" t="str">
        <f t="shared" si="508"/>
        <v/>
      </c>
      <c r="V4009" s="2" t="str">
        <f t="shared" si="509"/>
        <v/>
      </c>
      <c r="W4009" s="2" t="str">
        <f t="shared" si="510"/>
        <v/>
      </c>
    </row>
    <row r="4010" spans="8:23" x14ac:dyDescent="0.3">
      <c r="H4010" s="12">
        <f t="shared" si="503"/>
        <v>0</v>
      </c>
      <c r="I4010" s="2" t="str">
        <f t="shared" si="504"/>
        <v/>
      </c>
      <c r="J4010" s="2" t="str">
        <f>IF(ISBLANK(A4010),"",-SUM(I$3:I4010))</f>
        <v/>
      </c>
      <c r="K4010" s="2" t="str">
        <f t="shared" si="505"/>
        <v/>
      </c>
      <c r="L4010" s="7" t="str">
        <f t="shared" si="506"/>
        <v/>
      </c>
      <c r="M4010" s="7" t="str">
        <f>IF(ISBLANK(A4010),"",K4010/($M$1+SUM(K$3:K4009)))</f>
        <v/>
      </c>
      <c r="N4010" t="str">
        <f>IF(ISBLANK(A4010),"",IF(H4011=0,NETWORKDAYS($H$3,H4010,holiday!$B$2:$B$10),IF(DAY(H4010)&lt;DAY(H4011),NETWORKDAYS($H$3,H4010,holiday!$B$2:$B$10),0)))</f>
        <v/>
      </c>
      <c r="O4010" t="str">
        <f>IF(ISBLANK(A4010),"",SUMIF($A$3:$A4010,O$2,$B$3:$B4010))</f>
        <v/>
      </c>
      <c r="P4010" t="str">
        <f>IF(ISBLANK(A4010),"",SUMIF($A$3:$A4010,P$2,$B$3:$B4010))</f>
        <v/>
      </c>
      <c r="Q4010" t="str">
        <f>IF(ISBLANK(A4010),"",SUMIF($A$3:$A4010,Q$2,$B$3:$B4010))</f>
        <v/>
      </c>
      <c r="R4010" t="str">
        <f>IF(ISBLANK(A4010),"",SUMIF($A$3:$A4010,R$2,$B$3:$B4010))</f>
        <v/>
      </c>
      <c r="T4010" s="2" t="str">
        <f t="shared" si="507"/>
        <v/>
      </c>
      <c r="U4010" s="2" t="str">
        <f t="shared" si="508"/>
        <v/>
      </c>
      <c r="V4010" s="2" t="str">
        <f t="shared" si="509"/>
        <v/>
      </c>
      <c r="W4010" s="2" t="str">
        <f t="shared" si="510"/>
        <v/>
      </c>
    </row>
    <row r="4011" spans="8:23" x14ac:dyDescent="0.3">
      <c r="H4011" s="12">
        <f t="shared" si="503"/>
        <v>0</v>
      </c>
      <c r="I4011" s="2" t="str">
        <f t="shared" si="504"/>
        <v/>
      </c>
      <c r="J4011" s="2" t="str">
        <f>IF(ISBLANK(A4011),"",-SUM(I$3:I4011))</f>
        <v/>
      </c>
      <c r="K4011" s="2" t="str">
        <f t="shared" si="505"/>
        <v/>
      </c>
      <c r="L4011" s="7" t="str">
        <f t="shared" si="506"/>
        <v/>
      </c>
      <c r="M4011" s="7" t="str">
        <f>IF(ISBLANK(A4011),"",K4011/($M$1+SUM(K$3:K4010)))</f>
        <v/>
      </c>
      <c r="N4011" t="str">
        <f>IF(ISBLANK(A4011),"",IF(H4012=0,NETWORKDAYS($H$3,H4011,holiday!$B$2:$B$10),IF(DAY(H4011)&lt;DAY(H4012),NETWORKDAYS($H$3,H4011,holiday!$B$2:$B$10),0)))</f>
        <v/>
      </c>
      <c r="O4011" t="str">
        <f>IF(ISBLANK(A4011),"",SUMIF($A$3:$A4011,O$2,$B$3:$B4011))</f>
        <v/>
      </c>
      <c r="P4011" t="str">
        <f>IF(ISBLANK(A4011),"",SUMIF($A$3:$A4011,P$2,$B$3:$B4011))</f>
        <v/>
      </c>
      <c r="Q4011" t="str">
        <f>IF(ISBLANK(A4011),"",SUMIF($A$3:$A4011,Q$2,$B$3:$B4011))</f>
        <v/>
      </c>
      <c r="R4011" t="str">
        <f>IF(ISBLANK(A4011),"",SUMIF($A$3:$A4011,R$2,$B$3:$B4011))</f>
        <v/>
      </c>
      <c r="T4011" s="2" t="str">
        <f t="shared" si="507"/>
        <v/>
      </c>
      <c r="U4011" s="2" t="str">
        <f t="shared" si="508"/>
        <v/>
      </c>
      <c r="V4011" s="2" t="str">
        <f t="shared" si="509"/>
        <v/>
      </c>
      <c r="W4011" s="2" t="str">
        <f t="shared" si="510"/>
        <v/>
      </c>
    </row>
    <row r="4012" spans="8:23" x14ac:dyDescent="0.3">
      <c r="H4012" s="12">
        <f t="shared" si="503"/>
        <v>0</v>
      </c>
      <c r="I4012" s="2" t="str">
        <f t="shared" si="504"/>
        <v/>
      </c>
      <c r="J4012" s="2" t="str">
        <f>IF(ISBLANK(A4012),"",-SUM(I$3:I4012))</f>
        <v/>
      </c>
      <c r="K4012" s="2" t="str">
        <f t="shared" si="505"/>
        <v/>
      </c>
      <c r="L4012" s="7" t="str">
        <f t="shared" si="506"/>
        <v/>
      </c>
      <c r="M4012" s="7" t="str">
        <f>IF(ISBLANK(A4012),"",K4012/($M$1+SUM(K$3:K4011)))</f>
        <v/>
      </c>
      <c r="N4012" t="str">
        <f>IF(ISBLANK(A4012),"",IF(H4013=0,NETWORKDAYS($H$3,H4012,holiday!$B$2:$B$10),IF(DAY(H4012)&lt;DAY(H4013),NETWORKDAYS($H$3,H4012,holiday!$B$2:$B$10),0)))</f>
        <v/>
      </c>
      <c r="O4012" t="str">
        <f>IF(ISBLANK(A4012),"",SUMIF($A$3:$A4012,O$2,$B$3:$B4012))</f>
        <v/>
      </c>
      <c r="P4012" t="str">
        <f>IF(ISBLANK(A4012),"",SUMIF($A$3:$A4012,P$2,$B$3:$B4012))</f>
        <v/>
      </c>
      <c r="Q4012" t="str">
        <f>IF(ISBLANK(A4012),"",SUMIF($A$3:$A4012,Q$2,$B$3:$B4012))</f>
        <v/>
      </c>
      <c r="R4012" t="str">
        <f>IF(ISBLANK(A4012),"",SUMIF($A$3:$A4012,R$2,$B$3:$B4012))</f>
        <v/>
      </c>
      <c r="T4012" s="2" t="str">
        <f t="shared" si="507"/>
        <v/>
      </c>
      <c r="U4012" s="2" t="str">
        <f t="shared" si="508"/>
        <v/>
      </c>
      <c r="V4012" s="2" t="str">
        <f t="shared" si="509"/>
        <v/>
      </c>
      <c r="W4012" s="2" t="str">
        <f t="shared" si="510"/>
        <v/>
      </c>
    </row>
    <row r="4013" spans="8:23" x14ac:dyDescent="0.3">
      <c r="H4013" s="12">
        <f t="shared" si="503"/>
        <v>0</v>
      </c>
      <c r="I4013" s="2" t="str">
        <f t="shared" si="504"/>
        <v/>
      </c>
      <c r="J4013" s="2" t="str">
        <f>IF(ISBLANK(A4013),"",-SUM(I$3:I4013))</f>
        <v/>
      </c>
      <c r="K4013" s="2" t="str">
        <f t="shared" si="505"/>
        <v/>
      </c>
      <c r="L4013" s="7" t="str">
        <f t="shared" si="506"/>
        <v/>
      </c>
      <c r="M4013" s="7" t="str">
        <f>IF(ISBLANK(A4013),"",K4013/($M$1+SUM(K$3:K4012)))</f>
        <v/>
      </c>
      <c r="N4013" t="str">
        <f>IF(ISBLANK(A4013),"",IF(H4014=0,NETWORKDAYS($H$3,H4013,holiday!$B$2:$B$10),IF(DAY(H4013)&lt;DAY(H4014),NETWORKDAYS($H$3,H4013,holiday!$B$2:$B$10),0)))</f>
        <v/>
      </c>
      <c r="O4013" t="str">
        <f>IF(ISBLANK(A4013),"",SUMIF($A$3:$A4013,O$2,$B$3:$B4013))</f>
        <v/>
      </c>
      <c r="P4013" t="str">
        <f>IF(ISBLANK(A4013),"",SUMIF($A$3:$A4013,P$2,$B$3:$B4013))</f>
        <v/>
      </c>
      <c r="Q4013" t="str">
        <f>IF(ISBLANK(A4013),"",SUMIF($A$3:$A4013,Q$2,$B$3:$B4013))</f>
        <v/>
      </c>
      <c r="R4013" t="str">
        <f>IF(ISBLANK(A4013),"",SUMIF($A$3:$A4013,R$2,$B$3:$B4013))</f>
        <v/>
      </c>
      <c r="T4013" s="2" t="str">
        <f t="shared" si="507"/>
        <v/>
      </c>
      <c r="U4013" s="2" t="str">
        <f t="shared" si="508"/>
        <v/>
      </c>
      <c r="V4013" s="2" t="str">
        <f t="shared" si="509"/>
        <v/>
      </c>
      <c r="W4013" s="2" t="str">
        <f t="shared" si="510"/>
        <v/>
      </c>
    </row>
    <row r="4014" spans="8:23" x14ac:dyDescent="0.3">
      <c r="H4014" s="12">
        <f t="shared" si="503"/>
        <v>0</v>
      </c>
      <c r="I4014" s="2" t="str">
        <f t="shared" si="504"/>
        <v/>
      </c>
      <c r="J4014" s="2" t="str">
        <f>IF(ISBLANK(A4014),"",-SUM(I$3:I4014))</f>
        <v/>
      </c>
      <c r="K4014" s="2" t="str">
        <f t="shared" si="505"/>
        <v/>
      </c>
      <c r="L4014" s="7" t="str">
        <f t="shared" si="506"/>
        <v/>
      </c>
      <c r="M4014" s="7" t="str">
        <f>IF(ISBLANK(A4014),"",K4014/($M$1+SUM(K$3:K4013)))</f>
        <v/>
      </c>
      <c r="N4014" t="str">
        <f>IF(ISBLANK(A4014),"",IF(H4015=0,NETWORKDAYS($H$3,H4014,holiday!$B$2:$B$10),IF(DAY(H4014)&lt;DAY(H4015),NETWORKDAYS($H$3,H4014,holiday!$B$2:$B$10),0)))</f>
        <v/>
      </c>
      <c r="O4014" t="str">
        <f>IF(ISBLANK(A4014),"",SUMIF($A$3:$A4014,O$2,$B$3:$B4014))</f>
        <v/>
      </c>
      <c r="P4014" t="str">
        <f>IF(ISBLANK(A4014),"",SUMIF($A$3:$A4014,P$2,$B$3:$B4014))</f>
        <v/>
      </c>
      <c r="Q4014" t="str">
        <f>IF(ISBLANK(A4014),"",SUMIF($A$3:$A4014,Q$2,$B$3:$B4014))</f>
        <v/>
      </c>
      <c r="R4014" t="str">
        <f>IF(ISBLANK(A4014),"",SUMIF($A$3:$A4014,R$2,$B$3:$B4014))</f>
        <v/>
      </c>
      <c r="T4014" s="2" t="str">
        <f t="shared" si="507"/>
        <v/>
      </c>
      <c r="U4014" s="2" t="str">
        <f t="shared" si="508"/>
        <v/>
      </c>
      <c r="V4014" s="2" t="str">
        <f t="shared" si="509"/>
        <v/>
      </c>
      <c r="W4014" s="2" t="str">
        <f t="shared" si="510"/>
        <v/>
      </c>
    </row>
    <row r="4015" spans="8:23" x14ac:dyDescent="0.3">
      <c r="H4015" s="12">
        <f t="shared" si="503"/>
        <v>0</v>
      </c>
      <c r="I4015" s="2" t="str">
        <f t="shared" si="504"/>
        <v/>
      </c>
      <c r="J4015" s="2" t="str">
        <f>IF(ISBLANK(A4015),"",-SUM(I$3:I4015))</f>
        <v/>
      </c>
      <c r="K4015" s="2" t="str">
        <f t="shared" si="505"/>
        <v/>
      </c>
      <c r="L4015" s="7" t="str">
        <f t="shared" si="506"/>
        <v/>
      </c>
      <c r="M4015" s="7" t="str">
        <f>IF(ISBLANK(A4015),"",K4015/($M$1+SUM(K$3:K4014)))</f>
        <v/>
      </c>
      <c r="N4015" t="str">
        <f>IF(ISBLANK(A4015),"",IF(H4016=0,NETWORKDAYS($H$3,H4015,holiday!$B$2:$B$10),IF(DAY(H4015)&lt;DAY(H4016),NETWORKDAYS($H$3,H4015,holiday!$B$2:$B$10),0)))</f>
        <v/>
      </c>
      <c r="O4015" t="str">
        <f>IF(ISBLANK(A4015),"",SUMIF($A$3:$A4015,O$2,$B$3:$B4015))</f>
        <v/>
      </c>
      <c r="P4015" t="str">
        <f>IF(ISBLANK(A4015),"",SUMIF($A$3:$A4015,P$2,$B$3:$B4015))</f>
        <v/>
      </c>
      <c r="Q4015" t="str">
        <f>IF(ISBLANK(A4015),"",SUMIF($A$3:$A4015,Q$2,$B$3:$B4015))</f>
        <v/>
      </c>
      <c r="R4015" t="str">
        <f>IF(ISBLANK(A4015),"",SUMIF($A$3:$A4015,R$2,$B$3:$B4015))</f>
        <v/>
      </c>
      <c r="T4015" s="2" t="str">
        <f t="shared" si="507"/>
        <v/>
      </c>
      <c r="U4015" s="2" t="str">
        <f t="shared" si="508"/>
        <v/>
      </c>
      <c r="V4015" s="2" t="str">
        <f t="shared" si="509"/>
        <v/>
      </c>
      <c r="W4015" s="2" t="str">
        <f t="shared" si="510"/>
        <v/>
      </c>
    </row>
    <row r="4016" spans="8:23" x14ac:dyDescent="0.3">
      <c r="H4016" s="12">
        <f t="shared" si="503"/>
        <v>0</v>
      </c>
      <c r="I4016" s="2" t="str">
        <f t="shared" si="504"/>
        <v/>
      </c>
      <c r="J4016" s="2" t="str">
        <f>IF(ISBLANK(A4016),"",-SUM(I$3:I4016))</f>
        <v/>
      </c>
      <c r="K4016" s="2" t="str">
        <f t="shared" si="505"/>
        <v/>
      </c>
      <c r="L4016" s="7" t="str">
        <f t="shared" si="506"/>
        <v/>
      </c>
      <c r="M4016" s="7" t="str">
        <f>IF(ISBLANK(A4016),"",K4016/($M$1+SUM(K$3:K4015)))</f>
        <v/>
      </c>
      <c r="N4016" t="str">
        <f>IF(ISBLANK(A4016),"",IF(H4017=0,NETWORKDAYS($H$3,H4016,holiday!$B$2:$B$10),IF(DAY(H4016)&lt;DAY(H4017),NETWORKDAYS($H$3,H4016,holiday!$B$2:$B$10),0)))</f>
        <v/>
      </c>
      <c r="O4016" t="str">
        <f>IF(ISBLANK(A4016),"",SUMIF($A$3:$A4016,O$2,$B$3:$B4016))</f>
        <v/>
      </c>
      <c r="P4016" t="str">
        <f>IF(ISBLANK(A4016),"",SUMIF($A$3:$A4016,P$2,$B$3:$B4016))</f>
        <v/>
      </c>
      <c r="Q4016" t="str">
        <f>IF(ISBLANK(A4016),"",SUMIF($A$3:$A4016,Q$2,$B$3:$B4016))</f>
        <v/>
      </c>
      <c r="R4016" t="str">
        <f>IF(ISBLANK(A4016),"",SUMIF($A$3:$A4016,R$2,$B$3:$B4016))</f>
        <v/>
      </c>
      <c r="T4016" s="2" t="str">
        <f t="shared" si="507"/>
        <v/>
      </c>
      <c r="U4016" s="2" t="str">
        <f t="shared" si="508"/>
        <v/>
      </c>
      <c r="V4016" s="2" t="str">
        <f t="shared" si="509"/>
        <v/>
      </c>
      <c r="W4016" s="2" t="str">
        <f t="shared" si="510"/>
        <v/>
      </c>
    </row>
    <row r="4017" spans="8:23" x14ac:dyDescent="0.3">
      <c r="H4017" s="12">
        <f t="shared" si="503"/>
        <v>0</v>
      </c>
      <c r="I4017" s="2" t="str">
        <f t="shared" si="504"/>
        <v/>
      </c>
      <c r="J4017" s="2" t="str">
        <f>IF(ISBLANK(A4017),"",-SUM(I$3:I4017))</f>
        <v/>
      </c>
      <c r="K4017" s="2" t="str">
        <f t="shared" si="505"/>
        <v/>
      </c>
      <c r="L4017" s="7" t="str">
        <f t="shared" si="506"/>
        <v/>
      </c>
      <c r="M4017" s="7" t="str">
        <f>IF(ISBLANK(A4017),"",K4017/($M$1+SUM(K$3:K4016)))</f>
        <v/>
      </c>
      <c r="N4017" t="str">
        <f>IF(ISBLANK(A4017),"",IF(H4018=0,NETWORKDAYS($H$3,H4017,holiday!$B$2:$B$10),IF(DAY(H4017)&lt;DAY(H4018),NETWORKDAYS($H$3,H4017,holiday!$B$2:$B$10),0)))</f>
        <v/>
      </c>
      <c r="O4017" t="str">
        <f>IF(ISBLANK(A4017),"",SUMIF($A$3:$A4017,O$2,$B$3:$B4017))</f>
        <v/>
      </c>
      <c r="P4017" t="str">
        <f>IF(ISBLANK(A4017),"",SUMIF($A$3:$A4017,P$2,$B$3:$B4017))</f>
        <v/>
      </c>
      <c r="Q4017" t="str">
        <f>IF(ISBLANK(A4017),"",SUMIF($A$3:$A4017,Q$2,$B$3:$B4017))</f>
        <v/>
      </c>
      <c r="R4017" t="str">
        <f>IF(ISBLANK(A4017),"",SUMIF($A$3:$A4017,R$2,$B$3:$B4017))</f>
        <v/>
      </c>
      <c r="T4017" s="2" t="str">
        <f t="shared" si="507"/>
        <v/>
      </c>
      <c r="U4017" s="2" t="str">
        <f t="shared" si="508"/>
        <v/>
      </c>
      <c r="V4017" s="2" t="str">
        <f t="shared" si="509"/>
        <v/>
      </c>
      <c r="W4017" s="2" t="str">
        <f t="shared" si="510"/>
        <v/>
      </c>
    </row>
    <row r="4018" spans="8:23" x14ac:dyDescent="0.3">
      <c r="H4018" s="12">
        <f t="shared" si="503"/>
        <v>0</v>
      </c>
      <c r="I4018" s="2" t="str">
        <f t="shared" si="504"/>
        <v/>
      </c>
      <c r="J4018" s="2" t="str">
        <f>IF(ISBLANK(A4018),"",-SUM(I$3:I4018))</f>
        <v/>
      </c>
      <c r="K4018" s="2" t="str">
        <f t="shared" si="505"/>
        <v/>
      </c>
      <c r="L4018" s="7" t="str">
        <f t="shared" si="506"/>
        <v/>
      </c>
      <c r="M4018" s="7" t="str">
        <f>IF(ISBLANK(A4018),"",K4018/($M$1+SUM(K$3:K4017)))</f>
        <v/>
      </c>
      <c r="N4018" t="str">
        <f>IF(ISBLANK(A4018),"",IF(H4019=0,NETWORKDAYS($H$3,H4018,holiday!$B$2:$B$10),IF(DAY(H4018)&lt;DAY(H4019),NETWORKDAYS($H$3,H4018,holiday!$B$2:$B$10),0)))</f>
        <v/>
      </c>
      <c r="O4018" t="str">
        <f>IF(ISBLANK(A4018),"",SUMIF($A$3:$A4018,O$2,$B$3:$B4018))</f>
        <v/>
      </c>
      <c r="P4018" t="str">
        <f>IF(ISBLANK(A4018),"",SUMIF($A$3:$A4018,P$2,$B$3:$B4018))</f>
        <v/>
      </c>
      <c r="Q4018" t="str">
        <f>IF(ISBLANK(A4018),"",SUMIF($A$3:$A4018,Q$2,$B$3:$B4018))</f>
        <v/>
      </c>
      <c r="R4018" t="str">
        <f>IF(ISBLANK(A4018),"",SUMIF($A$3:$A4018,R$2,$B$3:$B4018))</f>
        <v/>
      </c>
      <c r="T4018" s="2" t="str">
        <f t="shared" si="507"/>
        <v/>
      </c>
      <c r="U4018" s="2" t="str">
        <f t="shared" si="508"/>
        <v/>
      </c>
      <c r="V4018" s="2" t="str">
        <f t="shared" si="509"/>
        <v/>
      </c>
      <c r="W4018" s="2" t="str">
        <f t="shared" si="510"/>
        <v/>
      </c>
    </row>
    <row r="4019" spans="8:23" x14ac:dyDescent="0.3">
      <c r="H4019" s="12">
        <f t="shared" si="503"/>
        <v>0</v>
      </c>
      <c r="I4019" s="2" t="str">
        <f t="shared" si="504"/>
        <v/>
      </c>
      <c r="J4019" s="2" t="str">
        <f>IF(ISBLANK(A4019),"",-SUM(I$3:I4019))</f>
        <v/>
      </c>
      <c r="K4019" s="2" t="str">
        <f t="shared" si="505"/>
        <v/>
      </c>
      <c r="L4019" s="7" t="str">
        <f t="shared" si="506"/>
        <v/>
      </c>
      <c r="M4019" s="7" t="str">
        <f>IF(ISBLANK(A4019),"",K4019/($M$1+SUM(K$3:K4018)))</f>
        <v/>
      </c>
      <c r="N4019" t="str">
        <f>IF(ISBLANK(A4019),"",IF(H4020=0,NETWORKDAYS($H$3,H4019,holiday!$B$2:$B$10),IF(DAY(H4019)&lt;DAY(H4020),NETWORKDAYS($H$3,H4019,holiday!$B$2:$B$10),0)))</f>
        <v/>
      </c>
      <c r="O4019" t="str">
        <f>IF(ISBLANK(A4019),"",SUMIF($A$3:$A4019,O$2,$B$3:$B4019))</f>
        <v/>
      </c>
      <c r="P4019" t="str">
        <f>IF(ISBLANK(A4019),"",SUMIF($A$3:$A4019,P$2,$B$3:$B4019))</f>
        <v/>
      </c>
      <c r="Q4019" t="str">
        <f>IF(ISBLANK(A4019),"",SUMIF($A$3:$A4019,Q$2,$B$3:$B4019))</f>
        <v/>
      </c>
      <c r="R4019" t="str">
        <f>IF(ISBLANK(A4019),"",SUMIF($A$3:$A4019,R$2,$B$3:$B4019))</f>
        <v/>
      </c>
      <c r="T4019" s="2" t="str">
        <f t="shared" si="507"/>
        <v/>
      </c>
      <c r="U4019" s="2" t="str">
        <f t="shared" si="508"/>
        <v/>
      </c>
      <c r="V4019" s="2" t="str">
        <f t="shared" si="509"/>
        <v/>
      </c>
      <c r="W4019" s="2" t="str">
        <f t="shared" si="510"/>
        <v/>
      </c>
    </row>
    <row r="4020" spans="8:23" x14ac:dyDescent="0.3">
      <c r="H4020" s="12">
        <f t="shared" si="503"/>
        <v>0</v>
      </c>
      <c r="I4020" s="2" t="str">
        <f t="shared" si="504"/>
        <v/>
      </c>
      <c r="J4020" s="2" t="str">
        <f>IF(ISBLANK(A4020),"",-SUM(I$3:I4020))</f>
        <v/>
      </c>
      <c r="K4020" s="2" t="str">
        <f t="shared" si="505"/>
        <v/>
      </c>
      <c r="L4020" s="7" t="str">
        <f t="shared" si="506"/>
        <v/>
      </c>
      <c r="M4020" s="7" t="str">
        <f>IF(ISBLANK(A4020),"",K4020/($M$1+SUM(K$3:K4019)))</f>
        <v/>
      </c>
      <c r="N4020" t="str">
        <f>IF(ISBLANK(A4020),"",IF(H4021=0,NETWORKDAYS($H$3,H4020,holiday!$B$2:$B$10),IF(DAY(H4020)&lt;DAY(H4021),NETWORKDAYS($H$3,H4020,holiday!$B$2:$B$10),0)))</f>
        <v/>
      </c>
      <c r="O4020" t="str">
        <f>IF(ISBLANK(A4020),"",SUMIF($A$3:$A4020,O$2,$B$3:$B4020))</f>
        <v/>
      </c>
      <c r="P4020" t="str">
        <f>IF(ISBLANK(A4020),"",SUMIF($A$3:$A4020,P$2,$B$3:$B4020))</f>
        <v/>
      </c>
      <c r="Q4020" t="str">
        <f>IF(ISBLANK(A4020),"",SUMIF($A$3:$A4020,Q$2,$B$3:$B4020))</f>
        <v/>
      </c>
      <c r="R4020" t="str">
        <f>IF(ISBLANK(A4020),"",SUMIF($A$3:$A4020,R$2,$B$3:$B4020))</f>
        <v/>
      </c>
      <c r="T4020" s="2" t="str">
        <f t="shared" si="507"/>
        <v/>
      </c>
      <c r="U4020" s="2" t="str">
        <f t="shared" si="508"/>
        <v/>
      </c>
      <c r="V4020" s="2" t="str">
        <f t="shared" si="509"/>
        <v/>
      </c>
      <c r="W4020" s="2" t="str">
        <f t="shared" si="510"/>
        <v/>
      </c>
    </row>
    <row r="4021" spans="8:23" x14ac:dyDescent="0.3">
      <c r="H4021" s="12">
        <f t="shared" si="503"/>
        <v>0</v>
      </c>
      <c r="I4021" s="2" t="str">
        <f t="shared" si="504"/>
        <v/>
      </c>
      <c r="J4021" s="2" t="str">
        <f>IF(ISBLANK(A4021),"",-SUM(I$3:I4021))</f>
        <v/>
      </c>
      <c r="K4021" s="2" t="str">
        <f t="shared" si="505"/>
        <v/>
      </c>
      <c r="L4021" s="7" t="str">
        <f t="shared" si="506"/>
        <v/>
      </c>
      <c r="M4021" s="7" t="str">
        <f>IF(ISBLANK(A4021),"",K4021/($M$1+SUM(K$3:K4020)))</f>
        <v/>
      </c>
      <c r="N4021" t="str">
        <f>IF(ISBLANK(A4021),"",IF(H4022=0,NETWORKDAYS($H$3,H4021,holiday!$B$2:$B$10),IF(DAY(H4021)&lt;DAY(H4022),NETWORKDAYS($H$3,H4021,holiday!$B$2:$B$10),0)))</f>
        <v/>
      </c>
      <c r="O4021" t="str">
        <f>IF(ISBLANK(A4021),"",SUMIF($A$3:$A4021,O$2,$B$3:$B4021))</f>
        <v/>
      </c>
      <c r="P4021" t="str">
        <f>IF(ISBLANK(A4021),"",SUMIF($A$3:$A4021,P$2,$B$3:$B4021))</f>
        <v/>
      </c>
      <c r="Q4021" t="str">
        <f>IF(ISBLANK(A4021),"",SUMIF($A$3:$A4021,Q$2,$B$3:$B4021))</f>
        <v/>
      </c>
      <c r="R4021" t="str">
        <f>IF(ISBLANK(A4021),"",SUMIF($A$3:$A4021,R$2,$B$3:$B4021))</f>
        <v/>
      </c>
      <c r="T4021" s="2" t="str">
        <f t="shared" si="507"/>
        <v/>
      </c>
      <c r="U4021" s="2" t="str">
        <f t="shared" si="508"/>
        <v/>
      </c>
      <c r="V4021" s="2" t="str">
        <f t="shared" si="509"/>
        <v/>
      </c>
      <c r="W4021" s="2" t="str">
        <f t="shared" si="510"/>
        <v/>
      </c>
    </row>
    <row r="4022" spans="8:23" x14ac:dyDescent="0.3">
      <c r="H4022" s="12">
        <f t="shared" si="503"/>
        <v>0</v>
      </c>
      <c r="I4022" s="2" t="str">
        <f t="shared" si="504"/>
        <v/>
      </c>
      <c r="J4022" s="2" t="str">
        <f>IF(ISBLANK(A4022),"",-SUM(I$3:I4022))</f>
        <v/>
      </c>
      <c r="K4022" s="2" t="str">
        <f t="shared" si="505"/>
        <v/>
      </c>
      <c r="L4022" s="7" t="str">
        <f t="shared" si="506"/>
        <v/>
      </c>
      <c r="M4022" s="7" t="str">
        <f>IF(ISBLANK(A4022),"",K4022/($M$1+SUM(K$3:K4021)))</f>
        <v/>
      </c>
      <c r="N4022" t="str">
        <f>IF(ISBLANK(A4022),"",IF(H4023=0,NETWORKDAYS($H$3,H4022,holiday!$B$2:$B$10),IF(DAY(H4022)&lt;DAY(H4023),NETWORKDAYS($H$3,H4022,holiday!$B$2:$B$10),0)))</f>
        <v/>
      </c>
      <c r="O4022" t="str">
        <f>IF(ISBLANK(A4022),"",SUMIF($A$3:$A4022,O$2,$B$3:$B4022))</f>
        <v/>
      </c>
      <c r="P4022" t="str">
        <f>IF(ISBLANK(A4022),"",SUMIF($A$3:$A4022,P$2,$B$3:$B4022))</f>
        <v/>
      </c>
      <c r="Q4022" t="str">
        <f>IF(ISBLANK(A4022),"",SUMIF($A$3:$A4022,Q$2,$B$3:$B4022))</f>
        <v/>
      </c>
      <c r="R4022" t="str">
        <f>IF(ISBLANK(A4022),"",SUMIF($A$3:$A4022,R$2,$B$3:$B4022))</f>
        <v/>
      </c>
      <c r="T4022" s="2" t="str">
        <f t="shared" si="507"/>
        <v/>
      </c>
      <c r="U4022" s="2" t="str">
        <f t="shared" si="508"/>
        <v/>
      </c>
      <c r="V4022" s="2" t="str">
        <f t="shared" si="509"/>
        <v/>
      </c>
      <c r="W4022" s="2" t="str">
        <f t="shared" si="510"/>
        <v/>
      </c>
    </row>
    <row r="4023" spans="8:23" x14ac:dyDescent="0.3">
      <c r="H4023" s="12">
        <f t="shared" si="503"/>
        <v>0</v>
      </c>
      <c r="I4023" s="2" t="str">
        <f t="shared" si="504"/>
        <v/>
      </c>
      <c r="J4023" s="2" t="str">
        <f>IF(ISBLANK(A4023),"",-SUM(I$3:I4023))</f>
        <v/>
      </c>
      <c r="K4023" s="2" t="str">
        <f t="shared" si="505"/>
        <v/>
      </c>
      <c r="L4023" s="7" t="str">
        <f t="shared" si="506"/>
        <v/>
      </c>
      <c r="M4023" s="7" t="str">
        <f>IF(ISBLANK(A4023),"",K4023/($M$1+SUM(K$3:K4022)))</f>
        <v/>
      </c>
      <c r="N4023" t="str">
        <f>IF(ISBLANK(A4023),"",IF(H4024=0,NETWORKDAYS($H$3,H4023,holiday!$B$2:$B$10),IF(DAY(H4023)&lt;DAY(H4024),NETWORKDAYS($H$3,H4023,holiday!$B$2:$B$10),0)))</f>
        <v/>
      </c>
      <c r="O4023" t="str">
        <f>IF(ISBLANK(A4023),"",SUMIF($A$3:$A4023,O$2,$B$3:$B4023))</f>
        <v/>
      </c>
      <c r="P4023" t="str">
        <f>IF(ISBLANK(A4023),"",SUMIF($A$3:$A4023,P$2,$B$3:$B4023))</f>
        <v/>
      </c>
      <c r="Q4023" t="str">
        <f>IF(ISBLANK(A4023),"",SUMIF($A$3:$A4023,Q$2,$B$3:$B4023))</f>
        <v/>
      </c>
      <c r="R4023" t="str">
        <f>IF(ISBLANK(A4023),"",SUMIF($A$3:$A4023,R$2,$B$3:$B4023))</f>
        <v/>
      </c>
      <c r="T4023" s="2" t="str">
        <f t="shared" si="507"/>
        <v/>
      </c>
      <c r="U4023" s="2" t="str">
        <f t="shared" si="508"/>
        <v/>
      </c>
      <c r="V4023" s="2" t="str">
        <f t="shared" si="509"/>
        <v/>
      </c>
      <c r="W4023" s="2" t="str">
        <f t="shared" si="510"/>
        <v/>
      </c>
    </row>
    <row r="4024" spans="8:23" x14ac:dyDescent="0.3">
      <c r="H4024" s="12">
        <f t="shared" si="503"/>
        <v>0</v>
      </c>
      <c r="I4024" s="2" t="str">
        <f t="shared" si="504"/>
        <v/>
      </c>
      <c r="J4024" s="2" t="str">
        <f>IF(ISBLANK(A4024),"",-SUM(I$3:I4024))</f>
        <v/>
      </c>
      <c r="K4024" s="2" t="str">
        <f t="shared" si="505"/>
        <v/>
      </c>
      <c r="L4024" s="7" t="str">
        <f t="shared" si="506"/>
        <v/>
      </c>
      <c r="M4024" s="7" t="str">
        <f>IF(ISBLANK(A4024),"",K4024/($M$1+SUM(K$3:K4023)))</f>
        <v/>
      </c>
      <c r="N4024" t="str">
        <f>IF(ISBLANK(A4024),"",IF(H4025=0,NETWORKDAYS($H$3,H4024,holiday!$B$2:$B$10),IF(DAY(H4024)&lt;DAY(H4025),NETWORKDAYS($H$3,H4024,holiday!$B$2:$B$10),0)))</f>
        <v/>
      </c>
      <c r="O4024" t="str">
        <f>IF(ISBLANK(A4024),"",SUMIF($A$3:$A4024,O$2,$B$3:$B4024))</f>
        <v/>
      </c>
      <c r="P4024" t="str">
        <f>IF(ISBLANK(A4024),"",SUMIF($A$3:$A4024,P$2,$B$3:$B4024))</f>
        <v/>
      </c>
      <c r="Q4024" t="str">
        <f>IF(ISBLANK(A4024),"",SUMIF($A$3:$A4024,Q$2,$B$3:$B4024))</f>
        <v/>
      </c>
      <c r="R4024" t="str">
        <f>IF(ISBLANK(A4024),"",SUMIF($A$3:$A4024,R$2,$B$3:$B4024))</f>
        <v/>
      </c>
      <c r="T4024" s="2" t="str">
        <f t="shared" si="507"/>
        <v/>
      </c>
      <c r="U4024" s="2" t="str">
        <f t="shared" si="508"/>
        <v/>
      </c>
      <c r="V4024" s="2" t="str">
        <f t="shared" si="509"/>
        <v/>
      </c>
      <c r="W4024" s="2" t="str">
        <f t="shared" si="510"/>
        <v/>
      </c>
    </row>
    <row r="4025" spans="8:23" x14ac:dyDescent="0.3">
      <c r="H4025" s="12">
        <f t="shared" si="503"/>
        <v>0</v>
      </c>
      <c r="I4025" s="2" t="str">
        <f t="shared" si="504"/>
        <v/>
      </c>
      <c r="J4025" s="2" t="str">
        <f>IF(ISBLANK(A4025),"",-SUM(I$3:I4025))</f>
        <v/>
      </c>
      <c r="K4025" s="2" t="str">
        <f t="shared" si="505"/>
        <v/>
      </c>
      <c r="L4025" s="7" t="str">
        <f t="shared" si="506"/>
        <v/>
      </c>
      <c r="M4025" s="7" t="str">
        <f>IF(ISBLANK(A4025),"",K4025/($M$1+SUM(K$3:K4024)))</f>
        <v/>
      </c>
      <c r="N4025" t="str">
        <f>IF(ISBLANK(A4025),"",IF(H4026=0,NETWORKDAYS($H$3,H4025,holiday!$B$2:$B$10),IF(DAY(H4025)&lt;DAY(H4026),NETWORKDAYS($H$3,H4025,holiday!$B$2:$B$10),0)))</f>
        <v/>
      </c>
      <c r="O4025" t="str">
        <f>IF(ISBLANK(A4025),"",SUMIF($A$3:$A4025,O$2,$B$3:$B4025))</f>
        <v/>
      </c>
      <c r="P4025" t="str">
        <f>IF(ISBLANK(A4025),"",SUMIF($A$3:$A4025,P$2,$B$3:$B4025))</f>
        <v/>
      </c>
      <c r="Q4025" t="str">
        <f>IF(ISBLANK(A4025),"",SUMIF($A$3:$A4025,Q$2,$B$3:$B4025))</f>
        <v/>
      </c>
      <c r="R4025" t="str">
        <f>IF(ISBLANK(A4025),"",SUMIF($A$3:$A4025,R$2,$B$3:$B4025))</f>
        <v/>
      </c>
      <c r="T4025" s="2" t="str">
        <f t="shared" si="507"/>
        <v/>
      </c>
      <c r="U4025" s="2" t="str">
        <f t="shared" si="508"/>
        <v/>
      </c>
      <c r="V4025" s="2" t="str">
        <f t="shared" si="509"/>
        <v/>
      </c>
      <c r="W4025" s="2" t="str">
        <f t="shared" si="510"/>
        <v/>
      </c>
    </row>
    <row r="4026" spans="8:23" x14ac:dyDescent="0.3">
      <c r="H4026" s="12">
        <f t="shared" si="503"/>
        <v>0</v>
      </c>
      <c r="I4026" s="2" t="str">
        <f t="shared" si="504"/>
        <v/>
      </c>
      <c r="J4026" s="2" t="str">
        <f>IF(ISBLANK(A4026),"",-SUM(I$3:I4026))</f>
        <v/>
      </c>
      <c r="K4026" s="2" t="str">
        <f t="shared" si="505"/>
        <v/>
      </c>
      <c r="L4026" s="7" t="str">
        <f t="shared" si="506"/>
        <v/>
      </c>
      <c r="M4026" s="7" t="str">
        <f>IF(ISBLANK(A4026),"",K4026/($M$1+SUM(K$3:K4025)))</f>
        <v/>
      </c>
      <c r="N4026" t="str">
        <f>IF(ISBLANK(A4026),"",IF(H4027=0,NETWORKDAYS($H$3,H4026,holiday!$B$2:$B$10),IF(DAY(H4026)&lt;DAY(H4027),NETWORKDAYS($H$3,H4026,holiday!$B$2:$B$10),0)))</f>
        <v/>
      </c>
      <c r="O4026" t="str">
        <f>IF(ISBLANK(A4026),"",SUMIF($A$3:$A4026,O$2,$B$3:$B4026))</f>
        <v/>
      </c>
      <c r="P4026" t="str">
        <f>IF(ISBLANK(A4026),"",SUMIF($A$3:$A4026,P$2,$B$3:$B4026))</f>
        <v/>
      </c>
      <c r="Q4026" t="str">
        <f>IF(ISBLANK(A4026),"",SUMIF($A$3:$A4026,Q$2,$B$3:$B4026))</f>
        <v/>
      </c>
      <c r="R4026" t="str">
        <f>IF(ISBLANK(A4026),"",SUMIF($A$3:$A4026,R$2,$B$3:$B4026))</f>
        <v/>
      </c>
      <c r="T4026" s="2" t="str">
        <f t="shared" si="507"/>
        <v/>
      </c>
      <c r="U4026" s="2" t="str">
        <f t="shared" si="508"/>
        <v/>
      </c>
      <c r="V4026" s="2" t="str">
        <f t="shared" si="509"/>
        <v/>
      </c>
      <c r="W4026" s="2" t="str">
        <f t="shared" si="510"/>
        <v/>
      </c>
    </row>
    <row r="4027" spans="8:23" x14ac:dyDescent="0.3">
      <c r="H4027" s="12">
        <f t="shared" si="503"/>
        <v>0</v>
      </c>
      <c r="I4027" s="2" t="str">
        <f t="shared" si="504"/>
        <v/>
      </c>
      <c r="J4027" s="2" t="str">
        <f>IF(ISBLANK(A4027),"",-SUM(I$3:I4027))</f>
        <v/>
      </c>
      <c r="K4027" s="2" t="str">
        <f t="shared" si="505"/>
        <v/>
      </c>
      <c r="L4027" s="7" t="str">
        <f t="shared" si="506"/>
        <v/>
      </c>
      <c r="M4027" s="7" t="str">
        <f>IF(ISBLANK(A4027),"",K4027/($M$1+SUM(K$3:K4026)))</f>
        <v/>
      </c>
      <c r="N4027" t="str">
        <f>IF(ISBLANK(A4027),"",IF(H4028=0,NETWORKDAYS($H$3,H4027,holiday!$B$2:$B$10),IF(DAY(H4027)&lt;DAY(H4028),NETWORKDAYS($H$3,H4027,holiday!$B$2:$B$10),0)))</f>
        <v/>
      </c>
      <c r="O4027" t="str">
        <f>IF(ISBLANK(A4027),"",SUMIF($A$3:$A4027,O$2,$B$3:$B4027))</f>
        <v/>
      </c>
      <c r="P4027" t="str">
        <f>IF(ISBLANK(A4027),"",SUMIF($A$3:$A4027,P$2,$B$3:$B4027))</f>
        <v/>
      </c>
      <c r="Q4027" t="str">
        <f>IF(ISBLANK(A4027),"",SUMIF($A$3:$A4027,Q$2,$B$3:$B4027))</f>
        <v/>
      </c>
      <c r="R4027" t="str">
        <f>IF(ISBLANK(A4027),"",SUMIF($A$3:$A4027,R$2,$B$3:$B4027))</f>
        <v/>
      </c>
      <c r="T4027" s="2" t="str">
        <f t="shared" si="507"/>
        <v/>
      </c>
      <c r="U4027" s="2" t="str">
        <f t="shared" si="508"/>
        <v/>
      </c>
      <c r="V4027" s="2" t="str">
        <f t="shared" si="509"/>
        <v/>
      </c>
      <c r="W4027" s="2" t="str">
        <f t="shared" si="510"/>
        <v/>
      </c>
    </row>
    <row r="4028" spans="8:23" x14ac:dyDescent="0.3">
      <c r="H4028" s="12">
        <f t="shared" si="503"/>
        <v>0</v>
      </c>
      <c r="I4028" s="2" t="str">
        <f t="shared" si="504"/>
        <v/>
      </c>
      <c r="J4028" s="2" t="str">
        <f>IF(ISBLANK(A4028),"",-SUM(I$3:I4028))</f>
        <v/>
      </c>
      <c r="K4028" s="2" t="str">
        <f t="shared" si="505"/>
        <v/>
      </c>
      <c r="L4028" s="7" t="str">
        <f t="shared" si="506"/>
        <v/>
      </c>
      <c r="M4028" s="7" t="str">
        <f>IF(ISBLANK(A4028),"",K4028/($M$1+SUM(K$3:K4027)))</f>
        <v/>
      </c>
      <c r="N4028" t="str">
        <f>IF(ISBLANK(A4028),"",IF(H4029=0,NETWORKDAYS($H$3,H4028,holiday!$B$2:$B$10),IF(DAY(H4028)&lt;DAY(H4029),NETWORKDAYS($H$3,H4028,holiday!$B$2:$B$10),0)))</f>
        <v/>
      </c>
      <c r="O4028" t="str">
        <f>IF(ISBLANK(A4028),"",SUMIF($A$3:$A4028,O$2,$B$3:$B4028))</f>
        <v/>
      </c>
      <c r="P4028" t="str">
        <f>IF(ISBLANK(A4028),"",SUMIF($A$3:$A4028,P$2,$B$3:$B4028))</f>
        <v/>
      </c>
      <c r="Q4028" t="str">
        <f>IF(ISBLANK(A4028),"",SUMIF($A$3:$A4028,Q$2,$B$3:$B4028))</f>
        <v/>
      </c>
      <c r="R4028" t="str">
        <f>IF(ISBLANK(A4028),"",SUMIF($A$3:$A4028,R$2,$B$3:$B4028))</f>
        <v/>
      </c>
      <c r="T4028" s="2" t="str">
        <f t="shared" si="507"/>
        <v/>
      </c>
      <c r="U4028" s="2" t="str">
        <f t="shared" si="508"/>
        <v/>
      </c>
      <c r="V4028" s="2" t="str">
        <f t="shared" si="509"/>
        <v/>
      </c>
      <c r="W4028" s="2" t="str">
        <f t="shared" si="510"/>
        <v/>
      </c>
    </row>
    <row r="4029" spans="8:23" x14ac:dyDescent="0.3">
      <c r="H4029" s="12">
        <f t="shared" si="503"/>
        <v>0</v>
      </c>
      <c r="I4029" s="2" t="str">
        <f t="shared" si="504"/>
        <v/>
      </c>
      <c r="J4029" s="2" t="str">
        <f>IF(ISBLANK(A4029),"",-SUM(I$3:I4029))</f>
        <v/>
      </c>
      <c r="K4029" s="2" t="str">
        <f t="shared" si="505"/>
        <v/>
      </c>
      <c r="L4029" s="7" t="str">
        <f t="shared" si="506"/>
        <v/>
      </c>
      <c r="M4029" s="7" t="str">
        <f>IF(ISBLANK(A4029),"",K4029/($M$1+SUM(K$3:K4028)))</f>
        <v/>
      </c>
      <c r="N4029" t="str">
        <f>IF(ISBLANK(A4029),"",IF(H4030=0,NETWORKDAYS($H$3,H4029,holiday!$B$2:$B$10),IF(DAY(H4029)&lt;DAY(H4030),NETWORKDAYS($H$3,H4029,holiday!$B$2:$B$10),0)))</f>
        <v/>
      </c>
      <c r="O4029" t="str">
        <f>IF(ISBLANK(A4029),"",SUMIF($A$3:$A4029,O$2,$B$3:$B4029))</f>
        <v/>
      </c>
      <c r="P4029" t="str">
        <f>IF(ISBLANK(A4029),"",SUMIF($A$3:$A4029,P$2,$B$3:$B4029))</f>
        <v/>
      </c>
      <c r="Q4029" t="str">
        <f>IF(ISBLANK(A4029),"",SUMIF($A$3:$A4029,Q$2,$B$3:$B4029))</f>
        <v/>
      </c>
      <c r="R4029" t="str">
        <f>IF(ISBLANK(A4029),"",SUMIF($A$3:$A4029,R$2,$B$3:$B4029))</f>
        <v/>
      </c>
      <c r="T4029" s="2" t="str">
        <f t="shared" si="507"/>
        <v/>
      </c>
      <c r="U4029" s="2" t="str">
        <f t="shared" si="508"/>
        <v/>
      </c>
      <c r="V4029" s="2" t="str">
        <f t="shared" si="509"/>
        <v/>
      </c>
      <c r="W4029" s="2" t="str">
        <f t="shared" si="510"/>
        <v/>
      </c>
    </row>
    <row r="4030" spans="8:23" x14ac:dyDescent="0.3">
      <c r="H4030" s="12">
        <f t="shared" si="503"/>
        <v>0</v>
      </c>
      <c r="I4030" s="2" t="str">
        <f t="shared" si="504"/>
        <v/>
      </c>
      <c r="J4030" s="2" t="str">
        <f>IF(ISBLANK(A4030),"",-SUM(I$3:I4030))</f>
        <v/>
      </c>
      <c r="K4030" s="2" t="str">
        <f t="shared" si="505"/>
        <v/>
      </c>
      <c r="L4030" s="7" t="str">
        <f t="shared" si="506"/>
        <v/>
      </c>
      <c r="M4030" s="7" t="str">
        <f>IF(ISBLANK(A4030),"",K4030/($M$1+SUM(K$3:K4029)))</f>
        <v/>
      </c>
      <c r="N4030" t="str">
        <f>IF(ISBLANK(A4030),"",IF(H4031=0,NETWORKDAYS($H$3,H4030,holiday!$B$2:$B$10),IF(DAY(H4030)&lt;DAY(H4031),NETWORKDAYS($H$3,H4030,holiday!$B$2:$B$10),0)))</f>
        <v/>
      </c>
      <c r="O4030" t="str">
        <f>IF(ISBLANK(A4030),"",SUMIF($A$3:$A4030,O$2,$B$3:$B4030))</f>
        <v/>
      </c>
      <c r="P4030" t="str">
        <f>IF(ISBLANK(A4030),"",SUMIF($A$3:$A4030,P$2,$B$3:$B4030))</f>
        <v/>
      </c>
      <c r="Q4030" t="str">
        <f>IF(ISBLANK(A4030),"",SUMIF($A$3:$A4030,Q$2,$B$3:$B4030))</f>
        <v/>
      </c>
      <c r="R4030" t="str">
        <f>IF(ISBLANK(A4030),"",SUMIF($A$3:$A4030,R$2,$B$3:$B4030))</f>
        <v/>
      </c>
      <c r="T4030" s="2" t="str">
        <f t="shared" si="507"/>
        <v/>
      </c>
      <c r="U4030" s="2" t="str">
        <f t="shared" si="508"/>
        <v/>
      </c>
      <c r="V4030" s="2" t="str">
        <f t="shared" si="509"/>
        <v/>
      </c>
      <c r="W4030" s="2" t="str">
        <f t="shared" si="510"/>
        <v/>
      </c>
    </row>
    <row r="4031" spans="8:23" x14ac:dyDescent="0.3">
      <c r="H4031" s="12">
        <f t="shared" si="503"/>
        <v>0</v>
      </c>
      <c r="I4031" s="2" t="str">
        <f t="shared" si="504"/>
        <v/>
      </c>
      <c r="J4031" s="2" t="str">
        <f>IF(ISBLANK(A4031),"",-SUM(I$3:I4031))</f>
        <v/>
      </c>
      <c r="K4031" s="2" t="str">
        <f t="shared" si="505"/>
        <v/>
      </c>
      <c r="L4031" s="7" t="str">
        <f t="shared" si="506"/>
        <v/>
      </c>
      <c r="M4031" s="7" t="str">
        <f>IF(ISBLANK(A4031),"",K4031/($M$1+SUM(K$3:K4030)))</f>
        <v/>
      </c>
      <c r="N4031" t="str">
        <f>IF(ISBLANK(A4031),"",IF(H4032=0,NETWORKDAYS($H$3,H4031,holiday!$B$2:$B$10),IF(DAY(H4031)&lt;DAY(H4032),NETWORKDAYS($H$3,H4031,holiday!$B$2:$B$10),0)))</f>
        <v/>
      </c>
      <c r="O4031" t="str">
        <f>IF(ISBLANK(A4031),"",SUMIF($A$3:$A4031,O$2,$B$3:$B4031))</f>
        <v/>
      </c>
      <c r="P4031" t="str">
        <f>IF(ISBLANK(A4031),"",SUMIF($A$3:$A4031,P$2,$B$3:$B4031))</f>
        <v/>
      </c>
      <c r="Q4031" t="str">
        <f>IF(ISBLANK(A4031),"",SUMIF($A$3:$A4031,Q$2,$B$3:$B4031))</f>
        <v/>
      </c>
      <c r="R4031" t="str">
        <f>IF(ISBLANK(A4031),"",SUMIF($A$3:$A4031,R$2,$B$3:$B4031))</f>
        <v/>
      </c>
      <c r="T4031" s="2" t="str">
        <f t="shared" si="507"/>
        <v/>
      </c>
      <c r="U4031" s="2" t="str">
        <f t="shared" si="508"/>
        <v/>
      </c>
      <c r="V4031" s="2" t="str">
        <f t="shared" si="509"/>
        <v/>
      </c>
      <c r="W4031" s="2" t="str">
        <f t="shared" si="510"/>
        <v/>
      </c>
    </row>
    <row r="4032" spans="8:23" x14ac:dyDescent="0.3">
      <c r="H4032" s="12">
        <f t="shared" si="503"/>
        <v>0</v>
      </c>
      <c r="I4032" s="2" t="str">
        <f t="shared" si="504"/>
        <v/>
      </c>
      <c r="J4032" s="2" t="str">
        <f>IF(ISBLANK(A4032),"",-SUM(I$3:I4032))</f>
        <v/>
      </c>
      <c r="K4032" s="2" t="str">
        <f t="shared" si="505"/>
        <v/>
      </c>
      <c r="L4032" s="7" t="str">
        <f t="shared" si="506"/>
        <v/>
      </c>
      <c r="M4032" s="7" t="str">
        <f>IF(ISBLANK(A4032),"",K4032/($M$1+SUM(K$3:K4031)))</f>
        <v/>
      </c>
      <c r="N4032" t="str">
        <f>IF(ISBLANK(A4032),"",IF(H4033=0,NETWORKDAYS($H$3,H4032,holiday!$B$2:$B$10),IF(DAY(H4032)&lt;DAY(H4033),NETWORKDAYS($H$3,H4032,holiday!$B$2:$B$10),0)))</f>
        <v/>
      </c>
      <c r="O4032" t="str">
        <f>IF(ISBLANK(A4032),"",SUMIF($A$3:$A4032,O$2,$B$3:$B4032))</f>
        <v/>
      </c>
      <c r="P4032" t="str">
        <f>IF(ISBLANK(A4032),"",SUMIF($A$3:$A4032,P$2,$B$3:$B4032))</f>
        <v/>
      </c>
      <c r="Q4032" t="str">
        <f>IF(ISBLANK(A4032),"",SUMIF($A$3:$A4032,Q$2,$B$3:$B4032))</f>
        <v/>
      </c>
      <c r="R4032" t="str">
        <f>IF(ISBLANK(A4032),"",SUMIF($A$3:$A4032,R$2,$B$3:$B4032))</f>
        <v/>
      </c>
      <c r="T4032" s="2" t="str">
        <f t="shared" si="507"/>
        <v/>
      </c>
      <c r="U4032" s="2" t="str">
        <f t="shared" si="508"/>
        <v/>
      </c>
      <c r="V4032" s="2" t="str">
        <f t="shared" si="509"/>
        <v/>
      </c>
      <c r="W4032" s="2" t="str">
        <f t="shared" si="510"/>
        <v/>
      </c>
    </row>
    <row r="4033" spans="8:23" x14ac:dyDescent="0.3">
      <c r="H4033" s="12">
        <f t="shared" si="503"/>
        <v>0</v>
      </c>
      <c r="I4033" s="2" t="str">
        <f t="shared" si="504"/>
        <v/>
      </c>
      <c r="J4033" s="2" t="str">
        <f>IF(ISBLANK(A4033),"",-SUM(I$3:I4033))</f>
        <v/>
      </c>
      <c r="K4033" s="2" t="str">
        <f t="shared" si="505"/>
        <v/>
      </c>
      <c r="L4033" s="7" t="str">
        <f t="shared" si="506"/>
        <v/>
      </c>
      <c r="M4033" s="7" t="str">
        <f>IF(ISBLANK(A4033),"",K4033/($M$1+SUM(K$3:K4032)))</f>
        <v/>
      </c>
      <c r="N4033" t="str">
        <f>IF(ISBLANK(A4033),"",IF(H4034=0,NETWORKDAYS($H$3,H4033,holiday!$B$2:$B$10),IF(DAY(H4033)&lt;DAY(H4034),NETWORKDAYS($H$3,H4033,holiday!$B$2:$B$10),0)))</f>
        <v/>
      </c>
      <c r="O4033" t="str">
        <f>IF(ISBLANK(A4033),"",SUMIF($A$3:$A4033,O$2,$B$3:$B4033))</f>
        <v/>
      </c>
      <c r="P4033" t="str">
        <f>IF(ISBLANK(A4033),"",SUMIF($A$3:$A4033,P$2,$B$3:$B4033))</f>
        <v/>
      </c>
      <c r="Q4033" t="str">
        <f>IF(ISBLANK(A4033),"",SUMIF($A$3:$A4033,Q$2,$B$3:$B4033))</f>
        <v/>
      </c>
      <c r="R4033" t="str">
        <f>IF(ISBLANK(A4033),"",SUMIF($A$3:$A4033,R$2,$B$3:$B4033))</f>
        <v/>
      </c>
      <c r="T4033" s="2" t="str">
        <f t="shared" si="507"/>
        <v/>
      </c>
      <c r="U4033" s="2" t="str">
        <f t="shared" si="508"/>
        <v/>
      </c>
      <c r="V4033" s="2" t="str">
        <f t="shared" si="509"/>
        <v/>
      </c>
      <c r="W4033" s="2" t="str">
        <f t="shared" si="510"/>
        <v/>
      </c>
    </row>
    <row r="4034" spans="8:23" x14ac:dyDescent="0.3">
      <c r="H4034" s="12">
        <f t="shared" si="503"/>
        <v>0</v>
      </c>
      <c r="I4034" s="2" t="str">
        <f t="shared" si="504"/>
        <v/>
      </c>
      <c r="J4034" s="2" t="str">
        <f>IF(ISBLANK(A4034),"",-SUM(I$3:I4034))</f>
        <v/>
      </c>
      <c r="K4034" s="2" t="str">
        <f t="shared" si="505"/>
        <v/>
      </c>
      <c r="L4034" s="7" t="str">
        <f t="shared" si="506"/>
        <v/>
      </c>
      <c r="M4034" s="7" t="str">
        <f>IF(ISBLANK(A4034),"",K4034/($M$1+SUM(K$3:K4033)))</f>
        <v/>
      </c>
      <c r="N4034" t="str">
        <f>IF(ISBLANK(A4034),"",IF(H4035=0,NETWORKDAYS($H$3,H4034,holiday!$B$2:$B$10),IF(DAY(H4034)&lt;DAY(H4035),NETWORKDAYS($H$3,H4034,holiday!$B$2:$B$10),0)))</f>
        <v/>
      </c>
      <c r="O4034" t="str">
        <f>IF(ISBLANK(A4034),"",SUMIF($A$3:$A4034,O$2,$B$3:$B4034))</f>
        <v/>
      </c>
      <c r="P4034" t="str">
        <f>IF(ISBLANK(A4034),"",SUMIF($A$3:$A4034,P$2,$B$3:$B4034))</f>
        <v/>
      </c>
      <c r="Q4034" t="str">
        <f>IF(ISBLANK(A4034),"",SUMIF($A$3:$A4034,Q$2,$B$3:$B4034))</f>
        <v/>
      </c>
      <c r="R4034" t="str">
        <f>IF(ISBLANK(A4034),"",SUMIF($A$3:$A4034,R$2,$B$3:$B4034))</f>
        <v/>
      </c>
      <c r="T4034" s="2" t="str">
        <f t="shared" si="507"/>
        <v/>
      </c>
      <c r="U4034" s="2" t="str">
        <f t="shared" si="508"/>
        <v/>
      </c>
      <c r="V4034" s="2" t="str">
        <f t="shared" si="509"/>
        <v/>
      </c>
      <c r="W4034" s="2" t="str">
        <f t="shared" si="510"/>
        <v/>
      </c>
    </row>
    <row r="4035" spans="8:23" x14ac:dyDescent="0.3">
      <c r="H4035" s="12">
        <f t="shared" si="503"/>
        <v>0</v>
      </c>
      <c r="I4035" s="2" t="str">
        <f t="shared" si="504"/>
        <v/>
      </c>
      <c r="J4035" s="2" t="str">
        <f>IF(ISBLANK(A4035),"",-SUM(I$3:I4035))</f>
        <v/>
      </c>
      <c r="K4035" s="2" t="str">
        <f t="shared" si="505"/>
        <v/>
      </c>
      <c r="L4035" s="7" t="str">
        <f t="shared" si="506"/>
        <v/>
      </c>
      <c r="M4035" s="7" t="str">
        <f>IF(ISBLANK(A4035),"",K4035/($M$1+SUM(K$3:K4034)))</f>
        <v/>
      </c>
      <c r="N4035" t="str">
        <f>IF(ISBLANK(A4035),"",IF(H4036=0,NETWORKDAYS($H$3,H4035,holiday!$B$2:$B$10),IF(DAY(H4035)&lt;DAY(H4036),NETWORKDAYS($H$3,H4035,holiday!$B$2:$B$10),0)))</f>
        <v/>
      </c>
      <c r="O4035" t="str">
        <f>IF(ISBLANK(A4035),"",SUMIF($A$3:$A4035,O$2,$B$3:$B4035))</f>
        <v/>
      </c>
      <c r="P4035" t="str">
        <f>IF(ISBLANK(A4035),"",SUMIF($A$3:$A4035,P$2,$B$3:$B4035))</f>
        <v/>
      </c>
      <c r="Q4035" t="str">
        <f>IF(ISBLANK(A4035),"",SUMIF($A$3:$A4035,Q$2,$B$3:$B4035))</f>
        <v/>
      </c>
      <c r="R4035" t="str">
        <f>IF(ISBLANK(A4035),"",SUMIF($A$3:$A4035,R$2,$B$3:$B4035))</f>
        <v/>
      </c>
      <c r="T4035" s="2" t="str">
        <f t="shared" si="507"/>
        <v/>
      </c>
      <c r="U4035" s="2" t="str">
        <f t="shared" si="508"/>
        <v/>
      </c>
      <c r="V4035" s="2" t="str">
        <f t="shared" si="509"/>
        <v/>
      </c>
      <c r="W4035" s="2" t="str">
        <f t="shared" si="510"/>
        <v/>
      </c>
    </row>
    <row r="4036" spans="8:23" x14ac:dyDescent="0.3">
      <c r="H4036" s="12">
        <f t="shared" ref="H4036:H4099" si="511">IF(ISBLANK(D4036),,LEFT(D4036,LEN(D4036)-6)*1)</f>
        <v>0</v>
      </c>
      <c r="I4036" s="2" t="str">
        <f t="shared" si="504"/>
        <v/>
      </c>
      <c r="J4036" s="2" t="str">
        <f>IF(ISBLANK(A4036),"",-SUM(I$3:I4036))</f>
        <v/>
      </c>
      <c r="K4036" s="2" t="str">
        <f t="shared" si="505"/>
        <v/>
      </c>
      <c r="L4036" s="7" t="str">
        <f t="shared" si="506"/>
        <v/>
      </c>
      <c r="M4036" s="7" t="str">
        <f>IF(ISBLANK(A4036),"",K4036/($M$1+SUM(K$3:K4035)))</f>
        <v/>
      </c>
      <c r="N4036" t="str">
        <f>IF(ISBLANK(A4036),"",IF(H4037=0,NETWORKDAYS($H$3,H4036,holiday!$B$2:$B$10),IF(DAY(H4036)&lt;DAY(H4037),NETWORKDAYS($H$3,H4036,holiday!$B$2:$B$10),0)))</f>
        <v/>
      </c>
      <c r="O4036" t="str">
        <f>IF(ISBLANK(A4036),"",SUMIF($A$3:$A4036,O$2,$B$3:$B4036))</f>
        <v/>
      </c>
      <c r="P4036" t="str">
        <f>IF(ISBLANK(A4036),"",SUMIF($A$3:$A4036,P$2,$B$3:$B4036))</f>
        <v/>
      </c>
      <c r="Q4036" t="str">
        <f>IF(ISBLANK(A4036),"",SUMIF($A$3:$A4036,Q$2,$B$3:$B4036))</f>
        <v/>
      </c>
      <c r="R4036" t="str">
        <f>IF(ISBLANK(A4036),"",SUMIF($A$3:$A4036,R$2,$B$3:$B4036))</f>
        <v/>
      </c>
      <c r="T4036" s="2" t="str">
        <f t="shared" si="507"/>
        <v/>
      </c>
      <c r="U4036" s="2" t="str">
        <f t="shared" si="508"/>
        <v/>
      </c>
      <c r="V4036" s="2" t="str">
        <f t="shared" si="509"/>
        <v/>
      </c>
      <c r="W4036" s="2" t="str">
        <f t="shared" si="510"/>
        <v/>
      </c>
    </row>
    <row r="4037" spans="8:23" x14ac:dyDescent="0.3">
      <c r="H4037" s="12">
        <f t="shared" si="511"/>
        <v>0</v>
      </c>
      <c r="I4037" s="2" t="str">
        <f t="shared" si="504"/>
        <v/>
      </c>
      <c r="J4037" s="2" t="str">
        <f>IF(ISBLANK(A4037),"",-SUM(I$3:I4037))</f>
        <v/>
      </c>
      <c r="K4037" s="2" t="str">
        <f t="shared" si="505"/>
        <v/>
      </c>
      <c r="L4037" s="7" t="str">
        <f t="shared" si="506"/>
        <v/>
      </c>
      <c r="M4037" s="7" t="str">
        <f>IF(ISBLANK(A4037),"",K4037/($M$1+SUM(K$3:K4036)))</f>
        <v/>
      </c>
      <c r="N4037" t="str">
        <f>IF(ISBLANK(A4037),"",IF(H4038=0,NETWORKDAYS($H$3,H4037,holiday!$B$2:$B$10),IF(DAY(H4037)&lt;DAY(H4038),NETWORKDAYS($H$3,H4037,holiday!$B$2:$B$10),0)))</f>
        <v/>
      </c>
      <c r="O4037" t="str">
        <f>IF(ISBLANK(A4037),"",SUMIF($A$3:$A4037,O$2,$B$3:$B4037))</f>
        <v/>
      </c>
      <c r="P4037" t="str">
        <f>IF(ISBLANK(A4037),"",SUMIF($A$3:$A4037,P$2,$B$3:$B4037))</f>
        <v/>
      </c>
      <c r="Q4037" t="str">
        <f>IF(ISBLANK(A4037),"",SUMIF($A$3:$A4037,Q$2,$B$3:$B4037))</f>
        <v/>
      </c>
      <c r="R4037" t="str">
        <f>IF(ISBLANK(A4037),"",SUMIF($A$3:$A4037,R$2,$B$3:$B4037))</f>
        <v/>
      </c>
      <c r="T4037" s="2" t="str">
        <f t="shared" si="507"/>
        <v/>
      </c>
      <c r="U4037" s="2" t="str">
        <f t="shared" si="508"/>
        <v/>
      </c>
      <c r="V4037" s="2" t="str">
        <f t="shared" si="509"/>
        <v/>
      </c>
      <c r="W4037" s="2" t="str">
        <f t="shared" si="510"/>
        <v/>
      </c>
    </row>
    <row r="4038" spans="8:23" x14ac:dyDescent="0.3">
      <c r="H4038" s="12">
        <f t="shared" si="511"/>
        <v>0</v>
      </c>
      <c r="I4038" s="2" t="str">
        <f t="shared" si="504"/>
        <v/>
      </c>
      <c r="J4038" s="2" t="str">
        <f>IF(ISBLANK(A4038),"",-SUM(I$3:I4038))</f>
        <v/>
      </c>
      <c r="K4038" s="2" t="str">
        <f t="shared" si="505"/>
        <v/>
      </c>
      <c r="L4038" s="7" t="str">
        <f t="shared" si="506"/>
        <v/>
      </c>
      <c r="M4038" s="7" t="str">
        <f>IF(ISBLANK(A4038),"",K4038/($M$1+SUM(K$3:K4037)))</f>
        <v/>
      </c>
      <c r="N4038" t="str">
        <f>IF(ISBLANK(A4038),"",IF(H4039=0,NETWORKDAYS($H$3,H4038,holiday!$B$2:$B$10),IF(DAY(H4038)&lt;DAY(H4039),NETWORKDAYS($H$3,H4038,holiday!$B$2:$B$10),0)))</f>
        <v/>
      </c>
      <c r="O4038" t="str">
        <f>IF(ISBLANK(A4038),"",SUMIF($A$3:$A4038,O$2,$B$3:$B4038))</f>
        <v/>
      </c>
      <c r="P4038" t="str">
        <f>IF(ISBLANK(A4038),"",SUMIF($A$3:$A4038,P$2,$B$3:$B4038))</f>
        <v/>
      </c>
      <c r="Q4038" t="str">
        <f>IF(ISBLANK(A4038),"",SUMIF($A$3:$A4038,Q$2,$B$3:$B4038))</f>
        <v/>
      </c>
      <c r="R4038" t="str">
        <f>IF(ISBLANK(A4038),"",SUMIF($A$3:$A4038,R$2,$B$3:$B4038))</f>
        <v/>
      </c>
      <c r="T4038" s="2" t="str">
        <f t="shared" si="507"/>
        <v/>
      </c>
      <c r="U4038" s="2" t="str">
        <f t="shared" si="508"/>
        <v/>
      </c>
      <c r="V4038" s="2" t="str">
        <f t="shared" si="509"/>
        <v/>
      </c>
      <c r="W4038" s="2" t="str">
        <f t="shared" si="510"/>
        <v/>
      </c>
    </row>
    <row r="4039" spans="8:23" x14ac:dyDescent="0.3">
      <c r="H4039" s="12">
        <f t="shared" si="511"/>
        <v>0</v>
      </c>
      <c r="I4039" s="2" t="str">
        <f t="shared" si="504"/>
        <v/>
      </c>
      <c r="J4039" s="2" t="str">
        <f>IF(ISBLANK(A4039),"",-SUM(I$3:I4039))</f>
        <v/>
      </c>
      <c r="K4039" s="2" t="str">
        <f t="shared" si="505"/>
        <v/>
      </c>
      <c r="L4039" s="7" t="str">
        <f t="shared" si="506"/>
        <v/>
      </c>
      <c r="M4039" s="7" t="str">
        <f>IF(ISBLANK(A4039),"",K4039/($M$1+SUM(K$3:K4038)))</f>
        <v/>
      </c>
      <c r="N4039" t="str">
        <f>IF(ISBLANK(A4039),"",IF(H4040=0,NETWORKDAYS($H$3,H4039,holiday!$B$2:$B$10),IF(DAY(H4039)&lt;DAY(H4040),NETWORKDAYS($H$3,H4039,holiday!$B$2:$B$10),0)))</f>
        <v/>
      </c>
      <c r="O4039" t="str">
        <f>IF(ISBLANK(A4039),"",SUMIF($A$3:$A4039,O$2,$B$3:$B4039))</f>
        <v/>
      </c>
      <c r="P4039" t="str">
        <f>IF(ISBLANK(A4039),"",SUMIF($A$3:$A4039,P$2,$B$3:$B4039))</f>
        <v/>
      </c>
      <c r="Q4039" t="str">
        <f>IF(ISBLANK(A4039),"",SUMIF($A$3:$A4039,Q$2,$B$3:$B4039))</f>
        <v/>
      </c>
      <c r="R4039" t="str">
        <f>IF(ISBLANK(A4039),"",SUMIF($A$3:$A4039,R$2,$B$3:$B4039))</f>
        <v/>
      </c>
      <c r="T4039" s="2" t="str">
        <f t="shared" si="507"/>
        <v/>
      </c>
      <c r="U4039" s="2" t="str">
        <f t="shared" si="508"/>
        <v/>
      </c>
      <c r="V4039" s="2" t="str">
        <f t="shared" si="509"/>
        <v/>
      </c>
      <c r="W4039" s="2" t="str">
        <f t="shared" si="510"/>
        <v/>
      </c>
    </row>
    <row r="4040" spans="8:23" x14ac:dyDescent="0.3">
      <c r="H4040" s="12">
        <f t="shared" si="511"/>
        <v>0</v>
      </c>
      <c r="I4040" s="2" t="str">
        <f t="shared" si="504"/>
        <v/>
      </c>
      <c r="J4040" s="2" t="str">
        <f>IF(ISBLANK(A4040),"",-SUM(I$3:I4040))</f>
        <v/>
      </c>
      <c r="K4040" s="2" t="str">
        <f t="shared" si="505"/>
        <v/>
      </c>
      <c r="L4040" s="7" t="str">
        <f t="shared" si="506"/>
        <v/>
      </c>
      <c r="M4040" s="7" t="str">
        <f>IF(ISBLANK(A4040),"",K4040/($M$1+SUM(K$3:K4039)))</f>
        <v/>
      </c>
      <c r="N4040" t="str">
        <f>IF(ISBLANK(A4040),"",IF(H4041=0,NETWORKDAYS($H$3,H4040,holiday!$B$2:$B$10),IF(DAY(H4040)&lt;DAY(H4041),NETWORKDAYS($H$3,H4040,holiday!$B$2:$B$10),0)))</f>
        <v/>
      </c>
      <c r="O4040" t="str">
        <f>IF(ISBLANK(A4040),"",SUMIF($A$3:$A4040,O$2,$B$3:$B4040))</f>
        <v/>
      </c>
      <c r="P4040" t="str">
        <f>IF(ISBLANK(A4040),"",SUMIF($A$3:$A4040,P$2,$B$3:$B4040))</f>
        <v/>
      </c>
      <c r="Q4040" t="str">
        <f>IF(ISBLANK(A4040),"",SUMIF($A$3:$A4040,Q$2,$B$3:$B4040))</f>
        <v/>
      </c>
      <c r="R4040" t="str">
        <f>IF(ISBLANK(A4040),"",SUMIF($A$3:$A4040,R$2,$B$3:$B4040))</f>
        <v/>
      </c>
      <c r="T4040" s="2" t="str">
        <f t="shared" si="507"/>
        <v/>
      </c>
      <c r="U4040" s="2" t="str">
        <f t="shared" si="508"/>
        <v/>
      </c>
      <c r="V4040" s="2" t="str">
        <f t="shared" si="509"/>
        <v/>
      </c>
      <c r="W4040" s="2" t="str">
        <f t="shared" si="510"/>
        <v/>
      </c>
    </row>
    <row r="4041" spans="8:23" x14ac:dyDescent="0.3">
      <c r="H4041" s="12">
        <f t="shared" si="511"/>
        <v>0</v>
      </c>
      <c r="I4041" s="2" t="str">
        <f t="shared" si="504"/>
        <v/>
      </c>
      <c r="J4041" s="2" t="str">
        <f>IF(ISBLANK(A4041),"",-SUM(I$3:I4041))</f>
        <v/>
      </c>
      <c r="K4041" s="2" t="str">
        <f t="shared" si="505"/>
        <v/>
      </c>
      <c r="L4041" s="7" t="str">
        <f t="shared" si="506"/>
        <v/>
      </c>
      <c r="M4041" s="7" t="str">
        <f>IF(ISBLANK(A4041),"",K4041/($M$1+SUM(K$3:K4040)))</f>
        <v/>
      </c>
      <c r="N4041" t="str">
        <f>IF(ISBLANK(A4041),"",IF(H4042=0,NETWORKDAYS($H$3,H4041,holiday!$B$2:$B$10),IF(DAY(H4041)&lt;DAY(H4042),NETWORKDAYS($H$3,H4041,holiday!$B$2:$B$10),0)))</f>
        <v/>
      </c>
      <c r="O4041" t="str">
        <f>IF(ISBLANK(A4041),"",SUMIF($A$3:$A4041,O$2,$B$3:$B4041))</f>
        <v/>
      </c>
      <c r="P4041" t="str">
        <f>IF(ISBLANK(A4041),"",SUMIF($A$3:$A4041,P$2,$B$3:$B4041))</f>
        <v/>
      </c>
      <c r="Q4041" t="str">
        <f>IF(ISBLANK(A4041),"",SUMIF($A$3:$A4041,Q$2,$B$3:$B4041))</f>
        <v/>
      </c>
      <c r="R4041" t="str">
        <f>IF(ISBLANK(A4041),"",SUMIF($A$3:$A4041,R$2,$B$3:$B4041))</f>
        <v/>
      </c>
      <c r="T4041" s="2" t="str">
        <f t="shared" si="507"/>
        <v/>
      </c>
      <c r="U4041" s="2" t="str">
        <f t="shared" si="508"/>
        <v/>
      </c>
      <c r="V4041" s="2" t="str">
        <f t="shared" si="509"/>
        <v/>
      </c>
      <c r="W4041" s="2" t="str">
        <f t="shared" si="510"/>
        <v/>
      </c>
    </row>
    <row r="4042" spans="8:23" x14ac:dyDescent="0.3">
      <c r="H4042" s="12">
        <f t="shared" si="511"/>
        <v>0</v>
      </c>
      <c r="I4042" s="2" t="str">
        <f t="shared" si="504"/>
        <v/>
      </c>
      <c r="J4042" s="2" t="str">
        <f>IF(ISBLANK(A4042),"",-SUM(I$3:I4042))</f>
        <v/>
      </c>
      <c r="K4042" s="2" t="str">
        <f t="shared" si="505"/>
        <v/>
      </c>
      <c r="L4042" s="7" t="str">
        <f t="shared" si="506"/>
        <v/>
      </c>
      <c r="M4042" s="7" t="str">
        <f>IF(ISBLANK(A4042),"",K4042/($M$1+SUM(K$3:K4041)))</f>
        <v/>
      </c>
      <c r="N4042" t="str">
        <f>IF(ISBLANK(A4042),"",IF(H4043=0,NETWORKDAYS($H$3,H4042,holiday!$B$2:$B$10),IF(DAY(H4042)&lt;DAY(H4043),NETWORKDAYS($H$3,H4042,holiday!$B$2:$B$10),0)))</f>
        <v/>
      </c>
      <c r="O4042" t="str">
        <f>IF(ISBLANK(A4042),"",SUMIF($A$3:$A4042,O$2,$B$3:$B4042))</f>
        <v/>
      </c>
      <c r="P4042" t="str">
        <f>IF(ISBLANK(A4042),"",SUMIF($A$3:$A4042,P$2,$B$3:$B4042))</f>
        <v/>
      </c>
      <c r="Q4042" t="str">
        <f>IF(ISBLANK(A4042),"",SUMIF($A$3:$A4042,Q$2,$B$3:$B4042))</f>
        <v/>
      </c>
      <c r="R4042" t="str">
        <f>IF(ISBLANK(A4042),"",SUMIF($A$3:$A4042,R$2,$B$3:$B4042))</f>
        <v/>
      </c>
      <c r="T4042" s="2" t="str">
        <f t="shared" si="507"/>
        <v/>
      </c>
      <c r="U4042" s="2" t="str">
        <f t="shared" si="508"/>
        <v/>
      </c>
      <c r="V4042" s="2" t="str">
        <f t="shared" si="509"/>
        <v/>
      </c>
      <c r="W4042" s="2" t="str">
        <f t="shared" si="510"/>
        <v/>
      </c>
    </row>
    <row r="4043" spans="8:23" x14ac:dyDescent="0.3">
      <c r="H4043" s="12">
        <f t="shared" si="511"/>
        <v>0</v>
      </c>
      <c r="I4043" s="2" t="str">
        <f t="shared" si="504"/>
        <v/>
      </c>
      <c r="J4043" s="2" t="str">
        <f>IF(ISBLANK(A4043),"",-SUM(I$3:I4043))</f>
        <v/>
      </c>
      <c r="K4043" s="2" t="str">
        <f t="shared" si="505"/>
        <v/>
      </c>
      <c r="L4043" s="7" t="str">
        <f t="shared" si="506"/>
        <v/>
      </c>
      <c r="M4043" s="7" t="str">
        <f>IF(ISBLANK(A4043),"",K4043/($M$1+SUM(K$3:K4042)))</f>
        <v/>
      </c>
      <c r="N4043" t="str">
        <f>IF(ISBLANK(A4043),"",IF(H4044=0,NETWORKDAYS($H$3,H4043,holiday!$B$2:$B$10),IF(DAY(H4043)&lt;DAY(H4044),NETWORKDAYS($H$3,H4043,holiday!$B$2:$B$10),0)))</f>
        <v/>
      </c>
      <c r="O4043" t="str">
        <f>IF(ISBLANK(A4043),"",SUMIF($A$3:$A4043,O$2,$B$3:$B4043))</f>
        <v/>
      </c>
      <c r="P4043" t="str">
        <f>IF(ISBLANK(A4043),"",SUMIF($A$3:$A4043,P$2,$B$3:$B4043))</f>
        <v/>
      </c>
      <c r="Q4043" t="str">
        <f>IF(ISBLANK(A4043),"",SUMIF($A$3:$A4043,Q$2,$B$3:$B4043))</f>
        <v/>
      </c>
      <c r="R4043" t="str">
        <f>IF(ISBLANK(A4043),"",SUMIF($A$3:$A4043,R$2,$B$3:$B4043))</f>
        <v/>
      </c>
      <c r="T4043" s="2" t="str">
        <f t="shared" si="507"/>
        <v/>
      </c>
      <c r="U4043" s="2" t="str">
        <f t="shared" si="508"/>
        <v/>
      </c>
      <c r="V4043" s="2" t="str">
        <f t="shared" si="509"/>
        <v/>
      </c>
      <c r="W4043" s="2" t="str">
        <f t="shared" si="510"/>
        <v/>
      </c>
    </row>
    <row r="4044" spans="8:23" x14ac:dyDescent="0.3">
      <c r="H4044" s="12">
        <f t="shared" si="511"/>
        <v>0</v>
      </c>
      <c r="I4044" s="2" t="str">
        <f t="shared" si="504"/>
        <v/>
      </c>
      <c r="J4044" s="2" t="str">
        <f>IF(ISBLANK(A4044),"",-SUM(I$3:I4044))</f>
        <v/>
      </c>
      <c r="K4044" s="2" t="str">
        <f t="shared" si="505"/>
        <v/>
      </c>
      <c r="L4044" s="7" t="str">
        <f t="shared" si="506"/>
        <v/>
      </c>
      <c r="M4044" s="7" t="str">
        <f>IF(ISBLANK(A4044),"",K4044/($M$1+SUM(K$3:K4043)))</f>
        <v/>
      </c>
      <c r="N4044" t="str">
        <f>IF(ISBLANK(A4044),"",IF(H4045=0,NETWORKDAYS($H$3,H4044,holiday!$B$2:$B$10),IF(DAY(H4044)&lt;DAY(H4045),NETWORKDAYS($H$3,H4044,holiday!$B$2:$B$10),0)))</f>
        <v/>
      </c>
      <c r="O4044" t="str">
        <f>IF(ISBLANK(A4044),"",SUMIF($A$3:$A4044,O$2,$B$3:$B4044))</f>
        <v/>
      </c>
      <c r="P4044" t="str">
        <f>IF(ISBLANK(A4044),"",SUMIF($A$3:$A4044,P$2,$B$3:$B4044))</f>
        <v/>
      </c>
      <c r="Q4044" t="str">
        <f>IF(ISBLANK(A4044),"",SUMIF($A$3:$A4044,Q$2,$B$3:$B4044))</f>
        <v/>
      </c>
      <c r="R4044" t="str">
        <f>IF(ISBLANK(A4044),"",SUMIF($A$3:$A4044,R$2,$B$3:$B4044))</f>
        <v/>
      </c>
      <c r="T4044" s="2" t="str">
        <f t="shared" si="507"/>
        <v/>
      </c>
      <c r="U4044" s="2" t="str">
        <f t="shared" si="508"/>
        <v/>
      </c>
      <c r="V4044" s="2" t="str">
        <f t="shared" si="509"/>
        <v/>
      </c>
      <c r="W4044" s="2" t="str">
        <f t="shared" si="510"/>
        <v/>
      </c>
    </row>
    <row r="4045" spans="8:23" x14ac:dyDescent="0.3">
      <c r="H4045" s="12">
        <f t="shared" si="511"/>
        <v>0</v>
      </c>
      <c r="I4045" s="2" t="str">
        <f t="shared" si="504"/>
        <v/>
      </c>
      <c r="J4045" s="2" t="str">
        <f>IF(ISBLANK(A4045),"",-SUM(I$3:I4045))</f>
        <v/>
      </c>
      <c r="K4045" s="2" t="str">
        <f t="shared" si="505"/>
        <v/>
      </c>
      <c r="L4045" s="7" t="str">
        <f t="shared" si="506"/>
        <v/>
      </c>
      <c r="M4045" s="7" t="str">
        <f>IF(ISBLANK(A4045),"",K4045/($M$1+SUM(K$3:K4044)))</f>
        <v/>
      </c>
      <c r="N4045" t="str">
        <f>IF(ISBLANK(A4045),"",IF(H4046=0,NETWORKDAYS($H$3,H4045,holiday!$B$2:$B$10),IF(DAY(H4045)&lt;DAY(H4046),NETWORKDAYS($H$3,H4045,holiday!$B$2:$B$10),0)))</f>
        <v/>
      </c>
      <c r="O4045" t="str">
        <f>IF(ISBLANK(A4045),"",SUMIF($A$3:$A4045,O$2,$B$3:$B4045))</f>
        <v/>
      </c>
      <c r="P4045" t="str">
        <f>IF(ISBLANK(A4045),"",SUMIF($A$3:$A4045,P$2,$B$3:$B4045))</f>
        <v/>
      </c>
      <c r="Q4045" t="str">
        <f>IF(ISBLANK(A4045),"",SUMIF($A$3:$A4045,Q$2,$B$3:$B4045))</f>
        <v/>
      </c>
      <c r="R4045" t="str">
        <f>IF(ISBLANK(A4045),"",SUMIF($A$3:$A4045,R$2,$B$3:$B4045))</f>
        <v/>
      </c>
      <c r="T4045" s="2" t="str">
        <f t="shared" si="507"/>
        <v/>
      </c>
      <c r="U4045" s="2" t="str">
        <f t="shared" si="508"/>
        <v/>
      </c>
      <c r="V4045" s="2" t="str">
        <f t="shared" si="509"/>
        <v/>
      </c>
      <c r="W4045" s="2" t="str">
        <f t="shared" si="510"/>
        <v/>
      </c>
    </row>
    <row r="4046" spans="8:23" x14ac:dyDescent="0.3">
      <c r="H4046" s="12">
        <f t="shared" si="511"/>
        <v>0</v>
      </c>
      <c r="I4046" s="2" t="str">
        <f t="shared" si="504"/>
        <v/>
      </c>
      <c r="J4046" s="2" t="str">
        <f>IF(ISBLANK(A4046),"",-SUM(I$3:I4046))</f>
        <v/>
      </c>
      <c r="K4046" s="2" t="str">
        <f t="shared" si="505"/>
        <v/>
      </c>
      <c r="L4046" s="7" t="str">
        <f t="shared" si="506"/>
        <v/>
      </c>
      <c r="M4046" s="7" t="str">
        <f>IF(ISBLANK(A4046),"",K4046/($M$1+SUM(K$3:K4045)))</f>
        <v/>
      </c>
      <c r="N4046" t="str">
        <f>IF(ISBLANK(A4046),"",IF(H4047=0,NETWORKDAYS($H$3,H4046,holiday!$B$2:$B$10),IF(DAY(H4046)&lt;DAY(H4047),NETWORKDAYS($H$3,H4046,holiday!$B$2:$B$10),0)))</f>
        <v/>
      </c>
      <c r="O4046" t="str">
        <f>IF(ISBLANK(A4046),"",SUMIF($A$3:$A4046,O$2,$B$3:$B4046))</f>
        <v/>
      </c>
      <c r="P4046" t="str">
        <f>IF(ISBLANK(A4046),"",SUMIF($A$3:$A4046,P$2,$B$3:$B4046))</f>
        <v/>
      </c>
      <c r="Q4046" t="str">
        <f>IF(ISBLANK(A4046),"",SUMIF($A$3:$A4046,Q$2,$B$3:$B4046))</f>
        <v/>
      </c>
      <c r="R4046" t="str">
        <f>IF(ISBLANK(A4046),"",SUMIF($A$3:$A4046,R$2,$B$3:$B4046))</f>
        <v/>
      </c>
      <c r="T4046" s="2" t="str">
        <f t="shared" si="507"/>
        <v/>
      </c>
      <c r="U4046" s="2" t="str">
        <f t="shared" si="508"/>
        <v/>
      </c>
      <c r="V4046" s="2" t="str">
        <f t="shared" si="509"/>
        <v/>
      </c>
      <c r="W4046" s="2" t="str">
        <f t="shared" si="510"/>
        <v/>
      </c>
    </row>
    <row r="4047" spans="8:23" x14ac:dyDescent="0.3">
      <c r="H4047" s="12">
        <f t="shared" si="511"/>
        <v>0</v>
      </c>
      <c r="I4047" s="2" t="str">
        <f t="shared" si="504"/>
        <v/>
      </c>
      <c r="J4047" s="2" t="str">
        <f>IF(ISBLANK(A4047),"",-SUM(I$3:I4047))</f>
        <v/>
      </c>
      <c r="K4047" s="2" t="str">
        <f t="shared" si="505"/>
        <v/>
      </c>
      <c r="L4047" s="7" t="str">
        <f t="shared" si="506"/>
        <v/>
      </c>
      <c r="M4047" s="7" t="str">
        <f>IF(ISBLANK(A4047),"",K4047/($M$1+SUM(K$3:K4046)))</f>
        <v/>
      </c>
      <c r="N4047" t="str">
        <f>IF(ISBLANK(A4047),"",IF(H4048=0,NETWORKDAYS($H$3,H4047,holiday!$B$2:$B$10),IF(DAY(H4047)&lt;DAY(H4048),NETWORKDAYS($H$3,H4047,holiday!$B$2:$B$10),0)))</f>
        <v/>
      </c>
      <c r="O4047" t="str">
        <f>IF(ISBLANK(A4047),"",SUMIF($A$3:$A4047,O$2,$B$3:$B4047))</f>
        <v/>
      </c>
      <c r="P4047" t="str">
        <f>IF(ISBLANK(A4047),"",SUMIF($A$3:$A4047,P$2,$B$3:$B4047))</f>
        <v/>
      </c>
      <c r="Q4047" t="str">
        <f>IF(ISBLANK(A4047),"",SUMIF($A$3:$A4047,Q$2,$B$3:$B4047))</f>
        <v/>
      </c>
      <c r="R4047" t="str">
        <f>IF(ISBLANK(A4047),"",SUMIF($A$3:$A4047,R$2,$B$3:$B4047))</f>
        <v/>
      </c>
      <c r="T4047" s="2" t="str">
        <f t="shared" si="507"/>
        <v/>
      </c>
      <c r="U4047" s="2" t="str">
        <f t="shared" si="508"/>
        <v/>
      </c>
      <c r="V4047" s="2" t="str">
        <f t="shared" si="509"/>
        <v/>
      </c>
      <c r="W4047" s="2" t="str">
        <f t="shared" si="510"/>
        <v/>
      </c>
    </row>
    <row r="4048" spans="8:23" x14ac:dyDescent="0.3">
      <c r="H4048" s="12">
        <f t="shared" si="511"/>
        <v>0</v>
      </c>
      <c r="I4048" s="2" t="str">
        <f t="shared" si="504"/>
        <v/>
      </c>
      <c r="J4048" s="2" t="str">
        <f>IF(ISBLANK(A4048),"",-SUM(I$3:I4048))</f>
        <v/>
      </c>
      <c r="K4048" s="2" t="str">
        <f t="shared" si="505"/>
        <v/>
      </c>
      <c r="L4048" s="7" t="str">
        <f t="shared" si="506"/>
        <v/>
      </c>
      <c r="M4048" s="7" t="str">
        <f>IF(ISBLANK(A4048),"",K4048/($M$1+SUM(K$3:K4047)))</f>
        <v/>
      </c>
      <c r="N4048" t="str">
        <f>IF(ISBLANK(A4048),"",IF(H4049=0,NETWORKDAYS($H$3,H4048,holiday!$B$2:$B$10),IF(DAY(H4048)&lt;DAY(H4049),NETWORKDAYS($H$3,H4048,holiday!$B$2:$B$10),0)))</f>
        <v/>
      </c>
      <c r="O4048" t="str">
        <f>IF(ISBLANK(A4048),"",SUMIF($A$3:$A4048,O$2,$B$3:$B4048))</f>
        <v/>
      </c>
      <c r="P4048" t="str">
        <f>IF(ISBLANK(A4048),"",SUMIF($A$3:$A4048,P$2,$B$3:$B4048))</f>
        <v/>
      </c>
      <c r="Q4048" t="str">
        <f>IF(ISBLANK(A4048),"",SUMIF($A$3:$A4048,Q$2,$B$3:$B4048))</f>
        <v/>
      </c>
      <c r="R4048" t="str">
        <f>IF(ISBLANK(A4048),"",SUMIF($A$3:$A4048,R$2,$B$3:$B4048))</f>
        <v/>
      </c>
      <c r="T4048" s="2" t="str">
        <f t="shared" si="507"/>
        <v/>
      </c>
      <c r="U4048" s="2" t="str">
        <f t="shared" si="508"/>
        <v/>
      </c>
      <c r="V4048" s="2" t="str">
        <f t="shared" si="509"/>
        <v/>
      </c>
      <c r="W4048" s="2" t="str">
        <f t="shared" si="510"/>
        <v/>
      </c>
    </row>
    <row r="4049" spans="8:23" x14ac:dyDescent="0.3">
      <c r="H4049" s="12">
        <f t="shared" si="511"/>
        <v>0</v>
      </c>
      <c r="I4049" s="2" t="str">
        <f t="shared" si="504"/>
        <v/>
      </c>
      <c r="J4049" s="2" t="str">
        <f>IF(ISBLANK(A4049),"",-SUM(I$3:I4049))</f>
        <v/>
      </c>
      <c r="K4049" s="2" t="str">
        <f t="shared" si="505"/>
        <v/>
      </c>
      <c r="L4049" s="7" t="str">
        <f t="shared" si="506"/>
        <v/>
      </c>
      <c r="M4049" s="7" t="str">
        <f>IF(ISBLANK(A4049),"",K4049/($M$1+SUM(K$3:K4048)))</f>
        <v/>
      </c>
      <c r="N4049" t="str">
        <f>IF(ISBLANK(A4049),"",IF(H4050=0,NETWORKDAYS($H$3,H4049,holiday!$B$2:$B$10),IF(DAY(H4049)&lt;DAY(H4050),NETWORKDAYS($H$3,H4049,holiday!$B$2:$B$10),0)))</f>
        <v/>
      </c>
      <c r="O4049" t="str">
        <f>IF(ISBLANK(A4049),"",SUMIF($A$3:$A4049,O$2,$B$3:$B4049))</f>
        <v/>
      </c>
      <c r="P4049" t="str">
        <f>IF(ISBLANK(A4049),"",SUMIF($A$3:$A4049,P$2,$B$3:$B4049))</f>
        <v/>
      </c>
      <c r="Q4049" t="str">
        <f>IF(ISBLANK(A4049),"",SUMIF($A$3:$A4049,Q$2,$B$3:$B4049))</f>
        <v/>
      </c>
      <c r="R4049" t="str">
        <f>IF(ISBLANK(A4049),"",SUMIF($A$3:$A4049,R$2,$B$3:$B4049))</f>
        <v/>
      </c>
      <c r="T4049" s="2" t="str">
        <f t="shared" si="507"/>
        <v/>
      </c>
      <c r="U4049" s="2" t="str">
        <f t="shared" si="508"/>
        <v/>
      </c>
      <c r="V4049" s="2" t="str">
        <f t="shared" si="509"/>
        <v/>
      </c>
      <c r="W4049" s="2" t="str">
        <f t="shared" si="510"/>
        <v/>
      </c>
    </row>
    <row r="4050" spans="8:23" x14ac:dyDescent="0.3">
      <c r="H4050" s="12">
        <f t="shared" si="511"/>
        <v>0</v>
      </c>
      <c r="I4050" s="2" t="str">
        <f t="shared" si="504"/>
        <v/>
      </c>
      <c r="J4050" s="2" t="str">
        <f>IF(ISBLANK(A4050),"",-SUM(I$3:I4050))</f>
        <v/>
      </c>
      <c r="K4050" s="2" t="str">
        <f t="shared" si="505"/>
        <v/>
      </c>
      <c r="L4050" s="7" t="str">
        <f t="shared" si="506"/>
        <v/>
      </c>
      <c r="M4050" s="7" t="str">
        <f>IF(ISBLANK(A4050),"",K4050/($M$1+SUM(K$3:K4049)))</f>
        <v/>
      </c>
      <c r="N4050" t="str">
        <f>IF(ISBLANK(A4050),"",IF(H4051=0,NETWORKDAYS($H$3,H4050,holiday!$B$2:$B$10),IF(DAY(H4050)&lt;DAY(H4051),NETWORKDAYS($H$3,H4050,holiday!$B$2:$B$10),0)))</f>
        <v/>
      </c>
      <c r="O4050" t="str">
        <f>IF(ISBLANK(A4050),"",SUMIF($A$3:$A4050,O$2,$B$3:$B4050))</f>
        <v/>
      </c>
      <c r="P4050" t="str">
        <f>IF(ISBLANK(A4050),"",SUMIF($A$3:$A4050,P$2,$B$3:$B4050))</f>
        <v/>
      </c>
      <c r="Q4050" t="str">
        <f>IF(ISBLANK(A4050),"",SUMIF($A$3:$A4050,Q$2,$B$3:$B4050))</f>
        <v/>
      </c>
      <c r="R4050" t="str">
        <f>IF(ISBLANK(A4050),"",SUMIF($A$3:$A4050,R$2,$B$3:$B4050))</f>
        <v/>
      </c>
      <c r="T4050" s="2" t="str">
        <f t="shared" si="507"/>
        <v/>
      </c>
      <c r="U4050" s="2" t="str">
        <f t="shared" si="508"/>
        <v/>
      </c>
      <c r="V4050" s="2" t="str">
        <f t="shared" si="509"/>
        <v/>
      </c>
      <c r="W4050" s="2" t="str">
        <f t="shared" si="510"/>
        <v/>
      </c>
    </row>
    <row r="4051" spans="8:23" x14ac:dyDescent="0.3">
      <c r="H4051" s="12">
        <f t="shared" si="511"/>
        <v>0</v>
      </c>
      <c r="I4051" s="2" t="str">
        <f t="shared" si="504"/>
        <v/>
      </c>
      <c r="J4051" s="2" t="str">
        <f>IF(ISBLANK(A4051),"",-SUM(I$3:I4051))</f>
        <v/>
      </c>
      <c r="K4051" s="2" t="str">
        <f t="shared" si="505"/>
        <v/>
      </c>
      <c r="L4051" s="7" t="str">
        <f t="shared" si="506"/>
        <v/>
      </c>
      <c r="M4051" s="7" t="str">
        <f>IF(ISBLANK(A4051),"",K4051/($M$1+SUM(K$3:K4050)))</f>
        <v/>
      </c>
      <c r="N4051" t="str">
        <f>IF(ISBLANK(A4051),"",IF(H4052=0,NETWORKDAYS($H$3,H4051,holiday!$B$2:$B$10),IF(DAY(H4051)&lt;DAY(H4052),NETWORKDAYS($H$3,H4051,holiday!$B$2:$B$10),0)))</f>
        <v/>
      </c>
      <c r="O4051" t="str">
        <f>IF(ISBLANK(A4051),"",SUMIF($A$3:$A4051,O$2,$B$3:$B4051))</f>
        <v/>
      </c>
      <c r="P4051" t="str">
        <f>IF(ISBLANK(A4051),"",SUMIF($A$3:$A4051,P$2,$B$3:$B4051))</f>
        <v/>
      </c>
      <c r="Q4051" t="str">
        <f>IF(ISBLANK(A4051),"",SUMIF($A$3:$A4051,Q$2,$B$3:$B4051))</f>
        <v/>
      </c>
      <c r="R4051" t="str">
        <f>IF(ISBLANK(A4051),"",SUMIF($A$3:$A4051,R$2,$B$3:$B4051))</f>
        <v/>
      </c>
      <c r="T4051" s="2" t="str">
        <f t="shared" si="507"/>
        <v/>
      </c>
      <c r="U4051" s="2" t="str">
        <f t="shared" si="508"/>
        <v/>
      </c>
      <c r="V4051" s="2" t="str">
        <f t="shared" si="509"/>
        <v/>
      </c>
      <c r="W4051" s="2" t="str">
        <f t="shared" si="510"/>
        <v/>
      </c>
    </row>
    <row r="4052" spans="8:23" x14ac:dyDescent="0.3">
      <c r="H4052" s="12">
        <f t="shared" si="511"/>
        <v>0</v>
      </c>
      <c r="I4052" s="2" t="str">
        <f t="shared" si="504"/>
        <v/>
      </c>
      <c r="J4052" s="2" t="str">
        <f>IF(ISBLANK(A4052),"",-SUM(I$3:I4052))</f>
        <v/>
      </c>
      <c r="K4052" s="2" t="str">
        <f t="shared" si="505"/>
        <v/>
      </c>
      <c r="L4052" s="7" t="str">
        <f t="shared" si="506"/>
        <v/>
      </c>
      <c r="M4052" s="7" t="str">
        <f>IF(ISBLANK(A4052),"",K4052/($M$1+SUM(K$3:K4051)))</f>
        <v/>
      </c>
      <c r="N4052" t="str">
        <f>IF(ISBLANK(A4052),"",IF(H4053=0,NETWORKDAYS($H$3,H4052,holiday!$B$2:$B$10),IF(DAY(H4052)&lt;DAY(H4053),NETWORKDAYS($H$3,H4052,holiday!$B$2:$B$10),0)))</f>
        <v/>
      </c>
      <c r="O4052" t="str">
        <f>IF(ISBLANK(A4052),"",SUMIF($A$3:$A4052,O$2,$B$3:$B4052))</f>
        <v/>
      </c>
      <c r="P4052" t="str">
        <f>IF(ISBLANK(A4052),"",SUMIF($A$3:$A4052,P$2,$B$3:$B4052))</f>
        <v/>
      </c>
      <c r="Q4052" t="str">
        <f>IF(ISBLANK(A4052),"",SUMIF($A$3:$A4052,Q$2,$B$3:$B4052))</f>
        <v/>
      </c>
      <c r="R4052" t="str">
        <f>IF(ISBLANK(A4052),"",SUMIF($A$3:$A4052,R$2,$B$3:$B4052))</f>
        <v/>
      </c>
      <c r="T4052" s="2" t="str">
        <f t="shared" si="507"/>
        <v/>
      </c>
      <c r="U4052" s="2" t="str">
        <f t="shared" si="508"/>
        <v/>
      </c>
      <c r="V4052" s="2" t="str">
        <f t="shared" si="509"/>
        <v/>
      </c>
      <c r="W4052" s="2" t="str">
        <f t="shared" si="510"/>
        <v/>
      </c>
    </row>
    <row r="4053" spans="8:23" x14ac:dyDescent="0.3">
      <c r="H4053" s="12">
        <f t="shared" si="511"/>
        <v>0</v>
      </c>
      <c r="I4053" s="2" t="str">
        <f t="shared" si="504"/>
        <v/>
      </c>
      <c r="J4053" s="2" t="str">
        <f>IF(ISBLANK(A4053),"",-SUM(I$3:I4053))</f>
        <v/>
      </c>
      <c r="K4053" s="2" t="str">
        <f t="shared" si="505"/>
        <v/>
      </c>
      <c r="L4053" s="7" t="str">
        <f t="shared" si="506"/>
        <v/>
      </c>
      <c r="M4053" s="7" t="str">
        <f>IF(ISBLANK(A4053),"",K4053/($M$1+SUM(K$3:K4052)))</f>
        <v/>
      </c>
      <c r="N4053" t="str">
        <f>IF(ISBLANK(A4053),"",IF(H4054=0,NETWORKDAYS($H$3,H4053,holiday!$B$2:$B$10),IF(DAY(H4053)&lt;DAY(H4054),NETWORKDAYS($H$3,H4053,holiday!$B$2:$B$10),0)))</f>
        <v/>
      </c>
      <c r="O4053" t="str">
        <f>IF(ISBLANK(A4053),"",SUMIF($A$3:$A4053,O$2,$B$3:$B4053))</f>
        <v/>
      </c>
      <c r="P4053" t="str">
        <f>IF(ISBLANK(A4053),"",SUMIF($A$3:$A4053,P$2,$B$3:$B4053))</f>
        <v/>
      </c>
      <c r="Q4053" t="str">
        <f>IF(ISBLANK(A4053),"",SUMIF($A$3:$A4053,Q$2,$B$3:$B4053))</f>
        <v/>
      </c>
      <c r="R4053" t="str">
        <f>IF(ISBLANK(A4053),"",SUMIF($A$3:$A4053,R$2,$B$3:$B4053))</f>
        <v/>
      </c>
      <c r="T4053" s="2" t="str">
        <f t="shared" si="507"/>
        <v/>
      </c>
      <c r="U4053" s="2" t="str">
        <f t="shared" si="508"/>
        <v/>
      </c>
      <c r="V4053" s="2" t="str">
        <f t="shared" si="509"/>
        <v/>
      </c>
      <c r="W4053" s="2" t="str">
        <f t="shared" si="510"/>
        <v/>
      </c>
    </row>
    <row r="4054" spans="8:23" x14ac:dyDescent="0.3">
      <c r="H4054" s="12">
        <f t="shared" si="511"/>
        <v>0</v>
      </c>
      <c r="I4054" s="2" t="str">
        <f t="shared" si="504"/>
        <v/>
      </c>
      <c r="J4054" s="2" t="str">
        <f>IF(ISBLANK(A4054),"",-SUM(I$3:I4054))</f>
        <v/>
      </c>
      <c r="K4054" s="2" t="str">
        <f t="shared" si="505"/>
        <v/>
      </c>
      <c r="L4054" s="7" t="str">
        <f t="shared" si="506"/>
        <v/>
      </c>
      <c r="M4054" s="7" t="str">
        <f>IF(ISBLANK(A4054),"",K4054/($M$1+SUM(K$3:K4053)))</f>
        <v/>
      </c>
      <c r="N4054" t="str">
        <f>IF(ISBLANK(A4054),"",IF(H4055=0,NETWORKDAYS($H$3,H4054,holiday!$B$2:$B$10),IF(DAY(H4054)&lt;DAY(H4055),NETWORKDAYS($H$3,H4054,holiday!$B$2:$B$10),0)))</f>
        <v/>
      </c>
      <c r="O4054" t="str">
        <f>IF(ISBLANK(A4054),"",SUMIF($A$3:$A4054,O$2,$B$3:$B4054))</f>
        <v/>
      </c>
      <c r="P4054" t="str">
        <f>IF(ISBLANK(A4054),"",SUMIF($A$3:$A4054,P$2,$B$3:$B4054))</f>
        <v/>
      </c>
      <c r="Q4054" t="str">
        <f>IF(ISBLANK(A4054),"",SUMIF($A$3:$A4054,Q$2,$B$3:$B4054))</f>
        <v/>
      </c>
      <c r="R4054" t="str">
        <f>IF(ISBLANK(A4054),"",SUMIF($A$3:$A4054,R$2,$B$3:$B4054))</f>
        <v/>
      </c>
      <c r="T4054" s="2" t="str">
        <f t="shared" si="507"/>
        <v/>
      </c>
      <c r="U4054" s="2" t="str">
        <f t="shared" si="508"/>
        <v/>
      </c>
      <c r="V4054" s="2" t="str">
        <f t="shared" si="509"/>
        <v/>
      </c>
      <c r="W4054" s="2" t="str">
        <f t="shared" si="510"/>
        <v/>
      </c>
    </row>
    <row r="4055" spans="8:23" x14ac:dyDescent="0.3">
      <c r="H4055" s="12">
        <f t="shared" si="511"/>
        <v>0</v>
      </c>
      <c r="I4055" s="2" t="str">
        <f t="shared" si="504"/>
        <v/>
      </c>
      <c r="J4055" s="2" t="str">
        <f>IF(ISBLANK(A4055),"",-SUM(I$3:I4055))</f>
        <v/>
      </c>
      <c r="K4055" s="2" t="str">
        <f t="shared" si="505"/>
        <v/>
      </c>
      <c r="L4055" s="7" t="str">
        <f t="shared" si="506"/>
        <v/>
      </c>
      <c r="M4055" s="7" t="str">
        <f>IF(ISBLANK(A4055),"",K4055/($M$1+SUM(K$3:K4054)))</f>
        <v/>
      </c>
      <c r="N4055" t="str">
        <f>IF(ISBLANK(A4055),"",IF(H4056=0,NETWORKDAYS($H$3,H4055,holiday!$B$2:$B$10),IF(DAY(H4055)&lt;DAY(H4056),NETWORKDAYS($H$3,H4055,holiday!$B$2:$B$10),0)))</f>
        <v/>
      </c>
      <c r="O4055" t="str">
        <f>IF(ISBLANK(A4055),"",SUMIF($A$3:$A4055,O$2,$B$3:$B4055))</f>
        <v/>
      </c>
      <c r="P4055" t="str">
        <f>IF(ISBLANK(A4055),"",SUMIF($A$3:$A4055,P$2,$B$3:$B4055))</f>
        <v/>
      </c>
      <c r="Q4055" t="str">
        <f>IF(ISBLANK(A4055),"",SUMIF($A$3:$A4055,Q$2,$B$3:$B4055))</f>
        <v/>
      </c>
      <c r="R4055" t="str">
        <f>IF(ISBLANK(A4055),"",SUMIF($A$3:$A4055,R$2,$B$3:$B4055))</f>
        <v/>
      </c>
      <c r="T4055" s="2" t="str">
        <f t="shared" si="507"/>
        <v/>
      </c>
      <c r="U4055" s="2" t="str">
        <f t="shared" si="508"/>
        <v/>
      </c>
      <c r="V4055" s="2" t="str">
        <f t="shared" si="509"/>
        <v/>
      </c>
      <c r="W4055" s="2" t="str">
        <f t="shared" si="510"/>
        <v/>
      </c>
    </row>
    <row r="4056" spans="8:23" x14ac:dyDescent="0.3">
      <c r="H4056" s="12">
        <f t="shared" si="511"/>
        <v>0</v>
      </c>
      <c r="I4056" s="2" t="str">
        <f t="shared" si="504"/>
        <v/>
      </c>
      <c r="J4056" s="2" t="str">
        <f>IF(ISBLANK(A4056),"",-SUM(I$3:I4056))</f>
        <v/>
      </c>
      <c r="K4056" s="2" t="str">
        <f t="shared" si="505"/>
        <v/>
      </c>
      <c r="L4056" s="7" t="str">
        <f t="shared" si="506"/>
        <v/>
      </c>
      <c r="M4056" s="7" t="str">
        <f>IF(ISBLANK(A4056),"",K4056/($M$1+SUM(K$3:K4055)))</f>
        <v/>
      </c>
      <c r="N4056" t="str">
        <f>IF(ISBLANK(A4056),"",IF(H4057=0,NETWORKDAYS($H$3,H4056,holiday!$B$2:$B$10),IF(DAY(H4056)&lt;DAY(H4057),NETWORKDAYS($H$3,H4056,holiday!$B$2:$B$10),0)))</f>
        <v/>
      </c>
      <c r="O4056" t="str">
        <f>IF(ISBLANK(A4056),"",SUMIF($A$3:$A4056,O$2,$B$3:$B4056))</f>
        <v/>
      </c>
      <c r="P4056" t="str">
        <f>IF(ISBLANK(A4056),"",SUMIF($A$3:$A4056,P$2,$B$3:$B4056))</f>
        <v/>
      </c>
      <c r="Q4056" t="str">
        <f>IF(ISBLANK(A4056),"",SUMIF($A$3:$A4056,Q$2,$B$3:$B4056))</f>
        <v/>
      </c>
      <c r="R4056" t="str">
        <f>IF(ISBLANK(A4056),"",SUMIF($A$3:$A4056,R$2,$B$3:$B4056))</f>
        <v/>
      </c>
      <c r="T4056" s="2" t="str">
        <f t="shared" si="507"/>
        <v/>
      </c>
      <c r="U4056" s="2" t="str">
        <f t="shared" si="508"/>
        <v/>
      </c>
      <c r="V4056" s="2" t="str">
        <f t="shared" si="509"/>
        <v/>
      </c>
      <c r="W4056" s="2" t="str">
        <f t="shared" si="510"/>
        <v/>
      </c>
    </row>
    <row r="4057" spans="8:23" x14ac:dyDescent="0.3">
      <c r="H4057" s="12">
        <f t="shared" si="511"/>
        <v>0</v>
      </c>
      <c r="I4057" s="2" t="str">
        <f t="shared" si="504"/>
        <v/>
      </c>
      <c r="J4057" s="2" t="str">
        <f>IF(ISBLANK(A4057),"",-SUM(I$3:I4057))</f>
        <v/>
      </c>
      <c r="K4057" s="2" t="str">
        <f t="shared" si="505"/>
        <v/>
      </c>
      <c r="L4057" s="7" t="str">
        <f t="shared" si="506"/>
        <v/>
      </c>
      <c r="M4057" s="7" t="str">
        <f>IF(ISBLANK(A4057),"",K4057/($M$1+SUM(K$3:K4056)))</f>
        <v/>
      </c>
      <c r="N4057" t="str">
        <f>IF(ISBLANK(A4057),"",IF(H4058=0,NETWORKDAYS($H$3,H4057,holiday!$B$2:$B$10),IF(DAY(H4057)&lt;DAY(H4058),NETWORKDAYS($H$3,H4057,holiday!$B$2:$B$10),0)))</f>
        <v/>
      </c>
      <c r="O4057" t="str">
        <f>IF(ISBLANK(A4057),"",SUMIF($A$3:$A4057,O$2,$B$3:$B4057))</f>
        <v/>
      </c>
      <c r="P4057" t="str">
        <f>IF(ISBLANK(A4057),"",SUMIF($A$3:$A4057,P$2,$B$3:$B4057))</f>
        <v/>
      </c>
      <c r="Q4057" t="str">
        <f>IF(ISBLANK(A4057),"",SUMIF($A$3:$A4057,Q$2,$B$3:$B4057))</f>
        <v/>
      </c>
      <c r="R4057" t="str">
        <f>IF(ISBLANK(A4057),"",SUMIF($A$3:$A4057,R$2,$B$3:$B4057))</f>
        <v/>
      </c>
      <c r="T4057" s="2" t="str">
        <f t="shared" si="507"/>
        <v/>
      </c>
      <c r="U4057" s="2" t="str">
        <f t="shared" si="508"/>
        <v/>
      </c>
      <c r="V4057" s="2" t="str">
        <f t="shared" si="509"/>
        <v/>
      </c>
      <c r="W4057" s="2" t="str">
        <f t="shared" si="510"/>
        <v/>
      </c>
    </row>
    <row r="4058" spans="8:23" x14ac:dyDescent="0.3">
      <c r="H4058" s="12">
        <f t="shared" si="511"/>
        <v>0</v>
      </c>
      <c r="I4058" s="2" t="str">
        <f t="shared" si="504"/>
        <v/>
      </c>
      <c r="J4058" s="2" t="str">
        <f>IF(ISBLANK(A4058),"",-SUM(I$3:I4058))</f>
        <v/>
      </c>
      <c r="K4058" s="2" t="str">
        <f t="shared" si="505"/>
        <v/>
      </c>
      <c r="L4058" s="7" t="str">
        <f t="shared" si="506"/>
        <v/>
      </c>
      <c r="M4058" s="7" t="str">
        <f>IF(ISBLANK(A4058),"",K4058/($M$1+SUM(K$3:K4057)))</f>
        <v/>
      </c>
      <c r="N4058" t="str">
        <f>IF(ISBLANK(A4058),"",IF(H4059=0,NETWORKDAYS($H$3,H4058,holiday!$B$2:$B$10),IF(DAY(H4058)&lt;DAY(H4059),NETWORKDAYS($H$3,H4058,holiday!$B$2:$B$10),0)))</f>
        <v/>
      </c>
      <c r="O4058" t="str">
        <f>IF(ISBLANK(A4058),"",SUMIF($A$3:$A4058,O$2,$B$3:$B4058))</f>
        <v/>
      </c>
      <c r="P4058" t="str">
        <f>IF(ISBLANK(A4058),"",SUMIF($A$3:$A4058,P$2,$B$3:$B4058))</f>
        <v/>
      </c>
      <c r="Q4058" t="str">
        <f>IF(ISBLANK(A4058),"",SUMIF($A$3:$A4058,Q$2,$B$3:$B4058))</f>
        <v/>
      </c>
      <c r="R4058" t="str">
        <f>IF(ISBLANK(A4058),"",SUMIF($A$3:$A4058,R$2,$B$3:$B4058))</f>
        <v/>
      </c>
      <c r="T4058" s="2" t="str">
        <f t="shared" si="507"/>
        <v/>
      </c>
      <c r="U4058" s="2" t="str">
        <f t="shared" si="508"/>
        <v/>
      </c>
      <c r="V4058" s="2" t="str">
        <f t="shared" si="509"/>
        <v/>
      </c>
      <c r="W4058" s="2" t="str">
        <f t="shared" si="510"/>
        <v/>
      </c>
    </row>
    <row r="4059" spans="8:23" x14ac:dyDescent="0.3">
      <c r="H4059" s="12">
        <f t="shared" si="511"/>
        <v>0</v>
      </c>
      <c r="I4059" s="2" t="str">
        <f t="shared" si="504"/>
        <v/>
      </c>
      <c r="J4059" s="2" t="str">
        <f>IF(ISBLANK(A4059),"",-SUM(I$3:I4059))</f>
        <v/>
      </c>
      <c r="K4059" s="2" t="str">
        <f t="shared" si="505"/>
        <v/>
      </c>
      <c r="L4059" s="7" t="str">
        <f t="shared" si="506"/>
        <v/>
      </c>
      <c r="M4059" s="7" t="str">
        <f>IF(ISBLANK(A4059),"",K4059/($M$1+SUM(K$3:K4058)))</f>
        <v/>
      </c>
      <c r="N4059" t="str">
        <f>IF(ISBLANK(A4059),"",IF(H4060=0,NETWORKDAYS($H$3,H4059,holiday!$B$2:$B$10),IF(DAY(H4059)&lt;DAY(H4060),NETWORKDAYS($H$3,H4059,holiday!$B$2:$B$10),0)))</f>
        <v/>
      </c>
      <c r="O4059" t="str">
        <f>IF(ISBLANK(A4059),"",SUMIF($A$3:$A4059,O$2,$B$3:$B4059))</f>
        <v/>
      </c>
      <c r="P4059" t="str">
        <f>IF(ISBLANK(A4059),"",SUMIF($A$3:$A4059,P$2,$B$3:$B4059))</f>
        <v/>
      </c>
      <c r="Q4059" t="str">
        <f>IF(ISBLANK(A4059),"",SUMIF($A$3:$A4059,Q$2,$B$3:$B4059))</f>
        <v/>
      </c>
      <c r="R4059" t="str">
        <f>IF(ISBLANK(A4059),"",SUMIF($A$3:$A4059,R$2,$B$3:$B4059))</f>
        <v/>
      </c>
      <c r="T4059" s="2" t="str">
        <f t="shared" si="507"/>
        <v/>
      </c>
      <c r="U4059" s="2" t="str">
        <f t="shared" si="508"/>
        <v/>
      </c>
      <c r="V4059" s="2" t="str">
        <f t="shared" si="509"/>
        <v/>
      </c>
      <c r="W4059" s="2" t="str">
        <f t="shared" si="510"/>
        <v/>
      </c>
    </row>
    <row r="4060" spans="8:23" x14ac:dyDescent="0.3">
      <c r="H4060" s="12">
        <f t="shared" si="511"/>
        <v>0</v>
      </c>
      <c r="I4060" s="2" t="str">
        <f t="shared" si="504"/>
        <v/>
      </c>
      <c r="J4060" s="2" t="str">
        <f>IF(ISBLANK(A4060),"",-SUM(I$3:I4060))</f>
        <v/>
      </c>
      <c r="K4060" s="2" t="str">
        <f t="shared" si="505"/>
        <v/>
      </c>
      <c r="L4060" s="7" t="str">
        <f t="shared" si="506"/>
        <v/>
      </c>
      <c r="M4060" s="7" t="str">
        <f>IF(ISBLANK(A4060),"",K4060/($M$1+SUM(K$3:K4059)))</f>
        <v/>
      </c>
      <c r="N4060" t="str">
        <f>IF(ISBLANK(A4060),"",IF(H4061=0,NETWORKDAYS($H$3,H4060,holiday!$B$2:$B$10),IF(DAY(H4060)&lt;DAY(H4061),NETWORKDAYS($H$3,H4060,holiday!$B$2:$B$10),0)))</f>
        <v/>
      </c>
      <c r="O4060" t="str">
        <f>IF(ISBLANK(A4060),"",SUMIF($A$3:$A4060,O$2,$B$3:$B4060))</f>
        <v/>
      </c>
      <c r="P4060" t="str">
        <f>IF(ISBLANK(A4060),"",SUMIF($A$3:$A4060,P$2,$B$3:$B4060))</f>
        <v/>
      </c>
      <c r="Q4060" t="str">
        <f>IF(ISBLANK(A4060),"",SUMIF($A$3:$A4060,Q$2,$B$3:$B4060))</f>
        <v/>
      </c>
      <c r="R4060" t="str">
        <f>IF(ISBLANK(A4060),"",SUMIF($A$3:$A4060,R$2,$B$3:$B4060))</f>
        <v/>
      </c>
      <c r="T4060" s="2" t="str">
        <f t="shared" si="507"/>
        <v/>
      </c>
      <c r="U4060" s="2" t="str">
        <f t="shared" si="508"/>
        <v/>
      </c>
      <c r="V4060" s="2" t="str">
        <f t="shared" si="509"/>
        <v/>
      </c>
      <c r="W4060" s="2" t="str">
        <f t="shared" si="510"/>
        <v/>
      </c>
    </row>
    <row r="4061" spans="8:23" x14ac:dyDescent="0.3">
      <c r="H4061" s="12">
        <f t="shared" si="511"/>
        <v>0</v>
      </c>
      <c r="I4061" s="2" t="str">
        <f t="shared" si="504"/>
        <v/>
      </c>
      <c r="J4061" s="2" t="str">
        <f>IF(ISBLANK(A4061),"",-SUM(I$3:I4061))</f>
        <v/>
      </c>
      <c r="K4061" s="2" t="str">
        <f t="shared" si="505"/>
        <v/>
      </c>
      <c r="L4061" s="7" t="str">
        <f t="shared" si="506"/>
        <v/>
      </c>
      <c r="M4061" s="7" t="str">
        <f>IF(ISBLANK(A4061),"",K4061/($M$1+SUM(K$3:K4060)))</f>
        <v/>
      </c>
      <c r="N4061" t="str">
        <f>IF(ISBLANK(A4061),"",IF(H4062=0,NETWORKDAYS($H$3,H4061,holiday!$B$2:$B$10),IF(DAY(H4061)&lt;DAY(H4062),NETWORKDAYS($H$3,H4061,holiday!$B$2:$B$10),0)))</f>
        <v/>
      </c>
      <c r="O4061" t="str">
        <f>IF(ISBLANK(A4061),"",SUMIF($A$3:$A4061,O$2,$B$3:$B4061))</f>
        <v/>
      </c>
      <c r="P4061" t="str">
        <f>IF(ISBLANK(A4061),"",SUMIF($A$3:$A4061,P$2,$B$3:$B4061))</f>
        <v/>
      </c>
      <c r="Q4061" t="str">
        <f>IF(ISBLANK(A4061),"",SUMIF($A$3:$A4061,Q$2,$B$3:$B4061))</f>
        <v/>
      </c>
      <c r="R4061" t="str">
        <f>IF(ISBLANK(A4061),"",SUMIF($A$3:$A4061,R$2,$B$3:$B4061))</f>
        <v/>
      </c>
      <c r="T4061" s="2" t="str">
        <f t="shared" si="507"/>
        <v/>
      </c>
      <c r="U4061" s="2" t="str">
        <f t="shared" si="508"/>
        <v/>
      </c>
      <c r="V4061" s="2" t="str">
        <f t="shared" si="509"/>
        <v/>
      </c>
      <c r="W4061" s="2" t="str">
        <f t="shared" si="510"/>
        <v/>
      </c>
    </row>
    <row r="4062" spans="8:23" x14ac:dyDescent="0.3">
      <c r="H4062" s="12">
        <f t="shared" si="511"/>
        <v>0</v>
      </c>
      <c r="I4062" s="2" t="str">
        <f t="shared" si="504"/>
        <v/>
      </c>
      <c r="J4062" s="2" t="str">
        <f>IF(ISBLANK(A4062),"",-SUM(I$3:I4062))</f>
        <v/>
      </c>
      <c r="K4062" s="2" t="str">
        <f t="shared" si="505"/>
        <v/>
      </c>
      <c r="L4062" s="7" t="str">
        <f t="shared" si="506"/>
        <v/>
      </c>
      <c r="M4062" s="7" t="str">
        <f>IF(ISBLANK(A4062),"",K4062/($M$1+SUM(K$3:K4061)))</f>
        <v/>
      </c>
      <c r="N4062" t="str">
        <f>IF(ISBLANK(A4062),"",IF(H4063=0,NETWORKDAYS($H$3,H4062,holiday!$B$2:$B$10),IF(DAY(H4062)&lt;DAY(H4063),NETWORKDAYS($H$3,H4062,holiday!$B$2:$B$10),0)))</f>
        <v/>
      </c>
      <c r="O4062" t="str">
        <f>IF(ISBLANK(A4062),"",SUMIF($A$3:$A4062,O$2,$B$3:$B4062))</f>
        <v/>
      </c>
      <c r="P4062" t="str">
        <f>IF(ISBLANK(A4062),"",SUMIF($A$3:$A4062,P$2,$B$3:$B4062))</f>
        <v/>
      </c>
      <c r="Q4062" t="str">
        <f>IF(ISBLANK(A4062),"",SUMIF($A$3:$A4062,Q$2,$B$3:$B4062))</f>
        <v/>
      </c>
      <c r="R4062" t="str">
        <f>IF(ISBLANK(A4062),"",SUMIF($A$3:$A4062,R$2,$B$3:$B4062))</f>
        <v/>
      </c>
      <c r="T4062" s="2" t="str">
        <f t="shared" si="507"/>
        <v/>
      </c>
      <c r="U4062" s="2" t="str">
        <f t="shared" si="508"/>
        <v/>
      </c>
      <c r="V4062" s="2" t="str">
        <f t="shared" si="509"/>
        <v/>
      </c>
      <c r="W4062" s="2" t="str">
        <f t="shared" si="510"/>
        <v/>
      </c>
    </row>
    <row r="4063" spans="8:23" x14ac:dyDescent="0.3">
      <c r="H4063" s="12">
        <f t="shared" si="511"/>
        <v>0</v>
      </c>
      <c r="I4063" s="2" t="str">
        <f t="shared" si="504"/>
        <v/>
      </c>
      <c r="J4063" s="2" t="str">
        <f>IF(ISBLANK(A4063),"",-SUM(I$3:I4063))</f>
        <v/>
      </c>
      <c r="K4063" s="2" t="str">
        <f t="shared" si="505"/>
        <v/>
      </c>
      <c r="L4063" s="7" t="str">
        <f t="shared" si="506"/>
        <v/>
      </c>
      <c r="M4063" s="7" t="str">
        <f>IF(ISBLANK(A4063),"",K4063/($M$1+SUM(K$3:K4062)))</f>
        <v/>
      </c>
      <c r="N4063" t="str">
        <f>IF(ISBLANK(A4063),"",IF(H4064=0,NETWORKDAYS($H$3,H4063,holiday!$B$2:$B$10),IF(DAY(H4063)&lt;DAY(H4064),NETWORKDAYS($H$3,H4063,holiday!$B$2:$B$10),0)))</f>
        <v/>
      </c>
      <c r="O4063" t="str">
        <f>IF(ISBLANK(A4063),"",SUMIF($A$3:$A4063,O$2,$B$3:$B4063))</f>
        <v/>
      </c>
      <c r="P4063" t="str">
        <f>IF(ISBLANK(A4063),"",SUMIF($A$3:$A4063,P$2,$B$3:$B4063))</f>
        <v/>
      </c>
      <c r="Q4063" t="str">
        <f>IF(ISBLANK(A4063),"",SUMIF($A$3:$A4063,Q$2,$B$3:$B4063))</f>
        <v/>
      </c>
      <c r="R4063" t="str">
        <f>IF(ISBLANK(A4063),"",SUMIF($A$3:$A4063,R$2,$B$3:$B4063))</f>
        <v/>
      </c>
      <c r="T4063" s="2" t="str">
        <f t="shared" si="507"/>
        <v/>
      </c>
      <c r="U4063" s="2" t="str">
        <f t="shared" si="508"/>
        <v/>
      </c>
      <c r="V4063" s="2" t="str">
        <f t="shared" si="509"/>
        <v/>
      </c>
      <c r="W4063" s="2" t="str">
        <f t="shared" si="510"/>
        <v/>
      </c>
    </row>
    <row r="4064" spans="8:23" x14ac:dyDescent="0.3">
      <c r="H4064" s="12">
        <f t="shared" si="511"/>
        <v>0</v>
      </c>
      <c r="I4064" s="2" t="str">
        <f t="shared" si="504"/>
        <v/>
      </c>
      <c r="J4064" s="2" t="str">
        <f>IF(ISBLANK(A4064),"",-SUM(I$3:I4064))</f>
        <v/>
      </c>
      <c r="K4064" s="2" t="str">
        <f t="shared" si="505"/>
        <v/>
      </c>
      <c r="L4064" s="7" t="str">
        <f t="shared" si="506"/>
        <v/>
      </c>
      <c r="M4064" s="7" t="str">
        <f>IF(ISBLANK(A4064),"",K4064/($M$1+SUM(K$3:K4063)))</f>
        <v/>
      </c>
      <c r="N4064" t="str">
        <f>IF(ISBLANK(A4064),"",IF(H4065=0,NETWORKDAYS($H$3,H4064,holiday!$B$2:$B$10),IF(DAY(H4064)&lt;DAY(H4065),NETWORKDAYS($H$3,H4064,holiday!$B$2:$B$10),0)))</f>
        <v/>
      </c>
      <c r="O4064" t="str">
        <f>IF(ISBLANK(A4064),"",SUMIF($A$3:$A4064,O$2,$B$3:$B4064))</f>
        <v/>
      </c>
      <c r="P4064" t="str">
        <f>IF(ISBLANK(A4064),"",SUMIF($A$3:$A4064,P$2,$B$3:$B4064))</f>
        <v/>
      </c>
      <c r="Q4064" t="str">
        <f>IF(ISBLANK(A4064),"",SUMIF($A$3:$A4064,Q$2,$B$3:$B4064))</f>
        <v/>
      </c>
      <c r="R4064" t="str">
        <f>IF(ISBLANK(A4064),"",SUMIF($A$3:$A4064,R$2,$B$3:$B4064))</f>
        <v/>
      </c>
      <c r="T4064" s="2" t="str">
        <f t="shared" si="507"/>
        <v/>
      </c>
      <c r="U4064" s="2" t="str">
        <f t="shared" si="508"/>
        <v/>
      </c>
      <c r="V4064" s="2" t="str">
        <f t="shared" si="509"/>
        <v/>
      </c>
      <c r="W4064" s="2" t="str">
        <f t="shared" si="510"/>
        <v/>
      </c>
    </row>
    <row r="4065" spans="8:23" x14ac:dyDescent="0.3">
      <c r="H4065" s="12">
        <f t="shared" si="511"/>
        <v>0</v>
      </c>
      <c r="I4065" s="2" t="str">
        <f t="shared" si="504"/>
        <v/>
      </c>
      <c r="J4065" s="2" t="str">
        <f>IF(ISBLANK(A4065),"",-SUM(I$3:I4065))</f>
        <v/>
      </c>
      <c r="K4065" s="2" t="str">
        <f t="shared" si="505"/>
        <v/>
      </c>
      <c r="L4065" s="7" t="str">
        <f t="shared" si="506"/>
        <v/>
      </c>
      <c r="M4065" s="7" t="str">
        <f>IF(ISBLANK(A4065),"",K4065/($M$1+SUM(K$3:K4064)))</f>
        <v/>
      </c>
      <c r="N4065" t="str">
        <f>IF(ISBLANK(A4065),"",IF(H4066=0,NETWORKDAYS($H$3,H4065,holiday!$B$2:$B$10),IF(DAY(H4065)&lt;DAY(H4066),NETWORKDAYS($H$3,H4065,holiday!$B$2:$B$10),0)))</f>
        <v/>
      </c>
      <c r="O4065" t="str">
        <f>IF(ISBLANK(A4065),"",SUMIF($A$3:$A4065,O$2,$B$3:$B4065))</f>
        <v/>
      </c>
      <c r="P4065" t="str">
        <f>IF(ISBLANK(A4065),"",SUMIF($A$3:$A4065,P$2,$B$3:$B4065))</f>
        <v/>
      </c>
      <c r="Q4065" t="str">
        <f>IF(ISBLANK(A4065),"",SUMIF($A$3:$A4065,Q$2,$B$3:$B4065))</f>
        <v/>
      </c>
      <c r="R4065" t="str">
        <f>IF(ISBLANK(A4065),"",SUMIF($A$3:$A4065,R$2,$B$3:$B4065))</f>
        <v/>
      </c>
      <c r="T4065" s="2" t="str">
        <f t="shared" si="507"/>
        <v/>
      </c>
      <c r="U4065" s="2" t="str">
        <f t="shared" si="508"/>
        <v/>
      </c>
      <c r="V4065" s="2" t="str">
        <f t="shared" si="509"/>
        <v/>
      </c>
      <c r="W4065" s="2" t="str">
        <f t="shared" si="510"/>
        <v/>
      </c>
    </row>
    <row r="4066" spans="8:23" x14ac:dyDescent="0.3">
      <c r="H4066" s="12">
        <f t="shared" si="511"/>
        <v>0</v>
      </c>
      <c r="I4066" s="2" t="str">
        <f t="shared" si="504"/>
        <v/>
      </c>
      <c r="J4066" s="2" t="str">
        <f>IF(ISBLANK(A4066),"",-SUM(I$3:I4066))</f>
        <v/>
      </c>
      <c r="K4066" s="2" t="str">
        <f t="shared" si="505"/>
        <v/>
      </c>
      <c r="L4066" s="7" t="str">
        <f t="shared" si="506"/>
        <v/>
      </c>
      <c r="M4066" s="7" t="str">
        <f>IF(ISBLANK(A4066),"",K4066/($M$1+SUM(K$3:K4065)))</f>
        <v/>
      </c>
      <c r="N4066" t="str">
        <f>IF(ISBLANK(A4066),"",IF(H4067=0,NETWORKDAYS($H$3,H4066,holiday!$B$2:$B$10),IF(DAY(H4066)&lt;DAY(H4067),NETWORKDAYS($H$3,H4066,holiday!$B$2:$B$10),0)))</f>
        <v/>
      </c>
      <c r="O4066" t="str">
        <f>IF(ISBLANK(A4066),"",SUMIF($A$3:$A4066,O$2,$B$3:$B4066))</f>
        <v/>
      </c>
      <c r="P4066" t="str">
        <f>IF(ISBLANK(A4066),"",SUMIF($A$3:$A4066,P$2,$B$3:$B4066))</f>
        <v/>
      </c>
      <c r="Q4066" t="str">
        <f>IF(ISBLANK(A4066),"",SUMIF($A$3:$A4066,Q$2,$B$3:$B4066))</f>
        <v/>
      </c>
      <c r="R4066" t="str">
        <f>IF(ISBLANK(A4066),"",SUMIF($A$3:$A4066,R$2,$B$3:$B4066))</f>
        <v/>
      </c>
      <c r="T4066" s="2" t="str">
        <f t="shared" si="507"/>
        <v/>
      </c>
      <c r="U4066" s="2" t="str">
        <f t="shared" si="508"/>
        <v/>
      </c>
      <c r="V4066" s="2" t="str">
        <f t="shared" si="509"/>
        <v/>
      </c>
      <c r="W4066" s="2" t="str">
        <f t="shared" si="510"/>
        <v/>
      </c>
    </row>
    <row r="4067" spans="8:23" x14ac:dyDescent="0.3">
      <c r="H4067" s="12">
        <f t="shared" si="511"/>
        <v>0</v>
      </c>
      <c r="I4067" s="2" t="str">
        <f t="shared" si="504"/>
        <v/>
      </c>
      <c r="J4067" s="2" t="str">
        <f>IF(ISBLANK(A4067),"",-SUM(I$3:I4067))</f>
        <v/>
      </c>
      <c r="K4067" s="2" t="str">
        <f t="shared" si="505"/>
        <v/>
      </c>
      <c r="L4067" s="7" t="str">
        <f t="shared" si="506"/>
        <v/>
      </c>
      <c r="M4067" s="7" t="str">
        <f>IF(ISBLANK(A4067),"",K4067/($M$1+SUM(K$3:K4066)))</f>
        <v/>
      </c>
      <c r="N4067" t="str">
        <f>IF(ISBLANK(A4067),"",IF(H4068=0,NETWORKDAYS($H$3,H4067,holiday!$B$2:$B$10),IF(DAY(H4067)&lt;DAY(H4068),NETWORKDAYS($H$3,H4067,holiday!$B$2:$B$10),0)))</f>
        <v/>
      </c>
      <c r="O4067" t="str">
        <f>IF(ISBLANK(A4067),"",SUMIF($A$3:$A4067,O$2,$B$3:$B4067))</f>
        <v/>
      </c>
      <c r="P4067" t="str">
        <f>IF(ISBLANK(A4067),"",SUMIF($A$3:$A4067,P$2,$B$3:$B4067))</f>
        <v/>
      </c>
      <c r="Q4067" t="str">
        <f>IF(ISBLANK(A4067),"",SUMIF($A$3:$A4067,Q$2,$B$3:$B4067))</f>
        <v/>
      </c>
      <c r="R4067" t="str">
        <f>IF(ISBLANK(A4067),"",SUMIF($A$3:$A4067,R$2,$B$3:$B4067))</f>
        <v/>
      </c>
      <c r="T4067" s="2" t="str">
        <f t="shared" si="507"/>
        <v/>
      </c>
      <c r="U4067" s="2" t="str">
        <f t="shared" si="508"/>
        <v/>
      </c>
      <c r="V4067" s="2" t="str">
        <f t="shared" si="509"/>
        <v/>
      </c>
      <c r="W4067" s="2" t="str">
        <f t="shared" si="510"/>
        <v/>
      </c>
    </row>
    <row r="4068" spans="8:23" x14ac:dyDescent="0.3">
      <c r="H4068" s="12">
        <f t="shared" si="511"/>
        <v>0</v>
      </c>
      <c r="I4068" s="2" t="str">
        <f t="shared" si="504"/>
        <v/>
      </c>
      <c r="J4068" s="2" t="str">
        <f>IF(ISBLANK(A4068),"",-SUM(I$3:I4068))</f>
        <v/>
      </c>
      <c r="K4068" s="2" t="str">
        <f t="shared" si="505"/>
        <v/>
      </c>
      <c r="L4068" s="7" t="str">
        <f t="shared" si="506"/>
        <v/>
      </c>
      <c r="M4068" s="7" t="str">
        <f>IF(ISBLANK(A4068),"",K4068/($M$1+SUM(K$3:K4067)))</f>
        <v/>
      </c>
      <c r="N4068" t="str">
        <f>IF(ISBLANK(A4068),"",IF(H4069=0,NETWORKDAYS($H$3,H4068,holiday!$B$2:$B$10),IF(DAY(H4068)&lt;DAY(H4069),NETWORKDAYS($H$3,H4068,holiday!$B$2:$B$10),0)))</f>
        <v/>
      </c>
      <c r="O4068" t="str">
        <f>IF(ISBLANK(A4068),"",SUMIF($A$3:$A4068,O$2,$B$3:$B4068))</f>
        <v/>
      </c>
      <c r="P4068" t="str">
        <f>IF(ISBLANK(A4068),"",SUMIF($A$3:$A4068,P$2,$B$3:$B4068))</f>
        <v/>
      </c>
      <c r="Q4068" t="str">
        <f>IF(ISBLANK(A4068),"",SUMIF($A$3:$A4068,Q$2,$B$3:$B4068))</f>
        <v/>
      </c>
      <c r="R4068" t="str">
        <f>IF(ISBLANK(A4068),"",SUMIF($A$3:$A4068,R$2,$B$3:$B4068))</f>
        <v/>
      </c>
      <c r="T4068" s="2" t="str">
        <f t="shared" si="507"/>
        <v/>
      </c>
      <c r="U4068" s="2" t="str">
        <f t="shared" si="508"/>
        <v/>
      </c>
      <c r="V4068" s="2" t="str">
        <f t="shared" si="509"/>
        <v/>
      </c>
      <c r="W4068" s="2" t="str">
        <f t="shared" si="510"/>
        <v/>
      </c>
    </row>
    <row r="4069" spans="8:23" x14ac:dyDescent="0.3">
      <c r="H4069" s="12">
        <f t="shared" si="511"/>
        <v>0</v>
      </c>
      <c r="I4069" s="2" t="str">
        <f t="shared" si="504"/>
        <v/>
      </c>
      <c r="J4069" s="2" t="str">
        <f>IF(ISBLANK(A4069),"",-SUM(I$3:I4069))</f>
        <v/>
      </c>
      <c r="K4069" s="2" t="str">
        <f t="shared" si="505"/>
        <v/>
      </c>
      <c r="L4069" s="7" t="str">
        <f t="shared" si="506"/>
        <v/>
      </c>
      <c r="M4069" s="7" t="str">
        <f>IF(ISBLANK(A4069),"",K4069/($M$1+SUM(K$3:K4068)))</f>
        <v/>
      </c>
      <c r="N4069" t="str">
        <f>IF(ISBLANK(A4069),"",IF(H4070=0,NETWORKDAYS($H$3,H4069,holiday!$B$2:$B$10),IF(DAY(H4069)&lt;DAY(H4070),NETWORKDAYS($H$3,H4069,holiday!$B$2:$B$10),0)))</f>
        <v/>
      </c>
      <c r="O4069" t="str">
        <f>IF(ISBLANK(A4069),"",SUMIF($A$3:$A4069,O$2,$B$3:$B4069))</f>
        <v/>
      </c>
      <c r="P4069" t="str">
        <f>IF(ISBLANK(A4069),"",SUMIF($A$3:$A4069,P$2,$B$3:$B4069))</f>
        <v/>
      </c>
      <c r="Q4069" t="str">
        <f>IF(ISBLANK(A4069),"",SUMIF($A$3:$A4069,Q$2,$B$3:$B4069))</f>
        <v/>
      </c>
      <c r="R4069" t="str">
        <f>IF(ISBLANK(A4069),"",SUMIF($A$3:$A4069,R$2,$B$3:$B4069))</f>
        <v/>
      </c>
      <c r="T4069" s="2" t="str">
        <f t="shared" si="507"/>
        <v/>
      </c>
      <c r="U4069" s="2" t="str">
        <f t="shared" si="508"/>
        <v/>
      </c>
      <c r="V4069" s="2" t="str">
        <f t="shared" si="509"/>
        <v/>
      </c>
      <c r="W4069" s="2" t="str">
        <f t="shared" si="510"/>
        <v/>
      </c>
    </row>
    <row r="4070" spans="8:23" x14ac:dyDescent="0.3">
      <c r="H4070" s="12">
        <f t="shared" si="511"/>
        <v>0</v>
      </c>
      <c r="I4070" s="2" t="str">
        <f t="shared" si="504"/>
        <v/>
      </c>
      <c r="J4070" s="2" t="str">
        <f>IF(ISBLANK(A4070),"",-SUM(I$3:I4070))</f>
        <v/>
      </c>
      <c r="K4070" s="2" t="str">
        <f t="shared" si="505"/>
        <v/>
      </c>
      <c r="L4070" s="7" t="str">
        <f t="shared" si="506"/>
        <v/>
      </c>
      <c r="M4070" s="7" t="str">
        <f>IF(ISBLANK(A4070),"",K4070/($M$1+SUM(K$3:K4069)))</f>
        <v/>
      </c>
      <c r="N4070" t="str">
        <f>IF(ISBLANK(A4070),"",IF(H4071=0,NETWORKDAYS($H$3,H4070,holiday!$B$2:$B$10),IF(DAY(H4070)&lt;DAY(H4071),NETWORKDAYS($H$3,H4070,holiday!$B$2:$B$10),0)))</f>
        <v/>
      </c>
      <c r="O4070" t="str">
        <f>IF(ISBLANK(A4070),"",SUMIF($A$3:$A4070,O$2,$B$3:$B4070))</f>
        <v/>
      </c>
      <c r="P4070" t="str">
        <f>IF(ISBLANK(A4070),"",SUMIF($A$3:$A4070,P$2,$B$3:$B4070))</f>
        <v/>
      </c>
      <c r="Q4070" t="str">
        <f>IF(ISBLANK(A4070),"",SUMIF($A$3:$A4070,Q$2,$B$3:$B4070))</f>
        <v/>
      </c>
      <c r="R4070" t="str">
        <f>IF(ISBLANK(A4070),"",SUMIF($A$3:$A4070,R$2,$B$3:$B4070))</f>
        <v/>
      </c>
      <c r="T4070" s="2" t="str">
        <f t="shared" si="507"/>
        <v/>
      </c>
      <c r="U4070" s="2" t="str">
        <f t="shared" si="508"/>
        <v/>
      </c>
      <c r="V4070" s="2" t="str">
        <f t="shared" si="509"/>
        <v/>
      </c>
      <c r="W4070" s="2" t="str">
        <f t="shared" si="510"/>
        <v/>
      </c>
    </row>
    <row r="4071" spans="8:23" x14ac:dyDescent="0.3">
      <c r="H4071" s="12">
        <f t="shared" si="511"/>
        <v>0</v>
      </c>
      <c r="I4071" s="2" t="str">
        <f t="shared" si="504"/>
        <v/>
      </c>
      <c r="J4071" s="2" t="str">
        <f>IF(ISBLANK(A4071),"",-SUM(I$3:I4071))</f>
        <v/>
      </c>
      <c r="K4071" s="2" t="str">
        <f t="shared" si="505"/>
        <v/>
      </c>
      <c r="L4071" s="7" t="str">
        <f t="shared" si="506"/>
        <v/>
      </c>
      <c r="M4071" s="7" t="str">
        <f>IF(ISBLANK(A4071),"",K4071/($M$1+SUM(K$3:K4070)))</f>
        <v/>
      </c>
      <c r="N4071" t="str">
        <f>IF(ISBLANK(A4071),"",IF(H4072=0,NETWORKDAYS($H$3,H4071,holiday!$B$2:$B$10),IF(DAY(H4071)&lt;DAY(H4072),NETWORKDAYS($H$3,H4071,holiday!$B$2:$B$10),0)))</f>
        <v/>
      </c>
      <c r="O4071" t="str">
        <f>IF(ISBLANK(A4071),"",SUMIF($A$3:$A4071,O$2,$B$3:$B4071))</f>
        <v/>
      </c>
      <c r="P4071" t="str">
        <f>IF(ISBLANK(A4071),"",SUMIF($A$3:$A4071,P$2,$B$3:$B4071))</f>
        <v/>
      </c>
      <c r="Q4071" t="str">
        <f>IF(ISBLANK(A4071),"",SUMIF($A$3:$A4071,Q$2,$B$3:$B4071))</f>
        <v/>
      </c>
      <c r="R4071" t="str">
        <f>IF(ISBLANK(A4071),"",SUMIF($A$3:$A4071,R$2,$B$3:$B4071))</f>
        <v/>
      </c>
      <c r="T4071" s="2" t="str">
        <f t="shared" si="507"/>
        <v/>
      </c>
      <c r="U4071" s="2" t="str">
        <f t="shared" si="508"/>
        <v/>
      </c>
      <c r="V4071" s="2" t="str">
        <f t="shared" si="509"/>
        <v/>
      </c>
      <c r="W4071" s="2" t="str">
        <f t="shared" si="510"/>
        <v/>
      </c>
    </row>
    <row r="4072" spans="8:23" x14ac:dyDescent="0.3">
      <c r="H4072" s="12">
        <f t="shared" si="511"/>
        <v>0</v>
      </c>
      <c r="I4072" s="2" t="str">
        <f t="shared" ref="I4072:I4135" si="512">IF(ISBLANK(A4072),"",-B4072*C4072)</f>
        <v/>
      </c>
      <c r="J4072" s="2" t="str">
        <f>IF(ISBLANK(A4072),"",-SUM(I$3:I4072))</f>
        <v/>
      </c>
      <c r="K4072" s="2" t="str">
        <f t="shared" ref="K4072:K4135" si="513">IF(ISBLANK(A4072),"",SUMPRODUCT(O4072:R4072,T4072:W4072)-J4072)</f>
        <v/>
      </c>
      <c r="L4072" s="7" t="str">
        <f t="shared" ref="L4072:L4135" si="514">IF(ISBLANK(A4072),"",K4072/$M$1)</f>
        <v/>
      </c>
      <c r="M4072" s="7" t="str">
        <f>IF(ISBLANK(A4072),"",K4072/($M$1+SUM(K$3:K4071)))</f>
        <v/>
      </c>
      <c r="N4072" t="str">
        <f>IF(ISBLANK(A4072),"",IF(H4073=0,NETWORKDAYS($H$3,H4072,holiday!$B$2:$B$10),IF(DAY(H4072)&lt;DAY(H4073),NETWORKDAYS($H$3,H4072,holiday!$B$2:$B$10),0)))</f>
        <v/>
      </c>
      <c r="O4072" t="str">
        <f>IF(ISBLANK(A4072),"",SUMIF($A$3:$A4072,O$2,$B$3:$B4072))</f>
        <v/>
      </c>
      <c r="P4072" t="str">
        <f>IF(ISBLANK(A4072),"",SUMIF($A$3:$A4072,P$2,$B$3:$B4072))</f>
        <v/>
      </c>
      <c r="Q4072" t="str">
        <f>IF(ISBLANK(A4072),"",SUMIF($A$3:$A4072,Q$2,$B$3:$B4072))</f>
        <v/>
      </c>
      <c r="R4072" t="str">
        <f>IF(ISBLANK(A4072),"",SUMIF($A$3:$A4072,R$2,$B$3:$B4072))</f>
        <v/>
      </c>
      <c r="T4072" s="2" t="str">
        <f t="shared" ref="T4072:T4135" si="515">IF(ISBLANK(A4072),"",IF($A4072=T$2,$C4072,T4071))</f>
        <v/>
      </c>
      <c r="U4072" s="2" t="str">
        <f t="shared" ref="U4072:U4135" si="516">IF(ISBLANK(A4072),"",IF($A4072=U$2,$C4072,U4071))</f>
        <v/>
      </c>
      <c r="V4072" s="2" t="str">
        <f t="shared" ref="V4072:V4135" si="517">IF(ISBLANK(A4072),"",IF($A4072=V$2,$C4072,V4071))</f>
        <v/>
      </c>
      <c r="W4072" s="2" t="str">
        <f t="shared" ref="W4072:W4135" si="518">IF(ISBLANK(A4072),"",IF($A4072=W$2,$C4072,W4071))</f>
        <v/>
      </c>
    </row>
    <row r="4073" spans="8:23" x14ac:dyDescent="0.3">
      <c r="H4073" s="12">
        <f t="shared" si="511"/>
        <v>0</v>
      </c>
      <c r="I4073" s="2" t="str">
        <f t="shared" si="512"/>
        <v/>
      </c>
      <c r="J4073" s="2" t="str">
        <f>IF(ISBLANK(A4073),"",-SUM(I$3:I4073))</f>
        <v/>
      </c>
      <c r="K4073" s="2" t="str">
        <f t="shared" si="513"/>
        <v/>
      </c>
      <c r="L4073" s="7" t="str">
        <f t="shared" si="514"/>
        <v/>
      </c>
      <c r="M4073" s="7" t="str">
        <f>IF(ISBLANK(A4073),"",K4073/($M$1+SUM(K$3:K4072)))</f>
        <v/>
      </c>
      <c r="N4073" t="str">
        <f>IF(ISBLANK(A4073),"",IF(H4074=0,NETWORKDAYS($H$3,H4073,holiday!$B$2:$B$10),IF(DAY(H4073)&lt;DAY(H4074),NETWORKDAYS($H$3,H4073,holiday!$B$2:$B$10),0)))</f>
        <v/>
      </c>
      <c r="O4073" t="str">
        <f>IF(ISBLANK(A4073),"",SUMIF($A$3:$A4073,O$2,$B$3:$B4073))</f>
        <v/>
      </c>
      <c r="P4073" t="str">
        <f>IF(ISBLANK(A4073),"",SUMIF($A$3:$A4073,P$2,$B$3:$B4073))</f>
        <v/>
      </c>
      <c r="Q4073" t="str">
        <f>IF(ISBLANK(A4073),"",SUMIF($A$3:$A4073,Q$2,$B$3:$B4073))</f>
        <v/>
      </c>
      <c r="R4073" t="str">
        <f>IF(ISBLANK(A4073),"",SUMIF($A$3:$A4073,R$2,$B$3:$B4073))</f>
        <v/>
      </c>
      <c r="T4073" s="2" t="str">
        <f t="shared" si="515"/>
        <v/>
      </c>
      <c r="U4073" s="2" t="str">
        <f t="shared" si="516"/>
        <v/>
      </c>
      <c r="V4073" s="2" t="str">
        <f t="shared" si="517"/>
        <v/>
      </c>
      <c r="W4073" s="2" t="str">
        <f t="shared" si="518"/>
        <v/>
      </c>
    </row>
    <row r="4074" spans="8:23" x14ac:dyDescent="0.3">
      <c r="H4074" s="12">
        <f t="shared" si="511"/>
        <v>0</v>
      </c>
      <c r="I4074" s="2" t="str">
        <f t="shared" si="512"/>
        <v/>
      </c>
      <c r="J4074" s="2" t="str">
        <f>IF(ISBLANK(A4074),"",-SUM(I$3:I4074))</f>
        <v/>
      </c>
      <c r="K4074" s="2" t="str">
        <f t="shared" si="513"/>
        <v/>
      </c>
      <c r="L4074" s="7" t="str">
        <f t="shared" si="514"/>
        <v/>
      </c>
      <c r="M4074" s="7" t="str">
        <f>IF(ISBLANK(A4074),"",K4074/($M$1+SUM(K$3:K4073)))</f>
        <v/>
      </c>
      <c r="N4074" t="str">
        <f>IF(ISBLANK(A4074),"",IF(H4075=0,NETWORKDAYS($H$3,H4074,holiday!$B$2:$B$10),IF(DAY(H4074)&lt;DAY(H4075),NETWORKDAYS($H$3,H4074,holiday!$B$2:$B$10),0)))</f>
        <v/>
      </c>
      <c r="O4074" t="str">
        <f>IF(ISBLANK(A4074),"",SUMIF($A$3:$A4074,O$2,$B$3:$B4074))</f>
        <v/>
      </c>
      <c r="P4074" t="str">
        <f>IF(ISBLANK(A4074),"",SUMIF($A$3:$A4074,P$2,$B$3:$B4074))</f>
        <v/>
      </c>
      <c r="Q4074" t="str">
        <f>IF(ISBLANK(A4074),"",SUMIF($A$3:$A4074,Q$2,$B$3:$B4074))</f>
        <v/>
      </c>
      <c r="R4074" t="str">
        <f>IF(ISBLANK(A4074),"",SUMIF($A$3:$A4074,R$2,$B$3:$B4074))</f>
        <v/>
      </c>
      <c r="T4074" s="2" t="str">
        <f t="shared" si="515"/>
        <v/>
      </c>
      <c r="U4074" s="2" t="str">
        <f t="shared" si="516"/>
        <v/>
      </c>
      <c r="V4074" s="2" t="str">
        <f t="shared" si="517"/>
        <v/>
      </c>
      <c r="W4074" s="2" t="str">
        <f t="shared" si="518"/>
        <v/>
      </c>
    </row>
    <row r="4075" spans="8:23" x14ac:dyDescent="0.3">
      <c r="H4075" s="12">
        <f t="shared" si="511"/>
        <v>0</v>
      </c>
      <c r="I4075" s="2" t="str">
        <f t="shared" si="512"/>
        <v/>
      </c>
      <c r="J4075" s="2" t="str">
        <f>IF(ISBLANK(A4075),"",-SUM(I$3:I4075))</f>
        <v/>
      </c>
      <c r="K4075" s="2" t="str">
        <f t="shared" si="513"/>
        <v/>
      </c>
      <c r="L4075" s="7" t="str">
        <f t="shared" si="514"/>
        <v/>
      </c>
      <c r="M4075" s="7" t="str">
        <f>IF(ISBLANK(A4075),"",K4075/($M$1+SUM(K$3:K4074)))</f>
        <v/>
      </c>
      <c r="N4075" t="str">
        <f>IF(ISBLANK(A4075),"",IF(H4076=0,NETWORKDAYS($H$3,H4075,holiday!$B$2:$B$10),IF(DAY(H4075)&lt;DAY(H4076),NETWORKDAYS($H$3,H4075,holiday!$B$2:$B$10),0)))</f>
        <v/>
      </c>
      <c r="O4075" t="str">
        <f>IF(ISBLANK(A4075),"",SUMIF($A$3:$A4075,O$2,$B$3:$B4075))</f>
        <v/>
      </c>
      <c r="P4075" t="str">
        <f>IF(ISBLANK(A4075),"",SUMIF($A$3:$A4075,P$2,$B$3:$B4075))</f>
        <v/>
      </c>
      <c r="Q4075" t="str">
        <f>IF(ISBLANK(A4075),"",SUMIF($A$3:$A4075,Q$2,$B$3:$B4075))</f>
        <v/>
      </c>
      <c r="R4075" t="str">
        <f>IF(ISBLANK(A4075),"",SUMIF($A$3:$A4075,R$2,$B$3:$B4075))</f>
        <v/>
      </c>
      <c r="T4075" s="2" t="str">
        <f t="shared" si="515"/>
        <v/>
      </c>
      <c r="U4075" s="2" t="str">
        <f t="shared" si="516"/>
        <v/>
      </c>
      <c r="V4075" s="2" t="str">
        <f t="shared" si="517"/>
        <v/>
      </c>
      <c r="W4075" s="2" t="str">
        <f t="shared" si="518"/>
        <v/>
      </c>
    </row>
    <row r="4076" spans="8:23" x14ac:dyDescent="0.3">
      <c r="H4076" s="12">
        <f t="shared" si="511"/>
        <v>0</v>
      </c>
      <c r="I4076" s="2" t="str">
        <f t="shared" si="512"/>
        <v/>
      </c>
      <c r="J4076" s="2" t="str">
        <f>IF(ISBLANK(A4076),"",-SUM(I$3:I4076))</f>
        <v/>
      </c>
      <c r="K4076" s="2" t="str">
        <f t="shared" si="513"/>
        <v/>
      </c>
      <c r="L4076" s="7" t="str">
        <f t="shared" si="514"/>
        <v/>
      </c>
      <c r="M4076" s="7" t="str">
        <f>IF(ISBLANK(A4076),"",K4076/($M$1+SUM(K$3:K4075)))</f>
        <v/>
      </c>
      <c r="N4076" t="str">
        <f>IF(ISBLANK(A4076),"",IF(H4077=0,NETWORKDAYS($H$3,H4076,holiday!$B$2:$B$10),IF(DAY(H4076)&lt;DAY(H4077),NETWORKDAYS($H$3,H4076,holiday!$B$2:$B$10),0)))</f>
        <v/>
      </c>
      <c r="O4076" t="str">
        <f>IF(ISBLANK(A4076),"",SUMIF($A$3:$A4076,O$2,$B$3:$B4076))</f>
        <v/>
      </c>
      <c r="P4076" t="str">
        <f>IF(ISBLANK(A4076),"",SUMIF($A$3:$A4076,P$2,$B$3:$B4076))</f>
        <v/>
      </c>
      <c r="Q4076" t="str">
        <f>IF(ISBLANK(A4076),"",SUMIF($A$3:$A4076,Q$2,$B$3:$B4076))</f>
        <v/>
      </c>
      <c r="R4076" t="str">
        <f>IF(ISBLANK(A4076),"",SUMIF($A$3:$A4076,R$2,$B$3:$B4076))</f>
        <v/>
      </c>
      <c r="T4076" s="2" t="str">
        <f t="shared" si="515"/>
        <v/>
      </c>
      <c r="U4076" s="2" t="str">
        <f t="shared" si="516"/>
        <v/>
      </c>
      <c r="V4076" s="2" t="str">
        <f t="shared" si="517"/>
        <v/>
      </c>
      <c r="W4076" s="2" t="str">
        <f t="shared" si="518"/>
        <v/>
      </c>
    </row>
    <row r="4077" spans="8:23" x14ac:dyDescent="0.3">
      <c r="H4077" s="12">
        <f t="shared" si="511"/>
        <v>0</v>
      </c>
      <c r="I4077" s="2" t="str">
        <f t="shared" si="512"/>
        <v/>
      </c>
      <c r="J4077" s="2" t="str">
        <f>IF(ISBLANK(A4077),"",-SUM(I$3:I4077))</f>
        <v/>
      </c>
      <c r="K4077" s="2" t="str">
        <f t="shared" si="513"/>
        <v/>
      </c>
      <c r="L4077" s="7" t="str">
        <f t="shared" si="514"/>
        <v/>
      </c>
      <c r="M4077" s="7" t="str">
        <f>IF(ISBLANK(A4077),"",K4077/($M$1+SUM(K$3:K4076)))</f>
        <v/>
      </c>
      <c r="N4077" t="str">
        <f>IF(ISBLANK(A4077),"",IF(H4078=0,NETWORKDAYS($H$3,H4077,holiday!$B$2:$B$10),IF(DAY(H4077)&lt;DAY(H4078),NETWORKDAYS($H$3,H4077,holiday!$B$2:$B$10),0)))</f>
        <v/>
      </c>
      <c r="O4077" t="str">
        <f>IF(ISBLANK(A4077),"",SUMIF($A$3:$A4077,O$2,$B$3:$B4077))</f>
        <v/>
      </c>
      <c r="P4077" t="str">
        <f>IF(ISBLANK(A4077),"",SUMIF($A$3:$A4077,P$2,$B$3:$B4077))</f>
        <v/>
      </c>
      <c r="Q4077" t="str">
        <f>IF(ISBLANK(A4077),"",SUMIF($A$3:$A4077,Q$2,$B$3:$B4077))</f>
        <v/>
      </c>
      <c r="R4077" t="str">
        <f>IF(ISBLANK(A4077),"",SUMIF($A$3:$A4077,R$2,$B$3:$B4077))</f>
        <v/>
      </c>
      <c r="T4077" s="2" t="str">
        <f t="shared" si="515"/>
        <v/>
      </c>
      <c r="U4077" s="2" t="str">
        <f t="shared" si="516"/>
        <v/>
      </c>
      <c r="V4077" s="2" t="str">
        <f t="shared" si="517"/>
        <v/>
      </c>
      <c r="W4077" s="2" t="str">
        <f t="shared" si="518"/>
        <v/>
      </c>
    </row>
    <row r="4078" spans="8:23" x14ac:dyDescent="0.3">
      <c r="H4078" s="12">
        <f t="shared" si="511"/>
        <v>0</v>
      </c>
      <c r="I4078" s="2" t="str">
        <f t="shared" si="512"/>
        <v/>
      </c>
      <c r="J4078" s="2" t="str">
        <f>IF(ISBLANK(A4078),"",-SUM(I$3:I4078))</f>
        <v/>
      </c>
      <c r="K4078" s="2" t="str">
        <f t="shared" si="513"/>
        <v/>
      </c>
      <c r="L4078" s="7" t="str">
        <f t="shared" si="514"/>
        <v/>
      </c>
      <c r="M4078" s="7" t="str">
        <f>IF(ISBLANK(A4078),"",K4078/($M$1+SUM(K$3:K4077)))</f>
        <v/>
      </c>
      <c r="N4078" t="str">
        <f>IF(ISBLANK(A4078),"",IF(H4079=0,NETWORKDAYS($H$3,H4078,holiday!$B$2:$B$10),IF(DAY(H4078)&lt;DAY(H4079),NETWORKDAYS($H$3,H4078,holiday!$B$2:$B$10),0)))</f>
        <v/>
      </c>
      <c r="O4078" t="str">
        <f>IF(ISBLANK(A4078),"",SUMIF($A$3:$A4078,O$2,$B$3:$B4078))</f>
        <v/>
      </c>
      <c r="P4078" t="str">
        <f>IF(ISBLANK(A4078),"",SUMIF($A$3:$A4078,P$2,$B$3:$B4078))</f>
        <v/>
      </c>
      <c r="Q4078" t="str">
        <f>IF(ISBLANK(A4078),"",SUMIF($A$3:$A4078,Q$2,$B$3:$B4078))</f>
        <v/>
      </c>
      <c r="R4078" t="str">
        <f>IF(ISBLANK(A4078),"",SUMIF($A$3:$A4078,R$2,$B$3:$B4078))</f>
        <v/>
      </c>
      <c r="T4078" s="2" t="str">
        <f t="shared" si="515"/>
        <v/>
      </c>
      <c r="U4078" s="2" t="str">
        <f t="shared" si="516"/>
        <v/>
      </c>
      <c r="V4078" s="2" t="str">
        <f t="shared" si="517"/>
        <v/>
      </c>
      <c r="W4078" s="2" t="str">
        <f t="shared" si="518"/>
        <v/>
      </c>
    </row>
    <row r="4079" spans="8:23" x14ac:dyDescent="0.3">
      <c r="H4079" s="12">
        <f t="shared" si="511"/>
        <v>0</v>
      </c>
      <c r="I4079" s="2" t="str">
        <f t="shared" si="512"/>
        <v/>
      </c>
      <c r="J4079" s="2" t="str">
        <f>IF(ISBLANK(A4079),"",-SUM(I$3:I4079))</f>
        <v/>
      </c>
      <c r="K4079" s="2" t="str">
        <f t="shared" si="513"/>
        <v/>
      </c>
      <c r="L4079" s="7" t="str">
        <f t="shared" si="514"/>
        <v/>
      </c>
      <c r="M4079" s="7" t="str">
        <f>IF(ISBLANK(A4079),"",K4079/($M$1+SUM(K$3:K4078)))</f>
        <v/>
      </c>
      <c r="N4079" t="str">
        <f>IF(ISBLANK(A4079),"",IF(H4080=0,NETWORKDAYS($H$3,H4079,holiday!$B$2:$B$10),IF(DAY(H4079)&lt;DAY(H4080),NETWORKDAYS($H$3,H4079,holiday!$B$2:$B$10),0)))</f>
        <v/>
      </c>
      <c r="O4079" t="str">
        <f>IF(ISBLANK(A4079),"",SUMIF($A$3:$A4079,O$2,$B$3:$B4079))</f>
        <v/>
      </c>
      <c r="P4079" t="str">
        <f>IF(ISBLANK(A4079),"",SUMIF($A$3:$A4079,P$2,$B$3:$B4079))</f>
        <v/>
      </c>
      <c r="Q4079" t="str">
        <f>IF(ISBLANK(A4079),"",SUMIF($A$3:$A4079,Q$2,$B$3:$B4079))</f>
        <v/>
      </c>
      <c r="R4079" t="str">
        <f>IF(ISBLANK(A4079),"",SUMIF($A$3:$A4079,R$2,$B$3:$B4079))</f>
        <v/>
      </c>
      <c r="T4079" s="2" t="str">
        <f t="shared" si="515"/>
        <v/>
      </c>
      <c r="U4079" s="2" t="str">
        <f t="shared" si="516"/>
        <v/>
      </c>
      <c r="V4079" s="2" t="str">
        <f t="shared" si="517"/>
        <v/>
      </c>
      <c r="W4079" s="2" t="str">
        <f t="shared" si="518"/>
        <v/>
      </c>
    </row>
    <row r="4080" spans="8:23" x14ac:dyDescent="0.3">
      <c r="H4080" s="12">
        <f t="shared" si="511"/>
        <v>0</v>
      </c>
      <c r="I4080" s="2" t="str">
        <f t="shared" si="512"/>
        <v/>
      </c>
      <c r="J4080" s="2" t="str">
        <f>IF(ISBLANK(A4080),"",-SUM(I$3:I4080))</f>
        <v/>
      </c>
      <c r="K4080" s="2" t="str">
        <f t="shared" si="513"/>
        <v/>
      </c>
      <c r="L4080" s="7" t="str">
        <f t="shared" si="514"/>
        <v/>
      </c>
      <c r="M4080" s="7" t="str">
        <f>IF(ISBLANK(A4080),"",K4080/($M$1+SUM(K$3:K4079)))</f>
        <v/>
      </c>
      <c r="N4080" t="str">
        <f>IF(ISBLANK(A4080),"",IF(H4081=0,NETWORKDAYS($H$3,H4080,holiday!$B$2:$B$10),IF(DAY(H4080)&lt;DAY(H4081),NETWORKDAYS($H$3,H4080,holiday!$B$2:$B$10),0)))</f>
        <v/>
      </c>
      <c r="O4080" t="str">
        <f>IF(ISBLANK(A4080),"",SUMIF($A$3:$A4080,O$2,$B$3:$B4080))</f>
        <v/>
      </c>
      <c r="P4080" t="str">
        <f>IF(ISBLANK(A4080),"",SUMIF($A$3:$A4080,P$2,$B$3:$B4080))</f>
        <v/>
      </c>
      <c r="Q4080" t="str">
        <f>IF(ISBLANK(A4080),"",SUMIF($A$3:$A4080,Q$2,$B$3:$B4080))</f>
        <v/>
      </c>
      <c r="R4080" t="str">
        <f>IF(ISBLANK(A4080),"",SUMIF($A$3:$A4080,R$2,$B$3:$B4080))</f>
        <v/>
      </c>
      <c r="T4080" s="2" t="str">
        <f t="shared" si="515"/>
        <v/>
      </c>
      <c r="U4080" s="2" t="str">
        <f t="shared" si="516"/>
        <v/>
      </c>
      <c r="V4080" s="2" t="str">
        <f t="shared" si="517"/>
        <v/>
      </c>
      <c r="W4080" s="2" t="str">
        <f t="shared" si="518"/>
        <v/>
      </c>
    </row>
    <row r="4081" spans="8:23" x14ac:dyDescent="0.3">
      <c r="H4081" s="12">
        <f t="shared" si="511"/>
        <v>0</v>
      </c>
      <c r="I4081" s="2" t="str">
        <f t="shared" si="512"/>
        <v/>
      </c>
      <c r="J4081" s="2" t="str">
        <f>IF(ISBLANK(A4081),"",-SUM(I$3:I4081))</f>
        <v/>
      </c>
      <c r="K4081" s="2" t="str">
        <f t="shared" si="513"/>
        <v/>
      </c>
      <c r="L4081" s="7" t="str">
        <f t="shared" si="514"/>
        <v/>
      </c>
      <c r="M4081" s="7" t="str">
        <f>IF(ISBLANK(A4081),"",K4081/($M$1+SUM(K$3:K4080)))</f>
        <v/>
      </c>
      <c r="N4081" t="str">
        <f>IF(ISBLANK(A4081),"",IF(H4082=0,NETWORKDAYS($H$3,H4081,holiday!$B$2:$B$10),IF(DAY(H4081)&lt;DAY(H4082),NETWORKDAYS($H$3,H4081,holiday!$B$2:$B$10),0)))</f>
        <v/>
      </c>
      <c r="O4081" t="str">
        <f>IF(ISBLANK(A4081),"",SUMIF($A$3:$A4081,O$2,$B$3:$B4081))</f>
        <v/>
      </c>
      <c r="P4081" t="str">
        <f>IF(ISBLANK(A4081),"",SUMIF($A$3:$A4081,P$2,$B$3:$B4081))</f>
        <v/>
      </c>
      <c r="Q4081" t="str">
        <f>IF(ISBLANK(A4081),"",SUMIF($A$3:$A4081,Q$2,$B$3:$B4081))</f>
        <v/>
      </c>
      <c r="R4081" t="str">
        <f>IF(ISBLANK(A4081),"",SUMIF($A$3:$A4081,R$2,$B$3:$B4081))</f>
        <v/>
      </c>
      <c r="T4081" s="2" t="str">
        <f t="shared" si="515"/>
        <v/>
      </c>
      <c r="U4081" s="2" t="str">
        <f t="shared" si="516"/>
        <v/>
      </c>
      <c r="V4081" s="2" t="str">
        <f t="shared" si="517"/>
        <v/>
      </c>
      <c r="W4081" s="2" t="str">
        <f t="shared" si="518"/>
        <v/>
      </c>
    </row>
    <row r="4082" spans="8:23" x14ac:dyDescent="0.3">
      <c r="H4082" s="12">
        <f t="shared" si="511"/>
        <v>0</v>
      </c>
      <c r="I4082" s="2" t="str">
        <f t="shared" si="512"/>
        <v/>
      </c>
      <c r="J4082" s="2" t="str">
        <f>IF(ISBLANK(A4082),"",-SUM(I$3:I4082))</f>
        <v/>
      </c>
      <c r="K4082" s="2" t="str">
        <f t="shared" si="513"/>
        <v/>
      </c>
      <c r="L4082" s="7" t="str">
        <f t="shared" si="514"/>
        <v/>
      </c>
      <c r="M4082" s="7" t="str">
        <f>IF(ISBLANK(A4082),"",K4082/($M$1+SUM(K$3:K4081)))</f>
        <v/>
      </c>
      <c r="N4082" t="str">
        <f>IF(ISBLANK(A4082),"",IF(H4083=0,NETWORKDAYS($H$3,H4082,holiday!$B$2:$B$10),IF(DAY(H4082)&lt;DAY(H4083),NETWORKDAYS($H$3,H4082,holiday!$B$2:$B$10),0)))</f>
        <v/>
      </c>
      <c r="O4082" t="str">
        <f>IF(ISBLANK(A4082),"",SUMIF($A$3:$A4082,O$2,$B$3:$B4082))</f>
        <v/>
      </c>
      <c r="P4082" t="str">
        <f>IF(ISBLANK(A4082),"",SUMIF($A$3:$A4082,P$2,$B$3:$B4082))</f>
        <v/>
      </c>
      <c r="Q4082" t="str">
        <f>IF(ISBLANK(A4082),"",SUMIF($A$3:$A4082,Q$2,$B$3:$B4082))</f>
        <v/>
      </c>
      <c r="R4082" t="str">
        <f>IF(ISBLANK(A4082),"",SUMIF($A$3:$A4082,R$2,$B$3:$B4082))</f>
        <v/>
      </c>
      <c r="T4082" s="2" t="str">
        <f t="shared" si="515"/>
        <v/>
      </c>
      <c r="U4082" s="2" t="str">
        <f t="shared" si="516"/>
        <v/>
      </c>
      <c r="V4082" s="2" t="str">
        <f t="shared" si="517"/>
        <v/>
      </c>
      <c r="W4082" s="2" t="str">
        <f t="shared" si="518"/>
        <v/>
      </c>
    </row>
    <row r="4083" spans="8:23" x14ac:dyDescent="0.3">
      <c r="H4083" s="12">
        <f t="shared" si="511"/>
        <v>0</v>
      </c>
      <c r="I4083" s="2" t="str">
        <f t="shared" si="512"/>
        <v/>
      </c>
      <c r="J4083" s="2" t="str">
        <f>IF(ISBLANK(A4083),"",-SUM(I$3:I4083))</f>
        <v/>
      </c>
      <c r="K4083" s="2" t="str">
        <f t="shared" si="513"/>
        <v/>
      </c>
      <c r="L4083" s="7" t="str">
        <f t="shared" si="514"/>
        <v/>
      </c>
      <c r="M4083" s="7" t="str">
        <f>IF(ISBLANK(A4083),"",K4083/($M$1+SUM(K$3:K4082)))</f>
        <v/>
      </c>
      <c r="N4083" t="str">
        <f>IF(ISBLANK(A4083),"",IF(H4084=0,NETWORKDAYS($H$3,H4083,holiday!$B$2:$B$10),IF(DAY(H4083)&lt;DAY(H4084),NETWORKDAYS($H$3,H4083,holiday!$B$2:$B$10),0)))</f>
        <v/>
      </c>
      <c r="O4083" t="str">
        <f>IF(ISBLANK(A4083),"",SUMIF($A$3:$A4083,O$2,$B$3:$B4083))</f>
        <v/>
      </c>
      <c r="P4083" t="str">
        <f>IF(ISBLANK(A4083),"",SUMIF($A$3:$A4083,P$2,$B$3:$B4083))</f>
        <v/>
      </c>
      <c r="Q4083" t="str">
        <f>IF(ISBLANK(A4083),"",SUMIF($A$3:$A4083,Q$2,$B$3:$B4083))</f>
        <v/>
      </c>
      <c r="R4083" t="str">
        <f>IF(ISBLANK(A4083),"",SUMIF($A$3:$A4083,R$2,$B$3:$B4083))</f>
        <v/>
      </c>
      <c r="T4083" s="2" t="str">
        <f t="shared" si="515"/>
        <v/>
      </c>
      <c r="U4083" s="2" t="str">
        <f t="shared" si="516"/>
        <v/>
      </c>
      <c r="V4083" s="2" t="str">
        <f t="shared" si="517"/>
        <v/>
      </c>
      <c r="W4083" s="2" t="str">
        <f t="shared" si="518"/>
        <v/>
      </c>
    </row>
    <row r="4084" spans="8:23" x14ac:dyDescent="0.3">
      <c r="H4084" s="12">
        <f t="shared" si="511"/>
        <v>0</v>
      </c>
      <c r="I4084" s="2" t="str">
        <f t="shared" si="512"/>
        <v/>
      </c>
      <c r="J4084" s="2" t="str">
        <f>IF(ISBLANK(A4084),"",-SUM(I$3:I4084))</f>
        <v/>
      </c>
      <c r="K4084" s="2" t="str">
        <f t="shared" si="513"/>
        <v/>
      </c>
      <c r="L4084" s="7" t="str">
        <f t="shared" si="514"/>
        <v/>
      </c>
      <c r="M4084" s="7" t="str">
        <f>IF(ISBLANK(A4084),"",K4084/($M$1+SUM(K$3:K4083)))</f>
        <v/>
      </c>
      <c r="N4084" t="str">
        <f>IF(ISBLANK(A4084),"",IF(H4085=0,NETWORKDAYS($H$3,H4084,holiday!$B$2:$B$10),IF(DAY(H4084)&lt;DAY(H4085),NETWORKDAYS($H$3,H4084,holiday!$B$2:$B$10),0)))</f>
        <v/>
      </c>
      <c r="O4084" t="str">
        <f>IF(ISBLANK(A4084),"",SUMIF($A$3:$A4084,O$2,$B$3:$B4084))</f>
        <v/>
      </c>
      <c r="P4084" t="str">
        <f>IF(ISBLANK(A4084),"",SUMIF($A$3:$A4084,P$2,$B$3:$B4084))</f>
        <v/>
      </c>
      <c r="Q4084" t="str">
        <f>IF(ISBLANK(A4084),"",SUMIF($A$3:$A4084,Q$2,$B$3:$B4084))</f>
        <v/>
      </c>
      <c r="R4084" t="str">
        <f>IF(ISBLANK(A4084),"",SUMIF($A$3:$A4084,R$2,$B$3:$B4084))</f>
        <v/>
      </c>
      <c r="T4084" s="2" t="str">
        <f t="shared" si="515"/>
        <v/>
      </c>
      <c r="U4084" s="2" t="str">
        <f t="shared" si="516"/>
        <v/>
      </c>
      <c r="V4084" s="2" t="str">
        <f t="shared" si="517"/>
        <v/>
      </c>
      <c r="W4084" s="2" t="str">
        <f t="shared" si="518"/>
        <v/>
      </c>
    </row>
    <row r="4085" spans="8:23" x14ac:dyDescent="0.3">
      <c r="H4085" s="12">
        <f t="shared" si="511"/>
        <v>0</v>
      </c>
      <c r="I4085" s="2" t="str">
        <f t="shared" si="512"/>
        <v/>
      </c>
      <c r="J4085" s="2" t="str">
        <f>IF(ISBLANK(A4085),"",-SUM(I$3:I4085))</f>
        <v/>
      </c>
      <c r="K4085" s="2" t="str">
        <f t="shared" si="513"/>
        <v/>
      </c>
      <c r="L4085" s="7" t="str">
        <f t="shared" si="514"/>
        <v/>
      </c>
      <c r="M4085" s="7" t="str">
        <f>IF(ISBLANK(A4085),"",K4085/($M$1+SUM(K$3:K4084)))</f>
        <v/>
      </c>
      <c r="N4085" t="str">
        <f>IF(ISBLANK(A4085),"",IF(H4086=0,NETWORKDAYS($H$3,H4085,holiday!$B$2:$B$10),IF(DAY(H4085)&lt;DAY(H4086),NETWORKDAYS($H$3,H4085,holiday!$B$2:$B$10),0)))</f>
        <v/>
      </c>
      <c r="O4085" t="str">
        <f>IF(ISBLANK(A4085),"",SUMIF($A$3:$A4085,O$2,$B$3:$B4085))</f>
        <v/>
      </c>
      <c r="P4085" t="str">
        <f>IF(ISBLANK(A4085),"",SUMIF($A$3:$A4085,P$2,$B$3:$B4085))</f>
        <v/>
      </c>
      <c r="Q4085" t="str">
        <f>IF(ISBLANK(A4085),"",SUMIF($A$3:$A4085,Q$2,$B$3:$B4085))</f>
        <v/>
      </c>
      <c r="R4085" t="str">
        <f>IF(ISBLANK(A4085),"",SUMIF($A$3:$A4085,R$2,$B$3:$B4085))</f>
        <v/>
      </c>
      <c r="T4085" s="2" t="str">
        <f t="shared" si="515"/>
        <v/>
      </c>
      <c r="U4085" s="2" t="str">
        <f t="shared" si="516"/>
        <v/>
      </c>
      <c r="V4085" s="2" t="str">
        <f t="shared" si="517"/>
        <v/>
      </c>
      <c r="W4085" s="2" t="str">
        <f t="shared" si="518"/>
        <v/>
      </c>
    </row>
    <row r="4086" spans="8:23" x14ac:dyDescent="0.3">
      <c r="H4086" s="12">
        <f t="shared" si="511"/>
        <v>0</v>
      </c>
      <c r="I4086" s="2" t="str">
        <f t="shared" si="512"/>
        <v/>
      </c>
      <c r="J4086" s="2" t="str">
        <f>IF(ISBLANK(A4086),"",-SUM(I$3:I4086))</f>
        <v/>
      </c>
      <c r="K4086" s="2" t="str">
        <f t="shared" si="513"/>
        <v/>
      </c>
      <c r="L4086" s="7" t="str">
        <f t="shared" si="514"/>
        <v/>
      </c>
      <c r="M4086" s="7" t="str">
        <f>IF(ISBLANK(A4086),"",K4086/($M$1+SUM(K$3:K4085)))</f>
        <v/>
      </c>
      <c r="N4086" t="str">
        <f>IF(ISBLANK(A4086),"",IF(H4087=0,NETWORKDAYS($H$3,H4086,holiday!$B$2:$B$10),IF(DAY(H4086)&lt;DAY(H4087),NETWORKDAYS($H$3,H4086,holiday!$B$2:$B$10),0)))</f>
        <v/>
      </c>
      <c r="O4086" t="str">
        <f>IF(ISBLANK(A4086),"",SUMIF($A$3:$A4086,O$2,$B$3:$B4086))</f>
        <v/>
      </c>
      <c r="P4086" t="str">
        <f>IF(ISBLANK(A4086),"",SUMIF($A$3:$A4086,P$2,$B$3:$B4086))</f>
        <v/>
      </c>
      <c r="Q4086" t="str">
        <f>IF(ISBLANK(A4086),"",SUMIF($A$3:$A4086,Q$2,$B$3:$B4086))</f>
        <v/>
      </c>
      <c r="R4086" t="str">
        <f>IF(ISBLANK(A4086),"",SUMIF($A$3:$A4086,R$2,$B$3:$B4086))</f>
        <v/>
      </c>
      <c r="T4086" s="2" t="str">
        <f t="shared" si="515"/>
        <v/>
      </c>
      <c r="U4086" s="2" t="str">
        <f t="shared" si="516"/>
        <v/>
      </c>
      <c r="V4086" s="2" t="str">
        <f t="shared" si="517"/>
        <v/>
      </c>
      <c r="W4086" s="2" t="str">
        <f t="shared" si="518"/>
        <v/>
      </c>
    </row>
    <row r="4087" spans="8:23" x14ac:dyDescent="0.3">
      <c r="H4087" s="12">
        <f t="shared" si="511"/>
        <v>0</v>
      </c>
      <c r="I4087" s="2" t="str">
        <f t="shared" si="512"/>
        <v/>
      </c>
      <c r="J4087" s="2" t="str">
        <f>IF(ISBLANK(A4087),"",-SUM(I$3:I4087))</f>
        <v/>
      </c>
      <c r="K4087" s="2" t="str">
        <f t="shared" si="513"/>
        <v/>
      </c>
      <c r="L4087" s="7" t="str">
        <f t="shared" si="514"/>
        <v/>
      </c>
      <c r="M4087" s="7" t="str">
        <f>IF(ISBLANK(A4087),"",K4087/($M$1+SUM(K$3:K4086)))</f>
        <v/>
      </c>
      <c r="N4087" t="str">
        <f>IF(ISBLANK(A4087),"",IF(H4088=0,NETWORKDAYS($H$3,H4087,holiday!$B$2:$B$10),IF(DAY(H4087)&lt;DAY(H4088),NETWORKDAYS($H$3,H4087,holiday!$B$2:$B$10),0)))</f>
        <v/>
      </c>
      <c r="O4087" t="str">
        <f>IF(ISBLANK(A4087),"",SUMIF($A$3:$A4087,O$2,$B$3:$B4087))</f>
        <v/>
      </c>
      <c r="P4087" t="str">
        <f>IF(ISBLANK(A4087),"",SUMIF($A$3:$A4087,P$2,$B$3:$B4087))</f>
        <v/>
      </c>
      <c r="Q4087" t="str">
        <f>IF(ISBLANK(A4087),"",SUMIF($A$3:$A4087,Q$2,$B$3:$B4087))</f>
        <v/>
      </c>
      <c r="R4087" t="str">
        <f>IF(ISBLANK(A4087),"",SUMIF($A$3:$A4087,R$2,$B$3:$B4087))</f>
        <v/>
      </c>
      <c r="T4087" s="2" t="str">
        <f t="shared" si="515"/>
        <v/>
      </c>
      <c r="U4087" s="2" t="str">
        <f t="shared" si="516"/>
        <v/>
      </c>
      <c r="V4087" s="2" t="str">
        <f t="shared" si="517"/>
        <v/>
      </c>
      <c r="W4087" s="2" t="str">
        <f t="shared" si="518"/>
        <v/>
      </c>
    </row>
    <row r="4088" spans="8:23" x14ac:dyDescent="0.3">
      <c r="H4088" s="12">
        <f t="shared" si="511"/>
        <v>0</v>
      </c>
      <c r="I4088" s="2" t="str">
        <f t="shared" si="512"/>
        <v/>
      </c>
      <c r="J4088" s="2" t="str">
        <f>IF(ISBLANK(A4088),"",-SUM(I$3:I4088))</f>
        <v/>
      </c>
      <c r="K4088" s="2" t="str">
        <f t="shared" si="513"/>
        <v/>
      </c>
      <c r="L4088" s="7" t="str">
        <f t="shared" si="514"/>
        <v/>
      </c>
      <c r="M4088" s="7" t="str">
        <f>IF(ISBLANK(A4088),"",K4088/($M$1+SUM(K$3:K4087)))</f>
        <v/>
      </c>
      <c r="N4088" t="str">
        <f>IF(ISBLANK(A4088),"",IF(H4089=0,NETWORKDAYS($H$3,H4088,holiday!$B$2:$B$10),IF(DAY(H4088)&lt;DAY(H4089),NETWORKDAYS($H$3,H4088,holiday!$B$2:$B$10),0)))</f>
        <v/>
      </c>
      <c r="O4088" t="str">
        <f>IF(ISBLANK(A4088),"",SUMIF($A$3:$A4088,O$2,$B$3:$B4088))</f>
        <v/>
      </c>
      <c r="P4088" t="str">
        <f>IF(ISBLANK(A4088),"",SUMIF($A$3:$A4088,P$2,$B$3:$B4088))</f>
        <v/>
      </c>
      <c r="Q4088" t="str">
        <f>IF(ISBLANK(A4088),"",SUMIF($A$3:$A4088,Q$2,$B$3:$B4088))</f>
        <v/>
      </c>
      <c r="R4088" t="str">
        <f>IF(ISBLANK(A4088),"",SUMIF($A$3:$A4088,R$2,$B$3:$B4088))</f>
        <v/>
      </c>
      <c r="T4088" s="2" t="str">
        <f t="shared" si="515"/>
        <v/>
      </c>
      <c r="U4088" s="2" t="str">
        <f t="shared" si="516"/>
        <v/>
      </c>
      <c r="V4088" s="2" t="str">
        <f t="shared" si="517"/>
        <v/>
      </c>
      <c r="W4088" s="2" t="str">
        <f t="shared" si="518"/>
        <v/>
      </c>
    </row>
    <row r="4089" spans="8:23" x14ac:dyDescent="0.3">
      <c r="H4089" s="12">
        <f t="shared" si="511"/>
        <v>0</v>
      </c>
      <c r="I4089" s="2" t="str">
        <f t="shared" si="512"/>
        <v/>
      </c>
      <c r="J4089" s="2" t="str">
        <f>IF(ISBLANK(A4089),"",-SUM(I$3:I4089))</f>
        <v/>
      </c>
      <c r="K4089" s="2" t="str">
        <f t="shared" si="513"/>
        <v/>
      </c>
      <c r="L4089" s="7" t="str">
        <f t="shared" si="514"/>
        <v/>
      </c>
      <c r="M4089" s="7" t="str">
        <f>IF(ISBLANK(A4089),"",K4089/($M$1+SUM(K$3:K4088)))</f>
        <v/>
      </c>
      <c r="N4089" t="str">
        <f>IF(ISBLANK(A4089),"",IF(H4090=0,NETWORKDAYS($H$3,H4089,holiday!$B$2:$B$10),IF(DAY(H4089)&lt;DAY(H4090),NETWORKDAYS($H$3,H4089,holiday!$B$2:$B$10),0)))</f>
        <v/>
      </c>
      <c r="O4089" t="str">
        <f>IF(ISBLANK(A4089),"",SUMIF($A$3:$A4089,O$2,$B$3:$B4089))</f>
        <v/>
      </c>
      <c r="P4089" t="str">
        <f>IF(ISBLANK(A4089),"",SUMIF($A$3:$A4089,P$2,$B$3:$B4089))</f>
        <v/>
      </c>
      <c r="Q4089" t="str">
        <f>IF(ISBLANK(A4089),"",SUMIF($A$3:$A4089,Q$2,$B$3:$B4089))</f>
        <v/>
      </c>
      <c r="R4089" t="str">
        <f>IF(ISBLANK(A4089),"",SUMIF($A$3:$A4089,R$2,$B$3:$B4089))</f>
        <v/>
      </c>
      <c r="T4089" s="2" t="str">
        <f t="shared" si="515"/>
        <v/>
      </c>
      <c r="U4089" s="2" t="str">
        <f t="shared" si="516"/>
        <v/>
      </c>
      <c r="V4089" s="2" t="str">
        <f t="shared" si="517"/>
        <v/>
      </c>
      <c r="W4089" s="2" t="str">
        <f t="shared" si="518"/>
        <v/>
      </c>
    </row>
    <row r="4090" spans="8:23" x14ac:dyDescent="0.3">
      <c r="H4090" s="12">
        <f t="shared" si="511"/>
        <v>0</v>
      </c>
      <c r="I4090" s="2" t="str">
        <f t="shared" si="512"/>
        <v/>
      </c>
      <c r="J4090" s="2" t="str">
        <f>IF(ISBLANK(A4090),"",-SUM(I$3:I4090))</f>
        <v/>
      </c>
      <c r="K4090" s="2" t="str">
        <f t="shared" si="513"/>
        <v/>
      </c>
      <c r="L4090" s="7" t="str">
        <f t="shared" si="514"/>
        <v/>
      </c>
      <c r="M4090" s="7" t="str">
        <f>IF(ISBLANK(A4090),"",K4090/($M$1+SUM(K$3:K4089)))</f>
        <v/>
      </c>
      <c r="N4090" t="str">
        <f>IF(ISBLANK(A4090),"",IF(H4091=0,NETWORKDAYS($H$3,H4090,holiday!$B$2:$B$10),IF(DAY(H4090)&lt;DAY(H4091),NETWORKDAYS($H$3,H4090,holiday!$B$2:$B$10),0)))</f>
        <v/>
      </c>
      <c r="O4090" t="str">
        <f>IF(ISBLANK(A4090),"",SUMIF($A$3:$A4090,O$2,$B$3:$B4090))</f>
        <v/>
      </c>
      <c r="P4090" t="str">
        <f>IF(ISBLANK(A4090),"",SUMIF($A$3:$A4090,P$2,$B$3:$B4090))</f>
        <v/>
      </c>
      <c r="Q4090" t="str">
        <f>IF(ISBLANK(A4090),"",SUMIF($A$3:$A4090,Q$2,$B$3:$B4090))</f>
        <v/>
      </c>
      <c r="R4090" t="str">
        <f>IF(ISBLANK(A4090),"",SUMIF($A$3:$A4090,R$2,$B$3:$B4090))</f>
        <v/>
      </c>
      <c r="T4090" s="2" t="str">
        <f t="shared" si="515"/>
        <v/>
      </c>
      <c r="U4090" s="2" t="str">
        <f t="shared" si="516"/>
        <v/>
      </c>
      <c r="V4090" s="2" t="str">
        <f t="shared" si="517"/>
        <v/>
      </c>
      <c r="W4090" s="2" t="str">
        <f t="shared" si="518"/>
        <v/>
      </c>
    </row>
    <row r="4091" spans="8:23" x14ac:dyDescent="0.3">
      <c r="H4091" s="12">
        <f t="shared" si="511"/>
        <v>0</v>
      </c>
      <c r="I4091" s="2" t="str">
        <f t="shared" si="512"/>
        <v/>
      </c>
      <c r="J4091" s="2" t="str">
        <f>IF(ISBLANK(A4091),"",-SUM(I$3:I4091))</f>
        <v/>
      </c>
      <c r="K4091" s="2" t="str">
        <f t="shared" si="513"/>
        <v/>
      </c>
      <c r="L4091" s="7" t="str">
        <f t="shared" si="514"/>
        <v/>
      </c>
      <c r="M4091" s="7" t="str">
        <f>IF(ISBLANK(A4091),"",K4091/($M$1+SUM(K$3:K4090)))</f>
        <v/>
      </c>
      <c r="N4091" t="str">
        <f>IF(ISBLANK(A4091),"",IF(H4092=0,NETWORKDAYS($H$3,H4091,holiday!$B$2:$B$10),IF(DAY(H4091)&lt;DAY(H4092),NETWORKDAYS($H$3,H4091,holiday!$B$2:$B$10),0)))</f>
        <v/>
      </c>
      <c r="O4091" t="str">
        <f>IF(ISBLANK(A4091),"",SUMIF($A$3:$A4091,O$2,$B$3:$B4091))</f>
        <v/>
      </c>
      <c r="P4091" t="str">
        <f>IF(ISBLANK(A4091),"",SUMIF($A$3:$A4091,P$2,$B$3:$B4091))</f>
        <v/>
      </c>
      <c r="Q4091" t="str">
        <f>IF(ISBLANK(A4091),"",SUMIF($A$3:$A4091,Q$2,$B$3:$B4091))</f>
        <v/>
      </c>
      <c r="R4091" t="str">
        <f>IF(ISBLANK(A4091),"",SUMIF($A$3:$A4091,R$2,$B$3:$B4091))</f>
        <v/>
      </c>
      <c r="T4091" s="2" t="str">
        <f t="shared" si="515"/>
        <v/>
      </c>
      <c r="U4091" s="2" t="str">
        <f t="shared" si="516"/>
        <v/>
      </c>
      <c r="V4091" s="2" t="str">
        <f t="shared" si="517"/>
        <v/>
      </c>
      <c r="W4091" s="2" t="str">
        <f t="shared" si="518"/>
        <v/>
      </c>
    </row>
    <row r="4092" spans="8:23" x14ac:dyDescent="0.3">
      <c r="H4092" s="12">
        <f t="shared" si="511"/>
        <v>0</v>
      </c>
      <c r="I4092" s="2" t="str">
        <f t="shared" si="512"/>
        <v/>
      </c>
      <c r="J4092" s="2" t="str">
        <f>IF(ISBLANK(A4092),"",-SUM(I$3:I4092))</f>
        <v/>
      </c>
      <c r="K4092" s="2" t="str">
        <f t="shared" si="513"/>
        <v/>
      </c>
      <c r="L4092" s="7" t="str">
        <f t="shared" si="514"/>
        <v/>
      </c>
      <c r="M4092" s="7" t="str">
        <f>IF(ISBLANK(A4092),"",K4092/($M$1+SUM(K$3:K4091)))</f>
        <v/>
      </c>
      <c r="N4092" t="str">
        <f>IF(ISBLANK(A4092),"",IF(H4093=0,NETWORKDAYS($H$3,H4092,holiday!$B$2:$B$10),IF(DAY(H4092)&lt;DAY(H4093),NETWORKDAYS($H$3,H4092,holiday!$B$2:$B$10),0)))</f>
        <v/>
      </c>
      <c r="O4092" t="str">
        <f>IF(ISBLANK(A4092),"",SUMIF($A$3:$A4092,O$2,$B$3:$B4092))</f>
        <v/>
      </c>
      <c r="P4092" t="str">
        <f>IF(ISBLANK(A4092),"",SUMIF($A$3:$A4092,P$2,$B$3:$B4092))</f>
        <v/>
      </c>
      <c r="Q4092" t="str">
        <f>IF(ISBLANK(A4092),"",SUMIF($A$3:$A4092,Q$2,$B$3:$B4092))</f>
        <v/>
      </c>
      <c r="R4092" t="str">
        <f>IF(ISBLANK(A4092),"",SUMIF($A$3:$A4092,R$2,$B$3:$B4092))</f>
        <v/>
      </c>
      <c r="T4092" s="2" t="str">
        <f t="shared" si="515"/>
        <v/>
      </c>
      <c r="U4092" s="2" t="str">
        <f t="shared" si="516"/>
        <v/>
      </c>
      <c r="V4092" s="2" t="str">
        <f t="shared" si="517"/>
        <v/>
      </c>
      <c r="W4092" s="2" t="str">
        <f t="shared" si="518"/>
        <v/>
      </c>
    </row>
    <row r="4093" spans="8:23" x14ac:dyDescent="0.3">
      <c r="H4093" s="12">
        <f t="shared" si="511"/>
        <v>0</v>
      </c>
      <c r="I4093" s="2" t="str">
        <f t="shared" si="512"/>
        <v/>
      </c>
      <c r="J4093" s="2" t="str">
        <f>IF(ISBLANK(A4093),"",-SUM(I$3:I4093))</f>
        <v/>
      </c>
      <c r="K4093" s="2" t="str">
        <f t="shared" si="513"/>
        <v/>
      </c>
      <c r="L4093" s="7" t="str">
        <f t="shared" si="514"/>
        <v/>
      </c>
      <c r="M4093" s="7" t="str">
        <f>IF(ISBLANK(A4093),"",K4093/($M$1+SUM(K$3:K4092)))</f>
        <v/>
      </c>
      <c r="N4093" t="str">
        <f>IF(ISBLANK(A4093),"",IF(H4094=0,NETWORKDAYS($H$3,H4093,holiday!$B$2:$B$10),IF(DAY(H4093)&lt;DAY(H4094),NETWORKDAYS($H$3,H4093,holiday!$B$2:$B$10),0)))</f>
        <v/>
      </c>
      <c r="O4093" t="str">
        <f>IF(ISBLANK(A4093),"",SUMIF($A$3:$A4093,O$2,$B$3:$B4093))</f>
        <v/>
      </c>
      <c r="P4093" t="str">
        <f>IF(ISBLANK(A4093),"",SUMIF($A$3:$A4093,P$2,$B$3:$B4093))</f>
        <v/>
      </c>
      <c r="Q4093" t="str">
        <f>IF(ISBLANK(A4093),"",SUMIF($A$3:$A4093,Q$2,$B$3:$B4093))</f>
        <v/>
      </c>
      <c r="R4093" t="str">
        <f>IF(ISBLANK(A4093),"",SUMIF($A$3:$A4093,R$2,$B$3:$B4093))</f>
        <v/>
      </c>
      <c r="T4093" s="2" t="str">
        <f t="shared" si="515"/>
        <v/>
      </c>
      <c r="U4093" s="2" t="str">
        <f t="shared" si="516"/>
        <v/>
      </c>
      <c r="V4093" s="2" t="str">
        <f t="shared" si="517"/>
        <v/>
      </c>
      <c r="W4093" s="2" t="str">
        <f t="shared" si="518"/>
        <v/>
      </c>
    </row>
    <row r="4094" spans="8:23" x14ac:dyDescent="0.3">
      <c r="H4094" s="12">
        <f t="shared" si="511"/>
        <v>0</v>
      </c>
      <c r="I4094" s="2" t="str">
        <f t="shared" si="512"/>
        <v/>
      </c>
      <c r="J4094" s="2" t="str">
        <f>IF(ISBLANK(A4094),"",-SUM(I$3:I4094))</f>
        <v/>
      </c>
      <c r="K4094" s="2" t="str">
        <f t="shared" si="513"/>
        <v/>
      </c>
      <c r="L4094" s="7" t="str">
        <f t="shared" si="514"/>
        <v/>
      </c>
      <c r="M4094" s="7" t="str">
        <f>IF(ISBLANK(A4094),"",K4094/($M$1+SUM(K$3:K4093)))</f>
        <v/>
      </c>
      <c r="N4094" t="str">
        <f>IF(ISBLANK(A4094),"",IF(H4095=0,NETWORKDAYS($H$3,H4094,holiday!$B$2:$B$10),IF(DAY(H4094)&lt;DAY(H4095),NETWORKDAYS($H$3,H4094,holiday!$B$2:$B$10),0)))</f>
        <v/>
      </c>
      <c r="O4094" t="str">
        <f>IF(ISBLANK(A4094),"",SUMIF($A$3:$A4094,O$2,$B$3:$B4094))</f>
        <v/>
      </c>
      <c r="P4094" t="str">
        <f>IF(ISBLANK(A4094),"",SUMIF($A$3:$A4094,P$2,$B$3:$B4094))</f>
        <v/>
      </c>
      <c r="Q4094" t="str">
        <f>IF(ISBLANK(A4094),"",SUMIF($A$3:$A4094,Q$2,$B$3:$B4094))</f>
        <v/>
      </c>
      <c r="R4094" t="str">
        <f>IF(ISBLANK(A4094),"",SUMIF($A$3:$A4094,R$2,$B$3:$B4094))</f>
        <v/>
      </c>
      <c r="T4094" s="2" t="str">
        <f t="shared" si="515"/>
        <v/>
      </c>
      <c r="U4094" s="2" t="str">
        <f t="shared" si="516"/>
        <v/>
      </c>
      <c r="V4094" s="2" t="str">
        <f t="shared" si="517"/>
        <v/>
      </c>
      <c r="W4094" s="2" t="str">
        <f t="shared" si="518"/>
        <v/>
      </c>
    </row>
    <row r="4095" spans="8:23" x14ac:dyDescent="0.3">
      <c r="H4095" s="12">
        <f t="shared" si="511"/>
        <v>0</v>
      </c>
      <c r="I4095" s="2" t="str">
        <f t="shared" si="512"/>
        <v/>
      </c>
      <c r="J4095" s="2" t="str">
        <f>IF(ISBLANK(A4095),"",-SUM(I$3:I4095))</f>
        <v/>
      </c>
      <c r="K4095" s="2" t="str">
        <f t="shared" si="513"/>
        <v/>
      </c>
      <c r="L4095" s="7" t="str">
        <f t="shared" si="514"/>
        <v/>
      </c>
      <c r="M4095" s="7" t="str">
        <f>IF(ISBLANK(A4095),"",K4095/($M$1+SUM(K$3:K4094)))</f>
        <v/>
      </c>
      <c r="N4095" t="str">
        <f>IF(ISBLANK(A4095),"",IF(H4096=0,NETWORKDAYS($H$3,H4095,holiday!$B$2:$B$10),IF(DAY(H4095)&lt;DAY(H4096),NETWORKDAYS($H$3,H4095,holiday!$B$2:$B$10),0)))</f>
        <v/>
      </c>
      <c r="O4095" t="str">
        <f>IF(ISBLANK(A4095),"",SUMIF($A$3:$A4095,O$2,$B$3:$B4095))</f>
        <v/>
      </c>
      <c r="P4095" t="str">
        <f>IF(ISBLANK(A4095),"",SUMIF($A$3:$A4095,P$2,$B$3:$B4095))</f>
        <v/>
      </c>
      <c r="Q4095" t="str">
        <f>IF(ISBLANK(A4095),"",SUMIF($A$3:$A4095,Q$2,$B$3:$B4095))</f>
        <v/>
      </c>
      <c r="R4095" t="str">
        <f>IF(ISBLANK(A4095),"",SUMIF($A$3:$A4095,R$2,$B$3:$B4095))</f>
        <v/>
      </c>
      <c r="T4095" s="2" t="str">
        <f t="shared" si="515"/>
        <v/>
      </c>
      <c r="U4095" s="2" t="str">
        <f t="shared" si="516"/>
        <v/>
      </c>
      <c r="V4095" s="2" t="str">
        <f t="shared" si="517"/>
        <v/>
      </c>
      <c r="W4095" s="2" t="str">
        <f t="shared" si="518"/>
        <v/>
      </c>
    </row>
    <row r="4096" spans="8:23" x14ac:dyDescent="0.3">
      <c r="H4096" s="12">
        <f t="shared" si="511"/>
        <v>0</v>
      </c>
      <c r="I4096" s="2" t="str">
        <f t="shared" si="512"/>
        <v/>
      </c>
      <c r="J4096" s="2" t="str">
        <f>IF(ISBLANK(A4096),"",-SUM(I$3:I4096))</f>
        <v/>
      </c>
      <c r="K4096" s="2" t="str">
        <f t="shared" si="513"/>
        <v/>
      </c>
      <c r="L4096" s="7" t="str">
        <f t="shared" si="514"/>
        <v/>
      </c>
      <c r="M4096" s="7" t="str">
        <f>IF(ISBLANK(A4096),"",K4096/($M$1+SUM(K$3:K4095)))</f>
        <v/>
      </c>
      <c r="N4096" t="str">
        <f>IF(ISBLANK(A4096),"",IF(H4097=0,NETWORKDAYS($H$3,H4096,holiday!$B$2:$B$10),IF(DAY(H4096)&lt;DAY(H4097),NETWORKDAYS($H$3,H4096,holiday!$B$2:$B$10),0)))</f>
        <v/>
      </c>
      <c r="O4096" t="str">
        <f>IF(ISBLANK(A4096),"",SUMIF($A$3:$A4096,O$2,$B$3:$B4096))</f>
        <v/>
      </c>
      <c r="P4096" t="str">
        <f>IF(ISBLANK(A4096),"",SUMIF($A$3:$A4096,P$2,$B$3:$B4096))</f>
        <v/>
      </c>
      <c r="Q4096" t="str">
        <f>IF(ISBLANK(A4096),"",SUMIF($A$3:$A4096,Q$2,$B$3:$B4096))</f>
        <v/>
      </c>
      <c r="R4096" t="str">
        <f>IF(ISBLANK(A4096),"",SUMIF($A$3:$A4096,R$2,$B$3:$B4096))</f>
        <v/>
      </c>
      <c r="T4096" s="2" t="str">
        <f t="shared" si="515"/>
        <v/>
      </c>
      <c r="U4096" s="2" t="str">
        <f t="shared" si="516"/>
        <v/>
      </c>
      <c r="V4096" s="2" t="str">
        <f t="shared" si="517"/>
        <v/>
      </c>
      <c r="W4096" s="2" t="str">
        <f t="shared" si="518"/>
        <v/>
      </c>
    </row>
    <row r="4097" spans="8:23" x14ac:dyDescent="0.3">
      <c r="H4097" s="12">
        <f t="shared" si="511"/>
        <v>0</v>
      </c>
      <c r="I4097" s="2" t="str">
        <f t="shared" si="512"/>
        <v/>
      </c>
      <c r="J4097" s="2" t="str">
        <f>IF(ISBLANK(A4097),"",-SUM(I$3:I4097))</f>
        <v/>
      </c>
      <c r="K4097" s="2" t="str">
        <f t="shared" si="513"/>
        <v/>
      </c>
      <c r="L4097" s="7" t="str">
        <f t="shared" si="514"/>
        <v/>
      </c>
      <c r="M4097" s="7" t="str">
        <f>IF(ISBLANK(A4097),"",K4097/($M$1+SUM(K$3:K4096)))</f>
        <v/>
      </c>
      <c r="N4097" t="str">
        <f>IF(ISBLANK(A4097),"",IF(H4098=0,NETWORKDAYS($H$3,H4097,holiday!$B$2:$B$10),IF(DAY(H4097)&lt;DAY(H4098),NETWORKDAYS($H$3,H4097,holiday!$B$2:$B$10),0)))</f>
        <v/>
      </c>
      <c r="O4097" t="str">
        <f>IF(ISBLANK(A4097),"",SUMIF($A$3:$A4097,O$2,$B$3:$B4097))</f>
        <v/>
      </c>
      <c r="P4097" t="str">
        <f>IF(ISBLANK(A4097),"",SUMIF($A$3:$A4097,P$2,$B$3:$B4097))</f>
        <v/>
      </c>
      <c r="Q4097" t="str">
        <f>IF(ISBLANK(A4097),"",SUMIF($A$3:$A4097,Q$2,$B$3:$B4097))</f>
        <v/>
      </c>
      <c r="R4097" t="str">
        <f>IF(ISBLANK(A4097),"",SUMIF($A$3:$A4097,R$2,$B$3:$B4097))</f>
        <v/>
      </c>
      <c r="T4097" s="2" t="str">
        <f t="shared" si="515"/>
        <v/>
      </c>
      <c r="U4097" s="2" t="str">
        <f t="shared" si="516"/>
        <v/>
      </c>
      <c r="V4097" s="2" t="str">
        <f t="shared" si="517"/>
        <v/>
      </c>
      <c r="W4097" s="2" t="str">
        <f t="shared" si="518"/>
        <v/>
      </c>
    </row>
    <row r="4098" spans="8:23" x14ac:dyDescent="0.3">
      <c r="H4098" s="12">
        <f t="shared" si="511"/>
        <v>0</v>
      </c>
      <c r="I4098" s="2" t="str">
        <f t="shared" si="512"/>
        <v/>
      </c>
      <c r="J4098" s="2" t="str">
        <f>IF(ISBLANK(A4098),"",-SUM(I$3:I4098))</f>
        <v/>
      </c>
      <c r="K4098" s="2" t="str">
        <f t="shared" si="513"/>
        <v/>
      </c>
      <c r="L4098" s="7" t="str">
        <f t="shared" si="514"/>
        <v/>
      </c>
      <c r="M4098" s="7" t="str">
        <f>IF(ISBLANK(A4098),"",K4098/($M$1+SUM(K$3:K4097)))</f>
        <v/>
      </c>
      <c r="N4098" t="str">
        <f>IF(ISBLANK(A4098),"",IF(H4099=0,NETWORKDAYS($H$3,H4098,holiday!$B$2:$B$10),IF(DAY(H4098)&lt;DAY(H4099),NETWORKDAYS($H$3,H4098,holiday!$B$2:$B$10),0)))</f>
        <v/>
      </c>
      <c r="O4098" t="str">
        <f>IF(ISBLANK(A4098),"",SUMIF($A$3:$A4098,O$2,$B$3:$B4098))</f>
        <v/>
      </c>
      <c r="P4098" t="str">
        <f>IF(ISBLANK(A4098),"",SUMIF($A$3:$A4098,P$2,$B$3:$B4098))</f>
        <v/>
      </c>
      <c r="Q4098" t="str">
        <f>IF(ISBLANK(A4098),"",SUMIF($A$3:$A4098,Q$2,$B$3:$B4098))</f>
        <v/>
      </c>
      <c r="R4098" t="str">
        <f>IF(ISBLANK(A4098),"",SUMIF($A$3:$A4098,R$2,$B$3:$B4098))</f>
        <v/>
      </c>
      <c r="T4098" s="2" t="str">
        <f t="shared" si="515"/>
        <v/>
      </c>
      <c r="U4098" s="2" t="str">
        <f t="shared" si="516"/>
        <v/>
      </c>
      <c r="V4098" s="2" t="str">
        <f t="shared" si="517"/>
        <v/>
      </c>
      <c r="W4098" s="2" t="str">
        <f t="shared" si="518"/>
        <v/>
      </c>
    </row>
    <row r="4099" spans="8:23" x14ac:dyDescent="0.3">
      <c r="H4099" s="12">
        <f t="shared" si="511"/>
        <v>0</v>
      </c>
      <c r="I4099" s="2" t="str">
        <f t="shared" si="512"/>
        <v/>
      </c>
      <c r="J4099" s="2" t="str">
        <f>IF(ISBLANK(A4099),"",-SUM(I$3:I4099))</f>
        <v/>
      </c>
      <c r="K4099" s="2" t="str">
        <f t="shared" si="513"/>
        <v/>
      </c>
      <c r="L4099" s="7" t="str">
        <f t="shared" si="514"/>
        <v/>
      </c>
      <c r="M4099" s="7" t="str">
        <f>IF(ISBLANK(A4099),"",K4099/($M$1+SUM(K$3:K4098)))</f>
        <v/>
      </c>
      <c r="N4099" t="str">
        <f>IF(ISBLANK(A4099),"",IF(H4100=0,NETWORKDAYS($H$3,H4099,holiday!$B$2:$B$10),IF(DAY(H4099)&lt;DAY(H4100),NETWORKDAYS($H$3,H4099,holiday!$B$2:$B$10),0)))</f>
        <v/>
      </c>
      <c r="O4099" t="str">
        <f>IF(ISBLANK(A4099),"",SUMIF($A$3:$A4099,O$2,$B$3:$B4099))</f>
        <v/>
      </c>
      <c r="P4099" t="str">
        <f>IF(ISBLANK(A4099),"",SUMIF($A$3:$A4099,P$2,$B$3:$B4099))</f>
        <v/>
      </c>
      <c r="Q4099" t="str">
        <f>IF(ISBLANK(A4099),"",SUMIF($A$3:$A4099,Q$2,$B$3:$B4099))</f>
        <v/>
      </c>
      <c r="R4099" t="str">
        <f>IF(ISBLANK(A4099),"",SUMIF($A$3:$A4099,R$2,$B$3:$B4099))</f>
        <v/>
      </c>
      <c r="T4099" s="2" t="str">
        <f t="shared" si="515"/>
        <v/>
      </c>
      <c r="U4099" s="2" t="str">
        <f t="shared" si="516"/>
        <v/>
      </c>
      <c r="V4099" s="2" t="str">
        <f t="shared" si="517"/>
        <v/>
      </c>
      <c r="W4099" s="2" t="str">
        <f t="shared" si="518"/>
        <v/>
      </c>
    </row>
    <row r="4100" spans="8:23" x14ac:dyDescent="0.3">
      <c r="H4100" s="12">
        <f t="shared" ref="H4100:H4163" si="519">IF(ISBLANK(D4100),,LEFT(D4100,LEN(D4100)-6)*1)</f>
        <v>0</v>
      </c>
      <c r="I4100" s="2" t="str">
        <f t="shared" si="512"/>
        <v/>
      </c>
      <c r="J4100" s="2" t="str">
        <f>IF(ISBLANK(A4100),"",-SUM(I$3:I4100))</f>
        <v/>
      </c>
      <c r="K4100" s="2" t="str">
        <f t="shared" si="513"/>
        <v/>
      </c>
      <c r="L4100" s="7" t="str">
        <f t="shared" si="514"/>
        <v/>
      </c>
      <c r="M4100" s="7" t="str">
        <f>IF(ISBLANK(A4100),"",K4100/($M$1+SUM(K$3:K4099)))</f>
        <v/>
      </c>
      <c r="N4100" t="str">
        <f>IF(ISBLANK(A4100),"",IF(H4101=0,NETWORKDAYS($H$3,H4100,holiday!$B$2:$B$10),IF(DAY(H4100)&lt;DAY(H4101),NETWORKDAYS($H$3,H4100,holiday!$B$2:$B$10),0)))</f>
        <v/>
      </c>
      <c r="O4100" t="str">
        <f>IF(ISBLANK(A4100),"",SUMIF($A$3:$A4100,O$2,$B$3:$B4100))</f>
        <v/>
      </c>
      <c r="P4100" t="str">
        <f>IF(ISBLANK(A4100),"",SUMIF($A$3:$A4100,P$2,$B$3:$B4100))</f>
        <v/>
      </c>
      <c r="Q4100" t="str">
        <f>IF(ISBLANK(A4100),"",SUMIF($A$3:$A4100,Q$2,$B$3:$B4100))</f>
        <v/>
      </c>
      <c r="R4100" t="str">
        <f>IF(ISBLANK(A4100),"",SUMIF($A$3:$A4100,R$2,$B$3:$B4100))</f>
        <v/>
      </c>
      <c r="T4100" s="2" t="str">
        <f t="shared" si="515"/>
        <v/>
      </c>
      <c r="U4100" s="2" t="str">
        <f t="shared" si="516"/>
        <v/>
      </c>
      <c r="V4100" s="2" t="str">
        <f t="shared" si="517"/>
        <v/>
      </c>
      <c r="W4100" s="2" t="str">
        <f t="shared" si="518"/>
        <v/>
      </c>
    </row>
    <row r="4101" spans="8:23" x14ac:dyDescent="0.3">
      <c r="H4101" s="12">
        <f t="shared" si="519"/>
        <v>0</v>
      </c>
      <c r="I4101" s="2" t="str">
        <f t="shared" si="512"/>
        <v/>
      </c>
      <c r="J4101" s="2" t="str">
        <f>IF(ISBLANK(A4101),"",-SUM(I$3:I4101))</f>
        <v/>
      </c>
      <c r="K4101" s="2" t="str">
        <f t="shared" si="513"/>
        <v/>
      </c>
      <c r="L4101" s="7" t="str">
        <f t="shared" si="514"/>
        <v/>
      </c>
      <c r="M4101" s="7" t="str">
        <f>IF(ISBLANK(A4101),"",K4101/($M$1+SUM(K$3:K4100)))</f>
        <v/>
      </c>
      <c r="N4101" t="str">
        <f>IF(ISBLANK(A4101),"",IF(H4102=0,NETWORKDAYS($H$3,H4101,holiday!$B$2:$B$10),IF(DAY(H4101)&lt;DAY(H4102),NETWORKDAYS($H$3,H4101,holiday!$B$2:$B$10),0)))</f>
        <v/>
      </c>
      <c r="O4101" t="str">
        <f>IF(ISBLANK(A4101),"",SUMIF($A$3:$A4101,O$2,$B$3:$B4101))</f>
        <v/>
      </c>
      <c r="P4101" t="str">
        <f>IF(ISBLANK(A4101),"",SUMIF($A$3:$A4101,P$2,$B$3:$B4101))</f>
        <v/>
      </c>
      <c r="Q4101" t="str">
        <f>IF(ISBLANK(A4101),"",SUMIF($A$3:$A4101,Q$2,$B$3:$B4101))</f>
        <v/>
      </c>
      <c r="R4101" t="str">
        <f>IF(ISBLANK(A4101),"",SUMIF($A$3:$A4101,R$2,$B$3:$B4101))</f>
        <v/>
      </c>
      <c r="T4101" s="2" t="str">
        <f t="shared" si="515"/>
        <v/>
      </c>
      <c r="U4101" s="2" t="str">
        <f t="shared" si="516"/>
        <v/>
      </c>
      <c r="V4101" s="2" t="str">
        <f t="shared" si="517"/>
        <v/>
      </c>
      <c r="W4101" s="2" t="str">
        <f t="shared" si="518"/>
        <v/>
      </c>
    </row>
    <row r="4102" spans="8:23" x14ac:dyDescent="0.3">
      <c r="H4102" s="12">
        <f t="shared" si="519"/>
        <v>0</v>
      </c>
      <c r="I4102" s="2" t="str">
        <f t="shared" si="512"/>
        <v/>
      </c>
      <c r="J4102" s="2" t="str">
        <f>IF(ISBLANK(A4102),"",-SUM(I$3:I4102))</f>
        <v/>
      </c>
      <c r="K4102" s="2" t="str">
        <f t="shared" si="513"/>
        <v/>
      </c>
      <c r="L4102" s="7" t="str">
        <f t="shared" si="514"/>
        <v/>
      </c>
      <c r="M4102" s="7" t="str">
        <f>IF(ISBLANK(A4102),"",K4102/($M$1+SUM(K$3:K4101)))</f>
        <v/>
      </c>
      <c r="N4102" t="str">
        <f>IF(ISBLANK(A4102),"",IF(H4103=0,NETWORKDAYS($H$3,H4102,holiday!$B$2:$B$10),IF(DAY(H4102)&lt;DAY(H4103),NETWORKDAYS($H$3,H4102,holiday!$B$2:$B$10),0)))</f>
        <v/>
      </c>
      <c r="O4102" t="str">
        <f>IF(ISBLANK(A4102),"",SUMIF($A$3:$A4102,O$2,$B$3:$B4102))</f>
        <v/>
      </c>
      <c r="P4102" t="str">
        <f>IF(ISBLANK(A4102),"",SUMIF($A$3:$A4102,P$2,$B$3:$B4102))</f>
        <v/>
      </c>
      <c r="Q4102" t="str">
        <f>IF(ISBLANK(A4102),"",SUMIF($A$3:$A4102,Q$2,$B$3:$B4102))</f>
        <v/>
      </c>
      <c r="R4102" t="str">
        <f>IF(ISBLANK(A4102),"",SUMIF($A$3:$A4102,R$2,$B$3:$B4102))</f>
        <v/>
      </c>
      <c r="T4102" s="2" t="str">
        <f t="shared" si="515"/>
        <v/>
      </c>
      <c r="U4102" s="2" t="str">
        <f t="shared" si="516"/>
        <v/>
      </c>
      <c r="V4102" s="2" t="str">
        <f t="shared" si="517"/>
        <v/>
      </c>
      <c r="W4102" s="2" t="str">
        <f t="shared" si="518"/>
        <v/>
      </c>
    </row>
    <row r="4103" spans="8:23" x14ac:dyDescent="0.3">
      <c r="H4103" s="12">
        <f t="shared" si="519"/>
        <v>0</v>
      </c>
      <c r="I4103" s="2" t="str">
        <f t="shared" si="512"/>
        <v/>
      </c>
      <c r="J4103" s="2" t="str">
        <f>IF(ISBLANK(A4103),"",-SUM(I$3:I4103))</f>
        <v/>
      </c>
      <c r="K4103" s="2" t="str">
        <f t="shared" si="513"/>
        <v/>
      </c>
      <c r="L4103" s="7" t="str">
        <f t="shared" si="514"/>
        <v/>
      </c>
      <c r="M4103" s="7" t="str">
        <f>IF(ISBLANK(A4103),"",K4103/($M$1+SUM(K$3:K4102)))</f>
        <v/>
      </c>
      <c r="N4103" t="str">
        <f>IF(ISBLANK(A4103),"",IF(H4104=0,NETWORKDAYS($H$3,H4103,holiday!$B$2:$B$10),IF(DAY(H4103)&lt;DAY(H4104),NETWORKDAYS($H$3,H4103,holiday!$B$2:$B$10),0)))</f>
        <v/>
      </c>
      <c r="O4103" t="str">
        <f>IF(ISBLANK(A4103),"",SUMIF($A$3:$A4103,O$2,$B$3:$B4103))</f>
        <v/>
      </c>
      <c r="P4103" t="str">
        <f>IF(ISBLANK(A4103),"",SUMIF($A$3:$A4103,P$2,$B$3:$B4103))</f>
        <v/>
      </c>
      <c r="Q4103" t="str">
        <f>IF(ISBLANK(A4103),"",SUMIF($A$3:$A4103,Q$2,$B$3:$B4103))</f>
        <v/>
      </c>
      <c r="R4103" t="str">
        <f>IF(ISBLANK(A4103),"",SUMIF($A$3:$A4103,R$2,$B$3:$B4103))</f>
        <v/>
      </c>
      <c r="T4103" s="2" t="str">
        <f t="shared" si="515"/>
        <v/>
      </c>
      <c r="U4103" s="2" t="str">
        <f t="shared" si="516"/>
        <v/>
      </c>
      <c r="V4103" s="2" t="str">
        <f t="shared" si="517"/>
        <v/>
      </c>
      <c r="W4103" s="2" t="str">
        <f t="shared" si="518"/>
        <v/>
      </c>
    </row>
    <row r="4104" spans="8:23" x14ac:dyDescent="0.3">
      <c r="H4104" s="12">
        <f t="shared" si="519"/>
        <v>0</v>
      </c>
      <c r="I4104" s="2" t="str">
        <f t="shared" si="512"/>
        <v/>
      </c>
      <c r="J4104" s="2" t="str">
        <f>IF(ISBLANK(A4104),"",-SUM(I$3:I4104))</f>
        <v/>
      </c>
      <c r="K4104" s="2" t="str">
        <f t="shared" si="513"/>
        <v/>
      </c>
      <c r="L4104" s="7" t="str">
        <f t="shared" si="514"/>
        <v/>
      </c>
      <c r="M4104" s="7" t="str">
        <f>IF(ISBLANK(A4104),"",K4104/($M$1+SUM(K$3:K4103)))</f>
        <v/>
      </c>
      <c r="N4104" t="str">
        <f>IF(ISBLANK(A4104),"",IF(H4105=0,NETWORKDAYS($H$3,H4104,holiday!$B$2:$B$10),IF(DAY(H4104)&lt;DAY(H4105),NETWORKDAYS($H$3,H4104,holiday!$B$2:$B$10),0)))</f>
        <v/>
      </c>
      <c r="O4104" t="str">
        <f>IF(ISBLANK(A4104),"",SUMIF($A$3:$A4104,O$2,$B$3:$B4104))</f>
        <v/>
      </c>
      <c r="P4104" t="str">
        <f>IF(ISBLANK(A4104),"",SUMIF($A$3:$A4104,P$2,$B$3:$B4104))</f>
        <v/>
      </c>
      <c r="Q4104" t="str">
        <f>IF(ISBLANK(A4104),"",SUMIF($A$3:$A4104,Q$2,$B$3:$B4104))</f>
        <v/>
      </c>
      <c r="R4104" t="str">
        <f>IF(ISBLANK(A4104),"",SUMIF($A$3:$A4104,R$2,$B$3:$B4104))</f>
        <v/>
      </c>
      <c r="T4104" s="2" t="str">
        <f t="shared" si="515"/>
        <v/>
      </c>
      <c r="U4104" s="2" t="str">
        <f t="shared" si="516"/>
        <v/>
      </c>
      <c r="V4104" s="2" t="str">
        <f t="shared" si="517"/>
        <v/>
      </c>
      <c r="W4104" s="2" t="str">
        <f t="shared" si="518"/>
        <v/>
      </c>
    </row>
    <row r="4105" spans="8:23" x14ac:dyDescent="0.3">
      <c r="H4105" s="12">
        <f t="shared" si="519"/>
        <v>0</v>
      </c>
      <c r="I4105" s="2" t="str">
        <f t="shared" si="512"/>
        <v/>
      </c>
      <c r="J4105" s="2" t="str">
        <f>IF(ISBLANK(A4105),"",-SUM(I$3:I4105))</f>
        <v/>
      </c>
      <c r="K4105" s="2" t="str">
        <f t="shared" si="513"/>
        <v/>
      </c>
      <c r="L4105" s="7" t="str">
        <f t="shared" si="514"/>
        <v/>
      </c>
      <c r="M4105" s="7" t="str">
        <f>IF(ISBLANK(A4105),"",K4105/($M$1+SUM(K$3:K4104)))</f>
        <v/>
      </c>
      <c r="N4105" t="str">
        <f>IF(ISBLANK(A4105),"",IF(H4106=0,NETWORKDAYS($H$3,H4105,holiday!$B$2:$B$10),IF(DAY(H4105)&lt;DAY(H4106),NETWORKDAYS($H$3,H4105,holiday!$B$2:$B$10),0)))</f>
        <v/>
      </c>
      <c r="O4105" t="str">
        <f>IF(ISBLANK(A4105),"",SUMIF($A$3:$A4105,O$2,$B$3:$B4105))</f>
        <v/>
      </c>
      <c r="P4105" t="str">
        <f>IF(ISBLANK(A4105),"",SUMIF($A$3:$A4105,P$2,$B$3:$B4105))</f>
        <v/>
      </c>
      <c r="Q4105" t="str">
        <f>IF(ISBLANK(A4105),"",SUMIF($A$3:$A4105,Q$2,$B$3:$B4105))</f>
        <v/>
      </c>
      <c r="R4105" t="str">
        <f>IF(ISBLANK(A4105),"",SUMIF($A$3:$A4105,R$2,$B$3:$B4105))</f>
        <v/>
      </c>
      <c r="T4105" s="2" t="str">
        <f t="shared" si="515"/>
        <v/>
      </c>
      <c r="U4105" s="2" t="str">
        <f t="shared" si="516"/>
        <v/>
      </c>
      <c r="V4105" s="2" t="str">
        <f t="shared" si="517"/>
        <v/>
      </c>
      <c r="W4105" s="2" t="str">
        <f t="shared" si="518"/>
        <v/>
      </c>
    </row>
    <row r="4106" spans="8:23" x14ac:dyDescent="0.3">
      <c r="H4106" s="12">
        <f t="shared" si="519"/>
        <v>0</v>
      </c>
      <c r="I4106" s="2" t="str">
        <f t="shared" si="512"/>
        <v/>
      </c>
      <c r="J4106" s="2" t="str">
        <f>IF(ISBLANK(A4106),"",-SUM(I$3:I4106))</f>
        <v/>
      </c>
      <c r="K4106" s="2" t="str">
        <f t="shared" si="513"/>
        <v/>
      </c>
      <c r="L4106" s="7" t="str">
        <f t="shared" si="514"/>
        <v/>
      </c>
      <c r="M4106" s="7" t="str">
        <f>IF(ISBLANK(A4106),"",K4106/($M$1+SUM(K$3:K4105)))</f>
        <v/>
      </c>
      <c r="N4106" t="str">
        <f>IF(ISBLANK(A4106),"",IF(H4107=0,NETWORKDAYS($H$3,H4106,holiday!$B$2:$B$10),IF(DAY(H4106)&lt;DAY(H4107),NETWORKDAYS($H$3,H4106,holiday!$B$2:$B$10),0)))</f>
        <v/>
      </c>
      <c r="O4106" t="str">
        <f>IF(ISBLANK(A4106),"",SUMIF($A$3:$A4106,O$2,$B$3:$B4106))</f>
        <v/>
      </c>
      <c r="P4106" t="str">
        <f>IF(ISBLANK(A4106),"",SUMIF($A$3:$A4106,P$2,$B$3:$B4106))</f>
        <v/>
      </c>
      <c r="Q4106" t="str">
        <f>IF(ISBLANK(A4106),"",SUMIF($A$3:$A4106,Q$2,$B$3:$B4106))</f>
        <v/>
      </c>
      <c r="R4106" t="str">
        <f>IF(ISBLANK(A4106),"",SUMIF($A$3:$A4106,R$2,$B$3:$B4106))</f>
        <v/>
      </c>
      <c r="T4106" s="2" t="str">
        <f t="shared" si="515"/>
        <v/>
      </c>
      <c r="U4106" s="2" t="str">
        <f t="shared" si="516"/>
        <v/>
      </c>
      <c r="V4106" s="2" t="str">
        <f t="shared" si="517"/>
        <v/>
      </c>
      <c r="W4106" s="2" t="str">
        <f t="shared" si="518"/>
        <v/>
      </c>
    </row>
    <row r="4107" spans="8:23" x14ac:dyDescent="0.3">
      <c r="H4107" s="12">
        <f t="shared" si="519"/>
        <v>0</v>
      </c>
      <c r="I4107" s="2" t="str">
        <f t="shared" si="512"/>
        <v/>
      </c>
      <c r="J4107" s="2" t="str">
        <f>IF(ISBLANK(A4107),"",-SUM(I$3:I4107))</f>
        <v/>
      </c>
      <c r="K4107" s="2" t="str">
        <f t="shared" si="513"/>
        <v/>
      </c>
      <c r="L4107" s="7" t="str">
        <f t="shared" si="514"/>
        <v/>
      </c>
      <c r="M4107" s="7" t="str">
        <f>IF(ISBLANK(A4107),"",K4107/($M$1+SUM(K$3:K4106)))</f>
        <v/>
      </c>
      <c r="N4107" t="str">
        <f>IF(ISBLANK(A4107),"",IF(H4108=0,NETWORKDAYS($H$3,H4107,holiday!$B$2:$B$10),IF(DAY(H4107)&lt;DAY(H4108),NETWORKDAYS($H$3,H4107,holiday!$B$2:$B$10),0)))</f>
        <v/>
      </c>
      <c r="O4107" t="str">
        <f>IF(ISBLANK(A4107),"",SUMIF($A$3:$A4107,O$2,$B$3:$B4107))</f>
        <v/>
      </c>
      <c r="P4107" t="str">
        <f>IF(ISBLANK(A4107),"",SUMIF($A$3:$A4107,P$2,$B$3:$B4107))</f>
        <v/>
      </c>
      <c r="Q4107" t="str">
        <f>IF(ISBLANK(A4107),"",SUMIF($A$3:$A4107,Q$2,$B$3:$B4107))</f>
        <v/>
      </c>
      <c r="R4107" t="str">
        <f>IF(ISBLANK(A4107),"",SUMIF($A$3:$A4107,R$2,$B$3:$B4107))</f>
        <v/>
      </c>
      <c r="T4107" s="2" t="str">
        <f t="shared" si="515"/>
        <v/>
      </c>
      <c r="U4107" s="2" t="str">
        <f t="shared" si="516"/>
        <v/>
      </c>
      <c r="V4107" s="2" t="str">
        <f t="shared" si="517"/>
        <v/>
      </c>
      <c r="W4107" s="2" t="str">
        <f t="shared" si="518"/>
        <v/>
      </c>
    </row>
    <row r="4108" spans="8:23" x14ac:dyDescent="0.3">
      <c r="H4108" s="12">
        <f t="shared" si="519"/>
        <v>0</v>
      </c>
      <c r="I4108" s="2" t="str">
        <f t="shared" si="512"/>
        <v/>
      </c>
      <c r="J4108" s="2" t="str">
        <f>IF(ISBLANK(A4108),"",-SUM(I$3:I4108))</f>
        <v/>
      </c>
      <c r="K4108" s="2" t="str">
        <f t="shared" si="513"/>
        <v/>
      </c>
      <c r="L4108" s="7" t="str">
        <f t="shared" si="514"/>
        <v/>
      </c>
      <c r="M4108" s="7" t="str">
        <f>IF(ISBLANK(A4108),"",K4108/($M$1+SUM(K$3:K4107)))</f>
        <v/>
      </c>
      <c r="N4108" t="str">
        <f>IF(ISBLANK(A4108),"",IF(H4109=0,NETWORKDAYS($H$3,H4108,holiday!$B$2:$B$10),IF(DAY(H4108)&lt;DAY(H4109),NETWORKDAYS($H$3,H4108,holiday!$B$2:$B$10),0)))</f>
        <v/>
      </c>
      <c r="O4108" t="str">
        <f>IF(ISBLANK(A4108),"",SUMIF($A$3:$A4108,O$2,$B$3:$B4108))</f>
        <v/>
      </c>
      <c r="P4108" t="str">
        <f>IF(ISBLANK(A4108),"",SUMIF($A$3:$A4108,P$2,$B$3:$B4108))</f>
        <v/>
      </c>
      <c r="Q4108" t="str">
        <f>IF(ISBLANK(A4108),"",SUMIF($A$3:$A4108,Q$2,$B$3:$B4108))</f>
        <v/>
      </c>
      <c r="R4108" t="str">
        <f>IF(ISBLANK(A4108),"",SUMIF($A$3:$A4108,R$2,$B$3:$B4108))</f>
        <v/>
      </c>
      <c r="T4108" s="2" t="str">
        <f t="shared" si="515"/>
        <v/>
      </c>
      <c r="U4108" s="2" t="str">
        <f t="shared" si="516"/>
        <v/>
      </c>
      <c r="V4108" s="2" t="str">
        <f t="shared" si="517"/>
        <v/>
      </c>
      <c r="W4108" s="2" t="str">
        <f t="shared" si="518"/>
        <v/>
      </c>
    </row>
    <row r="4109" spans="8:23" x14ac:dyDescent="0.3">
      <c r="H4109" s="12">
        <f t="shared" si="519"/>
        <v>0</v>
      </c>
      <c r="I4109" s="2" t="str">
        <f t="shared" si="512"/>
        <v/>
      </c>
      <c r="J4109" s="2" t="str">
        <f>IF(ISBLANK(A4109),"",-SUM(I$3:I4109))</f>
        <v/>
      </c>
      <c r="K4109" s="2" t="str">
        <f t="shared" si="513"/>
        <v/>
      </c>
      <c r="L4109" s="7" t="str">
        <f t="shared" si="514"/>
        <v/>
      </c>
      <c r="M4109" s="7" t="str">
        <f>IF(ISBLANK(A4109),"",K4109/($M$1+SUM(K$3:K4108)))</f>
        <v/>
      </c>
      <c r="N4109" t="str">
        <f>IF(ISBLANK(A4109),"",IF(H4110=0,NETWORKDAYS($H$3,H4109,holiday!$B$2:$B$10),IF(DAY(H4109)&lt;DAY(H4110),NETWORKDAYS($H$3,H4109,holiday!$B$2:$B$10),0)))</f>
        <v/>
      </c>
      <c r="O4109" t="str">
        <f>IF(ISBLANK(A4109),"",SUMIF($A$3:$A4109,O$2,$B$3:$B4109))</f>
        <v/>
      </c>
      <c r="P4109" t="str">
        <f>IF(ISBLANK(A4109),"",SUMIF($A$3:$A4109,P$2,$B$3:$B4109))</f>
        <v/>
      </c>
      <c r="Q4109" t="str">
        <f>IF(ISBLANK(A4109),"",SUMIF($A$3:$A4109,Q$2,$B$3:$B4109))</f>
        <v/>
      </c>
      <c r="R4109" t="str">
        <f>IF(ISBLANK(A4109),"",SUMIF($A$3:$A4109,R$2,$B$3:$B4109))</f>
        <v/>
      </c>
      <c r="T4109" s="2" t="str">
        <f t="shared" si="515"/>
        <v/>
      </c>
      <c r="U4109" s="2" t="str">
        <f t="shared" si="516"/>
        <v/>
      </c>
      <c r="V4109" s="2" t="str">
        <f t="shared" si="517"/>
        <v/>
      </c>
      <c r="W4109" s="2" t="str">
        <f t="shared" si="518"/>
        <v/>
      </c>
    </row>
    <row r="4110" spans="8:23" x14ac:dyDescent="0.3">
      <c r="H4110" s="12">
        <f t="shared" si="519"/>
        <v>0</v>
      </c>
      <c r="I4110" s="2" t="str">
        <f t="shared" si="512"/>
        <v/>
      </c>
      <c r="J4110" s="2" t="str">
        <f>IF(ISBLANK(A4110),"",-SUM(I$3:I4110))</f>
        <v/>
      </c>
      <c r="K4110" s="2" t="str">
        <f t="shared" si="513"/>
        <v/>
      </c>
      <c r="L4110" s="7" t="str">
        <f t="shared" si="514"/>
        <v/>
      </c>
      <c r="M4110" s="7" t="str">
        <f>IF(ISBLANK(A4110),"",K4110/($M$1+SUM(K$3:K4109)))</f>
        <v/>
      </c>
      <c r="N4110" t="str">
        <f>IF(ISBLANK(A4110),"",IF(H4111=0,NETWORKDAYS($H$3,H4110,holiday!$B$2:$B$10),IF(DAY(H4110)&lt;DAY(H4111),NETWORKDAYS($H$3,H4110,holiday!$B$2:$B$10),0)))</f>
        <v/>
      </c>
      <c r="O4110" t="str">
        <f>IF(ISBLANK(A4110),"",SUMIF($A$3:$A4110,O$2,$B$3:$B4110))</f>
        <v/>
      </c>
      <c r="P4110" t="str">
        <f>IF(ISBLANK(A4110),"",SUMIF($A$3:$A4110,P$2,$B$3:$B4110))</f>
        <v/>
      </c>
      <c r="Q4110" t="str">
        <f>IF(ISBLANK(A4110),"",SUMIF($A$3:$A4110,Q$2,$B$3:$B4110))</f>
        <v/>
      </c>
      <c r="R4110" t="str">
        <f>IF(ISBLANK(A4110),"",SUMIF($A$3:$A4110,R$2,$B$3:$B4110))</f>
        <v/>
      </c>
      <c r="T4110" s="2" t="str">
        <f t="shared" si="515"/>
        <v/>
      </c>
      <c r="U4110" s="2" t="str">
        <f t="shared" si="516"/>
        <v/>
      </c>
      <c r="V4110" s="2" t="str">
        <f t="shared" si="517"/>
        <v/>
      </c>
      <c r="W4110" s="2" t="str">
        <f t="shared" si="518"/>
        <v/>
      </c>
    </row>
    <row r="4111" spans="8:23" x14ac:dyDescent="0.3">
      <c r="H4111" s="12">
        <f t="shared" si="519"/>
        <v>0</v>
      </c>
      <c r="I4111" s="2" t="str">
        <f t="shared" si="512"/>
        <v/>
      </c>
      <c r="J4111" s="2" t="str">
        <f>IF(ISBLANK(A4111),"",-SUM(I$3:I4111))</f>
        <v/>
      </c>
      <c r="K4111" s="2" t="str">
        <f t="shared" si="513"/>
        <v/>
      </c>
      <c r="L4111" s="7" t="str">
        <f t="shared" si="514"/>
        <v/>
      </c>
      <c r="M4111" s="7" t="str">
        <f>IF(ISBLANK(A4111),"",K4111/($M$1+SUM(K$3:K4110)))</f>
        <v/>
      </c>
      <c r="N4111" t="str">
        <f>IF(ISBLANK(A4111),"",IF(H4112=0,NETWORKDAYS($H$3,H4111,holiday!$B$2:$B$10),IF(DAY(H4111)&lt;DAY(H4112),NETWORKDAYS($H$3,H4111,holiday!$B$2:$B$10),0)))</f>
        <v/>
      </c>
      <c r="O4111" t="str">
        <f>IF(ISBLANK(A4111),"",SUMIF($A$3:$A4111,O$2,$B$3:$B4111))</f>
        <v/>
      </c>
      <c r="P4111" t="str">
        <f>IF(ISBLANK(A4111),"",SUMIF($A$3:$A4111,P$2,$B$3:$B4111))</f>
        <v/>
      </c>
      <c r="Q4111" t="str">
        <f>IF(ISBLANK(A4111),"",SUMIF($A$3:$A4111,Q$2,$B$3:$B4111))</f>
        <v/>
      </c>
      <c r="R4111" t="str">
        <f>IF(ISBLANK(A4111),"",SUMIF($A$3:$A4111,R$2,$B$3:$B4111))</f>
        <v/>
      </c>
      <c r="T4111" s="2" t="str">
        <f t="shared" si="515"/>
        <v/>
      </c>
      <c r="U4111" s="2" t="str">
        <f t="shared" si="516"/>
        <v/>
      </c>
      <c r="V4111" s="2" t="str">
        <f t="shared" si="517"/>
        <v/>
      </c>
      <c r="W4111" s="2" t="str">
        <f t="shared" si="518"/>
        <v/>
      </c>
    </row>
    <row r="4112" spans="8:23" x14ac:dyDescent="0.3">
      <c r="H4112" s="12">
        <f t="shared" si="519"/>
        <v>0</v>
      </c>
      <c r="I4112" s="2" t="str">
        <f t="shared" si="512"/>
        <v/>
      </c>
      <c r="J4112" s="2" t="str">
        <f>IF(ISBLANK(A4112),"",-SUM(I$3:I4112))</f>
        <v/>
      </c>
      <c r="K4112" s="2" t="str">
        <f t="shared" si="513"/>
        <v/>
      </c>
      <c r="L4112" s="7" t="str">
        <f t="shared" si="514"/>
        <v/>
      </c>
      <c r="M4112" s="7" t="str">
        <f>IF(ISBLANK(A4112),"",K4112/($M$1+SUM(K$3:K4111)))</f>
        <v/>
      </c>
      <c r="N4112" t="str">
        <f>IF(ISBLANK(A4112),"",IF(H4113=0,NETWORKDAYS($H$3,H4112,holiday!$B$2:$B$10),IF(DAY(H4112)&lt;DAY(H4113),NETWORKDAYS($H$3,H4112,holiday!$B$2:$B$10),0)))</f>
        <v/>
      </c>
      <c r="O4112" t="str">
        <f>IF(ISBLANK(A4112),"",SUMIF($A$3:$A4112,O$2,$B$3:$B4112))</f>
        <v/>
      </c>
      <c r="P4112" t="str">
        <f>IF(ISBLANK(A4112),"",SUMIF($A$3:$A4112,P$2,$B$3:$B4112))</f>
        <v/>
      </c>
      <c r="Q4112" t="str">
        <f>IF(ISBLANK(A4112),"",SUMIF($A$3:$A4112,Q$2,$B$3:$B4112))</f>
        <v/>
      </c>
      <c r="R4112" t="str">
        <f>IF(ISBLANK(A4112),"",SUMIF($A$3:$A4112,R$2,$B$3:$B4112))</f>
        <v/>
      </c>
      <c r="T4112" s="2" t="str">
        <f t="shared" si="515"/>
        <v/>
      </c>
      <c r="U4112" s="2" t="str">
        <f t="shared" si="516"/>
        <v/>
      </c>
      <c r="V4112" s="2" t="str">
        <f t="shared" si="517"/>
        <v/>
      </c>
      <c r="W4112" s="2" t="str">
        <f t="shared" si="518"/>
        <v/>
      </c>
    </row>
    <row r="4113" spans="8:23" x14ac:dyDescent="0.3">
      <c r="H4113" s="12">
        <f t="shared" si="519"/>
        <v>0</v>
      </c>
      <c r="I4113" s="2" t="str">
        <f t="shared" si="512"/>
        <v/>
      </c>
      <c r="J4113" s="2" t="str">
        <f>IF(ISBLANK(A4113),"",-SUM(I$3:I4113))</f>
        <v/>
      </c>
      <c r="K4113" s="2" t="str">
        <f t="shared" si="513"/>
        <v/>
      </c>
      <c r="L4113" s="7" t="str">
        <f t="shared" si="514"/>
        <v/>
      </c>
      <c r="M4113" s="7" t="str">
        <f>IF(ISBLANK(A4113),"",K4113/($M$1+SUM(K$3:K4112)))</f>
        <v/>
      </c>
      <c r="N4113" t="str">
        <f>IF(ISBLANK(A4113),"",IF(H4114=0,NETWORKDAYS($H$3,H4113,holiday!$B$2:$B$10),IF(DAY(H4113)&lt;DAY(H4114),NETWORKDAYS($H$3,H4113,holiday!$B$2:$B$10),0)))</f>
        <v/>
      </c>
      <c r="O4113" t="str">
        <f>IF(ISBLANK(A4113),"",SUMIF($A$3:$A4113,O$2,$B$3:$B4113))</f>
        <v/>
      </c>
      <c r="P4113" t="str">
        <f>IF(ISBLANK(A4113),"",SUMIF($A$3:$A4113,P$2,$B$3:$B4113))</f>
        <v/>
      </c>
      <c r="Q4113" t="str">
        <f>IF(ISBLANK(A4113),"",SUMIF($A$3:$A4113,Q$2,$B$3:$B4113))</f>
        <v/>
      </c>
      <c r="R4113" t="str">
        <f>IF(ISBLANK(A4113),"",SUMIF($A$3:$A4113,R$2,$B$3:$B4113))</f>
        <v/>
      </c>
      <c r="T4113" s="2" t="str">
        <f t="shared" si="515"/>
        <v/>
      </c>
      <c r="U4113" s="2" t="str">
        <f t="shared" si="516"/>
        <v/>
      </c>
      <c r="V4113" s="2" t="str">
        <f t="shared" si="517"/>
        <v/>
      </c>
      <c r="W4113" s="2" t="str">
        <f t="shared" si="518"/>
        <v/>
      </c>
    </row>
    <row r="4114" spans="8:23" x14ac:dyDescent="0.3">
      <c r="H4114" s="12">
        <f t="shared" si="519"/>
        <v>0</v>
      </c>
      <c r="I4114" s="2" t="str">
        <f t="shared" si="512"/>
        <v/>
      </c>
      <c r="J4114" s="2" t="str">
        <f>IF(ISBLANK(A4114),"",-SUM(I$3:I4114))</f>
        <v/>
      </c>
      <c r="K4114" s="2" t="str">
        <f t="shared" si="513"/>
        <v/>
      </c>
      <c r="L4114" s="7" t="str">
        <f t="shared" si="514"/>
        <v/>
      </c>
      <c r="M4114" s="7" t="str">
        <f>IF(ISBLANK(A4114),"",K4114/($M$1+SUM(K$3:K4113)))</f>
        <v/>
      </c>
      <c r="N4114" t="str">
        <f>IF(ISBLANK(A4114),"",IF(H4115=0,NETWORKDAYS($H$3,H4114,holiday!$B$2:$B$10),IF(DAY(H4114)&lt;DAY(H4115),NETWORKDAYS($H$3,H4114,holiday!$B$2:$B$10),0)))</f>
        <v/>
      </c>
      <c r="O4114" t="str">
        <f>IF(ISBLANK(A4114),"",SUMIF($A$3:$A4114,O$2,$B$3:$B4114))</f>
        <v/>
      </c>
      <c r="P4114" t="str">
        <f>IF(ISBLANK(A4114),"",SUMIF($A$3:$A4114,P$2,$B$3:$B4114))</f>
        <v/>
      </c>
      <c r="Q4114" t="str">
        <f>IF(ISBLANK(A4114),"",SUMIF($A$3:$A4114,Q$2,$B$3:$B4114))</f>
        <v/>
      </c>
      <c r="R4114" t="str">
        <f>IF(ISBLANK(A4114),"",SUMIF($A$3:$A4114,R$2,$B$3:$B4114))</f>
        <v/>
      </c>
      <c r="T4114" s="2" t="str">
        <f t="shared" si="515"/>
        <v/>
      </c>
      <c r="U4114" s="2" t="str">
        <f t="shared" si="516"/>
        <v/>
      </c>
      <c r="V4114" s="2" t="str">
        <f t="shared" si="517"/>
        <v/>
      </c>
      <c r="W4114" s="2" t="str">
        <f t="shared" si="518"/>
        <v/>
      </c>
    </row>
    <row r="4115" spans="8:23" x14ac:dyDescent="0.3">
      <c r="H4115" s="12">
        <f t="shared" si="519"/>
        <v>0</v>
      </c>
      <c r="I4115" s="2" t="str">
        <f t="shared" si="512"/>
        <v/>
      </c>
      <c r="J4115" s="2" t="str">
        <f>IF(ISBLANK(A4115),"",-SUM(I$3:I4115))</f>
        <v/>
      </c>
      <c r="K4115" s="2" t="str">
        <f t="shared" si="513"/>
        <v/>
      </c>
      <c r="L4115" s="7" t="str">
        <f t="shared" si="514"/>
        <v/>
      </c>
      <c r="M4115" s="7" t="str">
        <f>IF(ISBLANK(A4115),"",K4115/($M$1+SUM(K$3:K4114)))</f>
        <v/>
      </c>
      <c r="N4115" t="str">
        <f>IF(ISBLANK(A4115),"",IF(H4116=0,NETWORKDAYS($H$3,H4115,holiday!$B$2:$B$10),IF(DAY(H4115)&lt;DAY(H4116),NETWORKDAYS($H$3,H4115,holiday!$B$2:$B$10),0)))</f>
        <v/>
      </c>
      <c r="O4115" t="str">
        <f>IF(ISBLANK(A4115),"",SUMIF($A$3:$A4115,O$2,$B$3:$B4115))</f>
        <v/>
      </c>
      <c r="P4115" t="str">
        <f>IF(ISBLANK(A4115),"",SUMIF($A$3:$A4115,P$2,$B$3:$B4115))</f>
        <v/>
      </c>
      <c r="Q4115" t="str">
        <f>IF(ISBLANK(A4115),"",SUMIF($A$3:$A4115,Q$2,$B$3:$B4115))</f>
        <v/>
      </c>
      <c r="R4115" t="str">
        <f>IF(ISBLANK(A4115),"",SUMIF($A$3:$A4115,R$2,$B$3:$B4115))</f>
        <v/>
      </c>
      <c r="T4115" s="2" t="str">
        <f t="shared" si="515"/>
        <v/>
      </c>
      <c r="U4115" s="2" t="str">
        <f t="shared" si="516"/>
        <v/>
      </c>
      <c r="V4115" s="2" t="str">
        <f t="shared" si="517"/>
        <v/>
      </c>
      <c r="W4115" s="2" t="str">
        <f t="shared" si="518"/>
        <v/>
      </c>
    </row>
    <row r="4116" spans="8:23" x14ac:dyDescent="0.3">
      <c r="H4116" s="12">
        <f t="shared" si="519"/>
        <v>0</v>
      </c>
      <c r="I4116" s="2" t="str">
        <f t="shared" si="512"/>
        <v/>
      </c>
      <c r="J4116" s="2" t="str">
        <f>IF(ISBLANK(A4116),"",-SUM(I$3:I4116))</f>
        <v/>
      </c>
      <c r="K4116" s="2" t="str">
        <f t="shared" si="513"/>
        <v/>
      </c>
      <c r="L4116" s="7" t="str">
        <f t="shared" si="514"/>
        <v/>
      </c>
      <c r="M4116" s="7" t="str">
        <f>IF(ISBLANK(A4116),"",K4116/($M$1+SUM(K$3:K4115)))</f>
        <v/>
      </c>
      <c r="N4116" t="str">
        <f>IF(ISBLANK(A4116),"",IF(H4117=0,NETWORKDAYS($H$3,H4116,holiday!$B$2:$B$10),IF(DAY(H4116)&lt;DAY(H4117),NETWORKDAYS($H$3,H4116,holiday!$B$2:$B$10),0)))</f>
        <v/>
      </c>
      <c r="O4116" t="str">
        <f>IF(ISBLANK(A4116),"",SUMIF($A$3:$A4116,O$2,$B$3:$B4116))</f>
        <v/>
      </c>
      <c r="P4116" t="str">
        <f>IF(ISBLANK(A4116),"",SUMIF($A$3:$A4116,P$2,$B$3:$B4116))</f>
        <v/>
      </c>
      <c r="Q4116" t="str">
        <f>IF(ISBLANK(A4116),"",SUMIF($A$3:$A4116,Q$2,$B$3:$B4116))</f>
        <v/>
      </c>
      <c r="R4116" t="str">
        <f>IF(ISBLANK(A4116),"",SUMIF($A$3:$A4116,R$2,$B$3:$B4116))</f>
        <v/>
      </c>
      <c r="T4116" s="2" t="str">
        <f t="shared" si="515"/>
        <v/>
      </c>
      <c r="U4116" s="2" t="str">
        <f t="shared" si="516"/>
        <v/>
      </c>
      <c r="V4116" s="2" t="str">
        <f t="shared" si="517"/>
        <v/>
      </c>
      <c r="W4116" s="2" t="str">
        <f t="shared" si="518"/>
        <v/>
      </c>
    </row>
    <row r="4117" spans="8:23" x14ac:dyDescent="0.3">
      <c r="H4117" s="12">
        <f t="shared" si="519"/>
        <v>0</v>
      </c>
      <c r="I4117" s="2" t="str">
        <f t="shared" si="512"/>
        <v/>
      </c>
      <c r="J4117" s="2" t="str">
        <f>IF(ISBLANK(A4117),"",-SUM(I$3:I4117))</f>
        <v/>
      </c>
      <c r="K4117" s="2" t="str">
        <f t="shared" si="513"/>
        <v/>
      </c>
      <c r="L4117" s="7" t="str">
        <f t="shared" si="514"/>
        <v/>
      </c>
      <c r="M4117" s="7" t="str">
        <f>IF(ISBLANK(A4117),"",K4117/($M$1+SUM(K$3:K4116)))</f>
        <v/>
      </c>
      <c r="N4117" t="str">
        <f>IF(ISBLANK(A4117),"",IF(H4118=0,NETWORKDAYS($H$3,H4117,holiday!$B$2:$B$10),IF(DAY(H4117)&lt;DAY(H4118),NETWORKDAYS($H$3,H4117,holiday!$B$2:$B$10),0)))</f>
        <v/>
      </c>
      <c r="O4117" t="str">
        <f>IF(ISBLANK(A4117),"",SUMIF($A$3:$A4117,O$2,$B$3:$B4117))</f>
        <v/>
      </c>
      <c r="P4117" t="str">
        <f>IF(ISBLANK(A4117),"",SUMIF($A$3:$A4117,P$2,$B$3:$B4117))</f>
        <v/>
      </c>
      <c r="Q4117" t="str">
        <f>IF(ISBLANK(A4117),"",SUMIF($A$3:$A4117,Q$2,$B$3:$B4117))</f>
        <v/>
      </c>
      <c r="R4117" t="str">
        <f>IF(ISBLANK(A4117),"",SUMIF($A$3:$A4117,R$2,$B$3:$B4117))</f>
        <v/>
      </c>
      <c r="T4117" s="2" t="str">
        <f t="shared" si="515"/>
        <v/>
      </c>
      <c r="U4117" s="2" t="str">
        <f t="shared" si="516"/>
        <v/>
      </c>
      <c r="V4117" s="2" t="str">
        <f t="shared" si="517"/>
        <v/>
      </c>
      <c r="W4117" s="2" t="str">
        <f t="shared" si="518"/>
        <v/>
      </c>
    </row>
    <row r="4118" spans="8:23" x14ac:dyDescent="0.3">
      <c r="H4118" s="12">
        <f t="shared" si="519"/>
        <v>0</v>
      </c>
      <c r="I4118" s="2" t="str">
        <f t="shared" si="512"/>
        <v/>
      </c>
      <c r="J4118" s="2" t="str">
        <f>IF(ISBLANK(A4118),"",-SUM(I$3:I4118))</f>
        <v/>
      </c>
      <c r="K4118" s="2" t="str">
        <f t="shared" si="513"/>
        <v/>
      </c>
      <c r="L4118" s="7" t="str">
        <f t="shared" si="514"/>
        <v/>
      </c>
      <c r="M4118" s="7" t="str">
        <f>IF(ISBLANK(A4118),"",K4118/($M$1+SUM(K$3:K4117)))</f>
        <v/>
      </c>
      <c r="N4118" t="str">
        <f>IF(ISBLANK(A4118),"",IF(H4119=0,NETWORKDAYS($H$3,H4118,holiday!$B$2:$B$10),IF(DAY(H4118)&lt;DAY(H4119),NETWORKDAYS($H$3,H4118,holiday!$B$2:$B$10),0)))</f>
        <v/>
      </c>
      <c r="O4118" t="str">
        <f>IF(ISBLANK(A4118),"",SUMIF($A$3:$A4118,O$2,$B$3:$B4118))</f>
        <v/>
      </c>
      <c r="P4118" t="str">
        <f>IF(ISBLANK(A4118),"",SUMIF($A$3:$A4118,P$2,$B$3:$B4118))</f>
        <v/>
      </c>
      <c r="Q4118" t="str">
        <f>IF(ISBLANK(A4118),"",SUMIF($A$3:$A4118,Q$2,$B$3:$B4118))</f>
        <v/>
      </c>
      <c r="R4118" t="str">
        <f>IF(ISBLANK(A4118),"",SUMIF($A$3:$A4118,R$2,$B$3:$B4118))</f>
        <v/>
      </c>
      <c r="T4118" s="2" t="str">
        <f t="shared" si="515"/>
        <v/>
      </c>
      <c r="U4118" s="2" t="str">
        <f t="shared" si="516"/>
        <v/>
      </c>
      <c r="V4118" s="2" t="str">
        <f t="shared" si="517"/>
        <v/>
      </c>
      <c r="W4118" s="2" t="str">
        <f t="shared" si="518"/>
        <v/>
      </c>
    </row>
    <row r="4119" spans="8:23" x14ac:dyDescent="0.3">
      <c r="H4119" s="12">
        <f t="shared" si="519"/>
        <v>0</v>
      </c>
      <c r="I4119" s="2" t="str">
        <f t="shared" si="512"/>
        <v/>
      </c>
      <c r="J4119" s="2" t="str">
        <f>IF(ISBLANK(A4119),"",-SUM(I$3:I4119))</f>
        <v/>
      </c>
      <c r="K4119" s="2" t="str">
        <f t="shared" si="513"/>
        <v/>
      </c>
      <c r="L4119" s="7" t="str">
        <f t="shared" si="514"/>
        <v/>
      </c>
      <c r="M4119" s="7" t="str">
        <f>IF(ISBLANK(A4119),"",K4119/($M$1+SUM(K$3:K4118)))</f>
        <v/>
      </c>
      <c r="N4119" t="str">
        <f>IF(ISBLANK(A4119),"",IF(H4120=0,NETWORKDAYS($H$3,H4119,holiday!$B$2:$B$10),IF(DAY(H4119)&lt;DAY(H4120),NETWORKDAYS($H$3,H4119,holiday!$B$2:$B$10),0)))</f>
        <v/>
      </c>
      <c r="O4119" t="str">
        <f>IF(ISBLANK(A4119),"",SUMIF($A$3:$A4119,O$2,$B$3:$B4119))</f>
        <v/>
      </c>
      <c r="P4119" t="str">
        <f>IF(ISBLANK(A4119),"",SUMIF($A$3:$A4119,P$2,$B$3:$B4119))</f>
        <v/>
      </c>
      <c r="Q4119" t="str">
        <f>IF(ISBLANK(A4119),"",SUMIF($A$3:$A4119,Q$2,$B$3:$B4119))</f>
        <v/>
      </c>
      <c r="R4119" t="str">
        <f>IF(ISBLANK(A4119),"",SUMIF($A$3:$A4119,R$2,$B$3:$B4119))</f>
        <v/>
      </c>
      <c r="T4119" s="2" t="str">
        <f t="shared" si="515"/>
        <v/>
      </c>
      <c r="U4119" s="2" t="str">
        <f t="shared" si="516"/>
        <v/>
      </c>
      <c r="V4119" s="2" t="str">
        <f t="shared" si="517"/>
        <v/>
      </c>
      <c r="W4119" s="2" t="str">
        <f t="shared" si="518"/>
        <v/>
      </c>
    </row>
    <row r="4120" spans="8:23" x14ac:dyDescent="0.3">
      <c r="H4120" s="12">
        <f t="shared" si="519"/>
        <v>0</v>
      </c>
      <c r="I4120" s="2" t="str">
        <f t="shared" si="512"/>
        <v/>
      </c>
      <c r="J4120" s="2" t="str">
        <f>IF(ISBLANK(A4120),"",-SUM(I$3:I4120))</f>
        <v/>
      </c>
      <c r="K4120" s="2" t="str">
        <f t="shared" si="513"/>
        <v/>
      </c>
      <c r="L4120" s="7" t="str">
        <f t="shared" si="514"/>
        <v/>
      </c>
      <c r="M4120" s="7" t="str">
        <f>IF(ISBLANK(A4120),"",K4120/($M$1+SUM(K$3:K4119)))</f>
        <v/>
      </c>
      <c r="N4120" t="str">
        <f>IF(ISBLANK(A4120),"",IF(H4121=0,NETWORKDAYS($H$3,H4120,holiday!$B$2:$B$10),IF(DAY(H4120)&lt;DAY(H4121),NETWORKDAYS($H$3,H4120,holiday!$B$2:$B$10),0)))</f>
        <v/>
      </c>
      <c r="O4120" t="str">
        <f>IF(ISBLANK(A4120),"",SUMIF($A$3:$A4120,O$2,$B$3:$B4120))</f>
        <v/>
      </c>
      <c r="P4120" t="str">
        <f>IF(ISBLANK(A4120),"",SUMIF($A$3:$A4120,P$2,$B$3:$B4120))</f>
        <v/>
      </c>
      <c r="Q4120" t="str">
        <f>IF(ISBLANK(A4120),"",SUMIF($A$3:$A4120,Q$2,$B$3:$B4120))</f>
        <v/>
      </c>
      <c r="R4120" t="str">
        <f>IF(ISBLANK(A4120),"",SUMIF($A$3:$A4120,R$2,$B$3:$B4120))</f>
        <v/>
      </c>
      <c r="T4120" s="2" t="str">
        <f t="shared" si="515"/>
        <v/>
      </c>
      <c r="U4120" s="2" t="str">
        <f t="shared" si="516"/>
        <v/>
      </c>
      <c r="V4120" s="2" t="str">
        <f t="shared" si="517"/>
        <v/>
      </c>
      <c r="W4120" s="2" t="str">
        <f t="shared" si="518"/>
        <v/>
      </c>
    </row>
    <row r="4121" spans="8:23" x14ac:dyDescent="0.3">
      <c r="H4121" s="12">
        <f t="shared" si="519"/>
        <v>0</v>
      </c>
      <c r="I4121" s="2" t="str">
        <f t="shared" si="512"/>
        <v/>
      </c>
      <c r="J4121" s="2" t="str">
        <f>IF(ISBLANK(A4121),"",-SUM(I$3:I4121))</f>
        <v/>
      </c>
      <c r="K4121" s="2" t="str">
        <f t="shared" si="513"/>
        <v/>
      </c>
      <c r="L4121" s="7" t="str">
        <f t="shared" si="514"/>
        <v/>
      </c>
      <c r="M4121" s="7" t="str">
        <f>IF(ISBLANK(A4121),"",K4121/($M$1+SUM(K$3:K4120)))</f>
        <v/>
      </c>
      <c r="N4121" t="str">
        <f>IF(ISBLANK(A4121),"",IF(H4122=0,NETWORKDAYS($H$3,H4121,holiday!$B$2:$B$10),IF(DAY(H4121)&lt;DAY(H4122),NETWORKDAYS($H$3,H4121,holiday!$B$2:$B$10),0)))</f>
        <v/>
      </c>
      <c r="O4121" t="str">
        <f>IF(ISBLANK(A4121),"",SUMIF($A$3:$A4121,O$2,$B$3:$B4121))</f>
        <v/>
      </c>
      <c r="P4121" t="str">
        <f>IF(ISBLANK(A4121),"",SUMIF($A$3:$A4121,P$2,$B$3:$B4121))</f>
        <v/>
      </c>
      <c r="Q4121" t="str">
        <f>IF(ISBLANK(A4121),"",SUMIF($A$3:$A4121,Q$2,$B$3:$B4121))</f>
        <v/>
      </c>
      <c r="R4121" t="str">
        <f>IF(ISBLANK(A4121),"",SUMIF($A$3:$A4121,R$2,$B$3:$B4121))</f>
        <v/>
      </c>
      <c r="T4121" s="2" t="str">
        <f t="shared" si="515"/>
        <v/>
      </c>
      <c r="U4121" s="2" t="str">
        <f t="shared" si="516"/>
        <v/>
      </c>
      <c r="V4121" s="2" t="str">
        <f t="shared" si="517"/>
        <v/>
      </c>
      <c r="W4121" s="2" t="str">
        <f t="shared" si="518"/>
        <v/>
      </c>
    </row>
    <row r="4122" spans="8:23" x14ac:dyDescent="0.3">
      <c r="H4122" s="12">
        <f t="shared" si="519"/>
        <v>0</v>
      </c>
      <c r="I4122" s="2" t="str">
        <f t="shared" si="512"/>
        <v/>
      </c>
      <c r="J4122" s="2" t="str">
        <f>IF(ISBLANK(A4122),"",-SUM(I$3:I4122))</f>
        <v/>
      </c>
      <c r="K4122" s="2" t="str">
        <f t="shared" si="513"/>
        <v/>
      </c>
      <c r="L4122" s="7" t="str">
        <f t="shared" si="514"/>
        <v/>
      </c>
      <c r="M4122" s="7" t="str">
        <f>IF(ISBLANK(A4122),"",K4122/($M$1+SUM(K$3:K4121)))</f>
        <v/>
      </c>
      <c r="N4122" t="str">
        <f>IF(ISBLANK(A4122),"",IF(H4123=0,NETWORKDAYS($H$3,H4122,holiday!$B$2:$B$10),IF(DAY(H4122)&lt;DAY(H4123),NETWORKDAYS($H$3,H4122,holiday!$B$2:$B$10),0)))</f>
        <v/>
      </c>
      <c r="O4122" t="str">
        <f>IF(ISBLANK(A4122),"",SUMIF($A$3:$A4122,O$2,$B$3:$B4122))</f>
        <v/>
      </c>
      <c r="P4122" t="str">
        <f>IF(ISBLANK(A4122),"",SUMIF($A$3:$A4122,P$2,$B$3:$B4122))</f>
        <v/>
      </c>
      <c r="Q4122" t="str">
        <f>IF(ISBLANK(A4122),"",SUMIF($A$3:$A4122,Q$2,$B$3:$B4122))</f>
        <v/>
      </c>
      <c r="R4122" t="str">
        <f>IF(ISBLANK(A4122),"",SUMIF($A$3:$A4122,R$2,$B$3:$B4122))</f>
        <v/>
      </c>
      <c r="T4122" s="2" t="str">
        <f t="shared" si="515"/>
        <v/>
      </c>
      <c r="U4122" s="2" t="str">
        <f t="shared" si="516"/>
        <v/>
      </c>
      <c r="V4122" s="2" t="str">
        <f t="shared" si="517"/>
        <v/>
      </c>
      <c r="W4122" s="2" t="str">
        <f t="shared" si="518"/>
        <v/>
      </c>
    </row>
    <row r="4123" spans="8:23" x14ac:dyDescent="0.3">
      <c r="H4123" s="12">
        <f t="shared" si="519"/>
        <v>0</v>
      </c>
      <c r="I4123" s="2" t="str">
        <f t="shared" si="512"/>
        <v/>
      </c>
      <c r="J4123" s="2" t="str">
        <f>IF(ISBLANK(A4123),"",-SUM(I$3:I4123))</f>
        <v/>
      </c>
      <c r="K4123" s="2" t="str">
        <f t="shared" si="513"/>
        <v/>
      </c>
      <c r="L4123" s="7" t="str">
        <f t="shared" si="514"/>
        <v/>
      </c>
      <c r="M4123" s="7" t="str">
        <f>IF(ISBLANK(A4123),"",K4123/($M$1+SUM(K$3:K4122)))</f>
        <v/>
      </c>
      <c r="N4123" t="str">
        <f>IF(ISBLANK(A4123),"",IF(H4124=0,NETWORKDAYS($H$3,H4123,holiday!$B$2:$B$10),IF(DAY(H4123)&lt;DAY(H4124),NETWORKDAYS($H$3,H4123,holiday!$B$2:$B$10),0)))</f>
        <v/>
      </c>
      <c r="O4123" t="str">
        <f>IF(ISBLANK(A4123),"",SUMIF($A$3:$A4123,O$2,$B$3:$B4123))</f>
        <v/>
      </c>
      <c r="P4123" t="str">
        <f>IF(ISBLANK(A4123),"",SUMIF($A$3:$A4123,P$2,$B$3:$B4123))</f>
        <v/>
      </c>
      <c r="Q4123" t="str">
        <f>IF(ISBLANK(A4123),"",SUMIF($A$3:$A4123,Q$2,$B$3:$B4123))</f>
        <v/>
      </c>
      <c r="R4123" t="str">
        <f>IF(ISBLANK(A4123),"",SUMIF($A$3:$A4123,R$2,$B$3:$B4123))</f>
        <v/>
      </c>
      <c r="T4123" s="2" t="str">
        <f t="shared" si="515"/>
        <v/>
      </c>
      <c r="U4123" s="2" t="str">
        <f t="shared" si="516"/>
        <v/>
      </c>
      <c r="V4123" s="2" t="str">
        <f t="shared" si="517"/>
        <v/>
      </c>
      <c r="W4123" s="2" t="str">
        <f t="shared" si="518"/>
        <v/>
      </c>
    </row>
    <row r="4124" spans="8:23" x14ac:dyDescent="0.3">
      <c r="H4124" s="12">
        <f t="shared" si="519"/>
        <v>0</v>
      </c>
      <c r="I4124" s="2" t="str">
        <f t="shared" si="512"/>
        <v/>
      </c>
      <c r="J4124" s="2" t="str">
        <f>IF(ISBLANK(A4124),"",-SUM(I$3:I4124))</f>
        <v/>
      </c>
      <c r="K4124" s="2" t="str">
        <f t="shared" si="513"/>
        <v/>
      </c>
      <c r="L4124" s="7" t="str">
        <f t="shared" si="514"/>
        <v/>
      </c>
      <c r="M4124" s="7" t="str">
        <f>IF(ISBLANK(A4124),"",K4124/($M$1+SUM(K$3:K4123)))</f>
        <v/>
      </c>
      <c r="N4124" t="str">
        <f>IF(ISBLANK(A4124),"",IF(H4125=0,NETWORKDAYS($H$3,H4124,holiday!$B$2:$B$10),IF(DAY(H4124)&lt;DAY(H4125),NETWORKDAYS($H$3,H4124,holiday!$B$2:$B$10),0)))</f>
        <v/>
      </c>
      <c r="O4124" t="str">
        <f>IF(ISBLANK(A4124),"",SUMIF($A$3:$A4124,O$2,$B$3:$B4124))</f>
        <v/>
      </c>
      <c r="P4124" t="str">
        <f>IF(ISBLANK(A4124),"",SUMIF($A$3:$A4124,P$2,$B$3:$B4124))</f>
        <v/>
      </c>
      <c r="Q4124" t="str">
        <f>IF(ISBLANK(A4124),"",SUMIF($A$3:$A4124,Q$2,$B$3:$B4124))</f>
        <v/>
      </c>
      <c r="R4124" t="str">
        <f>IF(ISBLANK(A4124),"",SUMIF($A$3:$A4124,R$2,$B$3:$B4124))</f>
        <v/>
      </c>
      <c r="T4124" s="2" t="str">
        <f t="shared" si="515"/>
        <v/>
      </c>
      <c r="U4124" s="2" t="str">
        <f t="shared" si="516"/>
        <v/>
      </c>
      <c r="V4124" s="2" t="str">
        <f t="shared" si="517"/>
        <v/>
      </c>
      <c r="W4124" s="2" t="str">
        <f t="shared" si="518"/>
        <v/>
      </c>
    </row>
    <row r="4125" spans="8:23" x14ac:dyDescent="0.3">
      <c r="H4125" s="12">
        <f t="shared" si="519"/>
        <v>0</v>
      </c>
      <c r="I4125" s="2" t="str">
        <f t="shared" si="512"/>
        <v/>
      </c>
      <c r="J4125" s="2" t="str">
        <f>IF(ISBLANK(A4125),"",-SUM(I$3:I4125))</f>
        <v/>
      </c>
      <c r="K4125" s="2" t="str">
        <f t="shared" si="513"/>
        <v/>
      </c>
      <c r="L4125" s="7" t="str">
        <f t="shared" si="514"/>
        <v/>
      </c>
      <c r="M4125" s="7" t="str">
        <f>IF(ISBLANK(A4125),"",K4125/($M$1+SUM(K$3:K4124)))</f>
        <v/>
      </c>
      <c r="N4125" t="str">
        <f>IF(ISBLANK(A4125),"",IF(H4126=0,NETWORKDAYS($H$3,H4125,holiday!$B$2:$B$10),IF(DAY(H4125)&lt;DAY(H4126),NETWORKDAYS($H$3,H4125,holiday!$B$2:$B$10),0)))</f>
        <v/>
      </c>
      <c r="O4125" t="str">
        <f>IF(ISBLANK(A4125),"",SUMIF($A$3:$A4125,O$2,$B$3:$B4125))</f>
        <v/>
      </c>
      <c r="P4125" t="str">
        <f>IF(ISBLANK(A4125),"",SUMIF($A$3:$A4125,P$2,$B$3:$B4125))</f>
        <v/>
      </c>
      <c r="Q4125" t="str">
        <f>IF(ISBLANK(A4125),"",SUMIF($A$3:$A4125,Q$2,$B$3:$B4125))</f>
        <v/>
      </c>
      <c r="R4125" t="str">
        <f>IF(ISBLANK(A4125),"",SUMIF($A$3:$A4125,R$2,$B$3:$B4125))</f>
        <v/>
      </c>
      <c r="T4125" s="2" t="str">
        <f t="shared" si="515"/>
        <v/>
      </c>
      <c r="U4125" s="2" t="str">
        <f t="shared" si="516"/>
        <v/>
      </c>
      <c r="V4125" s="2" t="str">
        <f t="shared" si="517"/>
        <v/>
      </c>
      <c r="W4125" s="2" t="str">
        <f t="shared" si="518"/>
        <v/>
      </c>
    </row>
    <row r="4126" spans="8:23" x14ac:dyDescent="0.3">
      <c r="H4126" s="12">
        <f t="shared" si="519"/>
        <v>0</v>
      </c>
      <c r="I4126" s="2" t="str">
        <f t="shared" si="512"/>
        <v/>
      </c>
      <c r="J4126" s="2" t="str">
        <f>IF(ISBLANK(A4126),"",-SUM(I$3:I4126))</f>
        <v/>
      </c>
      <c r="K4126" s="2" t="str">
        <f t="shared" si="513"/>
        <v/>
      </c>
      <c r="L4126" s="7" t="str">
        <f t="shared" si="514"/>
        <v/>
      </c>
      <c r="M4126" s="7" t="str">
        <f>IF(ISBLANK(A4126),"",K4126/($M$1+SUM(K$3:K4125)))</f>
        <v/>
      </c>
      <c r="N4126" t="str">
        <f>IF(ISBLANK(A4126),"",IF(H4127=0,NETWORKDAYS($H$3,H4126,holiday!$B$2:$B$10),IF(DAY(H4126)&lt;DAY(H4127),NETWORKDAYS($H$3,H4126,holiday!$B$2:$B$10),0)))</f>
        <v/>
      </c>
      <c r="O4126" t="str">
        <f>IF(ISBLANK(A4126),"",SUMIF($A$3:$A4126,O$2,$B$3:$B4126))</f>
        <v/>
      </c>
      <c r="P4126" t="str">
        <f>IF(ISBLANK(A4126),"",SUMIF($A$3:$A4126,P$2,$B$3:$B4126))</f>
        <v/>
      </c>
      <c r="Q4126" t="str">
        <f>IF(ISBLANK(A4126),"",SUMIF($A$3:$A4126,Q$2,$B$3:$B4126))</f>
        <v/>
      </c>
      <c r="R4126" t="str">
        <f>IF(ISBLANK(A4126),"",SUMIF($A$3:$A4126,R$2,$B$3:$B4126))</f>
        <v/>
      </c>
      <c r="T4126" s="2" t="str">
        <f t="shared" si="515"/>
        <v/>
      </c>
      <c r="U4126" s="2" t="str">
        <f t="shared" si="516"/>
        <v/>
      </c>
      <c r="V4126" s="2" t="str">
        <f t="shared" si="517"/>
        <v/>
      </c>
      <c r="W4126" s="2" t="str">
        <f t="shared" si="518"/>
        <v/>
      </c>
    </row>
    <row r="4127" spans="8:23" x14ac:dyDescent="0.3">
      <c r="H4127" s="12">
        <f t="shared" si="519"/>
        <v>0</v>
      </c>
      <c r="I4127" s="2" t="str">
        <f t="shared" si="512"/>
        <v/>
      </c>
      <c r="J4127" s="2" t="str">
        <f>IF(ISBLANK(A4127),"",-SUM(I$3:I4127))</f>
        <v/>
      </c>
      <c r="K4127" s="2" t="str">
        <f t="shared" si="513"/>
        <v/>
      </c>
      <c r="L4127" s="7" t="str">
        <f t="shared" si="514"/>
        <v/>
      </c>
      <c r="M4127" s="7" t="str">
        <f>IF(ISBLANK(A4127),"",K4127/($M$1+SUM(K$3:K4126)))</f>
        <v/>
      </c>
      <c r="N4127" t="str">
        <f>IF(ISBLANK(A4127),"",IF(H4128=0,NETWORKDAYS($H$3,H4127,holiday!$B$2:$B$10),IF(DAY(H4127)&lt;DAY(H4128),NETWORKDAYS($H$3,H4127,holiday!$B$2:$B$10),0)))</f>
        <v/>
      </c>
      <c r="O4127" t="str">
        <f>IF(ISBLANK(A4127),"",SUMIF($A$3:$A4127,O$2,$B$3:$B4127))</f>
        <v/>
      </c>
      <c r="P4127" t="str">
        <f>IF(ISBLANK(A4127),"",SUMIF($A$3:$A4127,P$2,$B$3:$B4127))</f>
        <v/>
      </c>
      <c r="Q4127" t="str">
        <f>IF(ISBLANK(A4127),"",SUMIF($A$3:$A4127,Q$2,$B$3:$B4127))</f>
        <v/>
      </c>
      <c r="R4127" t="str">
        <f>IF(ISBLANK(A4127),"",SUMIF($A$3:$A4127,R$2,$B$3:$B4127))</f>
        <v/>
      </c>
      <c r="T4127" s="2" t="str">
        <f t="shared" si="515"/>
        <v/>
      </c>
      <c r="U4127" s="2" t="str">
        <f t="shared" si="516"/>
        <v/>
      </c>
      <c r="V4127" s="2" t="str">
        <f t="shared" si="517"/>
        <v/>
      </c>
      <c r="W4127" s="2" t="str">
        <f t="shared" si="518"/>
        <v/>
      </c>
    </row>
    <row r="4128" spans="8:23" x14ac:dyDescent="0.3">
      <c r="H4128" s="12">
        <f t="shared" si="519"/>
        <v>0</v>
      </c>
      <c r="I4128" s="2" t="str">
        <f t="shared" si="512"/>
        <v/>
      </c>
      <c r="J4128" s="2" t="str">
        <f>IF(ISBLANK(A4128),"",-SUM(I$3:I4128))</f>
        <v/>
      </c>
      <c r="K4128" s="2" t="str">
        <f t="shared" si="513"/>
        <v/>
      </c>
      <c r="L4128" s="7" t="str">
        <f t="shared" si="514"/>
        <v/>
      </c>
      <c r="M4128" s="7" t="str">
        <f>IF(ISBLANK(A4128),"",K4128/($M$1+SUM(K$3:K4127)))</f>
        <v/>
      </c>
      <c r="N4128" t="str">
        <f>IF(ISBLANK(A4128),"",IF(H4129=0,NETWORKDAYS($H$3,H4128,holiday!$B$2:$B$10),IF(DAY(H4128)&lt;DAY(H4129),NETWORKDAYS($H$3,H4128,holiday!$B$2:$B$10),0)))</f>
        <v/>
      </c>
      <c r="O4128" t="str">
        <f>IF(ISBLANK(A4128),"",SUMIF($A$3:$A4128,O$2,$B$3:$B4128))</f>
        <v/>
      </c>
      <c r="P4128" t="str">
        <f>IF(ISBLANK(A4128),"",SUMIF($A$3:$A4128,P$2,$B$3:$B4128))</f>
        <v/>
      </c>
      <c r="Q4128" t="str">
        <f>IF(ISBLANK(A4128),"",SUMIF($A$3:$A4128,Q$2,$B$3:$B4128))</f>
        <v/>
      </c>
      <c r="R4128" t="str">
        <f>IF(ISBLANK(A4128),"",SUMIF($A$3:$A4128,R$2,$B$3:$B4128))</f>
        <v/>
      </c>
      <c r="T4128" s="2" t="str">
        <f t="shared" si="515"/>
        <v/>
      </c>
      <c r="U4128" s="2" t="str">
        <f t="shared" si="516"/>
        <v/>
      </c>
      <c r="V4128" s="2" t="str">
        <f t="shared" si="517"/>
        <v/>
      </c>
      <c r="W4128" s="2" t="str">
        <f t="shared" si="518"/>
        <v/>
      </c>
    </row>
    <row r="4129" spans="8:23" x14ac:dyDescent="0.3">
      <c r="H4129" s="12">
        <f t="shared" si="519"/>
        <v>0</v>
      </c>
      <c r="I4129" s="2" t="str">
        <f t="shared" si="512"/>
        <v/>
      </c>
      <c r="J4129" s="2" t="str">
        <f>IF(ISBLANK(A4129),"",-SUM(I$3:I4129))</f>
        <v/>
      </c>
      <c r="K4129" s="2" t="str">
        <f t="shared" si="513"/>
        <v/>
      </c>
      <c r="L4129" s="7" t="str">
        <f t="shared" si="514"/>
        <v/>
      </c>
      <c r="M4129" s="7" t="str">
        <f>IF(ISBLANK(A4129),"",K4129/($M$1+SUM(K$3:K4128)))</f>
        <v/>
      </c>
      <c r="N4129" t="str">
        <f>IF(ISBLANK(A4129),"",IF(H4130=0,NETWORKDAYS($H$3,H4129,holiday!$B$2:$B$10),IF(DAY(H4129)&lt;DAY(H4130),NETWORKDAYS($H$3,H4129,holiday!$B$2:$B$10),0)))</f>
        <v/>
      </c>
      <c r="O4129" t="str">
        <f>IF(ISBLANK(A4129),"",SUMIF($A$3:$A4129,O$2,$B$3:$B4129))</f>
        <v/>
      </c>
      <c r="P4129" t="str">
        <f>IF(ISBLANK(A4129),"",SUMIF($A$3:$A4129,P$2,$B$3:$B4129))</f>
        <v/>
      </c>
      <c r="Q4129" t="str">
        <f>IF(ISBLANK(A4129),"",SUMIF($A$3:$A4129,Q$2,$B$3:$B4129))</f>
        <v/>
      </c>
      <c r="R4129" t="str">
        <f>IF(ISBLANK(A4129),"",SUMIF($A$3:$A4129,R$2,$B$3:$B4129))</f>
        <v/>
      </c>
      <c r="T4129" s="2" t="str">
        <f t="shared" si="515"/>
        <v/>
      </c>
      <c r="U4129" s="2" t="str">
        <f t="shared" si="516"/>
        <v/>
      </c>
      <c r="V4129" s="2" t="str">
        <f t="shared" si="517"/>
        <v/>
      </c>
      <c r="W4129" s="2" t="str">
        <f t="shared" si="518"/>
        <v/>
      </c>
    </row>
    <row r="4130" spans="8:23" x14ac:dyDescent="0.3">
      <c r="H4130" s="12">
        <f t="shared" si="519"/>
        <v>0</v>
      </c>
      <c r="I4130" s="2" t="str">
        <f t="shared" si="512"/>
        <v/>
      </c>
      <c r="J4130" s="2" t="str">
        <f>IF(ISBLANK(A4130),"",-SUM(I$3:I4130))</f>
        <v/>
      </c>
      <c r="K4130" s="2" t="str">
        <f t="shared" si="513"/>
        <v/>
      </c>
      <c r="L4130" s="7" t="str">
        <f t="shared" si="514"/>
        <v/>
      </c>
      <c r="M4130" s="7" t="str">
        <f>IF(ISBLANK(A4130),"",K4130/($M$1+SUM(K$3:K4129)))</f>
        <v/>
      </c>
      <c r="N4130" t="str">
        <f>IF(ISBLANK(A4130),"",IF(H4131=0,NETWORKDAYS($H$3,H4130,holiday!$B$2:$B$10),IF(DAY(H4130)&lt;DAY(H4131),NETWORKDAYS($H$3,H4130,holiday!$B$2:$B$10),0)))</f>
        <v/>
      </c>
      <c r="O4130" t="str">
        <f>IF(ISBLANK(A4130),"",SUMIF($A$3:$A4130,O$2,$B$3:$B4130))</f>
        <v/>
      </c>
      <c r="P4130" t="str">
        <f>IF(ISBLANK(A4130),"",SUMIF($A$3:$A4130,P$2,$B$3:$B4130))</f>
        <v/>
      </c>
      <c r="Q4130" t="str">
        <f>IF(ISBLANK(A4130),"",SUMIF($A$3:$A4130,Q$2,$B$3:$B4130))</f>
        <v/>
      </c>
      <c r="R4130" t="str">
        <f>IF(ISBLANK(A4130),"",SUMIF($A$3:$A4130,R$2,$B$3:$B4130))</f>
        <v/>
      </c>
      <c r="T4130" s="2" t="str">
        <f t="shared" si="515"/>
        <v/>
      </c>
      <c r="U4130" s="2" t="str">
        <f t="shared" si="516"/>
        <v/>
      </c>
      <c r="V4130" s="2" t="str">
        <f t="shared" si="517"/>
        <v/>
      </c>
      <c r="W4130" s="2" t="str">
        <f t="shared" si="518"/>
        <v/>
      </c>
    </row>
    <row r="4131" spans="8:23" x14ac:dyDescent="0.3">
      <c r="H4131" s="12">
        <f t="shared" si="519"/>
        <v>0</v>
      </c>
      <c r="I4131" s="2" t="str">
        <f t="shared" si="512"/>
        <v/>
      </c>
      <c r="J4131" s="2" t="str">
        <f>IF(ISBLANK(A4131),"",-SUM(I$3:I4131))</f>
        <v/>
      </c>
      <c r="K4131" s="2" t="str">
        <f t="shared" si="513"/>
        <v/>
      </c>
      <c r="L4131" s="7" t="str">
        <f t="shared" si="514"/>
        <v/>
      </c>
      <c r="M4131" s="7" t="str">
        <f>IF(ISBLANK(A4131),"",K4131/($M$1+SUM(K$3:K4130)))</f>
        <v/>
      </c>
      <c r="N4131" t="str">
        <f>IF(ISBLANK(A4131),"",IF(H4132=0,NETWORKDAYS($H$3,H4131,holiday!$B$2:$B$10),IF(DAY(H4131)&lt;DAY(H4132),NETWORKDAYS($H$3,H4131,holiday!$B$2:$B$10),0)))</f>
        <v/>
      </c>
      <c r="O4131" t="str">
        <f>IF(ISBLANK(A4131),"",SUMIF($A$3:$A4131,O$2,$B$3:$B4131))</f>
        <v/>
      </c>
      <c r="P4131" t="str">
        <f>IF(ISBLANK(A4131),"",SUMIF($A$3:$A4131,P$2,$B$3:$B4131))</f>
        <v/>
      </c>
      <c r="Q4131" t="str">
        <f>IF(ISBLANK(A4131),"",SUMIF($A$3:$A4131,Q$2,$B$3:$B4131))</f>
        <v/>
      </c>
      <c r="R4131" t="str">
        <f>IF(ISBLANK(A4131),"",SUMIF($A$3:$A4131,R$2,$B$3:$B4131))</f>
        <v/>
      </c>
      <c r="T4131" s="2" t="str">
        <f t="shared" si="515"/>
        <v/>
      </c>
      <c r="U4131" s="2" t="str">
        <f t="shared" si="516"/>
        <v/>
      </c>
      <c r="V4131" s="2" t="str">
        <f t="shared" si="517"/>
        <v/>
      </c>
      <c r="W4131" s="2" t="str">
        <f t="shared" si="518"/>
        <v/>
      </c>
    </row>
    <row r="4132" spans="8:23" x14ac:dyDescent="0.3">
      <c r="H4132" s="12">
        <f t="shared" si="519"/>
        <v>0</v>
      </c>
      <c r="I4132" s="2" t="str">
        <f t="shared" si="512"/>
        <v/>
      </c>
      <c r="J4132" s="2" t="str">
        <f>IF(ISBLANK(A4132),"",-SUM(I$3:I4132))</f>
        <v/>
      </c>
      <c r="K4132" s="2" t="str">
        <f t="shared" si="513"/>
        <v/>
      </c>
      <c r="L4132" s="7" t="str">
        <f t="shared" si="514"/>
        <v/>
      </c>
      <c r="M4132" s="7" t="str">
        <f>IF(ISBLANK(A4132),"",K4132/($M$1+SUM(K$3:K4131)))</f>
        <v/>
      </c>
      <c r="N4132" t="str">
        <f>IF(ISBLANK(A4132),"",IF(H4133=0,NETWORKDAYS($H$3,H4132,holiday!$B$2:$B$10),IF(DAY(H4132)&lt;DAY(H4133),NETWORKDAYS($H$3,H4132,holiday!$B$2:$B$10),0)))</f>
        <v/>
      </c>
      <c r="O4132" t="str">
        <f>IF(ISBLANK(A4132),"",SUMIF($A$3:$A4132,O$2,$B$3:$B4132))</f>
        <v/>
      </c>
      <c r="P4132" t="str">
        <f>IF(ISBLANK(A4132),"",SUMIF($A$3:$A4132,P$2,$B$3:$B4132))</f>
        <v/>
      </c>
      <c r="Q4132" t="str">
        <f>IF(ISBLANK(A4132),"",SUMIF($A$3:$A4132,Q$2,$B$3:$B4132))</f>
        <v/>
      </c>
      <c r="R4132" t="str">
        <f>IF(ISBLANK(A4132),"",SUMIF($A$3:$A4132,R$2,$B$3:$B4132))</f>
        <v/>
      </c>
      <c r="T4132" s="2" t="str">
        <f t="shared" si="515"/>
        <v/>
      </c>
      <c r="U4132" s="2" t="str">
        <f t="shared" si="516"/>
        <v/>
      </c>
      <c r="V4132" s="2" t="str">
        <f t="shared" si="517"/>
        <v/>
      </c>
      <c r="W4132" s="2" t="str">
        <f t="shared" si="518"/>
        <v/>
      </c>
    </row>
    <row r="4133" spans="8:23" x14ac:dyDescent="0.3">
      <c r="H4133" s="12">
        <f t="shared" si="519"/>
        <v>0</v>
      </c>
      <c r="I4133" s="2" t="str">
        <f t="shared" si="512"/>
        <v/>
      </c>
      <c r="J4133" s="2" t="str">
        <f>IF(ISBLANK(A4133),"",-SUM(I$3:I4133))</f>
        <v/>
      </c>
      <c r="K4133" s="2" t="str">
        <f t="shared" si="513"/>
        <v/>
      </c>
      <c r="L4133" s="7" t="str">
        <f t="shared" si="514"/>
        <v/>
      </c>
      <c r="M4133" s="7" t="str">
        <f>IF(ISBLANK(A4133),"",K4133/($M$1+SUM(K$3:K4132)))</f>
        <v/>
      </c>
      <c r="N4133" t="str">
        <f>IF(ISBLANK(A4133),"",IF(H4134=0,NETWORKDAYS($H$3,H4133,holiday!$B$2:$B$10),IF(DAY(H4133)&lt;DAY(H4134),NETWORKDAYS($H$3,H4133,holiday!$B$2:$B$10),0)))</f>
        <v/>
      </c>
      <c r="O4133" t="str">
        <f>IF(ISBLANK(A4133),"",SUMIF($A$3:$A4133,O$2,$B$3:$B4133))</f>
        <v/>
      </c>
      <c r="P4133" t="str">
        <f>IF(ISBLANK(A4133),"",SUMIF($A$3:$A4133,P$2,$B$3:$B4133))</f>
        <v/>
      </c>
      <c r="Q4133" t="str">
        <f>IF(ISBLANK(A4133),"",SUMIF($A$3:$A4133,Q$2,$B$3:$B4133))</f>
        <v/>
      </c>
      <c r="R4133" t="str">
        <f>IF(ISBLANK(A4133),"",SUMIF($A$3:$A4133,R$2,$B$3:$B4133))</f>
        <v/>
      </c>
      <c r="T4133" s="2" t="str">
        <f t="shared" si="515"/>
        <v/>
      </c>
      <c r="U4133" s="2" t="str">
        <f t="shared" si="516"/>
        <v/>
      </c>
      <c r="V4133" s="2" t="str">
        <f t="shared" si="517"/>
        <v/>
      </c>
      <c r="W4133" s="2" t="str">
        <f t="shared" si="518"/>
        <v/>
      </c>
    </row>
    <row r="4134" spans="8:23" x14ac:dyDescent="0.3">
      <c r="H4134" s="12">
        <f t="shared" si="519"/>
        <v>0</v>
      </c>
      <c r="I4134" s="2" t="str">
        <f t="shared" si="512"/>
        <v/>
      </c>
      <c r="J4134" s="2" t="str">
        <f>IF(ISBLANK(A4134),"",-SUM(I$3:I4134))</f>
        <v/>
      </c>
      <c r="K4134" s="2" t="str">
        <f t="shared" si="513"/>
        <v/>
      </c>
      <c r="L4134" s="7" t="str">
        <f t="shared" si="514"/>
        <v/>
      </c>
      <c r="M4134" s="7" t="str">
        <f>IF(ISBLANK(A4134),"",K4134/($M$1+SUM(K$3:K4133)))</f>
        <v/>
      </c>
      <c r="N4134" t="str">
        <f>IF(ISBLANK(A4134),"",IF(H4135=0,NETWORKDAYS($H$3,H4134,holiday!$B$2:$B$10),IF(DAY(H4134)&lt;DAY(H4135),NETWORKDAYS($H$3,H4134,holiday!$B$2:$B$10),0)))</f>
        <v/>
      </c>
      <c r="O4134" t="str">
        <f>IF(ISBLANK(A4134),"",SUMIF($A$3:$A4134,O$2,$B$3:$B4134))</f>
        <v/>
      </c>
      <c r="P4134" t="str">
        <f>IF(ISBLANK(A4134),"",SUMIF($A$3:$A4134,P$2,$B$3:$B4134))</f>
        <v/>
      </c>
      <c r="Q4134" t="str">
        <f>IF(ISBLANK(A4134),"",SUMIF($A$3:$A4134,Q$2,$B$3:$B4134))</f>
        <v/>
      </c>
      <c r="R4134" t="str">
        <f>IF(ISBLANK(A4134),"",SUMIF($A$3:$A4134,R$2,$B$3:$B4134))</f>
        <v/>
      </c>
      <c r="T4134" s="2" t="str">
        <f t="shared" si="515"/>
        <v/>
      </c>
      <c r="U4134" s="2" t="str">
        <f t="shared" si="516"/>
        <v/>
      </c>
      <c r="V4134" s="2" t="str">
        <f t="shared" si="517"/>
        <v/>
      </c>
      <c r="W4134" s="2" t="str">
        <f t="shared" si="518"/>
        <v/>
      </c>
    </row>
    <row r="4135" spans="8:23" x14ac:dyDescent="0.3">
      <c r="H4135" s="12">
        <f t="shared" si="519"/>
        <v>0</v>
      </c>
      <c r="I4135" s="2" t="str">
        <f t="shared" si="512"/>
        <v/>
      </c>
      <c r="J4135" s="2" t="str">
        <f>IF(ISBLANK(A4135),"",-SUM(I$3:I4135))</f>
        <v/>
      </c>
      <c r="K4135" s="2" t="str">
        <f t="shared" si="513"/>
        <v/>
      </c>
      <c r="L4135" s="7" t="str">
        <f t="shared" si="514"/>
        <v/>
      </c>
      <c r="M4135" s="7" t="str">
        <f>IF(ISBLANK(A4135),"",K4135/($M$1+SUM(K$3:K4134)))</f>
        <v/>
      </c>
      <c r="N4135" t="str">
        <f>IF(ISBLANK(A4135),"",IF(H4136=0,NETWORKDAYS($H$3,H4135,holiday!$B$2:$B$10),IF(DAY(H4135)&lt;DAY(H4136),NETWORKDAYS($H$3,H4135,holiday!$B$2:$B$10),0)))</f>
        <v/>
      </c>
      <c r="O4135" t="str">
        <f>IF(ISBLANK(A4135),"",SUMIF($A$3:$A4135,O$2,$B$3:$B4135))</f>
        <v/>
      </c>
      <c r="P4135" t="str">
        <f>IF(ISBLANK(A4135),"",SUMIF($A$3:$A4135,P$2,$B$3:$B4135))</f>
        <v/>
      </c>
      <c r="Q4135" t="str">
        <f>IF(ISBLANK(A4135),"",SUMIF($A$3:$A4135,Q$2,$B$3:$B4135))</f>
        <v/>
      </c>
      <c r="R4135" t="str">
        <f>IF(ISBLANK(A4135),"",SUMIF($A$3:$A4135,R$2,$B$3:$B4135))</f>
        <v/>
      </c>
      <c r="T4135" s="2" t="str">
        <f t="shared" si="515"/>
        <v/>
      </c>
      <c r="U4135" s="2" t="str">
        <f t="shared" si="516"/>
        <v/>
      </c>
      <c r="V4135" s="2" t="str">
        <f t="shared" si="517"/>
        <v/>
      </c>
      <c r="W4135" s="2" t="str">
        <f t="shared" si="518"/>
        <v/>
      </c>
    </row>
    <row r="4136" spans="8:23" x14ac:dyDescent="0.3">
      <c r="H4136" s="12">
        <f t="shared" si="519"/>
        <v>0</v>
      </c>
      <c r="I4136" s="2" t="str">
        <f t="shared" ref="I4136:I4199" si="520">IF(ISBLANK(A4136),"",-B4136*C4136)</f>
        <v/>
      </c>
      <c r="J4136" s="2" t="str">
        <f>IF(ISBLANK(A4136),"",-SUM(I$3:I4136))</f>
        <v/>
      </c>
      <c r="K4136" s="2" t="str">
        <f t="shared" ref="K4136:K4199" si="521">IF(ISBLANK(A4136),"",SUMPRODUCT(O4136:R4136,T4136:W4136)-J4136)</f>
        <v/>
      </c>
      <c r="L4136" s="7" t="str">
        <f t="shared" ref="L4136:L4199" si="522">IF(ISBLANK(A4136),"",K4136/$M$1)</f>
        <v/>
      </c>
      <c r="M4136" s="7" t="str">
        <f>IF(ISBLANK(A4136),"",K4136/($M$1+SUM(K$3:K4135)))</f>
        <v/>
      </c>
      <c r="N4136" t="str">
        <f>IF(ISBLANK(A4136),"",IF(H4137=0,NETWORKDAYS($H$3,H4136,holiday!$B$2:$B$10),IF(DAY(H4136)&lt;DAY(H4137),NETWORKDAYS($H$3,H4136,holiday!$B$2:$B$10),0)))</f>
        <v/>
      </c>
      <c r="O4136" t="str">
        <f>IF(ISBLANK(A4136),"",SUMIF($A$3:$A4136,O$2,$B$3:$B4136))</f>
        <v/>
      </c>
      <c r="P4136" t="str">
        <f>IF(ISBLANK(A4136),"",SUMIF($A$3:$A4136,P$2,$B$3:$B4136))</f>
        <v/>
      </c>
      <c r="Q4136" t="str">
        <f>IF(ISBLANK(A4136),"",SUMIF($A$3:$A4136,Q$2,$B$3:$B4136))</f>
        <v/>
      </c>
      <c r="R4136" t="str">
        <f>IF(ISBLANK(A4136),"",SUMIF($A$3:$A4136,R$2,$B$3:$B4136))</f>
        <v/>
      </c>
      <c r="T4136" s="2" t="str">
        <f t="shared" ref="T4136:T4199" si="523">IF(ISBLANK(A4136),"",IF($A4136=T$2,$C4136,T4135))</f>
        <v/>
      </c>
      <c r="U4136" s="2" t="str">
        <f t="shared" ref="U4136:U4199" si="524">IF(ISBLANK(A4136),"",IF($A4136=U$2,$C4136,U4135))</f>
        <v/>
      </c>
      <c r="V4136" s="2" t="str">
        <f t="shared" ref="V4136:V4199" si="525">IF(ISBLANK(A4136),"",IF($A4136=V$2,$C4136,V4135))</f>
        <v/>
      </c>
      <c r="W4136" s="2" t="str">
        <f t="shared" ref="W4136:W4199" si="526">IF(ISBLANK(A4136),"",IF($A4136=W$2,$C4136,W4135))</f>
        <v/>
      </c>
    </row>
    <row r="4137" spans="8:23" x14ac:dyDescent="0.3">
      <c r="H4137" s="12">
        <f t="shared" si="519"/>
        <v>0</v>
      </c>
      <c r="I4137" s="2" t="str">
        <f t="shared" si="520"/>
        <v/>
      </c>
      <c r="J4137" s="2" t="str">
        <f>IF(ISBLANK(A4137),"",-SUM(I$3:I4137))</f>
        <v/>
      </c>
      <c r="K4137" s="2" t="str">
        <f t="shared" si="521"/>
        <v/>
      </c>
      <c r="L4137" s="7" t="str">
        <f t="shared" si="522"/>
        <v/>
      </c>
      <c r="M4137" s="7" t="str">
        <f>IF(ISBLANK(A4137),"",K4137/($M$1+SUM(K$3:K4136)))</f>
        <v/>
      </c>
      <c r="N4137" t="str">
        <f>IF(ISBLANK(A4137),"",IF(H4138=0,NETWORKDAYS($H$3,H4137,holiday!$B$2:$B$10),IF(DAY(H4137)&lt;DAY(H4138),NETWORKDAYS($H$3,H4137,holiday!$B$2:$B$10),0)))</f>
        <v/>
      </c>
      <c r="O4137" t="str">
        <f>IF(ISBLANK(A4137),"",SUMIF($A$3:$A4137,O$2,$B$3:$B4137))</f>
        <v/>
      </c>
      <c r="P4137" t="str">
        <f>IF(ISBLANK(A4137),"",SUMIF($A$3:$A4137,P$2,$B$3:$B4137))</f>
        <v/>
      </c>
      <c r="Q4137" t="str">
        <f>IF(ISBLANK(A4137),"",SUMIF($A$3:$A4137,Q$2,$B$3:$B4137))</f>
        <v/>
      </c>
      <c r="R4137" t="str">
        <f>IF(ISBLANK(A4137),"",SUMIF($A$3:$A4137,R$2,$B$3:$B4137))</f>
        <v/>
      </c>
      <c r="T4137" s="2" t="str">
        <f t="shared" si="523"/>
        <v/>
      </c>
      <c r="U4137" s="2" t="str">
        <f t="shared" si="524"/>
        <v/>
      </c>
      <c r="V4137" s="2" t="str">
        <f t="shared" si="525"/>
        <v/>
      </c>
      <c r="W4137" s="2" t="str">
        <f t="shared" si="526"/>
        <v/>
      </c>
    </row>
    <row r="4138" spans="8:23" x14ac:dyDescent="0.3">
      <c r="H4138" s="12">
        <f t="shared" si="519"/>
        <v>0</v>
      </c>
      <c r="I4138" s="2" t="str">
        <f t="shared" si="520"/>
        <v/>
      </c>
      <c r="J4138" s="2" t="str">
        <f>IF(ISBLANK(A4138),"",-SUM(I$3:I4138))</f>
        <v/>
      </c>
      <c r="K4138" s="2" t="str">
        <f t="shared" si="521"/>
        <v/>
      </c>
      <c r="L4138" s="7" t="str">
        <f t="shared" si="522"/>
        <v/>
      </c>
      <c r="M4138" s="7" t="str">
        <f>IF(ISBLANK(A4138),"",K4138/($M$1+SUM(K$3:K4137)))</f>
        <v/>
      </c>
      <c r="N4138" t="str">
        <f>IF(ISBLANK(A4138),"",IF(H4139=0,NETWORKDAYS($H$3,H4138,holiday!$B$2:$B$10),IF(DAY(H4138)&lt;DAY(H4139),NETWORKDAYS($H$3,H4138,holiday!$B$2:$B$10),0)))</f>
        <v/>
      </c>
      <c r="O4138" t="str">
        <f>IF(ISBLANK(A4138),"",SUMIF($A$3:$A4138,O$2,$B$3:$B4138))</f>
        <v/>
      </c>
      <c r="P4138" t="str">
        <f>IF(ISBLANK(A4138),"",SUMIF($A$3:$A4138,P$2,$B$3:$B4138))</f>
        <v/>
      </c>
      <c r="Q4138" t="str">
        <f>IF(ISBLANK(A4138),"",SUMIF($A$3:$A4138,Q$2,$B$3:$B4138))</f>
        <v/>
      </c>
      <c r="R4138" t="str">
        <f>IF(ISBLANK(A4138),"",SUMIF($A$3:$A4138,R$2,$B$3:$B4138))</f>
        <v/>
      </c>
      <c r="T4138" s="2" t="str">
        <f t="shared" si="523"/>
        <v/>
      </c>
      <c r="U4138" s="2" t="str">
        <f t="shared" si="524"/>
        <v/>
      </c>
      <c r="V4138" s="2" t="str">
        <f t="shared" si="525"/>
        <v/>
      </c>
      <c r="W4138" s="2" t="str">
        <f t="shared" si="526"/>
        <v/>
      </c>
    </row>
    <row r="4139" spans="8:23" x14ac:dyDescent="0.3">
      <c r="H4139" s="12">
        <f t="shared" si="519"/>
        <v>0</v>
      </c>
      <c r="I4139" s="2" t="str">
        <f t="shared" si="520"/>
        <v/>
      </c>
      <c r="J4139" s="2" t="str">
        <f>IF(ISBLANK(A4139),"",-SUM(I$3:I4139))</f>
        <v/>
      </c>
      <c r="K4139" s="2" t="str">
        <f t="shared" si="521"/>
        <v/>
      </c>
      <c r="L4139" s="7" t="str">
        <f t="shared" si="522"/>
        <v/>
      </c>
      <c r="M4139" s="7" t="str">
        <f>IF(ISBLANK(A4139),"",K4139/($M$1+SUM(K$3:K4138)))</f>
        <v/>
      </c>
      <c r="N4139" t="str">
        <f>IF(ISBLANK(A4139),"",IF(H4140=0,NETWORKDAYS($H$3,H4139,holiday!$B$2:$B$10),IF(DAY(H4139)&lt;DAY(H4140),NETWORKDAYS($H$3,H4139,holiday!$B$2:$B$10),0)))</f>
        <v/>
      </c>
      <c r="O4139" t="str">
        <f>IF(ISBLANK(A4139),"",SUMIF($A$3:$A4139,O$2,$B$3:$B4139))</f>
        <v/>
      </c>
      <c r="P4139" t="str">
        <f>IF(ISBLANK(A4139),"",SUMIF($A$3:$A4139,P$2,$B$3:$B4139))</f>
        <v/>
      </c>
      <c r="Q4139" t="str">
        <f>IF(ISBLANK(A4139),"",SUMIF($A$3:$A4139,Q$2,$B$3:$B4139))</f>
        <v/>
      </c>
      <c r="R4139" t="str">
        <f>IF(ISBLANK(A4139),"",SUMIF($A$3:$A4139,R$2,$B$3:$B4139))</f>
        <v/>
      </c>
      <c r="T4139" s="2" t="str">
        <f t="shared" si="523"/>
        <v/>
      </c>
      <c r="U4139" s="2" t="str">
        <f t="shared" si="524"/>
        <v/>
      </c>
      <c r="V4139" s="2" t="str">
        <f t="shared" si="525"/>
        <v/>
      </c>
      <c r="W4139" s="2" t="str">
        <f t="shared" si="526"/>
        <v/>
      </c>
    </row>
    <row r="4140" spans="8:23" x14ac:dyDescent="0.3">
      <c r="H4140" s="12">
        <f t="shared" si="519"/>
        <v>0</v>
      </c>
      <c r="I4140" s="2" t="str">
        <f t="shared" si="520"/>
        <v/>
      </c>
      <c r="J4140" s="2" t="str">
        <f>IF(ISBLANK(A4140),"",-SUM(I$3:I4140))</f>
        <v/>
      </c>
      <c r="K4140" s="2" t="str">
        <f t="shared" si="521"/>
        <v/>
      </c>
      <c r="L4140" s="7" t="str">
        <f t="shared" si="522"/>
        <v/>
      </c>
      <c r="M4140" s="7" t="str">
        <f>IF(ISBLANK(A4140),"",K4140/($M$1+SUM(K$3:K4139)))</f>
        <v/>
      </c>
      <c r="N4140" t="str">
        <f>IF(ISBLANK(A4140),"",IF(H4141=0,NETWORKDAYS($H$3,H4140,holiday!$B$2:$B$10),IF(DAY(H4140)&lt;DAY(H4141),NETWORKDAYS($H$3,H4140,holiday!$B$2:$B$10),0)))</f>
        <v/>
      </c>
      <c r="O4140" t="str">
        <f>IF(ISBLANK(A4140),"",SUMIF($A$3:$A4140,O$2,$B$3:$B4140))</f>
        <v/>
      </c>
      <c r="P4140" t="str">
        <f>IF(ISBLANK(A4140),"",SUMIF($A$3:$A4140,P$2,$B$3:$B4140))</f>
        <v/>
      </c>
      <c r="Q4140" t="str">
        <f>IF(ISBLANK(A4140),"",SUMIF($A$3:$A4140,Q$2,$B$3:$B4140))</f>
        <v/>
      </c>
      <c r="R4140" t="str">
        <f>IF(ISBLANK(A4140),"",SUMIF($A$3:$A4140,R$2,$B$3:$B4140))</f>
        <v/>
      </c>
      <c r="T4140" s="2" t="str">
        <f t="shared" si="523"/>
        <v/>
      </c>
      <c r="U4140" s="2" t="str">
        <f t="shared" si="524"/>
        <v/>
      </c>
      <c r="V4140" s="2" t="str">
        <f t="shared" si="525"/>
        <v/>
      </c>
      <c r="W4140" s="2" t="str">
        <f t="shared" si="526"/>
        <v/>
      </c>
    </row>
    <row r="4141" spans="8:23" x14ac:dyDescent="0.3">
      <c r="H4141" s="12">
        <f t="shared" si="519"/>
        <v>0</v>
      </c>
      <c r="I4141" s="2" t="str">
        <f t="shared" si="520"/>
        <v/>
      </c>
      <c r="J4141" s="2" t="str">
        <f>IF(ISBLANK(A4141),"",-SUM(I$3:I4141))</f>
        <v/>
      </c>
      <c r="K4141" s="2" t="str">
        <f t="shared" si="521"/>
        <v/>
      </c>
      <c r="L4141" s="7" t="str">
        <f t="shared" si="522"/>
        <v/>
      </c>
      <c r="M4141" s="7" t="str">
        <f>IF(ISBLANK(A4141),"",K4141/($M$1+SUM(K$3:K4140)))</f>
        <v/>
      </c>
      <c r="N4141" t="str">
        <f>IF(ISBLANK(A4141),"",IF(H4142=0,NETWORKDAYS($H$3,H4141,holiday!$B$2:$B$10),IF(DAY(H4141)&lt;DAY(H4142),NETWORKDAYS($H$3,H4141,holiday!$B$2:$B$10),0)))</f>
        <v/>
      </c>
      <c r="O4141" t="str">
        <f>IF(ISBLANK(A4141),"",SUMIF($A$3:$A4141,O$2,$B$3:$B4141))</f>
        <v/>
      </c>
      <c r="P4141" t="str">
        <f>IF(ISBLANK(A4141),"",SUMIF($A$3:$A4141,P$2,$B$3:$B4141))</f>
        <v/>
      </c>
      <c r="Q4141" t="str">
        <f>IF(ISBLANK(A4141),"",SUMIF($A$3:$A4141,Q$2,$B$3:$B4141))</f>
        <v/>
      </c>
      <c r="R4141" t="str">
        <f>IF(ISBLANK(A4141),"",SUMIF($A$3:$A4141,R$2,$B$3:$B4141))</f>
        <v/>
      </c>
      <c r="T4141" s="2" t="str">
        <f t="shared" si="523"/>
        <v/>
      </c>
      <c r="U4141" s="2" t="str">
        <f t="shared" si="524"/>
        <v/>
      </c>
      <c r="V4141" s="2" t="str">
        <f t="shared" si="525"/>
        <v/>
      </c>
      <c r="W4141" s="2" t="str">
        <f t="shared" si="526"/>
        <v/>
      </c>
    </row>
    <row r="4142" spans="8:23" x14ac:dyDescent="0.3">
      <c r="H4142" s="12">
        <f t="shared" si="519"/>
        <v>0</v>
      </c>
      <c r="I4142" s="2" t="str">
        <f t="shared" si="520"/>
        <v/>
      </c>
      <c r="J4142" s="2" t="str">
        <f>IF(ISBLANK(A4142),"",-SUM(I$3:I4142))</f>
        <v/>
      </c>
      <c r="K4142" s="2" t="str">
        <f t="shared" si="521"/>
        <v/>
      </c>
      <c r="L4142" s="7" t="str">
        <f t="shared" si="522"/>
        <v/>
      </c>
      <c r="M4142" s="7" t="str">
        <f>IF(ISBLANK(A4142),"",K4142/($M$1+SUM(K$3:K4141)))</f>
        <v/>
      </c>
      <c r="N4142" t="str">
        <f>IF(ISBLANK(A4142),"",IF(H4143=0,NETWORKDAYS($H$3,H4142,holiday!$B$2:$B$10),IF(DAY(H4142)&lt;DAY(H4143),NETWORKDAYS($H$3,H4142,holiday!$B$2:$B$10),0)))</f>
        <v/>
      </c>
      <c r="O4142" t="str">
        <f>IF(ISBLANK(A4142),"",SUMIF($A$3:$A4142,O$2,$B$3:$B4142))</f>
        <v/>
      </c>
      <c r="P4142" t="str">
        <f>IF(ISBLANK(A4142),"",SUMIF($A$3:$A4142,P$2,$B$3:$B4142))</f>
        <v/>
      </c>
      <c r="Q4142" t="str">
        <f>IF(ISBLANK(A4142),"",SUMIF($A$3:$A4142,Q$2,$B$3:$B4142))</f>
        <v/>
      </c>
      <c r="R4142" t="str">
        <f>IF(ISBLANK(A4142),"",SUMIF($A$3:$A4142,R$2,$B$3:$B4142))</f>
        <v/>
      </c>
      <c r="T4142" s="2" t="str">
        <f t="shared" si="523"/>
        <v/>
      </c>
      <c r="U4142" s="2" t="str">
        <f t="shared" si="524"/>
        <v/>
      </c>
      <c r="V4142" s="2" t="str">
        <f t="shared" si="525"/>
        <v/>
      </c>
      <c r="W4142" s="2" t="str">
        <f t="shared" si="526"/>
        <v/>
      </c>
    </row>
    <row r="4143" spans="8:23" x14ac:dyDescent="0.3">
      <c r="H4143" s="12">
        <f t="shared" si="519"/>
        <v>0</v>
      </c>
      <c r="I4143" s="2" t="str">
        <f t="shared" si="520"/>
        <v/>
      </c>
      <c r="J4143" s="2" t="str">
        <f>IF(ISBLANK(A4143),"",-SUM(I$3:I4143))</f>
        <v/>
      </c>
      <c r="K4143" s="2" t="str">
        <f t="shared" si="521"/>
        <v/>
      </c>
      <c r="L4143" s="7" t="str">
        <f t="shared" si="522"/>
        <v/>
      </c>
      <c r="M4143" s="7" t="str">
        <f>IF(ISBLANK(A4143),"",K4143/($M$1+SUM(K$3:K4142)))</f>
        <v/>
      </c>
      <c r="N4143" t="str">
        <f>IF(ISBLANK(A4143),"",IF(H4144=0,NETWORKDAYS($H$3,H4143,holiday!$B$2:$B$10),IF(DAY(H4143)&lt;DAY(H4144),NETWORKDAYS($H$3,H4143,holiday!$B$2:$B$10),0)))</f>
        <v/>
      </c>
      <c r="O4143" t="str">
        <f>IF(ISBLANK(A4143),"",SUMIF($A$3:$A4143,O$2,$B$3:$B4143))</f>
        <v/>
      </c>
      <c r="P4143" t="str">
        <f>IF(ISBLANK(A4143),"",SUMIF($A$3:$A4143,P$2,$B$3:$B4143))</f>
        <v/>
      </c>
      <c r="Q4143" t="str">
        <f>IF(ISBLANK(A4143),"",SUMIF($A$3:$A4143,Q$2,$B$3:$B4143))</f>
        <v/>
      </c>
      <c r="R4143" t="str">
        <f>IF(ISBLANK(A4143),"",SUMIF($A$3:$A4143,R$2,$B$3:$B4143))</f>
        <v/>
      </c>
      <c r="T4143" s="2" t="str">
        <f t="shared" si="523"/>
        <v/>
      </c>
      <c r="U4143" s="2" t="str">
        <f t="shared" si="524"/>
        <v/>
      </c>
      <c r="V4143" s="2" t="str">
        <f t="shared" si="525"/>
        <v/>
      </c>
      <c r="W4143" s="2" t="str">
        <f t="shared" si="526"/>
        <v/>
      </c>
    </row>
    <row r="4144" spans="8:23" x14ac:dyDescent="0.3">
      <c r="H4144" s="12">
        <f t="shared" si="519"/>
        <v>0</v>
      </c>
      <c r="I4144" s="2" t="str">
        <f t="shared" si="520"/>
        <v/>
      </c>
      <c r="J4144" s="2" t="str">
        <f>IF(ISBLANK(A4144),"",-SUM(I$3:I4144))</f>
        <v/>
      </c>
      <c r="K4144" s="2" t="str">
        <f t="shared" si="521"/>
        <v/>
      </c>
      <c r="L4144" s="7" t="str">
        <f t="shared" si="522"/>
        <v/>
      </c>
      <c r="M4144" s="7" t="str">
        <f>IF(ISBLANK(A4144),"",K4144/($M$1+SUM(K$3:K4143)))</f>
        <v/>
      </c>
      <c r="N4144" t="str">
        <f>IF(ISBLANK(A4144),"",IF(H4145=0,NETWORKDAYS($H$3,H4144,holiday!$B$2:$B$10),IF(DAY(H4144)&lt;DAY(H4145),NETWORKDAYS($H$3,H4144,holiday!$B$2:$B$10),0)))</f>
        <v/>
      </c>
      <c r="O4144" t="str">
        <f>IF(ISBLANK(A4144),"",SUMIF($A$3:$A4144,O$2,$B$3:$B4144))</f>
        <v/>
      </c>
      <c r="P4144" t="str">
        <f>IF(ISBLANK(A4144),"",SUMIF($A$3:$A4144,P$2,$B$3:$B4144))</f>
        <v/>
      </c>
      <c r="Q4144" t="str">
        <f>IF(ISBLANK(A4144),"",SUMIF($A$3:$A4144,Q$2,$B$3:$B4144))</f>
        <v/>
      </c>
      <c r="R4144" t="str">
        <f>IF(ISBLANK(A4144),"",SUMIF($A$3:$A4144,R$2,$B$3:$B4144))</f>
        <v/>
      </c>
      <c r="T4144" s="2" t="str">
        <f t="shared" si="523"/>
        <v/>
      </c>
      <c r="U4144" s="2" t="str">
        <f t="shared" si="524"/>
        <v/>
      </c>
      <c r="V4144" s="2" t="str">
        <f t="shared" si="525"/>
        <v/>
      </c>
      <c r="W4144" s="2" t="str">
        <f t="shared" si="526"/>
        <v/>
      </c>
    </row>
    <row r="4145" spans="8:23" x14ac:dyDescent="0.3">
      <c r="H4145" s="12">
        <f t="shared" si="519"/>
        <v>0</v>
      </c>
      <c r="I4145" s="2" t="str">
        <f t="shared" si="520"/>
        <v/>
      </c>
      <c r="J4145" s="2" t="str">
        <f>IF(ISBLANK(A4145),"",-SUM(I$3:I4145))</f>
        <v/>
      </c>
      <c r="K4145" s="2" t="str">
        <f t="shared" si="521"/>
        <v/>
      </c>
      <c r="L4145" s="7" t="str">
        <f t="shared" si="522"/>
        <v/>
      </c>
      <c r="M4145" s="7" t="str">
        <f>IF(ISBLANK(A4145),"",K4145/($M$1+SUM(K$3:K4144)))</f>
        <v/>
      </c>
      <c r="N4145" t="str">
        <f>IF(ISBLANK(A4145),"",IF(H4146=0,NETWORKDAYS($H$3,H4145,holiday!$B$2:$B$10),IF(DAY(H4145)&lt;DAY(H4146),NETWORKDAYS($H$3,H4145,holiday!$B$2:$B$10),0)))</f>
        <v/>
      </c>
      <c r="O4145" t="str">
        <f>IF(ISBLANK(A4145),"",SUMIF($A$3:$A4145,O$2,$B$3:$B4145))</f>
        <v/>
      </c>
      <c r="P4145" t="str">
        <f>IF(ISBLANK(A4145),"",SUMIF($A$3:$A4145,P$2,$B$3:$B4145))</f>
        <v/>
      </c>
      <c r="Q4145" t="str">
        <f>IF(ISBLANK(A4145),"",SUMIF($A$3:$A4145,Q$2,$B$3:$B4145))</f>
        <v/>
      </c>
      <c r="R4145" t="str">
        <f>IF(ISBLANK(A4145),"",SUMIF($A$3:$A4145,R$2,$B$3:$B4145))</f>
        <v/>
      </c>
      <c r="T4145" s="2" t="str">
        <f t="shared" si="523"/>
        <v/>
      </c>
      <c r="U4145" s="2" t="str">
        <f t="shared" si="524"/>
        <v/>
      </c>
      <c r="V4145" s="2" t="str">
        <f t="shared" si="525"/>
        <v/>
      </c>
      <c r="W4145" s="2" t="str">
        <f t="shared" si="526"/>
        <v/>
      </c>
    </row>
    <row r="4146" spans="8:23" x14ac:dyDescent="0.3">
      <c r="H4146" s="12">
        <f t="shared" si="519"/>
        <v>0</v>
      </c>
      <c r="I4146" s="2" t="str">
        <f t="shared" si="520"/>
        <v/>
      </c>
      <c r="J4146" s="2" t="str">
        <f>IF(ISBLANK(A4146),"",-SUM(I$3:I4146))</f>
        <v/>
      </c>
      <c r="K4146" s="2" t="str">
        <f t="shared" si="521"/>
        <v/>
      </c>
      <c r="L4146" s="7" t="str">
        <f t="shared" si="522"/>
        <v/>
      </c>
      <c r="M4146" s="7" t="str">
        <f>IF(ISBLANK(A4146),"",K4146/($M$1+SUM(K$3:K4145)))</f>
        <v/>
      </c>
      <c r="N4146" t="str">
        <f>IF(ISBLANK(A4146),"",IF(H4147=0,NETWORKDAYS($H$3,H4146,holiday!$B$2:$B$10),IF(DAY(H4146)&lt;DAY(H4147),NETWORKDAYS($H$3,H4146,holiday!$B$2:$B$10),0)))</f>
        <v/>
      </c>
      <c r="O4146" t="str">
        <f>IF(ISBLANK(A4146),"",SUMIF($A$3:$A4146,O$2,$B$3:$B4146))</f>
        <v/>
      </c>
      <c r="P4146" t="str">
        <f>IF(ISBLANK(A4146),"",SUMIF($A$3:$A4146,P$2,$B$3:$B4146))</f>
        <v/>
      </c>
      <c r="Q4146" t="str">
        <f>IF(ISBLANK(A4146),"",SUMIF($A$3:$A4146,Q$2,$B$3:$B4146))</f>
        <v/>
      </c>
      <c r="R4146" t="str">
        <f>IF(ISBLANK(A4146),"",SUMIF($A$3:$A4146,R$2,$B$3:$B4146))</f>
        <v/>
      </c>
      <c r="T4146" s="2" t="str">
        <f t="shared" si="523"/>
        <v/>
      </c>
      <c r="U4146" s="2" t="str">
        <f t="shared" si="524"/>
        <v/>
      </c>
      <c r="V4146" s="2" t="str">
        <f t="shared" si="525"/>
        <v/>
      </c>
      <c r="W4146" s="2" t="str">
        <f t="shared" si="526"/>
        <v/>
      </c>
    </row>
    <row r="4147" spans="8:23" x14ac:dyDescent="0.3">
      <c r="H4147" s="12">
        <f t="shared" si="519"/>
        <v>0</v>
      </c>
      <c r="I4147" s="2" t="str">
        <f t="shared" si="520"/>
        <v/>
      </c>
      <c r="J4147" s="2" t="str">
        <f>IF(ISBLANK(A4147),"",-SUM(I$3:I4147))</f>
        <v/>
      </c>
      <c r="K4147" s="2" t="str">
        <f t="shared" si="521"/>
        <v/>
      </c>
      <c r="L4147" s="7" t="str">
        <f t="shared" si="522"/>
        <v/>
      </c>
      <c r="M4147" s="7" t="str">
        <f>IF(ISBLANK(A4147),"",K4147/($M$1+SUM(K$3:K4146)))</f>
        <v/>
      </c>
      <c r="N4147" t="str">
        <f>IF(ISBLANK(A4147),"",IF(H4148=0,NETWORKDAYS($H$3,H4147,holiday!$B$2:$B$10),IF(DAY(H4147)&lt;DAY(H4148),NETWORKDAYS($H$3,H4147,holiday!$B$2:$B$10),0)))</f>
        <v/>
      </c>
      <c r="O4147" t="str">
        <f>IF(ISBLANK(A4147),"",SUMIF($A$3:$A4147,O$2,$B$3:$B4147))</f>
        <v/>
      </c>
      <c r="P4147" t="str">
        <f>IF(ISBLANK(A4147),"",SUMIF($A$3:$A4147,P$2,$B$3:$B4147))</f>
        <v/>
      </c>
      <c r="Q4147" t="str">
        <f>IF(ISBLANK(A4147),"",SUMIF($A$3:$A4147,Q$2,$B$3:$B4147))</f>
        <v/>
      </c>
      <c r="R4147" t="str">
        <f>IF(ISBLANK(A4147),"",SUMIF($A$3:$A4147,R$2,$B$3:$B4147))</f>
        <v/>
      </c>
      <c r="T4147" s="2" t="str">
        <f t="shared" si="523"/>
        <v/>
      </c>
      <c r="U4147" s="2" t="str">
        <f t="shared" si="524"/>
        <v/>
      </c>
      <c r="V4147" s="2" t="str">
        <f t="shared" si="525"/>
        <v/>
      </c>
      <c r="W4147" s="2" t="str">
        <f t="shared" si="526"/>
        <v/>
      </c>
    </row>
    <row r="4148" spans="8:23" x14ac:dyDescent="0.3">
      <c r="H4148" s="12">
        <f t="shared" si="519"/>
        <v>0</v>
      </c>
      <c r="I4148" s="2" t="str">
        <f t="shared" si="520"/>
        <v/>
      </c>
      <c r="J4148" s="2" t="str">
        <f>IF(ISBLANK(A4148),"",-SUM(I$3:I4148))</f>
        <v/>
      </c>
      <c r="K4148" s="2" t="str">
        <f t="shared" si="521"/>
        <v/>
      </c>
      <c r="L4148" s="7" t="str">
        <f t="shared" si="522"/>
        <v/>
      </c>
      <c r="M4148" s="7" t="str">
        <f>IF(ISBLANK(A4148),"",K4148/($M$1+SUM(K$3:K4147)))</f>
        <v/>
      </c>
      <c r="N4148" t="str">
        <f>IF(ISBLANK(A4148),"",IF(H4149=0,NETWORKDAYS($H$3,H4148,holiday!$B$2:$B$10),IF(DAY(H4148)&lt;DAY(H4149),NETWORKDAYS($H$3,H4148,holiday!$B$2:$B$10),0)))</f>
        <v/>
      </c>
      <c r="O4148" t="str">
        <f>IF(ISBLANK(A4148),"",SUMIF($A$3:$A4148,O$2,$B$3:$B4148))</f>
        <v/>
      </c>
      <c r="P4148" t="str">
        <f>IF(ISBLANK(A4148),"",SUMIF($A$3:$A4148,P$2,$B$3:$B4148))</f>
        <v/>
      </c>
      <c r="Q4148" t="str">
        <f>IF(ISBLANK(A4148),"",SUMIF($A$3:$A4148,Q$2,$B$3:$B4148))</f>
        <v/>
      </c>
      <c r="R4148" t="str">
        <f>IF(ISBLANK(A4148),"",SUMIF($A$3:$A4148,R$2,$B$3:$B4148))</f>
        <v/>
      </c>
      <c r="T4148" s="2" t="str">
        <f t="shared" si="523"/>
        <v/>
      </c>
      <c r="U4148" s="2" t="str">
        <f t="shared" si="524"/>
        <v/>
      </c>
      <c r="V4148" s="2" t="str">
        <f t="shared" si="525"/>
        <v/>
      </c>
      <c r="W4148" s="2" t="str">
        <f t="shared" si="526"/>
        <v/>
      </c>
    </row>
    <row r="4149" spans="8:23" x14ac:dyDescent="0.3">
      <c r="H4149" s="12">
        <f t="shared" si="519"/>
        <v>0</v>
      </c>
      <c r="I4149" s="2" t="str">
        <f t="shared" si="520"/>
        <v/>
      </c>
      <c r="J4149" s="2" t="str">
        <f>IF(ISBLANK(A4149),"",-SUM(I$3:I4149))</f>
        <v/>
      </c>
      <c r="K4149" s="2" t="str">
        <f t="shared" si="521"/>
        <v/>
      </c>
      <c r="L4149" s="7" t="str">
        <f t="shared" si="522"/>
        <v/>
      </c>
      <c r="M4149" s="7" t="str">
        <f>IF(ISBLANK(A4149),"",K4149/($M$1+SUM(K$3:K4148)))</f>
        <v/>
      </c>
      <c r="N4149" t="str">
        <f>IF(ISBLANK(A4149),"",IF(H4150=0,NETWORKDAYS($H$3,H4149,holiday!$B$2:$B$10),IF(DAY(H4149)&lt;DAY(H4150),NETWORKDAYS($H$3,H4149,holiday!$B$2:$B$10),0)))</f>
        <v/>
      </c>
      <c r="O4149" t="str">
        <f>IF(ISBLANK(A4149),"",SUMIF($A$3:$A4149,O$2,$B$3:$B4149))</f>
        <v/>
      </c>
      <c r="P4149" t="str">
        <f>IF(ISBLANK(A4149),"",SUMIF($A$3:$A4149,P$2,$B$3:$B4149))</f>
        <v/>
      </c>
      <c r="Q4149" t="str">
        <f>IF(ISBLANK(A4149),"",SUMIF($A$3:$A4149,Q$2,$B$3:$B4149))</f>
        <v/>
      </c>
      <c r="R4149" t="str">
        <f>IF(ISBLANK(A4149),"",SUMIF($A$3:$A4149,R$2,$B$3:$B4149))</f>
        <v/>
      </c>
      <c r="T4149" s="2" t="str">
        <f t="shared" si="523"/>
        <v/>
      </c>
      <c r="U4149" s="2" t="str">
        <f t="shared" si="524"/>
        <v/>
      </c>
      <c r="V4149" s="2" t="str">
        <f t="shared" si="525"/>
        <v/>
      </c>
      <c r="W4149" s="2" t="str">
        <f t="shared" si="526"/>
        <v/>
      </c>
    </row>
    <row r="4150" spans="8:23" x14ac:dyDescent="0.3">
      <c r="H4150" s="12">
        <f t="shared" si="519"/>
        <v>0</v>
      </c>
      <c r="I4150" s="2" t="str">
        <f t="shared" si="520"/>
        <v/>
      </c>
      <c r="J4150" s="2" t="str">
        <f>IF(ISBLANK(A4150),"",-SUM(I$3:I4150))</f>
        <v/>
      </c>
      <c r="K4150" s="2" t="str">
        <f t="shared" si="521"/>
        <v/>
      </c>
      <c r="L4150" s="7" t="str">
        <f t="shared" si="522"/>
        <v/>
      </c>
      <c r="M4150" s="7" t="str">
        <f>IF(ISBLANK(A4150),"",K4150/($M$1+SUM(K$3:K4149)))</f>
        <v/>
      </c>
      <c r="N4150" t="str">
        <f>IF(ISBLANK(A4150),"",IF(H4151=0,NETWORKDAYS($H$3,H4150,holiday!$B$2:$B$10),IF(DAY(H4150)&lt;DAY(H4151),NETWORKDAYS($H$3,H4150,holiday!$B$2:$B$10),0)))</f>
        <v/>
      </c>
      <c r="O4150" t="str">
        <f>IF(ISBLANK(A4150),"",SUMIF($A$3:$A4150,O$2,$B$3:$B4150))</f>
        <v/>
      </c>
      <c r="P4150" t="str">
        <f>IF(ISBLANK(A4150),"",SUMIF($A$3:$A4150,P$2,$B$3:$B4150))</f>
        <v/>
      </c>
      <c r="Q4150" t="str">
        <f>IF(ISBLANK(A4150),"",SUMIF($A$3:$A4150,Q$2,$B$3:$B4150))</f>
        <v/>
      </c>
      <c r="R4150" t="str">
        <f>IF(ISBLANK(A4150),"",SUMIF($A$3:$A4150,R$2,$B$3:$B4150))</f>
        <v/>
      </c>
      <c r="T4150" s="2" t="str">
        <f t="shared" si="523"/>
        <v/>
      </c>
      <c r="U4150" s="2" t="str">
        <f t="shared" si="524"/>
        <v/>
      </c>
      <c r="V4150" s="2" t="str">
        <f t="shared" si="525"/>
        <v/>
      </c>
      <c r="W4150" s="2" t="str">
        <f t="shared" si="526"/>
        <v/>
      </c>
    </row>
    <row r="4151" spans="8:23" x14ac:dyDescent="0.3">
      <c r="H4151" s="12">
        <f t="shared" si="519"/>
        <v>0</v>
      </c>
      <c r="I4151" s="2" t="str">
        <f t="shared" si="520"/>
        <v/>
      </c>
      <c r="J4151" s="2" t="str">
        <f>IF(ISBLANK(A4151),"",-SUM(I$3:I4151))</f>
        <v/>
      </c>
      <c r="K4151" s="2" t="str">
        <f t="shared" si="521"/>
        <v/>
      </c>
      <c r="L4151" s="7" t="str">
        <f t="shared" si="522"/>
        <v/>
      </c>
      <c r="M4151" s="7" t="str">
        <f>IF(ISBLANK(A4151),"",K4151/($M$1+SUM(K$3:K4150)))</f>
        <v/>
      </c>
      <c r="N4151" t="str">
        <f>IF(ISBLANK(A4151),"",IF(H4152=0,NETWORKDAYS($H$3,H4151,holiday!$B$2:$B$10),IF(DAY(H4151)&lt;DAY(H4152),NETWORKDAYS($H$3,H4151,holiday!$B$2:$B$10),0)))</f>
        <v/>
      </c>
      <c r="O4151" t="str">
        <f>IF(ISBLANK(A4151),"",SUMIF($A$3:$A4151,O$2,$B$3:$B4151))</f>
        <v/>
      </c>
      <c r="P4151" t="str">
        <f>IF(ISBLANK(A4151),"",SUMIF($A$3:$A4151,P$2,$B$3:$B4151))</f>
        <v/>
      </c>
      <c r="Q4151" t="str">
        <f>IF(ISBLANK(A4151),"",SUMIF($A$3:$A4151,Q$2,$B$3:$B4151))</f>
        <v/>
      </c>
      <c r="R4151" t="str">
        <f>IF(ISBLANK(A4151),"",SUMIF($A$3:$A4151,R$2,$B$3:$B4151))</f>
        <v/>
      </c>
      <c r="T4151" s="2" t="str">
        <f t="shared" si="523"/>
        <v/>
      </c>
      <c r="U4151" s="2" t="str">
        <f t="shared" si="524"/>
        <v/>
      </c>
      <c r="V4151" s="2" t="str">
        <f t="shared" si="525"/>
        <v/>
      </c>
      <c r="W4151" s="2" t="str">
        <f t="shared" si="526"/>
        <v/>
      </c>
    </row>
    <row r="4152" spans="8:23" x14ac:dyDescent="0.3">
      <c r="H4152" s="12">
        <f t="shared" si="519"/>
        <v>0</v>
      </c>
      <c r="I4152" s="2" t="str">
        <f t="shared" si="520"/>
        <v/>
      </c>
      <c r="J4152" s="2" t="str">
        <f>IF(ISBLANK(A4152),"",-SUM(I$3:I4152))</f>
        <v/>
      </c>
      <c r="K4152" s="2" t="str">
        <f t="shared" si="521"/>
        <v/>
      </c>
      <c r="L4152" s="7" t="str">
        <f t="shared" si="522"/>
        <v/>
      </c>
      <c r="M4152" s="7" t="str">
        <f>IF(ISBLANK(A4152),"",K4152/($M$1+SUM(K$3:K4151)))</f>
        <v/>
      </c>
      <c r="N4152" t="str">
        <f>IF(ISBLANK(A4152),"",IF(H4153=0,NETWORKDAYS($H$3,H4152,holiday!$B$2:$B$10),IF(DAY(H4152)&lt;DAY(H4153),NETWORKDAYS($H$3,H4152,holiday!$B$2:$B$10),0)))</f>
        <v/>
      </c>
      <c r="O4152" t="str">
        <f>IF(ISBLANK(A4152),"",SUMIF($A$3:$A4152,O$2,$B$3:$B4152))</f>
        <v/>
      </c>
      <c r="P4152" t="str">
        <f>IF(ISBLANK(A4152),"",SUMIF($A$3:$A4152,P$2,$B$3:$B4152))</f>
        <v/>
      </c>
      <c r="Q4152" t="str">
        <f>IF(ISBLANK(A4152),"",SUMIF($A$3:$A4152,Q$2,$B$3:$B4152))</f>
        <v/>
      </c>
      <c r="R4152" t="str">
        <f>IF(ISBLANK(A4152),"",SUMIF($A$3:$A4152,R$2,$B$3:$B4152))</f>
        <v/>
      </c>
      <c r="T4152" s="2" t="str">
        <f t="shared" si="523"/>
        <v/>
      </c>
      <c r="U4152" s="2" t="str">
        <f t="shared" si="524"/>
        <v/>
      </c>
      <c r="V4152" s="2" t="str">
        <f t="shared" si="525"/>
        <v/>
      </c>
      <c r="W4152" s="2" t="str">
        <f t="shared" si="526"/>
        <v/>
      </c>
    </row>
    <row r="4153" spans="8:23" x14ac:dyDescent="0.3">
      <c r="H4153" s="12">
        <f t="shared" si="519"/>
        <v>0</v>
      </c>
      <c r="I4153" s="2" t="str">
        <f t="shared" si="520"/>
        <v/>
      </c>
      <c r="J4153" s="2" t="str">
        <f>IF(ISBLANK(A4153),"",-SUM(I$3:I4153))</f>
        <v/>
      </c>
      <c r="K4153" s="2" t="str">
        <f t="shared" si="521"/>
        <v/>
      </c>
      <c r="L4153" s="7" t="str">
        <f t="shared" si="522"/>
        <v/>
      </c>
      <c r="M4153" s="7" t="str">
        <f>IF(ISBLANK(A4153),"",K4153/($M$1+SUM(K$3:K4152)))</f>
        <v/>
      </c>
      <c r="N4153" t="str">
        <f>IF(ISBLANK(A4153),"",IF(H4154=0,NETWORKDAYS($H$3,H4153,holiday!$B$2:$B$10),IF(DAY(H4153)&lt;DAY(H4154),NETWORKDAYS($H$3,H4153,holiday!$B$2:$B$10),0)))</f>
        <v/>
      </c>
      <c r="O4153" t="str">
        <f>IF(ISBLANK(A4153),"",SUMIF($A$3:$A4153,O$2,$B$3:$B4153))</f>
        <v/>
      </c>
      <c r="P4153" t="str">
        <f>IF(ISBLANK(A4153),"",SUMIF($A$3:$A4153,P$2,$B$3:$B4153))</f>
        <v/>
      </c>
      <c r="Q4153" t="str">
        <f>IF(ISBLANK(A4153),"",SUMIF($A$3:$A4153,Q$2,$B$3:$B4153))</f>
        <v/>
      </c>
      <c r="R4153" t="str">
        <f>IF(ISBLANK(A4153),"",SUMIF($A$3:$A4153,R$2,$B$3:$B4153))</f>
        <v/>
      </c>
      <c r="T4153" s="2" t="str">
        <f t="shared" si="523"/>
        <v/>
      </c>
      <c r="U4153" s="2" t="str">
        <f t="shared" si="524"/>
        <v/>
      </c>
      <c r="V4153" s="2" t="str">
        <f t="shared" si="525"/>
        <v/>
      </c>
      <c r="W4153" s="2" t="str">
        <f t="shared" si="526"/>
        <v/>
      </c>
    </row>
    <row r="4154" spans="8:23" x14ac:dyDescent="0.3">
      <c r="H4154" s="12">
        <f t="shared" si="519"/>
        <v>0</v>
      </c>
      <c r="I4154" s="2" t="str">
        <f t="shared" si="520"/>
        <v/>
      </c>
      <c r="J4154" s="2" t="str">
        <f>IF(ISBLANK(A4154),"",-SUM(I$3:I4154))</f>
        <v/>
      </c>
      <c r="K4154" s="2" t="str">
        <f t="shared" si="521"/>
        <v/>
      </c>
      <c r="L4154" s="7" t="str">
        <f t="shared" si="522"/>
        <v/>
      </c>
      <c r="M4154" s="7" t="str">
        <f>IF(ISBLANK(A4154),"",K4154/($M$1+SUM(K$3:K4153)))</f>
        <v/>
      </c>
      <c r="N4154" t="str">
        <f>IF(ISBLANK(A4154),"",IF(H4155=0,NETWORKDAYS($H$3,H4154,holiday!$B$2:$B$10),IF(DAY(H4154)&lt;DAY(H4155),NETWORKDAYS($H$3,H4154,holiday!$B$2:$B$10),0)))</f>
        <v/>
      </c>
      <c r="O4154" t="str">
        <f>IF(ISBLANK(A4154),"",SUMIF($A$3:$A4154,O$2,$B$3:$B4154))</f>
        <v/>
      </c>
      <c r="P4154" t="str">
        <f>IF(ISBLANK(A4154),"",SUMIF($A$3:$A4154,P$2,$B$3:$B4154))</f>
        <v/>
      </c>
      <c r="Q4154" t="str">
        <f>IF(ISBLANK(A4154),"",SUMIF($A$3:$A4154,Q$2,$B$3:$B4154))</f>
        <v/>
      </c>
      <c r="R4154" t="str">
        <f>IF(ISBLANK(A4154),"",SUMIF($A$3:$A4154,R$2,$B$3:$B4154))</f>
        <v/>
      </c>
      <c r="T4154" s="2" t="str">
        <f t="shared" si="523"/>
        <v/>
      </c>
      <c r="U4154" s="2" t="str">
        <f t="shared" si="524"/>
        <v/>
      </c>
      <c r="V4154" s="2" t="str">
        <f t="shared" si="525"/>
        <v/>
      </c>
      <c r="W4154" s="2" t="str">
        <f t="shared" si="526"/>
        <v/>
      </c>
    </row>
    <row r="4155" spans="8:23" x14ac:dyDescent="0.3">
      <c r="H4155" s="12">
        <f t="shared" si="519"/>
        <v>0</v>
      </c>
      <c r="I4155" s="2" t="str">
        <f t="shared" si="520"/>
        <v/>
      </c>
      <c r="J4155" s="2" t="str">
        <f>IF(ISBLANK(A4155),"",-SUM(I$3:I4155))</f>
        <v/>
      </c>
      <c r="K4155" s="2" t="str">
        <f t="shared" si="521"/>
        <v/>
      </c>
      <c r="L4155" s="7" t="str">
        <f t="shared" si="522"/>
        <v/>
      </c>
      <c r="M4155" s="7" t="str">
        <f>IF(ISBLANK(A4155),"",K4155/($M$1+SUM(K$3:K4154)))</f>
        <v/>
      </c>
      <c r="N4155" t="str">
        <f>IF(ISBLANK(A4155),"",IF(H4156=0,NETWORKDAYS($H$3,H4155,holiday!$B$2:$B$10),IF(DAY(H4155)&lt;DAY(H4156),NETWORKDAYS($H$3,H4155,holiday!$B$2:$B$10),0)))</f>
        <v/>
      </c>
      <c r="O4155" t="str">
        <f>IF(ISBLANK(A4155),"",SUMIF($A$3:$A4155,O$2,$B$3:$B4155))</f>
        <v/>
      </c>
      <c r="P4155" t="str">
        <f>IF(ISBLANK(A4155),"",SUMIF($A$3:$A4155,P$2,$B$3:$B4155))</f>
        <v/>
      </c>
      <c r="Q4155" t="str">
        <f>IF(ISBLANK(A4155),"",SUMIF($A$3:$A4155,Q$2,$B$3:$B4155))</f>
        <v/>
      </c>
      <c r="R4155" t="str">
        <f>IF(ISBLANK(A4155),"",SUMIF($A$3:$A4155,R$2,$B$3:$B4155))</f>
        <v/>
      </c>
      <c r="T4155" s="2" t="str">
        <f t="shared" si="523"/>
        <v/>
      </c>
      <c r="U4155" s="2" t="str">
        <f t="shared" si="524"/>
        <v/>
      </c>
      <c r="V4155" s="2" t="str">
        <f t="shared" si="525"/>
        <v/>
      </c>
      <c r="W4155" s="2" t="str">
        <f t="shared" si="526"/>
        <v/>
      </c>
    </row>
    <row r="4156" spans="8:23" x14ac:dyDescent="0.3">
      <c r="H4156" s="12">
        <f t="shared" si="519"/>
        <v>0</v>
      </c>
      <c r="I4156" s="2" t="str">
        <f t="shared" si="520"/>
        <v/>
      </c>
      <c r="J4156" s="2" t="str">
        <f>IF(ISBLANK(A4156),"",-SUM(I$3:I4156))</f>
        <v/>
      </c>
      <c r="K4156" s="2" t="str">
        <f t="shared" si="521"/>
        <v/>
      </c>
      <c r="L4156" s="7" t="str">
        <f t="shared" si="522"/>
        <v/>
      </c>
      <c r="M4156" s="7" t="str">
        <f>IF(ISBLANK(A4156),"",K4156/($M$1+SUM(K$3:K4155)))</f>
        <v/>
      </c>
      <c r="N4156" t="str">
        <f>IF(ISBLANK(A4156),"",IF(H4157=0,NETWORKDAYS($H$3,H4156,holiday!$B$2:$B$10),IF(DAY(H4156)&lt;DAY(H4157),NETWORKDAYS($H$3,H4156,holiday!$B$2:$B$10),0)))</f>
        <v/>
      </c>
      <c r="O4156" t="str">
        <f>IF(ISBLANK(A4156),"",SUMIF($A$3:$A4156,O$2,$B$3:$B4156))</f>
        <v/>
      </c>
      <c r="P4156" t="str">
        <f>IF(ISBLANK(A4156),"",SUMIF($A$3:$A4156,P$2,$B$3:$B4156))</f>
        <v/>
      </c>
      <c r="Q4156" t="str">
        <f>IF(ISBLANK(A4156),"",SUMIF($A$3:$A4156,Q$2,$B$3:$B4156))</f>
        <v/>
      </c>
      <c r="R4156" t="str">
        <f>IF(ISBLANK(A4156),"",SUMIF($A$3:$A4156,R$2,$B$3:$B4156))</f>
        <v/>
      </c>
      <c r="T4156" s="2" t="str">
        <f t="shared" si="523"/>
        <v/>
      </c>
      <c r="U4156" s="2" t="str">
        <f t="shared" si="524"/>
        <v/>
      </c>
      <c r="V4156" s="2" t="str">
        <f t="shared" si="525"/>
        <v/>
      </c>
      <c r="W4156" s="2" t="str">
        <f t="shared" si="526"/>
        <v/>
      </c>
    </row>
    <row r="4157" spans="8:23" x14ac:dyDescent="0.3">
      <c r="H4157" s="12">
        <f t="shared" si="519"/>
        <v>0</v>
      </c>
      <c r="I4157" s="2" t="str">
        <f t="shared" si="520"/>
        <v/>
      </c>
      <c r="J4157" s="2" t="str">
        <f>IF(ISBLANK(A4157),"",-SUM(I$3:I4157))</f>
        <v/>
      </c>
      <c r="K4157" s="2" t="str">
        <f t="shared" si="521"/>
        <v/>
      </c>
      <c r="L4157" s="7" t="str">
        <f t="shared" si="522"/>
        <v/>
      </c>
      <c r="M4157" s="7" t="str">
        <f>IF(ISBLANK(A4157),"",K4157/($M$1+SUM(K$3:K4156)))</f>
        <v/>
      </c>
      <c r="N4157" t="str">
        <f>IF(ISBLANK(A4157),"",IF(H4158=0,NETWORKDAYS($H$3,H4157,holiday!$B$2:$B$10),IF(DAY(H4157)&lt;DAY(H4158),NETWORKDAYS($H$3,H4157,holiday!$B$2:$B$10),0)))</f>
        <v/>
      </c>
      <c r="O4157" t="str">
        <f>IF(ISBLANK(A4157),"",SUMIF($A$3:$A4157,O$2,$B$3:$B4157))</f>
        <v/>
      </c>
      <c r="P4157" t="str">
        <f>IF(ISBLANK(A4157),"",SUMIF($A$3:$A4157,P$2,$B$3:$B4157))</f>
        <v/>
      </c>
      <c r="Q4157" t="str">
        <f>IF(ISBLANK(A4157),"",SUMIF($A$3:$A4157,Q$2,$B$3:$B4157))</f>
        <v/>
      </c>
      <c r="R4157" t="str">
        <f>IF(ISBLANK(A4157),"",SUMIF($A$3:$A4157,R$2,$B$3:$B4157))</f>
        <v/>
      </c>
      <c r="T4157" s="2" t="str">
        <f t="shared" si="523"/>
        <v/>
      </c>
      <c r="U4157" s="2" t="str">
        <f t="shared" si="524"/>
        <v/>
      </c>
      <c r="V4157" s="2" t="str">
        <f t="shared" si="525"/>
        <v/>
      </c>
      <c r="W4157" s="2" t="str">
        <f t="shared" si="526"/>
        <v/>
      </c>
    </row>
    <row r="4158" spans="8:23" x14ac:dyDescent="0.3">
      <c r="H4158" s="12">
        <f t="shared" si="519"/>
        <v>0</v>
      </c>
      <c r="I4158" s="2" t="str">
        <f t="shared" si="520"/>
        <v/>
      </c>
      <c r="J4158" s="2" t="str">
        <f>IF(ISBLANK(A4158),"",-SUM(I$3:I4158))</f>
        <v/>
      </c>
      <c r="K4158" s="2" t="str">
        <f t="shared" si="521"/>
        <v/>
      </c>
      <c r="L4158" s="7" t="str">
        <f t="shared" si="522"/>
        <v/>
      </c>
      <c r="M4158" s="7" t="str">
        <f>IF(ISBLANK(A4158),"",K4158/($M$1+SUM(K$3:K4157)))</f>
        <v/>
      </c>
      <c r="N4158" t="str">
        <f>IF(ISBLANK(A4158),"",IF(H4159=0,NETWORKDAYS($H$3,H4158,holiday!$B$2:$B$10),IF(DAY(H4158)&lt;DAY(H4159),NETWORKDAYS($H$3,H4158,holiday!$B$2:$B$10),0)))</f>
        <v/>
      </c>
      <c r="O4158" t="str">
        <f>IF(ISBLANK(A4158),"",SUMIF($A$3:$A4158,O$2,$B$3:$B4158))</f>
        <v/>
      </c>
      <c r="P4158" t="str">
        <f>IF(ISBLANK(A4158),"",SUMIF($A$3:$A4158,P$2,$B$3:$B4158))</f>
        <v/>
      </c>
      <c r="Q4158" t="str">
        <f>IF(ISBLANK(A4158),"",SUMIF($A$3:$A4158,Q$2,$B$3:$B4158))</f>
        <v/>
      </c>
      <c r="R4158" t="str">
        <f>IF(ISBLANK(A4158),"",SUMIF($A$3:$A4158,R$2,$B$3:$B4158))</f>
        <v/>
      </c>
      <c r="T4158" s="2" t="str">
        <f t="shared" si="523"/>
        <v/>
      </c>
      <c r="U4158" s="2" t="str">
        <f t="shared" si="524"/>
        <v/>
      </c>
      <c r="V4158" s="2" t="str">
        <f t="shared" si="525"/>
        <v/>
      </c>
      <c r="W4158" s="2" t="str">
        <f t="shared" si="526"/>
        <v/>
      </c>
    </row>
    <row r="4159" spans="8:23" x14ac:dyDescent="0.3">
      <c r="H4159" s="12">
        <f t="shared" si="519"/>
        <v>0</v>
      </c>
      <c r="I4159" s="2" t="str">
        <f t="shared" si="520"/>
        <v/>
      </c>
      <c r="J4159" s="2" t="str">
        <f>IF(ISBLANK(A4159),"",-SUM(I$3:I4159))</f>
        <v/>
      </c>
      <c r="K4159" s="2" t="str">
        <f t="shared" si="521"/>
        <v/>
      </c>
      <c r="L4159" s="7" t="str">
        <f t="shared" si="522"/>
        <v/>
      </c>
      <c r="M4159" s="7" t="str">
        <f>IF(ISBLANK(A4159),"",K4159/($M$1+SUM(K$3:K4158)))</f>
        <v/>
      </c>
      <c r="N4159" t="str">
        <f>IF(ISBLANK(A4159),"",IF(H4160=0,NETWORKDAYS($H$3,H4159,holiday!$B$2:$B$10),IF(DAY(H4159)&lt;DAY(H4160),NETWORKDAYS($H$3,H4159,holiday!$B$2:$B$10),0)))</f>
        <v/>
      </c>
      <c r="O4159" t="str">
        <f>IF(ISBLANK(A4159),"",SUMIF($A$3:$A4159,O$2,$B$3:$B4159))</f>
        <v/>
      </c>
      <c r="P4159" t="str">
        <f>IF(ISBLANK(A4159),"",SUMIF($A$3:$A4159,P$2,$B$3:$B4159))</f>
        <v/>
      </c>
      <c r="Q4159" t="str">
        <f>IF(ISBLANK(A4159),"",SUMIF($A$3:$A4159,Q$2,$B$3:$B4159))</f>
        <v/>
      </c>
      <c r="R4159" t="str">
        <f>IF(ISBLANK(A4159),"",SUMIF($A$3:$A4159,R$2,$B$3:$B4159))</f>
        <v/>
      </c>
      <c r="T4159" s="2" t="str">
        <f t="shared" si="523"/>
        <v/>
      </c>
      <c r="U4159" s="2" t="str">
        <f t="shared" si="524"/>
        <v/>
      </c>
      <c r="V4159" s="2" t="str">
        <f t="shared" si="525"/>
        <v/>
      </c>
      <c r="W4159" s="2" t="str">
        <f t="shared" si="526"/>
        <v/>
      </c>
    </row>
    <row r="4160" spans="8:23" x14ac:dyDescent="0.3">
      <c r="H4160" s="12">
        <f t="shared" si="519"/>
        <v>0</v>
      </c>
      <c r="I4160" s="2" t="str">
        <f t="shared" si="520"/>
        <v/>
      </c>
      <c r="J4160" s="2" t="str">
        <f>IF(ISBLANK(A4160),"",-SUM(I$3:I4160))</f>
        <v/>
      </c>
      <c r="K4160" s="2" t="str">
        <f t="shared" si="521"/>
        <v/>
      </c>
      <c r="L4160" s="7" t="str">
        <f t="shared" si="522"/>
        <v/>
      </c>
      <c r="M4160" s="7" t="str">
        <f>IF(ISBLANK(A4160),"",K4160/($M$1+SUM(K$3:K4159)))</f>
        <v/>
      </c>
      <c r="N4160" t="str">
        <f>IF(ISBLANK(A4160),"",IF(H4161=0,NETWORKDAYS($H$3,H4160,holiday!$B$2:$B$10),IF(DAY(H4160)&lt;DAY(H4161),NETWORKDAYS($H$3,H4160,holiday!$B$2:$B$10),0)))</f>
        <v/>
      </c>
      <c r="O4160" t="str">
        <f>IF(ISBLANK(A4160),"",SUMIF($A$3:$A4160,O$2,$B$3:$B4160))</f>
        <v/>
      </c>
      <c r="P4160" t="str">
        <f>IF(ISBLANK(A4160),"",SUMIF($A$3:$A4160,P$2,$B$3:$B4160))</f>
        <v/>
      </c>
      <c r="Q4160" t="str">
        <f>IF(ISBLANK(A4160),"",SUMIF($A$3:$A4160,Q$2,$B$3:$B4160))</f>
        <v/>
      </c>
      <c r="R4160" t="str">
        <f>IF(ISBLANK(A4160),"",SUMIF($A$3:$A4160,R$2,$B$3:$B4160))</f>
        <v/>
      </c>
      <c r="T4160" s="2" t="str">
        <f t="shared" si="523"/>
        <v/>
      </c>
      <c r="U4160" s="2" t="str">
        <f t="shared" si="524"/>
        <v/>
      </c>
      <c r="V4160" s="2" t="str">
        <f t="shared" si="525"/>
        <v/>
      </c>
      <c r="W4160" s="2" t="str">
        <f t="shared" si="526"/>
        <v/>
      </c>
    </row>
    <row r="4161" spans="8:23" x14ac:dyDescent="0.3">
      <c r="H4161" s="12">
        <f t="shared" si="519"/>
        <v>0</v>
      </c>
      <c r="I4161" s="2" t="str">
        <f t="shared" si="520"/>
        <v/>
      </c>
      <c r="J4161" s="2" t="str">
        <f>IF(ISBLANK(A4161),"",-SUM(I$3:I4161))</f>
        <v/>
      </c>
      <c r="K4161" s="2" t="str">
        <f t="shared" si="521"/>
        <v/>
      </c>
      <c r="L4161" s="7" t="str">
        <f t="shared" si="522"/>
        <v/>
      </c>
      <c r="M4161" s="7" t="str">
        <f>IF(ISBLANK(A4161),"",K4161/($M$1+SUM(K$3:K4160)))</f>
        <v/>
      </c>
      <c r="N4161" t="str">
        <f>IF(ISBLANK(A4161),"",IF(H4162=0,NETWORKDAYS($H$3,H4161,holiday!$B$2:$B$10),IF(DAY(H4161)&lt;DAY(H4162),NETWORKDAYS($H$3,H4161,holiday!$B$2:$B$10),0)))</f>
        <v/>
      </c>
      <c r="O4161" t="str">
        <f>IF(ISBLANK(A4161),"",SUMIF($A$3:$A4161,O$2,$B$3:$B4161))</f>
        <v/>
      </c>
      <c r="P4161" t="str">
        <f>IF(ISBLANK(A4161),"",SUMIF($A$3:$A4161,P$2,$B$3:$B4161))</f>
        <v/>
      </c>
      <c r="Q4161" t="str">
        <f>IF(ISBLANK(A4161),"",SUMIF($A$3:$A4161,Q$2,$B$3:$B4161))</f>
        <v/>
      </c>
      <c r="R4161" t="str">
        <f>IF(ISBLANK(A4161),"",SUMIF($A$3:$A4161,R$2,$B$3:$B4161))</f>
        <v/>
      </c>
      <c r="T4161" s="2" t="str">
        <f t="shared" si="523"/>
        <v/>
      </c>
      <c r="U4161" s="2" t="str">
        <f t="shared" si="524"/>
        <v/>
      </c>
      <c r="V4161" s="2" t="str">
        <f t="shared" si="525"/>
        <v/>
      </c>
      <c r="W4161" s="2" t="str">
        <f t="shared" si="526"/>
        <v/>
      </c>
    </row>
    <row r="4162" spans="8:23" x14ac:dyDescent="0.3">
      <c r="H4162" s="12">
        <f t="shared" si="519"/>
        <v>0</v>
      </c>
      <c r="I4162" s="2" t="str">
        <f t="shared" si="520"/>
        <v/>
      </c>
      <c r="J4162" s="2" t="str">
        <f>IF(ISBLANK(A4162),"",-SUM(I$3:I4162))</f>
        <v/>
      </c>
      <c r="K4162" s="2" t="str">
        <f t="shared" si="521"/>
        <v/>
      </c>
      <c r="L4162" s="7" t="str">
        <f t="shared" si="522"/>
        <v/>
      </c>
      <c r="M4162" s="7" t="str">
        <f>IF(ISBLANK(A4162),"",K4162/($M$1+SUM(K$3:K4161)))</f>
        <v/>
      </c>
      <c r="N4162" t="str">
        <f>IF(ISBLANK(A4162),"",IF(H4163=0,NETWORKDAYS($H$3,H4162,holiday!$B$2:$B$10),IF(DAY(H4162)&lt;DAY(H4163),NETWORKDAYS($H$3,H4162,holiday!$B$2:$B$10),0)))</f>
        <v/>
      </c>
      <c r="O4162" t="str">
        <f>IF(ISBLANK(A4162),"",SUMIF($A$3:$A4162,O$2,$B$3:$B4162))</f>
        <v/>
      </c>
      <c r="P4162" t="str">
        <f>IF(ISBLANK(A4162),"",SUMIF($A$3:$A4162,P$2,$B$3:$B4162))</f>
        <v/>
      </c>
      <c r="Q4162" t="str">
        <f>IF(ISBLANK(A4162),"",SUMIF($A$3:$A4162,Q$2,$B$3:$B4162))</f>
        <v/>
      </c>
      <c r="R4162" t="str">
        <f>IF(ISBLANK(A4162),"",SUMIF($A$3:$A4162,R$2,$B$3:$B4162))</f>
        <v/>
      </c>
      <c r="T4162" s="2" t="str">
        <f t="shared" si="523"/>
        <v/>
      </c>
      <c r="U4162" s="2" t="str">
        <f t="shared" si="524"/>
        <v/>
      </c>
      <c r="V4162" s="2" t="str">
        <f t="shared" si="525"/>
        <v/>
      </c>
      <c r="W4162" s="2" t="str">
        <f t="shared" si="526"/>
        <v/>
      </c>
    </row>
    <row r="4163" spans="8:23" x14ac:dyDescent="0.3">
      <c r="H4163" s="12">
        <f t="shared" si="519"/>
        <v>0</v>
      </c>
      <c r="I4163" s="2" t="str">
        <f t="shared" si="520"/>
        <v/>
      </c>
      <c r="J4163" s="2" t="str">
        <f>IF(ISBLANK(A4163),"",-SUM(I$3:I4163))</f>
        <v/>
      </c>
      <c r="K4163" s="2" t="str">
        <f t="shared" si="521"/>
        <v/>
      </c>
      <c r="L4163" s="7" t="str">
        <f t="shared" si="522"/>
        <v/>
      </c>
      <c r="M4163" s="7" t="str">
        <f>IF(ISBLANK(A4163),"",K4163/($M$1+SUM(K$3:K4162)))</f>
        <v/>
      </c>
      <c r="N4163" t="str">
        <f>IF(ISBLANK(A4163),"",IF(H4164=0,NETWORKDAYS($H$3,H4163,holiday!$B$2:$B$10),IF(DAY(H4163)&lt;DAY(H4164),NETWORKDAYS($H$3,H4163,holiday!$B$2:$B$10),0)))</f>
        <v/>
      </c>
      <c r="O4163" t="str">
        <f>IF(ISBLANK(A4163),"",SUMIF($A$3:$A4163,O$2,$B$3:$B4163))</f>
        <v/>
      </c>
      <c r="P4163" t="str">
        <f>IF(ISBLANK(A4163),"",SUMIF($A$3:$A4163,P$2,$B$3:$B4163))</f>
        <v/>
      </c>
      <c r="Q4163" t="str">
        <f>IF(ISBLANK(A4163),"",SUMIF($A$3:$A4163,Q$2,$B$3:$B4163))</f>
        <v/>
      </c>
      <c r="R4163" t="str">
        <f>IF(ISBLANK(A4163),"",SUMIF($A$3:$A4163,R$2,$B$3:$B4163))</f>
        <v/>
      </c>
      <c r="T4163" s="2" t="str">
        <f t="shared" si="523"/>
        <v/>
      </c>
      <c r="U4163" s="2" t="str">
        <f t="shared" si="524"/>
        <v/>
      </c>
      <c r="V4163" s="2" t="str">
        <f t="shared" si="525"/>
        <v/>
      </c>
      <c r="W4163" s="2" t="str">
        <f t="shared" si="526"/>
        <v/>
      </c>
    </row>
    <row r="4164" spans="8:23" x14ac:dyDescent="0.3">
      <c r="H4164" s="12">
        <f t="shared" ref="H4164:H4227" si="527">IF(ISBLANK(D4164),,LEFT(D4164,LEN(D4164)-6)*1)</f>
        <v>0</v>
      </c>
      <c r="I4164" s="2" t="str">
        <f t="shared" si="520"/>
        <v/>
      </c>
      <c r="J4164" s="2" t="str">
        <f>IF(ISBLANK(A4164),"",-SUM(I$3:I4164))</f>
        <v/>
      </c>
      <c r="K4164" s="2" t="str">
        <f t="shared" si="521"/>
        <v/>
      </c>
      <c r="L4164" s="7" t="str">
        <f t="shared" si="522"/>
        <v/>
      </c>
      <c r="M4164" s="7" t="str">
        <f>IF(ISBLANK(A4164),"",K4164/($M$1+SUM(K$3:K4163)))</f>
        <v/>
      </c>
      <c r="N4164" t="str">
        <f>IF(ISBLANK(A4164),"",IF(H4165=0,NETWORKDAYS($H$3,H4164,holiday!$B$2:$B$10),IF(DAY(H4164)&lt;DAY(H4165),NETWORKDAYS($H$3,H4164,holiday!$B$2:$B$10),0)))</f>
        <v/>
      </c>
      <c r="O4164" t="str">
        <f>IF(ISBLANK(A4164),"",SUMIF($A$3:$A4164,O$2,$B$3:$B4164))</f>
        <v/>
      </c>
      <c r="P4164" t="str">
        <f>IF(ISBLANK(A4164),"",SUMIF($A$3:$A4164,P$2,$B$3:$B4164))</f>
        <v/>
      </c>
      <c r="Q4164" t="str">
        <f>IF(ISBLANK(A4164),"",SUMIF($A$3:$A4164,Q$2,$B$3:$B4164))</f>
        <v/>
      </c>
      <c r="R4164" t="str">
        <f>IF(ISBLANK(A4164),"",SUMIF($A$3:$A4164,R$2,$B$3:$B4164))</f>
        <v/>
      </c>
      <c r="T4164" s="2" t="str">
        <f t="shared" si="523"/>
        <v/>
      </c>
      <c r="U4164" s="2" t="str">
        <f t="shared" si="524"/>
        <v/>
      </c>
      <c r="V4164" s="2" t="str">
        <f t="shared" si="525"/>
        <v/>
      </c>
      <c r="W4164" s="2" t="str">
        <f t="shared" si="526"/>
        <v/>
      </c>
    </row>
    <row r="4165" spans="8:23" x14ac:dyDescent="0.3">
      <c r="H4165" s="12">
        <f t="shared" si="527"/>
        <v>0</v>
      </c>
      <c r="I4165" s="2" t="str">
        <f t="shared" si="520"/>
        <v/>
      </c>
      <c r="J4165" s="2" t="str">
        <f>IF(ISBLANK(A4165),"",-SUM(I$3:I4165))</f>
        <v/>
      </c>
      <c r="K4165" s="2" t="str">
        <f t="shared" si="521"/>
        <v/>
      </c>
      <c r="L4165" s="7" t="str">
        <f t="shared" si="522"/>
        <v/>
      </c>
      <c r="M4165" s="7" t="str">
        <f>IF(ISBLANK(A4165),"",K4165/($M$1+SUM(K$3:K4164)))</f>
        <v/>
      </c>
      <c r="N4165" t="str">
        <f>IF(ISBLANK(A4165),"",IF(H4166=0,NETWORKDAYS($H$3,H4165,holiday!$B$2:$B$10),IF(DAY(H4165)&lt;DAY(H4166),NETWORKDAYS($H$3,H4165,holiday!$B$2:$B$10),0)))</f>
        <v/>
      </c>
      <c r="O4165" t="str">
        <f>IF(ISBLANK(A4165),"",SUMIF($A$3:$A4165,O$2,$B$3:$B4165))</f>
        <v/>
      </c>
      <c r="P4165" t="str">
        <f>IF(ISBLANK(A4165),"",SUMIF($A$3:$A4165,P$2,$B$3:$B4165))</f>
        <v/>
      </c>
      <c r="Q4165" t="str">
        <f>IF(ISBLANK(A4165),"",SUMIF($A$3:$A4165,Q$2,$B$3:$B4165))</f>
        <v/>
      </c>
      <c r="R4165" t="str">
        <f>IF(ISBLANK(A4165),"",SUMIF($A$3:$A4165,R$2,$B$3:$B4165))</f>
        <v/>
      </c>
      <c r="T4165" s="2" t="str">
        <f t="shared" si="523"/>
        <v/>
      </c>
      <c r="U4165" s="2" t="str">
        <f t="shared" si="524"/>
        <v/>
      </c>
      <c r="V4165" s="2" t="str">
        <f t="shared" si="525"/>
        <v/>
      </c>
      <c r="W4165" s="2" t="str">
        <f t="shared" si="526"/>
        <v/>
      </c>
    </row>
    <row r="4166" spans="8:23" x14ac:dyDescent="0.3">
      <c r="H4166" s="12">
        <f t="shared" si="527"/>
        <v>0</v>
      </c>
      <c r="I4166" s="2" t="str">
        <f t="shared" si="520"/>
        <v/>
      </c>
      <c r="J4166" s="2" t="str">
        <f>IF(ISBLANK(A4166),"",-SUM(I$3:I4166))</f>
        <v/>
      </c>
      <c r="K4166" s="2" t="str">
        <f t="shared" si="521"/>
        <v/>
      </c>
      <c r="L4166" s="7" t="str">
        <f t="shared" si="522"/>
        <v/>
      </c>
      <c r="M4166" s="7" t="str">
        <f>IF(ISBLANK(A4166),"",K4166/($M$1+SUM(K$3:K4165)))</f>
        <v/>
      </c>
      <c r="N4166" t="str">
        <f>IF(ISBLANK(A4166),"",IF(H4167=0,NETWORKDAYS($H$3,H4166,holiday!$B$2:$B$10),IF(DAY(H4166)&lt;DAY(H4167),NETWORKDAYS($H$3,H4166,holiday!$B$2:$B$10),0)))</f>
        <v/>
      </c>
      <c r="O4166" t="str">
        <f>IF(ISBLANK(A4166),"",SUMIF($A$3:$A4166,O$2,$B$3:$B4166))</f>
        <v/>
      </c>
      <c r="P4166" t="str">
        <f>IF(ISBLANK(A4166),"",SUMIF($A$3:$A4166,P$2,$B$3:$B4166))</f>
        <v/>
      </c>
      <c r="Q4166" t="str">
        <f>IF(ISBLANK(A4166),"",SUMIF($A$3:$A4166,Q$2,$B$3:$B4166))</f>
        <v/>
      </c>
      <c r="R4166" t="str">
        <f>IF(ISBLANK(A4166),"",SUMIF($A$3:$A4166,R$2,$B$3:$B4166))</f>
        <v/>
      </c>
      <c r="T4166" s="2" t="str">
        <f t="shared" si="523"/>
        <v/>
      </c>
      <c r="U4166" s="2" t="str">
        <f t="shared" si="524"/>
        <v/>
      </c>
      <c r="V4166" s="2" t="str">
        <f t="shared" si="525"/>
        <v/>
      </c>
      <c r="W4166" s="2" t="str">
        <f t="shared" si="526"/>
        <v/>
      </c>
    </row>
    <row r="4167" spans="8:23" x14ac:dyDescent="0.3">
      <c r="H4167" s="12">
        <f t="shared" si="527"/>
        <v>0</v>
      </c>
      <c r="I4167" s="2" t="str">
        <f t="shared" si="520"/>
        <v/>
      </c>
      <c r="J4167" s="2" t="str">
        <f>IF(ISBLANK(A4167),"",-SUM(I$3:I4167))</f>
        <v/>
      </c>
      <c r="K4167" s="2" t="str">
        <f t="shared" si="521"/>
        <v/>
      </c>
      <c r="L4167" s="7" t="str">
        <f t="shared" si="522"/>
        <v/>
      </c>
      <c r="M4167" s="7" t="str">
        <f>IF(ISBLANK(A4167),"",K4167/($M$1+SUM(K$3:K4166)))</f>
        <v/>
      </c>
      <c r="N4167" t="str">
        <f>IF(ISBLANK(A4167),"",IF(H4168=0,NETWORKDAYS($H$3,H4167,holiday!$B$2:$B$10),IF(DAY(H4167)&lt;DAY(H4168),NETWORKDAYS($H$3,H4167,holiday!$B$2:$B$10),0)))</f>
        <v/>
      </c>
      <c r="O4167" t="str">
        <f>IF(ISBLANK(A4167),"",SUMIF($A$3:$A4167,O$2,$B$3:$B4167))</f>
        <v/>
      </c>
      <c r="P4167" t="str">
        <f>IF(ISBLANK(A4167),"",SUMIF($A$3:$A4167,P$2,$B$3:$B4167))</f>
        <v/>
      </c>
      <c r="Q4167" t="str">
        <f>IF(ISBLANK(A4167),"",SUMIF($A$3:$A4167,Q$2,$B$3:$B4167))</f>
        <v/>
      </c>
      <c r="R4167" t="str">
        <f>IF(ISBLANK(A4167),"",SUMIF($A$3:$A4167,R$2,$B$3:$B4167))</f>
        <v/>
      </c>
      <c r="T4167" s="2" t="str">
        <f t="shared" si="523"/>
        <v/>
      </c>
      <c r="U4167" s="2" t="str">
        <f t="shared" si="524"/>
        <v/>
      </c>
      <c r="V4167" s="2" t="str">
        <f t="shared" si="525"/>
        <v/>
      </c>
      <c r="W4167" s="2" t="str">
        <f t="shared" si="526"/>
        <v/>
      </c>
    </row>
    <row r="4168" spans="8:23" x14ac:dyDescent="0.3">
      <c r="H4168" s="12">
        <f t="shared" si="527"/>
        <v>0</v>
      </c>
      <c r="I4168" s="2" t="str">
        <f t="shared" si="520"/>
        <v/>
      </c>
      <c r="J4168" s="2" t="str">
        <f>IF(ISBLANK(A4168),"",-SUM(I$3:I4168))</f>
        <v/>
      </c>
      <c r="K4168" s="2" t="str">
        <f t="shared" si="521"/>
        <v/>
      </c>
      <c r="L4168" s="7" t="str">
        <f t="shared" si="522"/>
        <v/>
      </c>
      <c r="M4168" s="7" t="str">
        <f>IF(ISBLANK(A4168),"",K4168/($M$1+SUM(K$3:K4167)))</f>
        <v/>
      </c>
      <c r="N4168" t="str">
        <f>IF(ISBLANK(A4168),"",IF(H4169=0,NETWORKDAYS($H$3,H4168,holiday!$B$2:$B$10),IF(DAY(H4168)&lt;DAY(H4169),NETWORKDAYS($H$3,H4168,holiday!$B$2:$B$10),0)))</f>
        <v/>
      </c>
      <c r="O4168" t="str">
        <f>IF(ISBLANK(A4168),"",SUMIF($A$3:$A4168,O$2,$B$3:$B4168))</f>
        <v/>
      </c>
      <c r="P4168" t="str">
        <f>IF(ISBLANK(A4168),"",SUMIF($A$3:$A4168,P$2,$B$3:$B4168))</f>
        <v/>
      </c>
      <c r="Q4168" t="str">
        <f>IF(ISBLANK(A4168),"",SUMIF($A$3:$A4168,Q$2,$B$3:$B4168))</f>
        <v/>
      </c>
      <c r="R4168" t="str">
        <f>IF(ISBLANK(A4168),"",SUMIF($A$3:$A4168,R$2,$B$3:$B4168))</f>
        <v/>
      </c>
      <c r="T4168" s="2" t="str">
        <f t="shared" si="523"/>
        <v/>
      </c>
      <c r="U4168" s="2" t="str">
        <f t="shared" si="524"/>
        <v/>
      </c>
      <c r="V4168" s="2" t="str">
        <f t="shared" si="525"/>
        <v/>
      </c>
      <c r="W4168" s="2" t="str">
        <f t="shared" si="526"/>
        <v/>
      </c>
    </row>
    <row r="4169" spans="8:23" x14ac:dyDescent="0.3">
      <c r="H4169" s="12">
        <f t="shared" si="527"/>
        <v>0</v>
      </c>
      <c r="I4169" s="2" t="str">
        <f t="shared" si="520"/>
        <v/>
      </c>
      <c r="J4169" s="2" t="str">
        <f>IF(ISBLANK(A4169),"",-SUM(I$3:I4169))</f>
        <v/>
      </c>
      <c r="K4169" s="2" t="str">
        <f t="shared" si="521"/>
        <v/>
      </c>
      <c r="L4169" s="7" t="str">
        <f t="shared" si="522"/>
        <v/>
      </c>
      <c r="M4169" s="7" t="str">
        <f>IF(ISBLANK(A4169),"",K4169/($M$1+SUM(K$3:K4168)))</f>
        <v/>
      </c>
      <c r="N4169" t="str">
        <f>IF(ISBLANK(A4169),"",IF(H4170=0,NETWORKDAYS($H$3,H4169,holiday!$B$2:$B$10),IF(DAY(H4169)&lt;DAY(H4170),NETWORKDAYS($H$3,H4169,holiday!$B$2:$B$10),0)))</f>
        <v/>
      </c>
      <c r="O4169" t="str">
        <f>IF(ISBLANK(A4169),"",SUMIF($A$3:$A4169,O$2,$B$3:$B4169))</f>
        <v/>
      </c>
      <c r="P4169" t="str">
        <f>IF(ISBLANK(A4169),"",SUMIF($A$3:$A4169,P$2,$B$3:$B4169))</f>
        <v/>
      </c>
      <c r="Q4169" t="str">
        <f>IF(ISBLANK(A4169),"",SUMIF($A$3:$A4169,Q$2,$B$3:$B4169))</f>
        <v/>
      </c>
      <c r="R4169" t="str">
        <f>IF(ISBLANK(A4169),"",SUMIF($A$3:$A4169,R$2,$B$3:$B4169))</f>
        <v/>
      </c>
      <c r="T4169" s="2" t="str">
        <f t="shared" si="523"/>
        <v/>
      </c>
      <c r="U4169" s="2" t="str">
        <f t="shared" si="524"/>
        <v/>
      </c>
      <c r="V4169" s="2" t="str">
        <f t="shared" si="525"/>
        <v/>
      </c>
      <c r="W4169" s="2" t="str">
        <f t="shared" si="526"/>
        <v/>
      </c>
    </row>
    <row r="4170" spans="8:23" x14ac:dyDescent="0.3">
      <c r="H4170" s="12">
        <f t="shared" si="527"/>
        <v>0</v>
      </c>
      <c r="I4170" s="2" t="str">
        <f t="shared" si="520"/>
        <v/>
      </c>
      <c r="J4170" s="2" t="str">
        <f>IF(ISBLANK(A4170),"",-SUM(I$3:I4170))</f>
        <v/>
      </c>
      <c r="K4170" s="2" t="str">
        <f t="shared" si="521"/>
        <v/>
      </c>
      <c r="L4170" s="7" t="str">
        <f t="shared" si="522"/>
        <v/>
      </c>
      <c r="M4170" s="7" t="str">
        <f>IF(ISBLANK(A4170),"",K4170/($M$1+SUM(K$3:K4169)))</f>
        <v/>
      </c>
      <c r="N4170" t="str">
        <f>IF(ISBLANK(A4170),"",IF(H4171=0,NETWORKDAYS($H$3,H4170,holiday!$B$2:$B$10),IF(DAY(H4170)&lt;DAY(H4171),NETWORKDAYS($H$3,H4170,holiday!$B$2:$B$10),0)))</f>
        <v/>
      </c>
      <c r="O4170" t="str">
        <f>IF(ISBLANK(A4170),"",SUMIF($A$3:$A4170,O$2,$B$3:$B4170))</f>
        <v/>
      </c>
      <c r="P4170" t="str">
        <f>IF(ISBLANK(A4170),"",SUMIF($A$3:$A4170,P$2,$B$3:$B4170))</f>
        <v/>
      </c>
      <c r="Q4170" t="str">
        <f>IF(ISBLANK(A4170),"",SUMIF($A$3:$A4170,Q$2,$B$3:$B4170))</f>
        <v/>
      </c>
      <c r="R4170" t="str">
        <f>IF(ISBLANK(A4170),"",SUMIF($A$3:$A4170,R$2,$B$3:$B4170))</f>
        <v/>
      </c>
      <c r="T4170" s="2" t="str">
        <f t="shared" si="523"/>
        <v/>
      </c>
      <c r="U4170" s="2" t="str">
        <f t="shared" si="524"/>
        <v/>
      </c>
      <c r="V4170" s="2" t="str">
        <f t="shared" si="525"/>
        <v/>
      </c>
      <c r="W4170" s="2" t="str">
        <f t="shared" si="526"/>
        <v/>
      </c>
    </row>
    <row r="4171" spans="8:23" x14ac:dyDescent="0.3">
      <c r="H4171" s="12">
        <f t="shared" si="527"/>
        <v>0</v>
      </c>
      <c r="I4171" s="2" t="str">
        <f t="shared" si="520"/>
        <v/>
      </c>
      <c r="J4171" s="2" t="str">
        <f>IF(ISBLANK(A4171),"",-SUM(I$3:I4171))</f>
        <v/>
      </c>
      <c r="K4171" s="2" t="str">
        <f t="shared" si="521"/>
        <v/>
      </c>
      <c r="L4171" s="7" t="str">
        <f t="shared" si="522"/>
        <v/>
      </c>
      <c r="M4171" s="7" t="str">
        <f>IF(ISBLANK(A4171),"",K4171/($M$1+SUM(K$3:K4170)))</f>
        <v/>
      </c>
      <c r="N4171" t="str">
        <f>IF(ISBLANK(A4171),"",IF(H4172=0,NETWORKDAYS($H$3,H4171,holiday!$B$2:$B$10),IF(DAY(H4171)&lt;DAY(H4172),NETWORKDAYS($H$3,H4171,holiday!$B$2:$B$10),0)))</f>
        <v/>
      </c>
      <c r="O4171" t="str">
        <f>IF(ISBLANK(A4171),"",SUMIF($A$3:$A4171,O$2,$B$3:$B4171))</f>
        <v/>
      </c>
      <c r="P4171" t="str">
        <f>IF(ISBLANK(A4171),"",SUMIF($A$3:$A4171,P$2,$B$3:$B4171))</f>
        <v/>
      </c>
      <c r="Q4171" t="str">
        <f>IF(ISBLANK(A4171),"",SUMIF($A$3:$A4171,Q$2,$B$3:$B4171))</f>
        <v/>
      </c>
      <c r="R4171" t="str">
        <f>IF(ISBLANK(A4171),"",SUMIF($A$3:$A4171,R$2,$B$3:$B4171))</f>
        <v/>
      </c>
      <c r="T4171" s="2" t="str">
        <f t="shared" si="523"/>
        <v/>
      </c>
      <c r="U4171" s="2" t="str">
        <f t="shared" si="524"/>
        <v/>
      </c>
      <c r="V4171" s="2" t="str">
        <f t="shared" si="525"/>
        <v/>
      </c>
      <c r="W4171" s="2" t="str">
        <f t="shared" si="526"/>
        <v/>
      </c>
    </row>
    <row r="4172" spans="8:23" x14ac:dyDescent="0.3">
      <c r="H4172" s="12">
        <f t="shared" si="527"/>
        <v>0</v>
      </c>
      <c r="I4172" s="2" t="str">
        <f t="shared" si="520"/>
        <v/>
      </c>
      <c r="J4172" s="2" t="str">
        <f>IF(ISBLANK(A4172),"",-SUM(I$3:I4172))</f>
        <v/>
      </c>
      <c r="K4172" s="2" t="str">
        <f t="shared" si="521"/>
        <v/>
      </c>
      <c r="L4172" s="7" t="str">
        <f t="shared" si="522"/>
        <v/>
      </c>
      <c r="M4172" s="7" t="str">
        <f>IF(ISBLANK(A4172),"",K4172/($M$1+SUM(K$3:K4171)))</f>
        <v/>
      </c>
      <c r="N4172" t="str">
        <f>IF(ISBLANK(A4172),"",IF(H4173=0,NETWORKDAYS($H$3,H4172,holiday!$B$2:$B$10),IF(DAY(H4172)&lt;DAY(H4173),NETWORKDAYS($H$3,H4172,holiday!$B$2:$B$10),0)))</f>
        <v/>
      </c>
      <c r="O4172" t="str">
        <f>IF(ISBLANK(A4172),"",SUMIF($A$3:$A4172,O$2,$B$3:$B4172))</f>
        <v/>
      </c>
      <c r="P4172" t="str">
        <f>IF(ISBLANK(A4172),"",SUMIF($A$3:$A4172,P$2,$B$3:$B4172))</f>
        <v/>
      </c>
      <c r="Q4172" t="str">
        <f>IF(ISBLANK(A4172),"",SUMIF($A$3:$A4172,Q$2,$B$3:$B4172))</f>
        <v/>
      </c>
      <c r="R4172" t="str">
        <f>IF(ISBLANK(A4172),"",SUMIF($A$3:$A4172,R$2,$B$3:$B4172))</f>
        <v/>
      </c>
      <c r="T4172" s="2" t="str">
        <f t="shared" si="523"/>
        <v/>
      </c>
      <c r="U4172" s="2" t="str">
        <f t="shared" si="524"/>
        <v/>
      </c>
      <c r="V4172" s="2" t="str">
        <f t="shared" si="525"/>
        <v/>
      </c>
      <c r="W4172" s="2" t="str">
        <f t="shared" si="526"/>
        <v/>
      </c>
    </row>
    <row r="4173" spans="8:23" x14ac:dyDescent="0.3">
      <c r="H4173" s="12">
        <f t="shared" si="527"/>
        <v>0</v>
      </c>
      <c r="I4173" s="2" t="str">
        <f t="shared" si="520"/>
        <v/>
      </c>
      <c r="J4173" s="2" t="str">
        <f>IF(ISBLANK(A4173),"",-SUM(I$3:I4173))</f>
        <v/>
      </c>
      <c r="K4173" s="2" t="str">
        <f t="shared" si="521"/>
        <v/>
      </c>
      <c r="L4173" s="7" t="str">
        <f t="shared" si="522"/>
        <v/>
      </c>
      <c r="M4173" s="7" t="str">
        <f>IF(ISBLANK(A4173),"",K4173/($M$1+SUM(K$3:K4172)))</f>
        <v/>
      </c>
      <c r="N4173" t="str">
        <f>IF(ISBLANK(A4173),"",IF(H4174=0,NETWORKDAYS($H$3,H4173,holiday!$B$2:$B$10),IF(DAY(H4173)&lt;DAY(H4174),NETWORKDAYS($H$3,H4173,holiday!$B$2:$B$10),0)))</f>
        <v/>
      </c>
      <c r="O4173" t="str">
        <f>IF(ISBLANK(A4173),"",SUMIF($A$3:$A4173,O$2,$B$3:$B4173))</f>
        <v/>
      </c>
      <c r="P4173" t="str">
        <f>IF(ISBLANK(A4173),"",SUMIF($A$3:$A4173,P$2,$B$3:$B4173))</f>
        <v/>
      </c>
      <c r="Q4173" t="str">
        <f>IF(ISBLANK(A4173),"",SUMIF($A$3:$A4173,Q$2,$B$3:$B4173))</f>
        <v/>
      </c>
      <c r="R4173" t="str">
        <f>IF(ISBLANK(A4173),"",SUMIF($A$3:$A4173,R$2,$B$3:$B4173))</f>
        <v/>
      </c>
      <c r="T4173" s="2" t="str">
        <f t="shared" si="523"/>
        <v/>
      </c>
      <c r="U4173" s="2" t="str">
        <f t="shared" si="524"/>
        <v/>
      </c>
      <c r="V4173" s="2" t="str">
        <f t="shared" si="525"/>
        <v/>
      </c>
      <c r="W4173" s="2" t="str">
        <f t="shared" si="526"/>
        <v/>
      </c>
    </row>
    <row r="4174" spans="8:23" x14ac:dyDescent="0.3">
      <c r="H4174" s="12">
        <f t="shared" si="527"/>
        <v>0</v>
      </c>
      <c r="I4174" s="2" t="str">
        <f t="shared" si="520"/>
        <v/>
      </c>
      <c r="J4174" s="2" t="str">
        <f>IF(ISBLANK(A4174),"",-SUM(I$3:I4174))</f>
        <v/>
      </c>
      <c r="K4174" s="2" t="str">
        <f t="shared" si="521"/>
        <v/>
      </c>
      <c r="L4174" s="7" t="str">
        <f t="shared" si="522"/>
        <v/>
      </c>
      <c r="M4174" s="7" t="str">
        <f>IF(ISBLANK(A4174),"",K4174/($M$1+SUM(K$3:K4173)))</f>
        <v/>
      </c>
      <c r="N4174" t="str">
        <f>IF(ISBLANK(A4174),"",IF(H4175=0,NETWORKDAYS($H$3,H4174,holiday!$B$2:$B$10),IF(DAY(H4174)&lt;DAY(H4175),NETWORKDAYS($H$3,H4174,holiday!$B$2:$B$10),0)))</f>
        <v/>
      </c>
      <c r="O4174" t="str">
        <f>IF(ISBLANK(A4174),"",SUMIF($A$3:$A4174,O$2,$B$3:$B4174))</f>
        <v/>
      </c>
      <c r="P4174" t="str">
        <f>IF(ISBLANK(A4174),"",SUMIF($A$3:$A4174,P$2,$B$3:$B4174))</f>
        <v/>
      </c>
      <c r="Q4174" t="str">
        <f>IF(ISBLANK(A4174),"",SUMIF($A$3:$A4174,Q$2,$B$3:$B4174))</f>
        <v/>
      </c>
      <c r="R4174" t="str">
        <f>IF(ISBLANK(A4174),"",SUMIF($A$3:$A4174,R$2,$B$3:$B4174))</f>
        <v/>
      </c>
      <c r="T4174" s="2" t="str">
        <f t="shared" si="523"/>
        <v/>
      </c>
      <c r="U4174" s="2" t="str">
        <f t="shared" si="524"/>
        <v/>
      </c>
      <c r="V4174" s="2" t="str">
        <f t="shared" si="525"/>
        <v/>
      </c>
      <c r="W4174" s="2" t="str">
        <f t="shared" si="526"/>
        <v/>
      </c>
    </row>
    <row r="4175" spans="8:23" x14ac:dyDescent="0.3">
      <c r="H4175" s="12">
        <f t="shared" si="527"/>
        <v>0</v>
      </c>
      <c r="I4175" s="2" t="str">
        <f t="shared" si="520"/>
        <v/>
      </c>
      <c r="J4175" s="2" t="str">
        <f>IF(ISBLANK(A4175),"",-SUM(I$3:I4175))</f>
        <v/>
      </c>
      <c r="K4175" s="2" t="str">
        <f t="shared" si="521"/>
        <v/>
      </c>
      <c r="L4175" s="7" t="str">
        <f t="shared" si="522"/>
        <v/>
      </c>
      <c r="M4175" s="7" t="str">
        <f>IF(ISBLANK(A4175),"",K4175/($M$1+SUM(K$3:K4174)))</f>
        <v/>
      </c>
      <c r="N4175" t="str">
        <f>IF(ISBLANK(A4175),"",IF(H4176=0,NETWORKDAYS($H$3,H4175,holiday!$B$2:$B$10),IF(DAY(H4175)&lt;DAY(H4176),NETWORKDAYS($H$3,H4175,holiday!$B$2:$B$10),0)))</f>
        <v/>
      </c>
      <c r="O4175" t="str">
        <f>IF(ISBLANK(A4175),"",SUMIF($A$3:$A4175,O$2,$B$3:$B4175))</f>
        <v/>
      </c>
      <c r="P4175" t="str">
        <f>IF(ISBLANK(A4175),"",SUMIF($A$3:$A4175,P$2,$B$3:$B4175))</f>
        <v/>
      </c>
      <c r="Q4175" t="str">
        <f>IF(ISBLANK(A4175),"",SUMIF($A$3:$A4175,Q$2,$B$3:$B4175))</f>
        <v/>
      </c>
      <c r="R4175" t="str">
        <f>IF(ISBLANK(A4175),"",SUMIF($A$3:$A4175,R$2,$B$3:$B4175))</f>
        <v/>
      </c>
      <c r="T4175" s="2" t="str">
        <f t="shared" si="523"/>
        <v/>
      </c>
      <c r="U4175" s="2" t="str">
        <f t="shared" si="524"/>
        <v/>
      </c>
      <c r="V4175" s="2" t="str">
        <f t="shared" si="525"/>
        <v/>
      </c>
      <c r="W4175" s="2" t="str">
        <f t="shared" si="526"/>
        <v/>
      </c>
    </row>
    <row r="4176" spans="8:23" x14ac:dyDescent="0.3">
      <c r="H4176" s="12">
        <f t="shared" si="527"/>
        <v>0</v>
      </c>
      <c r="I4176" s="2" t="str">
        <f t="shared" si="520"/>
        <v/>
      </c>
      <c r="J4176" s="2" t="str">
        <f>IF(ISBLANK(A4176),"",-SUM(I$3:I4176))</f>
        <v/>
      </c>
      <c r="K4176" s="2" t="str">
        <f t="shared" si="521"/>
        <v/>
      </c>
      <c r="L4176" s="7" t="str">
        <f t="shared" si="522"/>
        <v/>
      </c>
      <c r="M4176" s="7" t="str">
        <f>IF(ISBLANK(A4176),"",K4176/($M$1+SUM(K$3:K4175)))</f>
        <v/>
      </c>
      <c r="N4176" t="str">
        <f>IF(ISBLANK(A4176),"",IF(H4177=0,NETWORKDAYS($H$3,H4176,holiday!$B$2:$B$10),IF(DAY(H4176)&lt;DAY(H4177),NETWORKDAYS($H$3,H4176,holiday!$B$2:$B$10),0)))</f>
        <v/>
      </c>
      <c r="O4176" t="str">
        <f>IF(ISBLANK(A4176),"",SUMIF($A$3:$A4176,O$2,$B$3:$B4176))</f>
        <v/>
      </c>
      <c r="P4176" t="str">
        <f>IF(ISBLANK(A4176),"",SUMIF($A$3:$A4176,P$2,$B$3:$B4176))</f>
        <v/>
      </c>
      <c r="Q4176" t="str">
        <f>IF(ISBLANK(A4176),"",SUMIF($A$3:$A4176,Q$2,$B$3:$B4176))</f>
        <v/>
      </c>
      <c r="R4176" t="str">
        <f>IF(ISBLANK(A4176),"",SUMIF($A$3:$A4176,R$2,$B$3:$B4176))</f>
        <v/>
      </c>
      <c r="T4176" s="2" t="str">
        <f t="shared" si="523"/>
        <v/>
      </c>
      <c r="U4176" s="2" t="str">
        <f t="shared" si="524"/>
        <v/>
      </c>
      <c r="V4176" s="2" t="str">
        <f t="shared" si="525"/>
        <v/>
      </c>
      <c r="W4176" s="2" t="str">
        <f t="shared" si="526"/>
        <v/>
      </c>
    </row>
    <row r="4177" spans="8:23" x14ac:dyDescent="0.3">
      <c r="H4177" s="12">
        <f t="shared" si="527"/>
        <v>0</v>
      </c>
      <c r="I4177" s="2" t="str">
        <f t="shared" si="520"/>
        <v/>
      </c>
      <c r="J4177" s="2" t="str">
        <f>IF(ISBLANK(A4177),"",-SUM(I$3:I4177))</f>
        <v/>
      </c>
      <c r="K4177" s="2" t="str">
        <f t="shared" si="521"/>
        <v/>
      </c>
      <c r="L4177" s="7" t="str">
        <f t="shared" si="522"/>
        <v/>
      </c>
      <c r="M4177" s="7" t="str">
        <f>IF(ISBLANK(A4177),"",K4177/($M$1+SUM(K$3:K4176)))</f>
        <v/>
      </c>
      <c r="N4177" t="str">
        <f>IF(ISBLANK(A4177),"",IF(H4178=0,NETWORKDAYS($H$3,H4177,holiday!$B$2:$B$10),IF(DAY(H4177)&lt;DAY(H4178),NETWORKDAYS($H$3,H4177,holiday!$B$2:$B$10),0)))</f>
        <v/>
      </c>
      <c r="O4177" t="str">
        <f>IF(ISBLANK(A4177),"",SUMIF($A$3:$A4177,O$2,$B$3:$B4177))</f>
        <v/>
      </c>
      <c r="P4177" t="str">
        <f>IF(ISBLANK(A4177),"",SUMIF($A$3:$A4177,P$2,$B$3:$B4177))</f>
        <v/>
      </c>
      <c r="Q4177" t="str">
        <f>IF(ISBLANK(A4177),"",SUMIF($A$3:$A4177,Q$2,$B$3:$B4177))</f>
        <v/>
      </c>
      <c r="R4177" t="str">
        <f>IF(ISBLANK(A4177),"",SUMIF($A$3:$A4177,R$2,$B$3:$B4177))</f>
        <v/>
      </c>
      <c r="T4177" s="2" t="str">
        <f t="shared" si="523"/>
        <v/>
      </c>
      <c r="U4177" s="2" t="str">
        <f t="shared" si="524"/>
        <v/>
      </c>
      <c r="V4177" s="2" t="str">
        <f t="shared" si="525"/>
        <v/>
      </c>
      <c r="W4177" s="2" t="str">
        <f t="shared" si="526"/>
        <v/>
      </c>
    </row>
    <row r="4178" spans="8:23" x14ac:dyDescent="0.3">
      <c r="H4178" s="12">
        <f t="shared" si="527"/>
        <v>0</v>
      </c>
      <c r="I4178" s="2" t="str">
        <f t="shared" si="520"/>
        <v/>
      </c>
      <c r="J4178" s="2" t="str">
        <f>IF(ISBLANK(A4178),"",-SUM(I$3:I4178))</f>
        <v/>
      </c>
      <c r="K4178" s="2" t="str">
        <f t="shared" si="521"/>
        <v/>
      </c>
      <c r="L4178" s="7" t="str">
        <f t="shared" si="522"/>
        <v/>
      </c>
      <c r="M4178" s="7" t="str">
        <f>IF(ISBLANK(A4178),"",K4178/($M$1+SUM(K$3:K4177)))</f>
        <v/>
      </c>
      <c r="N4178" t="str">
        <f>IF(ISBLANK(A4178),"",IF(H4179=0,NETWORKDAYS($H$3,H4178,holiday!$B$2:$B$10),IF(DAY(H4178)&lt;DAY(H4179),NETWORKDAYS($H$3,H4178,holiday!$B$2:$B$10),0)))</f>
        <v/>
      </c>
      <c r="O4178" t="str">
        <f>IF(ISBLANK(A4178),"",SUMIF($A$3:$A4178,O$2,$B$3:$B4178))</f>
        <v/>
      </c>
      <c r="P4178" t="str">
        <f>IF(ISBLANK(A4178),"",SUMIF($A$3:$A4178,P$2,$B$3:$B4178))</f>
        <v/>
      </c>
      <c r="Q4178" t="str">
        <f>IF(ISBLANK(A4178),"",SUMIF($A$3:$A4178,Q$2,$B$3:$B4178))</f>
        <v/>
      </c>
      <c r="R4178" t="str">
        <f>IF(ISBLANK(A4178),"",SUMIF($A$3:$A4178,R$2,$B$3:$B4178))</f>
        <v/>
      </c>
      <c r="T4178" s="2" t="str">
        <f t="shared" si="523"/>
        <v/>
      </c>
      <c r="U4178" s="2" t="str">
        <f t="shared" si="524"/>
        <v/>
      </c>
      <c r="V4178" s="2" t="str">
        <f t="shared" si="525"/>
        <v/>
      </c>
      <c r="W4178" s="2" t="str">
        <f t="shared" si="526"/>
        <v/>
      </c>
    </row>
    <row r="4179" spans="8:23" x14ac:dyDescent="0.3">
      <c r="H4179" s="12">
        <f t="shared" si="527"/>
        <v>0</v>
      </c>
      <c r="I4179" s="2" t="str">
        <f t="shared" si="520"/>
        <v/>
      </c>
      <c r="J4179" s="2" t="str">
        <f>IF(ISBLANK(A4179),"",-SUM(I$3:I4179))</f>
        <v/>
      </c>
      <c r="K4179" s="2" t="str">
        <f t="shared" si="521"/>
        <v/>
      </c>
      <c r="L4179" s="7" t="str">
        <f t="shared" si="522"/>
        <v/>
      </c>
      <c r="M4179" s="7" t="str">
        <f>IF(ISBLANK(A4179),"",K4179/($M$1+SUM(K$3:K4178)))</f>
        <v/>
      </c>
      <c r="N4179" t="str">
        <f>IF(ISBLANK(A4179),"",IF(H4180=0,NETWORKDAYS($H$3,H4179,holiday!$B$2:$B$10),IF(DAY(H4179)&lt;DAY(H4180),NETWORKDAYS($H$3,H4179,holiday!$B$2:$B$10),0)))</f>
        <v/>
      </c>
      <c r="O4179" t="str">
        <f>IF(ISBLANK(A4179),"",SUMIF($A$3:$A4179,O$2,$B$3:$B4179))</f>
        <v/>
      </c>
      <c r="P4179" t="str">
        <f>IF(ISBLANK(A4179),"",SUMIF($A$3:$A4179,P$2,$B$3:$B4179))</f>
        <v/>
      </c>
      <c r="Q4179" t="str">
        <f>IF(ISBLANK(A4179),"",SUMIF($A$3:$A4179,Q$2,$B$3:$B4179))</f>
        <v/>
      </c>
      <c r="R4179" t="str">
        <f>IF(ISBLANK(A4179),"",SUMIF($A$3:$A4179,R$2,$B$3:$B4179))</f>
        <v/>
      </c>
      <c r="T4179" s="2" t="str">
        <f t="shared" si="523"/>
        <v/>
      </c>
      <c r="U4179" s="2" t="str">
        <f t="shared" si="524"/>
        <v/>
      </c>
      <c r="V4179" s="2" t="str">
        <f t="shared" si="525"/>
        <v/>
      </c>
      <c r="W4179" s="2" t="str">
        <f t="shared" si="526"/>
        <v/>
      </c>
    </row>
    <row r="4180" spans="8:23" x14ac:dyDescent="0.3">
      <c r="H4180" s="12">
        <f t="shared" si="527"/>
        <v>0</v>
      </c>
      <c r="I4180" s="2" t="str">
        <f t="shared" si="520"/>
        <v/>
      </c>
      <c r="J4180" s="2" t="str">
        <f>IF(ISBLANK(A4180),"",-SUM(I$3:I4180))</f>
        <v/>
      </c>
      <c r="K4180" s="2" t="str">
        <f t="shared" si="521"/>
        <v/>
      </c>
      <c r="L4180" s="7" t="str">
        <f t="shared" si="522"/>
        <v/>
      </c>
      <c r="M4180" s="7" t="str">
        <f>IF(ISBLANK(A4180),"",K4180/($M$1+SUM(K$3:K4179)))</f>
        <v/>
      </c>
      <c r="N4180" t="str">
        <f>IF(ISBLANK(A4180),"",IF(H4181=0,NETWORKDAYS($H$3,H4180,holiday!$B$2:$B$10),IF(DAY(H4180)&lt;DAY(H4181),NETWORKDAYS($H$3,H4180,holiday!$B$2:$B$10),0)))</f>
        <v/>
      </c>
      <c r="O4180" t="str">
        <f>IF(ISBLANK(A4180),"",SUMIF($A$3:$A4180,O$2,$B$3:$B4180))</f>
        <v/>
      </c>
      <c r="P4180" t="str">
        <f>IF(ISBLANK(A4180),"",SUMIF($A$3:$A4180,P$2,$B$3:$B4180))</f>
        <v/>
      </c>
      <c r="Q4180" t="str">
        <f>IF(ISBLANK(A4180),"",SUMIF($A$3:$A4180,Q$2,$B$3:$B4180))</f>
        <v/>
      </c>
      <c r="R4180" t="str">
        <f>IF(ISBLANK(A4180),"",SUMIF($A$3:$A4180,R$2,$B$3:$B4180))</f>
        <v/>
      </c>
      <c r="T4180" s="2" t="str">
        <f t="shared" si="523"/>
        <v/>
      </c>
      <c r="U4180" s="2" t="str">
        <f t="shared" si="524"/>
        <v/>
      </c>
      <c r="V4180" s="2" t="str">
        <f t="shared" si="525"/>
        <v/>
      </c>
      <c r="W4180" s="2" t="str">
        <f t="shared" si="526"/>
        <v/>
      </c>
    </row>
    <row r="4181" spans="8:23" x14ac:dyDescent="0.3">
      <c r="H4181" s="12">
        <f t="shared" si="527"/>
        <v>0</v>
      </c>
      <c r="I4181" s="2" t="str">
        <f t="shared" si="520"/>
        <v/>
      </c>
      <c r="J4181" s="2" t="str">
        <f>IF(ISBLANK(A4181),"",-SUM(I$3:I4181))</f>
        <v/>
      </c>
      <c r="K4181" s="2" t="str">
        <f t="shared" si="521"/>
        <v/>
      </c>
      <c r="L4181" s="7" t="str">
        <f t="shared" si="522"/>
        <v/>
      </c>
      <c r="M4181" s="7" t="str">
        <f>IF(ISBLANK(A4181),"",K4181/($M$1+SUM(K$3:K4180)))</f>
        <v/>
      </c>
      <c r="N4181" t="str">
        <f>IF(ISBLANK(A4181),"",IF(H4182=0,NETWORKDAYS($H$3,H4181,holiday!$B$2:$B$10),IF(DAY(H4181)&lt;DAY(H4182),NETWORKDAYS($H$3,H4181,holiday!$B$2:$B$10),0)))</f>
        <v/>
      </c>
      <c r="O4181" t="str">
        <f>IF(ISBLANK(A4181),"",SUMIF($A$3:$A4181,O$2,$B$3:$B4181))</f>
        <v/>
      </c>
      <c r="P4181" t="str">
        <f>IF(ISBLANK(A4181),"",SUMIF($A$3:$A4181,P$2,$B$3:$B4181))</f>
        <v/>
      </c>
      <c r="Q4181" t="str">
        <f>IF(ISBLANK(A4181),"",SUMIF($A$3:$A4181,Q$2,$B$3:$B4181))</f>
        <v/>
      </c>
      <c r="R4181" t="str">
        <f>IF(ISBLANK(A4181),"",SUMIF($A$3:$A4181,R$2,$B$3:$B4181))</f>
        <v/>
      </c>
      <c r="T4181" s="2" t="str">
        <f t="shared" si="523"/>
        <v/>
      </c>
      <c r="U4181" s="2" t="str">
        <f t="shared" si="524"/>
        <v/>
      </c>
      <c r="V4181" s="2" t="str">
        <f t="shared" si="525"/>
        <v/>
      </c>
      <c r="W4181" s="2" t="str">
        <f t="shared" si="526"/>
        <v/>
      </c>
    </row>
    <row r="4182" spans="8:23" x14ac:dyDescent="0.3">
      <c r="H4182" s="12">
        <f t="shared" si="527"/>
        <v>0</v>
      </c>
      <c r="I4182" s="2" t="str">
        <f t="shared" si="520"/>
        <v/>
      </c>
      <c r="J4182" s="2" t="str">
        <f>IF(ISBLANK(A4182),"",-SUM(I$3:I4182))</f>
        <v/>
      </c>
      <c r="K4182" s="2" t="str">
        <f t="shared" si="521"/>
        <v/>
      </c>
      <c r="L4182" s="7" t="str">
        <f t="shared" si="522"/>
        <v/>
      </c>
      <c r="M4182" s="7" t="str">
        <f>IF(ISBLANK(A4182),"",K4182/($M$1+SUM(K$3:K4181)))</f>
        <v/>
      </c>
      <c r="N4182" t="str">
        <f>IF(ISBLANK(A4182),"",IF(H4183=0,NETWORKDAYS($H$3,H4182,holiday!$B$2:$B$10),IF(DAY(H4182)&lt;DAY(H4183),NETWORKDAYS($H$3,H4182,holiday!$B$2:$B$10),0)))</f>
        <v/>
      </c>
      <c r="O4182" t="str">
        <f>IF(ISBLANK(A4182),"",SUMIF($A$3:$A4182,O$2,$B$3:$B4182))</f>
        <v/>
      </c>
      <c r="P4182" t="str">
        <f>IF(ISBLANK(A4182),"",SUMIF($A$3:$A4182,P$2,$B$3:$B4182))</f>
        <v/>
      </c>
      <c r="Q4182" t="str">
        <f>IF(ISBLANK(A4182),"",SUMIF($A$3:$A4182,Q$2,$B$3:$B4182))</f>
        <v/>
      </c>
      <c r="R4182" t="str">
        <f>IF(ISBLANK(A4182),"",SUMIF($A$3:$A4182,R$2,$B$3:$B4182))</f>
        <v/>
      </c>
      <c r="T4182" s="2" t="str">
        <f t="shared" si="523"/>
        <v/>
      </c>
      <c r="U4182" s="2" t="str">
        <f t="shared" si="524"/>
        <v/>
      </c>
      <c r="V4182" s="2" t="str">
        <f t="shared" si="525"/>
        <v/>
      </c>
      <c r="W4182" s="2" t="str">
        <f t="shared" si="526"/>
        <v/>
      </c>
    </row>
    <row r="4183" spans="8:23" x14ac:dyDescent="0.3">
      <c r="H4183" s="12">
        <f t="shared" si="527"/>
        <v>0</v>
      </c>
      <c r="I4183" s="2" t="str">
        <f t="shared" si="520"/>
        <v/>
      </c>
      <c r="J4183" s="2" t="str">
        <f>IF(ISBLANK(A4183),"",-SUM(I$3:I4183))</f>
        <v/>
      </c>
      <c r="K4183" s="2" t="str">
        <f t="shared" si="521"/>
        <v/>
      </c>
      <c r="L4183" s="7" t="str">
        <f t="shared" si="522"/>
        <v/>
      </c>
      <c r="M4183" s="7" t="str">
        <f>IF(ISBLANK(A4183),"",K4183/($M$1+SUM(K$3:K4182)))</f>
        <v/>
      </c>
      <c r="N4183" t="str">
        <f>IF(ISBLANK(A4183),"",IF(H4184=0,NETWORKDAYS($H$3,H4183,holiday!$B$2:$B$10),IF(DAY(H4183)&lt;DAY(H4184),NETWORKDAYS($H$3,H4183,holiday!$B$2:$B$10),0)))</f>
        <v/>
      </c>
      <c r="O4183" t="str">
        <f>IF(ISBLANK(A4183),"",SUMIF($A$3:$A4183,O$2,$B$3:$B4183))</f>
        <v/>
      </c>
      <c r="P4183" t="str">
        <f>IF(ISBLANK(A4183),"",SUMIF($A$3:$A4183,P$2,$B$3:$B4183))</f>
        <v/>
      </c>
      <c r="Q4183" t="str">
        <f>IF(ISBLANK(A4183),"",SUMIF($A$3:$A4183,Q$2,$B$3:$B4183))</f>
        <v/>
      </c>
      <c r="R4183" t="str">
        <f>IF(ISBLANK(A4183),"",SUMIF($A$3:$A4183,R$2,$B$3:$B4183))</f>
        <v/>
      </c>
      <c r="T4183" s="2" t="str">
        <f t="shared" si="523"/>
        <v/>
      </c>
      <c r="U4183" s="2" t="str">
        <f t="shared" si="524"/>
        <v/>
      </c>
      <c r="V4183" s="2" t="str">
        <f t="shared" si="525"/>
        <v/>
      </c>
      <c r="W4183" s="2" t="str">
        <f t="shared" si="526"/>
        <v/>
      </c>
    </row>
    <row r="4184" spans="8:23" x14ac:dyDescent="0.3">
      <c r="H4184" s="12">
        <f t="shared" si="527"/>
        <v>0</v>
      </c>
      <c r="I4184" s="2" t="str">
        <f t="shared" si="520"/>
        <v/>
      </c>
      <c r="J4184" s="2" t="str">
        <f>IF(ISBLANK(A4184),"",-SUM(I$3:I4184))</f>
        <v/>
      </c>
      <c r="K4184" s="2" t="str">
        <f t="shared" si="521"/>
        <v/>
      </c>
      <c r="L4184" s="7" t="str">
        <f t="shared" si="522"/>
        <v/>
      </c>
      <c r="M4184" s="7" t="str">
        <f>IF(ISBLANK(A4184),"",K4184/($M$1+SUM(K$3:K4183)))</f>
        <v/>
      </c>
      <c r="N4184" t="str">
        <f>IF(ISBLANK(A4184),"",IF(H4185=0,NETWORKDAYS($H$3,H4184,holiday!$B$2:$B$10),IF(DAY(H4184)&lt;DAY(H4185),NETWORKDAYS($H$3,H4184,holiday!$B$2:$B$10),0)))</f>
        <v/>
      </c>
      <c r="O4184" t="str">
        <f>IF(ISBLANK(A4184),"",SUMIF($A$3:$A4184,O$2,$B$3:$B4184))</f>
        <v/>
      </c>
      <c r="P4184" t="str">
        <f>IF(ISBLANK(A4184),"",SUMIF($A$3:$A4184,P$2,$B$3:$B4184))</f>
        <v/>
      </c>
      <c r="Q4184" t="str">
        <f>IF(ISBLANK(A4184),"",SUMIF($A$3:$A4184,Q$2,$B$3:$B4184))</f>
        <v/>
      </c>
      <c r="R4184" t="str">
        <f>IF(ISBLANK(A4184),"",SUMIF($A$3:$A4184,R$2,$B$3:$B4184))</f>
        <v/>
      </c>
      <c r="T4184" s="2" t="str">
        <f t="shared" si="523"/>
        <v/>
      </c>
      <c r="U4184" s="2" t="str">
        <f t="shared" si="524"/>
        <v/>
      </c>
      <c r="V4184" s="2" t="str">
        <f t="shared" si="525"/>
        <v/>
      </c>
      <c r="W4184" s="2" t="str">
        <f t="shared" si="526"/>
        <v/>
      </c>
    </row>
    <row r="4185" spans="8:23" x14ac:dyDescent="0.3">
      <c r="H4185" s="12">
        <f t="shared" si="527"/>
        <v>0</v>
      </c>
      <c r="I4185" s="2" t="str">
        <f t="shared" si="520"/>
        <v/>
      </c>
      <c r="J4185" s="2" t="str">
        <f>IF(ISBLANK(A4185),"",-SUM(I$3:I4185))</f>
        <v/>
      </c>
      <c r="K4185" s="2" t="str">
        <f t="shared" si="521"/>
        <v/>
      </c>
      <c r="L4185" s="7" t="str">
        <f t="shared" si="522"/>
        <v/>
      </c>
      <c r="M4185" s="7" t="str">
        <f>IF(ISBLANK(A4185),"",K4185/($M$1+SUM(K$3:K4184)))</f>
        <v/>
      </c>
      <c r="N4185" t="str">
        <f>IF(ISBLANK(A4185),"",IF(H4186=0,NETWORKDAYS($H$3,H4185,holiday!$B$2:$B$10),IF(DAY(H4185)&lt;DAY(H4186),NETWORKDAYS($H$3,H4185,holiday!$B$2:$B$10),0)))</f>
        <v/>
      </c>
      <c r="O4185" t="str">
        <f>IF(ISBLANK(A4185),"",SUMIF($A$3:$A4185,O$2,$B$3:$B4185))</f>
        <v/>
      </c>
      <c r="P4185" t="str">
        <f>IF(ISBLANK(A4185),"",SUMIF($A$3:$A4185,P$2,$B$3:$B4185))</f>
        <v/>
      </c>
      <c r="Q4185" t="str">
        <f>IF(ISBLANK(A4185),"",SUMIF($A$3:$A4185,Q$2,$B$3:$B4185))</f>
        <v/>
      </c>
      <c r="R4185" t="str">
        <f>IF(ISBLANK(A4185),"",SUMIF($A$3:$A4185,R$2,$B$3:$B4185))</f>
        <v/>
      </c>
      <c r="T4185" s="2" t="str">
        <f t="shared" si="523"/>
        <v/>
      </c>
      <c r="U4185" s="2" t="str">
        <f t="shared" si="524"/>
        <v/>
      </c>
      <c r="V4185" s="2" t="str">
        <f t="shared" si="525"/>
        <v/>
      </c>
      <c r="W4185" s="2" t="str">
        <f t="shared" si="526"/>
        <v/>
      </c>
    </row>
    <row r="4186" spans="8:23" x14ac:dyDescent="0.3">
      <c r="H4186" s="12">
        <f t="shared" si="527"/>
        <v>0</v>
      </c>
      <c r="I4186" s="2" t="str">
        <f t="shared" si="520"/>
        <v/>
      </c>
      <c r="J4186" s="2" t="str">
        <f>IF(ISBLANK(A4186),"",-SUM(I$3:I4186))</f>
        <v/>
      </c>
      <c r="K4186" s="2" t="str">
        <f t="shared" si="521"/>
        <v/>
      </c>
      <c r="L4186" s="7" t="str">
        <f t="shared" si="522"/>
        <v/>
      </c>
      <c r="M4186" s="7" t="str">
        <f>IF(ISBLANK(A4186),"",K4186/($M$1+SUM(K$3:K4185)))</f>
        <v/>
      </c>
      <c r="N4186" t="str">
        <f>IF(ISBLANK(A4186),"",IF(H4187=0,NETWORKDAYS($H$3,H4186,holiday!$B$2:$B$10),IF(DAY(H4186)&lt;DAY(H4187),NETWORKDAYS($H$3,H4186,holiday!$B$2:$B$10),0)))</f>
        <v/>
      </c>
      <c r="O4186" t="str">
        <f>IF(ISBLANK(A4186),"",SUMIF($A$3:$A4186,O$2,$B$3:$B4186))</f>
        <v/>
      </c>
      <c r="P4186" t="str">
        <f>IF(ISBLANK(A4186),"",SUMIF($A$3:$A4186,P$2,$B$3:$B4186))</f>
        <v/>
      </c>
      <c r="Q4186" t="str">
        <f>IF(ISBLANK(A4186),"",SUMIF($A$3:$A4186,Q$2,$B$3:$B4186))</f>
        <v/>
      </c>
      <c r="R4186" t="str">
        <f>IF(ISBLANK(A4186),"",SUMIF($A$3:$A4186,R$2,$B$3:$B4186))</f>
        <v/>
      </c>
      <c r="T4186" s="2" t="str">
        <f t="shared" si="523"/>
        <v/>
      </c>
      <c r="U4186" s="2" t="str">
        <f t="shared" si="524"/>
        <v/>
      </c>
      <c r="V4186" s="2" t="str">
        <f t="shared" si="525"/>
        <v/>
      </c>
      <c r="W4186" s="2" t="str">
        <f t="shared" si="526"/>
        <v/>
      </c>
    </row>
    <row r="4187" spans="8:23" x14ac:dyDescent="0.3">
      <c r="H4187" s="12">
        <f t="shared" si="527"/>
        <v>0</v>
      </c>
      <c r="I4187" s="2" t="str">
        <f t="shared" si="520"/>
        <v/>
      </c>
      <c r="J4187" s="2" t="str">
        <f>IF(ISBLANK(A4187),"",-SUM(I$3:I4187))</f>
        <v/>
      </c>
      <c r="K4187" s="2" t="str">
        <f t="shared" si="521"/>
        <v/>
      </c>
      <c r="L4187" s="7" t="str">
        <f t="shared" si="522"/>
        <v/>
      </c>
      <c r="M4187" s="7" t="str">
        <f>IF(ISBLANK(A4187),"",K4187/($M$1+SUM(K$3:K4186)))</f>
        <v/>
      </c>
      <c r="N4187" t="str">
        <f>IF(ISBLANK(A4187),"",IF(H4188=0,NETWORKDAYS($H$3,H4187,holiday!$B$2:$B$10),IF(DAY(H4187)&lt;DAY(H4188),NETWORKDAYS($H$3,H4187,holiday!$B$2:$B$10),0)))</f>
        <v/>
      </c>
      <c r="O4187" t="str">
        <f>IF(ISBLANK(A4187),"",SUMIF($A$3:$A4187,O$2,$B$3:$B4187))</f>
        <v/>
      </c>
      <c r="P4187" t="str">
        <f>IF(ISBLANK(A4187),"",SUMIF($A$3:$A4187,P$2,$B$3:$B4187))</f>
        <v/>
      </c>
      <c r="Q4187" t="str">
        <f>IF(ISBLANK(A4187),"",SUMIF($A$3:$A4187,Q$2,$B$3:$B4187))</f>
        <v/>
      </c>
      <c r="R4187" t="str">
        <f>IF(ISBLANK(A4187),"",SUMIF($A$3:$A4187,R$2,$B$3:$B4187))</f>
        <v/>
      </c>
      <c r="T4187" s="2" t="str">
        <f t="shared" si="523"/>
        <v/>
      </c>
      <c r="U4187" s="2" t="str">
        <f t="shared" si="524"/>
        <v/>
      </c>
      <c r="V4187" s="2" t="str">
        <f t="shared" si="525"/>
        <v/>
      </c>
      <c r="W4187" s="2" t="str">
        <f t="shared" si="526"/>
        <v/>
      </c>
    </row>
    <row r="4188" spans="8:23" x14ac:dyDescent="0.3">
      <c r="H4188" s="12">
        <f t="shared" si="527"/>
        <v>0</v>
      </c>
      <c r="I4188" s="2" t="str">
        <f t="shared" si="520"/>
        <v/>
      </c>
      <c r="J4188" s="2" t="str">
        <f>IF(ISBLANK(A4188),"",-SUM(I$3:I4188))</f>
        <v/>
      </c>
      <c r="K4188" s="2" t="str">
        <f t="shared" si="521"/>
        <v/>
      </c>
      <c r="L4188" s="7" t="str">
        <f t="shared" si="522"/>
        <v/>
      </c>
      <c r="M4188" s="7" t="str">
        <f>IF(ISBLANK(A4188),"",K4188/($M$1+SUM(K$3:K4187)))</f>
        <v/>
      </c>
      <c r="N4188" t="str">
        <f>IF(ISBLANK(A4188),"",IF(H4189=0,NETWORKDAYS($H$3,H4188,holiday!$B$2:$B$10),IF(DAY(H4188)&lt;DAY(H4189),NETWORKDAYS($H$3,H4188,holiday!$B$2:$B$10),0)))</f>
        <v/>
      </c>
      <c r="O4188" t="str">
        <f>IF(ISBLANK(A4188),"",SUMIF($A$3:$A4188,O$2,$B$3:$B4188))</f>
        <v/>
      </c>
      <c r="P4188" t="str">
        <f>IF(ISBLANK(A4188),"",SUMIF($A$3:$A4188,P$2,$B$3:$B4188))</f>
        <v/>
      </c>
      <c r="Q4188" t="str">
        <f>IF(ISBLANK(A4188),"",SUMIF($A$3:$A4188,Q$2,$B$3:$B4188))</f>
        <v/>
      </c>
      <c r="R4188" t="str">
        <f>IF(ISBLANK(A4188),"",SUMIF($A$3:$A4188,R$2,$B$3:$B4188))</f>
        <v/>
      </c>
      <c r="T4188" s="2" t="str">
        <f t="shared" si="523"/>
        <v/>
      </c>
      <c r="U4188" s="2" t="str">
        <f t="shared" si="524"/>
        <v/>
      </c>
      <c r="V4188" s="2" t="str">
        <f t="shared" si="525"/>
        <v/>
      </c>
      <c r="W4188" s="2" t="str">
        <f t="shared" si="526"/>
        <v/>
      </c>
    </row>
    <row r="4189" spans="8:23" x14ac:dyDescent="0.3">
      <c r="H4189" s="12">
        <f t="shared" si="527"/>
        <v>0</v>
      </c>
      <c r="I4189" s="2" t="str">
        <f t="shared" si="520"/>
        <v/>
      </c>
      <c r="J4189" s="2" t="str">
        <f>IF(ISBLANK(A4189),"",-SUM(I$3:I4189))</f>
        <v/>
      </c>
      <c r="K4189" s="2" t="str">
        <f t="shared" si="521"/>
        <v/>
      </c>
      <c r="L4189" s="7" t="str">
        <f t="shared" si="522"/>
        <v/>
      </c>
      <c r="M4189" s="7" t="str">
        <f>IF(ISBLANK(A4189),"",K4189/($M$1+SUM(K$3:K4188)))</f>
        <v/>
      </c>
      <c r="N4189" t="str">
        <f>IF(ISBLANK(A4189),"",IF(H4190=0,NETWORKDAYS($H$3,H4189,holiday!$B$2:$B$10),IF(DAY(H4189)&lt;DAY(H4190),NETWORKDAYS($H$3,H4189,holiday!$B$2:$B$10),0)))</f>
        <v/>
      </c>
      <c r="O4189" t="str">
        <f>IF(ISBLANK(A4189),"",SUMIF($A$3:$A4189,O$2,$B$3:$B4189))</f>
        <v/>
      </c>
      <c r="P4189" t="str">
        <f>IF(ISBLANK(A4189),"",SUMIF($A$3:$A4189,P$2,$B$3:$B4189))</f>
        <v/>
      </c>
      <c r="Q4189" t="str">
        <f>IF(ISBLANK(A4189),"",SUMIF($A$3:$A4189,Q$2,$B$3:$B4189))</f>
        <v/>
      </c>
      <c r="R4189" t="str">
        <f>IF(ISBLANK(A4189),"",SUMIF($A$3:$A4189,R$2,$B$3:$B4189))</f>
        <v/>
      </c>
      <c r="T4189" s="2" t="str">
        <f t="shared" si="523"/>
        <v/>
      </c>
      <c r="U4189" s="2" t="str">
        <f t="shared" si="524"/>
        <v/>
      </c>
      <c r="V4189" s="2" t="str">
        <f t="shared" si="525"/>
        <v/>
      </c>
      <c r="W4189" s="2" t="str">
        <f t="shared" si="526"/>
        <v/>
      </c>
    </row>
    <row r="4190" spans="8:23" x14ac:dyDescent="0.3">
      <c r="H4190" s="12">
        <f t="shared" si="527"/>
        <v>0</v>
      </c>
      <c r="I4190" s="2" t="str">
        <f t="shared" si="520"/>
        <v/>
      </c>
      <c r="J4190" s="2" t="str">
        <f>IF(ISBLANK(A4190),"",-SUM(I$3:I4190))</f>
        <v/>
      </c>
      <c r="K4190" s="2" t="str">
        <f t="shared" si="521"/>
        <v/>
      </c>
      <c r="L4190" s="7" t="str">
        <f t="shared" si="522"/>
        <v/>
      </c>
      <c r="M4190" s="7" t="str">
        <f>IF(ISBLANK(A4190),"",K4190/($M$1+SUM(K$3:K4189)))</f>
        <v/>
      </c>
      <c r="N4190" t="str">
        <f>IF(ISBLANK(A4190),"",IF(H4191=0,NETWORKDAYS($H$3,H4190,holiday!$B$2:$B$10),IF(DAY(H4190)&lt;DAY(H4191),NETWORKDAYS($H$3,H4190,holiday!$B$2:$B$10),0)))</f>
        <v/>
      </c>
      <c r="O4190" t="str">
        <f>IF(ISBLANK(A4190),"",SUMIF($A$3:$A4190,O$2,$B$3:$B4190))</f>
        <v/>
      </c>
      <c r="P4190" t="str">
        <f>IF(ISBLANK(A4190),"",SUMIF($A$3:$A4190,P$2,$B$3:$B4190))</f>
        <v/>
      </c>
      <c r="Q4190" t="str">
        <f>IF(ISBLANK(A4190),"",SUMIF($A$3:$A4190,Q$2,$B$3:$B4190))</f>
        <v/>
      </c>
      <c r="R4190" t="str">
        <f>IF(ISBLANK(A4190),"",SUMIF($A$3:$A4190,R$2,$B$3:$B4190))</f>
        <v/>
      </c>
      <c r="T4190" s="2" t="str">
        <f t="shared" si="523"/>
        <v/>
      </c>
      <c r="U4190" s="2" t="str">
        <f t="shared" si="524"/>
        <v/>
      </c>
      <c r="V4190" s="2" t="str">
        <f t="shared" si="525"/>
        <v/>
      </c>
      <c r="W4190" s="2" t="str">
        <f t="shared" si="526"/>
        <v/>
      </c>
    </row>
    <row r="4191" spans="8:23" x14ac:dyDescent="0.3">
      <c r="H4191" s="12">
        <f t="shared" si="527"/>
        <v>0</v>
      </c>
      <c r="I4191" s="2" t="str">
        <f t="shared" si="520"/>
        <v/>
      </c>
      <c r="J4191" s="2" t="str">
        <f>IF(ISBLANK(A4191),"",-SUM(I$3:I4191))</f>
        <v/>
      </c>
      <c r="K4191" s="2" t="str">
        <f t="shared" si="521"/>
        <v/>
      </c>
      <c r="L4191" s="7" t="str">
        <f t="shared" si="522"/>
        <v/>
      </c>
      <c r="M4191" s="7" t="str">
        <f>IF(ISBLANK(A4191),"",K4191/($M$1+SUM(K$3:K4190)))</f>
        <v/>
      </c>
      <c r="N4191" t="str">
        <f>IF(ISBLANK(A4191),"",IF(H4192=0,NETWORKDAYS($H$3,H4191,holiday!$B$2:$B$10),IF(DAY(H4191)&lt;DAY(H4192),NETWORKDAYS($H$3,H4191,holiday!$B$2:$B$10),0)))</f>
        <v/>
      </c>
      <c r="O4191" t="str">
        <f>IF(ISBLANK(A4191),"",SUMIF($A$3:$A4191,O$2,$B$3:$B4191))</f>
        <v/>
      </c>
      <c r="P4191" t="str">
        <f>IF(ISBLANK(A4191),"",SUMIF($A$3:$A4191,P$2,$B$3:$B4191))</f>
        <v/>
      </c>
      <c r="Q4191" t="str">
        <f>IF(ISBLANK(A4191),"",SUMIF($A$3:$A4191,Q$2,$B$3:$B4191))</f>
        <v/>
      </c>
      <c r="R4191" t="str">
        <f>IF(ISBLANK(A4191),"",SUMIF($A$3:$A4191,R$2,$B$3:$B4191))</f>
        <v/>
      </c>
      <c r="T4191" s="2" t="str">
        <f t="shared" si="523"/>
        <v/>
      </c>
      <c r="U4191" s="2" t="str">
        <f t="shared" si="524"/>
        <v/>
      </c>
      <c r="V4191" s="2" t="str">
        <f t="shared" si="525"/>
        <v/>
      </c>
      <c r="W4191" s="2" t="str">
        <f t="shared" si="526"/>
        <v/>
      </c>
    </row>
    <row r="4192" spans="8:23" x14ac:dyDescent="0.3">
      <c r="H4192" s="12">
        <f t="shared" si="527"/>
        <v>0</v>
      </c>
      <c r="I4192" s="2" t="str">
        <f t="shared" si="520"/>
        <v/>
      </c>
      <c r="J4192" s="2" t="str">
        <f>IF(ISBLANK(A4192),"",-SUM(I$3:I4192))</f>
        <v/>
      </c>
      <c r="K4192" s="2" t="str">
        <f t="shared" si="521"/>
        <v/>
      </c>
      <c r="L4192" s="7" t="str">
        <f t="shared" si="522"/>
        <v/>
      </c>
      <c r="M4192" s="7" t="str">
        <f>IF(ISBLANK(A4192),"",K4192/($M$1+SUM(K$3:K4191)))</f>
        <v/>
      </c>
      <c r="N4192" t="str">
        <f>IF(ISBLANK(A4192),"",IF(H4193=0,NETWORKDAYS($H$3,H4192,holiday!$B$2:$B$10),IF(DAY(H4192)&lt;DAY(H4193),NETWORKDAYS($H$3,H4192,holiday!$B$2:$B$10),0)))</f>
        <v/>
      </c>
      <c r="O4192" t="str">
        <f>IF(ISBLANK(A4192),"",SUMIF($A$3:$A4192,O$2,$B$3:$B4192))</f>
        <v/>
      </c>
      <c r="P4192" t="str">
        <f>IF(ISBLANK(A4192),"",SUMIF($A$3:$A4192,P$2,$B$3:$B4192))</f>
        <v/>
      </c>
      <c r="Q4192" t="str">
        <f>IF(ISBLANK(A4192),"",SUMIF($A$3:$A4192,Q$2,$B$3:$B4192))</f>
        <v/>
      </c>
      <c r="R4192" t="str">
        <f>IF(ISBLANK(A4192),"",SUMIF($A$3:$A4192,R$2,$B$3:$B4192))</f>
        <v/>
      </c>
      <c r="T4192" s="2" t="str">
        <f t="shared" si="523"/>
        <v/>
      </c>
      <c r="U4192" s="2" t="str">
        <f t="shared" si="524"/>
        <v/>
      </c>
      <c r="V4192" s="2" t="str">
        <f t="shared" si="525"/>
        <v/>
      </c>
      <c r="W4192" s="2" t="str">
        <f t="shared" si="526"/>
        <v/>
      </c>
    </row>
    <row r="4193" spans="8:23" x14ac:dyDescent="0.3">
      <c r="H4193" s="12">
        <f t="shared" si="527"/>
        <v>0</v>
      </c>
      <c r="I4193" s="2" t="str">
        <f t="shared" si="520"/>
        <v/>
      </c>
      <c r="J4193" s="2" t="str">
        <f>IF(ISBLANK(A4193),"",-SUM(I$3:I4193))</f>
        <v/>
      </c>
      <c r="K4193" s="2" t="str">
        <f t="shared" si="521"/>
        <v/>
      </c>
      <c r="L4193" s="7" t="str">
        <f t="shared" si="522"/>
        <v/>
      </c>
      <c r="M4193" s="7" t="str">
        <f>IF(ISBLANK(A4193),"",K4193/($M$1+SUM(K$3:K4192)))</f>
        <v/>
      </c>
      <c r="N4193" t="str">
        <f>IF(ISBLANK(A4193),"",IF(H4194=0,NETWORKDAYS($H$3,H4193,holiday!$B$2:$B$10),IF(DAY(H4193)&lt;DAY(H4194),NETWORKDAYS($H$3,H4193,holiday!$B$2:$B$10),0)))</f>
        <v/>
      </c>
      <c r="O4193" t="str">
        <f>IF(ISBLANK(A4193),"",SUMIF($A$3:$A4193,O$2,$B$3:$B4193))</f>
        <v/>
      </c>
      <c r="P4193" t="str">
        <f>IF(ISBLANK(A4193),"",SUMIF($A$3:$A4193,P$2,$B$3:$B4193))</f>
        <v/>
      </c>
      <c r="Q4193" t="str">
        <f>IF(ISBLANK(A4193),"",SUMIF($A$3:$A4193,Q$2,$B$3:$B4193))</f>
        <v/>
      </c>
      <c r="R4193" t="str">
        <f>IF(ISBLANK(A4193),"",SUMIF($A$3:$A4193,R$2,$B$3:$B4193))</f>
        <v/>
      </c>
      <c r="T4193" s="2" t="str">
        <f t="shared" si="523"/>
        <v/>
      </c>
      <c r="U4193" s="2" t="str">
        <f t="shared" si="524"/>
        <v/>
      </c>
      <c r="V4193" s="2" t="str">
        <f t="shared" si="525"/>
        <v/>
      </c>
      <c r="W4193" s="2" t="str">
        <f t="shared" si="526"/>
        <v/>
      </c>
    </row>
    <row r="4194" spans="8:23" x14ac:dyDescent="0.3">
      <c r="H4194" s="12">
        <f t="shared" si="527"/>
        <v>0</v>
      </c>
      <c r="I4194" s="2" t="str">
        <f t="shared" si="520"/>
        <v/>
      </c>
      <c r="J4194" s="2" t="str">
        <f>IF(ISBLANK(A4194),"",-SUM(I$3:I4194))</f>
        <v/>
      </c>
      <c r="K4194" s="2" t="str">
        <f t="shared" si="521"/>
        <v/>
      </c>
      <c r="L4194" s="7" t="str">
        <f t="shared" si="522"/>
        <v/>
      </c>
      <c r="M4194" s="7" t="str">
        <f>IF(ISBLANK(A4194),"",K4194/($M$1+SUM(K$3:K4193)))</f>
        <v/>
      </c>
      <c r="N4194" t="str">
        <f>IF(ISBLANK(A4194),"",IF(H4195=0,NETWORKDAYS($H$3,H4194,holiday!$B$2:$B$10),IF(DAY(H4194)&lt;DAY(H4195),NETWORKDAYS($H$3,H4194,holiday!$B$2:$B$10),0)))</f>
        <v/>
      </c>
      <c r="O4194" t="str">
        <f>IF(ISBLANK(A4194),"",SUMIF($A$3:$A4194,O$2,$B$3:$B4194))</f>
        <v/>
      </c>
      <c r="P4194" t="str">
        <f>IF(ISBLANK(A4194),"",SUMIF($A$3:$A4194,P$2,$B$3:$B4194))</f>
        <v/>
      </c>
      <c r="Q4194" t="str">
        <f>IF(ISBLANK(A4194),"",SUMIF($A$3:$A4194,Q$2,$B$3:$B4194))</f>
        <v/>
      </c>
      <c r="R4194" t="str">
        <f>IF(ISBLANK(A4194),"",SUMIF($A$3:$A4194,R$2,$B$3:$B4194))</f>
        <v/>
      </c>
      <c r="T4194" s="2" t="str">
        <f t="shared" si="523"/>
        <v/>
      </c>
      <c r="U4194" s="2" t="str">
        <f t="shared" si="524"/>
        <v/>
      </c>
      <c r="V4194" s="2" t="str">
        <f t="shared" si="525"/>
        <v/>
      </c>
      <c r="W4194" s="2" t="str">
        <f t="shared" si="526"/>
        <v/>
      </c>
    </row>
    <row r="4195" spans="8:23" x14ac:dyDescent="0.3">
      <c r="H4195" s="12">
        <f t="shared" si="527"/>
        <v>0</v>
      </c>
      <c r="I4195" s="2" t="str">
        <f t="shared" si="520"/>
        <v/>
      </c>
      <c r="J4195" s="2" t="str">
        <f>IF(ISBLANK(A4195),"",-SUM(I$3:I4195))</f>
        <v/>
      </c>
      <c r="K4195" s="2" t="str">
        <f t="shared" si="521"/>
        <v/>
      </c>
      <c r="L4195" s="7" t="str">
        <f t="shared" si="522"/>
        <v/>
      </c>
      <c r="M4195" s="7" t="str">
        <f>IF(ISBLANK(A4195),"",K4195/($M$1+SUM(K$3:K4194)))</f>
        <v/>
      </c>
      <c r="N4195" t="str">
        <f>IF(ISBLANK(A4195),"",IF(H4196=0,NETWORKDAYS($H$3,H4195,holiday!$B$2:$B$10),IF(DAY(H4195)&lt;DAY(H4196),NETWORKDAYS($H$3,H4195,holiday!$B$2:$B$10),0)))</f>
        <v/>
      </c>
      <c r="O4195" t="str">
        <f>IF(ISBLANK(A4195),"",SUMIF($A$3:$A4195,O$2,$B$3:$B4195))</f>
        <v/>
      </c>
      <c r="P4195" t="str">
        <f>IF(ISBLANK(A4195),"",SUMIF($A$3:$A4195,P$2,$B$3:$B4195))</f>
        <v/>
      </c>
      <c r="Q4195" t="str">
        <f>IF(ISBLANK(A4195),"",SUMIF($A$3:$A4195,Q$2,$B$3:$B4195))</f>
        <v/>
      </c>
      <c r="R4195" t="str">
        <f>IF(ISBLANK(A4195),"",SUMIF($A$3:$A4195,R$2,$B$3:$B4195))</f>
        <v/>
      </c>
      <c r="T4195" s="2" t="str">
        <f t="shared" si="523"/>
        <v/>
      </c>
      <c r="U4195" s="2" t="str">
        <f t="shared" si="524"/>
        <v/>
      </c>
      <c r="V4195" s="2" t="str">
        <f t="shared" si="525"/>
        <v/>
      </c>
      <c r="W4195" s="2" t="str">
        <f t="shared" si="526"/>
        <v/>
      </c>
    </row>
    <row r="4196" spans="8:23" x14ac:dyDescent="0.3">
      <c r="H4196" s="12">
        <f t="shared" si="527"/>
        <v>0</v>
      </c>
      <c r="I4196" s="2" t="str">
        <f t="shared" si="520"/>
        <v/>
      </c>
      <c r="J4196" s="2" t="str">
        <f>IF(ISBLANK(A4196),"",-SUM(I$3:I4196))</f>
        <v/>
      </c>
      <c r="K4196" s="2" t="str">
        <f t="shared" si="521"/>
        <v/>
      </c>
      <c r="L4196" s="7" t="str">
        <f t="shared" si="522"/>
        <v/>
      </c>
      <c r="M4196" s="7" t="str">
        <f>IF(ISBLANK(A4196),"",K4196/($M$1+SUM(K$3:K4195)))</f>
        <v/>
      </c>
      <c r="N4196" t="str">
        <f>IF(ISBLANK(A4196),"",IF(H4197=0,NETWORKDAYS($H$3,H4196,holiday!$B$2:$B$10),IF(DAY(H4196)&lt;DAY(H4197),NETWORKDAYS($H$3,H4196,holiday!$B$2:$B$10),0)))</f>
        <v/>
      </c>
      <c r="O4196" t="str">
        <f>IF(ISBLANK(A4196),"",SUMIF($A$3:$A4196,O$2,$B$3:$B4196))</f>
        <v/>
      </c>
      <c r="P4196" t="str">
        <f>IF(ISBLANK(A4196),"",SUMIF($A$3:$A4196,P$2,$B$3:$B4196))</f>
        <v/>
      </c>
      <c r="Q4196" t="str">
        <f>IF(ISBLANK(A4196),"",SUMIF($A$3:$A4196,Q$2,$B$3:$B4196))</f>
        <v/>
      </c>
      <c r="R4196" t="str">
        <f>IF(ISBLANK(A4196),"",SUMIF($A$3:$A4196,R$2,$B$3:$B4196))</f>
        <v/>
      </c>
      <c r="T4196" s="2" t="str">
        <f t="shared" si="523"/>
        <v/>
      </c>
      <c r="U4196" s="2" t="str">
        <f t="shared" si="524"/>
        <v/>
      </c>
      <c r="V4196" s="2" t="str">
        <f t="shared" si="525"/>
        <v/>
      </c>
      <c r="W4196" s="2" t="str">
        <f t="shared" si="526"/>
        <v/>
      </c>
    </row>
    <row r="4197" spans="8:23" x14ac:dyDescent="0.3">
      <c r="H4197" s="12">
        <f t="shared" si="527"/>
        <v>0</v>
      </c>
      <c r="I4197" s="2" t="str">
        <f t="shared" si="520"/>
        <v/>
      </c>
      <c r="J4197" s="2" t="str">
        <f>IF(ISBLANK(A4197),"",-SUM(I$3:I4197))</f>
        <v/>
      </c>
      <c r="K4197" s="2" t="str">
        <f t="shared" si="521"/>
        <v/>
      </c>
      <c r="L4197" s="7" t="str">
        <f t="shared" si="522"/>
        <v/>
      </c>
      <c r="M4197" s="7" t="str">
        <f>IF(ISBLANK(A4197),"",K4197/($M$1+SUM(K$3:K4196)))</f>
        <v/>
      </c>
      <c r="N4197" t="str">
        <f>IF(ISBLANK(A4197),"",IF(H4198=0,NETWORKDAYS($H$3,H4197,holiday!$B$2:$B$10),IF(DAY(H4197)&lt;DAY(H4198),NETWORKDAYS($H$3,H4197,holiday!$B$2:$B$10),0)))</f>
        <v/>
      </c>
      <c r="O4197" t="str">
        <f>IF(ISBLANK(A4197),"",SUMIF($A$3:$A4197,O$2,$B$3:$B4197))</f>
        <v/>
      </c>
      <c r="P4197" t="str">
        <f>IF(ISBLANK(A4197),"",SUMIF($A$3:$A4197,P$2,$B$3:$B4197))</f>
        <v/>
      </c>
      <c r="Q4197" t="str">
        <f>IF(ISBLANK(A4197),"",SUMIF($A$3:$A4197,Q$2,$B$3:$B4197))</f>
        <v/>
      </c>
      <c r="R4197" t="str">
        <f>IF(ISBLANK(A4197),"",SUMIF($A$3:$A4197,R$2,$B$3:$B4197))</f>
        <v/>
      </c>
      <c r="T4197" s="2" t="str">
        <f t="shared" si="523"/>
        <v/>
      </c>
      <c r="U4197" s="2" t="str">
        <f t="shared" si="524"/>
        <v/>
      </c>
      <c r="V4197" s="2" t="str">
        <f t="shared" si="525"/>
        <v/>
      </c>
      <c r="W4197" s="2" t="str">
        <f t="shared" si="526"/>
        <v/>
      </c>
    </row>
    <row r="4198" spans="8:23" x14ac:dyDescent="0.3">
      <c r="H4198" s="12">
        <f t="shared" si="527"/>
        <v>0</v>
      </c>
      <c r="I4198" s="2" t="str">
        <f t="shared" si="520"/>
        <v/>
      </c>
      <c r="J4198" s="2" t="str">
        <f>IF(ISBLANK(A4198),"",-SUM(I$3:I4198))</f>
        <v/>
      </c>
      <c r="K4198" s="2" t="str">
        <f t="shared" si="521"/>
        <v/>
      </c>
      <c r="L4198" s="7" t="str">
        <f t="shared" si="522"/>
        <v/>
      </c>
      <c r="M4198" s="7" t="str">
        <f>IF(ISBLANK(A4198),"",K4198/($M$1+SUM(K$3:K4197)))</f>
        <v/>
      </c>
      <c r="N4198" t="str">
        <f>IF(ISBLANK(A4198),"",IF(H4199=0,NETWORKDAYS($H$3,H4198,holiday!$B$2:$B$10),IF(DAY(H4198)&lt;DAY(H4199),NETWORKDAYS($H$3,H4198,holiday!$B$2:$B$10),0)))</f>
        <v/>
      </c>
      <c r="O4198" t="str">
        <f>IF(ISBLANK(A4198),"",SUMIF($A$3:$A4198,O$2,$B$3:$B4198))</f>
        <v/>
      </c>
      <c r="P4198" t="str">
        <f>IF(ISBLANK(A4198),"",SUMIF($A$3:$A4198,P$2,$B$3:$B4198))</f>
        <v/>
      </c>
      <c r="Q4198" t="str">
        <f>IF(ISBLANK(A4198),"",SUMIF($A$3:$A4198,Q$2,$B$3:$B4198))</f>
        <v/>
      </c>
      <c r="R4198" t="str">
        <f>IF(ISBLANK(A4198),"",SUMIF($A$3:$A4198,R$2,$B$3:$B4198))</f>
        <v/>
      </c>
      <c r="T4198" s="2" t="str">
        <f t="shared" si="523"/>
        <v/>
      </c>
      <c r="U4198" s="2" t="str">
        <f t="shared" si="524"/>
        <v/>
      </c>
      <c r="V4198" s="2" t="str">
        <f t="shared" si="525"/>
        <v/>
      </c>
      <c r="W4198" s="2" t="str">
        <f t="shared" si="526"/>
        <v/>
      </c>
    </row>
    <row r="4199" spans="8:23" x14ac:dyDescent="0.3">
      <c r="H4199" s="12">
        <f t="shared" si="527"/>
        <v>0</v>
      </c>
      <c r="I4199" s="2" t="str">
        <f t="shared" si="520"/>
        <v/>
      </c>
      <c r="J4199" s="2" t="str">
        <f>IF(ISBLANK(A4199),"",-SUM(I$3:I4199))</f>
        <v/>
      </c>
      <c r="K4199" s="2" t="str">
        <f t="shared" si="521"/>
        <v/>
      </c>
      <c r="L4199" s="7" t="str">
        <f t="shared" si="522"/>
        <v/>
      </c>
      <c r="M4199" s="7" t="str">
        <f>IF(ISBLANK(A4199),"",K4199/($M$1+SUM(K$3:K4198)))</f>
        <v/>
      </c>
      <c r="N4199" t="str">
        <f>IF(ISBLANK(A4199),"",IF(H4200=0,NETWORKDAYS($H$3,H4199,holiday!$B$2:$B$10),IF(DAY(H4199)&lt;DAY(H4200),NETWORKDAYS($H$3,H4199,holiday!$B$2:$B$10),0)))</f>
        <v/>
      </c>
      <c r="O4199" t="str">
        <f>IF(ISBLANK(A4199),"",SUMIF($A$3:$A4199,O$2,$B$3:$B4199))</f>
        <v/>
      </c>
      <c r="P4199" t="str">
        <f>IF(ISBLANK(A4199),"",SUMIF($A$3:$A4199,P$2,$B$3:$B4199))</f>
        <v/>
      </c>
      <c r="Q4199" t="str">
        <f>IF(ISBLANK(A4199),"",SUMIF($A$3:$A4199,Q$2,$B$3:$B4199))</f>
        <v/>
      </c>
      <c r="R4199" t="str">
        <f>IF(ISBLANK(A4199),"",SUMIF($A$3:$A4199,R$2,$B$3:$B4199))</f>
        <v/>
      </c>
      <c r="T4199" s="2" t="str">
        <f t="shared" si="523"/>
        <v/>
      </c>
      <c r="U4199" s="2" t="str">
        <f t="shared" si="524"/>
        <v/>
      </c>
      <c r="V4199" s="2" t="str">
        <f t="shared" si="525"/>
        <v/>
      </c>
      <c r="W4199" s="2" t="str">
        <f t="shared" si="526"/>
        <v/>
      </c>
    </row>
    <row r="4200" spans="8:23" x14ac:dyDescent="0.3">
      <c r="H4200" s="12">
        <f t="shared" si="527"/>
        <v>0</v>
      </c>
      <c r="I4200" s="2" t="str">
        <f t="shared" ref="I4200:I4263" si="528">IF(ISBLANK(A4200),"",-B4200*C4200)</f>
        <v/>
      </c>
      <c r="J4200" s="2" t="str">
        <f>IF(ISBLANK(A4200),"",-SUM(I$3:I4200))</f>
        <v/>
      </c>
      <c r="K4200" s="2" t="str">
        <f t="shared" ref="K4200:K4263" si="529">IF(ISBLANK(A4200),"",SUMPRODUCT(O4200:R4200,T4200:W4200)-J4200)</f>
        <v/>
      </c>
      <c r="L4200" s="7" t="str">
        <f t="shared" ref="L4200:L4263" si="530">IF(ISBLANK(A4200),"",K4200/$M$1)</f>
        <v/>
      </c>
      <c r="M4200" s="7" t="str">
        <f>IF(ISBLANK(A4200),"",K4200/($M$1+SUM(K$3:K4199)))</f>
        <v/>
      </c>
      <c r="N4200" t="str">
        <f>IF(ISBLANK(A4200),"",IF(H4201=0,NETWORKDAYS($H$3,H4200,holiday!$B$2:$B$10),IF(DAY(H4200)&lt;DAY(H4201),NETWORKDAYS($H$3,H4200,holiday!$B$2:$B$10),0)))</f>
        <v/>
      </c>
      <c r="O4200" t="str">
        <f>IF(ISBLANK(A4200),"",SUMIF($A$3:$A4200,O$2,$B$3:$B4200))</f>
        <v/>
      </c>
      <c r="P4200" t="str">
        <f>IF(ISBLANK(A4200),"",SUMIF($A$3:$A4200,P$2,$B$3:$B4200))</f>
        <v/>
      </c>
      <c r="Q4200" t="str">
        <f>IF(ISBLANK(A4200),"",SUMIF($A$3:$A4200,Q$2,$B$3:$B4200))</f>
        <v/>
      </c>
      <c r="R4200" t="str">
        <f>IF(ISBLANK(A4200),"",SUMIF($A$3:$A4200,R$2,$B$3:$B4200))</f>
        <v/>
      </c>
      <c r="T4200" s="2" t="str">
        <f t="shared" ref="T4200:T4263" si="531">IF(ISBLANK(A4200),"",IF($A4200=T$2,$C4200,T4199))</f>
        <v/>
      </c>
      <c r="U4200" s="2" t="str">
        <f t="shared" ref="U4200:U4263" si="532">IF(ISBLANK(A4200),"",IF($A4200=U$2,$C4200,U4199))</f>
        <v/>
      </c>
      <c r="V4200" s="2" t="str">
        <f t="shared" ref="V4200:V4263" si="533">IF(ISBLANK(A4200),"",IF($A4200=V$2,$C4200,V4199))</f>
        <v/>
      </c>
      <c r="W4200" s="2" t="str">
        <f t="shared" ref="W4200:W4263" si="534">IF(ISBLANK(A4200),"",IF($A4200=W$2,$C4200,W4199))</f>
        <v/>
      </c>
    </row>
    <row r="4201" spans="8:23" x14ac:dyDescent="0.3">
      <c r="H4201" s="12">
        <f t="shared" si="527"/>
        <v>0</v>
      </c>
      <c r="I4201" s="2" t="str">
        <f t="shared" si="528"/>
        <v/>
      </c>
      <c r="J4201" s="2" t="str">
        <f>IF(ISBLANK(A4201),"",-SUM(I$3:I4201))</f>
        <v/>
      </c>
      <c r="K4201" s="2" t="str">
        <f t="shared" si="529"/>
        <v/>
      </c>
      <c r="L4201" s="7" t="str">
        <f t="shared" si="530"/>
        <v/>
      </c>
      <c r="M4201" s="7" t="str">
        <f>IF(ISBLANK(A4201),"",K4201/($M$1+SUM(K$3:K4200)))</f>
        <v/>
      </c>
      <c r="N4201" t="str">
        <f>IF(ISBLANK(A4201),"",IF(H4202=0,NETWORKDAYS($H$3,H4201,holiday!$B$2:$B$10),IF(DAY(H4201)&lt;DAY(H4202),NETWORKDAYS($H$3,H4201,holiday!$B$2:$B$10),0)))</f>
        <v/>
      </c>
      <c r="O4201" t="str">
        <f>IF(ISBLANK(A4201),"",SUMIF($A$3:$A4201,O$2,$B$3:$B4201))</f>
        <v/>
      </c>
      <c r="P4201" t="str">
        <f>IF(ISBLANK(A4201),"",SUMIF($A$3:$A4201,P$2,$B$3:$B4201))</f>
        <v/>
      </c>
      <c r="Q4201" t="str">
        <f>IF(ISBLANK(A4201),"",SUMIF($A$3:$A4201,Q$2,$B$3:$B4201))</f>
        <v/>
      </c>
      <c r="R4201" t="str">
        <f>IF(ISBLANK(A4201),"",SUMIF($A$3:$A4201,R$2,$B$3:$B4201))</f>
        <v/>
      </c>
      <c r="T4201" s="2" t="str">
        <f t="shared" si="531"/>
        <v/>
      </c>
      <c r="U4201" s="2" t="str">
        <f t="shared" si="532"/>
        <v/>
      </c>
      <c r="V4201" s="2" t="str">
        <f t="shared" si="533"/>
        <v/>
      </c>
      <c r="W4201" s="2" t="str">
        <f t="shared" si="534"/>
        <v/>
      </c>
    </row>
    <row r="4202" spans="8:23" x14ac:dyDescent="0.3">
      <c r="H4202" s="12">
        <f t="shared" si="527"/>
        <v>0</v>
      </c>
      <c r="I4202" s="2" t="str">
        <f t="shared" si="528"/>
        <v/>
      </c>
      <c r="J4202" s="2" t="str">
        <f>IF(ISBLANK(A4202),"",-SUM(I$3:I4202))</f>
        <v/>
      </c>
      <c r="K4202" s="2" t="str">
        <f t="shared" si="529"/>
        <v/>
      </c>
      <c r="L4202" s="7" t="str">
        <f t="shared" si="530"/>
        <v/>
      </c>
      <c r="M4202" s="7" t="str">
        <f>IF(ISBLANK(A4202),"",K4202/($M$1+SUM(K$3:K4201)))</f>
        <v/>
      </c>
      <c r="N4202" t="str">
        <f>IF(ISBLANK(A4202),"",IF(H4203=0,NETWORKDAYS($H$3,H4202,holiday!$B$2:$B$10),IF(DAY(H4202)&lt;DAY(H4203),NETWORKDAYS($H$3,H4202,holiday!$B$2:$B$10),0)))</f>
        <v/>
      </c>
      <c r="O4202" t="str">
        <f>IF(ISBLANK(A4202),"",SUMIF($A$3:$A4202,O$2,$B$3:$B4202))</f>
        <v/>
      </c>
      <c r="P4202" t="str">
        <f>IF(ISBLANK(A4202),"",SUMIF($A$3:$A4202,P$2,$B$3:$B4202))</f>
        <v/>
      </c>
      <c r="Q4202" t="str">
        <f>IF(ISBLANK(A4202),"",SUMIF($A$3:$A4202,Q$2,$B$3:$B4202))</f>
        <v/>
      </c>
      <c r="R4202" t="str">
        <f>IF(ISBLANK(A4202),"",SUMIF($A$3:$A4202,R$2,$B$3:$B4202))</f>
        <v/>
      </c>
      <c r="T4202" s="2" t="str">
        <f t="shared" si="531"/>
        <v/>
      </c>
      <c r="U4202" s="2" t="str">
        <f t="shared" si="532"/>
        <v/>
      </c>
      <c r="V4202" s="2" t="str">
        <f t="shared" si="533"/>
        <v/>
      </c>
      <c r="W4202" s="2" t="str">
        <f t="shared" si="534"/>
        <v/>
      </c>
    </row>
    <row r="4203" spans="8:23" x14ac:dyDescent="0.3">
      <c r="H4203" s="12">
        <f t="shared" si="527"/>
        <v>0</v>
      </c>
      <c r="I4203" s="2" t="str">
        <f t="shared" si="528"/>
        <v/>
      </c>
      <c r="J4203" s="2" t="str">
        <f>IF(ISBLANK(A4203),"",-SUM(I$3:I4203))</f>
        <v/>
      </c>
      <c r="K4203" s="2" t="str">
        <f t="shared" si="529"/>
        <v/>
      </c>
      <c r="L4203" s="7" t="str">
        <f t="shared" si="530"/>
        <v/>
      </c>
      <c r="M4203" s="7" t="str">
        <f>IF(ISBLANK(A4203),"",K4203/($M$1+SUM(K$3:K4202)))</f>
        <v/>
      </c>
      <c r="N4203" t="str">
        <f>IF(ISBLANK(A4203),"",IF(H4204=0,NETWORKDAYS($H$3,H4203,holiday!$B$2:$B$10),IF(DAY(H4203)&lt;DAY(H4204),NETWORKDAYS($H$3,H4203,holiday!$B$2:$B$10),0)))</f>
        <v/>
      </c>
      <c r="O4203" t="str">
        <f>IF(ISBLANK(A4203),"",SUMIF($A$3:$A4203,O$2,$B$3:$B4203))</f>
        <v/>
      </c>
      <c r="P4203" t="str">
        <f>IF(ISBLANK(A4203),"",SUMIF($A$3:$A4203,P$2,$B$3:$B4203))</f>
        <v/>
      </c>
      <c r="Q4203" t="str">
        <f>IF(ISBLANK(A4203),"",SUMIF($A$3:$A4203,Q$2,$B$3:$B4203))</f>
        <v/>
      </c>
      <c r="R4203" t="str">
        <f>IF(ISBLANK(A4203),"",SUMIF($A$3:$A4203,R$2,$B$3:$B4203))</f>
        <v/>
      </c>
      <c r="T4203" s="2" t="str">
        <f t="shared" si="531"/>
        <v/>
      </c>
      <c r="U4203" s="2" t="str">
        <f t="shared" si="532"/>
        <v/>
      </c>
      <c r="V4203" s="2" t="str">
        <f t="shared" si="533"/>
        <v/>
      </c>
      <c r="W4203" s="2" t="str">
        <f t="shared" si="534"/>
        <v/>
      </c>
    </row>
    <row r="4204" spans="8:23" x14ac:dyDescent="0.3">
      <c r="H4204" s="12">
        <f t="shared" si="527"/>
        <v>0</v>
      </c>
      <c r="I4204" s="2" t="str">
        <f t="shared" si="528"/>
        <v/>
      </c>
      <c r="J4204" s="2" t="str">
        <f>IF(ISBLANK(A4204),"",-SUM(I$3:I4204))</f>
        <v/>
      </c>
      <c r="K4204" s="2" t="str">
        <f t="shared" si="529"/>
        <v/>
      </c>
      <c r="L4204" s="7" t="str">
        <f t="shared" si="530"/>
        <v/>
      </c>
      <c r="M4204" s="7" t="str">
        <f>IF(ISBLANK(A4204),"",K4204/($M$1+SUM(K$3:K4203)))</f>
        <v/>
      </c>
      <c r="N4204" t="str">
        <f>IF(ISBLANK(A4204),"",IF(H4205=0,NETWORKDAYS($H$3,H4204,holiday!$B$2:$B$10),IF(DAY(H4204)&lt;DAY(H4205),NETWORKDAYS($H$3,H4204,holiday!$B$2:$B$10),0)))</f>
        <v/>
      </c>
      <c r="O4204" t="str">
        <f>IF(ISBLANK(A4204),"",SUMIF($A$3:$A4204,O$2,$B$3:$B4204))</f>
        <v/>
      </c>
      <c r="P4204" t="str">
        <f>IF(ISBLANK(A4204),"",SUMIF($A$3:$A4204,P$2,$B$3:$B4204))</f>
        <v/>
      </c>
      <c r="Q4204" t="str">
        <f>IF(ISBLANK(A4204),"",SUMIF($A$3:$A4204,Q$2,$B$3:$B4204))</f>
        <v/>
      </c>
      <c r="R4204" t="str">
        <f>IF(ISBLANK(A4204),"",SUMIF($A$3:$A4204,R$2,$B$3:$B4204))</f>
        <v/>
      </c>
      <c r="T4204" s="2" t="str">
        <f t="shared" si="531"/>
        <v/>
      </c>
      <c r="U4204" s="2" t="str">
        <f t="shared" si="532"/>
        <v/>
      </c>
      <c r="V4204" s="2" t="str">
        <f t="shared" si="533"/>
        <v/>
      </c>
      <c r="W4204" s="2" t="str">
        <f t="shared" si="534"/>
        <v/>
      </c>
    </row>
    <row r="4205" spans="8:23" x14ac:dyDescent="0.3">
      <c r="H4205" s="12">
        <f t="shared" si="527"/>
        <v>0</v>
      </c>
      <c r="I4205" s="2" t="str">
        <f t="shared" si="528"/>
        <v/>
      </c>
      <c r="J4205" s="2" t="str">
        <f>IF(ISBLANK(A4205),"",-SUM(I$3:I4205))</f>
        <v/>
      </c>
      <c r="K4205" s="2" t="str">
        <f t="shared" si="529"/>
        <v/>
      </c>
      <c r="L4205" s="7" t="str">
        <f t="shared" si="530"/>
        <v/>
      </c>
      <c r="M4205" s="7" t="str">
        <f>IF(ISBLANK(A4205),"",K4205/($M$1+SUM(K$3:K4204)))</f>
        <v/>
      </c>
      <c r="N4205" t="str">
        <f>IF(ISBLANK(A4205),"",IF(H4206=0,NETWORKDAYS($H$3,H4205,holiday!$B$2:$B$10),IF(DAY(H4205)&lt;DAY(H4206),NETWORKDAYS($H$3,H4205,holiday!$B$2:$B$10),0)))</f>
        <v/>
      </c>
      <c r="O4205" t="str">
        <f>IF(ISBLANK(A4205),"",SUMIF($A$3:$A4205,O$2,$B$3:$B4205))</f>
        <v/>
      </c>
      <c r="P4205" t="str">
        <f>IF(ISBLANK(A4205),"",SUMIF($A$3:$A4205,P$2,$B$3:$B4205))</f>
        <v/>
      </c>
      <c r="Q4205" t="str">
        <f>IF(ISBLANK(A4205),"",SUMIF($A$3:$A4205,Q$2,$B$3:$B4205))</f>
        <v/>
      </c>
      <c r="R4205" t="str">
        <f>IF(ISBLANK(A4205),"",SUMIF($A$3:$A4205,R$2,$B$3:$B4205))</f>
        <v/>
      </c>
      <c r="T4205" s="2" t="str">
        <f t="shared" si="531"/>
        <v/>
      </c>
      <c r="U4205" s="2" t="str">
        <f t="shared" si="532"/>
        <v/>
      </c>
      <c r="V4205" s="2" t="str">
        <f t="shared" si="533"/>
        <v/>
      </c>
      <c r="W4205" s="2" t="str">
        <f t="shared" si="534"/>
        <v/>
      </c>
    </row>
    <row r="4206" spans="8:23" x14ac:dyDescent="0.3">
      <c r="H4206" s="12">
        <f t="shared" si="527"/>
        <v>0</v>
      </c>
      <c r="I4206" s="2" t="str">
        <f t="shared" si="528"/>
        <v/>
      </c>
      <c r="J4206" s="2" t="str">
        <f>IF(ISBLANK(A4206),"",-SUM(I$3:I4206))</f>
        <v/>
      </c>
      <c r="K4206" s="2" t="str">
        <f t="shared" si="529"/>
        <v/>
      </c>
      <c r="L4206" s="7" t="str">
        <f t="shared" si="530"/>
        <v/>
      </c>
      <c r="M4206" s="7" t="str">
        <f>IF(ISBLANK(A4206),"",K4206/($M$1+SUM(K$3:K4205)))</f>
        <v/>
      </c>
      <c r="N4206" t="str">
        <f>IF(ISBLANK(A4206),"",IF(H4207=0,NETWORKDAYS($H$3,H4206,holiday!$B$2:$B$10),IF(DAY(H4206)&lt;DAY(H4207),NETWORKDAYS($H$3,H4206,holiday!$B$2:$B$10),0)))</f>
        <v/>
      </c>
      <c r="O4206" t="str">
        <f>IF(ISBLANK(A4206),"",SUMIF($A$3:$A4206,O$2,$B$3:$B4206))</f>
        <v/>
      </c>
      <c r="P4206" t="str">
        <f>IF(ISBLANK(A4206),"",SUMIF($A$3:$A4206,P$2,$B$3:$B4206))</f>
        <v/>
      </c>
      <c r="Q4206" t="str">
        <f>IF(ISBLANK(A4206),"",SUMIF($A$3:$A4206,Q$2,$B$3:$B4206))</f>
        <v/>
      </c>
      <c r="R4206" t="str">
        <f>IF(ISBLANK(A4206),"",SUMIF($A$3:$A4206,R$2,$B$3:$B4206))</f>
        <v/>
      </c>
      <c r="T4206" s="2" t="str">
        <f t="shared" si="531"/>
        <v/>
      </c>
      <c r="U4206" s="2" t="str">
        <f t="shared" si="532"/>
        <v/>
      </c>
      <c r="V4206" s="2" t="str">
        <f t="shared" si="533"/>
        <v/>
      </c>
      <c r="W4206" s="2" t="str">
        <f t="shared" si="534"/>
        <v/>
      </c>
    </row>
    <row r="4207" spans="8:23" x14ac:dyDescent="0.3">
      <c r="H4207" s="12">
        <f t="shared" si="527"/>
        <v>0</v>
      </c>
      <c r="I4207" s="2" t="str">
        <f t="shared" si="528"/>
        <v/>
      </c>
      <c r="J4207" s="2" t="str">
        <f>IF(ISBLANK(A4207),"",-SUM(I$3:I4207))</f>
        <v/>
      </c>
      <c r="K4207" s="2" t="str">
        <f t="shared" si="529"/>
        <v/>
      </c>
      <c r="L4207" s="7" t="str">
        <f t="shared" si="530"/>
        <v/>
      </c>
      <c r="M4207" s="7" t="str">
        <f>IF(ISBLANK(A4207),"",K4207/($M$1+SUM(K$3:K4206)))</f>
        <v/>
      </c>
      <c r="N4207" t="str">
        <f>IF(ISBLANK(A4207),"",IF(H4208=0,NETWORKDAYS($H$3,H4207,holiday!$B$2:$B$10),IF(DAY(H4207)&lt;DAY(H4208),NETWORKDAYS($H$3,H4207,holiday!$B$2:$B$10),0)))</f>
        <v/>
      </c>
      <c r="O4207" t="str">
        <f>IF(ISBLANK(A4207),"",SUMIF($A$3:$A4207,O$2,$B$3:$B4207))</f>
        <v/>
      </c>
      <c r="P4207" t="str">
        <f>IF(ISBLANK(A4207),"",SUMIF($A$3:$A4207,P$2,$B$3:$B4207))</f>
        <v/>
      </c>
      <c r="Q4207" t="str">
        <f>IF(ISBLANK(A4207),"",SUMIF($A$3:$A4207,Q$2,$B$3:$B4207))</f>
        <v/>
      </c>
      <c r="R4207" t="str">
        <f>IF(ISBLANK(A4207),"",SUMIF($A$3:$A4207,R$2,$B$3:$B4207))</f>
        <v/>
      </c>
      <c r="T4207" s="2" t="str">
        <f t="shared" si="531"/>
        <v/>
      </c>
      <c r="U4207" s="2" t="str">
        <f t="shared" si="532"/>
        <v/>
      </c>
      <c r="V4207" s="2" t="str">
        <f t="shared" si="533"/>
        <v/>
      </c>
      <c r="W4207" s="2" t="str">
        <f t="shared" si="534"/>
        <v/>
      </c>
    </row>
    <row r="4208" spans="8:23" x14ac:dyDescent="0.3">
      <c r="H4208" s="12">
        <f t="shared" si="527"/>
        <v>0</v>
      </c>
      <c r="I4208" s="2" t="str">
        <f t="shared" si="528"/>
        <v/>
      </c>
      <c r="J4208" s="2" t="str">
        <f>IF(ISBLANK(A4208),"",-SUM(I$3:I4208))</f>
        <v/>
      </c>
      <c r="K4208" s="2" t="str">
        <f t="shared" si="529"/>
        <v/>
      </c>
      <c r="L4208" s="7" t="str">
        <f t="shared" si="530"/>
        <v/>
      </c>
      <c r="M4208" s="7" t="str">
        <f>IF(ISBLANK(A4208),"",K4208/($M$1+SUM(K$3:K4207)))</f>
        <v/>
      </c>
      <c r="N4208" t="str">
        <f>IF(ISBLANK(A4208),"",IF(H4209=0,NETWORKDAYS($H$3,H4208,holiday!$B$2:$B$10),IF(DAY(H4208)&lt;DAY(H4209),NETWORKDAYS($H$3,H4208,holiday!$B$2:$B$10),0)))</f>
        <v/>
      </c>
      <c r="O4208" t="str">
        <f>IF(ISBLANK(A4208),"",SUMIF($A$3:$A4208,O$2,$B$3:$B4208))</f>
        <v/>
      </c>
      <c r="P4208" t="str">
        <f>IF(ISBLANK(A4208),"",SUMIF($A$3:$A4208,P$2,$B$3:$B4208))</f>
        <v/>
      </c>
      <c r="Q4208" t="str">
        <f>IF(ISBLANK(A4208),"",SUMIF($A$3:$A4208,Q$2,$B$3:$B4208))</f>
        <v/>
      </c>
      <c r="R4208" t="str">
        <f>IF(ISBLANK(A4208),"",SUMIF($A$3:$A4208,R$2,$B$3:$B4208))</f>
        <v/>
      </c>
      <c r="T4208" s="2" t="str">
        <f t="shared" si="531"/>
        <v/>
      </c>
      <c r="U4208" s="2" t="str">
        <f t="shared" si="532"/>
        <v/>
      </c>
      <c r="V4208" s="2" t="str">
        <f t="shared" si="533"/>
        <v/>
      </c>
      <c r="W4208" s="2" t="str">
        <f t="shared" si="534"/>
        <v/>
      </c>
    </row>
    <row r="4209" spans="8:23" x14ac:dyDescent="0.3">
      <c r="H4209" s="12">
        <f t="shared" si="527"/>
        <v>0</v>
      </c>
      <c r="I4209" s="2" t="str">
        <f t="shared" si="528"/>
        <v/>
      </c>
      <c r="J4209" s="2" t="str">
        <f>IF(ISBLANK(A4209),"",-SUM(I$3:I4209))</f>
        <v/>
      </c>
      <c r="K4209" s="2" t="str">
        <f t="shared" si="529"/>
        <v/>
      </c>
      <c r="L4209" s="7" t="str">
        <f t="shared" si="530"/>
        <v/>
      </c>
      <c r="M4209" s="7" t="str">
        <f>IF(ISBLANK(A4209),"",K4209/($M$1+SUM(K$3:K4208)))</f>
        <v/>
      </c>
      <c r="N4209" t="str">
        <f>IF(ISBLANK(A4209),"",IF(H4210=0,NETWORKDAYS($H$3,H4209,holiday!$B$2:$B$10),IF(DAY(H4209)&lt;DAY(H4210),NETWORKDAYS($H$3,H4209,holiday!$B$2:$B$10),0)))</f>
        <v/>
      </c>
      <c r="O4209" t="str">
        <f>IF(ISBLANK(A4209),"",SUMIF($A$3:$A4209,O$2,$B$3:$B4209))</f>
        <v/>
      </c>
      <c r="P4209" t="str">
        <f>IF(ISBLANK(A4209),"",SUMIF($A$3:$A4209,P$2,$B$3:$B4209))</f>
        <v/>
      </c>
      <c r="Q4209" t="str">
        <f>IF(ISBLANK(A4209),"",SUMIF($A$3:$A4209,Q$2,$B$3:$B4209))</f>
        <v/>
      </c>
      <c r="R4209" t="str">
        <f>IF(ISBLANK(A4209),"",SUMIF($A$3:$A4209,R$2,$B$3:$B4209))</f>
        <v/>
      </c>
      <c r="T4209" s="2" t="str">
        <f t="shared" si="531"/>
        <v/>
      </c>
      <c r="U4209" s="2" t="str">
        <f t="shared" si="532"/>
        <v/>
      </c>
      <c r="V4209" s="2" t="str">
        <f t="shared" si="533"/>
        <v/>
      </c>
      <c r="W4209" s="2" t="str">
        <f t="shared" si="534"/>
        <v/>
      </c>
    </row>
    <row r="4210" spans="8:23" x14ac:dyDescent="0.3">
      <c r="H4210" s="12">
        <f t="shared" si="527"/>
        <v>0</v>
      </c>
      <c r="I4210" s="2" t="str">
        <f t="shared" si="528"/>
        <v/>
      </c>
      <c r="J4210" s="2" t="str">
        <f>IF(ISBLANK(A4210),"",-SUM(I$3:I4210))</f>
        <v/>
      </c>
      <c r="K4210" s="2" t="str">
        <f t="shared" si="529"/>
        <v/>
      </c>
      <c r="L4210" s="7" t="str">
        <f t="shared" si="530"/>
        <v/>
      </c>
      <c r="M4210" s="7" t="str">
        <f>IF(ISBLANK(A4210),"",K4210/($M$1+SUM(K$3:K4209)))</f>
        <v/>
      </c>
      <c r="N4210" t="str">
        <f>IF(ISBLANK(A4210),"",IF(H4211=0,NETWORKDAYS($H$3,H4210,holiday!$B$2:$B$10),IF(DAY(H4210)&lt;DAY(H4211),NETWORKDAYS($H$3,H4210,holiday!$B$2:$B$10),0)))</f>
        <v/>
      </c>
      <c r="O4210" t="str">
        <f>IF(ISBLANK(A4210),"",SUMIF($A$3:$A4210,O$2,$B$3:$B4210))</f>
        <v/>
      </c>
      <c r="P4210" t="str">
        <f>IF(ISBLANK(A4210),"",SUMIF($A$3:$A4210,P$2,$B$3:$B4210))</f>
        <v/>
      </c>
      <c r="Q4210" t="str">
        <f>IF(ISBLANK(A4210),"",SUMIF($A$3:$A4210,Q$2,$B$3:$B4210))</f>
        <v/>
      </c>
      <c r="R4210" t="str">
        <f>IF(ISBLANK(A4210),"",SUMIF($A$3:$A4210,R$2,$B$3:$B4210))</f>
        <v/>
      </c>
      <c r="T4210" s="2" t="str">
        <f t="shared" si="531"/>
        <v/>
      </c>
      <c r="U4210" s="2" t="str">
        <f t="shared" si="532"/>
        <v/>
      </c>
      <c r="V4210" s="2" t="str">
        <f t="shared" si="533"/>
        <v/>
      </c>
      <c r="W4210" s="2" t="str">
        <f t="shared" si="534"/>
        <v/>
      </c>
    </row>
    <row r="4211" spans="8:23" x14ac:dyDescent="0.3">
      <c r="H4211" s="12">
        <f t="shared" si="527"/>
        <v>0</v>
      </c>
      <c r="I4211" s="2" t="str">
        <f t="shared" si="528"/>
        <v/>
      </c>
      <c r="J4211" s="2" t="str">
        <f>IF(ISBLANK(A4211),"",-SUM(I$3:I4211))</f>
        <v/>
      </c>
      <c r="K4211" s="2" t="str">
        <f t="shared" si="529"/>
        <v/>
      </c>
      <c r="L4211" s="7" t="str">
        <f t="shared" si="530"/>
        <v/>
      </c>
      <c r="M4211" s="7" t="str">
        <f>IF(ISBLANK(A4211),"",K4211/($M$1+SUM(K$3:K4210)))</f>
        <v/>
      </c>
      <c r="N4211" t="str">
        <f>IF(ISBLANK(A4211),"",IF(H4212=0,NETWORKDAYS($H$3,H4211,holiday!$B$2:$B$10),IF(DAY(H4211)&lt;DAY(H4212),NETWORKDAYS($H$3,H4211,holiday!$B$2:$B$10),0)))</f>
        <v/>
      </c>
      <c r="O4211" t="str">
        <f>IF(ISBLANK(A4211),"",SUMIF($A$3:$A4211,O$2,$B$3:$B4211))</f>
        <v/>
      </c>
      <c r="P4211" t="str">
        <f>IF(ISBLANK(A4211),"",SUMIF($A$3:$A4211,P$2,$B$3:$B4211))</f>
        <v/>
      </c>
      <c r="Q4211" t="str">
        <f>IF(ISBLANK(A4211),"",SUMIF($A$3:$A4211,Q$2,$B$3:$B4211))</f>
        <v/>
      </c>
      <c r="R4211" t="str">
        <f>IF(ISBLANK(A4211),"",SUMIF($A$3:$A4211,R$2,$B$3:$B4211))</f>
        <v/>
      </c>
      <c r="T4211" s="2" t="str">
        <f t="shared" si="531"/>
        <v/>
      </c>
      <c r="U4211" s="2" t="str">
        <f t="shared" si="532"/>
        <v/>
      </c>
      <c r="V4211" s="2" t="str">
        <f t="shared" si="533"/>
        <v/>
      </c>
      <c r="W4211" s="2" t="str">
        <f t="shared" si="534"/>
        <v/>
      </c>
    </row>
    <row r="4212" spans="8:23" x14ac:dyDescent="0.3">
      <c r="H4212" s="12">
        <f t="shared" si="527"/>
        <v>0</v>
      </c>
      <c r="I4212" s="2" t="str">
        <f t="shared" si="528"/>
        <v/>
      </c>
      <c r="J4212" s="2" t="str">
        <f>IF(ISBLANK(A4212),"",-SUM(I$3:I4212))</f>
        <v/>
      </c>
      <c r="K4212" s="2" t="str">
        <f t="shared" si="529"/>
        <v/>
      </c>
      <c r="L4212" s="7" t="str">
        <f t="shared" si="530"/>
        <v/>
      </c>
      <c r="M4212" s="7" t="str">
        <f>IF(ISBLANK(A4212),"",K4212/($M$1+SUM(K$3:K4211)))</f>
        <v/>
      </c>
      <c r="N4212" t="str">
        <f>IF(ISBLANK(A4212),"",IF(H4213=0,NETWORKDAYS($H$3,H4212,holiday!$B$2:$B$10),IF(DAY(H4212)&lt;DAY(H4213),NETWORKDAYS($H$3,H4212,holiday!$B$2:$B$10),0)))</f>
        <v/>
      </c>
      <c r="O4212" t="str">
        <f>IF(ISBLANK(A4212),"",SUMIF($A$3:$A4212,O$2,$B$3:$B4212))</f>
        <v/>
      </c>
      <c r="P4212" t="str">
        <f>IF(ISBLANK(A4212),"",SUMIF($A$3:$A4212,P$2,$B$3:$B4212))</f>
        <v/>
      </c>
      <c r="Q4212" t="str">
        <f>IF(ISBLANK(A4212),"",SUMIF($A$3:$A4212,Q$2,$B$3:$B4212))</f>
        <v/>
      </c>
      <c r="R4212" t="str">
        <f>IF(ISBLANK(A4212),"",SUMIF($A$3:$A4212,R$2,$B$3:$B4212))</f>
        <v/>
      </c>
      <c r="T4212" s="2" t="str">
        <f t="shared" si="531"/>
        <v/>
      </c>
      <c r="U4212" s="2" t="str">
        <f t="shared" si="532"/>
        <v/>
      </c>
      <c r="V4212" s="2" t="str">
        <f t="shared" si="533"/>
        <v/>
      </c>
      <c r="W4212" s="2" t="str">
        <f t="shared" si="534"/>
        <v/>
      </c>
    </row>
    <row r="4213" spans="8:23" x14ac:dyDescent="0.3">
      <c r="H4213" s="12">
        <f t="shared" si="527"/>
        <v>0</v>
      </c>
      <c r="I4213" s="2" t="str">
        <f t="shared" si="528"/>
        <v/>
      </c>
      <c r="J4213" s="2" t="str">
        <f>IF(ISBLANK(A4213),"",-SUM(I$3:I4213))</f>
        <v/>
      </c>
      <c r="K4213" s="2" t="str">
        <f t="shared" si="529"/>
        <v/>
      </c>
      <c r="L4213" s="7" t="str">
        <f t="shared" si="530"/>
        <v/>
      </c>
      <c r="M4213" s="7" t="str">
        <f>IF(ISBLANK(A4213),"",K4213/($M$1+SUM(K$3:K4212)))</f>
        <v/>
      </c>
      <c r="N4213" t="str">
        <f>IF(ISBLANK(A4213),"",IF(H4214=0,NETWORKDAYS($H$3,H4213,holiday!$B$2:$B$10),IF(DAY(H4213)&lt;DAY(H4214),NETWORKDAYS($H$3,H4213,holiday!$B$2:$B$10),0)))</f>
        <v/>
      </c>
      <c r="O4213" t="str">
        <f>IF(ISBLANK(A4213),"",SUMIF($A$3:$A4213,O$2,$B$3:$B4213))</f>
        <v/>
      </c>
      <c r="P4213" t="str">
        <f>IF(ISBLANK(A4213),"",SUMIF($A$3:$A4213,P$2,$B$3:$B4213))</f>
        <v/>
      </c>
      <c r="Q4213" t="str">
        <f>IF(ISBLANK(A4213),"",SUMIF($A$3:$A4213,Q$2,$B$3:$B4213))</f>
        <v/>
      </c>
      <c r="R4213" t="str">
        <f>IF(ISBLANK(A4213),"",SUMIF($A$3:$A4213,R$2,$B$3:$B4213))</f>
        <v/>
      </c>
      <c r="T4213" s="2" t="str">
        <f t="shared" si="531"/>
        <v/>
      </c>
      <c r="U4213" s="2" t="str">
        <f t="shared" si="532"/>
        <v/>
      </c>
      <c r="V4213" s="2" t="str">
        <f t="shared" si="533"/>
        <v/>
      </c>
      <c r="W4213" s="2" t="str">
        <f t="shared" si="534"/>
        <v/>
      </c>
    </row>
    <row r="4214" spans="8:23" x14ac:dyDescent="0.3">
      <c r="H4214" s="12">
        <f t="shared" si="527"/>
        <v>0</v>
      </c>
      <c r="I4214" s="2" t="str">
        <f t="shared" si="528"/>
        <v/>
      </c>
      <c r="J4214" s="2" t="str">
        <f>IF(ISBLANK(A4214),"",-SUM(I$3:I4214))</f>
        <v/>
      </c>
      <c r="K4214" s="2" t="str">
        <f t="shared" si="529"/>
        <v/>
      </c>
      <c r="L4214" s="7" t="str">
        <f t="shared" si="530"/>
        <v/>
      </c>
      <c r="M4214" s="7" t="str">
        <f>IF(ISBLANK(A4214),"",K4214/($M$1+SUM(K$3:K4213)))</f>
        <v/>
      </c>
      <c r="N4214" t="str">
        <f>IF(ISBLANK(A4214),"",IF(H4215=0,NETWORKDAYS($H$3,H4214,holiday!$B$2:$B$10),IF(DAY(H4214)&lt;DAY(H4215),NETWORKDAYS($H$3,H4214,holiday!$B$2:$B$10),0)))</f>
        <v/>
      </c>
      <c r="O4214" t="str">
        <f>IF(ISBLANK(A4214),"",SUMIF($A$3:$A4214,O$2,$B$3:$B4214))</f>
        <v/>
      </c>
      <c r="P4214" t="str">
        <f>IF(ISBLANK(A4214),"",SUMIF($A$3:$A4214,P$2,$B$3:$B4214))</f>
        <v/>
      </c>
      <c r="Q4214" t="str">
        <f>IF(ISBLANK(A4214),"",SUMIF($A$3:$A4214,Q$2,$B$3:$B4214))</f>
        <v/>
      </c>
      <c r="R4214" t="str">
        <f>IF(ISBLANK(A4214),"",SUMIF($A$3:$A4214,R$2,$B$3:$B4214))</f>
        <v/>
      </c>
      <c r="T4214" s="2" t="str">
        <f t="shared" si="531"/>
        <v/>
      </c>
      <c r="U4214" s="2" t="str">
        <f t="shared" si="532"/>
        <v/>
      </c>
      <c r="V4214" s="2" t="str">
        <f t="shared" si="533"/>
        <v/>
      </c>
      <c r="W4214" s="2" t="str">
        <f t="shared" si="534"/>
        <v/>
      </c>
    </row>
    <row r="4215" spans="8:23" x14ac:dyDescent="0.3">
      <c r="H4215" s="12">
        <f t="shared" si="527"/>
        <v>0</v>
      </c>
      <c r="I4215" s="2" t="str">
        <f t="shared" si="528"/>
        <v/>
      </c>
      <c r="J4215" s="2" t="str">
        <f>IF(ISBLANK(A4215),"",-SUM(I$3:I4215))</f>
        <v/>
      </c>
      <c r="K4215" s="2" t="str">
        <f t="shared" si="529"/>
        <v/>
      </c>
      <c r="L4215" s="7" t="str">
        <f t="shared" si="530"/>
        <v/>
      </c>
      <c r="M4215" s="7" t="str">
        <f>IF(ISBLANK(A4215),"",K4215/($M$1+SUM(K$3:K4214)))</f>
        <v/>
      </c>
      <c r="N4215" t="str">
        <f>IF(ISBLANK(A4215),"",IF(H4216=0,NETWORKDAYS($H$3,H4215,holiday!$B$2:$B$10),IF(DAY(H4215)&lt;DAY(H4216),NETWORKDAYS($H$3,H4215,holiday!$B$2:$B$10),0)))</f>
        <v/>
      </c>
      <c r="O4215" t="str">
        <f>IF(ISBLANK(A4215),"",SUMIF($A$3:$A4215,O$2,$B$3:$B4215))</f>
        <v/>
      </c>
      <c r="P4215" t="str">
        <f>IF(ISBLANK(A4215),"",SUMIF($A$3:$A4215,P$2,$B$3:$B4215))</f>
        <v/>
      </c>
      <c r="Q4215" t="str">
        <f>IF(ISBLANK(A4215),"",SUMIF($A$3:$A4215,Q$2,$B$3:$B4215))</f>
        <v/>
      </c>
      <c r="R4215" t="str">
        <f>IF(ISBLANK(A4215),"",SUMIF($A$3:$A4215,R$2,$B$3:$B4215))</f>
        <v/>
      </c>
      <c r="T4215" s="2" t="str">
        <f t="shared" si="531"/>
        <v/>
      </c>
      <c r="U4215" s="2" t="str">
        <f t="shared" si="532"/>
        <v/>
      </c>
      <c r="V4215" s="2" t="str">
        <f t="shared" si="533"/>
        <v/>
      </c>
      <c r="W4215" s="2" t="str">
        <f t="shared" si="534"/>
        <v/>
      </c>
    </row>
    <row r="4216" spans="8:23" x14ac:dyDescent="0.3">
      <c r="H4216" s="12">
        <f t="shared" si="527"/>
        <v>0</v>
      </c>
      <c r="I4216" s="2" t="str">
        <f t="shared" si="528"/>
        <v/>
      </c>
      <c r="J4216" s="2" t="str">
        <f>IF(ISBLANK(A4216),"",-SUM(I$3:I4216))</f>
        <v/>
      </c>
      <c r="K4216" s="2" t="str">
        <f t="shared" si="529"/>
        <v/>
      </c>
      <c r="L4216" s="7" t="str">
        <f t="shared" si="530"/>
        <v/>
      </c>
      <c r="M4216" s="7" t="str">
        <f>IF(ISBLANK(A4216),"",K4216/($M$1+SUM(K$3:K4215)))</f>
        <v/>
      </c>
      <c r="N4216" t="str">
        <f>IF(ISBLANK(A4216),"",IF(H4217=0,NETWORKDAYS($H$3,H4216,holiday!$B$2:$B$10),IF(DAY(H4216)&lt;DAY(H4217),NETWORKDAYS($H$3,H4216,holiday!$B$2:$B$10),0)))</f>
        <v/>
      </c>
      <c r="O4216" t="str">
        <f>IF(ISBLANK(A4216),"",SUMIF($A$3:$A4216,O$2,$B$3:$B4216))</f>
        <v/>
      </c>
      <c r="P4216" t="str">
        <f>IF(ISBLANK(A4216),"",SUMIF($A$3:$A4216,P$2,$B$3:$B4216))</f>
        <v/>
      </c>
      <c r="Q4216" t="str">
        <f>IF(ISBLANK(A4216),"",SUMIF($A$3:$A4216,Q$2,$B$3:$B4216))</f>
        <v/>
      </c>
      <c r="R4216" t="str">
        <f>IF(ISBLANK(A4216),"",SUMIF($A$3:$A4216,R$2,$B$3:$B4216))</f>
        <v/>
      </c>
      <c r="T4216" s="2" t="str">
        <f t="shared" si="531"/>
        <v/>
      </c>
      <c r="U4216" s="2" t="str">
        <f t="shared" si="532"/>
        <v/>
      </c>
      <c r="V4216" s="2" t="str">
        <f t="shared" si="533"/>
        <v/>
      </c>
      <c r="W4216" s="2" t="str">
        <f t="shared" si="534"/>
        <v/>
      </c>
    </row>
    <row r="4217" spans="8:23" x14ac:dyDescent="0.3">
      <c r="H4217" s="12">
        <f t="shared" si="527"/>
        <v>0</v>
      </c>
      <c r="I4217" s="2" t="str">
        <f t="shared" si="528"/>
        <v/>
      </c>
      <c r="J4217" s="2" t="str">
        <f>IF(ISBLANK(A4217),"",-SUM(I$3:I4217))</f>
        <v/>
      </c>
      <c r="K4217" s="2" t="str">
        <f t="shared" si="529"/>
        <v/>
      </c>
      <c r="L4217" s="7" t="str">
        <f t="shared" si="530"/>
        <v/>
      </c>
      <c r="M4217" s="7" t="str">
        <f>IF(ISBLANK(A4217),"",K4217/($M$1+SUM(K$3:K4216)))</f>
        <v/>
      </c>
      <c r="N4217" t="str">
        <f>IF(ISBLANK(A4217),"",IF(H4218=0,NETWORKDAYS($H$3,H4217,holiday!$B$2:$B$10),IF(DAY(H4217)&lt;DAY(H4218),NETWORKDAYS($H$3,H4217,holiday!$B$2:$B$10),0)))</f>
        <v/>
      </c>
      <c r="O4217" t="str">
        <f>IF(ISBLANK(A4217),"",SUMIF($A$3:$A4217,O$2,$B$3:$B4217))</f>
        <v/>
      </c>
      <c r="P4217" t="str">
        <f>IF(ISBLANK(A4217),"",SUMIF($A$3:$A4217,P$2,$B$3:$B4217))</f>
        <v/>
      </c>
      <c r="Q4217" t="str">
        <f>IF(ISBLANK(A4217),"",SUMIF($A$3:$A4217,Q$2,$B$3:$B4217))</f>
        <v/>
      </c>
      <c r="R4217" t="str">
        <f>IF(ISBLANK(A4217),"",SUMIF($A$3:$A4217,R$2,$B$3:$B4217))</f>
        <v/>
      </c>
      <c r="T4217" s="2" t="str">
        <f t="shared" si="531"/>
        <v/>
      </c>
      <c r="U4217" s="2" t="str">
        <f t="shared" si="532"/>
        <v/>
      </c>
      <c r="V4217" s="2" t="str">
        <f t="shared" si="533"/>
        <v/>
      </c>
      <c r="W4217" s="2" t="str">
        <f t="shared" si="534"/>
        <v/>
      </c>
    </row>
    <row r="4218" spans="8:23" x14ac:dyDescent="0.3">
      <c r="H4218" s="12">
        <f t="shared" si="527"/>
        <v>0</v>
      </c>
      <c r="I4218" s="2" t="str">
        <f t="shared" si="528"/>
        <v/>
      </c>
      <c r="J4218" s="2" t="str">
        <f>IF(ISBLANK(A4218),"",-SUM(I$3:I4218))</f>
        <v/>
      </c>
      <c r="K4218" s="2" t="str">
        <f t="shared" si="529"/>
        <v/>
      </c>
      <c r="L4218" s="7" t="str">
        <f t="shared" si="530"/>
        <v/>
      </c>
      <c r="M4218" s="7" t="str">
        <f>IF(ISBLANK(A4218),"",K4218/($M$1+SUM(K$3:K4217)))</f>
        <v/>
      </c>
      <c r="N4218" t="str">
        <f>IF(ISBLANK(A4218),"",IF(H4219=0,NETWORKDAYS($H$3,H4218,holiday!$B$2:$B$10),IF(DAY(H4218)&lt;DAY(H4219),NETWORKDAYS($H$3,H4218,holiday!$B$2:$B$10),0)))</f>
        <v/>
      </c>
      <c r="O4218" t="str">
        <f>IF(ISBLANK(A4218),"",SUMIF($A$3:$A4218,O$2,$B$3:$B4218))</f>
        <v/>
      </c>
      <c r="P4218" t="str">
        <f>IF(ISBLANK(A4218),"",SUMIF($A$3:$A4218,P$2,$B$3:$B4218))</f>
        <v/>
      </c>
      <c r="Q4218" t="str">
        <f>IF(ISBLANK(A4218),"",SUMIF($A$3:$A4218,Q$2,$B$3:$B4218))</f>
        <v/>
      </c>
      <c r="R4218" t="str">
        <f>IF(ISBLANK(A4218),"",SUMIF($A$3:$A4218,R$2,$B$3:$B4218))</f>
        <v/>
      </c>
      <c r="T4218" s="2" t="str">
        <f t="shared" si="531"/>
        <v/>
      </c>
      <c r="U4218" s="2" t="str">
        <f t="shared" si="532"/>
        <v/>
      </c>
      <c r="V4218" s="2" t="str">
        <f t="shared" si="533"/>
        <v/>
      </c>
      <c r="W4218" s="2" t="str">
        <f t="shared" si="534"/>
        <v/>
      </c>
    </row>
    <row r="4219" spans="8:23" x14ac:dyDescent="0.3">
      <c r="H4219" s="12">
        <f t="shared" si="527"/>
        <v>0</v>
      </c>
      <c r="I4219" s="2" t="str">
        <f t="shared" si="528"/>
        <v/>
      </c>
      <c r="J4219" s="2" t="str">
        <f>IF(ISBLANK(A4219),"",-SUM(I$3:I4219))</f>
        <v/>
      </c>
      <c r="K4219" s="2" t="str">
        <f t="shared" si="529"/>
        <v/>
      </c>
      <c r="L4219" s="7" t="str">
        <f t="shared" si="530"/>
        <v/>
      </c>
      <c r="M4219" s="7" t="str">
        <f>IF(ISBLANK(A4219),"",K4219/($M$1+SUM(K$3:K4218)))</f>
        <v/>
      </c>
      <c r="N4219" t="str">
        <f>IF(ISBLANK(A4219),"",IF(H4220=0,NETWORKDAYS($H$3,H4219,holiday!$B$2:$B$10),IF(DAY(H4219)&lt;DAY(H4220),NETWORKDAYS($H$3,H4219,holiday!$B$2:$B$10),0)))</f>
        <v/>
      </c>
      <c r="O4219" t="str">
        <f>IF(ISBLANK(A4219),"",SUMIF($A$3:$A4219,O$2,$B$3:$B4219))</f>
        <v/>
      </c>
      <c r="P4219" t="str">
        <f>IF(ISBLANK(A4219),"",SUMIF($A$3:$A4219,P$2,$B$3:$B4219))</f>
        <v/>
      </c>
      <c r="Q4219" t="str">
        <f>IF(ISBLANK(A4219),"",SUMIF($A$3:$A4219,Q$2,$B$3:$B4219))</f>
        <v/>
      </c>
      <c r="R4219" t="str">
        <f>IF(ISBLANK(A4219),"",SUMIF($A$3:$A4219,R$2,$B$3:$B4219))</f>
        <v/>
      </c>
      <c r="T4219" s="2" t="str">
        <f t="shared" si="531"/>
        <v/>
      </c>
      <c r="U4219" s="2" t="str">
        <f t="shared" si="532"/>
        <v/>
      </c>
      <c r="V4219" s="2" t="str">
        <f t="shared" si="533"/>
        <v/>
      </c>
      <c r="W4219" s="2" t="str">
        <f t="shared" si="534"/>
        <v/>
      </c>
    </row>
    <row r="4220" spans="8:23" x14ac:dyDescent="0.3">
      <c r="H4220" s="12">
        <f t="shared" si="527"/>
        <v>0</v>
      </c>
      <c r="I4220" s="2" t="str">
        <f t="shared" si="528"/>
        <v/>
      </c>
      <c r="J4220" s="2" t="str">
        <f>IF(ISBLANK(A4220),"",-SUM(I$3:I4220))</f>
        <v/>
      </c>
      <c r="K4220" s="2" t="str">
        <f t="shared" si="529"/>
        <v/>
      </c>
      <c r="L4220" s="7" t="str">
        <f t="shared" si="530"/>
        <v/>
      </c>
      <c r="M4220" s="7" t="str">
        <f>IF(ISBLANK(A4220),"",K4220/($M$1+SUM(K$3:K4219)))</f>
        <v/>
      </c>
      <c r="N4220" t="str">
        <f>IF(ISBLANK(A4220),"",IF(H4221=0,NETWORKDAYS($H$3,H4220,holiday!$B$2:$B$10),IF(DAY(H4220)&lt;DAY(H4221),NETWORKDAYS($H$3,H4220,holiday!$B$2:$B$10),0)))</f>
        <v/>
      </c>
      <c r="O4220" t="str">
        <f>IF(ISBLANK(A4220),"",SUMIF($A$3:$A4220,O$2,$B$3:$B4220))</f>
        <v/>
      </c>
      <c r="P4220" t="str">
        <f>IF(ISBLANK(A4220),"",SUMIF($A$3:$A4220,P$2,$B$3:$B4220))</f>
        <v/>
      </c>
      <c r="Q4220" t="str">
        <f>IF(ISBLANK(A4220),"",SUMIF($A$3:$A4220,Q$2,$B$3:$B4220))</f>
        <v/>
      </c>
      <c r="R4220" t="str">
        <f>IF(ISBLANK(A4220),"",SUMIF($A$3:$A4220,R$2,$B$3:$B4220))</f>
        <v/>
      </c>
      <c r="T4220" s="2" t="str">
        <f t="shared" si="531"/>
        <v/>
      </c>
      <c r="U4220" s="2" t="str">
        <f t="shared" si="532"/>
        <v/>
      </c>
      <c r="V4220" s="2" t="str">
        <f t="shared" si="533"/>
        <v/>
      </c>
      <c r="W4220" s="2" t="str">
        <f t="shared" si="534"/>
        <v/>
      </c>
    </row>
    <row r="4221" spans="8:23" x14ac:dyDescent="0.3">
      <c r="H4221" s="12">
        <f t="shared" si="527"/>
        <v>0</v>
      </c>
      <c r="I4221" s="2" t="str">
        <f t="shared" si="528"/>
        <v/>
      </c>
      <c r="J4221" s="2" t="str">
        <f>IF(ISBLANK(A4221),"",-SUM(I$3:I4221))</f>
        <v/>
      </c>
      <c r="K4221" s="2" t="str">
        <f t="shared" si="529"/>
        <v/>
      </c>
      <c r="L4221" s="7" t="str">
        <f t="shared" si="530"/>
        <v/>
      </c>
      <c r="M4221" s="7" t="str">
        <f>IF(ISBLANK(A4221),"",K4221/($M$1+SUM(K$3:K4220)))</f>
        <v/>
      </c>
      <c r="N4221" t="str">
        <f>IF(ISBLANK(A4221),"",IF(H4222=0,NETWORKDAYS($H$3,H4221,holiday!$B$2:$B$10),IF(DAY(H4221)&lt;DAY(H4222),NETWORKDAYS($H$3,H4221,holiday!$B$2:$B$10),0)))</f>
        <v/>
      </c>
      <c r="O4221" t="str">
        <f>IF(ISBLANK(A4221),"",SUMIF($A$3:$A4221,O$2,$B$3:$B4221))</f>
        <v/>
      </c>
      <c r="P4221" t="str">
        <f>IF(ISBLANK(A4221),"",SUMIF($A$3:$A4221,P$2,$B$3:$B4221))</f>
        <v/>
      </c>
      <c r="Q4221" t="str">
        <f>IF(ISBLANK(A4221),"",SUMIF($A$3:$A4221,Q$2,$B$3:$B4221))</f>
        <v/>
      </c>
      <c r="R4221" t="str">
        <f>IF(ISBLANK(A4221),"",SUMIF($A$3:$A4221,R$2,$B$3:$B4221))</f>
        <v/>
      </c>
      <c r="T4221" s="2" t="str">
        <f t="shared" si="531"/>
        <v/>
      </c>
      <c r="U4221" s="2" t="str">
        <f t="shared" si="532"/>
        <v/>
      </c>
      <c r="V4221" s="2" t="str">
        <f t="shared" si="533"/>
        <v/>
      </c>
      <c r="W4221" s="2" t="str">
        <f t="shared" si="534"/>
        <v/>
      </c>
    </row>
    <row r="4222" spans="8:23" x14ac:dyDescent="0.3">
      <c r="H4222" s="12">
        <f t="shared" si="527"/>
        <v>0</v>
      </c>
      <c r="I4222" s="2" t="str">
        <f t="shared" si="528"/>
        <v/>
      </c>
      <c r="J4222" s="2" t="str">
        <f>IF(ISBLANK(A4222),"",-SUM(I$3:I4222))</f>
        <v/>
      </c>
      <c r="K4222" s="2" t="str">
        <f t="shared" si="529"/>
        <v/>
      </c>
      <c r="L4222" s="7" t="str">
        <f t="shared" si="530"/>
        <v/>
      </c>
      <c r="M4222" s="7" t="str">
        <f>IF(ISBLANK(A4222),"",K4222/($M$1+SUM(K$3:K4221)))</f>
        <v/>
      </c>
      <c r="N4222" t="str">
        <f>IF(ISBLANK(A4222),"",IF(H4223=0,NETWORKDAYS($H$3,H4222,holiday!$B$2:$B$10),IF(DAY(H4222)&lt;DAY(H4223),NETWORKDAYS($H$3,H4222,holiday!$B$2:$B$10),0)))</f>
        <v/>
      </c>
      <c r="O4222" t="str">
        <f>IF(ISBLANK(A4222),"",SUMIF($A$3:$A4222,O$2,$B$3:$B4222))</f>
        <v/>
      </c>
      <c r="P4222" t="str">
        <f>IF(ISBLANK(A4222),"",SUMIF($A$3:$A4222,P$2,$B$3:$B4222))</f>
        <v/>
      </c>
      <c r="Q4222" t="str">
        <f>IF(ISBLANK(A4222),"",SUMIF($A$3:$A4222,Q$2,$B$3:$B4222))</f>
        <v/>
      </c>
      <c r="R4222" t="str">
        <f>IF(ISBLANK(A4222),"",SUMIF($A$3:$A4222,R$2,$B$3:$B4222))</f>
        <v/>
      </c>
      <c r="T4222" s="2" t="str">
        <f t="shared" si="531"/>
        <v/>
      </c>
      <c r="U4222" s="2" t="str">
        <f t="shared" si="532"/>
        <v/>
      </c>
      <c r="V4222" s="2" t="str">
        <f t="shared" si="533"/>
        <v/>
      </c>
      <c r="W4222" s="2" t="str">
        <f t="shared" si="534"/>
        <v/>
      </c>
    </row>
    <row r="4223" spans="8:23" x14ac:dyDescent="0.3">
      <c r="H4223" s="12">
        <f t="shared" si="527"/>
        <v>0</v>
      </c>
      <c r="I4223" s="2" t="str">
        <f t="shared" si="528"/>
        <v/>
      </c>
      <c r="J4223" s="2" t="str">
        <f>IF(ISBLANK(A4223),"",-SUM(I$3:I4223))</f>
        <v/>
      </c>
      <c r="K4223" s="2" t="str">
        <f t="shared" si="529"/>
        <v/>
      </c>
      <c r="L4223" s="7" t="str">
        <f t="shared" si="530"/>
        <v/>
      </c>
      <c r="M4223" s="7" t="str">
        <f>IF(ISBLANK(A4223),"",K4223/($M$1+SUM(K$3:K4222)))</f>
        <v/>
      </c>
      <c r="N4223" t="str">
        <f>IF(ISBLANK(A4223),"",IF(H4224=0,NETWORKDAYS($H$3,H4223,holiday!$B$2:$B$10),IF(DAY(H4223)&lt;DAY(H4224),NETWORKDAYS($H$3,H4223,holiday!$B$2:$B$10),0)))</f>
        <v/>
      </c>
      <c r="O4223" t="str">
        <f>IF(ISBLANK(A4223),"",SUMIF($A$3:$A4223,O$2,$B$3:$B4223))</f>
        <v/>
      </c>
      <c r="P4223" t="str">
        <f>IF(ISBLANK(A4223),"",SUMIF($A$3:$A4223,P$2,$B$3:$B4223))</f>
        <v/>
      </c>
      <c r="Q4223" t="str">
        <f>IF(ISBLANK(A4223),"",SUMIF($A$3:$A4223,Q$2,$B$3:$B4223))</f>
        <v/>
      </c>
      <c r="R4223" t="str">
        <f>IF(ISBLANK(A4223),"",SUMIF($A$3:$A4223,R$2,$B$3:$B4223))</f>
        <v/>
      </c>
      <c r="T4223" s="2" t="str">
        <f t="shared" si="531"/>
        <v/>
      </c>
      <c r="U4223" s="2" t="str">
        <f t="shared" si="532"/>
        <v/>
      </c>
      <c r="V4223" s="2" t="str">
        <f t="shared" si="533"/>
        <v/>
      </c>
      <c r="W4223" s="2" t="str">
        <f t="shared" si="534"/>
        <v/>
      </c>
    </row>
    <row r="4224" spans="8:23" x14ac:dyDescent="0.3">
      <c r="H4224" s="12">
        <f t="shared" si="527"/>
        <v>0</v>
      </c>
      <c r="I4224" s="2" t="str">
        <f t="shared" si="528"/>
        <v/>
      </c>
      <c r="J4224" s="2" t="str">
        <f>IF(ISBLANK(A4224),"",-SUM(I$3:I4224))</f>
        <v/>
      </c>
      <c r="K4224" s="2" t="str">
        <f t="shared" si="529"/>
        <v/>
      </c>
      <c r="L4224" s="7" t="str">
        <f t="shared" si="530"/>
        <v/>
      </c>
      <c r="M4224" s="7" t="str">
        <f>IF(ISBLANK(A4224),"",K4224/($M$1+SUM(K$3:K4223)))</f>
        <v/>
      </c>
      <c r="N4224" t="str">
        <f>IF(ISBLANK(A4224),"",IF(H4225=0,NETWORKDAYS($H$3,H4224,holiday!$B$2:$B$10),IF(DAY(H4224)&lt;DAY(H4225),NETWORKDAYS($H$3,H4224,holiday!$B$2:$B$10),0)))</f>
        <v/>
      </c>
      <c r="O4224" t="str">
        <f>IF(ISBLANK(A4224),"",SUMIF($A$3:$A4224,O$2,$B$3:$B4224))</f>
        <v/>
      </c>
      <c r="P4224" t="str">
        <f>IF(ISBLANK(A4224),"",SUMIF($A$3:$A4224,P$2,$B$3:$B4224))</f>
        <v/>
      </c>
      <c r="Q4224" t="str">
        <f>IF(ISBLANK(A4224),"",SUMIF($A$3:$A4224,Q$2,$B$3:$B4224))</f>
        <v/>
      </c>
      <c r="R4224" t="str">
        <f>IF(ISBLANK(A4224),"",SUMIF($A$3:$A4224,R$2,$B$3:$B4224))</f>
        <v/>
      </c>
      <c r="T4224" s="2" t="str">
        <f t="shared" si="531"/>
        <v/>
      </c>
      <c r="U4224" s="2" t="str">
        <f t="shared" si="532"/>
        <v/>
      </c>
      <c r="V4224" s="2" t="str">
        <f t="shared" si="533"/>
        <v/>
      </c>
      <c r="W4224" s="2" t="str">
        <f t="shared" si="534"/>
        <v/>
      </c>
    </row>
    <row r="4225" spans="8:23" x14ac:dyDescent="0.3">
      <c r="H4225" s="12">
        <f t="shared" si="527"/>
        <v>0</v>
      </c>
      <c r="I4225" s="2" t="str">
        <f t="shared" si="528"/>
        <v/>
      </c>
      <c r="J4225" s="2" t="str">
        <f>IF(ISBLANK(A4225),"",-SUM(I$3:I4225))</f>
        <v/>
      </c>
      <c r="K4225" s="2" t="str">
        <f t="shared" si="529"/>
        <v/>
      </c>
      <c r="L4225" s="7" t="str">
        <f t="shared" si="530"/>
        <v/>
      </c>
      <c r="M4225" s="7" t="str">
        <f>IF(ISBLANK(A4225),"",K4225/($M$1+SUM(K$3:K4224)))</f>
        <v/>
      </c>
      <c r="N4225" t="str">
        <f>IF(ISBLANK(A4225),"",IF(H4226=0,NETWORKDAYS($H$3,H4225,holiday!$B$2:$B$10),IF(DAY(H4225)&lt;DAY(H4226),NETWORKDAYS($H$3,H4225,holiday!$B$2:$B$10),0)))</f>
        <v/>
      </c>
      <c r="O4225" t="str">
        <f>IF(ISBLANK(A4225),"",SUMIF($A$3:$A4225,O$2,$B$3:$B4225))</f>
        <v/>
      </c>
      <c r="P4225" t="str">
        <f>IF(ISBLANK(A4225),"",SUMIF($A$3:$A4225,P$2,$B$3:$B4225))</f>
        <v/>
      </c>
      <c r="Q4225" t="str">
        <f>IF(ISBLANK(A4225),"",SUMIF($A$3:$A4225,Q$2,$B$3:$B4225))</f>
        <v/>
      </c>
      <c r="R4225" t="str">
        <f>IF(ISBLANK(A4225),"",SUMIF($A$3:$A4225,R$2,$B$3:$B4225))</f>
        <v/>
      </c>
      <c r="T4225" s="2" t="str">
        <f t="shared" si="531"/>
        <v/>
      </c>
      <c r="U4225" s="2" t="str">
        <f t="shared" si="532"/>
        <v/>
      </c>
      <c r="V4225" s="2" t="str">
        <f t="shared" si="533"/>
        <v/>
      </c>
      <c r="W4225" s="2" t="str">
        <f t="shared" si="534"/>
        <v/>
      </c>
    </row>
    <row r="4226" spans="8:23" x14ac:dyDescent="0.3">
      <c r="H4226" s="12">
        <f t="shared" si="527"/>
        <v>0</v>
      </c>
      <c r="I4226" s="2" t="str">
        <f t="shared" si="528"/>
        <v/>
      </c>
      <c r="J4226" s="2" t="str">
        <f>IF(ISBLANK(A4226),"",-SUM(I$3:I4226))</f>
        <v/>
      </c>
      <c r="K4226" s="2" t="str">
        <f t="shared" si="529"/>
        <v/>
      </c>
      <c r="L4226" s="7" t="str">
        <f t="shared" si="530"/>
        <v/>
      </c>
      <c r="M4226" s="7" t="str">
        <f>IF(ISBLANK(A4226),"",K4226/($M$1+SUM(K$3:K4225)))</f>
        <v/>
      </c>
      <c r="N4226" t="str">
        <f>IF(ISBLANK(A4226),"",IF(H4227=0,NETWORKDAYS($H$3,H4226,holiday!$B$2:$B$10),IF(DAY(H4226)&lt;DAY(H4227),NETWORKDAYS($H$3,H4226,holiday!$B$2:$B$10),0)))</f>
        <v/>
      </c>
      <c r="O4226" t="str">
        <f>IF(ISBLANK(A4226),"",SUMIF($A$3:$A4226,O$2,$B$3:$B4226))</f>
        <v/>
      </c>
      <c r="P4226" t="str">
        <f>IF(ISBLANK(A4226),"",SUMIF($A$3:$A4226,P$2,$B$3:$B4226))</f>
        <v/>
      </c>
      <c r="Q4226" t="str">
        <f>IF(ISBLANK(A4226),"",SUMIF($A$3:$A4226,Q$2,$B$3:$B4226))</f>
        <v/>
      </c>
      <c r="R4226" t="str">
        <f>IF(ISBLANK(A4226),"",SUMIF($A$3:$A4226,R$2,$B$3:$B4226))</f>
        <v/>
      </c>
      <c r="T4226" s="2" t="str">
        <f t="shared" si="531"/>
        <v/>
      </c>
      <c r="U4226" s="2" t="str">
        <f t="shared" si="532"/>
        <v/>
      </c>
      <c r="V4226" s="2" t="str">
        <f t="shared" si="533"/>
        <v/>
      </c>
      <c r="W4226" s="2" t="str">
        <f t="shared" si="534"/>
        <v/>
      </c>
    </row>
    <row r="4227" spans="8:23" x14ac:dyDescent="0.3">
      <c r="H4227" s="12">
        <f t="shared" si="527"/>
        <v>0</v>
      </c>
      <c r="I4227" s="2" t="str">
        <f t="shared" si="528"/>
        <v/>
      </c>
      <c r="J4227" s="2" t="str">
        <f>IF(ISBLANK(A4227),"",-SUM(I$3:I4227))</f>
        <v/>
      </c>
      <c r="K4227" s="2" t="str">
        <f t="shared" si="529"/>
        <v/>
      </c>
      <c r="L4227" s="7" t="str">
        <f t="shared" si="530"/>
        <v/>
      </c>
      <c r="M4227" s="7" t="str">
        <f>IF(ISBLANK(A4227),"",K4227/($M$1+SUM(K$3:K4226)))</f>
        <v/>
      </c>
      <c r="N4227" t="str">
        <f>IF(ISBLANK(A4227),"",IF(H4228=0,NETWORKDAYS($H$3,H4227,holiday!$B$2:$B$10),IF(DAY(H4227)&lt;DAY(H4228),NETWORKDAYS($H$3,H4227,holiday!$B$2:$B$10),0)))</f>
        <v/>
      </c>
      <c r="O4227" t="str">
        <f>IF(ISBLANK(A4227),"",SUMIF($A$3:$A4227,O$2,$B$3:$B4227))</f>
        <v/>
      </c>
      <c r="P4227" t="str">
        <f>IF(ISBLANK(A4227),"",SUMIF($A$3:$A4227,P$2,$B$3:$B4227))</f>
        <v/>
      </c>
      <c r="Q4227" t="str">
        <f>IF(ISBLANK(A4227),"",SUMIF($A$3:$A4227,Q$2,$B$3:$B4227))</f>
        <v/>
      </c>
      <c r="R4227" t="str">
        <f>IF(ISBLANK(A4227),"",SUMIF($A$3:$A4227,R$2,$B$3:$B4227))</f>
        <v/>
      </c>
      <c r="T4227" s="2" t="str">
        <f t="shared" si="531"/>
        <v/>
      </c>
      <c r="U4227" s="2" t="str">
        <f t="shared" si="532"/>
        <v/>
      </c>
      <c r="V4227" s="2" t="str">
        <f t="shared" si="533"/>
        <v/>
      </c>
      <c r="W4227" s="2" t="str">
        <f t="shared" si="534"/>
        <v/>
      </c>
    </row>
    <row r="4228" spans="8:23" x14ac:dyDescent="0.3">
      <c r="H4228" s="12">
        <f t="shared" ref="H4228:H4291" si="535">IF(ISBLANK(D4228),,LEFT(D4228,LEN(D4228)-6)*1)</f>
        <v>0</v>
      </c>
      <c r="I4228" s="2" t="str">
        <f t="shared" si="528"/>
        <v/>
      </c>
      <c r="J4228" s="2" t="str">
        <f>IF(ISBLANK(A4228),"",-SUM(I$3:I4228))</f>
        <v/>
      </c>
      <c r="K4228" s="2" t="str">
        <f t="shared" si="529"/>
        <v/>
      </c>
      <c r="L4228" s="7" t="str">
        <f t="shared" si="530"/>
        <v/>
      </c>
      <c r="M4228" s="7" t="str">
        <f>IF(ISBLANK(A4228),"",K4228/($M$1+SUM(K$3:K4227)))</f>
        <v/>
      </c>
      <c r="N4228" t="str">
        <f>IF(ISBLANK(A4228),"",IF(H4229=0,NETWORKDAYS($H$3,H4228,holiday!$B$2:$B$10),IF(DAY(H4228)&lt;DAY(H4229),NETWORKDAYS($H$3,H4228,holiday!$B$2:$B$10),0)))</f>
        <v/>
      </c>
      <c r="O4228" t="str">
        <f>IF(ISBLANK(A4228),"",SUMIF($A$3:$A4228,O$2,$B$3:$B4228))</f>
        <v/>
      </c>
      <c r="P4228" t="str">
        <f>IF(ISBLANK(A4228),"",SUMIF($A$3:$A4228,P$2,$B$3:$B4228))</f>
        <v/>
      </c>
      <c r="Q4228" t="str">
        <f>IF(ISBLANK(A4228),"",SUMIF($A$3:$A4228,Q$2,$B$3:$B4228))</f>
        <v/>
      </c>
      <c r="R4228" t="str">
        <f>IF(ISBLANK(A4228),"",SUMIF($A$3:$A4228,R$2,$B$3:$B4228))</f>
        <v/>
      </c>
      <c r="T4228" s="2" t="str">
        <f t="shared" si="531"/>
        <v/>
      </c>
      <c r="U4228" s="2" t="str">
        <f t="shared" si="532"/>
        <v/>
      </c>
      <c r="V4228" s="2" t="str">
        <f t="shared" si="533"/>
        <v/>
      </c>
      <c r="W4228" s="2" t="str">
        <f t="shared" si="534"/>
        <v/>
      </c>
    </row>
    <row r="4229" spans="8:23" x14ac:dyDescent="0.3">
      <c r="H4229" s="12">
        <f t="shared" si="535"/>
        <v>0</v>
      </c>
      <c r="I4229" s="2" t="str">
        <f t="shared" si="528"/>
        <v/>
      </c>
      <c r="J4229" s="2" t="str">
        <f>IF(ISBLANK(A4229),"",-SUM(I$3:I4229))</f>
        <v/>
      </c>
      <c r="K4229" s="2" t="str">
        <f t="shared" si="529"/>
        <v/>
      </c>
      <c r="L4229" s="7" t="str">
        <f t="shared" si="530"/>
        <v/>
      </c>
      <c r="M4229" s="7" t="str">
        <f>IF(ISBLANK(A4229),"",K4229/($M$1+SUM(K$3:K4228)))</f>
        <v/>
      </c>
      <c r="N4229" t="str">
        <f>IF(ISBLANK(A4229),"",IF(H4230=0,NETWORKDAYS($H$3,H4229,holiday!$B$2:$B$10),IF(DAY(H4229)&lt;DAY(H4230),NETWORKDAYS($H$3,H4229,holiday!$B$2:$B$10),0)))</f>
        <v/>
      </c>
      <c r="O4229" t="str">
        <f>IF(ISBLANK(A4229),"",SUMIF($A$3:$A4229,O$2,$B$3:$B4229))</f>
        <v/>
      </c>
      <c r="P4229" t="str">
        <f>IF(ISBLANK(A4229),"",SUMIF($A$3:$A4229,P$2,$B$3:$B4229))</f>
        <v/>
      </c>
      <c r="Q4229" t="str">
        <f>IF(ISBLANK(A4229),"",SUMIF($A$3:$A4229,Q$2,$B$3:$B4229))</f>
        <v/>
      </c>
      <c r="R4229" t="str">
        <f>IF(ISBLANK(A4229),"",SUMIF($A$3:$A4229,R$2,$B$3:$B4229))</f>
        <v/>
      </c>
      <c r="T4229" s="2" t="str">
        <f t="shared" si="531"/>
        <v/>
      </c>
      <c r="U4229" s="2" t="str">
        <f t="shared" si="532"/>
        <v/>
      </c>
      <c r="V4229" s="2" t="str">
        <f t="shared" si="533"/>
        <v/>
      </c>
      <c r="W4229" s="2" t="str">
        <f t="shared" si="534"/>
        <v/>
      </c>
    </row>
    <row r="4230" spans="8:23" x14ac:dyDescent="0.3">
      <c r="H4230" s="12">
        <f t="shared" si="535"/>
        <v>0</v>
      </c>
      <c r="I4230" s="2" t="str">
        <f t="shared" si="528"/>
        <v/>
      </c>
      <c r="J4230" s="2" t="str">
        <f>IF(ISBLANK(A4230),"",-SUM(I$3:I4230))</f>
        <v/>
      </c>
      <c r="K4230" s="2" t="str">
        <f t="shared" si="529"/>
        <v/>
      </c>
      <c r="L4230" s="7" t="str">
        <f t="shared" si="530"/>
        <v/>
      </c>
      <c r="M4230" s="7" t="str">
        <f>IF(ISBLANK(A4230),"",K4230/($M$1+SUM(K$3:K4229)))</f>
        <v/>
      </c>
      <c r="N4230" t="str">
        <f>IF(ISBLANK(A4230),"",IF(H4231=0,NETWORKDAYS($H$3,H4230,holiday!$B$2:$B$10),IF(DAY(H4230)&lt;DAY(H4231),NETWORKDAYS($H$3,H4230,holiday!$B$2:$B$10),0)))</f>
        <v/>
      </c>
      <c r="O4230" t="str">
        <f>IF(ISBLANK(A4230),"",SUMIF($A$3:$A4230,O$2,$B$3:$B4230))</f>
        <v/>
      </c>
      <c r="P4230" t="str">
        <f>IF(ISBLANK(A4230),"",SUMIF($A$3:$A4230,P$2,$B$3:$B4230))</f>
        <v/>
      </c>
      <c r="Q4230" t="str">
        <f>IF(ISBLANK(A4230),"",SUMIF($A$3:$A4230,Q$2,$B$3:$B4230))</f>
        <v/>
      </c>
      <c r="R4230" t="str">
        <f>IF(ISBLANK(A4230),"",SUMIF($A$3:$A4230,R$2,$B$3:$B4230))</f>
        <v/>
      </c>
      <c r="T4230" s="2" t="str">
        <f t="shared" si="531"/>
        <v/>
      </c>
      <c r="U4230" s="2" t="str">
        <f t="shared" si="532"/>
        <v/>
      </c>
      <c r="V4230" s="2" t="str">
        <f t="shared" si="533"/>
        <v/>
      </c>
      <c r="W4230" s="2" t="str">
        <f t="shared" si="534"/>
        <v/>
      </c>
    </row>
    <row r="4231" spans="8:23" x14ac:dyDescent="0.3">
      <c r="H4231" s="12">
        <f t="shared" si="535"/>
        <v>0</v>
      </c>
      <c r="I4231" s="2" t="str">
        <f t="shared" si="528"/>
        <v/>
      </c>
      <c r="J4231" s="2" t="str">
        <f>IF(ISBLANK(A4231),"",-SUM(I$3:I4231))</f>
        <v/>
      </c>
      <c r="K4231" s="2" t="str">
        <f t="shared" si="529"/>
        <v/>
      </c>
      <c r="L4231" s="7" t="str">
        <f t="shared" si="530"/>
        <v/>
      </c>
      <c r="M4231" s="7" t="str">
        <f>IF(ISBLANK(A4231),"",K4231/($M$1+SUM(K$3:K4230)))</f>
        <v/>
      </c>
      <c r="N4231" t="str">
        <f>IF(ISBLANK(A4231),"",IF(H4232=0,NETWORKDAYS($H$3,H4231,holiday!$B$2:$B$10),IF(DAY(H4231)&lt;DAY(H4232),NETWORKDAYS($H$3,H4231,holiday!$B$2:$B$10),0)))</f>
        <v/>
      </c>
      <c r="O4231" t="str">
        <f>IF(ISBLANK(A4231),"",SUMIF($A$3:$A4231,O$2,$B$3:$B4231))</f>
        <v/>
      </c>
      <c r="P4231" t="str">
        <f>IF(ISBLANK(A4231),"",SUMIF($A$3:$A4231,P$2,$B$3:$B4231))</f>
        <v/>
      </c>
      <c r="Q4231" t="str">
        <f>IF(ISBLANK(A4231),"",SUMIF($A$3:$A4231,Q$2,$B$3:$B4231))</f>
        <v/>
      </c>
      <c r="R4231" t="str">
        <f>IF(ISBLANK(A4231),"",SUMIF($A$3:$A4231,R$2,$B$3:$B4231))</f>
        <v/>
      </c>
      <c r="T4231" s="2" t="str">
        <f t="shared" si="531"/>
        <v/>
      </c>
      <c r="U4231" s="2" t="str">
        <f t="shared" si="532"/>
        <v/>
      </c>
      <c r="V4231" s="2" t="str">
        <f t="shared" si="533"/>
        <v/>
      </c>
      <c r="W4231" s="2" t="str">
        <f t="shared" si="534"/>
        <v/>
      </c>
    </row>
    <row r="4232" spans="8:23" x14ac:dyDescent="0.3">
      <c r="H4232" s="12">
        <f t="shared" si="535"/>
        <v>0</v>
      </c>
      <c r="I4232" s="2" t="str">
        <f t="shared" si="528"/>
        <v/>
      </c>
      <c r="J4232" s="2" t="str">
        <f>IF(ISBLANK(A4232),"",-SUM(I$3:I4232))</f>
        <v/>
      </c>
      <c r="K4232" s="2" t="str">
        <f t="shared" si="529"/>
        <v/>
      </c>
      <c r="L4232" s="7" t="str">
        <f t="shared" si="530"/>
        <v/>
      </c>
      <c r="M4232" s="7" t="str">
        <f>IF(ISBLANK(A4232),"",K4232/($M$1+SUM(K$3:K4231)))</f>
        <v/>
      </c>
      <c r="N4232" t="str">
        <f>IF(ISBLANK(A4232),"",IF(H4233=0,NETWORKDAYS($H$3,H4232,holiday!$B$2:$B$10),IF(DAY(H4232)&lt;DAY(H4233),NETWORKDAYS($H$3,H4232,holiday!$B$2:$B$10),0)))</f>
        <v/>
      </c>
      <c r="O4232" t="str">
        <f>IF(ISBLANK(A4232),"",SUMIF($A$3:$A4232,O$2,$B$3:$B4232))</f>
        <v/>
      </c>
      <c r="P4232" t="str">
        <f>IF(ISBLANK(A4232),"",SUMIF($A$3:$A4232,P$2,$B$3:$B4232))</f>
        <v/>
      </c>
      <c r="Q4232" t="str">
        <f>IF(ISBLANK(A4232),"",SUMIF($A$3:$A4232,Q$2,$B$3:$B4232))</f>
        <v/>
      </c>
      <c r="R4232" t="str">
        <f>IF(ISBLANK(A4232),"",SUMIF($A$3:$A4232,R$2,$B$3:$B4232))</f>
        <v/>
      </c>
      <c r="T4232" s="2" t="str">
        <f t="shared" si="531"/>
        <v/>
      </c>
      <c r="U4232" s="2" t="str">
        <f t="shared" si="532"/>
        <v/>
      </c>
      <c r="V4232" s="2" t="str">
        <f t="shared" si="533"/>
        <v/>
      </c>
      <c r="W4232" s="2" t="str">
        <f t="shared" si="534"/>
        <v/>
      </c>
    </row>
    <row r="4233" spans="8:23" x14ac:dyDescent="0.3">
      <c r="H4233" s="12">
        <f t="shared" si="535"/>
        <v>0</v>
      </c>
      <c r="I4233" s="2" t="str">
        <f t="shared" si="528"/>
        <v/>
      </c>
      <c r="J4233" s="2" t="str">
        <f>IF(ISBLANK(A4233),"",-SUM(I$3:I4233))</f>
        <v/>
      </c>
      <c r="K4233" s="2" t="str">
        <f t="shared" si="529"/>
        <v/>
      </c>
      <c r="L4233" s="7" t="str">
        <f t="shared" si="530"/>
        <v/>
      </c>
      <c r="M4233" s="7" t="str">
        <f>IF(ISBLANK(A4233),"",K4233/($M$1+SUM(K$3:K4232)))</f>
        <v/>
      </c>
      <c r="N4233" t="str">
        <f>IF(ISBLANK(A4233),"",IF(H4234=0,NETWORKDAYS($H$3,H4233,holiday!$B$2:$B$10),IF(DAY(H4233)&lt;DAY(H4234),NETWORKDAYS($H$3,H4233,holiday!$B$2:$B$10),0)))</f>
        <v/>
      </c>
      <c r="O4233" t="str">
        <f>IF(ISBLANK(A4233),"",SUMIF($A$3:$A4233,O$2,$B$3:$B4233))</f>
        <v/>
      </c>
      <c r="P4233" t="str">
        <f>IF(ISBLANK(A4233),"",SUMIF($A$3:$A4233,P$2,$B$3:$B4233))</f>
        <v/>
      </c>
      <c r="Q4233" t="str">
        <f>IF(ISBLANK(A4233),"",SUMIF($A$3:$A4233,Q$2,$B$3:$B4233))</f>
        <v/>
      </c>
      <c r="R4233" t="str">
        <f>IF(ISBLANK(A4233),"",SUMIF($A$3:$A4233,R$2,$B$3:$B4233))</f>
        <v/>
      </c>
      <c r="T4233" s="2" t="str">
        <f t="shared" si="531"/>
        <v/>
      </c>
      <c r="U4233" s="2" t="str">
        <f t="shared" si="532"/>
        <v/>
      </c>
      <c r="V4233" s="2" t="str">
        <f t="shared" si="533"/>
        <v/>
      </c>
      <c r="W4233" s="2" t="str">
        <f t="shared" si="534"/>
        <v/>
      </c>
    </row>
    <row r="4234" spans="8:23" x14ac:dyDescent="0.3">
      <c r="H4234" s="12">
        <f t="shared" si="535"/>
        <v>0</v>
      </c>
      <c r="I4234" s="2" t="str">
        <f t="shared" si="528"/>
        <v/>
      </c>
      <c r="J4234" s="2" t="str">
        <f>IF(ISBLANK(A4234),"",-SUM(I$3:I4234))</f>
        <v/>
      </c>
      <c r="K4234" s="2" t="str">
        <f t="shared" si="529"/>
        <v/>
      </c>
      <c r="L4234" s="7" t="str">
        <f t="shared" si="530"/>
        <v/>
      </c>
      <c r="M4234" s="7" t="str">
        <f>IF(ISBLANK(A4234),"",K4234/($M$1+SUM(K$3:K4233)))</f>
        <v/>
      </c>
      <c r="N4234" t="str">
        <f>IF(ISBLANK(A4234),"",IF(H4235=0,NETWORKDAYS($H$3,H4234,holiday!$B$2:$B$10),IF(DAY(H4234)&lt;DAY(H4235),NETWORKDAYS($H$3,H4234,holiday!$B$2:$B$10),0)))</f>
        <v/>
      </c>
      <c r="O4234" t="str">
        <f>IF(ISBLANK(A4234),"",SUMIF($A$3:$A4234,O$2,$B$3:$B4234))</f>
        <v/>
      </c>
      <c r="P4234" t="str">
        <f>IF(ISBLANK(A4234),"",SUMIF($A$3:$A4234,P$2,$B$3:$B4234))</f>
        <v/>
      </c>
      <c r="Q4234" t="str">
        <f>IF(ISBLANK(A4234),"",SUMIF($A$3:$A4234,Q$2,$B$3:$B4234))</f>
        <v/>
      </c>
      <c r="R4234" t="str">
        <f>IF(ISBLANK(A4234),"",SUMIF($A$3:$A4234,R$2,$B$3:$B4234))</f>
        <v/>
      </c>
      <c r="T4234" s="2" t="str">
        <f t="shared" si="531"/>
        <v/>
      </c>
      <c r="U4234" s="2" t="str">
        <f t="shared" si="532"/>
        <v/>
      </c>
      <c r="V4234" s="2" t="str">
        <f t="shared" si="533"/>
        <v/>
      </c>
      <c r="W4234" s="2" t="str">
        <f t="shared" si="534"/>
        <v/>
      </c>
    </row>
    <row r="4235" spans="8:23" x14ac:dyDescent="0.3">
      <c r="H4235" s="12">
        <f t="shared" si="535"/>
        <v>0</v>
      </c>
      <c r="I4235" s="2" t="str">
        <f t="shared" si="528"/>
        <v/>
      </c>
      <c r="J4235" s="2" t="str">
        <f>IF(ISBLANK(A4235),"",-SUM(I$3:I4235))</f>
        <v/>
      </c>
      <c r="K4235" s="2" t="str">
        <f t="shared" si="529"/>
        <v/>
      </c>
      <c r="L4235" s="7" t="str">
        <f t="shared" si="530"/>
        <v/>
      </c>
      <c r="M4235" s="7" t="str">
        <f>IF(ISBLANK(A4235),"",K4235/($M$1+SUM(K$3:K4234)))</f>
        <v/>
      </c>
      <c r="N4235" t="str">
        <f>IF(ISBLANK(A4235),"",IF(H4236=0,NETWORKDAYS($H$3,H4235,holiday!$B$2:$B$10),IF(DAY(H4235)&lt;DAY(H4236),NETWORKDAYS($H$3,H4235,holiday!$B$2:$B$10),0)))</f>
        <v/>
      </c>
      <c r="O4235" t="str">
        <f>IF(ISBLANK(A4235),"",SUMIF($A$3:$A4235,O$2,$B$3:$B4235))</f>
        <v/>
      </c>
      <c r="P4235" t="str">
        <f>IF(ISBLANK(A4235),"",SUMIF($A$3:$A4235,P$2,$B$3:$B4235))</f>
        <v/>
      </c>
      <c r="Q4235" t="str">
        <f>IF(ISBLANK(A4235),"",SUMIF($A$3:$A4235,Q$2,$B$3:$B4235))</f>
        <v/>
      </c>
      <c r="R4235" t="str">
        <f>IF(ISBLANK(A4235),"",SUMIF($A$3:$A4235,R$2,$B$3:$B4235))</f>
        <v/>
      </c>
      <c r="T4235" s="2" t="str">
        <f t="shared" si="531"/>
        <v/>
      </c>
      <c r="U4235" s="2" t="str">
        <f t="shared" si="532"/>
        <v/>
      </c>
      <c r="V4235" s="2" t="str">
        <f t="shared" si="533"/>
        <v/>
      </c>
      <c r="W4235" s="2" t="str">
        <f t="shared" si="534"/>
        <v/>
      </c>
    </row>
    <row r="4236" spans="8:23" x14ac:dyDescent="0.3">
      <c r="H4236" s="12">
        <f t="shared" si="535"/>
        <v>0</v>
      </c>
      <c r="I4236" s="2" t="str">
        <f t="shared" si="528"/>
        <v/>
      </c>
      <c r="J4236" s="2" t="str">
        <f>IF(ISBLANK(A4236),"",-SUM(I$3:I4236))</f>
        <v/>
      </c>
      <c r="K4236" s="2" t="str">
        <f t="shared" si="529"/>
        <v/>
      </c>
      <c r="L4236" s="7" t="str">
        <f t="shared" si="530"/>
        <v/>
      </c>
      <c r="M4236" s="7" t="str">
        <f>IF(ISBLANK(A4236),"",K4236/($M$1+SUM(K$3:K4235)))</f>
        <v/>
      </c>
      <c r="N4236" t="str">
        <f>IF(ISBLANK(A4236),"",IF(H4237=0,NETWORKDAYS($H$3,H4236,holiday!$B$2:$B$10),IF(DAY(H4236)&lt;DAY(H4237),NETWORKDAYS($H$3,H4236,holiday!$B$2:$B$10),0)))</f>
        <v/>
      </c>
      <c r="O4236" t="str">
        <f>IF(ISBLANK(A4236),"",SUMIF($A$3:$A4236,O$2,$B$3:$B4236))</f>
        <v/>
      </c>
      <c r="P4236" t="str">
        <f>IF(ISBLANK(A4236),"",SUMIF($A$3:$A4236,P$2,$B$3:$B4236))</f>
        <v/>
      </c>
      <c r="Q4236" t="str">
        <f>IF(ISBLANK(A4236),"",SUMIF($A$3:$A4236,Q$2,$B$3:$B4236))</f>
        <v/>
      </c>
      <c r="R4236" t="str">
        <f>IF(ISBLANK(A4236),"",SUMIF($A$3:$A4236,R$2,$B$3:$B4236))</f>
        <v/>
      </c>
      <c r="T4236" s="2" t="str">
        <f t="shared" si="531"/>
        <v/>
      </c>
      <c r="U4236" s="2" t="str">
        <f t="shared" si="532"/>
        <v/>
      </c>
      <c r="V4236" s="2" t="str">
        <f t="shared" si="533"/>
        <v/>
      </c>
      <c r="W4236" s="2" t="str">
        <f t="shared" si="534"/>
        <v/>
      </c>
    </row>
    <row r="4237" spans="8:23" x14ac:dyDescent="0.3">
      <c r="H4237" s="12">
        <f t="shared" si="535"/>
        <v>0</v>
      </c>
      <c r="I4237" s="2" t="str">
        <f t="shared" si="528"/>
        <v/>
      </c>
      <c r="J4237" s="2" t="str">
        <f>IF(ISBLANK(A4237),"",-SUM(I$3:I4237))</f>
        <v/>
      </c>
      <c r="K4237" s="2" t="str">
        <f t="shared" si="529"/>
        <v/>
      </c>
      <c r="L4237" s="7" t="str">
        <f t="shared" si="530"/>
        <v/>
      </c>
      <c r="M4237" s="7" t="str">
        <f>IF(ISBLANK(A4237),"",K4237/($M$1+SUM(K$3:K4236)))</f>
        <v/>
      </c>
      <c r="N4237" t="str">
        <f>IF(ISBLANK(A4237),"",IF(H4238=0,NETWORKDAYS($H$3,H4237,holiday!$B$2:$B$10),IF(DAY(H4237)&lt;DAY(H4238),NETWORKDAYS($H$3,H4237,holiday!$B$2:$B$10),0)))</f>
        <v/>
      </c>
      <c r="O4237" t="str">
        <f>IF(ISBLANK(A4237),"",SUMIF($A$3:$A4237,O$2,$B$3:$B4237))</f>
        <v/>
      </c>
      <c r="P4237" t="str">
        <f>IF(ISBLANK(A4237),"",SUMIF($A$3:$A4237,P$2,$B$3:$B4237))</f>
        <v/>
      </c>
      <c r="Q4237" t="str">
        <f>IF(ISBLANK(A4237),"",SUMIF($A$3:$A4237,Q$2,$B$3:$B4237))</f>
        <v/>
      </c>
      <c r="R4237" t="str">
        <f>IF(ISBLANK(A4237),"",SUMIF($A$3:$A4237,R$2,$B$3:$B4237))</f>
        <v/>
      </c>
      <c r="T4237" s="2" t="str">
        <f t="shared" si="531"/>
        <v/>
      </c>
      <c r="U4237" s="2" t="str">
        <f t="shared" si="532"/>
        <v/>
      </c>
      <c r="V4237" s="2" t="str">
        <f t="shared" si="533"/>
        <v/>
      </c>
      <c r="W4237" s="2" t="str">
        <f t="shared" si="534"/>
        <v/>
      </c>
    </row>
    <row r="4238" spans="8:23" x14ac:dyDescent="0.3">
      <c r="H4238" s="12">
        <f t="shared" si="535"/>
        <v>0</v>
      </c>
      <c r="I4238" s="2" t="str">
        <f t="shared" si="528"/>
        <v/>
      </c>
      <c r="J4238" s="2" t="str">
        <f>IF(ISBLANK(A4238),"",-SUM(I$3:I4238))</f>
        <v/>
      </c>
      <c r="K4238" s="2" t="str">
        <f t="shared" si="529"/>
        <v/>
      </c>
      <c r="L4238" s="7" t="str">
        <f t="shared" si="530"/>
        <v/>
      </c>
      <c r="M4238" s="7" t="str">
        <f>IF(ISBLANK(A4238),"",K4238/($M$1+SUM(K$3:K4237)))</f>
        <v/>
      </c>
      <c r="N4238" t="str">
        <f>IF(ISBLANK(A4238),"",IF(H4239=0,NETWORKDAYS($H$3,H4238,holiday!$B$2:$B$10),IF(DAY(H4238)&lt;DAY(H4239),NETWORKDAYS($H$3,H4238,holiday!$B$2:$B$10),0)))</f>
        <v/>
      </c>
      <c r="O4238" t="str">
        <f>IF(ISBLANK(A4238),"",SUMIF($A$3:$A4238,O$2,$B$3:$B4238))</f>
        <v/>
      </c>
      <c r="P4238" t="str">
        <f>IF(ISBLANK(A4238),"",SUMIF($A$3:$A4238,P$2,$B$3:$B4238))</f>
        <v/>
      </c>
      <c r="Q4238" t="str">
        <f>IF(ISBLANK(A4238),"",SUMIF($A$3:$A4238,Q$2,$B$3:$B4238))</f>
        <v/>
      </c>
      <c r="R4238" t="str">
        <f>IF(ISBLANK(A4238),"",SUMIF($A$3:$A4238,R$2,$B$3:$B4238))</f>
        <v/>
      </c>
      <c r="T4238" s="2" t="str">
        <f t="shared" si="531"/>
        <v/>
      </c>
      <c r="U4238" s="2" t="str">
        <f t="shared" si="532"/>
        <v/>
      </c>
      <c r="V4238" s="2" t="str">
        <f t="shared" si="533"/>
        <v/>
      </c>
      <c r="W4238" s="2" t="str">
        <f t="shared" si="534"/>
        <v/>
      </c>
    </row>
    <row r="4239" spans="8:23" x14ac:dyDescent="0.3">
      <c r="H4239" s="12">
        <f t="shared" si="535"/>
        <v>0</v>
      </c>
      <c r="I4239" s="2" t="str">
        <f t="shared" si="528"/>
        <v/>
      </c>
      <c r="J4239" s="2" t="str">
        <f>IF(ISBLANK(A4239),"",-SUM(I$3:I4239))</f>
        <v/>
      </c>
      <c r="K4239" s="2" t="str">
        <f t="shared" si="529"/>
        <v/>
      </c>
      <c r="L4239" s="7" t="str">
        <f t="shared" si="530"/>
        <v/>
      </c>
      <c r="M4239" s="7" t="str">
        <f>IF(ISBLANK(A4239),"",K4239/($M$1+SUM(K$3:K4238)))</f>
        <v/>
      </c>
      <c r="N4239" t="str">
        <f>IF(ISBLANK(A4239),"",IF(H4240=0,NETWORKDAYS($H$3,H4239,holiday!$B$2:$B$10),IF(DAY(H4239)&lt;DAY(H4240),NETWORKDAYS($H$3,H4239,holiday!$B$2:$B$10),0)))</f>
        <v/>
      </c>
      <c r="O4239" t="str">
        <f>IF(ISBLANK(A4239),"",SUMIF($A$3:$A4239,O$2,$B$3:$B4239))</f>
        <v/>
      </c>
      <c r="P4239" t="str">
        <f>IF(ISBLANK(A4239),"",SUMIF($A$3:$A4239,P$2,$B$3:$B4239))</f>
        <v/>
      </c>
      <c r="Q4239" t="str">
        <f>IF(ISBLANK(A4239),"",SUMIF($A$3:$A4239,Q$2,$B$3:$B4239))</f>
        <v/>
      </c>
      <c r="R4239" t="str">
        <f>IF(ISBLANK(A4239),"",SUMIF($A$3:$A4239,R$2,$B$3:$B4239))</f>
        <v/>
      </c>
      <c r="T4239" s="2" t="str">
        <f t="shared" si="531"/>
        <v/>
      </c>
      <c r="U4239" s="2" t="str">
        <f t="shared" si="532"/>
        <v/>
      </c>
      <c r="V4239" s="2" t="str">
        <f t="shared" si="533"/>
        <v/>
      </c>
      <c r="W4239" s="2" t="str">
        <f t="shared" si="534"/>
        <v/>
      </c>
    </row>
    <row r="4240" spans="8:23" x14ac:dyDescent="0.3">
      <c r="H4240" s="12">
        <f t="shared" si="535"/>
        <v>0</v>
      </c>
      <c r="I4240" s="2" t="str">
        <f t="shared" si="528"/>
        <v/>
      </c>
      <c r="J4240" s="2" t="str">
        <f>IF(ISBLANK(A4240),"",-SUM(I$3:I4240))</f>
        <v/>
      </c>
      <c r="K4240" s="2" t="str">
        <f t="shared" si="529"/>
        <v/>
      </c>
      <c r="L4240" s="7" t="str">
        <f t="shared" si="530"/>
        <v/>
      </c>
      <c r="M4240" s="7" t="str">
        <f>IF(ISBLANK(A4240),"",K4240/($M$1+SUM(K$3:K4239)))</f>
        <v/>
      </c>
      <c r="N4240" t="str">
        <f>IF(ISBLANK(A4240),"",IF(H4241=0,NETWORKDAYS($H$3,H4240,holiday!$B$2:$B$10),IF(DAY(H4240)&lt;DAY(H4241),NETWORKDAYS($H$3,H4240,holiday!$B$2:$B$10),0)))</f>
        <v/>
      </c>
      <c r="O4240" t="str">
        <f>IF(ISBLANK(A4240),"",SUMIF($A$3:$A4240,O$2,$B$3:$B4240))</f>
        <v/>
      </c>
      <c r="P4240" t="str">
        <f>IF(ISBLANK(A4240),"",SUMIF($A$3:$A4240,P$2,$B$3:$B4240))</f>
        <v/>
      </c>
      <c r="Q4240" t="str">
        <f>IF(ISBLANK(A4240),"",SUMIF($A$3:$A4240,Q$2,$B$3:$B4240))</f>
        <v/>
      </c>
      <c r="R4240" t="str">
        <f>IF(ISBLANK(A4240),"",SUMIF($A$3:$A4240,R$2,$B$3:$B4240))</f>
        <v/>
      </c>
      <c r="T4240" s="2" t="str">
        <f t="shared" si="531"/>
        <v/>
      </c>
      <c r="U4240" s="2" t="str">
        <f t="shared" si="532"/>
        <v/>
      </c>
      <c r="V4240" s="2" t="str">
        <f t="shared" si="533"/>
        <v/>
      </c>
      <c r="W4240" s="2" t="str">
        <f t="shared" si="534"/>
        <v/>
      </c>
    </row>
    <row r="4241" spans="8:23" x14ac:dyDescent="0.3">
      <c r="H4241" s="12">
        <f t="shared" si="535"/>
        <v>0</v>
      </c>
      <c r="I4241" s="2" t="str">
        <f t="shared" si="528"/>
        <v/>
      </c>
      <c r="J4241" s="2" t="str">
        <f>IF(ISBLANK(A4241),"",-SUM(I$3:I4241))</f>
        <v/>
      </c>
      <c r="K4241" s="2" t="str">
        <f t="shared" si="529"/>
        <v/>
      </c>
      <c r="L4241" s="7" t="str">
        <f t="shared" si="530"/>
        <v/>
      </c>
      <c r="M4241" s="7" t="str">
        <f>IF(ISBLANK(A4241),"",K4241/($M$1+SUM(K$3:K4240)))</f>
        <v/>
      </c>
      <c r="N4241" t="str">
        <f>IF(ISBLANK(A4241),"",IF(H4242=0,NETWORKDAYS($H$3,H4241,holiday!$B$2:$B$10),IF(DAY(H4241)&lt;DAY(H4242),NETWORKDAYS($H$3,H4241,holiday!$B$2:$B$10),0)))</f>
        <v/>
      </c>
      <c r="O4241" t="str">
        <f>IF(ISBLANK(A4241),"",SUMIF($A$3:$A4241,O$2,$B$3:$B4241))</f>
        <v/>
      </c>
      <c r="P4241" t="str">
        <f>IF(ISBLANK(A4241),"",SUMIF($A$3:$A4241,P$2,$B$3:$B4241))</f>
        <v/>
      </c>
      <c r="Q4241" t="str">
        <f>IF(ISBLANK(A4241),"",SUMIF($A$3:$A4241,Q$2,$B$3:$B4241))</f>
        <v/>
      </c>
      <c r="R4241" t="str">
        <f>IF(ISBLANK(A4241),"",SUMIF($A$3:$A4241,R$2,$B$3:$B4241))</f>
        <v/>
      </c>
      <c r="T4241" s="2" t="str">
        <f t="shared" si="531"/>
        <v/>
      </c>
      <c r="U4241" s="2" t="str">
        <f t="shared" si="532"/>
        <v/>
      </c>
      <c r="V4241" s="2" t="str">
        <f t="shared" si="533"/>
        <v/>
      </c>
      <c r="W4241" s="2" t="str">
        <f t="shared" si="534"/>
        <v/>
      </c>
    </row>
    <row r="4242" spans="8:23" x14ac:dyDescent="0.3">
      <c r="H4242" s="12">
        <f t="shared" si="535"/>
        <v>0</v>
      </c>
      <c r="I4242" s="2" t="str">
        <f t="shared" si="528"/>
        <v/>
      </c>
      <c r="J4242" s="2" t="str">
        <f>IF(ISBLANK(A4242),"",-SUM(I$3:I4242))</f>
        <v/>
      </c>
      <c r="K4242" s="2" t="str">
        <f t="shared" si="529"/>
        <v/>
      </c>
      <c r="L4242" s="7" t="str">
        <f t="shared" si="530"/>
        <v/>
      </c>
      <c r="M4242" s="7" t="str">
        <f>IF(ISBLANK(A4242),"",K4242/($M$1+SUM(K$3:K4241)))</f>
        <v/>
      </c>
      <c r="N4242" t="str">
        <f>IF(ISBLANK(A4242),"",IF(H4243=0,NETWORKDAYS($H$3,H4242,holiday!$B$2:$B$10),IF(DAY(H4242)&lt;DAY(H4243),NETWORKDAYS($H$3,H4242,holiday!$B$2:$B$10),0)))</f>
        <v/>
      </c>
      <c r="O4242" t="str">
        <f>IF(ISBLANK(A4242),"",SUMIF($A$3:$A4242,O$2,$B$3:$B4242))</f>
        <v/>
      </c>
      <c r="P4242" t="str">
        <f>IF(ISBLANK(A4242),"",SUMIF($A$3:$A4242,P$2,$B$3:$B4242))</f>
        <v/>
      </c>
      <c r="Q4242" t="str">
        <f>IF(ISBLANK(A4242),"",SUMIF($A$3:$A4242,Q$2,$B$3:$B4242))</f>
        <v/>
      </c>
      <c r="R4242" t="str">
        <f>IF(ISBLANK(A4242),"",SUMIF($A$3:$A4242,R$2,$B$3:$B4242))</f>
        <v/>
      </c>
      <c r="T4242" s="2" t="str">
        <f t="shared" si="531"/>
        <v/>
      </c>
      <c r="U4242" s="2" t="str">
        <f t="shared" si="532"/>
        <v/>
      </c>
      <c r="V4242" s="2" t="str">
        <f t="shared" si="533"/>
        <v/>
      </c>
      <c r="W4242" s="2" t="str">
        <f t="shared" si="534"/>
        <v/>
      </c>
    </row>
    <row r="4243" spans="8:23" x14ac:dyDescent="0.3">
      <c r="H4243" s="12">
        <f t="shared" si="535"/>
        <v>0</v>
      </c>
      <c r="I4243" s="2" t="str">
        <f t="shared" si="528"/>
        <v/>
      </c>
      <c r="J4243" s="2" t="str">
        <f>IF(ISBLANK(A4243),"",-SUM(I$3:I4243))</f>
        <v/>
      </c>
      <c r="K4243" s="2" t="str">
        <f t="shared" si="529"/>
        <v/>
      </c>
      <c r="L4243" s="7" t="str">
        <f t="shared" si="530"/>
        <v/>
      </c>
      <c r="M4243" s="7" t="str">
        <f>IF(ISBLANK(A4243),"",K4243/($M$1+SUM(K$3:K4242)))</f>
        <v/>
      </c>
      <c r="N4243" t="str">
        <f>IF(ISBLANK(A4243),"",IF(H4244=0,NETWORKDAYS($H$3,H4243,holiday!$B$2:$B$10),IF(DAY(H4243)&lt;DAY(H4244),NETWORKDAYS($H$3,H4243,holiday!$B$2:$B$10),0)))</f>
        <v/>
      </c>
      <c r="O4243" t="str">
        <f>IF(ISBLANK(A4243),"",SUMIF($A$3:$A4243,O$2,$B$3:$B4243))</f>
        <v/>
      </c>
      <c r="P4243" t="str">
        <f>IF(ISBLANK(A4243),"",SUMIF($A$3:$A4243,P$2,$B$3:$B4243))</f>
        <v/>
      </c>
      <c r="Q4243" t="str">
        <f>IF(ISBLANK(A4243),"",SUMIF($A$3:$A4243,Q$2,$B$3:$B4243))</f>
        <v/>
      </c>
      <c r="R4243" t="str">
        <f>IF(ISBLANK(A4243),"",SUMIF($A$3:$A4243,R$2,$B$3:$B4243))</f>
        <v/>
      </c>
      <c r="T4243" s="2" t="str">
        <f t="shared" si="531"/>
        <v/>
      </c>
      <c r="U4243" s="2" t="str">
        <f t="shared" si="532"/>
        <v/>
      </c>
      <c r="V4243" s="2" t="str">
        <f t="shared" si="533"/>
        <v/>
      </c>
      <c r="W4243" s="2" t="str">
        <f t="shared" si="534"/>
        <v/>
      </c>
    </row>
    <row r="4244" spans="8:23" x14ac:dyDescent="0.3">
      <c r="H4244" s="12">
        <f t="shared" si="535"/>
        <v>0</v>
      </c>
      <c r="I4244" s="2" t="str">
        <f t="shared" si="528"/>
        <v/>
      </c>
      <c r="J4244" s="2" t="str">
        <f>IF(ISBLANK(A4244),"",-SUM(I$3:I4244))</f>
        <v/>
      </c>
      <c r="K4244" s="2" t="str">
        <f t="shared" si="529"/>
        <v/>
      </c>
      <c r="L4244" s="7" t="str">
        <f t="shared" si="530"/>
        <v/>
      </c>
      <c r="M4244" s="7" t="str">
        <f>IF(ISBLANK(A4244),"",K4244/($M$1+SUM(K$3:K4243)))</f>
        <v/>
      </c>
      <c r="N4244" t="str">
        <f>IF(ISBLANK(A4244),"",IF(H4245=0,NETWORKDAYS($H$3,H4244,holiday!$B$2:$B$10),IF(DAY(H4244)&lt;DAY(H4245),NETWORKDAYS($H$3,H4244,holiday!$B$2:$B$10),0)))</f>
        <v/>
      </c>
      <c r="O4244" t="str">
        <f>IF(ISBLANK(A4244),"",SUMIF($A$3:$A4244,O$2,$B$3:$B4244))</f>
        <v/>
      </c>
      <c r="P4244" t="str">
        <f>IF(ISBLANK(A4244),"",SUMIF($A$3:$A4244,P$2,$B$3:$B4244))</f>
        <v/>
      </c>
      <c r="Q4244" t="str">
        <f>IF(ISBLANK(A4244),"",SUMIF($A$3:$A4244,Q$2,$B$3:$B4244))</f>
        <v/>
      </c>
      <c r="R4244" t="str">
        <f>IF(ISBLANK(A4244),"",SUMIF($A$3:$A4244,R$2,$B$3:$B4244))</f>
        <v/>
      </c>
      <c r="T4244" s="2" t="str">
        <f t="shared" si="531"/>
        <v/>
      </c>
      <c r="U4244" s="2" t="str">
        <f t="shared" si="532"/>
        <v/>
      </c>
      <c r="V4244" s="2" t="str">
        <f t="shared" si="533"/>
        <v/>
      </c>
      <c r="W4244" s="2" t="str">
        <f t="shared" si="534"/>
        <v/>
      </c>
    </row>
    <row r="4245" spans="8:23" x14ac:dyDescent="0.3">
      <c r="H4245" s="12">
        <f t="shared" si="535"/>
        <v>0</v>
      </c>
      <c r="I4245" s="2" t="str">
        <f t="shared" si="528"/>
        <v/>
      </c>
      <c r="J4245" s="2" t="str">
        <f>IF(ISBLANK(A4245),"",-SUM(I$3:I4245))</f>
        <v/>
      </c>
      <c r="K4245" s="2" t="str">
        <f t="shared" si="529"/>
        <v/>
      </c>
      <c r="L4245" s="7" t="str">
        <f t="shared" si="530"/>
        <v/>
      </c>
      <c r="M4245" s="7" t="str">
        <f>IF(ISBLANK(A4245),"",K4245/($M$1+SUM(K$3:K4244)))</f>
        <v/>
      </c>
      <c r="N4245" t="str">
        <f>IF(ISBLANK(A4245),"",IF(H4246=0,NETWORKDAYS($H$3,H4245,holiday!$B$2:$B$10),IF(DAY(H4245)&lt;DAY(H4246),NETWORKDAYS($H$3,H4245,holiday!$B$2:$B$10),0)))</f>
        <v/>
      </c>
      <c r="O4245" t="str">
        <f>IF(ISBLANK(A4245),"",SUMIF($A$3:$A4245,O$2,$B$3:$B4245))</f>
        <v/>
      </c>
      <c r="P4245" t="str">
        <f>IF(ISBLANK(A4245),"",SUMIF($A$3:$A4245,P$2,$B$3:$B4245))</f>
        <v/>
      </c>
      <c r="Q4245" t="str">
        <f>IF(ISBLANK(A4245),"",SUMIF($A$3:$A4245,Q$2,$B$3:$B4245))</f>
        <v/>
      </c>
      <c r="R4245" t="str">
        <f>IF(ISBLANK(A4245),"",SUMIF($A$3:$A4245,R$2,$B$3:$B4245))</f>
        <v/>
      </c>
      <c r="T4245" s="2" t="str">
        <f t="shared" si="531"/>
        <v/>
      </c>
      <c r="U4245" s="2" t="str">
        <f t="shared" si="532"/>
        <v/>
      </c>
      <c r="V4245" s="2" t="str">
        <f t="shared" si="533"/>
        <v/>
      </c>
      <c r="W4245" s="2" t="str">
        <f t="shared" si="534"/>
        <v/>
      </c>
    </row>
    <row r="4246" spans="8:23" x14ac:dyDescent="0.3">
      <c r="H4246" s="12">
        <f t="shared" si="535"/>
        <v>0</v>
      </c>
      <c r="I4246" s="2" t="str">
        <f t="shared" si="528"/>
        <v/>
      </c>
      <c r="J4246" s="2" t="str">
        <f>IF(ISBLANK(A4246),"",-SUM(I$3:I4246))</f>
        <v/>
      </c>
      <c r="K4246" s="2" t="str">
        <f t="shared" si="529"/>
        <v/>
      </c>
      <c r="L4246" s="7" t="str">
        <f t="shared" si="530"/>
        <v/>
      </c>
      <c r="M4246" s="7" t="str">
        <f>IF(ISBLANK(A4246),"",K4246/($M$1+SUM(K$3:K4245)))</f>
        <v/>
      </c>
      <c r="N4246" t="str">
        <f>IF(ISBLANK(A4246),"",IF(H4247=0,NETWORKDAYS($H$3,H4246,holiday!$B$2:$B$10),IF(DAY(H4246)&lt;DAY(H4247),NETWORKDAYS($H$3,H4246,holiday!$B$2:$B$10),0)))</f>
        <v/>
      </c>
      <c r="O4246" t="str">
        <f>IF(ISBLANK(A4246),"",SUMIF($A$3:$A4246,O$2,$B$3:$B4246))</f>
        <v/>
      </c>
      <c r="P4246" t="str">
        <f>IF(ISBLANK(A4246),"",SUMIF($A$3:$A4246,P$2,$B$3:$B4246))</f>
        <v/>
      </c>
      <c r="Q4246" t="str">
        <f>IF(ISBLANK(A4246),"",SUMIF($A$3:$A4246,Q$2,$B$3:$B4246))</f>
        <v/>
      </c>
      <c r="R4246" t="str">
        <f>IF(ISBLANK(A4246),"",SUMIF($A$3:$A4246,R$2,$B$3:$B4246))</f>
        <v/>
      </c>
      <c r="T4246" s="2" t="str">
        <f t="shared" si="531"/>
        <v/>
      </c>
      <c r="U4246" s="2" t="str">
        <f t="shared" si="532"/>
        <v/>
      </c>
      <c r="V4246" s="2" t="str">
        <f t="shared" si="533"/>
        <v/>
      </c>
      <c r="W4246" s="2" t="str">
        <f t="shared" si="534"/>
        <v/>
      </c>
    </row>
    <row r="4247" spans="8:23" x14ac:dyDescent="0.3">
      <c r="H4247" s="12">
        <f t="shared" si="535"/>
        <v>0</v>
      </c>
      <c r="I4247" s="2" t="str">
        <f t="shared" si="528"/>
        <v/>
      </c>
      <c r="J4247" s="2" t="str">
        <f>IF(ISBLANK(A4247),"",-SUM(I$3:I4247))</f>
        <v/>
      </c>
      <c r="K4247" s="2" t="str">
        <f t="shared" si="529"/>
        <v/>
      </c>
      <c r="L4247" s="7" t="str">
        <f t="shared" si="530"/>
        <v/>
      </c>
      <c r="M4247" s="7" t="str">
        <f>IF(ISBLANK(A4247),"",K4247/($M$1+SUM(K$3:K4246)))</f>
        <v/>
      </c>
      <c r="N4247" t="str">
        <f>IF(ISBLANK(A4247),"",IF(H4248=0,NETWORKDAYS($H$3,H4247,holiday!$B$2:$B$10),IF(DAY(H4247)&lt;DAY(H4248),NETWORKDAYS($H$3,H4247,holiday!$B$2:$B$10),0)))</f>
        <v/>
      </c>
      <c r="O4247" t="str">
        <f>IF(ISBLANK(A4247),"",SUMIF($A$3:$A4247,O$2,$B$3:$B4247))</f>
        <v/>
      </c>
      <c r="P4247" t="str">
        <f>IF(ISBLANK(A4247),"",SUMIF($A$3:$A4247,P$2,$B$3:$B4247))</f>
        <v/>
      </c>
      <c r="Q4247" t="str">
        <f>IF(ISBLANK(A4247),"",SUMIF($A$3:$A4247,Q$2,$B$3:$B4247))</f>
        <v/>
      </c>
      <c r="R4247" t="str">
        <f>IF(ISBLANK(A4247),"",SUMIF($A$3:$A4247,R$2,$B$3:$B4247))</f>
        <v/>
      </c>
      <c r="T4247" s="2" t="str">
        <f t="shared" si="531"/>
        <v/>
      </c>
      <c r="U4247" s="2" t="str">
        <f t="shared" si="532"/>
        <v/>
      </c>
      <c r="V4247" s="2" t="str">
        <f t="shared" si="533"/>
        <v/>
      </c>
      <c r="W4247" s="2" t="str">
        <f t="shared" si="534"/>
        <v/>
      </c>
    </row>
    <row r="4248" spans="8:23" x14ac:dyDescent="0.3">
      <c r="H4248" s="12">
        <f t="shared" si="535"/>
        <v>0</v>
      </c>
      <c r="I4248" s="2" t="str">
        <f t="shared" si="528"/>
        <v/>
      </c>
      <c r="J4248" s="2" t="str">
        <f>IF(ISBLANK(A4248),"",-SUM(I$3:I4248))</f>
        <v/>
      </c>
      <c r="K4248" s="2" t="str">
        <f t="shared" si="529"/>
        <v/>
      </c>
      <c r="L4248" s="7" t="str">
        <f t="shared" si="530"/>
        <v/>
      </c>
      <c r="M4248" s="7" t="str">
        <f>IF(ISBLANK(A4248),"",K4248/($M$1+SUM(K$3:K4247)))</f>
        <v/>
      </c>
      <c r="N4248" t="str">
        <f>IF(ISBLANK(A4248),"",IF(H4249=0,NETWORKDAYS($H$3,H4248,holiday!$B$2:$B$10),IF(DAY(H4248)&lt;DAY(H4249),NETWORKDAYS($H$3,H4248,holiday!$B$2:$B$10),0)))</f>
        <v/>
      </c>
      <c r="O4248" t="str">
        <f>IF(ISBLANK(A4248),"",SUMIF($A$3:$A4248,O$2,$B$3:$B4248))</f>
        <v/>
      </c>
      <c r="P4248" t="str">
        <f>IF(ISBLANK(A4248),"",SUMIF($A$3:$A4248,P$2,$B$3:$B4248))</f>
        <v/>
      </c>
      <c r="Q4248" t="str">
        <f>IF(ISBLANK(A4248),"",SUMIF($A$3:$A4248,Q$2,$B$3:$B4248))</f>
        <v/>
      </c>
      <c r="R4248" t="str">
        <f>IF(ISBLANK(A4248),"",SUMIF($A$3:$A4248,R$2,$B$3:$B4248))</f>
        <v/>
      </c>
      <c r="T4248" s="2" t="str">
        <f t="shared" si="531"/>
        <v/>
      </c>
      <c r="U4248" s="2" t="str">
        <f t="shared" si="532"/>
        <v/>
      </c>
      <c r="V4248" s="2" t="str">
        <f t="shared" si="533"/>
        <v/>
      </c>
      <c r="W4248" s="2" t="str">
        <f t="shared" si="534"/>
        <v/>
      </c>
    </row>
    <row r="4249" spans="8:23" x14ac:dyDescent="0.3">
      <c r="H4249" s="12">
        <f t="shared" si="535"/>
        <v>0</v>
      </c>
      <c r="I4249" s="2" t="str">
        <f t="shared" si="528"/>
        <v/>
      </c>
      <c r="J4249" s="2" t="str">
        <f>IF(ISBLANK(A4249),"",-SUM(I$3:I4249))</f>
        <v/>
      </c>
      <c r="K4249" s="2" t="str">
        <f t="shared" si="529"/>
        <v/>
      </c>
      <c r="L4249" s="7" t="str">
        <f t="shared" si="530"/>
        <v/>
      </c>
      <c r="M4249" s="7" t="str">
        <f>IF(ISBLANK(A4249),"",K4249/($M$1+SUM(K$3:K4248)))</f>
        <v/>
      </c>
      <c r="N4249" t="str">
        <f>IF(ISBLANK(A4249),"",IF(H4250=0,NETWORKDAYS($H$3,H4249,holiday!$B$2:$B$10),IF(DAY(H4249)&lt;DAY(H4250),NETWORKDAYS($H$3,H4249,holiday!$B$2:$B$10),0)))</f>
        <v/>
      </c>
      <c r="O4249" t="str">
        <f>IF(ISBLANK(A4249),"",SUMIF($A$3:$A4249,O$2,$B$3:$B4249))</f>
        <v/>
      </c>
      <c r="P4249" t="str">
        <f>IF(ISBLANK(A4249),"",SUMIF($A$3:$A4249,P$2,$B$3:$B4249))</f>
        <v/>
      </c>
      <c r="Q4249" t="str">
        <f>IF(ISBLANK(A4249),"",SUMIF($A$3:$A4249,Q$2,$B$3:$B4249))</f>
        <v/>
      </c>
      <c r="R4249" t="str">
        <f>IF(ISBLANK(A4249),"",SUMIF($A$3:$A4249,R$2,$B$3:$B4249))</f>
        <v/>
      </c>
      <c r="T4249" s="2" t="str">
        <f t="shared" si="531"/>
        <v/>
      </c>
      <c r="U4249" s="2" t="str">
        <f t="shared" si="532"/>
        <v/>
      </c>
      <c r="V4249" s="2" t="str">
        <f t="shared" si="533"/>
        <v/>
      </c>
      <c r="W4249" s="2" t="str">
        <f t="shared" si="534"/>
        <v/>
      </c>
    </row>
    <row r="4250" spans="8:23" x14ac:dyDescent="0.3">
      <c r="H4250" s="12">
        <f t="shared" si="535"/>
        <v>0</v>
      </c>
      <c r="I4250" s="2" t="str">
        <f t="shared" si="528"/>
        <v/>
      </c>
      <c r="J4250" s="2" t="str">
        <f>IF(ISBLANK(A4250),"",-SUM(I$3:I4250))</f>
        <v/>
      </c>
      <c r="K4250" s="2" t="str">
        <f t="shared" si="529"/>
        <v/>
      </c>
      <c r="L4250" s="7" t="str">
        <f t="shared" si="530"/>
        <v/>
      </c>
      <c r="M4250" s="7" t="str">
        <f>IF(ISBLANK(A4250),"",K4250/($M$1+SUM(K$3:K4249)))</f>
        <v/>
      </c>
      <c r="N4250" t="str">
        <f>IF(ISBLANK(A4250),"",IF(H4251=0,NETWORKDAYS($H$3,H4250,holiday!$B$2:$B$10),IF(DAY(H4250)&lt;DAY(H4251),NETWORKDAYS($H$3,H4250,holiday!$B$2:$B$10),0)))</f>
        <v/>
      </c>
      <c r="O4250" t="str">
        <f>IF(ISBLANK(A4250),"",SUMIF($A$3:$A4250,O$2,$B$3:$B4250))</f>
        <v/>
      </c>
      <c r="P4250" t="str">
        <f>IF(ISBLANK(A4250),"",SUMIF($A$3:$A4250,P$2,$B$3:$B4250))</f>
        <v/>
      </c>
      <c r="Q4250" t="str">
        <f>IF(ISBLANK(A4250),"",SUMIF($A$3:$A4250,Q$2,$B$3:$B4250))</f>
        <v/>
      </c>
      <c r="R4250" t="str">
        <f>IF(ISBLANK(A4250),"",SUMIF($A$3:$A4250,R$2,$B$3:$B4250))</f>
        <v/>
      </c>
      <c r="T4250" s="2" t="str">
        <f t="shared" si="531"/>
        <v/>
      </c>
      <c r="U4250" s="2" t="str">
        <f t="shared" si="532"/>
        <v/>
      </c>
      <c r="V4250" s="2" t="str">
        <f t="shared" si="533"/>
        <v/>
      </c>
      <c r="W4250" s="2" t="str">
        <f t="shared" si="534"/>
        <v/>
      </c>
    </row>
    <row r="4251" spans="8:23" x14ac:dyDescent="0.3">
      <c r="H4251" s="12">
        <f t="shared" si="535"/>
        <v>0</v>
      </c>
      <c r="I4251" s="2" t="str">
        <f t="shared" si="528"/>
        <v/>
      </c>
      <c r="J4251" s="2" t="str">
        <f>IF(ISBLANK(A4251),"",-SUM(I$3:I4251))</f>
        <v/>
      </c>
      <c r="K4251" s="2" t="str">
        <f t="shared" si="529"/>
        <v/>
      </c>
      <c r="L4251" s="7" t="str">
        <f t="shared" si="530"/>
        <v/>
      </c>
      <c r="M4251" s="7" t="str">
        <f>IF(ISBLANK(A4251),"",K4251/($M$1+SUM(K$3:K4250)))</f>
        <v/>
      </c>
      <c r="N4251" t="str">
        <f>IF(ISBLANK(A4251),"",IF(H4252=0,NETWORKDAYS($H$3,H4251,holiday!$B$2:$B$10),IF(DAY(H4251)&lt;DAY(H4252),NETWORKDAYS($H$3,H4251,holiday!$B$2:$B$10),0)))</f>
        <v/>
      </c>
      <c r="O4251" t="str">
        <f>IF(ISBLANK(A4251),"",SUMIF($A$3:$A4251,O$2,$B$3:$B4251))</f>
        <v/>
      </c>
      <c r="P4251" t="str">
        <f>IF(ISBLANK(A4251),"",SUMIF($A$3:$A4251,P$2,$B$3:$B4251))</f>
        <v/>
      </c>
      <c r="Q4251" t="str">
        <f>IF(ISBLANK(A4251),"",SUMIF($A$3:$A4251,Q$2,$B$3:$B4251))</f>
        <v/>
      </c>
      <c r="R4251" t="str">
        <f>IF(ISBLANK(A4251),"",SUMIF($A$3:$A4251,R$2,$B$3:$B4251))</f>
        <v/>
      </c>
      <c r="T4251" s="2" t="str">
        <f t="shared" si="531"/>
        <v/>
      </c>
      <c r="U4251" s="2" t="str">
        <f t="shared" si="532"/>
        <v/>
      </c>
      <c r="V4251" s="2" t="str">
        <f t="shared" si="533"/>
        <v/>
      </c>
      <c r="W4251" s="2" t="str">
        <f t="shared" si="534"/>
        <v/>
      </c>
    </row>
    <row r="4252" spans="8:23" x14ac:dyDescent="0.3">
      <c r="H4252" s="12">
        <f t="shared" si="535"/>
        <v>0</v>
      </c>
      <c r="I4252" s="2" t="str">
        <f t="shared" si="528"/>
        <v/>
      </c>
      <c r="J4252" s="2" t="str">
        <f>IF(ISBLANK(A4252),"",-SUM(I$3:I4252))</f>
        <v/>
      </c>
      <c r="K4252" s="2" t="str">
        <f t="shared" si="529"/>
        <v/>
      </c>
      <c r="L4252" s="7" t="str">
        <f t="shared" si="530"/>
        <v/>
      </c>
      <c r="M4252" s="7" t="str">
        <f>IF(ISBLANK(A4252),"",K4252/($M$1+SUM(K$3:K4251)))</f>
        <v/>
      </c>
      <c r="N4252" t="str">
        <f>IF(ISBLANK(A4252),"",IF(H4253=0,NETWORKDAYS($H$3,H4252,holiday!$B$2:$B$10),IF(DAY(H4252)&lt;DAY(H4253),NETWORKDAYS($H$3,H4252,holiday!$B$2:$B$10),0)))</f>
        <v/>
      </c>
      <c r="O4252" t="str">
        <f>IF(ISBLANK(A4252),"",SUMIF($A$3:$A4252,O$2,$B$3:$B4252))</f>
        <v/>
      </c>
      <c r="P4252" t="str">
        <f>IF(ISBLANK(A4252),"",SUMIF($A$3:$A4252,P$2,$B$3:$B4252))</f>
        <v/>
      </c>
      <c r="Q4252" t="str">
        <f>IF(ISBLANK(A4252),"",SUMIF($A$3:$A4252,Q$2,$B$3:$B4252))</f>
        <v/>
      </c>
      <c r="R4252" t="str">
        <f>IF(ISBLANK(A4252),"",SUMIF($A$3:$A4252,R$2,$B$3:$B4252))</f>
        <v/>
      </c>
      <c r="T4252" s="2" t="str">
        <f t="shared" si="531"/>
        <v/>
      </c>
      <c r="U4252" s="2" t="str">
        <f t="shared" si="532"/>
        <v/>
      </c>
      <c r="V4252" s="2" t="str">
        <f t="shared" si="533"/>
        <v/>
      </c>
      <c r="W4252" s="2" t="str">
        <f t="shared" si="534"/>
        <v/>
      </c>
    </row>
    <row r="4253" spans="8:23" x14ac:dyDescent="0.3">
      <c r="H4253" s="12">
        <f t="shared" si="535"/>
        <v>0</v>
      </c>
      <c r="I4253" s="2" t="str">
        <f t="shared" si="528"/>
        <v/>
      </c>
      <c r="J4253" s="2" t="str">
        <f>IF(ISBLANK(A4253),"",-SUM(I$3:I4253))</f>
        <v/>
      </c>
      <c r="K4253" s="2" t="str">
        <f t="shared" si="529"/>
        <v/>
      </c>
      <c r="L4253" s="7" t="str">
        <f t="shared" si="530"/>
        <v/>
      </c>
      <c r="M4253" s="7" t="str">
        <f>IF(ISBLANK(A4253),"",K4253/($M$1+SUM(K$3:K4252)))</f>
        <v/>
      </c>
      <c r="N4253" t="str">
        <f>IF(ISBLANK(A4253),"",IF(H4254=0,NETWORKDAYS($H$3,H4253,holiday!$B$2:$B$10),IF(DAY(H4253)&lt;DAY(H4254),NETWORKDAYS($H$3,H4253,holiday!$B$2:$B$10),0)))</f>
        <v/>
      </c>
      <c r="O4253" t="str">
        <f>IF(ISBLANK(A4253),"",SUMIF($A$3:$A4253,O$2,$B$3:$B4253))</f>
        <v/>
      </c>
      <c r="P4253" t="str">
        <f>IF(ISBLANK(A4253),"",SUMIF($A$3:$A4253,P$2,$B$3:$B4253))</f>
        <v/>
      </c>
      <c r="Q4253" t="str">
        <f>IF(ISBLANK(A4253),"",SUMIF($A$3:$A4253,Q$2,$B$3:$B4253))</f>
        <v/>
      </c>
      <c r="R4253" t="str">
        <f>IF(ISBLANK(A4253),"",SUMIF($A$3:$A4253,R$2,$B$3:$B4253))</f>
        <v/>
      </c>
      <c r="T4253" s="2" t="str">
        <f t="shared" si="531"/>
        <v/>
      </c>
      <c r="U4253" s="2" t="str">
        <f t="shared" si="532"/>
        <v/>
      </c>
      <c r="V4253" s="2" t="str">
        <f t="shared" si="533"/>
        <v/>
      </c>
      <c r="W4253" s="2" t="str">
        <f t="shared" si="534"/>
        <v/>
      </c>
    </row>
    <row r="4254" spans="8:23" x14ac:dyDescent="0.3">
      <c r="H4254" s="12">
        <f t="shared" si="535"/>
        <v>0</v>
      </c>
      <c r="I4254" s="2" t="str">
        <f t="shared" si="528"/>
        <v/>
      </c>
      <c r="J4254" s="2" t="str">
        <f>IF(ISBLANK(A4254),"",-SUM(I$3:I4254))</f>
        <v/>
      </c>
      <c r="K4254" s="2" t="str">
        <f t="shared" si="529"/>
        <v/>
      </c>
      <c r="L4254" s="7" t="str">
        <f t="shared" si="530"/>
        <v/>
      </c>
      <c r="M4254" s="7" t="str">
        <f>IF(ISBLANK(A4254),"",K4254/($M$1+SUM(K$3:K4253)))</f>
        <v/>
      </c>
      <c r="N4254" t="str">
        <f>IF(ISBLANK(A4254),"",IF(H4255=0,NETWORKDAYS($H$3,H4254,holiday!$B$2:$B$10),IF(DAY(H4254)&lt;DAY(H4255),NETWORKDAYS($H$3,H4254,holiday!$B$2:$B$10),0)))</f>
        <v/>
      </c>
      <c r="O4254" t="str">
        <f>IF(ISBLANK(A4254),"",SUMIF($A$3:$A4254,O$2,$B$3:$B4254))</f>
        <v/>
      </c>
      <c r="P4254" t="str">
        <f>IF(ISBLANK(A4254),"",SUMIF($A$3:$A4254,P$2,$B$3:$B4254))</f>
        <v/>
      </c>
      <c r="Q4254" t="str">
        <f>IF(ISBLANK(A4254),"",SUMIF($A$3:$A4254,Q$2,$B$3:$B4254))</f>
        <v/>
      </c>
      <c r="R4254" t="str">
        <f>IF(ISBLANK(A4254),"",SUMIF($A$3:$A4254,R$2,$B$3:$B4254))</f>
        <v/>
      </c>
      <c r="T4254" s="2" t="str">
        <f t="shared" si="531"/>
        <v/>
      </c>
      <c r="U4254" s="2" t="str">
        <f t="shared" si="532"/>
        <v/>
      </c>
      <c r="V4254" s="2" t="str">
        <f t="shared" si="533"/>
        <v/>
      </c>
      <c r="W4254" s="2" t="str">
        <f t="shared" si="534"/>
        <v/>
      </c>
    </row>
    <row r="4255" spans="8:23" x14ac:dyDescent="0.3">
      <c r="H4255" s="12">
        <f t="shared" si="535"/>
        <v>0</v>
      </c>
      <c r="I4255" s="2" t="str">
        <f t="shared" si="528"/>
        <v/>
      </c>
      <c r="J4255" s="2" t="str">
        <f>IF(ISBLANK(A4255),"",-SUM(I$3:I4255))</f>
        <v/>
      </c>
      <c r="K4255" s="2" t="str">
        <f t="shared" si="529"/>
        <v/>
      </c>
      <c r="L4255" s="7" t="str">
        <f t="shared" si="530"/>
        <v/>
      </c>
      <c r="M4255" s="7" t="str">
        <f>IF(ISBLANK(A4255),"",K4255/($M$1+SUM(K$3:K4254)))</f>
        <v/>
      </c>
      <c r="N4255" t="str">
        <f>IF(ISBLANK(A4255),"",IF(H4256=0,NETWORKDAYS($H$3,H4255,holiday!$B$2:$B$10),IF(DAY(H4255)&lt;DAY(H4256),NETWORKDAYS($H$3,H4255,holiday!$B$2:$B$10),0)))</f>
        <v/>
      </c>
      <c r="O4255" t="str">
        <f>IF(ISBLANK(A4255),"",SUMIF($A$3:$A4255,O$2,$B$3:$B4255))</f>
        <v/>
      </c>
      <c r="P4255" t="str">
        <f>IF(ISBLANK(A4255),"",SUMIF($A$3:$A4255,P$2,$B$3:$B4255))</f>
        <v/>
      </c>
      <c r="Q4255" t="str">
        <f>IF(ISBLANK(A4255),"",SUMIF($A$3:$A4255,Q$2,$B$3:$B4255))</f>
        <v/>
      </c>
      <c r="R4255" t="str">
        <f>IF(ISBLANK(A4255),"",SUMIF($A$3:$A4255,R$2,$B$3:$B4255))</f>
        <v/>
      </c>
      <c r="T4255" s="2" t="str">
        <f t="shared" si="531"/>
        <v/>
      </c>
      <c r="U4255" s="2" t="str">
        <f t="shared" si="532"/>
        <v/>
      </c>
      <c r="V4255" s="2" t="str">
        <f t="shared" si="533"/>
        <v/>
      </c>
      <c r="W4255" s="2" t="str">
        <f t="shared" si="534"/>
        <v/>
      </c>
    </row>
    <row r="4256" spans="8:23" x14ac:dyDescent="0.3">
      <c r="H4256" s="12">
        <f t="shared" si="535"/>
        <v>0</v>
      </c>
      <c r="I4256" s="2" t="str">
        <f t="shared" si="528"/>
        <v/>
      </c>
      <c r="J4256" s="2" t="str">
        <f>IF(ISBLANK(A4256),"",-SUM(I$3:I4256))</f>
        <v/>
      </c>
      <c r="K4256" s="2" t="str">
        <f t="shared" si="529"/>
        <v/>
      </c>
      <c r="L4256" s="7" t="str">
        <f t="shared" si="530"/>
        <v/>
      </c>
      <c r="M4256" s="7" t="str">
        <f>IF(ISBLANK(A4256),"",K4256/($M$1+SUM(K$3:K4255)))</f>
        <v/>
      </c>
      <c r="N4256" t="str">
        <f>IF(ISBLANK(A4256),"",IF(H4257=0,NETWORKDAYS($H$3,H4256,holiday!$B$2:$B$10),IF(DAY(H4256)&lt;DAY(H4257),NETWORKDAYS($H$3,H4256,holiday!$B$2:$B$10),0)))</f>
        <v/>
      </c>
      <c r="O4256" t="str">
        <f>IF(ISBLANK(A4256),"",SUMIF($A$3:$A4256,O$2,$B$3:$B4256))</f>
        <v/>
      </c>
      <c r="P4256" t="str">
        <f>IF(ISBLANK(A4256),"",SUMIF($A$3:$A4256,P$2,$B$3:$B4256))</f>
        <v/>
      </c>
      <c r="Q4256" t="str">
        <f>IF(ISBLANK(A4256),"",SUMIF($A$3:$A4256,Q$2,$B$3:$B4256))</f>
        <v/>
      </c>
      <c r="R4256" t="str">
        <f>IF(ISBLANK(A4256),"",SUMIF($A$3:$A4256,R$2,$B$3:$B4256))</f>
        <v/>
      </c>
      <c r="T4256" s="2" t="str">
        <f t="shared" si="531"/>
        <v/>
      </c>
      <c r="U4256" s="2" t="str">
        <f t="shared" si="532"/>
        <v/>
      </c>
      <c r="V4256" s="2" t="str">
        <f t="shared" si="533"/>
        <v/>
      </c>
      <c r="W4256" s="2" t="str">
        <f t="shared" si="534"/>
        <v/>
      </c>
    </row>
    <row r="4257" spans="8:23" x14ac:dyDescent="0.3">
      <c r="H4257" s="12">
        <f t="shared" si="535"/>
        <v>0</v>
      </c>
      <c r="I4257" s="2" t="str">
        <f t="shared" si="528"/>
        <v/>
      </c>
      <c r="J4257" s="2" t="str">
        <f>IF(ISBLANK(A4257),"",-SUM(I$3:I4257))</f>
        <v/>
      </c>
      <c r="K4257" s="2" t="str">
        <f t="shared" si="529"/>
        <v/>
      </c>
      <c r="L4257" s="7" t="str">
        <f t="shared" si="530"/>
        <v/>
      </c>
      <c r="M4257" s="7" t="str">
        <f>IF(ISBLANK(A4257),"",K4257/($M$1+SUM(K$3:K4256)))</f>
        <v/>
      </c>
      <c r="N4257" t="str">
        <f>IF(ISBLANK(A4257),"",IF(H4258=0,NETWORKDAYS($H$3,H4257,holiday!$B$2:$B$10),IF(DAY(H4257)&lt;DAY(H4258),NETWORKDAYS($H$3,H4257,holiday!$B$2:$B$10),0)))</f>
        <v/>
      </c>
      <c r="O4257" t="str">
        <f>IF(ISBLANK(A4257),"",SUMIF($A$3:$A4257,O$2,$B$3:$B4257))</f>
        <v/>
      </c>
      <c r="P4257" t="str">
        <f>IF(ISBLANK(A4257),"",SUMIF($A$3:$A4257,P$2,$B$3:$B4257))</f>
        <v/>
      </c>
      <c r="Q4257" t="str">
        <f>IF(ISBLANK(A4257),"",SUMIF($A$3:$A4257,Q$2,$B$3:$B4257))</f>
        <v/>
      </c>
      <c r="R4257" t="str">
        <f>IF(ISBLANK(A4257),"",SUMIF($A$3:$A4257,R$2,$B$3:$B4257))</f>
        <v/>
      </c>
      <c r="T4257" s="2" t="str">
        <f t="shared" si="531"/>
        <v/>
      </c>
      <c r="U4257" s="2" t="str">
        <f t="shared" si="532"/>
        <v/>
      </c>
      <c r="V4257" s="2" t="str">
        <f t="shared" si="533"/>
        <v/>
      </c>
      <c r="W4257" s="2" t="str">
        <f t="shared" si="534"/>
        <v/>
      </c>
    </row>
    <row r="4258" spans="8:23" x14ac:dyDescent="0.3">
      <c r="H4258" s="12">
        <f t="shared" si="535"/>
        <v>0</v>
      </c>
      <c r="I4258" s="2" t="str">
        <f t="shared" si="528"/>
        <v/>
      </c>
      <c r="J4258" s="2" t="str">
        <f>IF(ISBLANK(A4258),"",-SUM(I$3:I4258))</f>
        <v/>
      </c>
      <c r="K4258" s="2" t="str">
        <f t="shared" si="529"/>
        <v/>
      </c>
      <c r="L4258" s="7" t="str">
        <f t="shared" si="530"/>
        <v/>
      </c>
      <c r="M4258" s="7" t="str">
        <f>IF(ISBLANK(A4258),"",K4258/($M$1+SUM(K$3:K4257)))</f>
        <v/>
      </c>
      <c r="N4258" t="str">
        <f>IF(ISBLANK(A4258),"",IF(H4259=0,NETWORKDAYS($H$3,H4258,holiday!$B$2:$B$10),IF(DAY(H4258)&lt;DAY(H4259),NETWORKDAYS($H$3,H4258,holiday!$B$2:$B$10),0)))</f>
        <v/>
      </c>
      <c r="O4258" t="str">
        <f>IF(ISBLANK(A4258),"",SUMIF($A$3:$A4258,O$2,$B$3:$B4258))</f>
        <v/>
      </c>
      <c r="P4258" t="str">
        <f>IF(ISBLANK(A4258),"",SUMIF($A$3:$A4258,P$2,$B$3:$B4258))</f>
        <v/>
      </c>
      <c r="Q4258" t="str">
        <f>IF(ISBLANK(A4258),"",SUMIF($A$3:$A4258,Q$2,$B$3:$B4258))</f>
        <v/>
      </c>
      <c r="R4258" t="str">
        <f>IF(ISBLANK(A4258),"",SUMIF($A$3:$A4258,R$2,$B$3:$B4258))</f>
        <v/>
      </c>
      <c r="T4258" s="2" t="str">
        <f t="shared" si="531"/>
        <v/>
      </c>
      <c r="U4258" s="2" t="str">
        <f t="shared" si="532"/>
        <v/>
      </c>
      <c r="V4258" s="2" t="str">
        <f t="shared" si="533"/>
        <v/>
      </c>
      <c r="W4258" s="2" t="str">
        <f t="shared" si="534"/>
        <v/>
      </c>
    </row>
    <row r="4259" spans="8:23" x14ac:dyDescent="0.3">
      <c r="H4259" s="12">
        <f t="shared" si="535"/>
        <v>0</v>
      </c>
      <c r="I4259" s="2" t="str">
        <f t="shared" si="528"/>
        <v/>
      </c>
      <c r="J4259" s="2" t="str">
        <f>IF(ISBLANK(A4259),"",-SUM(I$3:I4259))</f>
        <v/>
      </c>
      <c r="K4259" s="2" t="str">
        <f t="shared" si="529"/>
        <v/>
      </c>
      <c r="L4259" s="7" t="str">
        <f t="shared" si="530"/>
        <v/>
      </c>
      <c r="M4259" s="7" t="str">
        <f>IF(ISBLANK(A4259),"",K4259/($M$1+SUM(K$3:K4258)))</f>
        <v/>
      </c>
      <c r="N4259" t="str">
        <f>IF(ISBLANK(A4259),"",IF(H4260=0,NETWORKDAYS($H$3,H4259,holiday!$B$2:$B$10),IF(DAY(H4259)&lt;DAY(H4260),NETWORKDAYS($H$3,H4259,holiday!$B$2:$B$10),0)))</f>
        <v/>
      </c>
      <c r="O4259" t="str">
        <f>IF(ISBLANK(A4259),"",SUMIF($A$3:$A4259,O$2,$B$3:$B4259))</f>
        <v/>
      </c>
      <c r="P4259" t="str">
        <f>IF(ISBLANK(A4259),"",SUMIF($A$3:$A4259,P$2,$B$3:$B4259))</f>
        <v/>
      </c>
      <c r="Q4259" t="str">
        <f>IF(ISBLANK(A4259),"",SUMIF($A$3:$A4259,Q$2,$B$3:$B4259))</f>
        <v/>
      </c>
      <c r="R4259" t="str">
        <f>IF(ISBLANK(A4259),"",SUMIF($A$3:$A4259,R$2,$B$3:$B4259))</f>
        <v/>
      </c>
      <c r="T4259" s="2" t="str">
        <f t="shared" si="531"/>
        <v/>
      </c>
      <c r="U4259" s="2" t="str">
        <f t="shared" si="532"/>
        <v/>
      </c>
      <c r="V4259" s="2" t="str">
        <f t="shared" si="533"/>
        <v/>
      </c>
      <c r="W4259" s="2" t="str">
        <f t="shared" si="534"/>
        <v/>
      </c>
    </row>
    <row r="4260" spans="8:23" x14ac:dyDescent="0.3">
      <c r="H4260" s="12">
        <f t="shared" si="535"/>
        <v>0</v>
      </c>
      <c r="I4260" s="2" t="str">
        <f t="shared" si="528"/>
        <v/>
      </c>
      <c r="J4260" s="2" t="str">
        <f>IF(ISBLANK(A4260),"",-SUM(I$3:I4260))</f>
        <v/>
      </c>
      <c r="K4260" s="2" t="str">
        <f t="shared" si="529"/>
        <v/>
      </c>
      <c r="L4260" s="7" t="str">
        <f t="shared" si="530"/>
        <v/>
      </c>
      <c r="M4260" s="7" t="str">
        <f>IF(ISBLANK(A4260),"",K4260/($M$1+SUM(K$3:K4259)))</f>
        <v/>
      </c>
      <c r="N4260" t="str">
        <f>IF(ISBLANK(A4260),"",IF(H4261=0,NETWORKDAYS($H$3,H4260,holiday!$B$2:$B$10),IF(DAY(H4260)&lt;DAY(H4261),NETWORKDAYS($H$3,H4260,holiday!$B$2:$B$10),0)))</f>
        <v/>
      </c>
      <c r="O4260" t="str">
        <f>IF(ISBLANK(A4260),"",SUMIF($A$3:$A4260,O$2,$B$3:$B4260))</f>
        <v/>
      </c>
      <c r="P4260" t="str">
        <f>IF(ISBLANK(A4260),"",SUMIF($A$3:$A4260,P$2,$B$3:$B4260))</f>
        <v/>
      </c>
      <c r="Q4260" t="str">
        <f>IF(ISBLANK(A4260),"",SUMIF($A$3:$A4260,Q$2,$B$3:$B4260))</f>
        <v/>
      </c>
      <c r="R4260" t="str">
        <f>IF(ISBLANK(A4260),"",SUMIF($A$3:$A4260,R$2,$B$3:$B4260))</f>
        <v/>
      </c>
      <c r="T4260" s="2" t="str">
        <f t="shared" si="531"/>
        <v/>
      </c>
      <c r="U4260" s="2" t="str">
        <f t="shared" si="532"/>
        <v/>
      </c>
      <c r="V4260" s="2" t="str">
        <f t="shared" si="533"/>
        <v/>
      </c>
      <c r="W4260" s="2" t="str">
        <f t="shared" si="534"/>
        <v/>
      </c>
    </row>
    <row r="4261" spans="8:23" x14ac:dyDescent="0.3">
      <c r="H4261" s="12">
        <f t="shared" si="535"/>
        <v>0</v>
      </c>
      <c r="I4261" s="2" t="str">
        <f t="shared" si="528"/>
        <v/>
      </c>
      <c r="J4261" s="2" t="str">
        <f>IF(ISBLANK(A4261),"",-SUM(I$3:I4261))</f>
        <v/>
      </c>
      <c r="K4261" s="2" t="str">
        <f t="shared" si="529"/>
        <v/>
      </c>
      <c r="L4261" s="7" t="str">
        <f t="shared" si="530"/>
        <v/>
      </c>
      <c r="M4261" s="7" t="str">
        <f>IF(ISBLANK(A4261),"",K4261/($M$1+SUM(K$3:K4260)))</f>
        <v/>
      </c>
      <c r="N4261" t="str">
        <f>IF(ISBLANK(A4261),"",IF(H4262=0,NETWORKDAYS($H$3,H4261,holiday!$B$2:$B$10),IF(DAY(H4261)&lt;DAY(H4262),NETWORKDAYS($H$3,H4261,holiday!$B$2:$B$10),0)))</f>
        <v/>
      </c>
      <c r="O4261" t="str">
        <f>IF(ISBLANK(A4261),"",SUMIF($A$3:$A4261,O$2,$B$3:$B4261))</f>
        <v/>
      </c>
      <c r="P4261" t="str">
        <f>IF(ISBLANK(A4261),"",SUMIF($A$3:$A4261,P$2,$B$3:$B4261))</f>
        <v/>
      </c>
      <c r="Q4261" t="str">
        <f>IF(ISBLANK(A4261),"",SUMIF($A$3:$A4261,Q$2,$B$3:$B4261))</f>
        <v/>
      </c>
      <c r="R4261" t="str">
        <f>IF(ISBLANK(A4261),"",SUMIF($A$3:$A4261,R$2,$B$3:$B4261))</f>
        <v/>
      </c>
      <c r="T4261" s="2" t="str">
        <f t="shared" si="531"/>
        <v/>
      </c>
      <c r="U4261" s="2" t="str">
        <f t="shared" si="532"/>
        <v/>
      </c>
      <c r="V4261" s="2" t="str">
        <f t="shared" si="533"/>
        <v/>
      </c>
      <c r="W4261" s="2" t="str">
        <f t="shared" si="534"/>
        <v/>
      </c>
    </row>
    <row r="4262" spans="8:23" x14ac:dyDescent="0.3">
      <c r="H4262" s="12">
        <f t="shared" si="535"/>
        <v>0</v>
      </c>
      <c r="I4262" s="2" t="str">
        <f t="shared" si="528"/>
        <v/>
      </c>
      <c r="J4262" s="2" t="str">
        <f>IF(ISBLANK(A4262),"",-SUM(I$3:I4262))</f>
        <v/>
      </c>
      <c r="K4262" s="2" t="str">
        <f t="shared" si="529"/>
        <v/>
      </c>
      <c r="L4262" s="7" t="str">
        <f t="shared" si="530"/>
        <v/>
      </c>
      <c r="M4262" s="7" t="str">
        <f>IF(ISBLANK(A4262),"",K4262/($M$1+SUM(K$3:K4261)))</f>
        <v/>
      </c>
      <c r="N4262" t="str">
        <f>IF(ISBLANK(A4262),"",IF(H4263=0,NETWORKDAYS($H$3,H4262,holiday!$B$2:$B$10),IF(DAY(H4262)&lt;DAY(H4263),NETWORKDAYS($H$3,H4262,holiday!$B$2:$B$10),0)))</f>
        <v/>
      </c>
      <c r="O4262" t="str">
        <f>IF(ISBLANK(A4262),"",SUMIF($A$3:$A4262,O$2,$B$3:$B4262))</f>
        <v/>
      </c>
      <c r="P4262" t="str">
        <f>IF(ISBLANK(A4262),"",SUMIF($A$3:$A4262,P$2,$B$3:$B4262))</f>
        <v/>
      </c>
      <c r="Q4262" t="str">
        <f>IF(ISBLANK(A4262),"",SUMIF($A$3:$A4262,Q$2,$B$3:$B4262))</f>
        <v/>
      </c>
      <c r="R4262" t="str">
        <f>IF(ISBLANK(A4262),"",SUMIF($A$3:$A4262,R$2,$B$3:$B4262))</f>
        <v/>
      </c>
      <c r="T4262" s="2" t="str">
        <f t="shared" si="531"/>
        <v/>
      </c>
      <c r="U4262" s="2" t="str">
        <f t="shared" si="532"/>
        <v/>
      </c>
      <c r="V4262" s="2" t="str">
        <f t="shared" si="533"/>
        <v/>
      </c>
      <c r="W4262" s="2" t="str">
        <f t="shared" si="534"/>
        <v/>
      </c>
    </row>
    <row r="4263" spans="8:23" x14ac:dyDescent="0.3">
      <c r="H4263" s="12">
        <f t="shared" si="535"/>
        <v>0</v>
      </c>
      <c r="I4263" s="2" t="str">
        <f t="shared" si="528"/>
        <v/>
      </c>
      <c r="J4263" s="2" t="str">
        <f>IF(ISBLANK(A4263),"",-SUM(I$3:I4263))</f>
        <v/>
      </c>
      <c r="K4263" s="2" t="str">
        <f t="shared" si="529"/>
        <v/>
      </c>
      <c r="L4263" s="7" t="str">
        <f t="shared" si="530"/>
        <v/>
      </c>
      <c r="M4263" s="7" t="str">
        <f>IF(ISBLANK(A4263),"",K4263/($M$1+SUM(K$3:K4262)))</f>
        <v/>
      </c>
      <c r="N4263" t="str">
        <f>IF(ISBLANK(A4263),"",IF(H4264=0,NETWORKDAYS($H$3,H4263,holiday!$B$2:$B$10),IF(DAY(H4263)&lt;DAY(H4264),NETWORKDAYS($H$3,H4263,holiday!$B$2:$B$10),0)))</f>
        <v/>
      </c>
      <c r="O4263" t="str">
        <f>IF(ISBLANK(A4263),"",SUMIF($A$3:$A4263,O$2,$B$3:$B4263))</f>
        <v/>
      </c>
      <c r="P4263" t="str">
        <f>IF(ISBLANK(A4263),"",SUMIF($A$3:$A4263,P$2,$B$3:$B4263))</f>
        <v/>
      </c>
      <c r="Q4263" t="str">
        <f>IF(ISBLANK(A4263),"",SUMIF($A$3:$A4263,Q$2,$B$3:$B4263))</f>
        <v/>
      </c>
      <c r="R4263" t="str">
        <f>IF(ISBLANK(A4263),"",SUMIF($A$3:$A4263,R$2,$B$3:$B4263))</f>
        <v/>
      </c>
      <c r="T4263" s="2" t="str">
        <f t="shared" si="531"/>
        <v/>
      </c>
      <c r="U4263" s="2" t="str">
        <f t="shared" si="532"/>
        <v/>
      </c>
      <c r="V4263" s="2" t="str">
        <f t="shared" si="533"/>
        <v/>
      </c>
      <c r="W4263" s="2" t="str">
        <f t="shared" si="534"/>
        <v/>
      </c>
    </row>
    <row r="4264" spans="8:23" x14ac:dyDescent="0.3">
      <c r="H4264" s="12">
        <f t="shared" si="535"/>
        <v>0</v>
      </c>
      <c r="I4264" s="2" t="str">
        <f t="shared" ref="I4264:I4327" si="536">IF(ISBLANK(A4264),"",-B4264*C4264)</f>
        <v/>
      </c>
      <c r="J4264" s="2" t="str">
        <f>IF(ISBLANK(A4264),"",-SUM(I$3:I4264))</f>
        <v/>
      </c>
      <c r="K4264" s="2" t="str">
        <f t="shared" ref="K4264:K4327" si="537">IF(ISBLANK(A4264),"",SUMPRODUCT(O4264:R4264,T4264:W4264)-J4264)</f>
        <v/>
      </c>
      <c r="L4264" s="7" t="str">
        <f t="shared" ref="L4264:L4327" si="538">IF(ISBLANK(A4264),"",K4264/$M$1)</f>
        <v/>
      </c>
      <c r="M4264" s="7" t="str">
        <f>IF(ISBLANK(A4264),"",K4264/($M$1+SUM(K$3:K4263)))</f>
        <v/>
      </c>
      <c r="N4264" t="str">
        <f>IF(ISBLANK(A4264),"",IF(H4265=0,NETWORKDAYS($H$3,H4264,holiday!$B$2:$B$10),IF(DAY(H4264)&lt;DAY(H4265),NETWORKDAYS($H$3,H4264,holiday!$B$2:$B$10),0)))</f>
        <v/>
      </c>
      <c r="O4264" t="str">
        <f>IF(ISBLANK(A4264),"",SUMIF($A$3:$A4264,O$2,$B$3:$B4264))</f>
        <v/>
      </c>
      <c r="P4264" t="str">
        <f>IF(ISBLANK(A4264),"",SUMIF($A$3:$A4264,P$2,$B$3:$B4264))</f>
        <v/>
      </c>
      <c r="Q4264" t="str">
        <f>IF(ISBLANK(A4264),"",SUMIF($A$3:$A4264,Q$2,$B$3:$B4264))</f>
        <v/>
      </c>
      <c r="R4264" t="str">
        <f>IF(ISBLANK(A4264),"",SUMIF($A$3:$A4264,R$2,$B$3:$B4264))</f>
        <v/>
      </c>
      <c r="T4264" s="2" t="str">
        <f t="shared" ref="T4264:T4327" si="539">IF(ISBLANK(A4264),"",IF($A4264=T$2,$C4264,T4263))</f>
        <v/>
      </c>
      <c r="U4264" s="2" t="str">
        <f t="shared" ref="U4264:U4327" si="540">IF(ISBLANK(A4264),"",IF($A4264=U$2,$C4264,U4263))</f>
        <v/>
      </c>
      <c r="V4264" s="2" t="str">
        <f t="shared" ref="V4264:V4327" si="541">IF(ISBLANK(A4264),"",IF($A4264=V$2,$C4264,V4263))</f>
        <v/>
      </c>
      <c r="W4264" s="2" t="str">
        <f t="shared" ref="W4264:W4327" si="542">IF(ISBLANK(A4264),"",IF($A4264=W$2,$C4264,W4263))</f>
        <v/>
      </c>
    </row>
    <row r="4265" spans="8:23" x14ac:dyDescent="0.3">
      <c r="H4265" s="12">
        <f t="shared" si="535"/>
        <v>0</v>
      </c>
      <c r="I4265" s="2" t="str">
        <f t="shared" si="536"/>
        <v/>
      </c>
      <c r="J4265" s="2" t="str">
        <f>IF(ISBLANK(A4265),"",-SUM(I$3:I4265))</f>
        <v/>
      </c>
      <c r="K4265" s="2" t="str">
        <f t="shared" si="537"/>
        <v/>
      </c>
      <c r="L4265" s="7" t="str">
        <f t="shared" si="538"/>
        <v/>
      </c>
      <c r="M4265" s="7" t="str">
        <f>IF(ISBLANK(A4265),"",K4265/($M$1+SUM(K$3:K4264)))</f>
        <v/>
      </c>
      <c r="N4265" t="str">
        <f>IF(ISBLANK(A4265),"",IF(H4266=0,NETWORKDAYS($H$3,H4265,holiday!$B$2:$B$10),IF(DAY(H4265)&lt;DAY(H4266),NETWORKDAYS($H$3,H4265,holiday!$B$2:$B$10),0)))</f>
        <v/>
      </c>
      <c r="O4265" t="str">
        <f>IF(ISBLANK(A4265),"",SUMIF($A$3:$A4265,O$2,$B$3:$B4265))</f>
        <v/>
      </c>
      <c r="P4265" t="str">
        <f>IF(ISBLANK(A4265),"",SUMIF($A$3:$A4265,P$2,$B$3:$B4265))</f>
        <v/>
      </c>
      <c r="Q4265" t="str">
        <f>IF(ISBLANK(A4265),"",SUMIF($A$3:$A4265,Q$2,$B$3:$B4265))</f>
        <v/>
      </c>
      <c r="R4265" t="str">
        <f>IF(ISBLANK(A4265),"",SUMIF($A$3:$A4265,R$2,$B$3:$B4265))</f>
        <v/>
      </c>
      <c r="T4265" s="2" t="str">
        <f t="shared" si="539"/>
        <v/>
      </c>
      <c r="U4265" s="2" t="str">
        <f t="shared" si="540"/>
        <v/>
      </c>
      <c r="V4265" s="2" t="str">
        <f t="shared" si="541"/>
        <v/>
      </c>
      <c r="W4265" s="2" t="str">
        <f t="shared" si="542"/>
        <v/>
      </c>
    </row>
    <row r="4266" spans="8:23" x14ac:dyDescent="0.3">
      <c r="H4266" s="12">
        <f t="shared" si="535"/>
        <v>0</v>
      </c>
      <c r="I4266" s="2" t="str">
        <f t="shared" si="536"/>
        <v/>
      </c>
      <c r="J4266" s="2" t="str">
        <f>IF(ISBLANK(A4266),"",-SUM(I$3:I4266))</f>
        <v/>
      </c>
      <c r="K4266" s="2" t="str">
        <f t="shared" si="537"/>
        <v/>
      </c>
      <c r="L4266" s="7" t="str">
        <f t="shared" si="538"/>
        <v/>
      </c>
      <c r="M4266" s="7" t="str">
        <f>IF(ISBLANK(A4266),"",K4266/($M$1+SUM(K$3:K4265)))</f>
        <v/>
      </c>
      <c r="N4266" t="str">
        <f>IF(ISBLANK(A4266),"",IF(H4267=0,NETWORKDAYS($H$3,H4266,holiday!$B$2:$B$10),IF(DAY(H4266)&lt;DAY(H4267),NETWORKDAYS($H$3,H4266,holiday!$B$2:$B$10),0)))</f>
        <v/>
      </c>
      <c r="O4266" t="str">
        <f>IF(ISBLANK(A4266),"",SUMIF($A$3:$A4266,O$2,$B$3:$B4266))</f>
        <v/>
      </c>
      <c r="P4266" t="str">
        <f>IF(ISBLANK(A4266),"",SUMIF($A$3:$A4266,P$2,$B$3:$B4266))</f>
        <v/>
      </c>
      <c r="Q4266" t="str">
        <f>IF(ISBLANK(A4266),"",SUMIF($A$3:$A4266,Q$2,$B$3:$B4266))</f>
        <v/>
      </c>
      <c r="R4266" t="str">
        <f>IF(ISBLANK(A4266),"",SUMIF($A$3:$A4266,R$2,$B$3:$B4266))</f>
        <v/>
      </c>
      <c r="T4266" s="2" t="str">
        <f t="shared" si="539"/>
        <v/>
      </c>
      <c r="U4266" s="2" t="str">
        <f t="shared" si="540"/>
        <v/>
      </c>
      <c r="V4266" s="2" t="str">
        <f t="shared" si="541"/>
        <v/>
      </c>
      <c r="W4266" s="2" t="str">
        <f t="shared" si="542"/>
        <v/>
      </c>
    </row>
    <row r="4267" spans="8:23" x14ac:dyDescent="0.3">
      <c r="H4267" s="12">
        <f t="shared" si="535"/>
        <v>0</v>
      </c>
      <c r="I4267" s="2" t="str">
        <f t="shared" si="536"/>
        <v/>
      </c>
      <c r="J4267" s="2" t="str">
        <f>IF(ISBLANK(A4267),"",-SUM(I$3:I4267))</f>
        <v/>
      </c>
      <c r="K4267" s="2" t="str">
        <f t="shared" si="537"/>
        <v/>
      </c>
      <c r="L4267" s="7" t="str">
        <f t="shared" si="538"/>
        <v/>
      </c>
      <c r="M4267" s="7" t="str">
        <f>IF(ISBLANK(A4267),"",K4267/($M$1+SUM(K$3:K4266)))</f>
        <v/>
      </c>
      <c r="N4267" t="str">
        <f>IF(ISBLANK(A4267),"",IF(H4268=0,NETWORKDAYS($H$3,H4267,holiday!$B$2:$B$10),IF(DAY(H4267)&lt;DAY(H4268),NETWORKDAYS($H$3,H4267,holiday!$B$2:$B$10),0)))</f>
        <v/>
      </c>
      <c r="O4267" t="str">
        <f>IF(ISBLANK(A4267),"",SUMIF($A$3:$A4267,O$2,$B$3:$B4267))</f>
        <v/>
      </c>
      <c r="P4267" t="str">
        <f>IF(ISBLANK(A4267),"",SUMIF($A$3:$A4267,P$2,$B$3:$B4267))</f>
        <v/>
      </c>
      <c r="Q4267" t="str">
        <f>IF(ISBLANK(A4267),"",SUMIF($A$3:$A4267,Q$2,$B$3:$B4267))</f>
        <v/>
      </c>
      <c r="R4267" t="str">
        <f>IF(ISBLANK(A4267),"",SUMIF($A$3:$A4267,R$2,$B$3:$B4267))</f>
        <v/>
      </c>
      <c r="T4267" s="2" t="str">
        <f t="shared" si="539"/>
        <v/>
      </c>
      <c r="U4267" s="2" t="str">
        <f t="shared" si="540"/>
        <v/>
      </c>
      <c r="V4267" s="2" t="str">
        <f t="shared" si="541"/>
        <v/>
      </c>
      <c r="W4267" s="2" t="str">
        <f t="shared" si="542"/>
        <v/>
      </c>
    </row>
    <row r="4268" spans="8:23" x14ac:dyDescent="0.3">
      <c r="H4268" s="12">
        <f t="shared" si="535"/>
        <v>0</v>
      </c>
      <c r="I4268" s="2" t="str">
        <f t="shared" si="536"/>
        <v/>
      </c>
      <c r="J4268" s="2" t="str">
        <f>IF(ISBLANK(A4268),"",-SUM(I$3:I4268))</f>
        <v/>
      </c>
      <c r="K4268" s="2" t="str">
        <f t="shared" si="537"/>
        <v/>
      </c>
      <c r="L4268" s="7" t="str">
        <f t="shared" si="538"/>
        <v/>
      </c>
      <c r="M4268" s="7" t="str">
        <f>IF(ISBLANK(A4268),"",K4268/($M$1+SUM(K$3:K4267)))</f>
        <v/>
      </c>
      <c r="N4268" t="str">
        <f>IF(ISBLANK(A4268),"",IF(H4269=0,NETWORKDAYS($H$3,H4268,holiday!$B$2:$B$10),IF(DAY(H4268)&lt;DAY(H4269),NETWORKDAYS($H$3,H4268,holiday!$B$2:$B$10),0)))</f>
        <v/>
      </c>
      <c r="O4268" t="str">
        <f>IF(ISBLANK(A4268),"",SUMIF($A$3:$A4268,O$2,$B$3:$B4268))</f>
        <v/>
      </c>
      <c r="P4268" t="str">
        <f>IF(ISBLANK(A4268),"",SUMIF($A$3:$A4268,P$2,$B$3:$B4268))</f>
        <v/>
      </c>
      <c r="Q4268" t="str">
        <f>IF(ISBLANK(A4268),"",SUMIF($A$3:$A4268,Q$2,$B$3:$B4268))</f>
        <v/>
      </c>
      <c r="R4268" t="str">
        <f>IF(ISBLANK(A4268),"",SUMIF($A$3:$A4268,R$2,$B$3:$B4268))</f>
        <v/>
      </c>
      <c r="T4268" s="2" t="str">
        <f t="shared" si="539"/>
        <v/>
      </c>
      <c r="U4268" s="2" t="str">
        <f t="shared" si="540"/>
        <v/>
      </c>
      <c r="V4268" s="2" t="str">
        <f t="shared" si="541"/>
        <v/>
      </c>
      <c r="W4268" s="2" t="str">
        <f t="shared" si="542"/>
        <v/>
      </c>
    </row>
    <row r="4269" spans="8:23" x14ac:dyDescent="0.3">
      <c r="H4269" s="12">
        <f t="shared" si="535"/>
        <v>0</v>
      </c>
      <c r="I4269" s="2" t="str">
        <f t="shared" si="536"/>
        <v/>
      </c>
      <c r="J4269" s="2" t="str">
        <f>IF(ISBLANK(A4269),"",-SUM(I$3:I4269))</f>
        <v/>
      </c>
      <c r="K4269" s="2" t="str">
        <f t="shared" si="537"/>
        <v/>
      </c>
      <c r="L4269" s="7" t="str">
        <f t="shared" si="538"/>
        <v/>
      </c>
      <c r="M4269" s="7" t="str">
        <f>IF(ISBLANK(A4269),"",K4269/($M$1+SUM(K$3:K4268)))</f>
        <v/>
      </c>
      <c r="N4269" t="str">
        <f>IF(ISBLANK(A4269),"",IF(H4270=0,NETWORKDAYS($H$3,H4269,holiday!$B$2:$B$10),IF(DAY(H4269)&lt;DAY(H4270),NETWORKDAYS($H$3,H4269,holiday!$B$2:$B$10),0)))</f>
        <v/>
      </c>
      <c r="O4269" t="str">
        <f>IF(ISBLANK(A4269),"",SUMIF($A$3:$A4269,O$2,$B$3:$B4269))</f>
        <v/>
      </c>
      <c r="P4269" t="str">
        <f>IF(ISBLANK(A4269),"",SUMIF($A$3:$A4269,P$2,$B$3:$B4269))</f>
        <v/>
      </c>
      <c r="Q4269" t="str">
        <f>IF(ISBLANK(A4269),"",SUMIF($A$3:$A4269,Q$2,$B$3:$B4269))</f>
        <v/>
      </c>
      <c r="R4269" t="str">
        <f>IF(ISBLANK(A4269),"",SUMIF($A$3:$A4269,R$2,$B$3:$B4269))</f>
        <v/>
      </c>
      <c r="T4269" s="2" t="str">
        <f t="shared" si="539"/>
        <v/>
      </c>
      <c r="U4269" s="2" t="str">
        <f t="shared" si="540"/>
        <v/>
      </c>
      <c r="V4269" s="2" t="str">
        <f t="shared" si="541"/>
        <v/>
      </c>
      <c r="W4269" s="2" t="str">
        <f t="shared" si="542"/>
        <v/>
      </c>
    </row>
    <row r="4270" spans="8:23" x14ac:dyDescent="0.3">
      <c r="H4270" s="12">
        <f t="shared" si="535"/>
        <v>0</v>
      </c>
      <c r="I4270" s="2" t="str">
        <f t="shared" si="536"/>
        <v/>
      </c>
      <c r="J4270" s="2" t="str">
        <f>IF(ISBLANK(A4270),"",-SUM(I$3:I4270))</f>
        <v/>
      </c>
      <c r="K4270" s="2" t="str">
        <f t="shared" si="537"/>
        <v/>
      </c>
      <c r="L4270" s="7" t="str">
        <f t="shared" si="538"/>
        <v/>
      </c>
      <c r="M4270" s="7" t="str">
        <f>IF(ISBLANK(A4270),"",K4270/($M$1+SUM(K$3:K4269)))</f>
        <v/>
      </c>
      <c r="N4270" t="str">
        <f>IF(ISBLANK(A4270),"",IF(H4271=0,NETWORKDAYS($H$3,H4270,holiday!$B$2:$B$10),IF(DAY(H4270)&lt;DAY(H4271),NETWORKDAYS($H$3,H4270,holiday!$B$2:$B$10),0)))</f>
        <v/>
      </c>
      <c r="O4270" t="str">
        <f>IF(ISBLANK(A4270),"",SUMIF($A$3:$A4270,O$2,$B$3:$B4270))</f>
        <v/>
      </c>
      <c r="P4270" t="str">
        <f>IF(ISBLANK(A4270),"",SUMIF($A$3:$A4270,P$2,$B$3:$B4270))</f>
        <v/>
      </c>
      <c r="Q4270" t="str">
        <f>IF(ISBLANK(A4270),"",SUMIF($A$3:$A4270,Q$2,$B$3:$B4270))</f>
        <v/>
      </c>
      <c r="R4270" t="str">
        <f>IF(ISBLANK(A4270),"",SUMIF($A$3:$A4270,R$2,$B$3:$B4270))</f>
        <v/>
      </c>
      <c r="T4270" s="2" t="str">
        <f t="shared" si="539"/>
        <v/>
      </c>
      <c r="U4270" s="2" t="str">
        <f t="shared" si="540"/>
        <v/>
      </c>
      <c r="V4270" s="2" t="str">
        <f t="shared" si="541"/>
        <v/>
      </c>
      <c r="W4270" s="2" t="str">
        <f t="shared" si="542"/>
        <v/>
      </c>
    </row>
    <row r="4271" spans="8:23" x14ac:dyDescent="0.3">
      <c r="H4271" s="12">
        <f t="shared" si="535"/>
        <v>0</v>
      </c>
      <c r="I4271" s="2" t="str">
        <f t="shared" si="536"/>
        <v/>
      </c>
      <c r="J4271" s="2" t="str">
        <f>IF(ISBLANK(A4271),"",-SUM(I$3:I4271))</f>
        <v/>
      </c>
      <c r="K4271" s="2" t="str">
        <f t="shared" si="537"/>
        <v/>
      </c>
      <c r="L4271" s="7" t="str">
        <f t="shared" si="538"/>
        <v/>
      </c>
      <c r="M4271" s="7" t="str">
        <f>IF(ISBLANK(A4271),"",K4271/($M$1+SUM(K$3:K4270)))</f>
        <v/>
      </c>
      <c r="N4271" t="str">
        <f>IF(ISBLANK(A4271),"",IF(H4272=0,NETWORKDAYS($H$3,H4271,holiday!$B$2:$B$10),IF(DAY(H4271)&lt;DAY(H4272),NETWORKDAYS($H$3,H4271,holiday!$B$2:$B$10),0)))</f>
        <v/>
      </c>
      <c r="O4271" t="str">
        <f>IF(ISBLANK(A4271),"",SUMIF($A$3:$A4271,O$2,$B$3:$B4271))</f>
        <v/>
      </c>
      <c r="P4271" t="str">
        <f>IF(ISBLANK(A4271),"",SUMIF($A$3:$A4271,P$2,$B$3:$B4271))</f>
        <v/>
      </c>
      <c r="Q4271" t="str">
        <f>IF(ISBLANK(A4271),"",SUMIF($A$3:$A4271,Q$2,$B$3:$B4271))</f>
        <v/>
      </c>
      <c r="R4271" t="str">
        <f>IF(ISBLANK(A4271),"",SUMIF($A$3:$A4271,R$2,$B$3:$B4271))</f>
        <v/>
      </c>
      <c r="T4271" s="2" t="str">
        <f t="shared" si="539"/>
        <v/>
      </c>
      <c r="U4271" s="2" t="str">
        <f t="shared" si="540"/>
        <v/>
      </c>
      <c r="V4271" s="2" t="str">
        <f t="shared" si="541"/>
        <v/>
      </c>
      <c r="W4271" s="2" t="str">
        <f t="shared" si="542"/>
        <v/>
      </c>
    </row>
    <row r="4272" spans="8:23" x14ac:dyDescent="0.3">
      <c r="H4272" s="12">
        <f t="shared" si="535"/>
        <v>0</v>
      </c>
      <c r="I4272" s="2" t="str">
        <f t="shared" si="536"/>
        <v/>
      </c>
      <c r="J4272" s="2" t="str">
        <f>IF(ISBLANK(A4272),"",-SUM(I$3:I4272))</f>
        <v/>
      </c>
      <c r="K4272" s="2" t="str">
        <f t="shared" si="537"/>
        <v/>
      </c>
      <c r="L4272" s="7" t="str">
        <f t="shared" si="538"/>
        <v/>
      </c>
      <c r="M4272" s="7" t="str">
        <f>IF(ISBLANK(A4272),"",K4272/($M$1+SUM(K$3:K4271)))</f>
        <v/>
      </c>
      <c r="N4272" t="str">
        <f>IF(ISBLANK(A4272),"",IF(H4273=0,NETWORKDAYS($H$3,H4272,holiday!$B$2:$B$10),IF(DAY(H4272)&lt;DAY(H4273),NETWORKDAYS($H$3,H4272,holiday!$B$2:$B$10),0)))</f>
        <v/>
      </c>
      <c r="O4272" t="str">
        <f>IF(ISBLANK(A4272),"",SUMIF($A$3:$A4272,O$2,$B$3:$B4272))</f>
        <v/>
      </c>
      <c r="P4272" t="str">
        <f>IF(ISBLANK(A4272),"",SUMIF($A$3:$A4272,P$2,$B$3:$B4272))</f>
        <v/>
      </c>
      <c r="Q4272" t="str">
        <f>IF(ISBLANK(A4272),"",SUMIF($A$3:$A4272,Q$2,$B$3:$B4272))</f>
        <v/>
      </c>
      <c r="R4272" t="str">
        <f>IF(ISBLANK(A4272),"",SUMIF($A$3:$A4272,R$2,$B$3:$B4272))</f>
        <v/>
      </c>
      <c r="T4272" s="2" t="str">
        <f t="shared" si="539"/>
        <v/>
      </c>
      <c r="U4272" s="2" t="str">
        <f t="shared" si="540"/>
        <v/>
      </c>
      <c r="V4272" s="2" t="str">
        <f t="shared" si="541"/>
        <v/>
      </c>
      <c r="W4272" s="2" t="str">
        <f t="shared" si="542"/>
        <v/>
      </c>
    </row>
    <row r="4273" spans="8:23" x14ac:dyDescent="0.3">
      <c r="H4273" s="12">
        <f t="shared" si="535"/>
        <v>0</v>
      </c>
      <c r="I4273" s="2" t="str">
        <f t="shared" si="536"/>
        <v/>
      </c>
      <c r="J4273" s="2" t="str">
        <f>IF(ISBLANK(A4273),"",-SUM(I$3:I4273))</f>
        <v/>
      </c>
      <c r="K4273" s="2" t="str">
        <f t="shared" si="537"/>
        <v/>
      </c>
      <c r="L4273" s="7" t="str">
        <f t="shared" si="538"/>
        <v/>
      </c>
      <c r="M4273" s="7" t="str">
        <f>IF(ISBLANK(A4273),"",K4273/($M$1+SUM(K$3:K4272)))</f>
        <v/>
      </c>
      <c r="N4273" t="str">
        <f>IF(ISBLANK(A4273),"",IF(H4274=0,NETWORKDAYS($H$3,H4273,holiday!$B$2:$B$10),IF(DAY(H4273)&lt;DAY(H4274),NETWORKDAYS($H$3,H4273,holiday!$B$2:$B$10),0)))</f>
        <v/>
      </c>
      <c r="O4273" t="str">
        <f>IF(ISBLANK(A4273),"",SUMIF($A$3:$A4273,O$2,$B$3:$B4273))</f>
        <v/>
      </c>
      <c r="P4273" t="str">
        <f>IF(ISBLANK(A4273),"",SUMIF($A$3:$A4273,P$2,$B$3:$B4273))</f>
        <v/>
      </c>
      <c r="Q4273" t="str">
        <f>IF(ISBLANK(A4273),"",SUMIF($A$3:$A4273,Q$2,$B$3:$B4273))</f>
        <v/>
      </c>
      <c r="R4273" t="str">
        <f>IF(ISBLANK(A4273),"",SUMIF($A$3:$A4273,R$2,$B$3:$B4273))</f>
        <v/>
      </c>
      <c r="T4273" s="2" t="str">
        <f t="shared" si="539"/>
        <v/>
      </c>
      <c r="U4273" s="2" t="str">
        <f t="shared" si="540"/>
        <v/>
      </c>
      <c r="V4273" s="2" t="str">
        <f t="shared" si="541"/>
        <v/>
      </c>
      <c r="W4273" s="2" t="str">
        <f t="shared" si="542"/>
        <v/>
      </c>
    </row>
    <row r="4274" spans="8:23" x14ac:dyDescent="0.3">
      <c r="H4274" s="12">
        <f t="shared" si="535"/>
        <v>0</v>
      </c>
      <c r="I4274" s="2" t="str">
        <f t="shared" si="536"/>
        <v/>
      </c>
      <c r="J4274" s="2" t="str">
        <f>IF(ISBLANK(A4274),"",-SUM(I$3:I4274))</f>
        <v/>
      </c>
      <c r="K4274" s="2" t="str">
        <f t="shared" si="537"/>
        <v/>
      </c>
      <c r="L4274" s="7" t="str">
        <f t="shared" si="538"/>
        <v/>
      </c>
      <c r="M4274" s="7" t="str">
        <f>IF(ISBLANK(A4274),"",K4274/($M$1+SUM(K$3:K4273)))</f>
        <v/>
      </c>
      <c r="N4274" t="str">
        <f>IF(ISBLANK(A4274),"",IF(H4275=0,NETWORKDAYS($H$3,H4274,holiday!$B$2:$B$10),IF(DAY(H4274)&lt;DAY(H4275),NETWORKDAYS($H$3,H4274,holiday!$B$2:$B$10),0)))</f>
        <v/>
      </c>
      <c r="O4274" t="str">
        <f>IF(ISBLANK(A4274),"",SUMIF($A$3:$A4274,O$2,$B$3:$B4274))</f>
        <v/>
      </c>
      <c r="P4274" t="str">
        <f>IF(ISBLANK(A4274),"",SUMIF($A$3:$A4274,P$2,$B$3:$B4274))</f>
        <v/>
      </c>
      <c r="Q4274" t="str">
        <f>IF(ISBLANK(A4274),"",SUMIF($A$3:$A4274,Q$2,$B$3:$B4274))</f>
        <v/>
      </c>
      <c r="R4274" t="str">
        <f>IF(ISBLANK(A4274),"",SUMIF($A$3:$A4274,R$2,$B$3:$B4274))</f>
        <v/>
      </c>
      <c r="T4274" s="2" t="str">
        <f t="shared" si="539"/>
        <v/>
      </c>
      <c r="U4274" s="2" t="str">
        <f t="shared" si="540"/>
        <v/>
      </c>
      <c r="V4274" s="2" t="str">
        <f t="shared" si="541"/>
        <v/>
      </c>
      <c r="W4274" s="2" t="str">
        <f t="shared" si="542"/>
        <v/>
      </c>
    </row>
    <row r="4275" spans="8:23" x14ac:dyDescent="0.3">
      <c r="H4275" s="12">
        <f t="shared" si="535"/>
        <v>0</v>
      </c>
      <c r="I4275" s="2" t="str">
        <f t="shared" si="536"/>
        <v/>
      </c>
      <c r="J4275" s="2" t="str">
        <f>IF(ISBLANK(A4275),"",-SUM(I$3:I4275))</f>
        <v/>
      </c>
      <c r="K4275" s="2" t="str">
        <f t="shared" si="537"/>
        <v/>
      </c>
      <c r="L4275" s="7" t="str">
        <f t="shared" si="538"/>
        <v/>
      </c>
      <c r="M4275" s="7" t="str">
        <f>IF(ISBLANK(A4275),"",K4275/($M$1+SUM(K$3:K4274)))</f>
        <v/>
      </c>
      <c r="N4275" t="str">
        <f>IF(ISBLANK(A4275),"",IF(H4276=0,NETWORKDAYS($H$3,H4275,holiday!$B$2:$B$10),IF(DAY(H4275)&lt;DAY(H4276),NETWORKDAYS($H$3,H4275,holiday!$B$2:$B$10),0)))</f>
        <v/>
      </c>
      <c r="O4275" t="str">
        <f>IF(ISBLANK(A4275),"",SUMIF($A$3:$A4275,O$2,$B$3:$B4275))</f>
        <v/>
      </c>
      <c r="P4275" t="str">
        <f>IF(ISBLANK(A4275),"",SUMIF($A$3:$A4275,P$2,$B$3:$B4275))</f>
        <v/>
      </c>
      <c r="Q4275" t="str">
        <f>IF(ISBLANK(A4275),"",SUMIF($A$3:$A4275,Q$2,$B$3:$B4275))</f>
        <v/>
      </c>
      <c r="R4275" t="str">
        <f>IF(ISBLANK(A4275),"",SUMIF($A$3:$A4275,R$2,$B$3:$B4275))</f>
        <v/>
      </c>
      <c r="T4275" s="2" t="str">
        <f t="shared" si="539"/>
        <v/>
      </c>
      <c r="U4275" s="2" t="str">
        <f t="shared" si="540"/>
        <v/>
      </c>
      <c r="V4275" s="2" t="str">
        <f t="shared" si="541"/>
        <v/>
      </c>
      <c r="W4275" s="2" t="str">
        <f t="shared" si="542"/>
        <v/>
      </c>
    </row>
    <row r="4276" spans="8:23" x14ac:dyDescent="0.3">
      <c r="H4276" s="12">
        <f t="shared" si="535"/>
        <v>0</v>
      </c>
      <c r="I4276" s="2" t="str">
        <f t="shared" si="536"/>
        <v/>
      </c>
      <c r="J4276" s="2" t="str">
        <f>IF(ISBLANK(A4276),"",-SUM(I$3:I4276))</f>
        <v/>
      </c>
      <c r="K4276" s="2" t="str">
        <f t="shared" si="537"/>
        <v/>
      </c>
      <c r="L4276" s="7" t="str">
        <f t="shared" si="538"/>
        <v/>
      </c>
      <c r="M4276" s="7" t="str">
        <f>IF(ISBLANK(A4276),"",K4276/($M$1+SUM(K$3:K4275)))</f>
        <v/>
      </c>
      <c r="N4276" t="str">
        <f>IF(ISBLANK(A4276),"",IF(H4277=0,NETWORKDAYS($H$3,H4276,holiday!$B$2:$B$10),IF(DAY(H4276)&lt;DAY(H4277),NETWORKDAYS($H$3,H4276,holiday!$B$2:$B$10),0)))</f>
        <v/>
      </c>
      <c r="O4276" t="str">
        <f>IF(ISBLANK(A4276),"",SUMIF($A$3:$A4276,O$2,$B$3:$B4276))</f>
        <v/>
      </c>
      <c r="P4276" t="str">
        <f>IF(ISBLANK(A4276),"",SUMIF($A$3:$A4276,P$2,$B$3:$B4276))</f>
        <v/>
      </c>
      <c r="Q4276" t="str">
        <f>IF(ISBLANK(A4276),"",SUMIF($A$3:$A4276,Q$2,$B$3:$B4276))</f>
        <v/>
      </c>
      <c r="R4276" t="str">
        <f>IF(ISBLANK(A4276),"",SUMIF($A$3:$A4276,R$2,$B$3:$B4276))</f>
        <v/>
      </c>
      <c r="T4276" s="2" t="str">
        <f t="shared" si="539"/>
        <v/>
      </c>
      <c r="U4276" s="2" t="str">
        <f t="shared" si="540"/>
        <v/>
      </c>
      <c r="V4276" s="2" t="str">
        <f t="shared" si="541"/>
        <v/>
      </c>
      <c r="W4276" s="2" t="str">
        <f t="shared" si="542"/>
        <v/>
      </c>
    </row>
    <row r="4277" spans="8:23" x14ac:dyDescent="0.3">
      <c r="H4277" s="12">
        <f t="shared" si="535"/>
        <v>0</v>
      </c>
      <c r="I4277" s="2" t="str">
        <f t="shared" si="536"/>
        <v/>
      </c>
      <c r="J4277" s="2" t="str">
        <f>IF(ISBLANK(A4277),"",-SUM(I$3:I4277))</f>
        <v/>
      </c>
      <c r="K4277" s="2" t="str">
        <f t="shared" si="537"/>
        <v/>
      </c>
      <c r="L4277" s="7" t="str">
        <f t="shared" si="538"/>
        <v/>
      </c>
      <c r="M4277" s="7" t="str">
        <f>IF(ISBLANK(A4277),"",K4277/($M$1+SUM(K$3:K4276)))</f>
        <v/>
      </c>
      <c r="N4277" t="str">
        <f>IF(ISBLANK(A4277),"",IF(H4278=0,NETWORKDAYS($H$3,H4277,holiday!$B$2:$B$10),IF(DAY(H4277)&lt;DAY(H4278),NETWORKDAYS($H$3,H4277,holiday!$B$2:$B$10),0)))</f>
        <v/>
      </c>
      <c r="O4277" t="str">
        <f>IF(ISBLANK(A4277),"",SUMIF($A$3:$A4277,O$2,$B$3:$B4277))</f>
        <v/>
      </c>
      <c r="P4277" t="str">
        <f>IF(ISBLANK(A4277),"",SUMIF($A$3:$A4277,P$2,$B$3:$B4277))</f>
        <v/>
      </c>
      <c r="Q4277" t="str">
        <f>IF(ISBLANK(A4277),"",SUMIF($A$3:$A4277,Q$2,$B$3:$B4277))</f>
        <v/>
      </c>
      <c r="R4277" t="str">
        <f>IF(ISBLANK(A4277),"",SUMIF($A$3:$A4277,R$2,$B$3:$B4277))</f>
        <v/>
      </c>
      <c r="T4277" s="2" t="str">
        <f t="shared" si="539"/>
        <v/>
      </c>
      <c r="U4277" s="2" t="str">
        <f t="shared" si="540"/>
        <v/>
      </c>
      <c r="V4277" s="2" t="str">
        <f t="shared" si="541"/>
        <v/>
      </c>
      <c r="W4277" s="2" t="str">
        <f t="shared" si="542"/>
        <v/>
      </c>
    </row>
    <row r="4278" spans="8:23" x14ac:dyDescent="0.3">
      <c r="H4278" s="12">
        <f t="shared" si="535"/>
        <v>0</v>
      </c>
      <c r="I4278" s="2" t="str">
        <f t="shared" si="536"/>
        <v/>
      </c>
      <c r="J4278" s="2" t="str">
        <f>IF(ISBLANK(A4278),"",-SUM(I$3:I4278))</f>
        <v/>
      </c>
      <c r="K4278" s="2" t="str">
        <f t="shared" si="537"/>
        <v/>
      </c>
      <c r="L4278" s="7" t="str">
        <f t="shared" si="538"/>
        <v/>
      </c>
      <c r="M4278" s="7" t="str">
        <f>IF(ISBLANK(A4278),"",K4278/($M$1+SUM(K$3:K4277)))</f>
        <v/>
      </c>
      <c r="N4278" t="str">
        <f>IF(ISBLANK(A4278),"",IF(H4279=0,NETWORKDAYS($H$3,H4278,holiday!$B$2:$B$10),IF(DAY(H4278)&lt;DAY(H4279),NETWORKDAYS($H$3,H4278,holiday!$B$2:$B$10),0)))</f>
        <v/>
      </c>
      <c r="O4278" t="str">
        <f>IF(ISBLANK(A4278),"",SUMIF($A$3:$A4278,O$2,$B$3:$B4278))</f>
        <v/>
      </c>
      <c r="P4278" t="str">
        <f>IF(ISBLANK(A4278),"",SUMIF($A$3:$A4278,P$2,$B$3:$B4278))</f>
        <v/>
      </c>
      <c r="Q4278" t="str">
        <f>IF(ISBLANK(A4278),"",SUMIF($A$3:$A4278,Q$2,$B$3:$B4278))</f>
        <v/>
      </c>
      <c r="R4278" t="str">
        <f>IF(ISBLANK(A4278),"",SUMIF($A$3:$A4278,R$2,$B$3:$B4278))</f>
        <v/>
      </c>
      <c r="T4278" s="2" t="str">
        <f t="shared" si="539"/>
        <v/>
      </c>
      <c r="U4278" s="2" t="str">
        <f t="shared" si="540"/>
        <v/>
      </c>
      <c r="V4278" s="2" t="str">
        <f t="shared" si="541"/>
        <v/>
      </c>
      <c r="W4278" s="2" t="str">
        <f t="shared" si="542"/>
        <v/>
      </c>
    </row>
    <row r="4279" spans="8:23" x14ac:dyDescent="0.3">
      <c r="H4279" s="12">
        <f t="shared" si="535"/>
        <v>0</v>
      </c>
      <c r="I4279" s="2" t="str">
        <f t="shared" si="536"/>
        <v/>
      </c>
      <c r="J4279" s="2" t="str">
        <f>IF(ISBLANK(A4279),"",-SUM(I$3:I4279))</f>
        <v/>
      </c>
      <c r="K4279" s="2" t="str">
        <f t="shared" si="537"/>
        <v/>
      </c>
      <c r="L4279" s="7" t="str">
        <f t="shared" si="538"/>
        <v/>
      </c>
      <c r="M4279" s="7" t="str">
        <f>IF(ISBLANK(A4279),"",K4279/($M$1+SUM(K$3:K4278)))</f>
        <v/>
      </c>
      <c r="N4279" t="str">
        <f>IF(ISBLANK(A4279),"",IF(H4280=0,NETWORKDAYS($H$3,H4279,holiday!$B$2:$B$10),IF(DAY(H4279)&lt;DAY(H4280),NETWORKDAYS($H$3,H4279,holiday!$B$2:$B$10),0)))</f>
        <v/>
      </c>
      <c r="O4279" t="str">
        <f>IF(ISBLANK(A4279),"",SUMIF($A$3:$A4279,O$2,$B$3:$B4279))</f>
        <v/>
      </c>
      <c r="P4279" t="str">
        <f>IF(ISBLANK(A4279),"",SUMIF($A$3:$A4279,P$2,$B$3:$B4279))</f>
        <v/>
      </c>
      <c r="Q4279" t="str">
        <f>IF(ISBLANK(A4279),"",SUMIF($A$3:$A4279,Q$2,$B$3:$B4279))</f>
        <v/>
      </c>
      <c r="R4279" t="str">
        <f>IF(ISBLANK(A4279),"",SUMIF($A$3:$A4279,R$2,$B$3:$B4279))</f>
        <v/>
      </c>
      <c r="T4279" s="2" t="str">
        <f t="shared" si="539"/>
        <v/>
      </c>
      <c r="U4279" s="2" t="str">
        <f t="shared" si="540"/>
        <v/>
      </c>
      <c r="V4279" s="2" t="str">
        <f t="shared" si="541"/>
        <v/>
      </c>
      <c r="W4279" s="2" t="str">
        <f t="shared" si="542"/>
        <v/>
      </c>
    </row>
    <row r="4280" spans="8:23" x14ac:dyDescent="0.3">
      <c r="H4280" s="12">
        <f t="shared" si="535"/>
        <v>0</v>
      </c>
      <c r="I4280" s="2" t="str">
        <f t="shared" si="536"/>
        <v/>
      </c>
      <c r="J4280" s="2" t="str">
        <f>IF(ISBLANK(A4280),"",-SUM(I$3:I4280))</f>
        <v/>
      </c>
      <c r="K4280" s="2" t="str">
        <f t="shared" si="537"/>
        <v/>
      </c>
      <c r="L4280" s="7" t="str">
        <f t="shared" si="538"/>
        <v/>
      </c>
      <c r="M4280" s="7" t="str">
        <f>IF(ISBLANK(A4280),"",K4280/($M$1+SUM(K$3:K4279)))</f>
        <v/>
      </c>
      <c r="N4280" t="str">
        <f>IF(ISBLANK(A4280),"",IF(H4281=0,NETWORKDAYS($H$3,H4280,holiday!$B$2:$B$10),IF(DAY(H4280)&lt;DAY(H4281),NETWORKDAYS($H$3,H4280,holiday!$B$2:$B$10),0)))</f>
        <v/>
      </c>
      <c r="O4280" t="str">
        <f>IF(ISBLANK(A4280),"",SUMIF($A$3:$A4280,O$2,$B$3:$B4280))</f>
        <v/>
      </c>
      <c r="P4280" t="str">
        <f>IF(ISBLANK(A4280),"",SUMIF($A$3:$A4280,P$2,$B$3:$B4280))</f>
        <v/>
      </c>
      <c r="Q4280" t="str">
        <f>IF(ISBLANK(A4280),"",SUMIF($A$3:$A4280,Q$2,$B$3:$B4280))</f>
        <v/>
      </c>
      <c r="R4280" t="str">
        <f>IF(ISBLANK(A4280),"",SUMIF($A$3:$A4280,R$2,$B$3:$B4280))</f>
        <v/>
      </c>
      <c r="T4280" s="2" t="str">
        <f t="shared" si="539"/>
        <v/>
      </c>
      <c r="U4280" s="2" t="str">
        <f t="shared" si="540"/>
        <v/>
      </c>
      <c r="V4280" s="2" t="str">
        <f t="shared" si="541"/>
        <v/>
      </c>
      <c r="W4280" s="2" t="str">
        <f t="shared" si="542"/>
        <v/>
      </c>
    </row>
    <row r="4281" spans="8:23" x14ac:dyDescent="0.3">
      <c r="H4281" s="12">
        <f t="shared" si="535"/>
        <v>0</v>
      </c>
      <c r="I4281" s="2" t="str">
        <f t="shared" si="536"/>
        <v/>
      </c>
      <c r="J4281" s="2" t="str">
        <f>IF(ISBLANK(A4281),"",-SUM(I$3:I4281))</f>
        <v/>
      </c>
      <c r="K4281" s="2" t="str">
        <f t="shared" si="537"/>
        <v/>
      </c>
      <c r="L4281" s="7" t="str">
        <f t="shared" si="538"/>
        <v/>
      </c>
      <c r="M4281" s="7" t="str">
        <f>IF(ISBLANK(A4281),"",K4281/($M$1+SUM(K$3:K4280)))</f>
        <v/>
      </c>
      <c r="N4281" t="str">
        <f>IF(ISBLANK(A4281),"",IF(H4282=0,NETWORKDAYS($H$3,H4281,holiday!$B$2:$B$10),IF(DAY(H4281)&lt;DAY(H4282),NETWORKDAYS($H$3,H4281,holiday!$B$2:$B$10),0)))</f>
        <v/>
      </c>
      <c r="O4281" t="str">
        <f>IF(ISBLANK(A4281),"",SUMIF($A$3:$A4281,O$2,$B$3:$B4281))</f>
        <v/>
      </c>
      <c r="P4281" t="str">
        <f>IF(ISBLANK(A4281),"",SUMIF($A$3:$A4281,P$2,$B$3:$B4281))</f>
        <v/>
      </c>
      <c r="Q4281" t="str">
        <f>IF(ISBLANK(A4281),"",SUMIF($A$3:$A4281,Q$2,$B$3:$B4281))</f>
        <v/>
      </c>
      <c r="R4281" t="str">
        <f>IF(ISBLANK(A4281),"",SUMIF($A$3:$A4281,R$2,$B$3:$B4281))</f>
        <v/>
      </c>
      <c r="T4281" s="2" t="str">
        <f t="shared" si="539"/>
        <v/>
      </c>
      <c r="U4281" s="2" t="str">
        <f t="shared" si="540"/>
        <v/>
      </c>
      <c r="V4281" s="2" t="str">
        <f t="shared" si="541"/>
        <v/>
      </c>
      <c r="W4281" s="2" t="str">
        <f t="shared" si="542"/>
        <v/>
      </c>
    </row>
    <row r="4282" spans="8:23" x14ac:dyDescent="0.3">
      <c r="H4282" s="12">
        <f t="shared" si="535"/>
        <v>0</v>
      </c>
      <c r="I4282" s="2" t="str">
        <f t="shared" si="536"/>
        <v/>
      </c>
      <c r="J4282" s="2" t="str">
        <f>IF(ISBLANK(A4282),"",-SUM(I$3:I4282))</f>
        <v/>
      </c>
      <c r="K4282" s="2" t="str">
        <f t="shared" si="537"/>
        <v/>
      </c>
      <c r="L4282" s="7" t="str">
        <f t="shared" si="538"/>
        <v/>
      </c>
      <c r="M4282" s="7" t="str">
        <f>IF(ISBLANK(A4282),"",K4282/($M$1+SUM(K$3:K4281)))</f>
        <v/>
      </c>
      <c r="N4282" t="str">
        <f>IF(ISBLANK(A4282),"",IF(H4283=0,NETWORKDAYS($H$3,H4282,holiday!$B$2:$B$10),IF(DAY(H4282)&lt;DAY(H4283),NETWORKDAYS($H$3,H4282,holiday!$B$2:$B$10),0)))</f>
        <v/>
      </c>
      <c r="O4282" t="str">
        <f>IF(ISBLANK(A4282),"",SUMIF($A$3:$A4282,O$2,$B$3:$B4282))</f>
        <v/>
      </c>
      <c r="P4282" t="str">
        <f>IF(ISBLANK(A4282),"",SUMIF($A$3:$A4282,P$2,$B$3:$B4282))</f>
        <v/>
      </c>
      <c r="Q4282" t="str">
        <f>IF(ISBLANK(A4282),"",SUMIF($A$3:$A4282,Q$2,$B$3:$B4282))</f>
        <v/>
      </c>
      <c r="R4282" t="str">
        <f>IF(ISBLANK(A4282),"",SUMIF($A$3:$A4282,R$2,$B$3:$B4282))</f>
        <v/>
      </c>
      <c r="T4282" s="2" t="str">
        <f t="shared" si="539"/>
        <v/>
      </c>
      <c r="U4282" s="2" t="str">
        <f t="shared" si="540"/>
        <v/>
      </c>
      <c r="V4282" s="2" t="str">
        <f t="shared" si="541"/>
        <v/>
      </c>
      <c r="W4282" s="2" t="str">
        <f t="shared" si="542"/>
        <v/>
      </c>
    </row>
    <row r="4283" spans="8:23" x14ac:dyDescent="0.3">
      <c r="H4283" s="12">
        <f t="shared" si="535"/>
        <v>0</v>
      </c>
      <c r="I4283" s="2" t="str">
        <f t="shared" si="536"/>
        <v/>
      </c>
      <c r="J4283" s="2" t="str">
        <f>IF(ISBLANK(A4283),"",-SUM(I$3:I4283))</f>
        <v/>
      </c>
      <c r="K4283" s="2" t="str">
        <f t="shared" si="537"/>
        <v/>
      </c>
      <c r="L4283" s="7" t="str">
        <f t="shared" si="538"/>
        <v/>
      </c>
      <c r="M4283" s="7" t="str">
        <f>IF(ISBLANK(A4283),"",K4283/($M$1+SUM(K$3:K4282)))</f>
        <v/>
      </c>
      <c r="N4283" t="str">
        <f>IF(ISBLANK(A4283),"",IF(H4284=0,NETWORKDAYS($H$3,H4283,holiday!$B$2:$B$10),IF(DAY(H4283)&lt;DAY(H4284),NETWORKDAYS($H$3,H4283,holiday!$B$2:$B$10),0)))</f>
        <v/>
      </c>
      <c r="O4283" t="str">
        <f>IF(ISBLANK(A4283),"",SUMIF($A$3:$A4283,O$2,$B$3:$B4283))</f>
        <v/>
      </c>
      <c r="P4283" t="str">
        <f>IF(ISBLANK(A4283),"",SUMIF($A$3:$A4283,P$2,$B$3:$B4283))</f>
        <v/>
      </c>
      <c r="Q4283" t="str">
        <f>IF(ISBLANK(A4283),"",SUMIF($A$3:$A4283,Q$2,$B$3:$B4283))</f>
        <v/>
      </c>
      <c r="R4283" t="str">
        <f>IF(ISBLANK(A4283),"",SUMIF($A$3:$A4283,R$2,$B$3:$B4283))</f>
        <v/>
      </c>
      <c r="T4283" s="2" t="str">
        <f t="shared" si="539"/>
        <v/>
      </c>
      <c r="U4283" s="2" t="str">
        <f t="shared" si="540"/>
        <v/>
      </c>
      <c r="V4283" s="2" t="str">
        <f t="shared" si="541"/>
        <v/>
      </c>
      <c r="W4283" s="2" t="str">
        <f t="shared" si="542"/>
        <v/>
      </c>
    </row>
    <row r="4284" spans="8:23" x14ac:dyDescent="0.3">
      <c r="H4284" s="12">
        <f t="shared" si="535"/>
        <v>0</v>
      </c>
      <c r="I4284" s="2" t="str">
        <f t="shared" si="536"/>
        <v/>
      </c>
      <c r="J4284" s="2" t="str">
        <f>IF(ISBLANK(A4284),"",-SUM(I$3:I4284))</f>
        <v/>
      </c>
      <c r="K4284" s="2" t="str">
        <f t="shared" si="537"/>
        <v/>
      </c>
      <c r="L4284" s="7" t="str">
        <f t="shared" si="538"/>
        <v/>
      </c>
      <c r="M4284" s="7" t="str">
        <f>IF(ISBLANK(A4284),"",K4284/($M$1+SUM(K$3:K4283)))</f>
        <v/>
      </c>
      <c r="N4284" t="str">
        <f>IF(ISBLANK(A4284),"",IF(H4285=0,NETWORKDAYS($H$3,H4284,holiday!$B$2:$B$10),IF(DAY(H4284)&lt;DAY(H4285),NETWORKDAYS($H$3,H4284,holiday!$B$2:$B$10),0)))</f>
        <v/>
      </c>
      <c r="O4284" t="str">
        <f>IF(ISBLANK(A4284),"",SUMIF($A$3:$A4284,O$2,$B$3:$B4284))</f>
        <v/>
      </c>
      <c r="P4284" t="str">
        <f>IF(ISBLANK(A4284),"",SUMIF($A$3:$A4284,P$2,$B$3:$B4284))</f>
        <v/>
      </c>
      <c r="Q4284" t="str">
        <f>IF(ISBLANK(A4284),"",SUMIF($A$3:$A4284,Q$2,$B$3:$B4284))</f>
        <v/>
      </c>
      <c r="R4284" t="str">
        <f>IF(ISBLANK(A4284),"",SUMIF($A$3:$A4284,R$2,$B$3:$B4284))</f>
        <v/>
      </c>
      <c r="T4284" s="2" t="str">
        <f t="shared" si="539"/>
        <v/>
      </c>
      <c r="U4284" s="2" t="str">
        <f t="shared" si="540"/>
        <v/>
      </c>
      <c r="V4284" s="2" t="str">
        <f t="shared" si="541"/>
        <v/>
      </c>
      <c r="W4284" s="2" t="str">
        <f t="shared" si="542"/>
        <v/>
      </c>
    </row>
    <row r="4285" spans="8:23" x14ac:dyDescent="0.3">
      <c r="H4285" s="12">
        <f t="shared" si="535"/>
        <v>0</v>
      </c>
      <c r="I4285" s="2" t="str">
        <f t="shared" si="536"/>
        <v/>
      </c>
      <c r="J4285" s="2" t="str">
        <f>IF(ISBLANK(A4285),"",-SUM(I$3:I4285))</f>
        <v/>
      </c>
      <c r="K4285" s="2" t="str">
        <f t="shared" si="537"/>
        <v/>
      </c>
      <c r="L4285" s="7" t="str">
        <f t="shared" si="538"/>
        <v/>
      </c>
      <c r="M4285" s="7" t="str">
        <f>IF(ISBLANK(A4285),"",K4285/($M$1+SUM(K$3:K4284)))</f>
        <v/>
      </c>
      <c r="N4285" t="str">
        <f>IF(ISBLANK(A4285),"",IF(H4286=0,NETWORKDAYS($H$3,H4285,holiday!$B$2:$B$10),IF(DAY(H4285)&lt;DAY(H4286),NETWORKDAYS($H$3,H4285,holiday!$B$2:$B$10),0)))</f>
        <v/>
      </c>
      <c r="O4285" t="str">
        <f>IF(ISBLANK(A4285),"",SUMIF($A$3:$A4285,O$2,$B$3:$B4285))</f>
        <v/>
      </c>
      <c r="P4285" t="str">
        <f>IF(ISBLANK(A4285),"",SUMIF($A$3:$A4285,P$2,$B$3:$B4285))</f>
        <v/>
      </c>
      <c r="Q4285" t="str">
        <f>IF(ISBLANK(A4285),"",SUMIF($A$3:$A4285,Q$2,$B$3:$B4285))</f>
        <v/>
      </c>
      <c r="R4285" t="str">
        <f>IF(ISBLANK(A4285),"",SUMIF($A$3:$A4285,R$2,$B$3:$B4285))</f>
        <v/>
      </c>
      <c r="T4285" s="2" t="str">
        <f t="shared" si="539"/>
        <v/>
      </c>
      <c r="U4285" s="2" t="str">
        <f t="shared" si="540"/>
        <v/>
      </c>
      <c r="V4285" s="2" t="str">
        <f t="shared" si="541"/>
        <v/>
      </c>
      <c r="W4285" s="2" t="str">
        <f t="shared" si="542"/>
        <v/>
      </c>
    </row>
    <row r="4286" spans="8:23" x14ac:dyDescent="0.3">
      <c r="H4286" s="12">
        <f t="shared" si="535"/>
        <v>0</v>
      </c>
      <c r="I4286" s="2" t="str">
        <f t="shared" si="536"/>
        <v/>
      </c>
      <c r="J4286" s="2" t="str">
        <f>IF(ISBLANK(A4286),"",-SUM(I$3:I4286))</f>
        <v/>
      </c>
      <c r="K4286" s="2" t="str">
        <f t="shared" si="537"/>
        <v/>
      </c>
      <c r="L4286" s="7" t="str">
        <f t="shared" si="538"/>
        <v/>
      </c>
      <c r="M4286" s="7" t="str">
        <f>IF(ISBLANK(A4286),"",K4286/($M$1+SUM(K$3:K4285)))</f>
        <v/>
      </c>
      <c r="N4286" t="str">
        <f>IF(ISBLANK(A4286),"",IF(H4287=0,NETWORKDAYS($H$3,H4286,holiday!$B$2:$B$10),IF(DAY(H4286)&lt;DAY(H4287),NETWORKDAYS($H$3,H4286,holiday!$B$2:$B$10),0)))</f>
        <v/>
      </c>
      <c r="O4286" t="str">
        <f>IF(ISBLANK(A4286),"",SUMIF($A$3:$A4286,O$2,$B$3:$B4286))</f>
        <v/>
      </c>
      <c r="P4286" t="str">
        <f>IF(ISBLANK(A4286),"",SUMIF($A$3:$A4286,P$2,$B$3:$B4286))</f>
        <v/>
      </c>
      <c r="Q4286" t="str">
        <f>IF(ISBLANK(A4286),"",SUMIF($A$3:$A4286,Q$2,$B$3:$B4286))</f>
        <v/>
      </c>
      <c r="R4286" t="str">
        <f>IF(ISBLANK(A4286),"",SUMIF($A$3:$A4286,R$2,$B$3:$B4286))</f>
        <v/>
      </c>
      <c r="T4286" s="2" t="str">
        <f t="shared" si="539"/>
        <v/>
      </c>
      <c r="U4286" s="2" t="str">
        <f t="shared" si="540"/>
        <v/>
      </c>
      <c r="V4286" s="2" t="str">
        <f t="shared" si="541"/>
        <v/>
      </c>
      <c r="W4286" s="2" t="str">
        <f t="shared" si="542"/>
        <v/>
      </c>
    </row>
    <row r="4287" spans="8:23" x14ac:dyDescent="0.3">
      <c r="H4287" s="12">
        <f t="shared" si="535"/>
        <v>0</v>
      </c>
      <c r="I4287" s="2" t="str">
        <f t="shared" si="536"/>
        <v/>
      </c>
      <c r="J4287" s="2" t="str">
        <f>IF(ISBLANK(A4287),"",-SUM(I$3:I4287))</f>
        <v/>
      </c>
      <c r="K4287" s="2" t="str">
        <f t="shared" si="537"/>
        <v/>
      </c>
      <c r="L4287" s="7" t="str">
        <f t="shared" si="538"/>
        <v/>
      </c>
      <c r="M4287" s="7" t="str">
        <f>IF(ISBLANK(A4287),"",K4287/($M$1+SUM(K$3:K4286)))</f>
        <v/>
      </c>
      <c r="N4287" t="str">
        <f>IF(ISBLANK(A4287),"",IF(H4288=0,NETWORKDAYS($H$3,H4287,holiday!$B$2:$B$10),IF(DAY(H4287)&lt;DAY(H4288),NETWORKDAYS($H$3,H4287,holiday!$B$2:$B$10),0)))</f>
        <v/>
      </c>
      <c r="O4287" t="str">
        <f>IF(ISBLANK(A4287),"",SUMIF($A$3:$A4287,O$2,$B$3:$B4287))</f>
        <v/>
      </c>
      <c r="P4287" t="str">
        <f>IF(ISBLANK(A4287),"",SUMIF($A$3:$A4287,P$2,$B$3:$B4287))</f>
        <v/>
      </c>
      <c r="Q4287" t="str">
        <f>IF(ISBLANK(A4287),"",SUMIF($A$3:$A4287,Q$2,$B$3:$B4287))</f>
        <v/>
      </c>
      <c r="R4287" t="str">
        <f>IF(ISBLANK(A4287),"",SUMIF($A$3:$A4287,R$2,$B$3:$B4287))</f>
        <v/>
      </c>
      <c r="T4287" s="2" t="str">
        <f t="shared" si="539"/>
        <v/>
      </c>
      <c r="U4287" s="2" t="str">
        <f t="shared" si="540"/>
        <v/>
      </c>
      <c r="V4287" s="2" t="str">
        <f t="shared" si="541"/>
        <v/>
      </c>
      <c r="W4287" s="2" t="str">
        <f t="shared" si="542"/>
        <v/>
      </c>
    </row>
    <row r="4288" spans="8:23" x14ac:dyDescent="0.3">
      <c r="H4288" s="12">
        <f t="shared" si="535"/>
        <v>0</v>
      </c>
      <c r="I4288" s="2" t="str">
        <f t="shared" si="536"/>
        <v/>
      </c>
      <c r="J4288" s="2" t="str">
        <f>IF(ISBLANK(A4288),"",-SUM(I$3:I4288))</f>
        <v/>
      </c>
      <c r="K4288" s="2" t="str">
        <f t="shared" si="537"/>
        <v/>
      </c>
      <c r="L4288" s="7" t="str">
        <f t="shared" si="538"/>
        <v/>
      </c>
      <c r="M4288" s="7" t="str">
        <f>IF(ISBLANK(A4288),"",K4288/($M$1+SUM(K$3:K4287)))</f>
        <v/>
      </c>
      <c r="N4288" t="str">
        <f>IF(ISBLANK(A4288),"",IF(H4289=0,NETWORKDAYS($H$3,H4288,holiday!$B$2:$B$10),IF(DAY(H4288)&lt;DAY(H4289),NETWORKDAYS($H$3,H4288,holiday!$B$2:$B$10),0)))</f>
        <v/>
      </c>
      <c r="O4288" t="str">
        <f>IF(ISBLANK(A4288),"",SUMIF($A$3:$A4288,O$2,$B$3:$B4288))</f>
        <v/>
      </c>
      <c r="P4288" t="str">
        <f>IF(ISBLANK(A4288),"",SUMIF($A$3:$A4288,P$2,$B$3:$B4288))</f>
        <v/>
      </c>
      <c r="Q4288" t="str">
        <f>IF(ISBLANK(A4288),"",SUMIF($A$3:$A4288,Q$2,$B$3:$B4288))</f>
        <v/>
      </c>
      <c r="R4288" t="str">
        <f>IF(ISBLANK(A4288),"",SUMIF($A$3:$A4288,R$2,$B$3:$B4288))</f>
        <v/>
      </c>
      <c r="T4288" s="2" t="str">
        <f t="shared" si="539"/>
        <v/>
      </c>
      <c r="U4288" s="2" t="str">
        <f t="shared" si="540"/>
        <v/>
      </c>
      <c r="V4288" s="2" t="str">
        <f t="shared" si="541"/>
        <v/>
      </c>
      <c r="W4288" s="2" t="str">
        <f t="shared" si="542"/>
        <v/>
      </c>
    </row>
    <row r="4289" spans="8:23" x14ac:dyDescent="0.3">
      <c r="H4289" s="12">
        <f t="shared" si="535"/>
        <v>0</v>
      </c>
      <c r="I4289" s="2" t="str">
        <f t="shared" si="536"/>
        <v/>
      </c>
      <c r="J4289" s="2" t="str">
        <f>IF(ISBLANK(A4289),"",-SUM(I$3:I4289))</f>
        <v/>
      </c>
      <c r="K4289" s="2" t="str">
        <f t="shared" si="537"/>
        <v/>
      </c>
      <c r="L4289" s="7" t="str">
        <f t="shared" si="538"/>
        <v/>
      </c>
      <c r="M4289" s="7" t="str">
        <f>IF(ISBLANK(A4289),"",K4289/($M$1+SUM(K$3:K4288)))</f>
        <v/>
      </c>
      <c r="N4289" t="str">
        <f>IF(ISBLANK(A4289),"",IF(H4290=0,NETWORKDAYS($H$3,H4289,holiday!$B$2:$B$10),IF(DAY(H4289)&lt;DAY(H4290),NETWORKDAYS($H$3,H4289,holiday!$B$2:$B$10),0)))</f>
        <v/>
      </c>
      <c r="O4289" t="str">
        <f>IF(ISBLANK(A4289),"",SUMIF($A$3:$A4289,O$2,$B$3:$B4289))</f>
        <v/>
      </c>
      <c r="P4289" t="str">
        <f>IF(ISBLANK(A4289),"",SUMIF($A$3:$A4289,P$2,$B$3:$B4289))</f>
        <v/>
      </c>
      <c r="Q4289" t="str">
        <f>IF(ISBLANK(A4289),"",SUMIF($A$3:$A4289,Q$2,$B$3:$B4289))</f>
        <v/>
      </c>
      <c r="R4289" t="str">
        <f>IF(ISBLANK(A4289),"",SUMIF($A$3:$A4289,R$2,$B$3:$B4289))</f>
        <v/>
      </c>
      <c r="T4289" s="2" t="str">
        <f t="shared" si="539"/>
        <v/>
      </c>
      <c r="U4289" s="2" t="str">
        <f t="shared" si="540"/>
        <v/>
      </c>
      <c r="V4289" s="2" t="str">
        <f t="shared" si="541"/>
        <v/>
      </c>
      <c r="W4289" s="2" t="str">
        <f t="shared" si="542"/>
        <v/>
      </c>
    </row>
    <row r="4290" spans="8:23" x14ac:dyDescent="0.3">
      <c r="H4290" s="12">
        <f t="shared" si="535"/>
        <v>0</v>
      </c>
      <c r="I4290" s="2" t="str">
        <f t="shared" si="536"/>
        <v/>
      </c>
      <c r="J4290" s="2" t="str">
        <f>IF(ISBLANK(A4290),"",-SUM(I$3:I4290))</f>
        <v/>
      </c>
      <c r="K4290" s="2" t="str">
        <f t="shared" si="537"/>
        <v/>
      </c>
      <c r="L4290" s="7" t="str">
        <f t="shared" si="538"/>
        <v/>
      </c>
      <c r="M4290" s="7" t="str">
        <f>IF(ISBLANK(A4290),"",K4290/($M$1+SUM(K$3:K4289)))</f>
        <v/>
      </c>
      <c r="N4290" t="str">
        <f>IF(ISBLANK(A4290),"",IF(H4291=0,NETWORKDAYS($H$3,H4290,holiday!$B$2:$B$10),IF(DAY(H4290)&lt;DAY(H4291),NETWORKDAYS($H$3,H4290,holiday!$B$2:$B$10),0)))</f>
        <v/>
      </c>
      <c r="O4290" t="str">
        <f>IF(ISBLANK(A4290),"",SUMIF($A$3:$A4290,O$2,$B$3:$B4290))</f>
        <v/>
      </c>
      <c r="P4290" t="str">
        <f>IF(ISBLANK(A4290),"",SUMIF($A$3:$A4290,P$2,$B$3:$B4290))</f>
        <v/>
      </c>
      <c r="Q4290" t="str">
        <f>IF(ISBLANK(A4290),"",SUMIF($A$3:$A4290,Q$2,$B$3:$B4290))</f>
        <v/>
      </c>
      <c r="R4290" t="str">
        <f>IF(ISBLANK(A4290),"",SUMIF($A$3:$A4290,R$2,$B$3:$B4290))</f>
        <v/>
      </c>
      <c r="T4290" s="2" t="str">
        <f t="shared" si="539"/>
        <v/>
      </c>
      <c r="U4290" s="2" t="str">
        <f t="shared" si="540"/>
        <v/>
      </c>
      <c r="V4290" s="2" t="str">
        <f t="shared" si="541"/>
        <v/>
      </c>
      <c r="W4290" s="2" t="str">
        <f t="shared" si="542"/>
        <v/>
      </c>
    </row>
    <row r="4291" spans="8:23" x14ac:dyDescent="0.3">
      <c r="H4291" s="12">
        <f t="shared" si="535"/>
        <v>0</v>
      </c>
      <c r="I4291" s="2" t="str">
        <f t="shared" si="536"/>
        <v/>
      </c>
      <c r="J4291" s="2" t="str">
        <f>IF(ISBLANK(A4291),"",-SUM(I$3:I4291))</f>
        <v/>
      </c>
      <c r="K4291" s="2" t="str">
        <f t="shared" si="537"/>
        <v/>
      </c>
      <c r="L4291" s="7" t="str">
        <f t="shared" si="538"/>
        <v/>
      </c>
      <c r="M4291" s="7" t="str">
        <f>IF(ISBLANK(A4291),"",K4291/($M$1+SUM(K$3:K4290)))</f>
        <v/>
      </c>
      <c r="N4291" t="str">
        <f>IF(ISBLANK(A4291),"",IF(H4292=0,NETWORKDAYS($H$3,H4291,holiday!$B$2:$B$10),IF(DAY(H4291)&lt;DAY(H4292),NETWORKDAYS($H$3,H4291,holiday!$B$2:$B$10),0)))</f>
        <v/>
      </c>
      <c r="O4291" t="str">
        <f>IF(ISBLANK(A4291),"",SUMIF($A$3:$A4291,O$2,$B$3:$B4291))</f>
        <v/>
      </c>
      <c r="P4291" t="str">
        <f>IF(ISBLANK(A4291),"",SUMIF($A$3:$A4291,P$2,$B$3:$B4291))</f>
        <v/>
      </c>
      <c r="Q4291" t="str">
        <f>IF(ISBLANK(A4291),"",SUMIF($A$3:$A4291,Q$2,$B$3:$B4291))</f>
        <v/>
      </c>
      <c r="R4291" t="str">
        <f>IF(ISBLANK(A4291),"",SUMIF($A$3:$A4291,R$2,$B$3:$B4291))</f>
        <v/>
      </c>
      <c r="T4291" s="2" t="str">
        <f t="shared" si="539"/>
        <v/>
      </c>
      <c r="U4291" s="2" t="str">
        <f t="shared" si="540"/>
        <v/>
      </c>
      <c r="V4291" s="2" t="str">
        <f t="shared" si="541"/>
        <v/>
      </c>
      <c r="W4291" s="2" t="str">
        <f t="shared" si="542"/>
        <v/>
      </c>
    </row>
    <row r="4292" spans="8:23" x14ac:dyDescent="0.3">
      <c r="H4292" s="12">
        <f t="shared" ref="H4292:H4355" si="543">IF(ISBLANK(D4292),,LEFT(D4292,LEN(D4292)-6)*1)</f>
        <v>0</v>
      </c>
      <c r="I4292" s="2" t="str">
        <f t="shared" si="536"/>
        <v/>
      </c>
      <c r="J4292" s="2" t="str">
        <f>IF(ISBLANK(A4292),"",-SUM(I$3:I4292))</f>
        <v/>
      </c>
      <c r="K4292" s="2" t="str">
        <f t="shared" si="537"/>
        <v/>
      </c>
      <c r="L4292" s="7" t="str">
        <f t="shared" si="538"/>
        <v/>
      </c>
      <c r="M4292" s="7" t="str">
        <f>IF(ISBLANK(A4292),"",K4292/($M$1+SUM(K$3:K4291)))</f>
        <v/>
      </c>
      <c r="N4292" t="str">
        <f>IF(ISBLANK(A4292),"",IF(H4293=0,NETWORKDAYS($H$3,H4292,holiday!$B$2:$B$10),IF(DAY(H4292)&lt;DAY(H4293),NETWORKDAYS($H$3,H4292,holiday!$B$2:$B$10),0)))</f>
        <v/>
      </c>
      <c r="O4292" t="str">
        <f>IF(ISBLANK(A4292),"",SUMIF($A$3:$A4292,O$2,$B$3:$B4292))</f>
        <v/>
      </c>
      <c r="P4292" t="str">
        <f>IF(ISBLANK(A4292),"",SUMIF($A$3:$A4292,P$2,$B$3:$B4292))</f>
        <v/>
      </c>
      <c r="Q4292" t="str">
        <f>IF(ISBLANK(A4292),"",SUMIF($A$3:$A4292,Q$2,$B$3:$B4292))</f>
        <v/>
      </c>
      <c r="R4292" t="str">
        <f>IF(ISBLANK(A4292),"",SUMIF($A$3:$A4292,R$2,$B$3:$B4292))</f>
        <v/>
      </c>
      <c r="T4292" s="2" t="str">
        <f t="shared" si="539"/>
        <v/>
      </c>
      <c r="U4292" s="2" t="str">
        <f t="shared" si="540"/>
        <v/>
      </c>
      <c r="V4292" s="2" t="str">
        <f t="shared" si="541"/>
        <v/>
      </c>
      <c r="W4292" s="2" t="str">
        <f t="shared" si="542"/>
        <v/>
      </c>
    </row>
    <row r="4293" spans="8:23" x14ac:dyDescent="0.3">
      <c r="H4293" s="12">
        <f t="shared" si="543"/>
        <v>0</v>
      </c>
      <c r="I4293" s="2" t="str">
        <f t="shared" si="536"/>
        <v/>
      </c>
      <c r="J4293" s="2" t="str">
        <f>IF(ISBLANK(A4293),"",-SUM(I$3:I4293))</f>
        <v/>
      </c>
      <c r="K4293" s="2" t="str">
        <f t="shared" si="537"/>
        <v/>
      </c>
      <c r="L4293" s="7" t="str">
        <f t="shared" si="538"/>
        <v/>
      </c>
      <c r="M4293" s="7" t="str">
        <f>IF(ISBLANK(A4293),"",K4293/($M$1+SUM(K$3:K4292)))</f>
        <v/>
      </c>
      <c r="N4293" t="str">
        <f>IF(ISBLANK(A4293),"",IF(H4294=0,NETWORKDAYS($H$3,H4293,holiday!$B$2:$B$10),IF(DAY(H4293)&lt;DAY(H4294),NETWORKDAYS($H$3,H4293,holiday!$B$2:$B$10),0)))</f>
        <v/>
      </c>
      <c r="O4293" t="str">
        <f>IF(ISBLANK(A4293),"",SUMIF($A$3:$A4293,O$2,$B$3:$B4293))</f>
        <v/>
      </c>
      <c r="P4293" t="str">
        <f>IF(ISBLANK(A4293),"",SUMIF($A$3:$A4293,P$2,$B$3:$B4293))</f>
        <v/>
      </c>
      <c r="Q4293" t="str">
        <f>IF(ISBLANK(A4293),"",SUMIF($A$3:$A4293,Q$2,$B$3:$B4293))</f>
        <v/>
      </c>
      <c r="R4293" t="str">
        <f>IF(ISBLANK(A4293),"",SUMIF($A$3:$A4293,R$2,$B$3:$B4293))</f>
        <v/>
      </c>
      <c r="T4293" s="2" t="str">
        <f t="shared" si="539"/>
        <v/>
      </c>
      <c r="U4293" s="2" t="str">
        <f t="shared" si="540"/>
        <v/>
      </c>
      <c r="V4293" s="2" t="str">
        <f t="shared" si="541"/>
        <v/>
      </c>
      <c r="W4293" s="2" t="str">
        <f t="shared" si="542"/>
        <v/>
      </c>
    </row>
    <row r="4294" spans="8:23" x14ac:dyDescent="0.3">
      <c r="H4294" s="12">
        <f t="shared" si="543"/>
        <v>0</v>
      </c>
      <c r="I4294" s="2" t="str">
        <f t="shared" si="536"/>
        <v/>
      </c>
      <c r="J4294" s="2" t="str">
        <f>IF(ISBLANK(A4294),"",-SUM(I$3:I4294))</f>
        <v/>
      </c>
      <c r="K4294" s="2" t="str">
        <f t="shared" si="537"/>
        <v/>
      </c>
      <c r="L4294" s="7" t="str">
        <f t="shared" si="538"/>
        <v/>
      </c>
      <c r="M4294" s="7" t="str">
        <f>IF(ISBLANK(A4294),"",K4294/($M$1+SUM(K$3:K4293)))</f>
        <v/>
      </c>
      <c r="N4294" t="str">
        <f>IF(ISBLANK(A4294),"",IF(H4295=0,NETWORKDAYS($H$3,H4294,holiday!$B$2:$B$10),IF(DAY(H4294)&lt;DAY(H4295),NETWORKDAYS($H$3,H4294,holiday!$B$2:$B$10),0)))</f>
        <v/>
      </c>
      <c r="O4294" t="str">
        <f>IF(ISBLANK(A4294),"",SUMIF($A$3:$A4294,O$2,$B$3:$B4294))</f>
        <v/>
      </c>
      <c r="P4294" t="str">
        <f>IF(ISBLANK(A4294),"",SUMIF($A$3:$A4294,P$2,$B$3:$B4294))</f>
        <v/>
      </c>
      <c r="Q4294" t="str">
        <f>IF(ISBLANK(A4294),"",SUMIF($A$3:$A4294,Q$2,$B$3:$B4294))</f>
        <v/>
      </c>
      <c r="R4294" t="str">
        <f>IF(ISBLANK(A4294),"",SUMIF($A$3:$A4294,R$2,$B$3:$B4294))</f>
        <v/>
      </c>
      <c r="T4294" s="2" t="str">
        <f t="shared" si="539"/>
        <v/>
      </c>
      <c r="U4294" s="2" t="str">
        <f t="shared" si="540"/>
        <v/>
      </c>
      <c r="V4294" s="2" t="str">
        <f t="shared" si="541"/>
        <v/>
      </c>
      <c r="W4294" s="2" t="str">
        <f t="shared" si="542"/>
        <v/>
      </c>
    </row>
    <row r="4295" spans="8:23" x14ac:dyDescent="0.3">
      <c r="H4295" s="12">
        <f t="shared" si="543"/>
        <v>0</v>
      </c>
      <c r="I4295" s="2" t="str">
        <f t="shared" si="536"/>
        <v/>
      </c>
      <c r="J4295" s="2" t="str">
        <f>IF(ISBLANK(A4295),"",-SUM(I$3:I4295))</f>
        <v/>
      </c>
      <c r="K4295" s="2" t="str">
        <f t="shared" si="537"/>
        <v/>
      </c>
      <c r="L4295" s="7" t="str">
        <f t="shared" si="538"/>
        <v/>
      </c>
      <c r="M4295" s="7" t="str">
        <f>IF(ISBLANK(A4295),"",K4295/($M$1+SUM(K$3:K4294)))</f>
        <v/>
      </c>
      <c r="N4295" t="str">
        <f>IF(ISBLANK(A4295),"",IF(H4296=0,NETWORKDAYS($H$3,H4295,holiday!$B$2:$B$10),IF(DAY(H4295)&lt;DAY(H4296),NETWORKDAYS($H$3,H4295,holiday!$B$2:$B$10),0)))</f>
        <v/>
      </c>
      <c r="O4295" t="str">
        <f>IF(ISBLANK(A4295),"",SUMIF($A$3:$A4295,O$2,$B$3:$B4295))</f>
        <v/>
      </c>
      <c r="P4295" t="str">
        <f>IF(ISBLANK(A4295),"",SUMIF($A$3:$A4295,P$2,$B$3:$B4295))</f>
        <v/>
      </c>
      <c r="Q4295" t="str">
        <f>IF(ISBLANK(A4295),"",SUMIF($A$3:$A4295,Q$2,$B$3:$B4295))</f>
        <v/>
      </c>
      <c r="R4295" t="str">
        <f>IF(ISBLANK(A4295),"",SUMIF($A$3:$A4295,R$2,$B$3:$B4295))</f>
        <v/>
      </c>
      <c r="T4295" s="2" t="str">
        <f t="shared" si="539"/>
        <v/>
      </c>
      <c r="U4295" s="2" t="str">
        <f t="shared" si="540"/>
        <v/>
      </c>
      <c r="V4295" s="2" t="str">
        <f t="shared" si="541"/>
        <v/>
      </c>
      <c r="W4295" s="2" t="str">
        <f t="shared" si="542"/>
        <v/>
      </c>
    </row>
    <row r="4296" spans="8:23" x14ac:dyDescent="0.3">
      <c r="H4296" s="12">
        <f t="shared" si="543"/>
        <v>0</v>
      </c>
      <c r="I4296" s="2" t="str">
        <f t="shared" si="536"/>
        <v/>
      </c>
      <c r="J4296" s="2" t="str">
        <f>IF(ISBLANK(A4296),"",-SUM(I$3:I4296))</f>
        <v/>
      </c>
      <c r="K4296" s="2" t="str">
        <f t="shared" si="537"/>
        <v/>
      </c>
      <c r="L4296" s="7" t="str">
        <f t="shared" si="538"/>
        <v/>
      </c>
      <c r="M4296" s="7" t="str">
        <f>IF(ISBLANK(A4296),"",K4296/($M$1+SUM(K$3:K4295)))</f>
        <v/>
      </c>
      <c r="N4296" t="str">
        <f>IF(ISBLANK(A4296),"",IF(H4297=0,NETWORKDAYS($H$3,H4296,holiday!$B$2:$B$10),IF(DAY(H4296)&lt;DAY(H4297),NETWORKDAYS($H$3,H4296,holiday!$B$2:$B$10),0)))</f>
        <v/>
      </c>
      <c r="O4296" t="str">
        <f>IF(ISBLANK(A4296),"",SUMIF($A$3:$A4296,O$2,$B$3:$B4296))</f>
        <v/>
      </c>
      <c r="P4296" t="str">
        <f>IF(ISBLANK(A4296),"",SUMIF($A$3:$A4296,P$2,$B$3:$B4296))</f>
        <v/>
      </c>
      <c r="Q4296" t="str">
        <f>IF(ISBLANK(A4296),"",SUMIF($A$3:$A4296,Q$2,$B$3:$B4296))</f>
        <v/>
      </c>
      <c r="R4296" t="str">
        <f>IF(ISBLANK(A4296),"",SUMIF($A$3:$A4296,R$2,$B$3:$B4296))</f>
        <v/>
      </c>
      <c r="T4296" s="2" t="str">
        <f t="shared" si="539"/>
        <v/>
      </c>
      <c r="U4296" s="2" t="str">
        <f t="shared" si="540"/>
        <v/>
      </c>
      <c r="V4296" s="2" t="str">
        <f t="shared" si="541"/>
        <v/>
      </c>
      <c r="W4296" s="2" t="str">
        <f t="shared" si="542"/>
        <v/>
      </c>
    </row>
    <row r="4297" spans="8:23" x14ac:dyDescent="0.3">
      <c r="H4297" s="12">
        <f t="shared" si="543"/>
        <v>0</v>
      </c>
      <c r="I4297" s="2" t="str">
        <f t="shared" si="536"/>
        <v/>
      </c>
      <c r="J4297" s="2" t="str">
        <f>IF(ISBLANK(A4297),"",-SUM(I$3:I4297))</f>
        <v/>
      </c>
      <c r="K4297" s="2" t="str">
        <f t="shared" si="537"/>
        <v/>
      </c>
      <c r="L4297" s="7" t="str">
        <f t="shared" si="538"/>
        <v/>
      </c>
      <c r="M4297" s="7" t="str">
        <f>IF(ISBLANK(A4297),"",K4297/($M$1+SUM(K$3:K4296)))</f>
        <v/>
      </c>
      <c r="N4297" t="str">
        <f>IF(ISBLANK(A4297),"",IF(H4298=0,NETWORKDAYS($H$3,H4297,holiday!$B$2:$B$10),IF(DAY(H4297)&lt;DAY(H4298),NETWORKDAYS($H$3,H4297,holiday!$B$2:$B$10),0)))</f>
        <v/>
      </c>
      <c r="O4297" t="str">
        <f>IF(ISBLANK(A4297),"",SUMIF($A$3:$A4297,O$2,$B$3:$B4297))</f>
        <v/>
      </c>
      <c r="P4297" t="str">
        <f>IF(ISBLANK(A4297),"",SUMIF($A$3:$A4297,P$2,$B$3:$B4297))</f>
        <v/>
      </c>
      <c r="Q4297" t="str">
        <f>IF(ISBLANK(A4297),"",SUMIF($A$3:$A4297,Q$2,$B$3:$B4297))</f>
        <v/>
      </c>
      <c r="R4297" t="str">
        <f>IF(ISBLANK(A4297),"",SUMIF($A$3:$A4297,R$2,$B$3:$B4297))</f>
        <v/>
      </c>
      <c r="T4297" s="2" t="str">
        <f t="shared" si="539"/>
        <v/>
      </c>
      <c r="U4297" s="2" t="str">
        <f t="shared" si="540"/>
        <v/>
      </c>
      <c r="V4297" s="2" t="str">
        <f t="shared" si="541"/>
        <v/>
      </c>
      <c r="W4297" s="2" t="str">
        <f t="shared" si="542"/>
        <v/>
      </c>
    </row>
    <row r="4298" spans="8:23" x14ac:dyDescent="0.3">
      <c r="H4298" s="12">
        <f t="shared" si="543"/>
        <v>0</v>
      </c>
      <c r="I4298" s="2" t="str">
        <f t="shared" si="536"/>
        <v/>
      </c>
      <c r="J4298" s="2" t="str">
        <f>IF(ISBLANK(A4298),"",-SUM(I$3:I4298))</f>
        <v/>
      </c>
      <c r="K4298" s="2" t="str">
        <f t="shared" si="537"/>
        <v/>
      </c>
      <c r="L4298" s="7" t="str">
        <f t="shared" si="538"/>
        <v/>
      </c>
      <c r="M4298" s="7" t="str">
        <f>IF(ISBLANK(A4298),"",K4298/($M$1+SUM(K$3:K4297)))</f>
        <v/>
      </c>
      <c r="N4298" t="str">
        <f>IF(ISBLANK(A4298),"",IF(H4299=0,NETWORKDAYS($H$3,H4298,holiday!$B$2:$B$10),IF(DAY(H4298)&lt;DAY(H4299),NETWORKDAYS($H$3,H4298,holiday!$B$2:$B$10),0)))</f>
        <v/>
      </c>
      <c r="O4298" t="str">
        <f>IF(ISBLANK(A4298),"",SUMIF($A$3:$A4298,O$2,$B$3:$B4298))</f>
        <v/>
      </c>
      <c r="P4298" t="str">
        <f>IF(ISBLANK(A4298),"",SUMIF($A$3:$A4298,P$2,$B$3:$B4298))</f>
        <v/>
      </c>
      <c r="Q4298" t="str">
        <f>IF(ISBLANK(A4298),"",SUMIF($A$3:$A4298,Q$2,$B$3:$B4298))</f>
        <v/>
      </c>
      <c r="R4298" t="str">
        <f>IF(ISBLANK(A4298),"",SUMIF($A$3:$A4298,R$2,$B$3:$B4298))</f>
        <v/>
      </c>
      <c r="T4298" s="2" t="str">
        <f t="shared" si="539"/>
        <v/>
      </c>
      <c r="U4298" s="2" t="str">
        <f t="shared" si="540"/>
        <v/>
      </c>
      <c r="V4298" s="2" t="str">
        <f t="shared" si="541"/>
        <v/>
      </c>
      <c r="W4298" s="2" t="str">
        <f t="shared" si="542"/>
        <v/>
      </c>
    </row>
    <row r="4299" spans="8:23" x14ac:dyDescent="0.3">
      <c r="H4299" s="12">
        <f t="shared" si="543"/>
        <v>0</v>
      </c>
      <c r="I4299" s="2" t="str">
        <f t="shared" si="536"/>
        <v/>
      </c>
      <c r="J4299" s="2" t="str">
        <f>IF(ISBLANK(A4299),"",-SUM(I$3:I4299))</f>
        <v/>
      </c>
      <c r="K4299" s="2" t="str">
        <f t="shared" si="537"/>
        <v/>
      </c>
      <c r="L4299" s="7" t="str">
        <f t="shared" si="538"/>
        <v/>
      </c>
      <c r="M4299" s="7" t="str">
        <f>IF(ISBLANK(A4299),"",K4299/($M$1+SUM(K$3:K4298)))</f>
        <v/>
      </c>
      <c r="N4299" t="str">
        <f>IF(ISBLANK(A4299),"",IF(H4300=0,NETWORKDAYS($H$3,H4299,holiday!$B$2:$B$10),IF(DAY(H4299)&lt;DAY(H4300),NETWORKDAYS($H$3,H4299,holiday!$B$2:$B$10),0)))</f>
        <v/>
      </c>
      <c r="O4299" t="str">
        <f>IF(ISBLANK(A4299),"",SUMIF($A$3:$A4299,O$2,$B$3:$B4299))</f>
        <v/>
      </c>
      <c r="P4299" t="str">
        <f>IF(ISBLANK(A4299),"",SUMIF($A$3:$A4299,P$2,$B$3:$B4299))</f>
        <v/>
      </c>
      <c r="Q4299" t="str">
        <f>IF(ISBLANK(A4299),"",SUMIF($A$3:$A4299,Q$2,$B$3:$B4299))</f>
        <v/>
      </c>
      <c r="R4299" t="str">
        <f>IF(ISBLANK(A4299),"",SUMIF($A$3:$A4299,R$2,$B$3:$B4299))</f>
        <v/>
      </c>
      <c r="T4299" s="2" t="str">
        <f t="shared" si="539"/>
        <v/>
      </c>
      <c r="U4299" s="2" t="str">
        <f t="shared" si="540"/>
        <v/>
      </c>
      <c r="V4299" s="2" t="str">
        <f t="shared" si="541"/>
        <v/>
      </c>
      <c r="W4299" s="2" t="str">
        <f t="shared" si="542"/>
        <v/>
      </c>
    </row>
    <row r="4300" spans="8:23" x14ac:dyDescent="0.3">
      <c r="H4300" s="12">
        <f t="shared" si="543"/>
        <v>0</v>
      </c>
      <c r="I4300" s="2" t="str">
        <f t="shared" si="536"/>
        <v/>
      </c>
      <c r="J4300" s="2" t="str">
        <f>IF(ISBLANK(A4300),"",-SUM(I$3:I4300))</f>
        <v/>
      </c>
      <c r="K4300" s="2" t="str">
        <f t="shared" si="537"/>
        <v/>
      </c>
      <c r="L4300" s="7" t="str">
        <f t="shared" si="538"/>
        <v/>
      </c>
      <c r="M4300" s="7" t="str">
        <f>IF(ISBLANK(A4300),"",K4300/($M$1+SUM(K$3:K4299)))</f>
        <v/>
      </c>
      <c r="N4300" t="str">
        <f>IF(ISBLANK(A4300),"",IF(H4301=0,NETWORKDAYS($H$3,H4300,holiday!$B$2:$B$10),IF(DAY(H4300)&lt;DAY(H4301),NETWORKDAYS($H$3,H4300,holiday!$B$2:$B$10),0)))</f>
        <v/>
      </c>
      <c r="O4300" t="str">
        <f>IF(ISBLANK(A4300),"",SUMIF($A$3:$A4300,O$2,$B$3:$B4300))</f>
        <v/>
      </c>
      <c r="P4300" t="str">
        <f>IF(ISBLANK(A4300),"",SUMIF($A$3:$A4300,P$2,$B$3:$B4300))</f>
        <v/>
      </c>
      <c r="Q4300" t="str">
        <f>IF(ISBLANK(A4300),"",SUMIF($A$3:$A4300,Q$2,$B$3:$B4300))</f>
        <v/>
      </c>
      <c r="R4300" t="str">
        <f>IF(ISBLANK(A4300),"",SUMIF($A$3:$A4300,R$2,$B$3:$B4300))</f>
        <v/>
      </c>
      <c r="T4300" s="2" t="str">
        <f t="shared" si="539"/>
        <v/>
      </c>
      <c r="U4300" s="2" t="str">
        <f t="shared" si="540"/>
        <v/>
      </c>
      <c r="V4300" s="2" t="str">
        <f t="shared" si="541"/>
        <v/>
      </c>
      <c r="W4300" s="2" t="str">
        <f t="shared" si="542"/>
        <v/>
      </c>
    </row>
    <row r="4301" spans="8:23" x14ac:dyDescent="0.3">
      <c r="H4301" s="12">
        <f t="shared" si="543"/>
        <v>0</v>
      </c>
      <c r="I4301" s="2" t="str">
        <f t="shared" si="536"/>
        <v/>
      </c>
      <c r="J4301" s="2" t="str">
        <f>IF(ISBLANK(A4301),"",-SUM(I$3:I4301))</f>
        <v/>
      </c>
      <c r="K4301" s="2" t="str">
        <f t="shared" si="537"/>
        <v/>
      </c>
      <c r="L4301" s="7" t="str">
        <f t="shared" si="538"/>
        <v/>
      </c>
      <c r="M4301" s="7" t="str">
        <f>IF(ISBLANK(A4301),"",K4301/($M$1+SUM(K$3:K4300)))</f>
        <v/>
      </c>
      <c r="N4301" t="str">
        <f>IF(ISBLANK(A4301),"",IF(H4302=0,NETWORKDAYS($H$3,H4301,holiday!$B$2:$B$10),IF(DAY(H4301)&lt;DAY(H4302),NETWORKDAYS($H$3,H4301,holiday!$B$2:$B$10),0)))</f>
        <v/>
      </c>
      <c r="O4301" t="str">
        <f>IF(ISBLANK(A4301),"",SUMIF($A$3:$A4301,O$2,$B$3:$B4301))</f>
        <v/>
      </c>
      <c r="P4301" t="str">
        <f>IF(ISBLANK(A4301),"",SUMIF($A$3:$A4301,P$2,$B$3:$B4301))</f>
        <v/>
      </c>
      <c r="Q4301" t="str">
        <f>IF(ISBLANK(A4301),"",SUMIF($A$3:$A4301,Q$2,$B$3:$B4301))</f>
        <v/>
      </c>
      <c r="R4301" t="str">
        <f>IF(ISBLANK(A4301),"",SUMIF($A$3:$A4301,R$2,$B$3:$B4301))</f>
        <v/>
      </c>
      <c r="T4301" s="2" t="str">
        <f t="shared" si="539"/>
        <v/>
      </c>
      <c r="U4301" s="2" t="str">
        <f t="shared" si="540"/>
        <v/>
      </c>
      <c r="V4301" s="2" t="str">
        <f t="shared" si="541"/>
        <v/>
      </c>
      <c r="W4301" s="2" t="str">
        <f t="shared" si="542"/>
        <v/>
      </c>
    </row>
    <row r="4302" spans="8:23" x14ac:dyDescent="0.3">
      <c r="H4302" s="12">
        <f t="shared" si="543"/>
        <v>0</v>
      </c>
      <c r="I4302" s="2" t="str">
        <f t="shared" si="536"/>
        <v/>
      </c>
      <c r="J4302" s="2" t="str">
        <f>IF(ISBLANK(A4302),"",-SUM(I$3:I4302))</f>
        <v/>
      </c>
      <c r="K4302" s="2" t="str">
        <f t="shared" si="537"/>
        <v/>
      </c>
      <c r="L4302" s="7" t="str">
        <f t="shared" si="538"/>
        <v/>
      </c>
      <c r="M4302" s="7" t="str">
        <f>IF(ISBLANK(A4302),"",K4302/($M$1+SUM(K$3:K4301)))</f>
        <v/>
      </c>
      <c r="N4302" t="str">
        <f>IF(ISBLANK(A4302),"",IF(H4303=0,NETWORKDAYS($H$3,H4302,holiday!$B$2:$B$10),IF(DAY(H4302)&lt;DAY(H4303),NETWORKDAYS($H$3,H4302,holiday!$B$2:$B$10),0)))</f>
        <v/>
      </c>
      <c r="O4302" t="str">
        <f>IF(ISBLANK(A4302),"",SUMIF($A$3:$A4302,O$2,$B$3:$B4302))</f>
        <v/>
      </c>
      <c r="P4302" t="str">
        <f>IF(ISBLANK(A4302),"",SUMIF($A$3:$A4302,P$2,$B$3:$B4302))</f>
        <v/>
      </c>
      <c r="Q4302" t="str">
        <f>IF(ISBLANK(A4302),"",SUMIF($A$3:$A4302,Q$2,$B$3:$B4302))</f>
        <v/>
      </c>
      <c r="R4302" t="str">
        <f>IF(ISBLANK(A4302),"",SUMIF($A$3:$A4302,R$2,$B$3:$B4302))</f>
        <v/>
      </c>
      <c r="T4302" s="2" t="str">
        <f t="shared" si="539"/>
        <v/>
      </c>
      <c r="U4302" s="2" t="str">
        <f t="shared" si="540"/>
        <v/>
      </c>
      <c r="V4302" s="2" t="str">
        <f t="shared" si="541"/>
        <v/>
      </c>
      <c r="W4302" s="2" t="str">
        <f t="shared" si="542"/>
        <v/>
      </c>
    </row>
    <row r="4303" spans="8:23" x14ac:dyDescent="0.3">
      <c r="H4303" s="12">
        <f t="shared" si="543"/>
        <v>0</v>
      </c>
      <c r="I4303" s="2" t="str">
        <f t="shared" si="536"/>
        <v/>
      </c>
      <c r="J4303" s="2" t="str">
        <f>IF(ISBLANK(A4303),"",-SUM(I$3:I4303))</f>
        <v/>
      </c>
      <c r="K4303" s="2" t="str">
        <f t="shared" si="537"/>
        <v/>
      </c>
      <c r="L4303" s="7" t="str">
        <f t="shared" si="538"/>
        <v/>
      </c>
      <c r="M4303" s="7" t="str">
        <f>IF(ISBLANK(A4303),"",K4303/($M$1+SUM(K$3:K4302)))</f>
        <v/>
      </c>
      <c r="N4303" t="str">
        <f>IF(ISBLANK(A4303),"",IF(H4304=0,NETWORKDAYS($H$3,H4303,holiday!$B$2:$B$10),IF(DAY(H4303)&lt;DAY(H4304),NETWORKDAYS($H$3,H4303,holiday!$B$2:$B$10),0)))</f>
        <v/>
      </c>
      <c r="O4303" t="str">
        <f>IF(ISBLANK(A4303),"",SUMIF($A$3:$A4303,O$2,$B$3:$B4303))</f>
        <v/>
      </c>
      <c r="P4303" t="str">
        <f>IF(ISBLANK(A4303),"",SUMIF($A$3:$A4303,P$2,$B$3:$B4303))</f>
        <v/>
      </c>
      <c r="Q4303" t="str">
        <f>IF(ISBLANK(A4303),"",SUMIF($A$3:$A4303,Q$2,$B$3:$B4303))</f>
        <v/>
      </c>
      <c r="R4303" t="str">
        <f>IF(ISBLANK(A4303),"",SUMIF($A$3:$A4303,R$2,$B$3:$B4303))</f>
        <v/>
      </c>
      <c r="T4303" s="2" t="str">
        <f t="shared" si="539"/>
        <v/>
      </c>
      <c r="U4303" s="2" t="str">
        <f t="shared" si="540"/>
        <v/>
      </c>
      <c r="V4303" s="2" t="str">
        <f t="shared" si="541"/>
        <v/>
      </c>
      <c r="W4303" s="2" t="str">
        <f t="shared" si="542"/>
        <v/>
      </c>
    </row>
    <row r="4304" spans="8:23" x14ac:dyDescent="0.3">
      <c r="H4304" s="12">
        <f t="shared" si="543"/>
        <v>0</v>
      </c>
      <c r="I4304" s="2" t="str">
        <f t="shared" si="536"/>
        <v/>
      </c>
      <c r="J4304" s="2" t="str">
        <f>IF(ISBLANK(A4304),"",-SUM(I$3:I4304))</f>
        <v/>
      </c>
      <c r="K4304" s="2" t="str">
        <f t="shared" si="537"/>
        <v/>
      </c>
      <c r="L4304" s="7" t="str">
        <f t="shared" si="538"/>
        <v/>
      </c>
      <c r="M4304" s="7" t="str">
        <f>IF(ISBLANK(A4304),"",K4304/($M$1+SUM(K$3:K4303)))</f>
        <v/>
      </c>
      <c r="N4304" t="str">
        <f>IF(ISBLANK(A4304),"",IF(H4305=0,NETWORKDAYS($H$3,H4304,holiday!$B$2:$B$10),IF(DAY(H4304)&lt;DAY(H4305),NETWORKDAYS($H$3,H4304,holiday!$B$2:$B$10),0)))</f>
        <v/>
      </c>
      <c r="O4304" t="str">
        <f>IF(ISBLANK(A4304),"",SUMIF($A$3:$A4304,O$2,$B$3:$B4304))</f>
        <v/>
      </c>
      <c r="P4304" t="str">
        <f>IF(ISBLANK(A4304),"",SUMIF($A$3:$A4304,P$2,$B$3:$B4304))</f>
        <v/>
      </c>
      <c r="Q4304" t="str">
        <f>IF(ISBLANK(A4304),"",SUMIF($A$3:$A4304,Q$2,$B$3:$B4304))</f>
        <v/>
      </c>
      <c r="R4304" t="str">
        <f>IF(ISBLANK(A4304),"",SUMIF($A$3:$A4304,R$2,$B$3:$B4304))</f>
        <v/>
      </c>
      <c r="T4304" s="2" t="str">
        <f t="shared" si="539"/>
        <v/>
      </c>
      <c r="U4304" s="2" t="str">
        <f t="shared" si="540"/>
        <v/>
      </c>
      <c r="V4304" s="2" t="str">
        <f t="shared" si="541"/>
        <v/>
      </c>
      <c r="W4304" s="2" t="str">
        <f t="shared" si="542"/>
        <v/>
      </c>
    </row>
    <row r="4305" spans="8:23" x14ac:dyDescent="0.3">
      <c r="H4305" s="12">
        <f t="shared" si="543"/>
        <v>0</v>
      </c>
      <c r="I4305" s="2" t="str">
        <f t="shared" si="536"/>
        <v/>
      </c>
      <c r="J4305" s="2" t="str">
        <f>IF(ISBLANK(A4305),"",-SUM(I$3:I4305))</f>
        <v/>
      </c>
      <c r="K4305" s="2" t="str">
        <f t="shared" si="537"/>
        <v/>
      </c>
      <c r="L4305" s="7" t="str">
        <f t="shared" si="538"/>
        <v/>
      </c>
      <c r="M4305" s="7" t="str">
        <f>IF(ISBLANK(A4305),"",K4305/($M$1+SUM(K$3:K4304)))</f>
        <v/>
      </c>
      <c r="N4305" t="str">
        <f>IF(ISBLANK(A4305),"",IF(H4306=0,NETWORKDAYS($H$3,H4305,holiday!$B$2:$B$10),IF(DAY(H4305)&lt;DAY(H4306),NETWORKDAYS($H$3,H4305,holiday!$B$2:$B$10),0)))</f>
        <v/>
      </c>
      <c r="O4305" t="str">
        <f>IF(ISBLANK(A4305),"",SUMIF($A$3:$A4305,O$2,$B$3:$B4305))</f>
        <v/>
      </c>
      <c r="P4305" t="str">
        <f>IF(ISBLANK(A4305),"",SUMIF($A$3:$A4305,P$2,$B$3:$B4305))</f>
        <v/>
      </c>
      <c r="Q4305" t="str">
        <f>IF(ISBLANK(A4305),"",SUMIF($A$3:$A4305,Q$2,$B$3:$B4305))</f>
        <v/>
      </c>
      <c r="R4305" t="str">
        <f>IF(ISBLANK(A4305),"",SUMIF($A$3:$A4305,R$2,$B$3:$B4305))</f>
        <v/>
      </c>
      <c r="T4305" s="2" t="str">
        <f t="shared" si="539"/>
        <v/>
      </c>
      <c r="U4305" s="2" t="str">
        <f t="shared" si="540"/>
        <v/>
      </c>
      <c r="V4305" s="2" t="str">
        <f t="shared" si="541"/>
        <v/>
      </c>
      <c r="W4305" s="2" t="str">
        <f t="shared" si="542"/>
        <v/>
      </c>
    </row>
    <row r="4306" spans="8:23" x14ac:dyDescent="0.3">
      <c r="H4306" s="12">
        <f t="shared" si="543"/>
        <v>0</v>
      </c>
      <c r="I4306" s="2" t="str">
        <f t="shared" si="536"/>
        <v/>
      </c>
      <c r="J4306" s="2" t="str">
        <f>IF(ISBLANK(A4306),"",-SUM(I$3:I4306))</f>
        <v/>
      </c>
      <c r="K4306" s="2" t="str">
        <f t="shared" si="537"/>
        <v/>
      </c>
      <c r="L4306" s="7" t="str">
        <f t="shared" si="538"/>
        <v/>
      </c>
      <c r="M4306" s="7" t="str">
        <f>IF(ISBLANK(A4306),"",K4306/($M$1+SUM(K$3:K4305)))</f>
        <v/>
      </c>
      <c r="N4306" t="str">
        <f>IF(ISBLANK(A4306),"",IF(H4307=0,NETWORKDAYS($H$3,H4306,holiday!$B$2:$B$10),IF(DAY(H4306)&lt;DAY(H4307),NETWORKDAYS($H$3,H4306,holiday!$B$2:$B$10),0)))</f>
        <v/>
      </c>
      <c r="O4306" t="str">
        <f>IF(ISBLANK(A4306),"",SUMIF($A$3:$A4306,O$2,$B$3:$B4306))</f>
        <v/>
      </c>
      <c r="P4306" t="str">
        <f>IF(ISBLANK(A4306),"",SUMIF($A$3:$A4306,P$2,$B$3:$B4306))</f>
        <v/>
      </c>
      <c r="Q4306" t="str">
        <f>IF(ISBLANK(A4306),"",SUMIF($A$3:$A4306,Q$2,$B$3:$B4306))</f>
        <v/>
      </c>
      <c r="R4306" t="str">
        <f>IF(ISBLANK(A4306),"",SUMIF($A$3:$A4306,R$2,$B$3:$B4306))</f>
        <v/>
      </c>
      <c r="T4306" s="2" t="str">
        <f t="shared" si="539"/>
        <v/>
      </c>
      <c r="U4306" s="2" t="str">
        <f t="shared" si="540"/>
        <v/>
      </c>
      <c r="V4306" s="2" t="str">
        <f t="shared" si="541"/>
        <v/>
      </c>
      <c r="W4306" s="2" t="str">
        <f t="shared" si="542"/>
        <v/>
      </c>
    </row>
    <row r="4307" spans="8:23" x14ac:dyDescent="0.3">
      <c r="H4307" s="12">
        <f t="shared" si="543"/>
        <v>0</v>
      </c>
      <c r="I4307" s="2" t="str">
        <f t="shared" si="536"/>
        <v/>
      </c>
      <c r="J4307" s="2" t="str">
        <f>IF(ISBLANK(A4307),"",-SUM(I$3:I4307))</f>
        <v/>
      </c>
      <c r="K4307" s="2" t="str">
        <f t="shared" si="537"/>
        <v/>
      </c>
      <c r="L4307" s="7" t="str">
        <f t="shared" si="538"/>
        <v/>
      </c>
      <c r="M4307" s="7" t="str">
        <f>IF(ISBLANK(A4307),"",K4307/($M$1+SUM(K$3:K4306)))</f>
        <v/>
      </c>
      <c r="N4307" t="str">
        <f>IF(ISBLANK(A4307),"",IF(H4308=0,NETWORKDAYS($H$3,H4307,holiday!$B$2:$B$10),IF(DAY(H4307)&lt;DAY(H4308),NETWORKDAYS($H$3,H4307,holiday!$B$2:$B$10),0)))</f>
        <v/>
      </c>
      <c r="O4307" t="str">
        <f>IF(ISBLANK(A4307),"",SUMIF($A$3:$A4307,O$2,$B$3:$B4307))</f>
        <v/>
      </c>
      <c r="P4307" t="str">
        <f>IF(ISBLANK(A4307),"",SUMIF($A$3:$A4307,P$2,$B$3:$B4307))</f>
        <v/>
      </c>
      <c r="Q4307" t="str">
        <f>IF(ISBLANK(A4307),"",SUMIF($A$3:$A4307,Q$2,$B$3:$B4307))</f>
        <v/>
      </c>
      <c r="R4307" t="str">
        <f>IF(ISBLANK(A4307),"",SUMIF($A$3:$A4307,R$2,$B$3:$B4307))</f>
        <v/>
      </c>
      <c r="T4307" s="2" t="str">
        <f t="shared" si="539"/>
        <v/>
      </c>
      <c r="U4307" s="2" t="str">
        <f t="shared" si="540"/>
        <v/>
      </c>
      <c r="V4307" s="2" t="str">
        <f t="shared" si="541"/>
        <v/>
      </c>
      <c r="W4307" s="2" t="str">
        <f t="shared" si="542"/>
        <v/>
      </c>
    </row>
    <row r="4308" spans="8:23" x14ac:dyDescent="0.3">
      <c r="H4308" s="12">
        <f t="shared" si="543"/>
        <v>0</v>
      </c>
      <c r="I4308" s="2" t="str">
        <f t="shared" si="536"/>
        <v/>
      </c>
      <c r="J4308" s="2" t="str">
        <f>IF(ISBLANK(A4308),"",-SUM(I$3:I4308))</f>
        <v/>
      </c>
      <c r="K4308" s="2" t="str">
        <f t="shared" si="537"/>
        <v/>
      </c>
      <c r="L4308" s="7" t="str">
        <f t="shared" si="538"/>
        <v/>
      </c>
      <c r="M4308" s="7" t="str">
        <f>IF(ISBLANK(A4308),"",K4308/($M$1+SUM(K$3:K4307)))</f>
        <v/>
      </c>
      <c r="N4308" t="str">
        <f>IF(ISBLANK(A4308),"",IF(H4309=0,NETWORKDAYS($H$3,H4308,holiday!$B$2:$B$10),IF(DAY(H4308)&lt;DAY(H4309),NETWORKDAYS($H$3,H4308,holiday!$B$2:$B$10),0)))</f>
        <v/>
      </c>
      <c r="O4308" t="str">
        <f>IF(ISBLANK(A4308),"",SUMIF($A$3:$A4308,O$2,$B$3:$B4308))</f>
        <v/>
      </c>
      <c r="P4308" t="str">
        <f>IF(ISBLANK(A4308),"",SUMIF($A$3:$A4308,P$2,$B$3:$B4308))</f>
        <v/>
      </c>
      <c r="Q4308" t="str">
        <f>IF(ISBLANK(A4308),"",SUMIF($A$3:$A4308,Q$2,$B$3:$B4308))</f>
        <v/>
      </c>
      <c r="R4308" t="str">
        <f>IF(ISBLANK(A4308),"",SUMIF($A$3:$A4308,R$2,$B$3:$B4308))</f>
        <v/>
      </c>
      <c r="T4308" s="2" t="str">
        <f t="shared" si="539"/>
        <v/>
      </c>
      <c r="U4308" s="2" t="str">
        <f t="shared" si="540"/>
        <v/>
      </c>
      <c r="V4308" s="2" t="str">
        <f t="shared" si="541"/>
        <v/>
      </c>
      <c r="W4308" s="2" t="str">
        <f t="shared" si="542"/>
        <v/>
      </c>
    </row>
    <row r="4309" spans="8:23" x14ac:dyDescent="0.3">
      <c r="H4309" s="12">
        <f t="shared" si="543"/>
        <v>0</v>
      </c>
      <c r="I4309" s="2" t="str">
        <f t="shared" si="536"/>
        <v/>
      </c>
      <c r="J4309" s="2" t="str">
        <f>IF(ISBLANK(A4309),"",-SUM(I$3:I4309))</f>
        <v/>
      </c>
      <c r="K4309" s="2" t="str">
        <f t="shared" si="537"/>
        <v/>
      </c>
      <c r="L4309" s="7" t="str">
        <f t="shared" si="538"/>
        <v/>
      </c>
      <c r="M4309" s="7" t="str">
        <f>IF(ISBLANK(A4309),"",K4309/($M$1+SUM(K$3:K4308)))</f>
        <v/>
      </c>
      <c r="N4309" t="str">
        <f>IF(ISBLANK(A4309),"",IF(H4310=0,NETWORKDAYS($H$3,H4309,holiday!$B$2:$B$10),IF(DAY(H4309)&lt;DAY(H4310),NETWORKDAYS($H$3,H4309,holiday!$B$2:$B$10),0)))</f>
        <v/>
      </c>
      <c r="O4309" t="str">
        <f>IF(ISBLANK(A4309),"",SUMIF($A$3:$A4309,O$2,$B$3:$B4309))</f>
        <v/>
      </c>
      <c r="P4309" t="str">
        <f>IF(ISBLANK(A4309),"",SUMIF($A$3:$A4309,P$2,$B$3:$B4309))</f>
        <v/>
      </c>
      <c r="Q4309" t="str">
        <f>IF(ISBLANK(A4309),"",SUMIF($A$3:$A4309,Q$2,$B$3:$B4309))</f>
        <v/>
      </c>
      <c r="R4309" t="str">
        <f>IF(ISBLANK(A4309),"",SUMIF($A$3:$A4309,R$2,$B$3:$B4309))</f>
        <v/>
      </c>
      <c r="T4309" s="2" t="str">
        <f t="shared" si="539"/>
        <v/>
      </c>
      <c r="U4309" s="2" t="str">
        <f t="shared" si="540"/>
        <v/>
      </c>
      <c r="V4309" s="2" t="str">
        <f t="shared" si="541"/>
        <v/>
      </c>
      <c r="W4309" s="2" t="str">
        <f t="shared" si="542"/>
        <v/>
      </c>
    </row>
    <row r="4310" spans="8:23" x14ac:dyDescent="0.3">
      <c r="H4310" s="12">
        <f t="shared" si="543"/>
        <v>0</v>
      </c>
      <c r="I4310" s="2" t="str">
        <f t="shared" si="536"/>
        <v/>
      </c>
      <c r="J4310" s="2" t="str">
        <f>IF(ISBLANK(A4310),"",-SUM(I$3:I4310))</f>
        <v/>
      </c>
      <c r="K4310" s="2" t="str">
        <f t="shared" si="537"/>
        <v/>
      </c>
      <c r="L4310" s="7" t="str">
        <f t="shared" si="538"/>
        <v/>
      </c>
      <c r="M4310" s="7" t="str">
        <f>IF(ISBLANK(A4310),"",K4310/($M$1+SUM(K$3:K4309)))</f>
        <v/>
      </c>
      <c r="N4310" t="str">
        <f>IF(ISBLANK(A4310),"",IF(H4311=0,NETWORKDAYS($H$3,H4310,holiday!$B$2:$B$10),IF(DAY(H4310)&lt;DAY(H4311),NETWORKDAYS($H$3,H4310,holiday!$B$2:$B$10),0)))</f>
        <v/>
      </c>
      <c r="O4310" t="str">
        <f>IF(ISBLANK(A4310),"",SUMIF($A$3:$A4310,O$2,$B$3:$B4310))</f>
        <v/>
      </c>
      <c r="P4310" t="str">
        <f>IF(ISBLANK(A4310),"",SUMIF($A$3:$A4310,P$2,$B$3:$B4310))</f>
        <v/>
      </c>
      <c r="Q4310" t="str">
        <f>IF(ISBLANK(A4310),"",SUMIF($A$3:$A4310,Q$2,$B$3:$B4310))</f>
        <v/>
      </c>
      <c r="R4310" t="str">
        <f>IF(ISBLANK(A4310),"",SUMIF($A$3:$A4310,R$2,$B$3:$B4310))</f>
        <v/>
      </c>
      <c r="T4310" s="2" t="str">
        <f t="shared" si="539"/>
        <v/>
      </c>
      <c r="U4310" s="2" t="str">
        <f t="shared" si="540"/>
        <v/>
      </c>
      <c r="V4310" s="2" t="str">
        <f t="shared" si="541"/>
        <v/>
      </c>
      <c r="W4310" s="2" t="str">
        <f t="shared" si="542"/>
        <v/>
      </c>
    </row>
    <row r="4311" spans="8:23" x14ac:dyDescent="0.3">
      <c r="H4311" s="12">
        <f t="shared" si="543"/>
        <v>0</v>
      </c>
      <c r="I4311" s="2" t="str">
        <f t="shared" si="536"/>
        <v/>
      </c>
      <c r="J4311" s="2" t="str">
        <f>IF(ISBLANK(A4311),"",-SUM(I$3:I4311))</f>
        <v/>
      </c>
      <c r="K4311" s="2" t="str">
        <f t="shared" si="537"/>
        <v/>
      </c>
      <c r="L4311" s="7" t="str">
        <f t="shared" si="538"/>
        <v/>
      </c>
      <c r="M4311" s="7" t="str">
        <f>IF(ISBLANK(A4311),"",K4311/($M$1+SUM(K$3:K4310)))</f>
        <v/>
      </c>
      <c r="N4311" t="str">
        <f>IF(ISBLANK(A4311),"",IF(H4312=0,NETWORKDAYS($H$3,H4311,holiday!$B$2:$B$10),IF(DAY(H4311)&lt;DAY(H4312),NETWORKDAYS($H$3,H4311,holiday!$B$2:$B$10),0)))</f>
        <v/>
      </c>
      <c r="O4311" t="str">
        <f>IF(ISBLANK(A4311),"",SUMIF($A$3:$A4311,O$2,$B$3:$B4311))</f>
        <v/>
      </c>
      <c r="P4311" t="str">
        <f>IF(ISBLANK(A4311),"",SUMIF($A$3:$A4311,P$2,$B$3:$B4311))</f>
        <v/>
      </c>
      <c r="Q4311" t="str">
        <f>IF(ISBLANK(A4311),"",SUMIF($A$3:$A4311,Q$2,$B$3:$B4311))</f>
        <v/>
      </c>
      <c r="R4311" t="str">
        <f>IF(ISBLANK(A4311),"",SUMIF($A$3:$A4311,R$2,$B$3:$B4311))</f>
        <v/>
      </c>
      <c r="T4311" s="2" t="str">
        <f t="shared" si="539"/>
        <v/>
      </c>
      <c r="U4311" s="2" t="str">
        <f t="shared" si="540"/>
        <v/>
      </c>
      <c r="V4311" s="2" t="str">
        <f t="shared" si="541"/>
        <v/>
      </c>
      <c r="W4311" s="2" t="str">
        <f t="shared" si="542"/>
        <v/>
      </c>
    </row>
    <row r="4312" spans="8:23" x14ac:dyDescent="0.3">
      <c r="H4312" s="12">
        <f t="shared" si="543"/>
        <v>0</v>
      </c>
      <c r="I4312" s="2" t="str">
        <f t="shared" si="536"/>
        <v/>
      </c>
      <c r="J4312" s="2" t="str">
        <f>IF(ISBLANK(A4312),"",-SUM(I$3:I4312))</f>
        <v/>
      </c>
      <c r="K4312" s="2" t="str">
        <f t="shared" si="537"/>
        <v/>
      </c>
      <c r="L4312" s="7" t="str">
        <f t="shared" si="538"/>
        <v/>
      </c>
      <c r="M4312" s="7" t="str">
        <f>IF(ISBLANK(A4312),"",K4312/($M$1+SUM(K$3:K4311)))</f>
        <v/>
      </c>
      <c r="N4312" t="str">
        <f>IF(ISBLANK(A4312),"",IF(H4313=0,NETWORKDAYS($H$3,H4312,holiday!$B$2:$B$10),IF(DAY(H4312)&lt;DAY(H4313),NETWORKDAYS($H$3,H4312,holiday!$B$2:$B$10),0)))</f>
        <v/>
      </c>
      <c r="O4312" t="str">
        <f>IF(ISBLANK(A4312),"",SUMIF($A$3:$A4312,O$2,$B$3:$B4312))</f>
        <v/>
      </c>
      <c r="P4312" t="str">
        <f>IF(ISBLANK(A4312),"",SUMIF($A$3:$A4312,P$2,$B$3:$B4312))</f>
        <v/>
      </c>
      <c r="Q4312" t="str">
        <f>IF(ISBLANK(A4312),"",SUMIF($A$3:$A4312,Q$2,$B$3:$B4312))</f>
        <v/>
      </c>
      <c r="R4312" t="str">
        <f>IF(ISBLANK(A4312),"",SUMIF($A$3:$A4312,R$2,$B$3:$B4312))</f>
        <v/>
      </c>
      <c r="T4312" s="2" t="str">
        <f t="shared" si="539"/>
        <v/>
      </c>
      <c r="U4312" s="2" t="str">
        <f t="shared" si="540"/>
        <v/>
      </c>
      <c r="V4312" s="2" t="str">
        <f t="shared" si="541"/>
        <v/>
      </c>
      <c r="W4312" s="2" t="str">
        <f t="shared" si="542"/>
        <v/>
      </c>
    </row>
    <row r="4313" spans="8:23" x14ac:dyDescent="0.3">
      <c r="H4313" s="12">
        <f t="shared" si="543"/>
        <v>0</v>
      </c>
      <c r="I4313" s="2" t="str">
        <f t="shared" si="536"/>
        <v/>
      </c>
      <c r="J4313" s="2" t="str">
        <f>IF(ISBLANK(A4313),"",-SUM(I$3:I4313))</f>
        <v/>
      </c>
      <c r="K4313" s="2" t="str">
        <f t="shared" si="537"/>
        <v/>
      </c>
      <c r="L4313" s="7" t="str">
        <f t="shared" si="538"/>
        <v/>
      </c>
      <c r="M4313" s="7" t="str">
        <f>IF(ISBLANK(A4313),"",K4313/($M$1+SUM(K$3:K4312)))</f>
        <v/>
      </c>
      <c r="N4313" t="str">
        <f>IF(ISBLANK(A4313),"",IF(H4314=0,NETWORKDAYS($H$3,H4313,holiday!$B$2:$B$10),IF(DAY(H4313)&lt;DAY(H4314),NETWORKDAYS($H$3,H4313,holiday!$B$2:$B$10),0)))</f>
        <v/>
      </c>
      <c r="O4313" t="str">
        <f>IF(ISBLANK(A4313),"",SUMIF($A$3:$A4313,O$2,$B$3:$B4313))</f>
        <v/>
      </c>
      <c r="P4313" t="str">
        <f>IF(ISBLANK(A4313),"",SUMIF($A$3:$A4313,P$2,$B$3:$B4313))</f>
        <v/>
      </c>
      <c r="Q4313" t="str">
        <f>IF(ISBLANK(A4313),"",SUMIF($A$3:$A4313,Q$2,$B$3:$B4313))</f>
        <v/>
      </c>
      <c r="R4313" t="str">
        <f>IF(ISBLANK(A4313),"",SUMIF($A$3:$A4313,R$2,$B$3:$B4313))</f>
        <v/>
      </c>
      <c r="T4313" s="2" t="str">
        <f t="shared" si="539"/>
        <v/>
      </c>
      <c r="U4313" s="2" t="str">
        <f t="shared" si="540"/>
        <v/>
      </c>
      <c r="V4313" s="2" t="str">
        <f t="shared" si="541"/>
        <v/>
      </c>
      <c r="W4313" s="2" t="str">
        <f t="shared" si="542"/>
        <v/>
      </c>
    </row>
    <row r="4314" spans="8:23" x14ac:dyDescent="0.3">
      <c r="H4314" s="12">
        <f t="shared" si="543"/>
        <v>0</v>
      </c>
      <c r="I4314" s="2" t="str">
        <f t="shared" si="536"/>
        <v/>
      </c>
      <c r="J4314" s="2" t="str">
        <f>IF(ISBLANK(A4314),"",-SUM(I$3:I4314))</f>
        <v/>
      </c>
      <c r="K4314" s="2" t="str">
        <f t="shared" si="537"/>
        <v/>
      </c>
      <c r="L4314" s="7" t="str">
        <f t="shared" si="538"/>
        <v/>
      </c>
      <c r="M4314" s="7" t="str">
        <f>IF(ISBLANK(A4314),"",K4314/($M$1+SUM(K$3:K4313)))</f>
        <v/>
      </c>
      <c r="N4314" t="str">
        <f>IF(ISBLANK(A4314),"",IF(H4315=0,NETWORKDAYS($H$3,H4314,holiday!$B$2:$B$10),IF(DAY(H4314)&lt;DAY(H4315),NETWORKDAYS($H$3,H4314,holiday!$B$2:$B$10),0)))</f>
        <v/>
      </c>
      <c r="O4314" t="str">
        <f>IF(ISBLANK(A4314),"",SUMIF($A$3:$A4314,O$2,$B$3:$B4314))</f>
        <v/>
      </c>
      <c r="P4314" t="str">
        <f>IF(ISBLANK(A4314),"",SUMIF($A$3:$A4314,P$2,$B$3:$B4314))</f>
        <v/>
      </c>
      <c r="Q4314" t="str">
        <f>IF(ISBLANK(A4314),"",SUMIF($A$3:$A4314,Q$2,$B$3:$B4314))</f>
        <v/>
      </c>
      <c r="R4314" t="str">
        <f>IF(ISBLANK(A4314),"",SUMIF($A$3:$A4314,R$2,$B$3:$B4314))</f>
        <v/>
      </c>
      <c r="T4314" s="2" t="str">
        <f t="shared" si="539"/>
        <v/>
      </c>
      <c r="U4314" s="2" t="str">
        <f t="shared" si="540"/>
        <v/>
      </c>
      <c r="V4314" s="2" t="str">
        <f t="shared" si="541"/>
        <v/>
      </c>
      <c r="W4314" s="2" t="str">
        <f t="shared" si="542"/>
        <v/>
      </c>
    </row>
    <row r="4315" spans="8:23" x14ac:dyDescent="0.3">
      <c r="H4315" s="12">
        <f t="shared" si="543"/>
        <v>0</v>
      </c>
      <c r="I4315" s="2" t="str">
        <f t="shared" si="536"/>
        <v/>
      </c>
      <c r="J4315" s="2" t="str">
        <f>IF(ISBLANK(A4315),"",-SUM(I$3:I4315))</f>
        <v/>
      </c>
      <c r="K4315" s="2" t="str">
        <f t="shared" si="537"/>
        <v/>
      </c>
      <c r="L4315" s="7" t="str">
        <f t="shared" si="538"/>
        <v/>
      </c>
      <c r="M4315" s="7" t="str">
        <f>IF(ISBLANK(A4315),"",K4315/($M$1+SUM(K$3:K4314)))</f>
        <v/>
      </c>
      <c r="N4315" t="str">
        <f>IF(ISBLANK(A4315),"",IF(H4316=0,NETWORKDAYS($H$3,H4315,holiday!$B$2:$B$10),IF(DAY(H4315)&lt;DAY(H4316),NETWORKDAYS($H$3,H4315,holiday!$B$2:$B$10),0)))</f>
        <v/>
      </c>
      <c r="O4315" t="str">
        <f>IF(ISBLANK(A4315),"",SUMIF($A$3:$A4315,O$2,$B$3:$B4315))</f>
        <v/>
      </c>
      <c r="P4315" t="str">
        <f>IF(ISBLANK(A4315),"",SUMIF($A$3:$A4315,P$2,$B$3:$B4315))</f>
        <v/>
      </c>
      <c r="Q4315" t="str">
        <f>IF(ISBLANK(A4315),"",SUMIF($A$3:$A4315,Q$2,$B$3:$B4315))</f>
        <v/>
      </c>
      <c r="R4315" t="str">
        <f>IF(ISBLANK(A4315),"",SUMIF($A$3:$A4315,R$2,$B$3:$B4315))</f>
        <v/>
      </c>
      <c r="T4315" s="2" t="str">
        <f t="shared" si="539"/>
        <v/>
      </c>
      <c r="U4315" s="2" t="str">
        <f t="shared" si="540"/>
        <v/>
      </c>
      <c r="V4315" s="2" t="str">
        <f t="shared" si="541"/>
        <v/>
      </c>
      <c r="W4315" s="2" t="str">
        <f t="shared" si="542"/>
        <v/>
      </c>
    </row>
    <row r="4316" spans="8:23" x14ac:dyDescent="0.3">
      <c r="H4316" s="12">
        <f t="shared" si="543"/>
        <v>0</v>
      </c>
      <c r="I4316" s="2" t="str">
        <f t="shared" si="536"/>
        <v/>
      </c>
      <c r="J4316" s="2" t="str">
        <f>IF(ISBLANK(A4316),"",-SUM(I$3:I4316))</f>
        <v/>
      </c>
      <c r="K4316" s="2" t="str">
        <f t="shared" si="537"/>
        <v/>
      </c>
      <c r="L4316" s="7" t="str">
        <f t="shared" si="538"/>
        <v/>
      </c>
      <c r="M4316" s="7" t="str">
        <f>IF(ISBLANK(A4316),"",K4316/($M$1+SUM(K$3:K4315)))</f>
        <v/>
      </c>
      <c r="N4316" t="str">
        <f>IF(ISBLANK(A4316),"",IF(H4317=0,NETWORKDAYS($H$3,H4316,holiday!$B$2:$B$10),IF(DAY(H4316)&lt;DAY(H4317),NETWORKDAYS($H$3,H4316,holiday!$B$2:$B$10),0)))</f>
        <v/>
      </c>
      <c r="O4316" t="str">
        <f>IF(ISBLANK(A4316),"",SUMIF($A$3:$A4316,O$2,$B$3:$B4316))</f>
        <v/>
      </c>
      <c r="P4316" t="str">
        <f>IF(ISBLANK(A4316),"",SUMIF($A$3:$A4316,P$2,$B$3:$B4316))</f>
        <v/>
      </c>
      <c r="Q4316" t="str">
        <f>IF(ISBLANK(A4316),"",SUMIF($A$3:$A4316,Q$2,$B$3:$B4316))</f>
        <v/>
      </c>
      <c r="R4316" t="str">
        <f>IF(ISBLANK(A4316),"",SUMIF($A$3:$A4316,R$2,$B$3:$B4316))</f>
        <v/>
      </c>
      <c r="T4316" s="2" t="str">
        <f t="shared" si="539"/>
        <v/>
      </c>
      <c r="U4316" s="2" t="str">
        <f t="shared" si="540"/>
        <v/>
      </c>
      <c r="V4316" s="2" t="str">
        <f t="shared" si="541"/>
        <v/>
      </c>
      <c r="W4316" s="2" t="str">
        <f t="shared" si="542"/>
        <v/>
      </c>
    </row>
    <row r="4317" spans="8:23" x14ac:dyDescent="0.3">
      <c r="H4317" s="12">
        <f t="shared" si="543"/>
        <v>0</v>
      </c>
      <c r="I4317" s="2" t="str">
        <f t="shared" si="536"/>
        <v/>
      </c>
      <c r="J4317" s="2" t="str">
        <f>IF(ISBLANK(A4317),"",-SUM(I$3:I4317))</f>
        <v/>
      </c>
      <c r="K4317" s="2" t="str">
        <f t="shared" si="537"/>
        <v/>
      </c>
      <c r="L4317" s="7" t="str">
        <f t="shared" si="538"/>
        <v/>
      </c>
      <c r="M4317" s="7" t="str">
        <f>IF(ISBLANK(A4317),"",K4317/($M$1+SUM(K$3:K4316)))</f>
        <v/>
      </c>
      <c r="N4317" t="str">
        <f>IF(ISBLANK(A4317),"",IF(H4318=0,NETWORKDAYS($H$3,H4317,holiday!$B$2:$B$10),IF(DAY(H4317)&lt;DAY(H4318),NETWORKDAYS($H$3,H4317,holiday!$B$2:$B$10),0)))</f>
        <v/>
      </c>
      <c r="O4317" t="str">
        <f>IF(ISBLANK(A4317),"",SUMIF($A$3:$A4317,O$2,$B$3:$B4317))</f>
        <v/>
      </c>
      <c r="P4317" t="str">
        <f>IF(ISBLANK(A4317),"",SUMIF($A$3:$A4317,P$2,$B$3:$B4317))</f>
        <v/>
      </c>
      <c r="Q4317" t="str">
        <f>IF(ISBLANK(A4317),"",SUMIF($A$3:$A4317,Q$2,$B$3:$B4317))</f>
        <v/>
      </c>
      <c r="R4317" t="str">
        <f>IF(ISBLANK(A4317),"",SUMIF($A$3:$A4317,R$2,$B$3:$B4317))</f>
        <v/>
      </c>
      <c r="T4317" s="2" t="str">
        <f t="shared" si="539"/>
        <v/>
      </c>
      <c r="U4317" s="2" t="str">
        <f t="shared" si="540"/>
        <v/>
      </c>
      <c r="V4317" s="2" t="str">
        <f t="shared" si="541"/>
        <v/>
      </c>
      <c r="W4317" s="2" t="str">
        <f t="shared" si="542"/>
        <v/>
      </c>
    </row>
    <row r="4318" spans="8:23" x14ac:dyDescent="0.3">
      <c r="H4318" s="12">
        <f t="shared" si="543"/>
        <v>0</v>
      </c>
      <c r="I4318" s="2" t="str">
        <f t="shared" si="536"/>
        <v/>
      </c>
      <c r="J4318" s="2" t="str">
        <f>IF(ISBLANK(A4318),"",-SUM(I$3:I4318))</f>
        <v/>
      </c>
      <c r="K4318" s="2" t="str">
        <f t="shared" si="537"/>
        <v/>
      </c>
      <c r="L4318" s="7" t="str">
        <f t="shared" si="538"/>
        <v/>
      </c>
      <c r="M4318" s="7" t="str">
        <f>IF(ISBLANK(A4318),"",K4318/($M$1+SUM(K$3:K4317)))</f>
        <v/>
      </c>
      <c r="N4318" t="str">
        <f>IF(ISBLANK(A4318),"",IF(H4319=0,NETWORKDAYS($H$3,H4318,holiday!$B$2:$B$10),IF(DAY(H4318)&lt;DAY(H4319),NETWORKDAYS($H$3,H4318,holiday!$B$2:$B$10),0)))</f>
        <v/>
      </c>
      <c r="O4318" t="str">
        <f>IF(ISBLANK(A4318),"",SUMIF($A$3:$A4318,O$2,$B$3:$B4318))</f>
        <v/>
      </c>
      <c r="P4318" t="str">
        <f>IF(ISBLANK(A4318),"",SUMIF($A$3:$A4318,P$2,$B$3:$B4318))</f>
        <v/>
      </c>
      <c r="Q4318" t="str">
        <f>IF(ISBLANK(A4318),"",SUMIF($A$3:$A4318,Q$2,$B$3:$B4318))</f>
        <v/>
      </c>
      <c r="R4318" t="str">
        <f>IF(ISBLANK(A4318),"",SUMIF($A$3:$A4318,R$2,$B$3:$B4318))</f>
        <v/>
      </c>
      <c r="T4318" s="2" t="str">
        <f t="shared" si="539"/>
        <v/>
      </c>
      <c r="U4318" s="2" t="str">
        <f t="shared" si="540"/>
        <v/>
      </c>
      <c r="V4318" s="2" t="str">
        <f t="shared" si="541"/>
        <v/>
      </c>
      <c r="W4318" s="2" t="str">
        <f t="shared" si="542"/>
        <v/>
      </c>
    </row>
    <row r="4319" spans="8:23" x14ac:dyDescent="0.3">
      <c r="H4319" s="12">
        <f t="shared" si="543"/>
        <v>0</v>
      </c>
      <c r="I4319" s="2" t="str">
        <f t="shared" si="536"/>
        <v/>
      </c>
      <c r="J4319" s="2" t="str">
        <f>IF(ISBLANK(A4319),"",-SUM(I$3:I4319))</f>
        <v/>
      </c>
      <c r="K4319" s="2" t="str">
        <f t="shared" si="537"/>
        <v/>
      </c>
      <c r="L4319" s="7" t="str">
        <f t="shared" si="538"/>
        <v/>
      </c>
      <c r="M4319" s="7" t="str">
        <f>IF(ISBLANK(A4319),"",K4319/($M$1+SUM(K$3:K4318)))</f>
        <v/>
      </c>
      <c r="N4319" t="str">
        <f>IF(ISBLANK(A4319),"",IF(H4320=0,NETWORKDAYS($H$3,H4319,holiday!$B$2:$B$10),IF(DAY(H4319)&lt;DAY(H4320),NETWORKDAYS($H$3,H4319,holiday!$B$2:$B$10),0)))</f>
        <v/>
      </c>
      <c r="O4319" t="str">
        <f>IF(ISBLANK(A4319),"",SUMIF($A$3:$A4319,O$2,$B$3:$B4319))</f>
        <v/>
      </c>
      <c r="P4319" t="str">
        <f>IF(ISBLANK(A4319),"",SUMIF($A$3:$A4319,P$2,$B$3:$B4319))</f>
        <v/>
      </c>
      <c r="Q4319" t="str">
        <f>IF(ISBLANK(A4319),"",SUMIF($A$3:$A4319,Q$2,$B$3:$B4319))</f>
        <v/>
      </c>
      <c r="R4319" t="str">
        <f>IF(ISBLANK(A4319),"",SUMIF($A$3:$A4319,R$2,$B$3:$B4319))</f>
        <v/>
      </c>
      <c r="T4319" s="2" t="str">
        <f t="shared" si="539"/>
        <v/>
      </c>
      <c r="U4319" s="2" t="str">
        <f t="shared" si="540"/>
        <v/>
      </c>
      <c r="V4319" s="2" t="str">
        <f t="shared" si="541"/>
        <v/>
      </c>
      <c r="W4319" s="2" t="str">
        <f t="shared" si="542"/>
        <v/>
      </c>
    </row>
    <row r="4320" spans="8:23" x14ac:dyDescent="0.3">
      <c r="H4320" s="12">
        <f t="shared" si="543"/>
        <v>0</v>
      </c>
      <c r="I4320" s="2" t="str">
        <f t="shared" si="536"/>
        <v/>
      </c>
      <c r="J4320" s="2" t="str">
        <f>IF(ISBLANK(A4320),"",-SUM(I$3:I4320))</f>
        <v/>
      </c>
      <c r="K4320" s="2" t="str">
        <f t="shared" si="537"/>
        <v/>
      </c>
      <c r="L4320" s="7" t="str">
        <f t="shared" si="538"/>
        <v/>
      </c>
      <c r="M4320" s="7" t="str">
        <f>IF(ISBLANK(A4320),"",K4320/($M$1+SUM(K$3:K4319)))</f>
        <v/>
      </c>
      <c r="N4320" t="str">
        <f>IF(ISBLANK(A4320),"",IF(H4321=0,NETWORKDAYS($H$3,H4320,holiday!$B$2:$B$10),IF(DAY(H4320)&lt;DAY(H4321),NETWORKDAYS($H$3,H4320,holiday!$B$2:$B$10),0)))</f>
        <v/>
      </c>
      <c r="O4320" t="str">
        <f>IF(ISBLANK(A4320),"",SUMIF($A$3:$A4320,O$2,$B$3:$B4320))</f>
        <v/>
      </c>
      <c r="P4320" t="str">
        <f>IF(ISBLANK(A4320),"",SUMIF($A$3:$A4320,P$2,$B$3:$B4320))</f>
        <v/>
      </c>
      <c r="Q4320" t="str">
        <f>IF(ISBLANK(A4320),"",SUMIF($A$3:$A4320,Q$2,$B$3:$B4320))</f>
        <v/>
      </c>
      <c r="R4320" t="str">
        <f>IF(ISBLANK(A4320),"",SUMIF($A$3:$A4320,R$2,$B$3:$B4320))</f>
        <v/>
      </c>
      <c r="T4320" s="2" t="str">
        <f t="shared" si="539"/>
        <v/>
      </c>
      <c r="U4320" s="2" t="str">
        <f t="shared" si="540"/>
        <v/>
      </c>
      <c r="V4320" s="2" t="str">
        <f t="shared" si="541"/>
        <v/>
      </c>
      <c r="W4320" s="2" t="str">
        <f t="shared" si="542"/>
        <v/>
      </c>
    </row>
    <row r="4321" spans="8:23" x14ac:dyDescent="0.3">
      <c r="H4321" s="12">
        <f t="shared" si="543"/>
        <v>0</v>
      </c>
      <c r="I4321" s="2" t="str">
        <f t="shared" si="536"/>
        <v/>
      </c>
      <c r="J4321" s="2" t="str">
        <f>IF(ISBLANK(A4321),"",-SUM(I$3:I4321))</f>
        <v/>
      </c>
      <c r="K4321" s="2" t="str">
        <f t="shared" si="537"/>
        <v/>
      </c>
      <c r="L4321" s="7" t="str">
        <f t="shared" si="538"/>
        <v/>
      </c>
      <c r="M4321" s="7" t="str">
        <f>IF(ISBLANK(A4321),"",K4321/($M$1+SUM(K$3:K4320)))</f>
        <v/>
      </c>
      <c r="N4321" t="str">
        <f>IF(ISBLANK(A4321),"",IF(H4322=0,NETWORKDAYS($H$3,H4321,holiday!$B$2:$B$10),IF(DAY(H4321)&lt;DAY(H4322),NETWORKDAYS($H$3,H4321,holiday!$B$2:$B$10),0)))</f>
        <v/>
      </c>
      <c r="O4321" t="str">
        <f>IF(ISBLANK(A4321),"",SUMIF($A$3:$A4321,O$2,$B$3:$B4321))</f>
        <v/>
      </c>
      <c r="P4321" t="str">
        <f>IF(ISBLANK(A4321),"",SUMIF($A$3:$A4321,P$2,$B$3:$B4321))</f>
        <v/>
      </c>
      <c r="Q4321" t="str">
        <f>IF(ISBLANK(A4321),"",SUMIF($A$3:$A4321,Q$2,$B$3:$B4321))</f>
        <v/>
      </c>
      <c r="R4321" t="str">
        <f>IF(ISBLANK(A4321),"",SUMIF($A$3:$A4321,R$2,$B$3:$B4321))</f>
        <v/>
      </c>
      <c r="T4321" s="2" t="str">
        <f t="shared" si="539"/>
        <v/>
      </c>
      <c r="U4321" s="2" t="str">
        <f t="shared" si="540"/>
        <v/>
      </c>
      <c r="V4321" s="2" t="str">
        <f t="shared" si="541"/>
        <v/>
      </c>
      <c r="W4321" s="2" t="str">
        <f t="shared" si="542"/>
        <v/>
      </c>
    </row>
    <row r="4322" spans="8:23" x14ac:dyDescent="0.3">
      <c r="H4322" s="12">
        <f t="shared" si="543"/>
        <v>0</v>
      </c>
      <c r="I4322" s="2" t="str">
        <f t="shared" si="536"/>
        <v/>
      </c>
      <c r="J4322" s="2" t="str">
        <f>IF(ISBLANK(A4322),"",-SUM(I$3:I4322))</f>
        <v/>
      </c>
      <c r="K4322" s="2" t="str">
        <f t="shared" si="537"/>
        <v/>
      </c>
      <c r="L4322" s="7" t="str">
        <f t="shared" si="538"/>
        <v/>
      </c>
      <c r="M4322" s="7" t="str">
        <f>IF(ISBLANK(A4322),"",K4322/($M$1+SUM(K$3:K4321)))</f>
        <v/>
      </c>
      <c r="N4322" t="str">
        <f>IF(ISBLANK(A4322),"",IF(H4323=0,NETWORKDAYS($H$3,H4322,holiday!$B$2:$B$10),IF(DAY(H4322)&lt;DAY(H4323),NETWORKDAYS($H$3,H4322,holiday!$B$2:$B$10),0)))</f>
        <v/>
      </c>
      <c r="O4322" t="str">
        <f>IF(ISBLANK(A4322),"",SUMIF($A$3:$A4322,O$2,$B$3:$B4322))</f>
        <v/>
      </c>
      <c r="P4322" t="str">
        <f>IF(ISBLANK(A4322),"",SUMIF($A$3:$A4322,P$2,$B$3:$B4322))</f>
        <v/>
      </c>
      <c r="Q4322" t="str">
        <f>IF(ISBLANK(A4322),"",SUMIF($A$3:$A4322,Q$2,$B$3:$B4322))</f>
        <v/>
      </c>
      <c r="R4322" t="str">
        <f>IF(ISBLANK(A4322),"",SUMIF($A$3:$A4322,R$2,$B$3:$B4322))</f>
        <v/>
      </c>
      <c r="T4322" s="2" t="str">
        <f t="shared" si="539"/>
        <v/>
      </c>
      <c r="U4322" s="2" t="str">
        <f t="shared" si="540"/>
        <v/>
      </c>
      <c r="V4322" s="2" t="str">
        <f t="shared" si="541"/>
        <v/>
      </c>
      <c r="W4322" s="2" t="str">
        <f t="shared" si="542"/>
        <v/>
      </c>
    </row>
    <row r="4323" spans="8:23" x14ac:dyDescent="0.3">
      <c r="H4323" s="12">
        <f t="shared" si="543"/>
        <v>0</v>
      </c>
      <c r="I4323" s="2" t="str">
        <f t="shared" si="536"/>
        <v/>
      </c>
      <c r="J4323" s="2" t="str">
        <f>IF(ISBLANK(A4323),"",-SUM(I$3:I4323))</f>
        <v/>
      </c>
      <c r="K4323" s="2" t="str">
        <f t="shared" si="537"/>
        <v/>
      </c>
      <c r="L4323" s="7" t="str">
        <f t="shared" si="538"/>
        <v/>
      </c>
      <c r="M4323" s="7" t="str">
        <f>IF(ISBLANK(A4323),"",K4323/($M$1+SUM(K$3:K4322)))</f>
        <v/>
      </c>
      <c r="N4323" t="str">
        <f>IF(ISBLANK(A4323),"",IF(H4324=0,NETWORKDAYS($H$3,H4323,holiday!$B$2:$B$10),IF(DAY(H4323)&lt;DAY(H4324),NETWORKDAYS($H$3,H4323,holiday!$B$2:$B$10),0)))</f>
        <v/>
      </c>
      <c r="O4323" t="str">
        <f>IF(ISBLANK(A4323),"",SUMIF($A$3:$A4323,O$2,$B$3:$B4323))</f>
        <v/>
      </c>
      <c r="P4323" t="str">
        <f>IF(ISBLANK(A4323),"",SUMIF($A$3:$A4323,P$2,$B$3:$B4323))</f>
        <v/>
      </c>
      <c r="Q4323" t="str">
        <f>IF(ISBLANK(A4323),"",SUMIF($A$3:$A4323,Q$2,$B$3:$B4323))</f>
        <v/>
      </c>
      <c r="R4323" t="str">
        <f>IF(ISBLANK(A4323),"",SUMIF($A$3:$A4323,R$2,$B$3:$B4323))</f>
        <v/>
      </c>
      <c r="T4323" s="2" t="str">
        <f t="shared" si="539"/>
        <v/>
      </c>
      <c r="U4323" s="2" t="str">
        <f t="shared" si="540"/>
        <v/>
      </c>
      <c r="V4323" s="2" t="str">
        <f t="shared" si="541"/>
        <v/>
      </c>
      <c r="W4323" s="2" t="str">
        <f t="shared" si="542"/>
        <v/>
      </c>
    </row>
    <row r="4324" spans="8:23" x14ac:dyDescent="0.3">
      <c r="H4324" s="12">
        <f t="shared" si="543"/>
        <v>0</v>
      </c>
      <c r="I4324" s="2" t="str">
        <f t="shared" si="536"/>
        <v/>
      </c>
      <c r="J4324" s="2" t="str">
        <f>IF(ISBLANK(A4324),"",-SUM(I$3:I4324))</f>
        <v/>
      </c>
      <c r="K4324" s="2" t="str">
        <f t="shared" si="537"/>
        <v/>
      </c>
      <c r="L4324" s="7" t="str">
        <f t="shared" si="538"/>
        <v/>
      </c>
      <c r="M4324" s="7" t="str">
        <f>IF(ISBLANK(A4324),"",K4324/($M$1+SUM(K$3:K4323)))</f>
        <v/>
      </c>
      <c r="N4324" t="str">
        <f>IF(ISBLANK(A4324),"",IF(H4325=0,NETWORKDAYS($H$3,H4324,holiday!$B$2:$B$10),IF(DAY(H4324)&lt;DAY(H4325),NETWORKDAYS($H$3,H4324,holiday!$B$2:$B$10),0)))</f>
        <v/>
      </c>
      <c r="O4324" t="str">
        <f>IF(ISBLANK(A4324),"",SUMIF($A$3:$A4324,O$2,$B$3:$B4324))</f>
        <v/>
      </c>
      <c r="P4324" t="str">
        <f>IF(ISBLANK(A4324),"",SUMIF($A$3:$A4324,P$2,$B$3:$B4324))</f>
        <v/>
      </c>
      <c r="Q4324" t="str">
        <f>IF(ISBLANK(A4324),"",SUMIF($A$3:$A4324,Q$2,$B$3:$B4324))</f>
        <v/>
      </c>
      <c r="R4324" t="str">
        <f>IF(ISBLANK(A4324),"",SUMIF($A$3:$A4324,R$2,$B$3:$B4324))</f>
        <v/>
      </c>
      <c r="T4324" s="2" t="str">
        <f t="shared" si="539"/>
        <v/>
      </c>
      <c r="U4324" s="2" t="str">
        <f t="shared" si="540"/>
        <v/>
      </c>
      <c r="V4324" s="2" t="str">
        <f t="shared" si="541"/>
        <v/>
      </c>
      <c r="W4324" s="2" t="str">
        <f t="shared" si="542"/>
        <v/>
      </c>
    </row>
    <row r="4325" spans="8:23" x14ac:dyDescent="0.3">
      <c r="H4325" s="12">
        <f t="shared" si="543"/>
        <v>0</v>
      </c>
      <c r="I4325" s="2" t="str">
        <f t="shared" si="536"/>
        <v/>
      </c>
      <c r="J4325" s="2" t="str">
        <f>IF(ISBLANK(A4325),"",-SUM(I$3:I4325))</f>
        <v/>
      </c>
      <c r="K4325" s="2" t="str">
        <f t="shared" si="537"/>
        <v/>
      </c>
      <c r="L4325" s="7" t="str">
        <f t="shared" si="538"/>
        <v/>
      </c>
      <c r="M4325" s="7" t="str">
        <f>IF(ISBLANK(A4325),"",K4325/($M$1+SUM(K$3:K4324)))</f>
        <v/>
      </c>
      <c r="N4325" t="str">
        <f>IF(ISBLANK(A4325),"",IF(H4326=0,NETWORKDAYS($H$3,H4325,holiday!$B$2:$B$10),IF(DAY(H4325)&lt;DAY(H4326),NETWORKDAYS($H$3,H4325,holiday!$B$2:$B$10),0)))</f>
        <v/>
      </c>
      <c r="O4325" t="str">
        <f>IF(ISBLANK(A4325),"",SUMIF($A$3:$A4325,O$2,$B$3:$B4325))</f>
        <v/>
      </c>
      <c r="P4325" t="str">
        <f>IF(ISBLANK(A4325),"",SUMIF($A$3:$A4325,P$2,$B$3:$B4325))</f>
        <v/>
      </c>
      <c r="Q4325" t="str">
        <f>IF(ISBLANK(A4325),"",SUMIF($A$3:$A4325,Q$2,$B$3:$B4325))</f>
        <v/>
      </c>
      <c r="R4325" t="str">
        <f>IF(ISBLANK(A4325),"",SUMIF($A$3:$A4325,R$2,$B$3:$B4325))</f>
        <v/>
      </c>
      <c r="T4325" s="2" t="str">
        <f t="shared" si="539"/>
        <v/>
      </c>
      <c r="U4325" s="2" t="str">
        <f t="shared" si="540"/>
        <v/>
      </c>
      <c r="V4325" s="2" t="str">
        <f t="shared" si="541"/>
        <v/>
      </c>
      <c r="W4325" s="2" t="str">
        <f t="shared" si="542"/>
        <v/>
      </c>
    </row>
    <row r="4326" spans="8:23" x14ac:dyDescent="0.3">
      <c r="H4326" s="12">
        <f t="shared" si="543"/>
        <v>0</v>
      </c>
      <c r="I4326" s="2" t="str">
        <f t="shared" si="536"/>
        <v/>
      </c>
      <c r="J4326" s="2" t="str">
        <f>IF(ISBLANK(A4326),"",-SUM(I$3:I4326))</f>
        <v/>
      </c>
      <c r="K4326" s="2" t="str">
        <f t="shared" si="537"/>
        <v/>
      </c>
      <c r="L4326" s="7" t="str">
        <f t="shared" si="538"/>
        <v/>
      </c>
      <c r="M4326" s="7" t="str">
        <f>IF(ISBLANK(A4326),"",K4326/($M$1+SUM(K$3:K4325)))</f>
        <v/>
      </c>
      <c r="N4326" t="str">
        <f>IF(ISBLANK(A4326),"",IF(H4327=0,NETWORKDAYS($H$3,H4326,holiday!$B$2:$B$10),IF(DAY(H4326)&lt;DAY(H4327),NETWORKDAYS($H$3,H4326,holiday!$B$2:$B$10),0)))</f>
        <v/>
      </c>
      <c r="O4326" t="str">
        <f>IF(ISBLANK(A4326),"",SUMIF($A$3:$A4326,O$2,$B$3:$B4326))</f>
        <v/>
      </c>
      <c r="P4326" t="str">
        <f>IF(ISBLANK(A4326),"",SUMIF($A$3:$A4326,P$2,$B$3:$B4326))</f>
        <v/>
      </c>
      <c r="Q4326" t="str">
        <f>IF(ISBLANK(A4326),"",SUMIF($A$3:$A4326,Q$2,$B$3:$B4326))</f>
        <v/>
      </c>
      <c r="R4326" t="str">
        <f>IF(ISBLANK(A4326),"",SUMIF($A$3:$A4326,R$2,$B$3:$B4326))</f>
        <v/>
      </c>
      <c r="T4326" s="2" t="str">
        <f t="shared" si="539"/>
        <v/>
      </c>
      <c r="U4326" s="2" t="str">
        <f t="shared" si="540"/>
        <v/>
      </c>
      <c r="V4326" s="2" t="str">
        <f t="shared" si="541"/>
        <v/>
      </c>
      <c r="W4326" s="2" t="str">
        <f t="shared" si="542"/>
        <v/>
      </c>
    </row>
    <row r="4327" spans="8:23" x14ac:dyDescent="0.3">
      <c r="H4327" s="12">
        <f t="shared" si="543"/>
        <v>0</v>
      </c>
      <c r="I4327" s="2" t="str">
        <f t="shared" si="536"/>
        <v/>
      </c>
      <c r="J4327" s="2" t="str">
        <f>IF(ISBLANK(A4327),"",-SUM(I$3:I4327))</f>
        <v/>
      </c>
      <c r="K4327" s="2" t="str">
        <f t="shared" si="537"/>
        <v/>
      </c>
      <c r="L4327" s="7" t="str">
        <f t="shared" si="538"/>
        <v/>
      </c>
      <c r="M4327" s="7" t="str">
        <f>IF(ISBLANK(A4327),"",K4327/($M$1+SUM(K$3:K4326)))</f>
        <v/>
      </c>
      <c r="N4327" t="str">
        <f>IF(ISBLANK(A4327),"",IF(H4328=0,NETWORKDAYS($H$3,H4327,holiday!$B$2:$B$10),IF(DAY(H4327)&lt;DAY(H4328),NETWORKDAYS($H$3,H4327,holiday!$B$2:$B$10),0)))</f>
        <v/>
      </c>
      <c r="O4327" t="str">
        <f>IF(ISBLANK(A4327),"",SUMIF($A$3:$A4327,O$2,$B$3:$B4327))</f>
        <v/>
      </c>
      <c r="P4327" t="str">
        <f>IF(ISBLANK(A4327),"",SUMIF($A$3:$A4327,P$2,$B$3:$B4327))</f>
        <v/>
      </c>
      <c r="Q4327" t="str">
        <f>IF(ISBLANK(A4327),"",SUMIF($A$3:$A4327,Q$2,$B$3:$B4327))</f>
        <v/>
      </c>
      <c r="R4327" t="str">
        <f>IF(ISBLANK(A4327),"",SUMIF($A$3:$A4327,R$2,$B$3:$B4327))</f>
        <v/>
      </c>
      <c r="T4327" s="2" t="str">
        <f t="shared" si="539"/>
        <v/>
      </c>
      <c r="U4327" s="2" t="str">
        <f t="shared" si="540"/>
        <v/>
      </c>
      <c r="V4327" s="2" t="str">
        <f t="shared" si="541"/>
        <v/>
      </c>
      <c r="W4327" s="2" t="str">
        <f t="shared" si="542"/>
        <v/>
      </c>
    </row>
    <row r="4328" spans="8:23" x14ac:dyDescent="0.3">
      <c r="H4328" s="12">
        <f t="shared" si="543"/>
        <v>0</v>
      </c>
      <c r="I4328" s="2" t="str">
        <f t="shared" ref="I4328:I4391" si="544">IF(ISBLANK(A4328),"",-B4328*C4328)</f>
        <v/>
      </c>
      <c r="J4328" s="2" t="str">
        <f>IF(ISBLANK(A4328),"",-SUM(I$3:I4328))</f>
        <v/>
      </c>
      <c r="K4328" s="2" t="str">
        <f t="shared" ref="K4328:K4391" si="545">IF(ISBLANK(A4328),"",SUMPRODUCT(O4328:R4328,T4328:W4328)-J4328)</f>
        <v/>
      </c>
      <c r="L4328" s="7" t="str">
        <f t="shared" ref="L4328:L4391" si="546">IF(ISBLANK(A4328),"",K4328/$M$1)</f>
        <v/>
      </c>
      <c r="M4328" s="7" t="str">
        <f>IF(ISBLANK(A4328),"",K4328/($M$1+SUM(K$3:K4327)))</f>
        <v/>
      </c>
      <c r="N4328" t="str">
        <f>IF(ISBLANK(A4328),"",IF(H4329=0,NETWORKDAYS($H$3,H4328,holiday!$B$2:$B$10),IF(DAY(H4328)&lt;DAY(H4329),NETWORKDAYS($H$3,H4328,holiday!$B$2:$B$10),0)))</f>
        <v/>
      </c>
      <c r="O4328" t="str">
        <f>IF(ISBLANK(A4328),"",SUMIF($A$3:$A4328,O$2,$B$3:$B4328))</f>
        <v/>
      </c>
      <c r="P4328" t="str">
        <f>IF(ISBLANK(A4328),"",SUMIF($A$3:$A4328,P$2,$B$3:$B4328))</f>
        <v/>
      </c>
      <c r="Q4328" t="str">
        <f>IF(ISBLANK(A4328),"",SUMIF($A$3:$A4328,Q$2,$B$3:$B4328))</f>
        <v/>
      </c>
      <c r="R4328" t="str">
        <f>IF(ISBLANK(A4328),"",SUMIF($A$3:$A4328,R$2,$B$3:$B4328))</f>
        <v/>
      </c>
      <c r="T4328" s="2" t="str">
        <f t="shared" ref="T4328:T4391" si="547">IF(ISBLANK(A4328),"",IF($A4328=T$2,$C4328,T4327))</f>
        <v/>
      </c>
      <c r="U4328" s="2" t="str">
        <f t="shared" ref="U4328:U4391" si="548">IF(ISBLANK(A4328),"",IF($A4328=U$2,$C4328,U4327))</f>
        <v/>
      </c>
      <c r="V4328" s="2" t="str">
        <f t="shared" ref="V4328:V4391" si="549">IF(ISBLANK(A4328),"",IF($A4328=V$2,$C4328,V4327))</f>
        <v/>
      </c>
      <c r="W4328" s="2" t="str">
        <f t="shared" ref="W4328:W4391" si="550">IF(ISBLANK(A4328),"",IF($A4328=W$2,$C4328,W4327))</f>
        <v/>
      </c>
    </row>
    <row r="4329" spans="8:23" x14ac:dyDescent="0.3">
      <c r="H4329" s="12">
        <f t="shared" si="543"/>
        <v>0</v>
      </c>
      <c r="I4329" s="2" t="str">
        <f t="shared" si="544"/>
        <v/>
      </c>
      <c r="J4329" s="2" t="str">
        <f>IF(ISBLANK(A4329),"",-SUM(I$3:I4329))</f>
        <v/>
      </c>
      <c r="K4329" s="2" t="str">
        <f t="shared" si="545"/>
        <v/>
      </c>
      <c r="L4329" s="7" t="str">
        <f t="shared" si="546"/>
        <v/>
      </c>
      <c r="M4329" s="7" t="str">
        <f>IF(ISBLANK(A4329),"",K4329/($M$1+SUM(K$3:K4328)))</f>
        <v/>
      </c>
      <c r="N4329" t="str">
        <f>IF(ISBLANK(A4329),"",IF(H4330=0,NETWORKDAYS($H$3,H4329,holiday!$B$2:$B$10),IF(DAY(H4329)&lt;DAY(H4330),NETWORKDAYS($H$3,H4329,holiday!$B$2:$B$10),0)))</f>
        <v/>
      </c>
      <c r="O4329" t="str">
        <f>IF(ISBLANK(A4329),"",SUMIF($A$3:$A4329,O$2,$B$3:$B4329))</f>
        <v/>
      </c>
      <c r="P4329" t="str">
        <f>IF(ISBLANK(A4329),"",SUMIF($A$3:$A4329,P$2,$B$3:$B4329))</f>
        <v/>
      </c>
      <c r="Q4329" t="str">
        <f>IF(ISBLANK(A4329),"",SUMIF($A$3:$A4329,Q$2,$B$3:$B4329))</f>
        <v/>
      </c>
      <c r="R4329" t="str">
        <f>IF(ISBLANK(A4329),"",SUMIF($A$3:$A4329,R$2,$B$3:$B4329))</f>
        <v/>
      </c>
      <c r="T4329" s="2" t="str">
        <f t="shared" si="547"/>
        <v/>
      </c>
      <c r="U4329" s="2" t="str">
        <f t="shared" si="548"/>
        <v/>
      </c>
      <c r="V4329" s="2" t="str">
        <f t="shared" si="549"/>
        <v/>
      </c>
      <c r="W4329" s="2" t="str">
        <f t="shared" si="550"/>
        <v/>
      </c>
    </row>
    <row r="4330" spans="8:23" x14ac:dyDescent="0.3">
      <c r="H4330" s="12">
        <f t="shared" si="543"/>
        <v>0</v>
      </c>
      <c r="I4330" s="2" t="str">
        <f t="shared" si="544"/>
        <v/>
      </c>
      <c r="J4330" s="2" t="str">
        <f>IF(ISBLANK(A4330),"",-SUM(I$3:I4330))</f>
        <v/>
      </c>
      <c r="K4330" s="2" t="str">
        <f t="shared" si="545"/>
        <v/>
      </c>
      <c r="L4330" s="7" t="str">
        <f t="shared" si="546"/>
        <v/>
      </c>
      <c r="M4330" s="7" t="str">
        <f>IF(ISBLANK(A4330),"",K4330/($M$1+SUM(K$3:K4329)))</f>
        <v/>
      </c>
      <c r="N4330" t="str">
        <f>IF(ISBLANK(A4330),"",IF(H4331=0,NETWORKDAYS($H$3,H4330,holiday!$B$2:$B$10),IF(DAY(H4330)&lt;DAY(H4331),NETWORKDAYS($H$3,H4330,holiday!$B$2:$B$10),0)))</f>
        <v/>
      </c>
      <c r="O4330" t="str">
        <f>IF(ISBLANK(A4330),"",SUMIF($A$3:$A4330,O$2,$B$3:$B4330))</f>
        <v/>
      </c>
      <c r="P4330" t="str">
        <f>IF(ISBLANK(A4330),"",SUMIF($A$3:$A4330,P$2,$B$3:$B4330))</f>
        <v/>
      </c>
      <c r="Q4330" t="str">
        <f>IF(ISBLANK(A4330),"",SUMIF($A$3:$A4330,Q$2,$B$3:$B4330))</f>
        <v/>
      </c>
      <c r="R4330" t="str">
        <f>IF(ISBLANK(A4330),"",SUMIF($A$3:$A4330,R$2,$B$3:$B4330))</f>
        <v/>
      </c>
      <c r="T4330" s="2" t="str">
        <f t="shared" si="547"/>
        <v/>
      </c>
      <c r="U4330" s="2" t="str">
        <f t="shared" si="548"/>
        <v/>
      </c>
      <c r="V4330" s="2" t="str">
        <f t="shared" si="549"/>
        <v/>
      </c>
      <c r="W4330" s="2" t="str">
        <f t="shared" si="550"/>
        <v/>
      </c>
    </row>
    <row r="4331" spans="8:23" x14ac:dyDescent="0.3">
      <c r="H4331" s="12">
        <f t="shared" si="543"/>
        <v>0</v>
      </c>
      <c r="I4331" s="2" t="str">
        <f t="shared" si="544"/>
        <v/>
      </c>
      <c r="J4331" s="2" t="str">
        <f>IF(ISBLANK(A4331),"",-SUM(I$3:I4331))</f>
        <v/>
      </c>
      <c r="K4331" s="2" t="str">
        <f t="shared" si="545"/>
        <v/>
      </c>
      <c r="L4331" s="7" t="str">
        <f t="shared" si="546"/>
        <v/>
      </c>
      <c r="M4331" s="7" t="str">
        <f>IF(ISBLANK(A4331),"",K4331/($M$1+SUM(K$3:K4330)))</f>
        <v/>
      </c>
      <c r="N4331" t="str">
        <f>IF(ISBLANK(A4331),"",IF(H4332=0,NETWORKDAYS($H$3,H4331,holiday!$B$2:$B$10),IF(DAY(H4331)&lt;DAY(H4332),NETWORKDAYS($H$3,H4331,holiday!$B$2:$B$10),0)))</f>
        <v/>
      </c>
      <c r="O4331" t="str">
        <f>IF(ISBLANK(A4331),"",SUMIF($A$3:$A4331,O$2,$B$3:$B4331))</f>
        <v/>
      </c>
      <c r="P4331" t="str">
        <f>IF(ISBLANK(A4331),"",SUMIF($A$3:$A4331,P$2,$B$3:$B4331))</f>
        <v/>
      </c>
      <c r="Q4331" t="str">
        <f>IF(ISBLANK(A4331),"",SUMIF($A$3:$A4331,Q$2,$B$3:$B4331))</f>
        <v/>
      </c>
      <c r="R4331" t="str">
        <f>IF(ISBLANK(A4331),"",SUMIF($A$3:$A4331,R$2,$B$3:$B4331))</f>
        <v/>
      </c>
      <c r="T4331" s="2" t="str">
        <f t="shared" si="547"/>
        <v/>
      </c>
      <c r="U4331" s="2" t="str">
        <f t="shared" si="548"/>
        <v/>
      </c>
      <c r="V4331" s="2" t="str">
        <f t="shared" si="549"/>
        <v/>
      </c>
      <c r="W4331" s="2" t="str">
        <f t="shared" si="550"/>
        <v/>
      </c>
    </row>
    <row r="4332" spans="8:23" x14ac:dyDescent="0.3">
      <c r="H4332" s="12">
        <f t="shared" si="543"/>
        <v>0</v>
      </c>
      <c r="I4332" s="2" t="str">
        <f t="shared" si="544"/>
        <v/>
      </c>
      <c r="J4332" s="2" t="str">
        <f>IF(ISBLANK(A4332),"",-SUM(I$3:I4332))</f>
        <v/>
      </c>
      <c r="K4332" s="2" t="str">
        <f t="shared" si="545"/>
        <v/>
      </c>
      <c r="L4332" s="7" t="str">
        <f t="shared" si="546"/>
        <v/>
      </c>
      <c r="M4332" s="7" t="str">
        <f>IF(ISBLANK(A4332),"",K4332/($M$1+SUM(K$3:K4331)))</f>
        <v/>
      </c>
      <c r="N4332" t="str">
        <f>IF(ISBLANK(A4332),"",IF(H4333=0,NETWORKDAYS($H$3,H4332,holiday!$B$2:$B$10),IF(DAY(H4332)&lt;DAY(H4333),NETWORKDAYS($H$3,H4332,holiday!$B$2:$B$10),0)))</f>
        <v/>
      </c>
      <c r="O4332" t="str">
        <f>IF(ISBLANK(A4332),"",SUMIF($A$3:$A4332,O$2,$B$3:$B4332))</f>
        <v/>
      </c>
      <c r="P4332" t="str">
        <f>IF(ISBLANK(A4332),"",SUMIF($A$3:$A4332,P$2,$B$3:$B4332))</f>
        <v/>
      </c>
      <c r="Q4332" t="str">
        <f>IF(ISBLANK(A4332),"",SUMIF($A$3:$A4332,Q$2,$B$3:$B4332))</f>
        <v/>
      </c>
      <c r="R4332" t="str">
        <f>IF(ISBLANK(A4332),"",SUMIF($A$3:$A4332,R$2,$B$3:$B4332))</f>
        <v/>
      </c>
      <c r="T4332" s="2" t="str">
        <f t="shared" si="547"/>
        <v/>
      </c>
      <c r="U4332" s="2" t="str">
        <f t="shared" si="548"/>
        <v/>
      </c>
      <c r="V4332" s="2" t="str">
        <f t="shared" si="549"/>
        <v/>
      </c>
      <c r="W4332" s="2" t="str">
        <f t="shared" si="550"/>
        <v/>
      </c>
    </row>
    <row r="4333" spans="8:23" x14ac:dyDescent="0.3">
      <c r="H4333" s="12">
        <f t="shared" si="543"/>
        <v>0</v>
      </c>
      <c r="I4333" s="2" t="str">
        <f t="shared" si="544"/>
        <v/>
      </c>
      <c r="J4333" s="2" t="str">
        <f>IF(ISBLANK(A4333),"",-SUM(I$3:I4333))</f>
        <v/>
      </c>
      <c r="K4333" s="2" t="str">
        <f t="shared" si="545"/>
        <v/>
      </c>
      <c r="L4333" s="7" t="str">
        <f t="shared" si="546"/>
        <v/>
      </c>
      <c r="M4333" s="7" t="str">
        <f>IF(ISBLANK(A4333),"",K4333/($M$1+SUM(K$3:K4332)))</f>
        <v/>
      </c>
      <c r="N4333" t="str">
        <f>IF(ISBLANK(A4333),"",IF(H4334=0,NETWORKDAYS($H$3,H4333,holiday!$B$2:$B$10),IF(DAY(H4333)&lt;DAY(H4334),NETWORKDAYS($H$3,H4333,holiday!$B$2:$B$10),0)))</f>
        <v/>
      </c>
      <c r="O4333" t="str">
        <f>IF(ISBLANK(A4333),"",SUMIF($A$3:$A4333,O$2,$B$3:$B4333))</f>
        <v/>
      </c>
      <c r="P4333" t="str">
        <f>IF(ISBLANK(A4333),"",SUMIF($A$3:$A4333,P$2,$B$3:$B4333))</f>
        <v/>
      </c>
      <c r="Q4333" t="str">
        <f>IF(ISBLANK(A4333),"",SUMIF($A$3:$A4333,Q$2,$B$3:$B4333))</f>
        <v/>
      </c>
      <c r="R4333" t="str">
        <f>IF(ISBLANK(A4333),"",SUMIF($A$3:$A4333,R$2,$B$3:$B4333))</f>
        <v/>
      </c>
      <c r="T4333" s="2" t="str">
        <f t="shared" si="547"/>
        <v/>
      </c>
      <c r="U4333" s="2" t="str">
        <f t="shared" si="548"/>
        <v/>
      </c>
      <c r="V4333" s="2" t="str">
        <f t="shared" si="549"/>
        <v/>
      </c>
      <c r="W4333" s="2" t="str">
        <f t="shared" si="550"/>
        <v/>
      </c>
    </row>
    <row r="4334" spans="8:23" x14ac:dyDescent="0.3">
      <c r="H4334" s="12">
        <f t="shared" si="543"/>
        <v>0</v>
      </c>
      <c r="I4334" s="2" t="str">
        <f t="shared" si="544"/>
        <v/>
      </c>
      <c r="J4334" s="2" t="str">
        <f>IF(ISBLANK(A4334),"",-SUM(I$3:I4334))</f>
        <v/>
      </c>
      <c r="K4334" s="2" t="str">
        <f t="shared" si="545"/>
        <v/>
      </c>
      <c r="L4334" s="7" t="str">
        <f t="shared" si="546"/>
        <v/>
      </c>
      <c r="M4334" s="7" t="str">
        <f>IF(ISBLANK(A4334),"",K4334/($M$1+SUM(K$3:K4333)))</f>
        <v/>
      </c>
      <c r="N4334" t="str">
        <f>IF(ISBLANK(A4334),"",IF(H4335=0,NETWORKDAYS($H$3,H4334,holiday!$B$2:$B$10),IF(DAY(H4334)&lt;DAY(H4335),NETWORKDAYS($H$3,H4334,holiday!$B$2:$B$10),0)))</f>
        <v/>
      </c>
      <c r="O4334" t="str">
        <f>IF(ISBLANK(A4334),"",SUMIF($A$3:$A4334,O$2,$B$3:$B4334))</f>
        <v/>
      </c>
      <c r="P4334" t="str">
        <f>IF(ISBLANK(A4334),"",SUMIF($A$3:$A4334,P$2,$B$3:$B4334))</f>
        <v/>
      </c>
      <c r="Q4334" t="str">
        <f>IF(ISBLANK(A4334),"",SUMIF($A$3:$A4334,Q$2,$B$3:$B4334))</f>
        <v/>
      </c>
      <c r="R4334" t="str">
        <f>IF(ISBLANK(A4334),"",SUMIF($A$3:$A4334,R$2,$B$3:$B4334))</f>
        <v/>
      </c>
      <c r="T4334" s="2" t="str">
        <f t="shared" si="547"/>
        <v/>
      </c>
      <c r="U4334" s="2" t="str">
        <f t="shared" si="548"/>
        <v/>
      </c>
      <c r="V4334" s="2" t="str">
        <f t="shared" si="549"/>
        <v/>
      </c>
      <c r="W4334" s="2" t="str">
        <f t="shared" si="550"/>
        <v/>
      </c>
    </row>
    <row r="4335" spans="8:23" x14ac:dyDescent="0.3">
      <c r="H4335" s="12">
        <f t="shared" si="543"/>
        <v>0</v>
      </c>
      <c r="I4335" s="2" t="str">
        <f t="shared" si="544"/>
        <v/>
      </c>
      <c r="J4335" s="2" t="str">
        <f>IF(ISBLANK(A4335),"",-SUM(I$3:I4335))</f>
        <v/>
      </c>
      <c r="K4335" s="2" t="str">
        <f t="shared" si="545"/>
        <v/>
      </c>
      <c r="L4335" s="7" t="str">
        <f t="shared" si="546"/>
        <v/>
      </c>
      <c r="M4335" s="7" t="str">
        <f>IF(ISBLANK(A4335),"",K4335/($M$1+SUM(K$3:K4334)))</f>
        <v/>
      </c>
      <c r="N4335" t="str">
        <f>IF(ISBLANK(A4335),"",IF(H4336=0,NETWORKDAYS($H$3,H4335,holiday!$B$2:$B$10),IF(DAY(H4335)&lt;DAY(H4336),NETWORKDAYS($H$3,H4335,holiday!$B$2:$B$10),0)))</f>
        <v/>
      </c>
      <c r="O4335" t="str">
        <f>IF(ISBLANK(A4335),"",SUMIF($A$3:$A4335,O$2,$B$3:$B4335))</f>
        <v/>
      </c>
      <c r="P4335" t="str">
        <f>IF(ISBLANK(A4335),"",SUMIF($A$3:$A4335,P$2,$B$3:$B4335))</f>
        <v/>
      </c>
      <c r="Q4335" t="str">
        <f>IF(ISBLANK(A4335),"",SUMIF($A$3:$A4335,Q$2,$B$3:$B4335))</f>
        <v/>
      </c>
      <c r="R4335" t="str">
        <f>IF(ISBLANK(A4335),"",SUMIF($A$3:$A4335,R$2,$B$3:$B4335))</f>
        <v/>
      </c>
      <c r="T4335" s="2" t="str">
        <f t="shared" si="547"/>
        <v/>
      </c>
      <c r="U4335" s="2" t="str">
        <f t="shared" si="548"/>
        <v/>
      </c>
      <c r="V4335" s="2" t="str">
        <f t="shared" si="549"/>
        <v/>
      </c>
      <c r="W4335" s="2" t="str">
        <f t="shared" si="550"/>
        <v/>
      </c>
    </row>
    <row r="4336" spans="8:23" x14ac:dyDescent="0.3">
      <c r="H4336" s="12">
        <f t="shared" si="543"/>
        <v>0</v>
      </c>
      <c r="I4336" s="2" t="str">
        <f t="shared" si="544"/>
        <v/>
      </c>
      <c r="J4336" s="2" t="str">
        <f>IF(ISBLANK(A4336),"",-SUM(I$3:I4336))</f>
        <v/>
      </c>
      <c r="K4336" s="2" t="str">
        <f t="shared" si="545"/>
        <v/>
      </c>
      <c r="L4336" s="7" t="str">
        <f t="shared" si="546"/>
        <v/>
      </c>
      <c r="M4336" s="7" t="str">
        <f>IF(ISBLANK(A4336),"",K4336/($M$1+SUM(K$3:K4335)))</f>
        <v/>
      </c>
      <c r="N4336" t="str">
        <f>IF(ISBLANK(A4336),"",IF(H4337=0,NETWORKDAYS($H$3,H4336,holiday!$B$2:$B$10),IF(DAY(H4336)&lt;DAY(H4337),NETWORKDAYS($H$3,H4336,holiday!$B$2:$B$10),0)))</f>
        <v/>
      </c>
      <c r="O4336" t="str">
        <f>IF(ISBLANK(A4336),"",SUMIF($A$3:$A4336,O$2,$B$3:$B4336))</f>
        <v/>
      </c>
      <c r="P4336" t="str">
        <f>IF(ISBLANK(A4336),"",SUMIF($A$3:$A4336,P$2,$B$3:$B4336))</f>
        <v/>
      </c>
      <c r="Q4336" t="str">
        <f>IF(ISBLANK(A4336),"",SUMIF($A$3:$A4336,Q$2,$B$3:$B4336))</f>
        <v/>
      </c>
      <c r="R4336" t="str">
        <f>IF(ISBLANK(A4336),"",SUMIF($A$3:$A4336,R$2,$B$3:$B4336))</f>
        <v/>
      </c>
      <c r="T4336" s="2" t="str">
        <f t="shared" si="547"/>
        <v/>
      </c>
      <c r="U4336" s="2" t="str">
        <f t="shared" si="548"/>
        <v/>
      </c>
      <c r="V4336" s="2" t="str">
        <f t="shared" si="549"/>
        <v/>
      </c>
      <c r="W4336" s="2" t="str">
        <f t="shared" si="550"/>
        <v/>
      </c>
    </row>
    <row r="4337" spans="8:23" x14ac:dyDescent="0.3">
      <c r="H4337" s="12">
        <f t="shared" si="543"/>
        <v>0</v>
      </c>
      <c r="I4337" s="2" t="str">
        <f t="shared" si="544"/>
        <v/>
      </c>
      <c r="J4337" s="2" t="str">
        <f>IF(ISBLANK(A4337),"",-SUM(I$3:I4337))</f>
        <v/>
      </c>
      <c r="K4337" s="2" t="str">
        <f t="shared" si="545"/>
        <v/>
      </c>
      <c r="L4337" s="7" t="str">
        <f t="shared" si="546"/>
        <v/>
      </c>
      <c r="M4337" s="7" t="str">
        <f>IF(ISBLANK(A4337),"",K4337/($M$1+SUM(K$3:K4336)))</f>
        <v/>
      </c>
      <c r="N4337" t="str">
        <f>IF(ISBLANK(A4337),"",IF(H4338=0,NETWORKDAYS($H$3,H4337,holiday!$B$2:$B$10),IF(DAY(H4337)&lt;DAY(H4338),NETWORKDAYS($H$3,H4337,holiday!$B$2:$B$10),0)))</f>
        <v/>
      </c>
      <c r="O4337" t="str">
        <f>IF(ISBLANK(A4337),"",SUMIF($A$3:$A4337,O$2,$B$3:$B4337))</f>
        <v/>
      </c>
      <c r="P4337" t="str">
        <f>IF(ISBLANK(A4337),"",SUMIF($A$3:$A4337,P$2,$B$3:$B4337))</f>
        <v/>
      </c>
      <c r="Q4337" t="str">
        <f>IF(ISBLANK(A4337),"",SUMIF($A$3:$A4337,Q$2,$B$3:$B4337))</f>
        <v/>
      </c>
      <c r="R4337" t="str">
        <f>IF(ISBLANK(A4337),"",SUMIF($A$3:$A4337,R$2,$B$3:$B4337))</f>
        <v/>
      </c>
      <c r="T4337" s="2" t="str">
        <f t="shared" si="547"/>
        <v/>
      </c>
      <c r="U4337" s="2" t="str">
        <f t="shared" si="548"/>
        <v/>
      </c>
      <c r="V4337" s="2" t="str">
        <f t="shared" si="549"/>
        <v/>
      </c>
      <c r="W4337" s="2" t="str">
        <f t="shared" si="550"/>
        <v/>
      </c>
    </row>
    <row r="4338" spans="8:23" x14ac:dyDescent="0.3">
      <c r="H4338" s="12">
        <f t="shared" si="543"/>
        <v>0</v>
      </c>
      <c r="I4338" s="2" t="str">
        <f t="shared" si="544"/>
        <v/>
      </c>
      <c r="J4338" s="2" t="str">
        <f>IF(ISBLANK(A4338),"",-SUM(I$3:I4338))</f>
        <v/>
      </c>
      <c r="K4338" s="2" t="str">
        <f t="shared" si="545"/>
        <v/>
      </c>
      <c r="L4338" s="7" t="str">
        <f t="shared" si="546"/>
        <v/>
      </c>
      <c r="M4338" s="7" t="str">
        <f>IF(ISBLANK(A4338),"",K4338/($M$1+SUM(K$3:K4337)))</f>
        <v/>
      </c>
      <c r="N4338" t="str">
        <f>IF(ISBLANK(A4338),"",IF(H4339=0,NETWORKDAYS($H$3,H4338,holiday!$B$2:$B$10),IF(DAY(H4338)&lt;DAY(H4339),NETWORKDAYS($H$3,H4338,holiday!$B$2:$B$10),0)))</f>
        <v/>
      </c>
      <c r="O4338" t="str">
        <f>IF(ISBLANK(A4338),"",SUMIF($A$3:$A4338,O$2,$B$3:$B4338))</f>
        <v/>
      </c>
      <c r="P4338" t="str">
        <f>IF(ISBLANK(A4338),"",SUMIF($A$3:$A4338,P$2,$B$3:$B4338))</f>
        <v/>
      </c>
      <c r="Q4338" t="str">
        <f>IF(ISBLANK(A4338),"",SUMIF($A$3:$A4338,Q$2,$B$3:$B4338))</f>
        <v/>
      </c>
      <c r="R4338" t="str">
        <f>IF(ISBLANK(A4338),"",SUMIF($A$3:$A4338,R$2,$B$3:$B4338))</f>
        <v/>
      </c>
      <c r="T4338" s="2" t="str">
        <f t="shared" si="547"/>
        <v/>
      </c>
      <c r="U4338" s="2" t="str">
        <f t="shared" si="548"/>
        <v/>
      </c>
      <c r="V4338" s="2" t="str">
        <f t="shared" si="549"/>
        <v/>
      </c>
      <c r="W4338" s="2" t="str">
        <f t="shared" si="550"/>
        <v/>
      </c>
    </row>
    <row r="4339" spans="8:23" x14ac:dyDescent="0.3">
      <c r="H4339" s="12">
        <f t="shared" si="543"/>
        <v>0</v>
      </c>
      <c r="I4339" s="2" t="str">
        <f t="shared" si="544"/>
        <v/>
      </c>
      <c r="J4339" s="2" t="str">
        <f>IF(ISBLANK(A4339),"",-SUM(I$3:I4339))</f>
        <v/>
      </c>
      <c r="K4339" s="2" t="str">
        <f t="shared" si="545"/>
        <v/>
      </c>
      <c r="L4339" s="7" t="str">
        <f t="shared" si="546"/>
        <v/>
      </c>
      <c r="M4339" s="7" t="str">
        <f>IF(ISBLANK(A4339),"",K4339/($M$1+SUM(K$3:K4338)))</f>
        <v/>
      </c>
      <c r="N4339" t="str">
        <f>IF(ISBLANK(A4339),"",IF(H4340=0,NETWORKDAYS($H$3,H4339,holiday!$B$2:$B$10),IF(DAY(H4339)&lt;DAY(H4340),NETWORKDAYS($H$3,H4339,holiday!$B$2:$B$10),0)))</f>
        <v/>
      </c>
      <c r="O4339" t="str">
        <f>IF(ISBLANK(A4339),"",SUMIF($A$3:$A4339,O$2,$B$3:$B4339))</f>
        <v/>
      </c>
      <c r="P4339" t="str">
        <f>IF(ISBLANK(A4339),"",SUMIF($A$3:$A4339,P$2,$B$3:$B4339))</f>
        <v/>
      </c>
      <c r="Q4339" t="str">
        <f>IF(ISBLANK(A4339),"",SUMIF($A$3:$A4339,Q$2,$B$3:$B4339))</f>
        <v/>
      </c>
      <c r="R4339" t="str">
        <f>IF(ISBLANK(A4339),"",SUMIF($A$3:$A4339,R$2,$B$3:$B4339))</f>
        <v/>
      </c>
      <c r="T4339" s="2" t="str">
        <f t="shared" si="547"/>
        <v/>
      </c>
      <c r="U4339" s="2" t="str">
        <f t="shared" si="548"/>
        <v/>
      </c>
      <c r="V4339" s="2" t="str">
        <f t="shared" si="549"/>
        <v/>
      </c>
      <c r="W4339" s="2" t="str">
        <f t="shared" si="550"/>
        <v/>
      </c>
    </row>
    <row r="4340" spans="8:23" x14ac:dyDescent="0.3">
      <c r="H4340" s="12">
        <f t="shared" si="543"/>
        <v>0</v>
      </c>
      <c r="I4340" s="2" t="str">
        <f t="shared" si="544"/>
        <v/>
      </c>
      <c r="J4340" s="2" t="str">
        <f>IF(ISBLANK(A4340),"",-SUM(I$3:I4340))</f>
        <v/>
      </c>
      <c r="K4340" s="2" t="str">
        <f t="shared" si="545"/>
        <v/>
      </c>
      <c r="L4340" s="7" t="str">
        <f t="shared" si="546"/>
        <v/>
      </c>
      <c r="M4340" s="7" t="str">
        <f>IF(ISBLANK(A4340),"",K4340/($M$1+SUM(K$3:K4339)))</f>
        <v/>
      </c>
      <c r="N4340" t="str">
        <f>IF(ISBLANK(A4340),"",IF(H4341=0,NETWORKDAYS($H$3,H4340,holiday!$B$2:$B$10),IF(DAY(H4340)&lt;DAY(H4341),NETWORKDAYS($H$3,H4340,holiday!$B$2:$B$10),0)))</f>
        <v/>
      </c>
      <c r="O4340" t="str">
        <f>IF(ISBLANK(A4340),"",SUMIF($A$3:$A4340,O$2,$B$3:$B4340))</f>
        <v/>
      </c>
      <c r="P4340" t="str">
        <f>IF(ISBLANK(A4340),"",SUMIF($A$3:$A4340,P$2,$B$3:$B4340))</f>
        <v/>
      </c>
      <c r="Q4340" t="str">
        <f>IF(ISBLANK(A4340),"",SUMIF($A$3:$A4340,Q$2,$B$3:$B4340))</f>
        <v/>
      </c>
      <c r="R4340" t="str">
        <f>IF(ISBLANK(A4340),"",SUMIF($A$3:$A4340,R$2,$B$3:$B4340))</f>
        <v/>
      </c>
      <c r="T4340" s="2" t="str">
        <f t="shared" si="547"/>
        <v/>
      </c>
      <c r="U4340" s="2" t="str">
        <f t="shared" si="548"/>
        <v/>
      </c>
      <c r="V4340" s="2" t="str">
        <f t="shared" si="549"/>
        <v/>
      </c>
      <c r="W4340" s="2" t="str">
        <f t="shared" si="550"/>
        <v/>
      </c>
    </row>
    <row r="4341" spans="8:23" x14ac:dyDescent="0.3">
      <c r="H4341" s="12">
        <f t="shared" si="543"/>
        <v>0</v>
      </c>
      <c r="I4341" s="2" t="str">
        <f t="shared" si="544"/>
        <v/>
      </c>
      <c r="J4341" s="2" t="str">
        <f>IF(ISBLANK(A4341),"",-SUM(I$3:I4341))</f>
        <v/>
      </c>
      <c r="K4341" s="2" t="str">
        <f t="shared" si="545"/>
        <v/>
      </c>
      <c r="L4341" s="7" t="str">
        <f t="shared" si="546"/>
        <v/>
      </c>
      <c r="M4341" s="7" t="str">
        <f>IF(ISBLANK(A4341),"",K4341/($M$1+SUM(K$3:K4340)))</f>
        <v/>
      </c>
      <c r="N4341" t="str">
        <f>IF(ISBLANK(A4341),"",IF(H4342=0,NETWORKDAYS($H$3,H4341,holiday!$B$2:$B$10),IF(DAY(H4341)&lt;DAY(H4342),NETWORKDAYS($H$3,H4341,holiday!$B$2:$B$10),0)))</f>
        <v/>
      </c>
      <c r="O4341" t="str">
        <f>IF(ISBLANK(A4341),"",SUMIF($A$3:$A4341,O$2,$B$3:$B4341))</f>
        <v/>
      </c>
      <c r="P4341" t="str">
        <f>IF(ISBLANK(A4341),"",SUMIF($A$3:$A4341,P$2,$B$3:$B4341))</f>
        <v/>
      </c>
      <c r="Q4341" t="str">
        <f>IF(ISBLANK(A4341),"",SUMIF($A$3:$A4341,Q$2,$B$3:$B4341))</f>
        <v/>
      </c>
      <c r="R4341" t="str">
        <f>IF(ISBLANK(A4341),"",SUMIF($A$3:$A4341,R$2,$B$3:$B4341))</f>
        <v/>
      </c>
      <c r="T4341" s="2" t="str">
        <f t="shared" si="547"/>
        <v/>
      </c>
      <c r="U4341" s="2" t="str">
        <f t="shared" si="548"/>
        <v/>
      </c>
      <c r="V4341" s="2" t="str">
        <f t="shared" si="549"/>
        <v/>
      </c>
      <c r="W4341" s="2" t="str">
        <f t="shared" si="550"/>
        <v/>
      </c>
    </row>
    <row r="4342" spans="8:23" x14ac:dyDescent="0.3">
      <c r="H4342" s="12">
        <f t="shared" si="543"/>
        <v>0</v>
      </c>
      <c r="I4342" s="2" t="str">
        <f t="shared" si="544"/>
        <v/>
      </c>
      <c r="J4342" s="2" t="str">
        <f>IF(ISBLANK(A4342),"",-SUM(I$3:I4342))</f>
        <v/>
      </c>
      <c r="K4342" s="2" t="str">
        <f t="shared" si="545"/>
        <v/>
      </c>
      <c r="L4342" s="7" t="str">
        <f t="shared" si="546"/>
        <v/>
      </c>
      <c r="M4342" s="7" t="str">
        <f>IF(ISBLANK(A4342),"",K4342/($M$1+SUM(K$3:K4341)))</f>
        <v/>
      </c>
      <c r="N4342" t="str">
        <f>IF(ISBLANK(A4342),"",IF(H4343=0,NETWORKDAYS($H$3,H4342,holiday!$B$2:$B$10),IF(DAY(H4342)&lt;DAY(H4343),NETWORKDAYS($H$3,H4342,holiday!$B$2:$B$10),0)))</f>
        <v/>
      </c>
      <c r="O4342" t="str">
        <f>IF(ISBLANK(A4342),"",SUMIF($A$3:$A4342,O$2,$B$3:$B4342))</f>
        <v/>
      </c>
      <c r="P4342" t="str">
        <f>IF(ISBLANK(A4342),"",SUMIF($A$3:$A4342,P$2,$B$3:$B4342))</f>
        <v/>
      </c>
      <c r="Q4342" t="str">
        <f>IF(ISBLANK(A4342),"",SUMIF($A$3:$A4342,Q$2,$B$3:$B4342))</f>
        <v/>
      </c>
      <c r="R4342" t="str">
        <f>IF(ISBLANK(A4342),"",SUMIF($A$3:$A4342,R$2,$B$3:$B4342))</f>
        <v/>
      </c>
      <c r="T4342" s="2" t="str">
        <f t="shared" si="547"/>
        <v/>
      </c>
      <c r="U4342" s="2" t="str">
        <f t="shared" si="548"/>
        <v/>
      </c>
      <c r="V4342" s="2" t="str">
        <f t="shared" si="549"/>
        <v/>
      </c>
      <c r="W4342" s="2" t="str">
        <f t="shared" si="550"/>
        <v/>
      </c>
    </row>
    <row r="4343" spans="8:23" x14ac:dyDescent="0.3">
      <c r="H4343" s="12">
        <f t="shared" si="543"/>
        <v>0</v>
      </c>
      <c r="I4343" s="2" t="str">
        <f t="shared" si="544"/>
        <v/>
      </c>
      <c r="J4343" s="2" t="str">
        <f>IF(ISBLANK(A4343),"",-SUM(I$3:I4343))</f>
        <v/>
      </c>
      <c r="K4343" s="2" t="str">
        <f t="shared" si="545"/>
        <v/>
      </c>
      <c r="L4343" s="7" t="str">
        <f t="shared" si="546"/>
        <v/>
      </c>
      <c r="M4343" s="7" t="str">
        <f>IF(ISBLANK(A4343),"",K4343/($M$1+SUM(K$3:K4342)))</f>
        <v/>
      </c>
      <c r="N4343" t="str">
        <f>IF(ISBLANK(A4343),"",IF(H4344=0,NETWORKDAYS($H$3,H4343,holiday!$B$2:$B$10),IF(DAY(H4343)&lt;DAY(H4344),NETWORKDAYS($H$3,H4343,holiday!$B$2:$B$10),0)))</f>
        <v/>
      </c>
      <c r="O4343" t="str">
        <f>IF(ISBLANK(A4343),"",SUMIF($A$3:$A4343,O$2,$B$3:$B4343))</f>
        <v/>
      </c>
      <c r="P4343" t="str">
        <f>IF(ISBLANK(A4343),"",SUMIF($A$3:$A4343,P$2,$B$3:$B4343))</f>
        <v/>
      </c>
      <c r="Q4343" t="str">
        <f>IF(ISBLANK(A4343),"",SUMIF($A$3:$A4343,Q$2,$B$3:$B4343))</f>
        <v/>
      </c>
      <c r="R4343" t="str">
        <f>IF(ISBLANK(A4343),"",SUMIF($A$3:$A4343,R$2,$B$3:$B4343))</f>
        <v/>
      </c>
      <c r="T4343" s="2" t="str">
        <f t="shared" si="547"/>
        <v/>
      </c>
      <c r="U4343" s="2" t="str">
        <f t="shared" si="548"/>
        <v/>
      </c>
      <c r="V4343" s="2" t="str">
        <f t="shared" si="549"/>
        <v/>
      </c>
      <c r="W4343" s="2" t="str">
        <f t="shared" si="550"/>
        <v/>
      </c>
    </row>
    <row r="4344" spans="8:23" x14ac:dyDescent="0.3">
      <c r="H4344" s="12">
        <f t="shared" si="543"/>
        <v>0</v>
      </c>
      <c r="I4344" s="2" t="str">
        <f t="shared" si="544"/>
        <v/>
      </c>
      <c r="J4344" s="2" t="str">
        <f>IF(ISBLANK(A4344),"",-SUM(I$3:I4344))</f>
        <v/>
      </c>
      <c r="K4344" s="2" t="str">
        <f t="shared" si="545"/>
        <v/>
      </c>
      <c r="L4344" s="7" t="str">
        <f t="shared" si="546"/>
        <v/>
      </c>
      <c r="M4344" s="7" t="str">
        <f>IF(ISBLANK(A4344),"",K4344/($M$1+SUM(K$3:K4343)))</f>
        <v/>
      </c>
      <c r="N4344" t="str">
        <f>IF(ISBLANK(A4344),"",IF(H4345=0,NETWORKDAYS($H$3,H4344,holiday!$B$2:$B$10),IF(DAY(H4344)&lt;DAY(H4345),NETWORKDAYS($H$3,H4344,holiday!$B$2:$B$10),0)))</f>
        <v/>
      </c>
      <c r="O4344" t="str">
        <f>IF(ISBLANK(A4344),"",SUMIF($A$3:$A4344,O$2,$B$3:$B4344))</f>
        <v/>
      </c>
      <c r="P4344" t="str">
        <f>IF(ISBLANK(A4344),"",SUMIF($A$3:$A4344,P$2,$B$3:$B4344))</f>
        <v/>
      </c>
      <c r="Q4344" t="str">
        <f>IF(ISBLANK(A4344),"",SUMIF($A$3:$A4344,Q$2,$B$3:$B4344))</f>
        <v/>
      </c>
      <c r="R4344" t="str">
        <f>IF(ISBLANK(A4344),"",SUMIF($A$3:$A4344,R$2,$B$3:$B4344))</f>
        <v/>
      </c>
      <c r="T4344" s="2" t="str">
        <f t="shared" si="547"/>
        <v/>
      </c>
      <c r="U4344" s="2" t="str">
        <f t="shared" si="548"/>
        <v/>
      </c>
      <c r="V4344" s="2" t="str">
        <f t="shared" si="549"/>
        <v/>
      </c>
      <c r="W4344" s="2" t="str">
        <f t="shared" si="550"/>
        <v/>
      </c>
    </row>
    <row r="4345" spans="8:23" x14ac:dyDescent="0.3">
      <c r="H4345" s="12">
        <f t="shared" si="543"/>
        <v>0</v>
      </c>
      <c r="I4345" s="2" t="str">
        <f t="shared" si="544"/>
        <v/>
      </c>
      <c r="J4345" s="2" t="str">
        <f>IF(ISBLANK(A4345),"",-SUM(I$3:I4345))</f>
        <v/>
      </c>
      <c r="K4345" s="2" t="str">
        <f t="shared" si="545"/>
        <v/>
      </c>
      <c r="L4345" s="7" t="str">
        <f t="shared" si="546"/>
        <v/>
      </c>
      <c r="M4345" s="7" t="str">
        <f>IF(ISBLANK(A4345),"",K4345/($M$1+SUM(K$3:K4344)))</f>
        <v/>
      </c>
      <c r="N4345" t="str">
        <f>IF(ISBLANK(A4345),"",IF(H4346=0,NETWORKDAYS($H$3,H4345,holiday!$B$2:$B$10),IF(DAY(H4345)&lt;DAY(H4346),NETWORKDAYS($H$3,H4345,holiday!$B$2:$B$10),0)))</f>
        <v/>
      </c>
      <c r="O4345" t="str">
        <f>IF(ISBLANK(A4345),"",SUMIF($A$3:$A4345,O$2,$B$3:$B4345))</f>
        <v/>
      </c>
      <c r="P4345" t="str">
        <f>IF(ISBLANK(A4345),"",SUMIF($A$3:$A4345,P$2,$B$3:$B4345))</f>
        <v/>
      </c>
      <c r="Q4345" t="str">
        <f>IF(ISBLANK(A4345),"",SUMIF($A$3:$A4345,Q$2,$B$3:$B4345))</f>
        <v/>
      </c>
      <c r="R4345" t="str">
        <f>IF(ISBLANK(A4345),"",SUMIF($A$3:$A4345,R$2,$B$3:$B4345))</f>
        <v/>
      </c>
      <c r="T4345" s="2" t="str">
        <f t="shared" si="547"/>
        <v/>
      </c>
      <c r="U4345" s="2" t="str">
        <f t="shared" si="548"/>
        <v/>
      </c>
      <c r="V4345" s="2" t="str">
        <f t="shared" si="549"/>
        <v/>
      </c>
      <c r="W4345" s="2" t="str">
        <f t="shared" si="550"/>
        <v/>
      </c>
    </row>
    <row r="4346" spans="8:23" x14ac:dyDescent="0.3">
      <c r="H4346" s="12">
        <f t="shared" si="543"/>
        <v>0</v>
      </c>
      <c r="I4346" s="2" t="str">
        <f t="shared" si="544"/>
        <v/>
      </c>
      <c r="J4346" s="2" t="str">
        <f>IF(ISBLANK(A4346),"",-SUM(I$3:I4346))</f>
        <v/>
      </c>
      <c r="K4346" s="2" t="str">
        <f t="shared" si="545"/>
        <v/>
      </c>
      <c r="L4346" s="7" t="str">
        <f t="shared" si="546"/>
        <v/>
      </c>
      <c r="M4346" s="7" t="str">
        <f>IF(ISBLANK(A4346),"",K4346/($M$1+SUM(K$3:K4345)))</f>
        <v/>
      </c>
      <c r="N4346" t="str">
        <f>IF(ISBLANK(A4346),"",IF(H4347=0,NETWORKDAYS($H$3,H4346,holiday!$B$2:$B$10),IF(DAY(H4346)&lt;DAY(H4347),NETWORKDAYS($H$3,H4346,holiday!$B$2:$B$10),0)))</f>
        <v/>
      </c>
      <c r="O4346" t="str">
        <f>IF(ISBLANK(A4346),"",SUMIF($A$3:$A4346,O$2,$B$3:$B4346))</f>
        <v/>
      </c>
      <c r="P4346" t="str">
        <f>IF(ISBLANK(A4346),"",SUMIF($A$3:$A4346,P$2,$B$3:$B4346))</f>
        <v/>
      </c>
      <c r="Q4346" t="str">
        <f>IF(ISBLANK(A4346),"",SUMIF($A$3:$A4346,Q$2,$B$3:$B4346))</f>
        <v/>
      </c>
      <c r="R4346" t="str">
        <f>IF(ISBLANK(A4346),"",SUMIF($A$3:$A4346,R$2,$B$3:$B4346))</f>
        <v/>
      </c>
      <c r="T4346" s="2" t="str">
        <f t="shared" si="547"/>
        <v/>
      </c>
      <c r="U4346" s="2" t="str">
        <f t="shared" si="548"/>
        <v/>
      </c>
      <c r="V4346" s="2" t="str">
        <f t="shared" si="549"/>
        <v/>
      </c>
      <c r="W4346" s="2" t="str">
        <f t="shared" si="550"/>
        <v/>
      </c>
    </row>
    <row r="4347" spans="8:23" x14ac:dyDescent="0.3">
      <c r="H4347" s="12">
        <f t="shared" si="543"/>
        <v>0</v>
      </c>
      <c r="I4347" s="2" t="str">
        <f t="shared" si="544"/>
        <v/>
      </c>
      <c r="J4347" s="2" t="str">
        <f>IF(ISBLANK(A4347),"",-SUM(I$3:I4347))</f>
        <v/>
      </c>
      <c r="K4347" s="2" t="str">
        <f t="shared" si="545"/>
        <v/>
      </c>
      <c r="L4347" s="7" t="str">
        <f t="shared" si="546"/>
        <v/>
      </c>
      <c r="M4347" s="7" t="str">
        <f>IF(ISBLANK(A4347),"",K4347/($M$1+SUM(K$3:K4346)))</f>
        <v/>
      </c>
      <c r="N4347" t="str">
        <f>IF(ISBLANK(A4347),"",IF(H4348=0,NETWORKDAYS($H$3,H4347,holiday!$B$2:$B$10),IF(DAY(H4347)&lt;DAY(H4348),NETWORKDAYS($H$3,H4347,holiday!$B$2:$B$10),0)))</f>
        <v/>
      </c>
      <c r="O4347" t="str">
        <f>IF(ISBLANK(A4347),"",SUMIF($A$3:$A4347,O$2,$B$3:$B4347))</f>
        <v/>
      </c>
      <c r="P4347" t="str">
        <f>IF(ISBLANK(A4347),"",SUMIF($A$3:$A4347,P$2,$B$3:$B4347))</f>
        <v/>
      </c>
      <c r="Q4347" t="str">
        <f>IF(ISBLANK(A4347),"",SUMIF($A$3:$A4347,Q$2,$B$3:$B4347))</f>
        <v/>
      </c>
      <c r="R4347" t="str">
        <f>IF(ISBLANK(A4347),"",SUMIF($A$3:$A4347,R$2,$B$3:$B4347))</f>
        <v/>
      </c>
      <c r="T4347" s="2" t="str">
        <f t="shared" si="547"/>
        <v/>
      </c>
      <c r="U4347" s="2" t="str">
        <f t="shared" si="548"/>
        <v/>
      </c>
      <c r="V4347" s="2" t="str">
        <f t="shared" si="549"/>
        <v/>
      </c>
      <c r="W4347" s="2" t="str">
        <f t="shared" si="550"/>
        <v/>
      </c>
    </row>
    <row r="4348" spans="8:23" x14ac:dyDescent="0.3">
      <c r="H4348" s="12">
        <f t="shared" si="543"/>
        <v>0</v>
      </c>
      <c r="I4348" s="2" t="str">
        <f t="shared" si="544"/>
        <v/>
      </c>
      <c r="J4348" s="2" t="str">
        <f>IF(ISBLANK(A4348),"",-SUM(I$3:I4348))</f>
        <v/>
      </c>
      <c r="K4348" s="2" t="str">
        <f t="shared" si="545"/>
        <v/>
      </c>
      <c r="L4348" s="7" t="str">
        <f t="shared" si="546"/>
        <v/>
      </c>
      <c r="M4348" s="7" t="str">
        <f>IF(ISBLANK(A4348),"",K4348/($M$1+SUM(K$3:K4347)))</f>
        <v/>
      </c>
      <c r="N4348" t="str">
        <f>IF(ISBLANK(A4348),"",IF(H4349=0,NETWORKDAYS($H$3,H4348,holiday!$B$2:$B$10),IF(DAY(H4348)&lt;DAY(H4349),NETWORKDAYS($H$3,H4348,holiday!$B$2:$B$10),0)))</f>
        <v/>
      </c>
      <c r="O4348" t="str">
        <f>IF(ISBLANK(A4348),"",SUMIF($A$3:$A4348,O$2,$B$3:$B4348))</f>
        <v/>
      </c>
      <c r="P4348" t="str">
        <f>IF(ISBLANK(A4348),"",SUMIF($A$3:$A4348,P$2,$B$3:$B4348))</f>
        <v/>
      </c>
      <c r="Q4348" t="str">
        <f>IF(ISBLANK(A4348),"",SUMIF($A$3:$A4348,Q$2,$B$3:$B4348))</f>
        <v/>
      </c>
      <c r="R4348" t="str">
        <f>IF(ISBLANK(A4348),"",SUMIF($A$3:$A4348,R$2,$B$3:$B4348))</f>
        <v/>
      </c>
      <c r="T4348" s="2" t="str">
        <f t="shared" si="547"/>
        <v/>
      </c>
      <c r="U4348" s="2" t="str">
        <f t="shared" si="548"/>
        <v/>
      </c>
      <c r="V4348" s="2" t="str">
        <f t="shared" si="549"/>
        <v/>
      </c>
      <c r="W4348" s="2" t="str">
        <f t="shared" si="550"/>
        <v/>
      </c>
    </row>
    <row r="4349" spans="8:23" x14ac:dyDescent="0.3">
      <c r="H4349" s="12">
        <f t="shared" si="543"/>
        <v>0</v>
      </c>
      <c r="I4349" s="2" t="str">
        <f t="shared" si="544"/>
        <v/>
      </c>
      <c r="J4349" s="2" t="str">
        <f>IF(ISBLANK(A4349),"",-SUM(I$3:I4349))</f>
        <v/>
      </c>
      <c r="K4349" s="2" t="str">
        <f t="shared" si="545"/>
        <v/>
      </c>
      <c r="L4349" s="7" t="str">
        <f t="shared" si="546"/>
        <v/>
      </c>
      <c r="M4349" s="7" t="str">
        <f>IF(ISBLANK(A4349),"",K4349/($M$1+SUM(K$3:K4348)))</f>
        <v/>
      </c>
      <c r="N4349" t="str">
        <f>IF(ISBLANK(A4349),"",IF(H4350=0,NETWORKDAYS($H$3,H4349,holiday!$B$2:$B$10),IF(DAY(H4349)&lt;DAY(H4350),NETWORKDAYS($H$3,H4349,holiday!$B$2:$B$10),0)))</f>
        <v/>
      </c>
      <c r="O4349" t="str">
        <f>IF(ISBLANK(A4349),"",SUMIF($A$3:$A4349,O$2,$B$3:$B4349))</f>
        <v/>
      </c>
      <c r="P4349" t="str">
        <f>IF(ISBLANK(A4349),"",SUMIF($A$3:$A4349,P$2,$B$3:$B4349))</f>
        <v/>
      </c>
      <c r="Q4349" t="str">
        <f>IF(ISBLANK(A4349),"",SUMIF($A$3:$A4349,Q$2,$B$3:$B4349))</f>
        <v/>
      </c>
      <c r="R4349" t="str">
        <f>IF(ISBLANK(A4349),"",SUMIF($A$3:$A4349,R$2,$B$3:$B4349))</f>
        <v/>
      </c>
      <c r="T4349" s="2" t="str">
        <f t="shared" si="547"/>
        <v/>
      </c>
      <c r="U4349" s="2" t="str">
        <f t="shared" si="548"/>
        <v/>
      </c>
      <c r="V4349" s="2" t="str">
        <f t="shared" si="549"/>
        <v/>
      </c>
      <c r="W4349" s="2" t="str">
        <f t="shared" si="550"/>
        <v/>
      </c>
    </row>
    <row r="4350" spans="8:23" x14ac:dyDescent="0.3">
      <c r="H4350" s="12">
        <f t="shared" si="543"/>
        <v>0</v>
      </c>
      <c r="I4350" s="2" t="str">
        <f t="shared" si="544"/>
        <v/>
      </c>
      <c r="J4350" s="2" t="str">
        <f>IF(ISBLANK(A4350),"",-SUM(I$3:I4350))</f>
        <v/>
      </c>
      <c r="K4350" s="2" t="str">
        <f t="shared" si="545"/>
        <v/>
      </c>
      <c r="L4350" s="7" t="str">
        <f t="shared" si="546"/>
        <v/>
      </c>
      <c r="M4350" s="7" t="str">
        <f>IF(ISBLANK(A4350),"",K4350/($M$1+SUM(K$3:K4349)))</f>
        <v/>
      </c>
      <c r="N4350" t="str">
        <f>IF(ISBLANK(A4350),"",IF(H4351=0,NETWORKDAYS($H$3,H4350,holiday!$B$2:$B$10),IF(DAY(H4350)&lt;DAY(H4351),NETWORKDAYS($H$3,H4350,holiday!$B$2:$B$10),0)))</f>
        <v/>
      </c>
      <c r="O4350" t="str">
        <f>IF(ISBLANK(A4350),"",SUMIF($A$3:$A4350,O$2,$B$3:$B4350))</f>
        <v/>
      </c>
      <c r="P4350" t="str">
        <f>IF(ISBLANK(A4350),"",SUMIF($A$3:$A4350,P$2,$B$3:$B4350))</f>
        <v/>
      </c>
      <c r="Q4350" t="str">
        <f>IF(ISBLANK(A4350),"",SUMIF($A$3:$A4350,Q$2,$B$3:$B4350))</f>
        <v/>
      </c>
      <c r="R4350" t="str">
        <f>IF(ISBLANK(A4350),"",SUMIF($A$3:$A4350,R$2,$B$3:$B4350))</f>
        <v/>
      </c>
      <c r="T4350" s="2" t="str">
        <f t="shared" si="547"/>
        <v/>
      </c>
      <c r="U4350" s="2" t="str">
        <f t="shared" si="548"/>
        <v/>
      </c>
      <c r="V4350" s="2" t="str">
        <f t="shared" si="549"/>
        <v/>
      </c>
      <c r="W4350" s="2" t="str">
        <f t="shared" si="550"/>
        <v/>
      </c>
    </row>
    <row r="4351" spans="8:23" x14ac:dyDescent="0.3">
      <c r="H4351" s="12">
        <f t="shared" si="543"/>
        <v>0</v>
      </c>
      <c r="I4351" s="2" t="str">
        <f t="shared" si="544"/>
        <v/>
      </c>
      <c r="J4351" s="2" t="str">
        <f>IF(ISBLANK(A4351),"",-SUM(I$3:I4351))</f>
        <v/>
      </c>
      <c r="K4351" s="2" t="str">
        <f t="shared" si="545"/>
        <v/>
      </c>
      <c r="L4351" s="7" t="str">
        <f t="shared" si="546"/>
        <v/>
      </c>
      <c r="M4351" s="7" t="str">
        <f>IF(ISBLANK(A4351),"",K4351/($M$1+SUM(K$3:K4350)))</f>
        <v/>
      </c>
      <c r="N4351" t="str">
        <f>IF(ISBLANK(A4351),"",IF(H4352=0,NETWORKDAYS($H$3,H4351,holiday!$B$2:$B$10),IF(DAY(H4351)&lt;DAY(H4352),NETWORKDAYS($H$3,H4351,holiday!$B$2:$B$10),0)))</f>
        <v/>
      </c>
      <c r="O4351" t="str">
        <f>IF(ISBLANK(A4351),"",SUMIF($A$3:$A4351,O$2,$B$3:$B4351))</f>
        <v/>
      </c>
      <c r="P4351" t="str">
        <f>IF(ISBLANK(A4351),"",SUMIF($A$3:$A4351,P$2,$B$3:$B4351))</f>
        <v/>
      </c>
      <c r="Q4351" t="str">
        <f>IF(ISBLANK(A4351),"",SUMIF($A$3:$A4351,Q$2,$B$3:$B4351))</f>
        <v/>
      </c>
      <c r="R4351" t="str">
        <f>IF(ISBLANK(A4351),"",SUMIF($A$3:$A4351,R$2,$B$3:$B4351))</f>
        <v/>
      </c>
      <c r="T4351" s="2" t="str">
        <f t="shared" si="547"/>
        <v/>
      </c>
      <c r="U4351" s="2" t="str">
        <f t="shared" si="548"/>
        <v/>
      </c>
      <c r="V4351" s="2" t="str">
        <f t="shared" si="549"/>
        <v/>
      </c>
      <c r="W4351" s="2" t="str">
        <f t="shared" si="550"/>
        <v/>
      </c>
    </row>
    <row r="4352" spans="8:23" x14ac:dyDescent="0.3">
      <c r="H4352" s="12">
        <f t="shared" si="543"/>
        <v>0</v>
      </c>
      <c r="I4352" s="2" t="str">
        <f t="shared" si="544"/>
        <v/>
      </c>
      <c r="J4352" s="2" t="str">
        <f>IF(ISBLANK(A4352),"",-SUM(I$3:I4352))</f>
        <v/>
      </c>
      <c r="K4352" s="2" t="str">
        <f t="shared" si="545"/>
        <v/>
      </c>
      <c r="L4352" s="7" t="str">
        <f t="shared" si="546"/>
        <v/>
      </c>
      <c r="M4352" s="7" t="str">
        <f>IF(ISBLANK(A4352),"",K4352/($M$1+SUM(K$3:K4351)))</f>
        <v/>
      </c>
      <c r="N4352" t="str">
        <f>IF(ISBLANK(A4352),"",IF(H4353=0,NETWORKDAYS($H$3,H4352,holiday!$B$2:$B$10),IF(DAY(H4352)&lt;DAY(H4353),NETWORKDAYS($H$3,H4352,holiday!$B$2:$B$10),0)))</f>
        <v/>
      </c>
      <c r="O4352" t="str">
        <f>IF(ISBLANK(A4352),"",SUMIF($A$3:$A4352,O$2,$B$3:$B4352))</f>
        <v/>
      </c>
      <c r="P4352" t="str">
        <f>IF(ISBLANK(A4352),"",SUMIF($A$3:$A4352,P$2,$B$3:$B4352))</f>
        <v/>
      </c>
      <c r="Q4352" t="str">
        <f>IF(ISBLANK(A4352),"",SUMIF($A$3:$A4352,Q$2,$B$3:$B4352))</f>
        <v/>
      </c>
      <c r="R4352" t="str">
        <f>IF(ISBLANK(A4352),"",SUMIF($A$3:$A4352,R$2,$B$3:$B4352))</f>
        <v/>
      </c>
      <c r="T4352" s="2" t="str">
        <f t="shared" si="547"/>
        <v/>
      </c>
      <c r="U4352" s="2" t="str">
        <f t="shared" si="548"/>
        <v/>
      </c>
      <c r="V4352" s="2" t="str">
        <f t="shared" si="549"/>
        <v/>
      </c>
      <c r="W4352" s="2" t="str">
        <f t="shared" si="550"/>
        <v/>
      </c>
    </row>
    <row r="4353" spans="8:23" x14ac:dyDescent="0.3">
      <c r="H4353" s="12">
        <f t="shared" si="543"/>
        <v>0</v>
      </c>
      <c r="I4353" s="2" t="str">
        <f t="shared" si="544"/>
        <v/>
      </c>
      <c r="J4353" s="2" t="str">
        <f>IF(ISBLANK(A4353),"",-SUM(I$3:I4353))</f>
        <v/>
      </c>
      <c r="K4353" s="2" t="str">
        <f t="shared" si="545"/>
        <v/>
      </c>
      <c r="L4353" s="7" t="str">
        <f t="shared" si="546"/>
        <v/>
      </c>
      <c r="M4353" s="7" t="str">
        <f>IF(ISBLANK(A4353),"",K4353/($M$1+SUM(K$3:K4352)))</f>
        <v/>
      </c>
      <c r="N4353" t="str">
        <f>IF(ISBLANK(A4353),"",IF(H4354=0,NETWORKDAYS($H$3,H4353,holiday!$B$2:$B$10),IF(DAY(H4353)&lt;DAY(H4354),NETWORKDAYS($H$3,H4353,holiday!$B$2:$B$10),0)))</f>
        <v/>
      </c>
      <c r="O4353" t="str">
        <f>IF(ISBLANK(A4353),"",SUMIF($A$3:$A4353,O$2,$B$3:$B4353))</f>
        <v/>
      </c>
      <c r="P4353" t="str">
        <f>IF(ISBLANK(A4353),"",SUMIF($A$3:$A4353,P$2,$B$3:$B4353))</f>
        <v/>
      </c>
      <c r="Q4353" t="str">
        <f>IF(ISBLANK(A4353),"",SUMIF($A$3:$A4353,Q$2,$B$3:$B4353))</f>
        <v/>
      </c>
      <c r="R4353" t="str">
        <f>IF(ISBLANK(A4353),"",SUMIF($A$3:$A4353,R$2,$B$3:$B4353))</f>
        <v/>
      </c>
      <c r="T4353" s="2" t="str">
        <f t="shared" si="547"/>
        <v/>
      </c>
      <c r="U4353" s="2" t="str">
        <f t="shared" si="548"/>
        <v/>
      </c>
      <c r="V4353" s="2" t="str">
        <f t="shared" si="549"/>
        <v/>
      </c>
      <c r="W4353" s="2" t="str">
        <f t="shared" si="550"/>
        <v/>
      </c>
    </row>
    <row r="4354" spans="8:23" x14ac:dyDescent="0.3">
      <c r="H4354" s="12">
        <f t="shared" si="543"/>
        <v>0</v>
      </c>
      <c r="I4354" s="2" t="str">
        <f t="shared" si="544"/>
        <v/>
      </c>
      <c r="J4354" s="2" t="str">
        <f>IF(ISBLANK(A4354),"",-SUM(I$3:I4354))</f>
        <v/>
      </c>
      <c r="K4354" s="2" t="str">
        <f t="shared" si="545"/>
        <v/>
      </c>
      <c r="L4354" s="7" t="str">
        <f t="shared" si="546"/>
        <v/>
      </c>
      <c r="M4354" s="7" t="str">
        <f>IF(ISBLANK(A4354),"",K4354/($M$1+SUM(K$3:K4353)))</f>
        <v/>
      </c>
      <c r="N4354" t="str">
        <f>IF(ISBLANK(A4354),"",IF(H4355=0,NETWORKDAYS($H$3,H4354,holiday!$B$2:$B$10),IF(DAY(H4354)&lt;DAY(H4355),NETWORKDAYS($H$3,H4354,holiday!$B$2:$B$10),0)))</f>
        <v/>
      </c>
      <c r="O4354" t="str">
        <f>IF(ISBLANK(A4354),"",SUMIF($A$3:$A4354,O$2,$B$3:$B4354))</f>
        <v/>
      </c>
      <c r="P4354" t="str">
        <f>IF(ISBLANK(A4354),"",SUMIF($A$3:$A4354,P$2,$B$3:$B4354))</f>
        <v/>
      </c>
      <c r="Q4354" t="str">
        <f>IF(ISBLANK(A4354),"",SUMIF($A$3:$A4354,Q$2,$B$3:$B4354))</f>
        <v/>
      </c>
      <c r="R4354" t="str">
        <f>IF(ISBLANK(A4354),"",SUMIF($A$3:$A4354,R$2,$B$3:$B4354))</f>
        <v/>
      </c>
      <c r="T4354" s="2" t="str">
        <f t="shared" si="547"/>
        <v/>
      </c>
      <c r="U4354" s="2" t="str">
        <f t="shared" si="548"/>
        <v/>
      </c>
      <c r="V4354" s="2" t="str">
        <f t="shared" si="549"/>
        <v/>
      </c>
      <c r="W4354" s="2" t="str">
        <f t="shared" si="550"/>
        <v/>
      </c>
    </row>
    <row r="4355" spans="8:23" x14ac:dyDescent="0.3">
      <c r="H4355" s="12">
        <f t="shared" si="543"/>
        <v>0</v>
      </c>
      <c r="I4355" s="2" t="str">
        <f t="shared" si="544"/>
        <v/>
      </c>
      <c r="J4355" s="2" t="str">
        <f>IF(ISBLANK(A4355),"",-SUM(I$3:I4355))</f>
        <v/>
      </c>
      <c r="K4355" s="2" t="str">
        <f t="shared" si="545"/>
        <v/>
      </c>
      <c r="L4355" s="7" t="str">
        <f t="shared" si="546"/>
        <v/>
      </c>
      <c r="M4355" s="7" t="str">
        <f>IF(ISBLANK(A4355),"",K4355/($M$1+SUM(K$3:K4354)))</f>
        <v/>
      </c>
      <c r="N4355" t="str">
        <f>IF(ISBLANK(A4355),"",IF(H4356=0,NETWORKDAYS($H$3,H4355,holiday!$B$2:$B$10),IF(DAY(H4355)&lt;DAY(H4356),NETWORKDAYS($H$3,H4355,holiday!$B$2:$B$10),0)))</f>
        <v/>
      </c>
      <c r="O4355" t="str">
        <f>IF(ISBLANK(A4355),"",SUMIF($A$3:$A4355,O$2,$B$3:$B4355))</f>
        <v/>
      </c>
      <c r="P4355" t="str">
        <f>IF(ISBLANK(A4355),"",SUMIF($A$3:$A4355,P$2,$B$3:$B4355))</f>
        <v/>
      </c>
      <c r="Q4355" t="str">
        <f>IF(ISBLANK(A4355),"",SUMIF($A$3:$A4355,Q$2,$B$3:$B4355))</f>
        <v/>
      </c>
      <c r="R4355" t="str">
        <f>IF(ISBLANK(A4355),"",SUMIF($A$3:$A4355,R$2,$B$3:$B4355))</f>
        <v/>
      </c>
      <c r="T4355" s="2" t="str">
        <f t="shared" si="547"/>
        <v/>
      </c>
      <c r="U4355" s="2" t="str">
        <f t="shared" si="548"/>
        <v/>
      </c>
      <c r="V4355" s="2" t="str">
        <f t="shared" si="549"/>
        <v/>
      </c>
      <c r="W4355" s="2" t="str">
        <f t="shared" si="550"/>
        <v/>
      </c>
    </row>
    <row r="4356" spans="8:23" x14ac:dyDescent="0.3">
      <c r="H4356" s="12">
        <f t="shared" ref="H4356:H4419" si="551">IF(ISBLANK(D4356),,LEFT(D4356,LEN(D4356)-6)*1)</f>
        <v>0</v>
      </c>
      <c r="I4356" s="2" t="str">
        <f t="shared" si="544"/>
        <v/>
      </c>
      <c r="J4356" s="2" t="str">
        <f>IF(ISBLANK(A4356),"",-SUM(I$3:I4356))</f>
        <v/>
      </c>
      <c r="K4356" s="2" t="str">
        <f t="shared" si="545"/>
        <v/>
      </c>
      <c r="L4356" s="7" t="str">
        <f t="shared" si="546"/>
        <v/>
      </c>
      <c r="M4356" s="7" t="str">
        <f>IF(ISBLANK(A4356),"",K4356/($M$1+SUM(K$3:K4355)))</f>
        <v/>
      </c>
      <c r="N4356" t="str">
        <f>IF(ISBLANK(A4356),"",IF(H4357=0,NETWORKDAYS($H$3,H4356,holiday!$B$2:$B$10),IF(DAY(H4356)&lt;DAY(H4357),NETWORKDAYS($H$3,H4356,holiday!$B$2:$B$10),0)))</f>
        <v/>
      </c>
      <c r="O4356" t="str">
        <f>IF(ISBLANK(A4356),"",SUMIF($A$3:$A4356,O$2,$B$3:$B4356))</f>
        <v/>
      </c>
      <c r="P4356" t="str">
        <f>IF(ISBLANK(A4356),"",SUMIF($A$3:$A4356,P$2,$B$3:$B4356))</f>
        <v/>
      </c>
      <c r="Q4356" t="str">
        <f>IF(ISBLANK(A4356),"",SUMIF($A$3:$A4356,Q$2,$B$3:$B4356))</f>
        <v/>
      </c>
      <c r="R4356" t="str">
        <f>IF(ISBLANK(A4356),"",SUMIF($A$3:$A4356,R$2,$B$3:$B4356))</f>
        <v/>
      </c>
      <c r="T4356" s="2" t="str">
        <f t="shared" si="547"/>
        <v/>
      </c>
      <c r="U4356" s="2" t="str">
        <f t="shared" si="548"/>
        <v/>
      </c>
      <c r="V4356" s="2" t="str">
        <f t="shared" si="549"/>
        <v/>
      </c>
      <c r="W4356" s="2" t="str">
        <f t="shared" si="550"/>
        <v/>
      </c>
    </row>
    <row r="4357" spans="8:23" x14ac:dyDescent="0.3">
      <c r="H4357" s="12">
        <f t="shared" si="551"/>
        <v>0</v>
      </c>
      <c r="I4357" s="2" t="str">
        <f t="shared" si="544"/>
        <v/>
      </c>
      <c r="J4357" s="2" t="str">
        <f>IF(ISBLANK(A4357),"",-SUM(I$3:I4357))</f>
        <v/>
      </c>
      <c r="K4357" s="2" t="str">
        <f t="shared" si="545"/>
        <v/>
      </c>
      <c r="L4357" s="7" t="str">
        <f t="shared" si="546"/>
        <v/>
      </c>
      <c r="M4357" s="7" t="str">
        <f>IF(ISBLANK(A4357),"",K4357/($M$1+SUM(K$3:K4356)))</f>
        <v/>
      </c>
      <c r="N4357" t="str">
        <f>IF(ISBLANK(A4357),"",IF(H4358=0,NETWORKDAYS($H$3,H4357,holiday!$B$2:$B$10),IF(DAY(H4357)&lt;DAY(H4358),NETWORKDAYS($H$3,H4357,holiday!$B$2:$B$10),0)))</f>
        <v/>
      </c>
      <c r="O4357" t="str">
        <f>IF(ISBLANK(A4357),"",SUMIF($A$3:$A4357,O$2,$B$3:$B4357))</f>
        <v/>
      </c>
      <c r="P4357" t="str">
        <f>IF(ISBLANK(A4357),"",SUMIF($A$3:$A4357,P$2,$B$3:$B4357))</f>
        <v/>
      </c>
      <c r="Q4357" t="str">
        <f>IF(ISBLANK(A4357),"",SUMIF($A$3:$A4357,Q$2,$B$3:$B4357))</f>
        <v/>
      </c>
      <c r="R4357" t="str">
        <f>IF(ISBLANK(A4357),"",SUMIF($A$3:$A4357,R$2,$B$3:$B4357))</f>
        <v/>
      </c>
      <c r="T4357" s="2" t="str">
        <f t="shared" si="547"/>
        <v/>
      </c>
      <c r="U4357" s="2" t="str">
        <f t="shared" si="548"/>
        <v/>
      </c>
      <c r="V4357" s="2" t="str">
        <f t="shared" si="549"/>
        <v/>
      </c>
      <c r="W4357" s="2" t="str">
        <f t="shared" si="550"/>
        <v/>
      </c>
    </row>
    <row r="4358" spans="8:23" x14ac:dyDescent="0.3">
      <c r="H4358" s="12">
        <f t="shared" si="551"/>
        <v>0</v>
      </c>
      <c r="I4358" s="2" t="str">
        <f t="shared" si="544"/>
        <v/>
      </c>
      <c r="J4358" s="2" t="str">
        <f>IF(ISBLANK(A4358),"",-SUM(I$3:I4358))</f>
        <v/>
      </c>
      <c r="K4358" s="2" t="str">
        <f t="shared" si="545"/>
        <v/>
      </c>
      <c r="L4358" s="7" t="str">
        <f t="shared" si="546"/>
        <v/>
      </c>
      <c r="M4358" s="7" t="str">
        <f>IF(ISBLANK(A4358),"",K4358/($M$1+SUM(K$3:K4357)))</f>
        <v/>
      </c>
      <c r="N4358" t="str">
        <f>IF(ISBLANK(A4358),"",IF(H4359=0,NETWORKDAYS($H$3,H4358,holiday!$B$2:$B$10),IF(DAY(H4358)&lt;DAY(H4359),NETWORKDAYS($H$3,H4358,holiday!$B$2:$B$10),0)))</f>
        <v/>
      </c>
      <c r="O4358" t="str">
        <f>IF(ISBLANK(A4358),"",SUMIF($A$3:$A4358,O$2,$B$3:$B4358))</f>
        <v/>
      </c>
      <c r="P4358" t="str">
        <f>IF(ISBLANK(A4358),"",SUMIF($A$3:$A4358,P$2,$B$3:$B4358))</f>
        <v/>
      </c>
      <c r="Q4358" t="str">
        <f>IF(ISBLANK(A4358),"",SUMIF($A$3:$A4358,Q$2,$B$3:$B4358))</f>
        <v/>
      </c>
      <c r="R4358" t="str">
        <f>IF(ISBLANK(A4358),"",SUMIF($A$3:$A4358,R$2,$B$3:$B4358))</f>
        <v/>
      </c>
      <c r="T4358" s="2" t="str">
        <f t="shared" si="547"/>
        <v/>
      </c>
      <c r="U4358" s="2" t="str">
        <f t="shared" si="548"/>
        <v/>
      </c>
      <c r="V4358" s="2" t="str">
        <f t="shared" si="549"/>
        <v/>
      </c>
      <c r="W4358" s="2" t="str">
        <f t="shared" si="550"/>
        <v/>
      </c>
    </row>
    <row r="4359" spans="8:23" x14ac:dyDescent="0.3">
      <c r="H4359" s="12">
        <f t="shared" si="551"/>
        <v>0</v>
      </c>
      <c r="I4359" s="2" t="str">
        <f t="shared" si="544"/>
        <v/>
      </c>
      <c r="J4359" s="2" t="str">
        <f>IF(ISBLANK(A4359),"",-SUM(I$3:I4359))</f>
        <v/>
      </c>
      <c r="K4359" s="2" t="str">
        <f t="shared" si="545"/>
        <v/>
      </c>
      <c r="L4359" s="7" t="str">
        <f t="shared" si="546"/>
        <v/>
      </c>
      <c r="M4359" s="7" t="str">
        <f>IF(ISBLANK(A4359),"",K4359/($M$1+SUM(K$3:K4358)))</f>
        <v/>
      </c>
      <c r="N4359" t="str">
        <f>IF(ISBLANK(A4359),"",IF(H4360=0,NETWORKDAYS($H$3,H4359,holiday!$B$2:$B$10),IF(DAY(H4359)&lt;DAY(H4360),NETWORKDAYS($H$3,H4359,holiday!$B$2:$B$10),0)))</f>
        <v/>
      </c>
      <c r="O4359" t="str">
        <f>IF(ISBLANK(A4359),"",SUMIF($A$3:$A4359,O$2,$B$3:$B4359))</f>
        <v/>
      </c>
      <c r="P4359" t="str">
        <f>IF(ISBLANK(A4359),"",SUMIF($A$3:$A4359,P$2,$B$3:$B4359))</f>
        <v/>
      </c>
      <c r="Q4359" t="str">
        <f>IF(ISBLANK(A4359),"",SUMIF($A$3:$A4359,Q$2,$B$3:$B4359))</f>
        <v/>
      </c>
      <c r="R4359" t="str">
        <f>IF(ISBLANK(A4359),"",SUMIF($A$3:$A4359,R$2,$B$3:$B4359))</f>
        <v/>
      </c>
      <c r="T4359" s="2" t="str">
        <f t="shared" si="547"/>
        <v/>
      </c>
      <c r="U4359" s="2" t="str">
        <f t="shared" si="548"/>
        <v/>
      </c>
      <c r="V4359" s="2" t="str">
        <f t="shared" si="549"/>
        <v/>
      </c>
      <c r="W4359" s="2" t="str">
        <f t="shared" si="550"/>
        <v/>
      </c>
    </row>
    <row r="4360" spans="8:23" x14ac:dyDescent="0.3">
      <c r="H4360" s="12">
        <f t="shared" si="551"/>
        <v>0</v>
      </c>
      <c r="I4360" s="2" t="str">
        <f t="shared" si="544"/>
        <v/>
      </c>
      <c r="J4360" s="2" t="str">
        <f>IF(ISBLANK(A4360),"",-SUM(I$3:I4360))</f>
        <v/>
      </c>
      <c r="K4360" s="2" t="str">
        <f t="shared" si="545"/>
        <v/>
      </c>
      <c r="L4360" s="7" t="str">
        <f t="shared" si="546"/>
        <v/>
      </c>
      <c r="M4360" s="7" t="str">
        <f>IF(ISBLANK(A4360),"",K4360/($M$1+SUM(K$3:K4359)))</f>
        <v/>
      </c>
      <c r="N4360" t="str">
        <f>IF(ISBLANK(A4360),"",IF(H4361=0,NETWORKDAYS($H$3,H4360,holiday!$B$2:$B$10),IF(DAY(H4360)&lt;DAY(H4361),NETWORKDAYS($H$3,H4360,holiday!$B$2:$B$10),0)))</f>
        <v/>
      </c>
      <c r="O4360" t="str">
        <f>IF(ISBLANK(A4360),"",SUMIF($A$3:$A4360,O$2,$B$3:$B4360))</f>
        <v/>
      </c>
      <c r="P4360" t="str">
        <f>IF(ISBLANK(A4360),"",SUMIF($A$3:$A4360,P$2,$B$3:$B4360))</f>
        <v/>
      </c>
      <c r="Q4360" t="str">
        <f>IF(ISBLANK(A4360),"",SUMIF($A$3:$A4360,Q$2,$B$3:$B4360))</f>
        <v/>
      </c>
      <c r="R4360" t="str">
        <f>IF(ISBLANK(A4360),"",SUMIF($A$3:$A4360,R$2,$B$3:$B4360))</f>
        <v/>
      </c>
      <c r="T4360" s="2" t="str">
        <f t="shared" si="547"/>
        <v/>
      </c>
      <c r="U4360" s="2" t="str">
        <f t="shared" si="548"/>
        <v/>
      </c>
      <c r="V4360" s="2" t="str">
        <f t="shared" si="549"/>
        <v/>
      </c>
      <c r="W4360" s="2" t="str">
        <f t="shared" si="550"/>
        <v/>
      </c>
    </row>
    <row r="4361" spans="8:23" x14ac:dyDescent="0.3">
      <c r="H4361" s="12">
        <f t="shared" si="551"/>
        <v>0</v>
      </c>
      <c r="I4361" s="2" t="str">
        <f t="shared" si="544"/>
        <v/>
      </c>
      <c r="J4361" s="2" t="str">
        <f>IF(ISBLANK(A4361),"",-SUM(I$3:I4361))</f>
        <v/>
      </c>
      <c r="K4361" s="2" t="str">
        <f t="shared" si="545"/>
        <v/>
      </c>
      <c r="L4361" s="7" t="str">
        <f t="shared" si="546"/>
        <v/>
      </c>
      <c r="M4361" s="7" t="str">
        <f>IF(ISBLANK(A4361),"",K4361/($M$1+SUM(K$3:K4360)))</f>
        <v/>
      </c>
      <c r="N4361" t="str">
        <f>IF(ISBLANK(A4361),"",IF(H4362=0,NETWORKDAYS($H$3,H4361,holiday!$B$2:$B$10),IF(DAY(H4361)&lt;DAY(H4362),NETWORKDAYS($H$3,H4361,holiday!$B$2:$B$10),0)))</f>
        <v/>
      </c>
      <c r="O4361" t="str">
        <f>IF(ISBLANK(A4361),"",SUMIF($A$3:$A4361,O$2,$B$3:$B4361))</f>
        <v/>
      </c>
      <c r="P4361" t="str">
        <f>IF(ISBLANK(A4361),"",SUMIF($A$3:$A4361,P$2,$B$3:$B4361))</f>
        <v/>
      </c>
      <c r="Q4361" t="str">
        <f>IF(ISBLANK(A4361),"",SUMIF($A$3:$A4361,Q$2,$B$3:$B4361))</f>
        <v/>
      </c>
      <c r="R4361" t="str">
        <f>IF(ISBLANK(A4361),"",SUMIF($A$3:$A4361,R$2,$B$3:$B4361))</f>
        <v/>
      </c>
      <c r="T4361" s="2" t="str">
        <f t="shared" si="547"/>
        <v/>
      </c>
      <c r="U4361" s="2" t="str">
        <f t="shared" si="548"/>
        <v/>
      </c>
      <c r="V4361" s="2" t="str">
        <f t="shared" si="549"/>
        <v/>
      </c>
      <c r="W4361" s="2" t="str">
        <f t="shared" si="550"/>
        <v/>
      </c>
    </row>
    <row r="4362" spans="8:23" x14ac:dyDescent="0.3">
      <c r="H4362" s="12">
        <f t="shared" si="551"/>
        <v>0</v>
      </c>
      <c r="I4362" s="2" t="str">
        <f t="shared" si="544"/>
        <v/>
      </c>
      <c r="J4362" s="2" t="str">
        <f>IF(ISBLANK(A4362),"",-SUM(I$3:I4362))</f>
        <v/>
      </c>
      <c r="K4362" s="2" t="str">
        <f t="shared" si="545"/>
        <v/>
      </c>
      <c r="L4362" s="7" t="str">
        <f t="shared" si="546"/>
        <v/>
      </c>
      <c r="M4362" s="7" t="str">
        <f>IF(ISBLANK(A4362),"",K4362/($M$1+SUM(K$3:K4361)))</f>
        <v/>
      </c>
      <c r="N4362" t="str">
        <f>IF(ISBLANK(A4362),"",IF(H4363=0,NETWORKDAYS($H$3,H4362,holiday!$B$2:$B$10),IF(DAY(H4362)&lt;DAY(H4363),NETWORKDAYS($H$3,H4362,holiday!$B$2:$B$10),0)))</f>
        <v/>
      </c>
      <c r="O4362" t="str">
        <f>IF(ISBLANK(A4362),"",SUMIF($A$3:$A4362,O$2,$B$3:$B4362))</f>
        <v/>
      </c>
      <c r="P4362" t="str">
        <f>IF(ISBLANK(A4362),"",SUMIF($A$3:$A4362,P$2,$B$3:$B4362))</f>
        <v/>
      </c>
      <c r="Q4362" t="str">
        <f>IF(ISBLANK(A4362),"",SUMIF($A$3:$A4362,Q$2,$B$3:$B4362))</f>
        <v/>
      </c>
      <c r="R4362" t="str">
        <f>IF(ISBLANK(A4362),"",SUMIF($A$3:$A4362,R$2,$B$3:$B4362))</f>
        <v/>
      </c>
      <c r="T4362" s="2" t="str">
        <f t="shared" si="547"/>
        <v/>
      </c>
      <c r="U4362" s="2" t="str">
        <f t="shared" si="548"/>
        <v/>
      </c>
      <c r="V4362" s="2" t="str">
        <f t="shared" si="549"/>
        <v/>
      </c>
      <c r="W4362" s="2" t="str">
        <f t="shared" si="550"/>
        <v/>
      </c>
    </row>
    <row r="4363" spans="8:23" x14ac:dyDescent="0.3">
      <c r="H4363" s="12">
        <f t="shared" si="551"/>
        <v>0</v>
      </c>
      <c r="I4363" s="2" t="str">
        <f t="shared" si="544"/>
        <v/>
      </c>
      <c r="J4363" s="2" t="str">
        <f>IF(ISBLANK(A4363),"",-SUM(I$3:I4363))</f>
        <v/>
      </c>
      <c r="K4363" s="2" t="str">
        <f t="shared" si="545"/>
        <v/>
      </c>
      <c r="L4363" s="7" t="str">
        <f t="shared" si="546"/>
        <v/>
      </c>
      <c r="M4363" s="7" t="str">
        <f>IF(ISBLANK(A4363),"",K4363/($M$1+SUM(K$3:K4362)))</f>
        <v/>
      </c>
      <c r="N4363" t="str">
        <f>IF(ISBLANK(A4363),"",IF(H4364=0,NETWORKDAYS($H$3,H4363,holiday!$B$2:$B$10),IF(DAY(H4363)&lt;DAY(H4364),NETWORKDAYS($H$3,H4363,holiday!$B$2:$B$10),0)))</f>
        <v/>
      </c>
      <c r="O4363" t="str">
        <f>IF(ISBLANK(A4363),"",SUMIF($A$3:$A4363,O$2,$B$3:$B4363))</f>
        <v/>
      </c>
      <c r="P4363" t="str">
        <f>IF(ISBLANK(A4363),"",SUMIF($A$3:$A4363,P$2,$B$3:$B4363))</f>
        <v/>
      </c>
      <c r="Q4363" t="str">
        <f>IF(ISBLANK(A4363),"",SUMIF($A$3:$A4363,Q$2,$B$3:$B4363))</f>
        <v/>
      </c>
      <c r="R4363" t="str">
        <f>IF(ISBLANK(A4363),"",SUMIF($A$3:$A4363,R$2,$B$3:$B4363))</f>
        <v/>
      </c>
      <c r="T4363" s="2" t="str">
        <f t="shared" si="547"/>
        <v/>
      </c>
      <c r="U4363" s="2" t="str">
        <f t="shared" si="548"/>
        <v/>
      </c>
      <c r="V4363" s="2" t="str">
        <f t="shared" si="549"/>
        <v/>
      </c>
      <c r="W4363" s="2" t="str">
        <f t="shared" si="550"/>
        <v/>
      </c>
    </row>
    <row r="4364" spans="8:23" x14ac:dyDescent="0.3">
      <c r="H4364" s="12">
        <f t="shared" si="551"/>
        <v>0</v>
      </c>
      <c r="I4364" s="2" t="str">
        <f t="shared" si="544"/>
        <v/>
      </c>
      <c r="J4364" s="2" t="str">
        <f>IF(ISBLANK(A4364),"",-SUM(I$3:I4364))</f>
        <v/>
      </c>
      <c r="K4364" s="2" t="str">
        <f t="shared" si="545"/>
        <v/>
      </c>
      <c r="L4364" s="7" t="str">
        <f t="shared" si="546"/>
        <v/>
      </c>
      <c r="M4364" s="7" t="str">
        <f>IF(ISBLANK(A4364),"",K4364/($M$1+SUM(K$3:K4363)))</f>
        <v/>
      </c>
      <c r="N4364" t="str">
        <f>IF(ISBLANK(A4364),"",IF(H4365=0,NETWORKDAYS($H$3,H4364,holiday!$B$2:$B$10),IF(DAY(H4364)&lt;DAY(H4365),NETWORKDAYS($H$3,H4364,holiday!$B$2:$B$10),0)))</f>
        <v/>
      </c>
      <c r="O4364" t="str">
        <f>IF(ISBLANK(A4364),"",SUMIF($A$3:$A4364,O$2,$B$3:$B4364))</f>
        <v/>
      </c>
      <c r="P4364" t="str">
        <f>IF(ISBLANK(A4364),"",SUMIF($A$3:$A4364,P$2,$B$3:$B4364))</f>
        <v/>
      </c>
      <c r="Q4364" t="str">
        <f>IF(ISBLANK(A4364),"",SUMIF($A$3:$A4364,Q$2,$B$3:$B4364))</f>
        <v/>
      </c>
      <c r="R4364" t="str">
        <f>IF(ISBLANK(A4364),"",SUMIF($A$3:$A4364,R$2,$B$3:$B4364))</f>
        <v/>
      </c>
      <c r="T4364" s="2" t="str">
        <f t="shared" si="547"/>
        <v/>
      </c>
      <c r="U4364" s="2" t="str">
        <f t="shared" si="548"/>
        <v/>
      </c>
      <c r="V4364" s="2" t="str">
        <f t="shared" si="549"/>
        <v/>
      </c>
      <c r="W4364" s="2" t="str">
        <f t="shared" si="550"/>
        <v/>
      </c>
    </row>
    <row r="4365" spans="8:23" x14ac:dyDescent="0.3">
      <c r="H4365" s="12">
        <f t="shared" si="551"/>
        <v>0</v>
      </c>
      <c r="I4365" s="2" t="str">
        <f t="shared" si="544"/>
        <v/>
      </c>
      <c r="J4365" s="2" t="str">
        <f>IF(ISBLANK(A4365),"",-SUM(I$3:I4365))</f>
        <v/>
      </c>
      <c r="K4365" s="2" t="str">
        <f t="shared" si="545"/>
        <v/>
      </c>
      <c r="L4365" s="7" t="str">
        <f t="shared" si="546"/>
        <v/>
      </c>
      <c r="M4365" s="7" t="str">
        <f>IF(ISBLANK(A4365),"",K4365/($M$1+SUM(K$3:K4364)))</f>
        <v/>
      </c>
      <c r="N4365" t="str">
        <f>IF(ISBLANK(A4365),"",IF(H4366=0,NETWORKDAYS($H$3,H4365,holiday!$B$2:$B$10),IF(DAY(H4365)&lt;DAY(H4366),NETWORKDAYS($H$3,H4365,holiday!$B$2:$B$10),0)))</f>
        <v/>
      </c>
      <c r="O4365" t="str">
        <f>IF(ISBLANK(A4365),"",SUMIF($A$3:$A4365,O$2,$B$3:$B4365))</f>
        <v/>
      </c>
      <c r="P4365" t="str">
        <f>IF(ISBLANK(A4365),"",SUMIF($A$3:$A4365,P$2,$B$3:$B4365))</f>
        <v/>
      </c>
      <c r="Q4365" t="str">
        <f>IF(ISBLANK(A4365),"",SUMIF($A$3:$A4365,Q$2,$B$3:$B4365))</f>
        <v/>
      </c>
      <c r="R4365" t="str">
        <f>IF(ISBLANK(A4365),"",SUMIF($A$3:$A4365,R$2,$B$3:$B4365))</f>
        <v/>
      </c>
      <c r="T4365" s="2" t="str">
        <f t="shared" si="547"/>
        <v/>
      </c>
      <c r="U4365" s="2" t="str">
        <f t="shared" si="548"/>
        <v/>
      </c>
      <c r="V4365" s="2" t="str">
        <f t="shared" si="549"/>
        <v/>
      </c>
      <c r="W4365" s="2" t="str">
        <f t="shared" si="550"/>
        <v/>
      </c>
    </row>
    <row r="4366" spans="8:23" x14ac:dyDescent="0.3">
      <c r="H4366" s="12">
        <f t="shared" si="551"/>
        <v>0</v>
      </c>
      <c r="I4366" s="2" t="str">
        <f t="shared" si="544"/>
        <v/>
      </c>
      <c r="J4366" s="2" t="str">
        <f>IF(ISBLANK(A4366),"",-SUM(I$3:I4366))</f>
        <v/>
      </c>
      <c r="K4366" s="2" t="str">
        <f t="shared" si="545"/>
        <v/>
      </c>
      <c r="L4366" s="7" t="str">
        <f t="shared" si="546"/>
        <v/>
      </c>
      <c r="M4366" s="7" t="str">
        <f>IF(ISBLANK(A4366),"",K4366/($M$1+SUM(K$3:K4365)))</f>
        <v/>
      </c>
      <c r="N4366" t="str">
        <f>IF(ISBLANK(A4366),"",IF(H4367=0,NETWORKDAYS($H$3,H4366,holiday!$B$2:$B$10),IF(DAY(H4366)&lt;DAY(H4367),NETWORKDAYS($H$3,H4366,holiday!$B$2:$B$10),0)))</f>
        <v/>
      </c>
      <c r="O4366" t="str">
        <f>IF(ISBLANK(A4366),"",SUMIF($A$3:$A4366,O$2,$B$3:$B4366))</f>
        <v/>
      </c>
      <c r="P4366" t="str">
        <f>IF(ISBLANK(A4366),"",SUMIF($A$3:$A4366,P$2,$B$3:$B4366))</f>
        <v/>
      </c>
      <c r="Q4366" t="str">
        <f>IF(ISBLANK(A4366),"",SUMIF($A$3:$A4366,Q$2,$B$3:$B4366))</f>
        <v/>
      </c>
      <c r="R4366" t="str">
        <f>IF(ISBLANK(A4366),"",SUMIF($A$3:$A4366,R$2,$B$3:$B4366))</f>
        <v/>
      </c>
      <c r="T4366" s="2" t="str">
        <f t="shared" si="547"/>
        <v/>
      </c>
      <c r="U4366" s="2" t="str">
        <f t="shared" si="548"/>
        <v/>
      </c>
      <c r="V4366" s="2" t="str">
        <f t="shared" si="549"/>
        <v/>
      </c>
      <c r="W4366" s="2" t="str">
        <f t="shared" si="550"/>
        <v/>
      </c>
    </row>
    <row r="4367" spans="8:23" x14ac:dyDescent="0.3">
      <c r="H4367" s="12">
        <f t="shared" si="551"/>
        <v>0</v>
      </c>
      <c r="I4367" s="2" t="str">
        <f t="shared" si="544"/>
        <v/>
      </c>
      <c r="J4367" s="2" t="str">
        <f>IF(ISBLANK(A4367),"",-SUM(I$3:I4367))</f>
        <v/>
      </c>
      <c r="K4367" s="2" t="str">
        <f t="shared" si="545"/>
        <v/>
      </c>
      <c r="L4367" s="7" t="str">
        <f t="shared" si="546"/>
        <v/>
      </c>
      <c r="M4367" s="7" t="str">
        <f>IF(ISBLANK(A4367),"",K4367/($M$1+SUM(K$3:K4366)))</f>
        <v/>
      </c>
      <c r="N4367" t="str">
        <f>IF(ISBLANK(A4367),"",IF(H4368=0,NETWORKDAYS($H$3,H4367,holiday!$B$2:$B$10),IF(DAY(H4367)&lt;DAY(H4368),NETWORKDAYS($H$3,H4367,holiday!$B$2:$B$10),0)))</f>
        <v/>
      </c>
      <c r="O4367" t="str">
        <f>IF(ISBLANK(A4367),"",SUMIF($A$3:$A4367,O$2,$B$3:$B4367))</f>
        <v/>
      </c>
      <c r="P4367" t="str">
        <f>IF(ISBLANK(A4367),"",SUMIF($A$3:$A4367,P$2,$B$3:$B4367))</f>
        <v/>
      </c>
      <c r="Q4367" t="str">
        <f>IF(ISBLANK(A4367),"",SUMIF($A$3:$A4367,Q$2,$B$3:$B4367))</f>
        <v/>
      </c>
      <c r="R4367" t="str">
        <f>IF(ISBLANK(A4367),"",SUMIF($A$3:$A4367,R$2,$B$3:$B4367))</f>
        <v/>
      </c>
      <c r="T4367" s="2" t="str">
        <f t="shared" si="547"/>
        <v/>
      </c>
      <c r="U4367" s="2" t="str">
        <f t="shared" si="548"/>
        <v/>
      </c>
      <c r="V4367" s="2" t="str">
        <f t="shared" si="549"/>
        <v/>
      </c>
      <c r="W4367" s="2" t="str">
        <f t="shared" si="550"/>
        <v/>
      </c>
    </row>
    <row r="4368" spans="8:23" x14ac:dyDescent="0.3">
      <c r="H4368" s="12">
        <f t="shared" si="551"/>
        <v>0</v>
      </c>
      <c r="I4368" s="2" t="str">
        <f t="shared" si="544"/>
        <v/>
      </c>
      <c r="J4368" s="2" t="str">
        <f>IF(ISBLANK(A4368),"",-SUM(I$3:I4368))</f>
        <v/>
      </c>
      <c r="K4368" s="2" t="str">
        <f t="shared" si="545"/>
        <v/>
      </c>
      <c r="L4368" s="7" t="str">
        <f t="shared" si="546"/>
        <v/>
      </c>
      <c r="M4368" s="7" t="str">
        <f>IF(ISBLANK(A4368),"",K4368/($M$1+SUM(K$3:K4367)))</f>
        <v/>
      </c>
      <c r="N4368" t="str">
        <f>IF(ISBLANK(A4368),"",IF(H4369=0,NETWORKDAYS($H$3,H4368,holiday!$B$2:$B$10),IF(DAY(H4368)&lt;DAY(H4369),NETWORKDAYS($H$3,H4368,holiday!$B$2:$B$10),0)))</f>
        <v/>
      </c>
      <c r="O4368" t="str">
        <f>IF(ISBLANK(A4368),"",SUMIF($A$3:$A4368,O$2,$B$3:$B4368))</f>
        <v/>
      </c>
      <c r="P4368" t="str">
        <f>IF(ISBLANK(A4368),"",SUMIF($A$3:$A4368,P$2,$B$3:$B4368))</f>
        <v/>
      </c>
      <c r="Q4368" t="str">
        <f>IF(ISBLANK(A4368),"",SUMIF($A$3:$A4368,Q$2,$B$3:$B4368))</f>
        <v/>
      </c>
      <c r="R4368" t="str">
        <f>IF(ISBLANK(A4368),"",SUMIF($A$3:$A4368,R$2,$B$3:$B4368))</f>
        <v/>
      </c>
      <c r="T4368" s="2" t="str">
        <f t="shared" si="547"/>
        <v/>
      </c>
      <c r="U4368" s="2" t="str">
        <f t="shared" si="548"/>
        <v/>
      </c>
      <c r="V4368" s="2" t="str">
        <f t="shared" si="549"/>
        <v/>
      </c>
      <c r="W4368" s="2" t="str">
        <f t="shared" si="550"/>
        <v/>
      </c>
    </row>
    <row r="4369" spans="8:23" x14ac:dyDescent="0.3">
      <c r="H4369" s="12">
        <f t="shared" si="551"/>
        <v>0</v>
      </c>
      <c r="I4369" s="2" t="str">
        <f t="shared" si="544"/>
        <v/>
      </c>
      <c r="J4369" s="2" t="str">
        <f>IF(ISBLANK(A4369),"",-SUM(I$3:I4369))</f>
        <v/>
      </c>
      <c r="K4369" s="2" t="str">
        <f t="shared" si="545"/>
        <v/>
      </c>
      <c r="L4369" s="7" t="str">
        <f t="shared" si="546"/>
        <v/>
      </c>
      <c r="M4369" s="7" t="str">
        <f>IF(ISBLANK(A4369),"",K4369/($M$1+SUM(K$3:K4368)))</f>
        <v/>
      </c>
      <c r="N4369" t="str">
        <f>IF(ISBLANK(A4369),"",IF(H4370=0,NETWORKDAYS($H$3,H4369,holiday!$B$2:$B$10),IF(DAY(H4369)&lt;DAY(H4370),NETWORKDAYS($H$3,H4369,holiday!$B$2:$B$10),0)))</f>
        <v/>
      </c>
      <c r="O4369" t="str">
        <f>IF(ISBLANK(A4369),"",SUMIF($A$3:$A4369,O$2,$B$3:$B4369))</f>
        <v/>
      </c>
      <c r="P4369" t="str">
        <f>IF(ISBLANK(A4369),"",SUMIF($A$3:$A4369,P$2,$B$3:$B4369))</f>
        <v/>
      </c>
      <c r="Q4369" t="str">
        <f>IF(ISBLANK(A4369),"",SUMIF($A$3:$A4369,Q$2,$B$3:$B4369))</f>
        <v/>
      </c>
      <c r="R4369" t="str">
        <f>IF(ISBLANK(A4369),"",SUMIF($A$3:$A4369,R$2,$B$3:$B4369))</f>
        <v/>
      </c>
      <c r="T4369" s="2" t="str">
        <f t="shared" si="547"/>
        <v/>
      </c>
      <c r="U4369" s="2" t="str">
        <f t="shared" si="548"/>
        <v/>
      </c>
      <c r="V4369" s="2" t="str">
        <f t="shared" si="549"/>
        <v/>
      </c>
      <c r="W4369" s="2" t="str">
        <f t="shared" si="550"/>
        <v/>
      </c>
    </row>
    <row r="4370" spans="8:23" x14ac:dyDescent="0.3">
      <c r="H4370" s="12">
        <f t="shared" si="551"/>
        <v>0</v>
      </c>
      <c r="I4370" s="2" t="str">
        <f t="shared" si="544"/>
        <v/>
      </c>
      <c r="J4370" s="2" t="str">
        <f>IF(ISBLANK(A4370),"",-SUM(I$3:I4370))</f>
        <v/>
      </c>
      <c r="K4370" s="2" t="str">
        <f t="shared" si="545"/>
        <v/>
      </c>
      <c r="L4370" s="7" t="str">
        <f t="shared" si="546"/>
        <v/>
      </c>
      <c r="M4370" s="7" t="str">
        <f>IF(ISBLANK(A4370),"",K4370/($M$1+SUM(K$3:K4369)))</f>
        <v/>
      </c>
      <c r="N4370" t="str">
        <f>IF(ISBLANK(A4370),"",IF(H4371=0,NETWORKDAYS($H$3,H4370,holiday!$B$2:$B$10),IF(DAY(H4370)&lt;DAY(H4371),NETWORKDAYS($H$3,H4370,holiday!$B$2:$B$10),0)))</f>
        <v/>
      </c>
      <c r="O4370" t="str">
        <f>IF(ISBLANK(A4370),"",SUMIF($A$3:$A4370,O$2,$B$3:$B4370))</f>
        <v/>
      </c>
      <c r="P4370" t="str">
        <f>IF(ISBLANK(A4370),"",SUMIF($A$3:$A4370,P$2,$B$3:$B4370))</f>
        <v/>
      </c>
      <c r="Q4370" t="str">
        <f>IF(ISBLANK(A4370),"",SUMIF($A$3:$A4370,Q$2,$B$3:$B4370))</f>
        <v/>
      </c>
      <c r="R4370" t="str">
        <f>IF(ISBLANK(A4370),"",SUMIF($A$3:$A4370,R$2,$B$3:$B4370))</f>
        <v/>
      </c>
      <c r="T4370" s="2" t="str">
        <f t="shared" si="547"/>
        <v/>
      </c>
      <c r="U4370" s="2" t="str">
        <f t="shared" si="548"/>
        <v/>
      </c>
      <c r="V4370" s="2" t="str">
        <f t="shared" si="549"/>
        <v/>
      </c>
      <c r="W4370" s="2" t="str">
        <f t="shared" si="550"/>
        <v/>
      </c>
    </row>
    <row r="4371" spans="8:23" x14ac:dyDescent="0.3">
      <c r="H4371" s="12">
        <f t="shared" si="551"/>
        <v>0</v>
      </c>
      <c r="I4371" s="2" t="str">
        <f t="shared" si="544"/>
        <v/>
      </c>
      <c r="J4371" s="2" t="str">
        <f>IF(ISBLANK(A4371),"",-SUM(I$3:I4371))</f>
        <v/>
      </c>
      <c r="K4371" s="2" t="str">
        <f t="shared" si="545"/>
        <v/>
      </c>
      <c r="L4371" s="7" t="str">
        <f t="shared" si="546"/>
        <v/>
      </c>
      <c r="M4371" s="7" t="str">
        <f>IF(ISBLANK(A4371),"",K4371/($M$1+SUM(K$3:K4370)))</f>
        <v/>
      </c>
      <c r="N4371" t="str">
        <f>IF(ISBLANK(A4371),"",IF(H4372=0,NETWORKDAYS($H$3,H4371,holiday!$B$2:$B$10),IF(DAY(H4371)&lt;DAY(H4372),NETWORKDAYS($H$3,H4371,holiday!$B$2:$B$10),0)))</f>
        <v/>
      </c>
      <c r="O4371" t="str">
        <f>IF(ISBLANK(A4371),"",SUMIF($A$3:$A4371,O$2,$B$3:$B4371))</f>
        <v/>
      </c>
      <c r="P4371" t="str">
        <f>IF(ISBLANK(A4371),"",SUMIF($A$3:$A4371,P$2,$B$3:$B4371))</f>
        <v/>
      </c>
      <c r="Q4371" t="str">
        <f>IF(ISBLANK(A4371),"",SUMIF($A$3:$A4371,Q$2,$B$3:$B4371))</f>
        <v/>
      </c>
      <c r="R4371" t="str">
        <f>IF(ISBLANK(A4371),"",SUMIF($A$3:$A4371,R$2,$B$3:$B4371))</f>
        <v/>
      </c>
      <c r="T4371" s="2" t="str">
        <f t="shared" si="547"/>
        <v/>
      </c>
      <c r="U4371" s="2" t="str">
        <f t="shared" si="548"/>
        <v/>
      </c>
      <c r="V4371" s="2" t="str">
        <f t="shared" si="549"/>
        <v/>
      </c>
      <c r="W4371" s="2" t="str">
        <f t="shared" si="550"/>
        <v/>
      </c>
    </row>
    <row r="4372" spans="8:23" x14ac:dyDescent="0.3">
      <c r="H4372" s="12">
        <f t="shared" si="551"/>
        <v>0</v>
      </c>
      <c r="I4372" s="2" t="str">
        <f t="shared" si="544"/>
        <v/>
      </c>
      <c r="J4372" s="2" t="str">
        <f>IF(ISBLANK(A4372),"",-SUM(I$3:I4372))</f>
        <v/>
      </c>
      <c r="K4372" s="2" t="str">
        <f t="shared" si="545"/>
        <v/>
      </c>
      <c r="L4372" s="7" t="str">
        <f t="shared" si="546"/>
        <v/>
      </c>
      <c r="M4372" s="7" t="str">
        <f>IF(ISBLANK(A4372),"",K4372/($M$1+SUM(K$3:K4371)))</f>
        <v/>
      </c>
      <c r="N4372" t="str">
        <f>IF(ISBLANK(A4372),"",IF(H4373=0,NETWORKDAYS($H$3,H4372,holiday!$B$2:$B$10),IF(DAY(H4372)&lt;DAY(H4373),NETWORKDAYS($H$3,H4372,holiday!$B$2:$B$10),0)))</f>
        <v/>
      </c>
      <c r="O4372" t="str">
        <f>IF(ISBLANK(A4372),"",SUMIF($A$3:$A4372,O$2,$B$3:$B4372))</f>
        <v/>
      </c>
      <c r="P4372" t="str">
        <f>IF(ISBLANK(A4372),"",SUMIF($A$3:$A4372,P$2,$B$3:$B4372))</f>
        <v/>
      </c>
      <c r="Q4372" t="str">
        <f>IF(ISBLANK(A4372),"",SUMIF($A$3:$A4372,Q$2,$B$3:$B4372))</f>
        <v/>
      </c>
      <c r="R4372" t="str">
        <f>IF(ISBLANK(A4372),"",SUMIF($A$3:$A4372,R$2,$B$3:$B4372))</f>
        <v/>
      </c>
      <c r="T4372" s="2" t="str">
        <f t="shared" si="547"/>
        <v/>
      </c>
      <c r="U4372" s="2" t="str">
        <f t="shared" si="548"/>
        <v/>
      </c>
      <c r="V4372" s="2" t="str">
        <f t="shared" si="549"/>
        <v/>
      </c>
      <c r="W4372" s="2" t="str">
        <f t="shared" si="550"/>
        <v/>
      </c>
    </row>
    <row r="4373" spans="8:23" x14ac:dyDescent="0.3">
      <c r="H4373" s="12">
        <f t="shared" si="551"/>
        <v>0</v>
      </c>
      <c r="I4373" s="2" t="str">
        <f t="shared" si="544"/>
        <v/>
      </c>
      <c r="J4373" s="2" t="str">
        <f>IF(ISBLANK(A4373),"",-SUM(I$3:I4373))</f>
        <v/>
      </c>
      <c r="K4373" s="2" t="str">
        <f t="shared" si="545"/>
        <v/>
      </c>
      <c r="L4373" s="7" t="str">
        <f t="shared" si="546"/>
        <v/>
      </c>
      <c r="M4373" s="7" t="str">
        <f>IF(ISBLANK(A4373),"",K4373/($M$1+SUM(K$3:K4372)))</f>
        <v/>
      </c>
      <c r="N4373" t="str">
        <f>IF(ISBLANK(A4373),"",IF(H4374=0,NETWORKDAYS($H$3,H4373,holiday!$B$2:$B$10),IF(DAY(H4373)&lt;DAY(H4374),NETWORKDAYS($H$3,H4373,holiday!$B$2:$B$10),0)))</f>
        <v/>
      </c>
      <c r="O4373" t="str">
        <f>IF(ISBLANK(A4373),"",SUMIF($A$3:$A4373,O$2,$B$3:$B4373))</f>
        <v/>
      </c>
      <c r="P4373" t="str">
        <f>IF(ISBLANK(A4373),"",SUMIF($A$3:$A4373,P$2,$B$3:$B4373))</f>
        <v/>
      </c>
      <c r="Q4373" t="str">
        <f>IF(ISBLANK(A4373),"",SUMIF($A$3:$A4373,Q$2,$B$3:$B4373))</f>
        <v/>
      </c>
      <c r="R4373" t="str">
        <f>IF(ISBLANK(A4373),"",SUMIF($A$3:$A4373,R$2,$B$3:$B4373))</f>
        <v/>
      </c>
      <c r="T4373" s="2" t="str">
        <f t="shared" si="547"/>
        <v/>
      </c>
      <c r="U4373" s="2" t="str">
        <f t="shared" si="548"/>
        <v/>
      </c>
      <c r="V4373" s="2" t="str">
        <f t="shared" si="549"/>
        <v/>
      </c>
      <c r="W4373" s="2" t="str">
        <f t="shared" si="550"/>
        <v/>
      </c>
    </row>
    <row r="4374" spans="8:23" x14ac:dyDescent="0.3">
      <c r="H4374" s="12">
        <f t="shared" si="551"/>
        <v>0</v>
      </c>
      <c r="I4374" s="2" t="str">
        <f t="shared" si="544"/>
        <v/>
      </c>
      <c r="J4374" s="2" t="str">
        <f>IF(ISBLANK(A4374),"",-SUM(I$3:I4374))</f>
        <v/>
      </c>
      <c r="K4374" s="2" t="str">
        <f t="shared" si="545"/>
        <v/>
      </c>
      <c r="L4374" s="7" t="str">
        <f t="shared" si="546"/>
        <v/>
      </c>
      <c r="M4374" s="7" t="str">
        <f>IF(ISBLANK(A4374),"",K4374/($M$1+SUM(K$3:K4373)))</f>
        <v/>
      </c>
      <c r="N4374" t="str">
        <f>IF(ISBLANK(A4374),"",IF(H4375=0,NETWORKDAYS($H$3,H4374,holiday!$B$2:$B$10),IF(DAY(H4374)&lt;DAY(H4375),NETWORKDAYS($H$3,H4374,holiday!$B$2:$B$10),0)))</f>
        <v/>
      </c>
      <c r="O4374" t="str">
        <f>IF(ISBLANK(A4374),"",SUMIF($A$3:$A4374,O$2,$B$3:$B4374))</f>
        <v/>
      </c>
      <c r="P4374" t="str">
        <f>IF(ISBLANK(A4374),"",SUMIF($A$3:$A4374,P$2,$B$3:$B4374))</f>
        <v/>
      </c>
      <c r="Q4374" t="str">
        <f>IF(ISBLANK(A4374),"",SUMIF($A$3:$A4374,Q$2,$B$3:$B4374))</f>
        <v/>
      </c>
      <c r="R4374" t="str">
        <f>IF(ISBLANK(A4374),"",SUMIF($A$3:$A4374,R$2,$B$3:$B4374))</f>
        <v/>
      </c>
      <c r="T4374" s="2" t="str">
        <f t="shared" si="547"/>
        <v/>
      </c>
      <c r="U4374" s="2" t="str">
        <f t="shared" si="548"/>
        <v/>
      </c>
      <c r="V4374" s="2" t="str">
        <f t="shared" si="549"/>
        <v/>
      </c>
      <c r="W4374" s="2" t="str">
        <f t="shared" si="550"/>
        <v/>
      </c>
    </row>
    <row r="4375" spans="8:23" x14ac:dyDescent="0.3">
      <c r="H4375" s="12">
        <f t="shared" si="551"/>
        <v>0</v>
      </c>
      <c r="I4375" s="2" t="str">
        <f t="shared" si="544"/>
        <v/>
      </c>
      <c r="J4375" s="2" t="str">
        <f>IF(ISBLANK(A4375),"",-SUM(I$3:I4375))</f>
        <v/>
      </c>
      <c r="K4375" s="2" t="str">
        <f t="shared" si="545"/>
        <v/>
      </c>
      <c r="L4375" s="7" t="str">
        <f t="shared" si="546"/>
        <v/>
      </c>
      <c r="M4375" s="7" t="str">
        <f>IF(ISBLANK(A4375),"",K4375/($M$1+SUM(K$3:K4374)))</f>
        <v/>
      </c>
      <c r="N4375" t="str">
        <f>IF(ISBLANK(A4375),"",IF(H4376=0,NETWORKDAYS($H$3,H4375,holiday!$B$2:$B$10),IF(DAY(H4375)&lt;DAY(H4376),NETWORKDAYS($H$3,H4375,holiday!$B$2:$B$10),0)))</f>
        <v/>
      </c>
      <c r="O4375" t="str">
        <f>IF(ISBLANK(A4375),"",SUMIF($A$3:$A4375,O$2,$B$3:$B4375))</f>
        <v/>
      </c>
      <c r="P4375" t="str">
        <f>IF(ISBLANK(A4375),"",SUMIF($A$3:$A4375,P$2,$B$3:$B4375))</f>
        <v/>
      </c>
      <c r="Q4375" t="str">
        <f>IF(ISBLANK(A4375),"",SUMIF($A$3:$A4375,Q$2,$B$3:$B4375))</f>
        <v/>
      </c>
      <c r="R4375" t="str">
        <f>IF(ISBLANK(A4375),"",SUMIF($A$3:$A4375,R$2,$B$3:$B4375))</f>
        <v/>
      </c>
      <c r="T4375" s="2" t="str">
        <f t="shared" si="547"/>
        <v/>
      </c>
      <c r="U4375" s="2" t="str">
        <f t="shared" si="548"/>
        <v/>
      </c>
      <c r="V4375" s="2" t="str">
        <f t="shared" si="549"/>
        <v/>
      </c>
      <c r="W4375" s="2" t="str">
        <f t="shared" si="550"/>
        <v/>
      </c>
    </row>
    <row r="4376" spans="8:23" x14ac:dyDescent="0.3">
      <c r="H4376" s="12">
        <f t="shared" si="551"/>
        <v>0</v>
      </c>
      <c r="I4376" s="2" t="str">
        <f t="shared" si="544"/>
        <v/>
      </c>
      <c r="J4376" s="2" t="str">
        <f>IF(ISBLANK(A4376),"",-SUM(I$3:I4376))</f>
        <v/>
      </c>
      <c r="K4376" s="2" t="str">
        <f t="shared" si="545"/>
        <v/>
      </c>
      <c r="L4376" s="7" t="str">
        <f t="shared" si="546"/>
        <v/>
      </c>
      <c r="M4376" s="7" t="str">
        <f>IF(ISBLANK(A4376),"",K4376/($M$1+SUM(K$3:K4375)))</f>
        <v/>
      </c>
      <c r="N4376" t="str">
        <f>IF(ISBLANK(A4376),"",IF(H4377=0,NETWORKDAYS($H$3,H4376,holiday!$B$2:$B$10),IF(DAY(H4376)&lt;DAY(H4377),NETWORKDAYS($H$3,H4376,holiday!$B$2:$B$10),0)))</f>
        <v/>
      </c>
      <c r="O4376" t="str">
        <f>IF(ISBLANK(A4376),"",SUMIF($A$3:$A4376,O$2,$B$3:$B4376))</f>
        <v/>
      </c>
      <c r="P4376" t="str">
        <f>IF(ISBLANK(A4376),"",SUMIF($A$3:$A4376,P$2,$B$3:$B4376))</f>
        <v/>
      </c>
      <c r="Q4376" t="str">
        <f>IF(ISBLANK(A4376),"",SUMIF($A$3:$A4376,Q$2,$B$3:$B4376))</f>
        <v/>
      </c>
      <c r="R4376" t="str">
        <f>IF(ISBLANK(A4376),"",SUMIF($A$3:$A4376,R$2,$B$3:$B4376))</f>
        <v/>
      </c>
      <c r="T4376" s="2" t="str">
        <f t="shared" si="547"/>
        <v/>
      </c>
      <c r="U4376" s="2" t="str">
        <f t="shared" si="548"/>
        <v/>
      </c>
      <c r="V4376" s="2" t="str">
        <f t="shared" si="549"/>
        <v/>
      </c>
      <c r="W4376" s="2" t="str">
        <f t="shared" si="550"/>
        <v/>
      </c>
    </row>
    <row r="4377" spans="8:23" x14ac:dyDescent="0.3">
      <c r="H4377" s="12">
        <f t="shared" si="551"/>
        <v>0</v>
      </c>
      <c r="I4377" s="2" t="str">
        <f t="shared" si="544"/>
        <v/>
      </c>
      <c r="J4377" s="2" t="str">
        <f>IF(ISBLANK(A4377),"",-SUM(I$3:I4377))</f>
        <v/>
      </c>
      <c r="K4377" s="2" t="str">
        <f t="shared" si="545"/>
        <v/>
      </c>
      <c r="L4377" s="7" t="str">
        <f t="shared" si="546"/>
        <v/>
      </c>
      <c r="M4377" s="7" t="str">
        <f>IF(ISBLANK(A4377),"",K4377/($M$1+SUM(K$3:K4376)))</f>
        <v/>
      </c>
      <c r="N4377" t="str">
        <f>IF(ISBLANK(A4377),"",IF(H4378=0,NETWORKDAYS($H$3,H4377,holiday!$B$2:$B$10),IF(DAY(H4377)&lt;DAY(H4378),NETWORKDAYS($H$3,H4377,holiday!$B$2:$B$10),0)))</f>
        <v/>
      </c>
      <c r="O4377" t="str">
        <f>IF(ISBLANK(A4377),"",SUMIF($A$3:$A4377,O$2,$B$3:$B4377))</f>
        <v/>
      </c>
      <c r="P4377" t="str">
        <f>IF(ISBLANK(A4377),"",SUMIF($A$3:$A4377,P$2,$B$3:$B4377))</f>
        <v/>
      </c>
      <c r="Q4377" t="str">
        <f>IF(ISBLANK(A4377),"",SUMIF($A$3:$A4377,Q$2,$B$3:$B4377))</f>
        <v/>
      </c>
      <c r="R4377" t="str">
        <f>IF(ISBLANK(A4377),"",SUMIF($A$3:$A4377,R$2,$B$3:$B4377))</f>
        <v/>
      </c>
      <c r="T4377" s="2" t="str">
        <f t="shared" si="547"/>
        <v/>
      </c>
      <c r="U4377" s="2" t="str">
        <f t="shared" si="548"/>
        <v/>
      </c>
      <c r="V4377" s="2" t="str">
        <f t="shared" si="549"/>
        <v/>
      </c>
      <c r="W4377" s="2" t="str">
        <f t="shared" si="550"/>
        <v/>
      </c>
    </row>
    <row r="4378" spans="8:23" x14ac:dyDescent="0.3">
      <c r="H4378" s="12">
        <f t="shared" si="551"/>
        <v>0</v>
      </c>
      <c r="I4378" s="2" t="str">
        <f t="shared" si="544"/>
        <v/>
      </c>
      <c r="J4378" s="2" t="str">
        <f>IF(ISBLANK(A4378),"",-SUM(I$3:I4378))</f>
        <v/>
      </c>
      <c r="K4378" s="2" t="str">
        <f t="shared" si="545"/>
        <v/>
      </c>
      <c r="L4378" s="7" t="str">
        <f t="shared" si="546"/>
        <v/>
      </c>
      <c r="M4378" s="7" t="str">
        <f>IF(ISBLANK(A4378),"",K4378/($M$1+SUM(K$3:K4377)))</f>
        <v/>
      </c>
      <c r="N4378" t="str">
        <f>IF(ISBLANK(A4378),"",IF(H4379=0,NETWORKDAYS($H$3,H4378,holiday!$B$2:$B$10),IF(DAY(H4378)&lt;DAY(H4379),NETWORKDAYS($H$3,H4378,holiday!$B$2:$B$10),0)))</f>
        <v/>
      </c>
      <c r="O4378" t="str">
        <f>IF(ISBLANK(A4378),"",SUMIF($A$3:$A4378,O$2,$B$3:$B4378))</f>
        <v/>
      </c>
      <c r="P4378" t="str">
        <f>IF(ISBLANK(A4378),"",SUMIF($A$3:$A4378,P$2,$B$3:$B4378))</f>
        <v/>
      </c>
      <c r="Q4378" t="str">
        <f>IF(ISBLANK(A4378),"",SUMIF($A$3:$A4378,Q$2,$B$3:$B4378))</f>
        <v/>
      </c>
      <c r="R4378" t="str">
        <f>IF(ISBLANK(A4378),"",SUMIF($A$3:$A4378,R$2,$B$3:$B4378))</f>
        <v/>
      </c>
      <c r="T4378" s="2" t="str">
        <f t="shared" si="547"/>
        <v/>
      </c>
      <c r="U4378" s="2" t="str">
        <f t="shared" si="548"/>
        <v/>
      </c>
      <c r="V4378" s="2" t="str">
        <f t="shared" si="549"/>
        <v/>
      </c>
      <c r="W4378" s="2" t="str">
        <f t="shared" si="550"/>
        <v/>
      </c>
    </row>
    <row r="4379" spans="8:23" x14ac:dyDescent="0.3">
      <c r="H4379" s="12">
        <f t="shared" si="551"/>
        <v>0</v>
      </c>
      <c r="I4379" s="2" t="str">
        <f t="shared" si="544"/>
        <v/>
      </c>
      <c r="J4379" s="2" t="str">
        <f>IF(ISBLANK(A4379),"",-SUM(I$3:I4379))</f>
        <v/>
      </c>
      <c r="K4379" s="2" t="str">
        <f t="shared" si="545"/>
        <v/>
      </c>
      <c r="L4379" s="7" t="str">
        <f t="shared" si="546"/>
        <v/>
      </c>
      <c r="M4379" s="7" t="str">
        <f>IF(ISBLANK(A4379),"",K4379/($M$1+SUM(K$3:K4378)))</f>
        <v/>
      </c>
      <c r="N4379" t="str">
        <f>IF(ISBLANK(A4379),"",IF(H4380=0,NETWORKDAYS($H$3,H4379,holiday!$B$2:$B$10),IF(DAY(H4379)&lt;DAY(H4380),NETWORKDAYS($H$3,H4379,holiday!$B$2:$B$10),0)))</f>
        <v/>
      </c>
      <c r="O4379" t="str">
        <f>IF(ISBLANK(A4379),"",SUMIF($A$3:$A4379,O$2,$B$3:$B4379))</f>
        <v/>
      </c>
      <c r="P4379" t="str">
        <f>IF(ISBLANK(A4379),"",SUMIF($A$3:$A4379,P$2,$B$3:$B4379))</f>
        <v/>
      </c>
      <c r="Q4379" t="str">
        <f>IF(ISBLANK(A4379),"",SUMIF($A$3:$A4379,Q$2,$B$3:$B4379))</f>
        <v/>
      </c>
      <c r="R4379" t="str">
        <f>IF(ISBLANK(A4379),"",SUMIF($A$3:$A4379,R$2,$B$3:$B4379))</f>
        <v/>
      </c>
      <c r="T4379" s="2" t="str">
        <f t="shared" si="547"/>
        <v/>
      </c>
      <c r="U4379" s="2" t="str">
        <f t="shared" si="548"/>
        <v/>
      </c>
      <c r="V4379" s="2" t="str">
        <f t="shared" si="549"/>
        <v/>
      </c>
      <c r="W4379" s="2" t="str">
        <f t="shared" si="550"/>
        <v/>
      </c>
    </row>
    <row r="4380" spans="8:23" x14ac:dyDescent="0.3">
      <c r="H4380" s="12">
        <f t="shared" si="551"/>
        <v>0</v>
      </c>
      <c r="I4380" s="2" t="str">
        <f t="shared" si="544"/>
        <v/>
      </c>
      <c r="J4380" s="2" t="str">
        <f>IF(ISBLANK(A4380),"",-SUM(I$3:I4380))</f>
        <v/>
      </c>
      <c r="K4380" s="2" t="str">
        <f t="shared" si="545"/>
        <v/>
      </c>
      <c r="L4380" s="7" t="str">
        <f t="shared" si="546"/>
        <v/>
      </c>
      <c r="M4380" s="7" t="str">
        <f>IF(ISBLANK(A4380),"",K4380/($M$1+SUM(K$3:K4379)))</f>
        <v/>
      </c>
      <c r="N4380" t="str">
        <f>IF(ISBLANK(A4380),"",IF(H4381=0,NETWORKDAYS($H$3,H4380,holiday!$B$2:$B$10),IF(DAY(H4380)&lt;DAY(H4381),NETWORKDAYS($H$3,H4380,holiday!$B$2:$B$10),0)))</f>
        <v/>
      </c>
      <c r="O4380" t="str">
        <f>IF(ISBLANK(A4380),"",SUMIF($A$3:$A4380,O$2,$B$3:$B4380))</f>
        <v/>
      </c>
      <c r="P4380" t="str">
        <f>IF(ISBLANK(A4380),"",SUMIF($A$3:$A4380,P$2,$B$3:$B4380))</f>
        <v/>
      </c>
      <c r="Q4380" t="str">
        <f>IF(ISBLANK(A4380),"",SUMIF($A$3:$A4380,Q$2,$B$3:$B4380))</f>
        <v/>
      </c>
      <c r="R4380" t="str">
        <f>IF(ISBLANK(A4380),"",SUMIF($A$3:$A4380,R$2,$B$3:$B4380))</f>
        <v/>
      </c>
      <c r="T4380" s="2" t="str">
        <f t="shared" si="547"/>
        <v/>
      </c>
      <c r="U4380" s="2" t="str">
        <f t="shared" si="548"/>
        <v/>
      </c>
      <c r="V4380" s="2" t="str">
        <f t="shared" si="549"/>
        <v/>
      </c>
      <c r="W4380" s="2" t="str">
        <f t="shared" si="550"/>
        <v/>
      </c>
    </row>
    <row r="4381" spans="8:23" x14ac:dyDescent="0.3">
      <c r="H4381" s="12">
        <f t="shared" si="551"/>
        <v>0</v>
      </c>
      <c r="I4381" s="2" t="str">
        <f t="shared" si="544"/>
        <v/>
      </c>
      <c r="J4381" s="2" t="str">
        <f>IF(ISBLANK(A4381),"",-SUM(I$3:I4381))</f>
        <v/>
      </c>
      <c r="K4381" s="2" t="str">
        <f t="shared" si="545"/>
        <v/>
      </c>
      <c r="L4381" s="7" t="str">
        <f t="shared" si="546"/>
        <v/>
      </c>
      <c r="M4381" s="7" t="str">
        <f>IF(ISBLANK(A4381),"",K4381/($M$1+SUM(K$3:K4380)))</f>
        <v/>
      </c>
      <c r="N4381" t="str">
        <f>IF(ISBLANK(A4381),"",IF(H4382=0,NETWORKDAYS($H$3,H4381,holiday!$B$2:$B$10),IF(DAY(H4381)&lt;DAY(H4382),NETWORKDAYS($H$3,H4381,holiday!$B$2:$B$10),0)))</f>
        <v/>
      </c>
      <c r="O4381" t="str">
        <f>IF(ISBLANK(A4381),"",SUMIF($A$3:$A4381,O$2,$B$3:$B4381))</f>
        <v/>
      </c>
      <c r="P4381" t="str">
        <f>IF(ISBLANK(A4381),"",SUMIF($A$3:$A4381,P$2,$B$3:$B4381))</f>
        <v/>
      </c>
      <c r="Q4381" t="str">
        <f>IF(ISBLANK(A4381),"",SUMIF($A$3:$A4381,Q$2,$B$3:$B4381))</f>
        <v/>
      </c>
      <c r="R4381" t="str">
        <f>IF(ISBLANK(A4381),"",SUMIF($A$3:$A4381,R$2,$B$3:$B4381))</f>
        <v/>
      </c>
      <c r="T4381" s="2" t="str">
        <f t="shared" si="547"/>
        <v/>
      </c>
      <c r="U4381" s="2" t="str">
        <f t="shared" si="548"/>
        <v/>
      </c>
      <c r="V4381" s="2" t="str">
        <f t="shared" si="549"/>
        <v/>
      </c>
      <c r="W4381" s="2" t="str">
        <f t="shared" si="550"/>
        <v/>
      </c>
    </row>
    <row r="4382" spans="8:23" x14ac:dyDescent="0.3">
      <c r="H4382" s="12">
        <f t="shared" si="551"/>
        <v>0</v>
      </c>
      <c r="I4382" s="2" t="str">
        <f t="shared" si="544"/>
        <v/>
      </c>
      <c r="J4382" s="2" t="str">
        <f>IF(ISBLANK(A4382),"",-SUM(I$3:I4382))</f>
        <v/>
      </c>
      <c r="K4382" s="2" t="str">
        <f t="shared" si="545"/>
        <v/>
      </c>
      <c r="L4382" s="7" t="str">
        <f t="shared" si="546"/>
        <v/>
      </c>
      <c r="M4382" s="7" t="str">
        <f>IF(ISBLANK(A4382),"",K4382/($M$1+SUM(K$3:K4381)))</f>
        <v/>
      </c>
      <c r="N4382" t="str">
        <f>IF(ISBLANK(A4382),"",IF(H4383=0,NETWORKDAYS($H$3,H4382,holiday!$B$2:$B$10),IF(DAY(H4382)&lt;DAY(H4383),NETWORKDAYS($H$3,H4382,holiday!$B$2:$B$10),0)))</f>
        <v/>
      </c>
      <c r="O4382" t="str">
        <f>IF(ISBLANK(A4382),"",SUMIF($A$3:$A4382,O$2,$B$3:$B4382))</f>
        <v/>
      </c>
      <c r="P4382" t="str">
        <f>IF(ISBLANK(A4382),"",SUMIF($A$3:$A4382,P$2,$B$3:$B4382))</f>
        <v/>
      </c>
      <c r="Q4382" t="str">
        <f>IF(ISBLANK(A4382),"",SUMIF($A$3:$A4382,Q$2,$B$3:$B4382))</f>
        <v/>
      </c>
      <c r="R4382" t="str">
        <f>IF(ISBLANK(A4382),"",SUMIF($A$3:$A4382,R$2,$B$3:$B4382))</f>
        <v/>
      </c>
      <c r="T4382" s="2" t="str">
        <f t="shared" si="547"/>
        <v/>
      </c>
      <c r="U4382" s="2" t="str">
        <f t="shared" si="548"/>
        <v/>
      </c>
      <c r="V4382" s="2" t="str">
        <f t="shared" si="549"/>
        <v/>
      </c>
      <c r="W4382" s="2" t="str">
        <f t="shared" si="550"/>
        <v/>
      </c>
    </row>
    <row r="4383" spans="8:23" x14ac:dyDescent="0.3">
      <c r="H4383" s="12">
        <f t="shared" si="551"/>
        <v>0</v>
      </c>
      <c r="I4383" s="2" t="str">
        <f t="shared" si="544"/>
        <v/>
      </c>
      <c r="J4383" s="2" t="str">
        <f>IF(ISBLANK(A4383),"",-SUM(I$3:I4383))</f>
        <v/>
      </c>
      <c r="K4383" s="2" t="str">
        <f t="shared" si="545"/>
        <v/>
      </c>
      <c r="L4383" s="7" t="str">
        <f t="shared" si="546"/>
        <v/>
      </c>
      <c r="M4383" s="7" t="str">
        <f>IF(ISBLANK(A4383),"",K4383/($M$1+SUM(K$3:K4382)))</f>
        <v/>
      </c>
      <c r="N4383" t="str">
        <f>IF(ISBLANK(A4383),"",IF(H4384=0,NETWORKDAYS($H$3,H4383,holiday!$B$2:$B$10),IF(DAY(H4383)&lt;DAY(H4384),NETWORKDAYS($H$3,H4383,holiday!$B$2:$B$10),0)))</f>
        <v/>
      </c>
      <c r="O4383" t="str">
        <f>IF(ISBLANK(A4383),"",SUMIF($A$3:$A4383,O$2,$B$3:$B4383))</f>
        <v/>
      </c>
      <c r="P4383" t="str">
        <f>IF(ISBLANK(A4383),"",SUMIF($A$3:$A4383,P$2,$B$3:$B4383))</f>
        <v/>
      </c>
      <c r="Q4383" t="str">
        <f>IF(ISBLANK(A4383),"",SUMIF($A$3:$A4383,Q$2,$B$3:$B4383))</f>
        <v/>
      </c>
      <c r="R4383" t="str">
        <f>IF(ISBLANK(A4383),"",SUMIF($A$3:$A4383,R$2,$B$3:$B4383))</f>
        <v/>
      </c>
      <c r="T4383" s="2" t="str">
        <f t="shared" si="547"/>
        <v/>
      </c>
      <c r="U4383" s="2" t="str">
        <f t="shared" si="548"/>
        <v/>
      </c>
      <c r="V4383" s="2" t="str">
        <f t="shared" si="549"/>
        <v/>
      </c>
      <c r="W4383" s="2" t="str">
        <f t="shared" si="550"/>
        <v/>
      </c>
    </row>
    <row r="4384" spans="8:23" x14ac:dyDescent="0.3">
      <c r="H4384" s="12">
        <f t="shared" si="551"/>
        <v>0</v>
      </c>
      <c r="I4384" s="2" t="str">
        <f t="shared" si="544"/>
        <v/>
      </c>
      <c r="J4384" s="2" t="str">
        <f>IF(ISBLANK(A4384),"",-SUM(I$3:I4384))</f>
        <v/>
      </c>
      <c r="K4384" s="2" t="str">
        <f t="shared" si="545"/>
        <v/>
      </c>
      <c r="L4384" s="7" t="str">
        <f t="shared" si="546"/>
        <v/>
      </c>
      <c r="M4384" s="7" t="str">
        <f>IF(ISBLANK(A4384),"",K4384/($M$1+SUM(K$3:K4383)))</f>
        <v/>
      </c>
      <c r="N4384" t="str">
        <f>IF(ISBLANK(A4384),"",IF(H4385=0,NETWORKDAYS($H$3,H4384,holiday!$B$2:$B$10),IF(DAY(H4384)&lt;DAY(H4385),NETWORKDAYS($H$3,H4384,holiday!$B$2:$B$10),0)))</f>
        <v/>
      </c>
      <c r="O4384" t="str">
        <f>IF(ISBLANK(A4384),"",SUMIF($A$3:$A4384,O$2,$B$3:$B4384))</f>
        <v/>
      </c>
      <c r="P4384" t="str">
        <f>IF(ISBLANK(A4384),"",SUMIF($A$3:$A4384,P$2,$B$3:$B4384))</f>
        <v/>
      </c>
      <c r="Q4384" t="str">
        <f>IF(ISBLANK(A4384),"",SUMIF($A$3:$A4384,Q$2,$B$3:$B4384))</f>
        <v/>
      </c>
      <c r="R4384" t="str">
        <f>IF(ISBLANK(A4384),"",SUMIF($A$3:$A4384,R$2,$B$3:$B4384))</f>
        <v/>
      </c>
      <c r="T4384" s="2" t="str">
        <f t="shared" si="547"/>
        <v/>
      </c>
      <c r="U4384" s="2" t="str">
        <f t="shared" si="548"/>
        <v/>
      </c>
      <c r="V4384" s="2" t="str">
        <f t="shared" si="549"/>
        <v/>
      </c>
      <c r="W4384" s="2" t="str">
        <f t="shared" si="550"/>
        <v/>
      </c>
    </row>
    <row r="4385" spans="8:23" x14ac:dyDescent="0.3">
      <c r="H4385" s="12">
        <f t="shared" si="551"/>
        <v>0</v>
      </c>
      <c r="I4385" s="2" t="str">
        <f t="shared" si="544"/>
        <v/>
      </c>
      <c r="J4385" s="2" t="str">
        <f>IF(ISBLANK(A4385),"",-SUM(I$3:I4385))</f>
        <v/>
      </c>
      <c r="K4385" s="2" t="str">
        <f t="shared" si="545"/>
        <v/>
      </c>
      <c r="L4385" s="7" t="str">
        <f t="shared" si="546"/>
        <v/>
      </c>
      <c r="M4385" s="7" t="str">
        <f>IF(ISBLANK(A4385),"",K4385/($M$1+SUM(K$3:K4384)))</f>
        <v/>
      </c>
      <c r="N4385" t="str">
        <f>IF(ISBLANK(A4385),"",IF(H4386=0,NETWORKDAYS($H$3,H4385,holiday!$B$2:$B$10),IF(DAY(H4385)&lt;DAY(H4386),NETWORKDAYS($H$3,H4385,holiday!$B$2:$B$10),0)))</f>
        <v/>
      </c>
      <c r="O4385" t="str">
        <f>IF(ISBLANK(A4385),"",SUMIF($A$3:$A4385,O$2,$B$3:$B4385))</f>
        <v/>
      </c>
      <c r="P4385" t="str">
        <f>IF(ISBLANK(A4385),"",SUMIF($A$3:$A4385,P$2,$B$3:$B4385))</f>
        <v/>
      </c>
      <c r="Q4385" t="str">
        <f>IF(ISBLANK(A4385),"",SUMIF($A$3:$A4385,Q$2,$B$3:$B4385))</f>
        <v/>
      </c>
      <c r="R4385" t="str">
        <f>IF(ISBLANK(A4385),"",SUMIF($A$3:$A4385,R$2,$B$3:$B4385))</f>
        <v/>
      </c>
      <c r="T4385" s="2" t="str">
        <f t="shared" si="547"/>
        <v/>
      </c>
      <c r="U4385" s="2" t="str">
        <f t="shared" si="548"/>
        <v/>
      </c>
      <c r="V4385" s="2" t="str">
        <f t="shared" si="549"/>
        <v/>
      </c>
      <c r="W4385" s="2" t="str">
        <f t="shared" si="550"/>
        <v/>
      </c>
    </row>
    <row r="4386" spans="8:23" x14ac:dyDescent="0.3">
      <c r="H4386" s="12">
        <f t="shared" si="551"/>
        <v>0</v>
      </c>
      <c r="I4386" s="2" t="str">
        <f t="shared" si="544"/>
        <v/>
      </c>
      <c r="J4386" s="2" t="str">
        <f>IF(ISBLANK(A4386),"",-SUM(I$3:I4386))</f>
        <v/>
      </c>
      <c r="K4386" s="2" t="str">
        <f t="shared" si="545"/>
        <v/>
      </c>
      <c r="L4386" s="7" t="str">
        <f t="shared" si="546"/>
        <v/>
      </c>
      <c r="M4386" s="7" t="str">
        <f>IF(ISBLANK(A4386),"",K4386/($M$1+SUM(K$3:K4385)))</f>
        <v/>
      </c>
      <c r="N4386" t="str">
        <f>IF(ISBLANK(A4386),"",IF(H4387=0,NETWORKDAYS($H$3,H4386,holiday!$B$2:$B$10),IF(DAY(H4386)&lt;DAY(H4387),NETWORKDAYS($H$3,H4386,holiday!$B$2:$B$10),0)))</f>
        <v/>
      </c>
      <c r="O4386" t="str">
        <f>IF(ISBLANK(A4386),"",SUMIF($A$3:$A4386,O$2,$B$3:$B4386))</f>
        <v/>
      </c>
      <c r="P4386" t="str">
        <f>IF(ISBLANK(A4386),"",SUMIF($A$3:$A4386,P$2,$B$3:$B4386))</f>
        <v/>
      </c>
      <c r="Q4386" t="str">
        <f>IF(ISBLANK(A4386),"",SUMIF($A$3:$A4386,Q$2,$B$3:$B4386))</f>
        <v/>
      </c>
      <c r="R4386" t="str">
        <f>IF(ISBLANK(A4386),"",SUMIF($A$3:$A4386,R$2,$B$3:$B4386))</f>
        <v/>
      </c>
      <c r="T4386" s="2" t="str">
        <f t="shared" si="547"/>
        <v/>
      </c>
      <c r="U4386" s="2" t="str">
        <f t="shared" si="548"/>
        <v/>
      </c>
      <c r="V4386" s="2" t="str">
        <f t="shared" si="549"/>
        <v/>
      </c>
      <c r="W4386" s="2" t="str">
        <f t="shared" si="550"/>
        <v/>
      </c>
    </row>
    <row r="4387" spans="8:23" x14ac:dyDescent="0.3">
      <c r="H4387" s="12">
        <f t="shared" si="551"/>
        <v>0</v>
      </c>
      <c r="I4387" s="2" t="str">
        <f t="shared" si="544"/>
        <v/>
      </c>
      <c r="J4387" s="2" t="str">
        <f>IF(ISBLANK(A4387),"",-SUM(I$3:I4387))</f>
        <v/>
      </c>
      <c r="K4387" s="2" t="str">
        <f t="shared" si="545"/>
        <v/>
      </c>
      <c r="L4387" s="7" t="str">
        <f t="shared" si="546"/>
        <v/>
      </c>
      <c r="M4387" s="7" t="str">
        <f>IF(ISBLANK(A4387),"",K4387/($M$1+SUM(K$3:K4386)))</f>
        <v/>
      </c>
      <c r="N4387" t="str">
        <f>IF(ISBLANK(A4387),"",IF(H4388=0,NETWORKDAYS($H$3,H4387,holiday!$B$2:$B$10),IF(DAY(H4387)&lt;DAY(H4388),NETWORKDAYS($H$3,H4387,holiday!$B$2:$B$10),0)))</f>
        <v/>
      </c>
      <c r="O4387" t="str">
        <f>IF(ISBLANK(A4387),"",SUMIF($A$3:$A4387,O$2,$B$3:$B4387))</f>
        <v/>
      </c>
      <c r="P4387" t="str">
        <f>IF(ISBLANK(A4387),"",SUMIF($A$3:$A4387,P$2,$B$3:$B4387))</f>
        <v/>
      </c>
      <c r="Q4387" t="str">
        <f>IF(ISBLANK(A4387),"",SUMIF($A$3:$A4387,Q$2,$B$3:$B4387))</f>
        <v/>
      </c>
      <c r="R4387" t="str">
        <f>IF(ISBLANK(A4387),"",SUMIF($A$3:$A4387,R$2,$B$3:$B4387))</f>
        <v/>
      </c>
      <c r="T4387" s="2" t="str">
        <f t="shared" si="547"/>
        <v/>
      </c>
      <c r="U4387" s="2" t="str">
        <f t="shared" si="548"/>
        <v/>
      </c>
      <c r="V4387" s="2" t="str">
        <f t="shared" si="549"/>
        <v/>
      </c>
      <c r="W4387" s="2" t="str">
        <f t="shared" si="550"/>
        <v/>
      </c>
    </row>
    <row r="4388" spans="8:23" x14ac:dyDescent="0.3">
      <c r="H4388" s="12">
        <f t="shared" si="551"/>
        <v>0</v>
      </c>
      <c r="I4388" s="2" t="str">
        <f t="shared" si="544"/>
        <v/>
      </c>
      <c r="J4388" s="2" t="str">
        <f>IF(ISBLANK(A4388),"",-SUM(I$3:I4388))</f>
        <v/>
      </c>
      <c r="K4388" s="2" t="str">
        <f t="shared" si="545"/>
        <v/>
      </c>
      <c r="L4388" s="7" t="str">
        <f t="shared" si="546"/>
        <v/>
      </c>
      <c r="M4388" s="7" t="str">
        <f>IF(ISBLANK(A4388),"",K4388/($M$1+SUM(K$3:K4387)))</f>
        <v/>
      </c>
      <c r="N4388" t="str">
        <f>IF(ISBLANK(A4388),"",IF(H4389=0,NETWORKDAYS($H$3,H4388,holiday!$B$2:$B$10),IF(DAY(H4388)&lt;DAY(H4389),NETWORKDAYS($H$3,H4388,holiday!$B$2:$B$10),0)))</f>
        <v/>
      </c>
      <c r="O4388" t="str">
        <f>IF(ISBLANK(A4388),"",SUMIF($A$3:$A4388,O$2,$B$3:$B4388))</f>
        <v/>
      </c>
      <c r="P4388" t="str">
        <f>IF(ISBLANK(A4388),"",SUMIF($A$3:$A4388,P$2,$B$3:$B4388))</f>
        <v/>
      </c>
      <c r="Q4388" t="str">
        <f>IF(ISBLANK(A4388),"",SUMIF($A$3:$A4388,Q$2,$B$3:$B4388))</f>
        <v/>
      </c>
      <c r="R4388" t="str">
        <f>IF(ISBLANK(A4388),"",SUMIF($A$3:$A4388,R$2,$B$3:$B4388))</f>
        <v/>
      </c>
      <c r="T4388" s="2" t="str">
        <f t="shared" si="547"/>
        <v/>
      </c>
      <c r="U4388" s="2" t="str">
        <f t="shared" si="548"/>
        <v/>
      </c>
      <c r="V4388" s="2" t="str">
        <f t="shared" si="549"/>
        <v/>
      </c>
      <c r="W4388" s="2" t="str">
        <f t="shared" si="550"/>
        <v/>
      </c>
    </row>
    <row r="4389" spans="8:23" x14ac:dyDescent="0.3">
      <c r="H4389" s="12">
        <f t="shared" si="551"/>
        <v>0</v>
      </c>
      <c r="I4389" s="2" t="str">
        <f t="shared" si="544"/>
        <v/>
      </c>
      <c r="J4389" s="2" t="str">
        <f>IF(ISBLANK(A4389),"",-SUM(I$3:I4389))</f>
        <v/>
      </c>
      <c r="K4389" s="2" t="str">
        <f t="shared" si="545"/>
        <v/>
      </c>
      <c r="L4389" s="7" t="str">
        <f t="shared" si="546"/>
        <v/>
      </c>
      <c r="M4389" s="7" t="str">
        <f>IF(ISBLANK(A4389),"",K4389/($M$1+SUM(K$3:K4388)))</f>
        <v/>
      </c>
      <c r="N4389" t="str">
        <f>IF(ISBLANK(A4389),"",IF(H4390=0,NETWORKDAYS($H$3,H4389,holiday!$B$2:$B$10),IF(DAY(H4389)&lt;DAY(H4390),NETWORKDAYS($H$3,H4389,holiday!$B$2:$B$10),0)))</f>
        <v/>
      </c>
      <c r="O4389" t="str">
        <f>IF(ISBLANK(A4389),"",SUMIF($A$3:$A4389,O$2,$B$3:$B4389))</f>
        <v/>
      </c>
      <c r="P4389" t="str">
        <f>IF(ISBLANK(A4389),"",SUMIF($A$3:$A4389,P$2,$B$3:$B4389))</f>
        <v/>
      </c>
      <c r="Q4389" t="str">
        <f>IF(ISBLANK(A4389),"",SUMIF($A$3:$A4389,Q$2,$B$3:$B4389))</f>
        <v/>
      </c>
      <c r="R4389" t="str">
        <f>IF(ISBLANK(A4389),"",SUMIF($A$3:$A4389,R$2,$B$3:$B4389))</f>
        <v/>
      </c>
      <c r="T4389" s="2" t="str">
        <f t="shared" si="547"/>
        <v/>
      </c>
      <c r="U4389" s="2" t="str">
        <f t="shared" si="548"/>
        <v/>
      </c>
      <c r="V4389" s="2" t="str">
        <f t="shared" si="549"/>
        <v/>
      </c>
      <c r="W4389" s="2" t="str">
        <f t="shared" si="550"/>
        <v/>
      </c>
    </row>
    <row r="4390" spans="8:23" x14ac:dyDescent="0.3">
      <c r="H4390" s="12">
        <f t="shared" si="551"/>
        <v>0</v>
      </c>
      <c r="I4390" s="2" t="str">
        <f t="shared" si="544"/>
        <v/>
      </c>
      <c r="J4390" s="2" t="str">
        <f>IF(ISBLANK(A4390),"",-SUM(I$3:I4390))</f>
        <v/>
      </c>
      <c r="K4390" s="2" t="str">
        <f t="shared" si="545"/>
        <v/>
      </c>
      <c r="L4390" s="7" t="str">
        <f t="shared" si="546"/>
        <v/>
      </c>
      <c r="M4390" s="7" t="str">
        <f>IF(ISBLANK(A4390),"",K4390/($M$1+SUM(K$3:K4389)))</f>
        <v/>
      </c>
      <c r="N4390" t="str">
        <f>IF(ISBLANK(A4390),"",IF(H4391=0,NETWORKDAYS($H$3,H4390,holiday!$B$2:$B$10),IF(DAY(H4390)&lt;DAY(H4391),NETWORKDAYS($H$3,H4390,holiday!$B$2:$B$10),0)))</f>
        <v/>
      </c>
      <c r="O4390" t="str">
        <f>IF(ISBLANK(A4390),"",SUMIF($A$3:$A4390,O$2,$B$3:$B4390))</f>
        <v/>
      </c>
      <c r="P4390" t="str">
        <f>IF(ISBLANK(A4390),"",SUMIF($A$3:$A4390,P$2,$B$3:$B4390))</f>
        <v/>
      </c>
      <c r="Q4390" t="str">
        <f>IF(ISBLANK(A4390),"",SUMIF($A$3:$A4390,Q$2,$B$3:$B4390))</f>
        <v/>
      </c>
      <c r="R4390" t="str">
        <f>IF(ISBLANK(A4390),"",SUMIF($A$3:$A4390,R$2,$B$3:$B4390))</f>
        <v/>
      </c>
      <c r="T4390" s="2" t="str">
        <f t="shared" si="547"/>
        <v/>
      </c>
      <c r="U4390" s="2" t="str">
        <f t="shared" si="548"/>
        <v/>
      </c>
      <c r="V4390" s="2" t="str">
        <f t="shared" si="549"/>
        <v/>
      </c>
      <c r="W4390" s="2" t="str">
        <f t="shared" si="550"/>
        <v/>
      </c>
    </row>
    <row r="4391" spans="8:23" x14ac:dyDescent="0.3">
      <c r="H4391" s="12">
        <f t="shared" si="551"/>
        <v>0</v>
      </c>
      <c r="I4391" s="2" t="str">
        <f t="shared" si="544"/>
        <v/>
      </c>
      <c r="J4391" s="2" t="str">
        <f>IF(ISBLANK(A4391),"",-SUM(I$3:I4391))</f>
        <v/>
      </c>
      <c r="K4391" s="2" t="str">
        <f t="shared" si="545"/>
        <v/>
      </c>
      <c r="L4391" s="7" t="str">
        <f t="shared" si="546"/>
        <v/>
      </c>
      <c r="M4391" s="7" t="str">
        <f>IF(ISBLANK(A4391),"",K4391/($M$1+SUM(K$3:K4390)))</f>
        <v/>
      </c>
      <c r="N4391" t="str">
        <f>IF(ISBLANK(A4391),"",IF(H4392=0,NETWORKDAYS($H$3,H4391,holiday!$B$2:$B$10),IF(DAY(H4391)&lt;DAY(H4392),NETWORKDAYS($H$3,H4391,holiday!$B$2:$B$10),0)))</f>
        <v/>
      </c>
      <c r="O4391" t="str">
        <f>IF(ISBLANK(A4391),"",SUMIF($A$3:$A4391,O$2,$B$3:$B4391))</f>
        <v/>
      </c>
      <c r="P4391" t="str">
        <f>IF(ISBLANK(A4391),"",SUMIF($A$3:$A4391,P$2,$B$3:$B4391))</f>
        <v/>
      </c>
      <c r="Q4391" t="str">
        <f>IF(ISBLANK(A4391),"",SUMIF($A$3:$A4391,Q$2,$B$3:$B4391))</f>
        <v/>
      </c>
      <c r="R4391" t="str">
        <f>IF(ISBLANK(A4391),"",SUMIF($A$3:$A4391,R$2,$B$3:$B4391))</f>
        <v/>
      </c>
      <c r="T4391" s="2" t="str">
        <f t="shared" si="547"/>
        <v/>
      </c>
      <c r="U4391" s="2" t="str">
        <f t="shared" si="548"/>
        <v/>
      </c>
      <c r="V4391" s="2" t="str">
        <f t="shared" si="549"/>
        <v/>
      </c>
      <c r="W4391" s="2" t="str">
        <f t="shared" si="550"/>
        <v/>
      </c>
    </row>
    <row r="4392" spans="8:23" x14ac:dyDescent="0.3">
      <c r="H4392" s="12">
        <f t="shared" si="551"/>
        <v>0</v>
      </c>
      <c r="I4392" s="2" t="str">
        <f t="shared" ref="I4392:I4455" si="552">IF(ISBLANK(A4392),"",-B4392*C4392)</f>
        <v/>
      </c>
      <c r="J4392" s="2" t="str">
        <f>IF(ISBLANK(A4392),"",-SUM(I$3:I4392))</f>
        <v/>
      </c>
      <c r="K4392" s="2" t="str">
        <f t="shared" ref="K4392:K4455" si="553">IF(ISBLANK(A4392),"",SUMPRODUCT(O4392:R4392,T4392:W4392)-J4392)</f>
        <v/>
      </c>
      <c r="L4392" s="7" t="str">
        <f t="shared" ref="L4392:L4455" si="554">IF(ISBLANK(A4392),"",K4392/$M$1)</f>
        <v/>
      </c>
      <c r="M4392" s="7" t="str">
        <f>IF(ISBLANK(A4392),"",K4392/($M$1+SUM(K$3:K4391)))</f>
        <v/>
      </c>
      <c r="N4392" t="str">
        <f>IF(ISBLANK(A4392),"",IF(H4393=0,NETWORKDAYS($H$3,H4392,holiday!$B$2:$B$10),IF(DAY(H4392)&lt;DAY(H4393),NETWORKDAYS($H$3,H4392,holiday!$B$2:$B$10),0)))</f>
        <v/>
      </c>
      <c r="O4392" t="str">
        <f>IF(ISBLANK(A4392),"",SUMIF($A$3:$A4392,O$2,$B$3:$B4392))</f>
        <v/>
      </c>
      <c r="P4392" t="str">
        <f>IF(ISBLANK(A4392),"",SUMIF($A$3:$A4392,P$2,$B$3:$B4392))</f>
        <v/>
      </c>
      <c r="Q4392" t="str">
        <f>IF(ISBLANK(A4392),"",SUMIF($A$3:$A4392,Q$2,$B$3:$B4392))</f>
        <v/>
      </c>
      <c r="R4392" t="str">
        <f>IF(ISBLANK(A4392),"",SUMIF($A$3:$A4392,R$2,$B$3:$B4392))</f>
        <v/>
      </c>
      <c r="T4392" s="2" t="str">
        <f t="shared" ref="T4392:T4455" si="555">IF(ISBLANK(A4392),"",IF($A4392=T$2,$C4392,T4391))</f>
        <v/>
      </c>
      <c r="U4392" s="2" t="str">
        <f t="shared" ref="U4392:U4455" si="556">IF(ISBLANK(A4392),"",IF($A4392=U$2,$C4392,U4391))</f>
        <v/>
      </c>
      <c r="V4392" s="2" t="str">
        <f t="shared" ref="V4392:V4455" si="557">IF(ISBLANK(A4392),"",IF($A4392=V$2,$C4392,V4391))</f>
        <v/>
      </c>
      <c r="W4392" s="2" t="str">
        <f t="shared" ref="W4392:W4455" si="558">IF(ISBLANK(A4392),"",IF($A4392=W$2,$C4392,W4391))</f>
        <v/>
      </c>
    </row>
    <row r="4393" spans="8:23" x14ac:dyDescent="0.3">
      <c r="H4393" s="12">
        <f t="shared" si="551"/>
        <v>0</v>
      </c>
      <c r="I4393" s="2" t="str">
        <f t="shared" si="552"/>
        <v/>
      </c>
      <c r="J4393" s="2" t="str">
        <f>IF(ISBLANK(A4393),"",-SUM(I$3:I4393))</f>
        <v/>
      </c>
      <c r="K4393" s="2" t="str">
        <f t="shared" si="553"/>
        <v/>
      </c>
      <c r="L4393" s="7" t="str">
        <f t="shared" si="554"/>
        <v/>
      </c>
      <c r="M4393" s="7" t="str">
        <f>IF(ISBLANK(A4393),"",K4393/($M$1+SUM(K$3:K4392)))</f>
        <v/>
      </c>
      <c r="N4393" t="str">
        <f>IF(ISBLANK(A4393),"",IF(H4394=0,NETWORKDAYS($H$3,H4393,holiday!$B$2:$B$10),IF(DAY(H4393)&lt;DAY(H4394),NETWORKDAYS($H$3,H4393,holiday!$B$2:$B$10),0)))</f>
        <v/>
      </c>
      <c r="O4393" t="str">
        <f>IF(ISBLANK(A4393),"",SUMIF($A$3:$A4393,O$2,$B$3:$B4393))</f>
        <v/>
      </c>
      <c r="P4393" t="str">
        <f>IF(ISBLANK(A4393),"",SUMIF($A$3:$A4393,P$2,$B$3:$B4393))</f>
        <v/>
      </c>
      <c r="Q4393" t="str">
        <f>IF(ISBLANK(A4393),"",SUMIF($A$3:$A4393,Q$2,$B$3:$B4393))</f>
        <v/>
      </c>
      <c r="R4393" t="str">
        <f>IF(ISBLANK(A4393),"",SUMIF($A$3:$A4393,R$2,$B$3:$B4393))</f>
        <v/>
      </c>
      <c r="T4393" s="2" t="str">
        <f t="shared" si="555"/>
        <v/>
      </c>
      <c r="U4393" s="2" t="str">
        <f t="shared" si="556"/>
        <v/>
      </c>
      <c r="V4393" s="2" t="str">
        <f t="shared" si="557"/>
        <v/>
      </c>
      <c r="W4393" s="2" t="str">
        <f t="shared" si="558"/>
        <v/>
      </c>
    </row>
    <row r="4394" spans="8:23" x14ac:dyDescent="0.3">
      <c r="H4394" s="12">
        <f t="shared" si="551"/>
        <v>0</v>
      </c>
      <c r="I4394" s="2" t="str">
        <f t="shared" si="552"/>
        <v/>
      </c>
      <c r="J4394" s="2" t="str">
        <f>IF(ISBLANK(A4394),"",-SUM(I$3:I4394))</f>
        <v/>
      </c>
      <c r="K4394" s="2" t="str">
        <f t="shared" si="553"/>
        <v/>
      </c>
      <c r="L4394" s="7" t="str">
        <f t="shared" si="554"/>
        <v/>
      </c>
      <c r="M4394" s="7" t="str">
        <f>IF(ISBLANK(A4394),"",K4394/($M$1+SUM(K$3:K4393)))</f>
        <v/>
      </c>
      <c r="N4394" t="str">
        <f>IF(ISBLANK(A4394),"",IF(H4395=0,NETWORKDAYS($H$3,H4394,holiday!$B$2:$B$10),IF(DAY(H4394)&lt;DAY(H4395),NETWORKDAYS($H$3,H4394,holiday!$B$2:$B$10),0)))</f>
        <v/>
      </c>
      <c r="O4394" t="str">
        <f>IF(ISBLANK(A4394),"",SUMIF($A$3:$A4394,O$2,$B$3:$B4394))</f>
        <v/>
      </c>
      <c r="P4394" t="str">
        <f>IF(ISBLANK(A4394),"",SUMIF($A$3:$A4394,P$2,$B$3:$B4394))</f>
        <v/>
      </c>
      <c r="Q4394" t="str">
        <f>IF(ISBLANK(A4394),"",SUMIF($A$3:$A4394,Q$2,$B$3:$B4394))</f>
        <v/>
      </c>
      <c r="R4394" t="str">
        <f>IF(ISBLANK(A4394),"",SUMIF($A$3:$A4394,R$2,$B$3:$B4394))</f>
        <v/>
      </c>
      <c r="T4394" s="2" t="str">
        <f t="shared" si="555"/>
        <v/>
      </c>
      <c r="U4394" s="2" t="str">
        <f t="shared" si="556"/>
        <v/>
      </c>
      <c r="V4394" s="2" t="str">
        <f t="shared" si="557"/>
        <v/>
      </c>
      <c r="W4394" s="2" t="str">
        <f t="shared" si="558"/>
        <v/>
      </c>
    </row>
    <row r="4395" spans="8:23" x14ac:dyDescent="0.3">
      <c r="H4395" s="12">
        <f t="shared" si="551"/>
        <v>0</v>
      </c>
      <c r="I4395" s="2" t="str">
        <f t="shared" si="552"/>
        <v/>
      </c>
      <c r="J4395" s="2" t="str">
        <f>IF(ISBLANK(A4395),"",-SUM(I$3:I4395))</f>
        <v/>
      </c>
      <c r="K4395" s="2" t="str">
        <f t="shared" si="553"/>
        <v/>
      </c>
      <c r="L4395" s="7" t="str">
        <f t="shared" si="554"/>
        <v/>
      </c>
      <c r="M4395" s="7" t="str">
        <f>IF(ISBLANK(A4395),"",K4395/($M$1+SUM(K$3:K4394)))</f>
        <v/>
      </c>
      <c r="N4395" t="str">
        <f>IF(ISBLANK(A4395),"",IF(H4396=0,NETWORKDAYS($H$3,H4395,holiday!$B$2:$B$10),IF(DAY(H4395)&lt;DAY(H4396),NETWORKDAYS($H$3,H4395,holiday!$B$2:$B$10),0)))</f>
        <v/>
      </c>
      <c r="O4395" t="str">
        <f>IF(ISBLANK(A4395),"",SUMIF($A$3:$A4395,O$2,$B$3:$B4395))</f>
        <v/>
      </c>
      <c r="P4395" t="str">
        <f>IF(ISBLANK(A4395),"",SUMIF($A$3:$A4395,P$2,$B$3:$B4395))</f>
        <v/>
      </c>
      <c r="Q4395" t="str">
        <f>IF(ISBLANK(A4395),"",SUMIF($A$3:$A4395,Q$2,$B$3:$B4395))</f>
        <v/>
      </c>
      <c r="R4395" t="str">
        <f>IF(ISBLANK(A4395),"",SUMIF($A$3:$A4395,R$2,$B$3:$B4395))</f>
        <v/>
      </c>
      <c r="T4395" s="2" t="str">
        <f t="shared" si="555"/>
        <v/>
      </c>
      <c r="U4395" s="2" t="str">
        <f t="shared" si="556"/>
        <v/>
      </c>
      <c r="V4395" s="2" t="str">
        <f t="shared" si="557"/>
        <v/>
      </c>
      <c r="W4395" s="2" t="str">
        <f t="shared" si="558"/>
        <v/>
      </c>
    </row>
    <row r="4396" spans="8:23" x14ac:dyDescent="0.3">
      <c r="H4396" s="12">
        <f t="shared" si="551"/>
        <v>0</v>
      </c>
      <c r="I4396" s="2" t="str">
        <f t="shared" si="552"/>
        <v/>
      </c>
      <c r="J4396" s="2" t="str">
        <f>IF(ISBLANK(A4396),"",-SUM(I$3:I4396))</f>
        <v/>
      </c>
      <c r="K4396" s="2" t="str">
        <f t="shared" si="553"/>
        <v/>
      </c>
      <c r="L4396" s="7" t="str">
        <f t="shared" si="554"/>
        <v/>
      </c>
      <c r="M4396" s="7" t="str">
        <f>IF(ISBLANK(A4396),"",K4396/($M$1+SUM(K$3:K4395)))</f>
        <v/>
      </c>
      <c r="N4396" t="str">
        <f>IF(ISBLANK(A4396),"",IF(H4397=0,NETWORKDAYS($H$3,H4396,holiday!$B$2:$B$10),IF(DAY(H4396)&lt;DAY(H4397),NETWORKDAYS($H$3,H4396,holiday!$B$2:$B$10),0)))</f>
        <v/>
      </c>
      <c r="O4396" t="str">
        <f>IF(ISBLANK(A4396),"",SUMIF($A$3:$A4396,O$2,$B$3:$B4396))</f>
        <v/>
      </c>
      <c r="P4396" t="str">
        <f>IF(ISBLANK(A4396),"",SUMIF($A$3:$A4396,P$2,$B$3:$B4396))</f>
        <v/>
      </c>
      <c r="Q4396" t="str">
        <f>IF(ISBLANK(A4396),"",SUMIF($A$3:$A4396,Q$2,$B$3:$B4396))</f>
        <v/>
      </c>
      <c r="R4396" t="str">
        <f>IF(ISBLANK(A4396),"",SUMIF($A$3:$A4396,R$2,$B$3:$B4396))</f>
        <v/>
      </c>
      <c r="T4396" s="2" t="str">
        <f t="shared" si="555"/>
        <v/>
      </c>
      <c r="U4396" s="2" t="str">
        <f t="shared" si="556"/>
        <v/>
      </c>
      <c r="V4396" s="2" t="str">
        <f t="shared" si="557"/>
        <v/>
      </c>
      <c r="W4396" s="2" t="str">
        <f t="shared" si="558"/>
        <v/>
      </c>
    </row>
    <row r="4397" spans="8:23" x14ac:dyDescent="0.3">
      <c r="H4397" s="12">
        <f t="shared" si="551"/>
        <v>0</v>
      </c>
      <c r="I4397" s="2" t="str">
        <f t="shared" si="552"/>
        <v/>
      </c>
      <c r="J4397" s="2" t="str">
        <f>IF(ISBLANK(A4397),"",-SUM(I$3:I4397))</f>
        <v/>
      </c>
      <c r="K4397" s="2" t="str">
        <f t="shared" si="553"/>
        <v/>
      </c>
      <c r="L4397" s="7" t="str">
        <f t="shared" si="554"/>
        <v/>
      </c>
      <c r="M4397" s="7" t="str">
        <f>IF(ISBLANK(A4397),"",K4397/($M$1+SUM(K$3:K4396)))</f>
        <v/>
      </c>
      <c r="N4397" t="str">
        <f>IF(ISBLANK(A4397),"",IF(H4398=0,NETWORKDAYS($H$3,H4397,holiday!$B$2:$B$10),IF(DAY(H4397)&lt;DAY(H4398),NETWORKDAYS($H$3,H4397,holiday!$B$2:$B$10),0)))</f>
        <v/>
      </c>
      <c r="O4397" t="str">
        <f>IF(ISBLANK(A4397),"",SUMIF($A$3:$A4397,O$2,$B$3:$B4397))</f>
        <v/>
      </c>
      <c r="P4397" t="str">
        <f>IF(ISBLANK(A4397),"",SUMIF($A$3:$A4397,P$2,$B$3:$B4397))</f>
        <v/>
      </c>
      <c r="Q4397" t="str">
        <f>IF(ISBLANK(A4397),"",SUMIF($A$3:$A4397,Q$2,$B$3:$B4397))</f>
        <v/>
      </c>
      <c r="R4397" t="str">
        <f>IF(ISBLANK(A4397),"",SUMIF($A$3:$A4397,R$2,$B$3:$B4397))</f>
        <v/>
      </c>
      <c r="T4397" s="2" t="str">
        <f t="shared" si="555"/>
        <v/>
      </c>
      <c r="U4397" s="2" t="str">
        <f t="shared" si="556"/>
        <v/>
      </c>
      <c r="V4397" s="2" t="str">
        <f t="shared" si="557"/>
        <v/>
      </c>
      <c r="W4397" s="2" t="str">
        <f t="shared" si="558"/>
        <v/>
      </c>
    </row>
    <row r="4398" spans="8:23" x14ac:dyDescent="0.3">
      <c r="H4398" s="12">
        <f t="shared" si="551"/>
        <v>0</v>
      </c>
      <c r="I4398" s="2" t="str">
        <f t="shared" si="552"/>
        <v/>
      </c>
      <c r="J4398" s="2" t="str">
        <f>IF(ISBLANK(A4398),"",-SUM(I$3:I4398))</f>
        <v/>
      </c>
      <c r="K4398" s="2" t="str">
        <f t="shared" si="553"/>
        <v/>
      </c>
      <c r="L4398" s="7" t="str">
        <f t="shared" si="554"/>
        <v/>
      </c>
      <c r="M4398" s="7" t="str">
        <f>IF(ISBLANK(A4398),"",K4398/($M$1+SUM(K$3:K4397)))</f>
        <v/>
      </c>
      <c r="N4398" t="str">
        <f>IF(ISBLANK(A4398),"",IF(H4399=0,NETWORKDAYS($H$3,H4398,holiday!$B$2:$B$10),IF(DAY(H4398)&lt;DAY(H4399),NETWORKDAYS($H$3,H4398,holiday!$B$2:$B$10),0)))</f>
        <v/>
      </c>
      <c r="O4398" t="str">
        <f>IF(ISBLANK(A4398),"",SUMIF($A$3:$A4398,O$2,$B$3:$B4398))</f>
        <v/>
      </c>
      <c r="P4398" t="str">
        <f>IF(ISBLANK(A4398),"",SUMIF($A$3:$A4398,P$2,$B$3:$B4398))</f>
        <v/>
      </c>
      <c r="Q4398" t="str">
        <f>IF(ISBLANK(A4398),"",SUMIF($A$3:$A4398,Q$2,$B$3:$B4398))</f>
        <v/>
      </c>
      <c r="R4398" t="str">
        <f>IF(ISBLANK(A4398),"",SUMIF($A$3:$A4398,R$2,$B$3:$B4398))</f>
        <v/>
      </c>
      <c r="T4398" s="2" t="str">
        <f t="shared" si="555"/>
        <v/>
      </c>
      <c r="U4398" s="2" t="str">
        <f t="shared" si="556"/>
        <v/>
      </c>
      <c r="V4398" s="2" t="str">
        <f t="shared" si="557"/>
        <v/>
      </c>
      <c r="W4398" s="2" t="str">
        <f t="shared" si="558"/>
        <v/>
      </c>
    </row>
    <row r="4399" spans="8:23" x14ac:dyDescent="0.3">
      <c r="H4399" s="12">
        <f t="shared" si="551"/>
        <v>0</v>
      </c>
      <c r="I4399" s="2" t="str">
        <f t="shared" si="552"/>
        <v/>
      </c>
      <c r="J4399" s="2" t="str">
        <f>IF(ISBLANK(A4399),"",-SUM(I$3:I4399))</f>
        <v/>
      </c>
      <c r="K4399" s="2" t="str">
        <f t="shared" si="553"/>
        <v/>
      </c>
      <c r="L4399" s="7" t="str">
        <f t="shared" si="554"/>
        <v/>
      </c>
      <c r="M4399" s="7" t="str">
        <f>IF(ISBLANK(A4399),"",K4399/($M$1+SUM(K$3:K4398)))</f>
        <v/>
      </c>
      <c r="N4399" t="str">
        <f>IF(ISBLANK(A4399),"",IF(H4400=0,NETWORKDAYS($H$3,H4399,holiday!$B$2:$B$10),IF(DAY(H4399)&lt;DAY(H4400),NETWORKDAYS($H$3,H4399,holiday!$B$2:$B$10),0)))</f>
        <v/>
      </c>
      <c r="O4399" t="str">
        <f>IF(ISBLANK(A4399),"",SUMIF($A$3:$A4399,O$2,$B$3:$B4399))</f>
        <v/>
      </c>
      <c r="P4399" t="str">
        <f>IF(ISBLANK(A4399),"",SUMIF($A$3:$A4399,P$2,$B$3:$B4399))</f>
        <v/>
      </c>
      <c r="Q4399" t="str">
        <f>IF(ISBLANK(A4399),"",SUMIF($A$3:$A4399,Q$2,$B$3:$B4399))</f>
        <v/>
      </c>
      <c r="R4399" t="str">
        <f>IF(ISBLANK(A4399),"",SUMIF($A$3:$A4399,R$2,$B$3:$B4399))</f>
        <v/>
      </c>
      <c r="T4399" s="2" t="str">
        <f t="shared" si="555"/>
        <v/>
      </c>
      <c r="U4399" s="2" t="str">
        <f t="shared" si="556"/>
        <v/>
      </c>
      <c r="V4399" s="2" t="str">
        <f t="shared" si="557"/>
        <v/>
      </c>
      <c r="W4399" s="2" t="str">
        <f t="shared" si="558"/>
        <v/>
      </c>
    </row>
    <row r="4400" spans="8:23" x14ac:dyDescent="0.3">
      <c r="H4400" s="12">
        <f t="shared" si="551"/>
        <v>0</v>
      </c>
      <c r="I4400" s="2" t="str">
        <f t="shared" si="552"/>
        <v/>
      </c>
      <c r="J4400" s="2" t="str">
        <f>IF(ISBLANK(A4400),"",-SUM(I$3:I4400))</f>
        <v/>
      </c>
      <c r="K4400" s="2" t="str">
        <f t="shared" si="553"/>
        <v/>
      </c>
      <c r="L4400" s="7" t="str">
        <f t="shared" si="554"/>
        <v/>
      </c>
      <c r="M4400" s="7" t="str">
        <f>IF(ISBLANK(A4400),"",K4400/($M$1+SUM(K$3:K4399)))</f>
        <v/>
      </c>
      <c r="N4400" t="str">
        <f>IF(ISBLANK(A4400),"",IF(H4401=0,NETWORKDAYS($H$3,H4400,holiday!$B$2:$B$10),IF(DAY(H4400)&lt;DAY(H4401),NETWORKDAYS($H$3,H4400,holiday!$B$2:$B$10),0)))</f>
        <v/>
      </c>
      <c r="O4400" t="str">
        <f>IF(ISBLANK(A4400),"",SUMIF($A$3:$A4400,O$2,$B$3:$B4400))</f>
        <v/>
      </c>
      <c r="P4400" t="str">
        <f>IF(ISBLANK(A4400),"",SUMIF($A$3:$A4400,P$2,$B$3:$B4400))</f>
        <v/>
      </c>
      <c r="Q4400" t="str">
        <f>IF(ISBLANK(A4400),"",SUMIF($A$3:$A4400,Q$2,$B$3:$B4400))</f>
        <v/>
      </c>
      <c r="R4400" t="str">
        <f>IF(ISBLANK(A4400),"",SUMIF($A$3:$A4400,R$2,$B$3:$B4400))</f>
        <v/>
      </c>
      <c r="T4400" s="2" t="str">
        <f t="shared" si="555"/>
        <v/>
      </c>
      <c r="U4400" s="2" t="str">
        <f t="shared" si="556"/>
        <v/>
      </c>
      <c r="V4400" s="2" t="str">
        <f t="shared" si="557"/>
        <v/>
      </c>
      <c r="W4400" s="2" t="str">
        <f t="shared" si="558"/>
        <v/>
      </c>
    </row>
    <row r="4401" spans="8:23" x14ac:dyDescent="0.3">
      <c r="H4401" s="12">
        <f t="shared" si="551"/>
        <v>0</v>
      </c>
      <c r="I4401" s="2" t="str">
        <f t="shared" si="552"/>
        <v/>
      </c>
      <c r="J4401" s="2" t="str">
        <f>IF(ISBLANK(A4401),"",-SUM(I$3:I4401))</f>
        <v/>
      </c>
      <c r="K4401" s="2" t="str">
        <f t="shared" si="553"/>
        <v/>
      </c>
      <c r="L4401" s="7" t="str">
        <f t="shared" si="554"/>
        <v/>
      </c>
      <c r="M4401" s="7" t="str">
        <f>IF(ISBLANK(A4401),"",K4401/($M$1+SUM(K$3:K4400)))</f>
        <v/>
      </c>
      <c r="N4401" t="str">
        <f>IF(ISBLANK(A4401),"",IF(H4402=0,NETWORKDAYS($H$3,H4401,holiday!$B$2:$B$10),IF(DAY(H4401)&lt;DAY(H4402),NETWORKDAYS($H$3,H4401,holiday!$B$2:$B$10),0)))</f>
        <v/>
      </c>
      <c r="O4401" t="str">
        <f>IF(ISBLANK(A4401),"",SUMIF($A$3:$A4401,O$2,$B$3:$B4401))</f>
        <v/>
      </c>
      <c r="P4401" t="str">
        <f>IF(ISBLANK(A4401),"",SUMIF($A$3:$A4401,P$2,$B$3:$B4401))</f>
        <v/>
      </c>
      <c r="Q4401" t="str">
        <f>IF(ISBLANK(A4401),"",SUMIF($A$3:$A4401,Q$2,$B$3:$B4401))</f>
        <v/>
      </c>
      <c r="R4401" t="str">
        <f>IF(ISBLANK(A4401),"",SUMIF($A$3:$A4401,R$2,$B$3:$B4401))</f>
        <v/>
      </c>
      <c r="T4401" s="2" t="str">
        <f t="shared" si="555"/>
        <v/>
      </c>
      <c r="U4401" s="2" t="str">
        <f t="shared" si="556"/>
        <v/>
      </c>
      <c r="V4401" s="2" t="str">
        <f t="shared" si="557"/>
        <v/>
      </c>
      <c r="W4401" s="2" t="str">
        <f t="shared" si="558"/>
        <v/>
      </c>
    </row>
    <row r="4402" spans="8:23" x14ac:dyDescent="0.3">
      <c r="H4402" s="12">
        <f t="shared" si="551"/>
        <v>0</v>
      </c>
      <c r="I4402" s="2" t="str">
        <f t="shared" si="552"/>
        <v/>
      </c>
      <c r="J4402" s="2" t="str">
        <f>IF(ISBLANK(A4402),"",-SUM(I$3:I4402))</f>
        <v/>
      </c>
      <c r="K4402" s="2" t="str">
        <f t="shared" si="553"/>
        <v/>
      </c>
      <c r="L4402" s="7" t="str">
        <f t="shared" si="554"/>
        <v/>
      </c>
      <c r="M4402" s="7" t="str">
        <f>IF(ISBLANK(A4402),"",K4402/($M$1+SUM(K$3:K4401)))</f>
        <v/>
      </c>
      <c r="N4402" t="str">
        <f>IF(ISBLANK(A4402),"",IF(H4403=0,NETWORKDAYS($H$3,H4402,holiday!$B$2:$B$10),IF(DAY(H4402)&lt;DAY(H4403),NETWORKDAYS($H$3,H4402,holiday!$B$2:$B$10),0)))</f>
        <v/>
      </c>
      <c r="O4402" t="str">
        <f>IF(ISBLANK(A4402),"",SUMIF($A$3:$A4402,O$2,$B$3:$B4402))</f>
        <v/>
      </c>
      <c r="P4402" t="str">
        <f>IF(ISBLANK(A4402),"",SUMIF($A$3:$A4402,P$2,$B$3:$B4402))</f>
        <v/>
      </c>
      <c r="Q4402" t="str">
        <f>IF(ISBLANK(A4402),"",SUMIF($A$3:$A4402,Q$2,$B$3:$B4402))</f>
        <v/>
      </c>
      <c r="R4402" t="str">
        <f>IF(ISBLANK(A4402),"",SUMIF($A$3:$A4402,R$2,$B$3:$B4402))</f>
        <v/>
      </c>
      <c r="T4402" s="2" t="str">
        <f t="shared" si="555"/>
        <v/>
      </c>
      <c r="U4402" s="2" t="str">
        <f t="shared" si="556"/>
        <v/>
      </c>
      <c r="V4402" s="2" t="str">
        <f t="shared" si="557"/>
        <v/>
      </c>
      <c r="W4402" s="2" t="str">
        <f t="shared" si="558"/>
        <v/>
      </c>
    </row>
    <row r="4403" spans="8:23" x14ac:dyDescent="0.3">
      <c r="H4403" s="12">
        <f t="shared" si="551"/>
        <v>0</v>
      </c>
      <c r="I4403" s="2" t="str">
        <f t="shared" si="552"/>
        <v/>
      </c>
      <c r="J4403" s="2" t="str">
        <f>IF(ISBLANK(A4403),"",-SUM(I$3:I4403))</f>
        <v/>
      </c>
      <c r="K4403" s="2" t="str">
        <f t="shared" si="553"/>
        <v/>
      </c>
      <c r="L4403" s="7" t="str">
        <f t="shared" si="554"/>
        <v/>
      </c>
      <c r="M4403" s="7" t="str">
        <f>IF(ISBLANK(A4403),"",K4403/($M$1+SUM(K$3:K4402)))</f>
        <v/>
      </c>
      <c r="N4403" t="str">
        <f>IF(ISBLANK(A4403),"",IF(H4404=0,NETWORKDAYS($H$3,H4403,holiday!$B$2:$B$10),IF(DAY(H4403)&lt;DAY(H4404),NETWORKDAYS($H$3,H4403,holiday!$B$2:$B$10),0)))</f>
        <v/>
      </c>
      <c r="O4403" t="str">
        <f>IF(ISBLANK(A4403),"",SUMIF($A$3:$A4403,O$2,$B$3:$B4403))</f>
        <v/>
      </c>
      <c r="P4403" t="str">
        <f>IF(ISBLANK(A4403),"",SUMIF($A$3:$A4403,P$2,$B$3:$B4403))</f>
        <v/>
      </c>
      <c r="Q4403" t="str">
        <f>IF(ISBLANK(A4403),"",SUMIF($A$3:$A4403,Q$2,$B$3:$B4403))</f>
        <v/>
      </c>
      <c r="R4403" t="str">
        <f>IF(ISBLANK(A4403),"",SUMIF($A$3:$A4403,R$2,$B$3:$B4403))</f>
        <v/>
      </c>
      <c r="T4403" s="2" t="str">
        <f t="shared" si="555"/>
        <v/>
      </c>
      <c r="U4403" s="2" t="str">
        <f t="shared" si="556"/>
        <v/>
      </c>
      <c r="V4403" s="2" t="str">
        <f t="shared" si="557"/>
        <v/>
      </c>
      <c r="W4403" s="2" t="str">
        <f t="shared" si="558"/>
        <v/>
      </c>
    </row>
    <row r="4404" spans="8:23" x14ac:dyDescent="0.3">
      <c r="H4404" s="12">
        <f t="shared" si="551"/>
        <v>0</v>
      </c>
      <c r="I4404" s="2" t="str">
        <f t="shared" si="552"/>
        <v/>
      </c>
      <c r="J4404" s="2" t="str">
        <f>IF(ISBLANK(A4404),"",-SUM(I$3:I4404))</f>
        <v/>
      </c>
      <c r="K4404" s="2" t="str">
        <f t="shared" si="553"/>
        <v/>
      </c>
      <c r="L4404" s="7" t="str">
        <f t="shared" si="554"/>
        <v/>
      </c>
      <c r="M4404" s="7" t="str">
        <f>IF(ISBLANK(A4404),"",K4404/($M$1+SUM(K$3:K4403)))</f>
        <v/>
      </c>
      <c r="N4404" t="str">
        <f>IF(ISBLANK(A4404),"",IF(H4405=0,NETWORKDAYS($H$3,H4404,holiday!$B$2:$B$10),IF(DAY(H4404)&lt;DAY(H4405),NETWORKDAYS($H$3,H4404,holiday!$B$2:$B$10),0)))</f>
        <v/>
      </c>
      <c r="O4404" t="str">
        <f>IF(ISBLANK(A4404),"",SUMIF($A$3:$A4404,O$2,$B$3:$B4404))</f>
        <v/>
      </c>
      <c r="P4404" t="str">
        <f>IF(ISBLANK(A4404),"",SUMIF($A$3:$A4404,P$2,$B$3:$B4404))</f>
        <v/>
      </c>
      <c r="Q4404" t="str">
        <f>IF(ISBLANK(A4404),"",SUMIF($A$3:$A4404,Q$2,$B$3:$B4404))</f>
        <v/>
      </c>
      <c r="R4404" t="str">
        <f>IF(ISBLANK(A4404),"",SUMIF($A$3:$A4404,R$2,$B$3:$B4404))</f>
        <v/>
      </c>
      <c r="T4404" s="2" t="str">
        <f t="shared" si="555"/>
        <v/>
      </c>
      <c r="U4404" s="2" t="str">
        <f t="shared" si="556"/>
        <v/>
      </c>
      <c r="V4404" s="2" t="str">
        <f t="shared" si="557"/>
        <v/>
      </c>
      <c r="W4404" s="2" t="str">
        <f t="shared" si="558"/>
        <v/>
      </c>
    </row>
    <row r="4405" spans="8:23" x14ac:dyDescent="0.3">
      <c r="H4405" s="12">
        <f t="shared" si="551"/>
        <v>0</v>
      </c>
      <c r="I4405" s="2" t="str">
        <f t="shared" si="552"/>
        <v/>
      </c>
      <c r="J4405" s="2" t="str">
        <f>IF(ISBLANK(A4405),"",-SUM(I$3:I4405))</f>
        <v/>
      </c>
      <c r="K4405" s="2" t="str">
        <f t="shared" si="553"/>
        <v/>
      </c>
      <c r="L4405" s="7" t="str">
        <f t="shared" si="554"/>
        <v/>
      </c>
      <c r="M4405" s="7" t="str">
        <f>IF(ISBLANK(A4405),"",K4405/($M$1+SUM(K$3:K4404)))</f>
        <v/>
      </c>
      <c r="N4405" t="str">
        <f>IF(ISBLANK(A4405),"",IF(H4406=0,NETWORKDAYS($H$3,H4405,holiday!$B$2:$B$10),IF(DAY(H4405)&lt;DAY(H4406),NETWORKDAYS($H$3,H4405,holiday!$B$2:$B$10),0)))</f>
        <v/>
      </c>
      <c r="O4405" t="str">
        <f>IF(ISBLANK(A4405),"",SUMIF($A$3:$A4405,O$2,$B$3:$B4405))</f>
        <v/>
      </c>
      <c r="P4405" t="str">
        <f>IF(ISBLANK(A4405),"",SUMIF($A$3:$A4405,P$2,$B$3:$B4405))</f>
        <v/>
      </c>
      <c r="Q4405" t="str">
        <f>IF(ISBLANK(A4405),"",SUMIF($A$3:$A4405,Q$2,$B$3:$B4405))</f>
        <v/>
      </c>
      <c r="R4405" t="str">
        <f>IF(ISBLANK(A4405),"",SUMIF($A$3:$A4405,R$2,$B$3:$B4405))</f>
        <v/>
      </c>
      <c r="T4405" s="2" t="str">
        <f t="shared" si="555"/>
        <v/>
      </c>
      <c r="U4405" s="2" t="str">
        <f t="shared" si="556"/>
        <v/>
      </c>
      <c r="V4405" s="2" t="str">
        <f t="shared" si="557"/>
        <v/>
      </c>
      <c r="W4405" s="2" t="str">
        <f t="shared" si="558"/>
        <v/>
      </c>
    </row>
    <row r="4406" spans="8:23" x14ac:dyDescent="0.3">
      <c r="H4406" s="12">
        <f t="shared" si="551"/>
        <v>0</v>
      </c>
      <c r="I4406" s="2" t="str">
        <f t="shared" si="552"/>
        <v/>
      </c>
      <c r="J4406" s="2" t="str">
        <f>IF(ISBLANK(A4406),"",-SUM(I$3:I4406))</f>
        <v/>
      </c>
      <c r="K4406" s="2" t="str">
        <f t="shared" si="553"/>
        <v/>
      </c>
      <c r="L4406" s="7" t="str">
        <f t="shared" si="554"/>
        <v/>
      </c>
      <c r="M4406" s="7" t="str">
        <f>IF(ISBLANK(A4406),"",K4406/($M$1+SUM(K$3:K4405)))</f>
        <v/>
      </c>
      <c r="N4406" t="str">
        <f>IF(ISBLANK(A4406),"",IF(H4407=0,NETWORKDAYS($H$3,H4406,holiday!$B$2:$B$10),IF(DAY(H4406)&lt;DAY(H4407),NETWORKDAYS($H$3,H4406,holiday!$B$2:$B$10),0)))</f>
        <v/>
      </c>
      <c r="O4406" t="str">
        <f>IF(ISBLANK(A4406),"",SUMIF($A$3:$A4406,O$2,$B$3:$B4406))</f>
        <v/>
      </c>
      <c r="P4406" t="str">
        <f>IF(ISBLANK(A4406),"",SUMIF($A$3:$A4406,P$2,$B$3:$B4406))</f>
        <v/>
      </c>
      <c r="Q4406" t="str">
        <f>IF(ISBLANK(A4406),"",SUMIF($A$3:$A4406,Q$2,$B$3:$B4406))</f>
        <v/>
      </c>
      <c r="R4406" t="str">
        <f>IF(ISBLANK(A4406),"",SUMIF($A$3:$A4406,R$2,$B$3:$B4406))</f>
        <v/>
      </c>
      <c r="T4406" s="2" t="str">
        <f t="shared" si="555"/>
        <v/>
      </c>
      <c r="U4406" s="2" t="str">
        <f t="shared" si="556"/>
        <v/>
      </c>
      <c r="V4406" s="2" t="str">
        <f t="shared" si="557"/>
        <v/>
      </c>
      <c r="W4406" s="2" t="str">
        <f t="shared" si="558"/>
        <v/>
      </c>
    </row>
    <row r="4407" spans="8:23" x14ac:dyDescent="0.3">
      <c r="H4407" s="12">
        <f t="shared" si="551"/>
        <v>0</v>
      </c>
      <c r="I4407" s="2" t="str">
        <f t="shared" si="552"/>
        <v/>
      </c>
      <c r="J4407" s="2" t="str">
        <f>IF(ISBLANK(A4407),"",-SUM(I$3:I4407))</f>
        <v/>
      </c>
      <c r="K4407" s="2" t="str">
        <f t="shared" si="553"/>
        <v/>
      </c>
      <c r="L4407" s="7" t="str">
        <f t="shared" si="554"/>
        <v/>
      </c>
      <c r="M4407" s="7" t="str">
        <f>IF(ISBLANK(A4407),"",K4407/($M$1+SUM(K$3:K4406)))</f>
        <v/>
      </c>
      <c r="N4407" t="str">
        <f>IF(ISBLANK(A4407),"",IF(H4408=0,NETWORKDAYS($H$3,H4407,holiday!$B$2:$B$10),IF(DAY(H4407)&lt;DAY(H4408),NETWORKDAYS($H$3,H4407,holiday!$B$2:$B$10),0)))</f>
        <v/>
      </c>
      <c r="O4407" t="str">
        <f>IF(ISBLANK(A4407),"",SUMIF($A$3:$A4407,O$2,$B$3:$B4407))</f>
        <v/>
      </c>
      <c r="P4407" t="str">
        <f>IF(ISBLANK(A4407),"",SUMIF($A$3:$A4407,P$2,$B$3:$B4407))</f>
        <v/>
      </c>
      <c r="Q4407" t="str">
        <f>IF(ISBLANK(A4407),"",SUMIF($A$3:$A4407,Q$2,$B$3:$B4407))</f>
        <v/>
      </c>
      <c r="R4407" t="str">
        <f>IF(ISBLANK(A4407),"",SUMIF($A$3:$A4407,R$2,$B$3:$B4407))</f>
        <v/>
      </c>
      <c r="T4407" s="2" t="str">
        <f t="shared" si="555"/>
        <v/>
      </c>
      <c r="U4407" s="2" t="str">
        <f t="shared" si="556"/>
        <v/>
      </c>
      <c r="V4407" s="2" t="str">
        <f t="shared" si="557"/>
        <v/>
      </c>
      <c r="W4407" s="2" t="str">
        <f t="shared" si="558"/>
        <v/>
      </c>
    </row>
    <row r="4408" spans="8:23" x14ac:dyDescent="0.3">
      <c r="H4408" s="12">
        <f t="shared" si="551"/>
        <v>0</v>
      </c>
      <c r="I4408" s="2" t="str">
        <f t="shared" si="552"/>
        <v/>
      </c>
      <c r="J4408" s="2" t="str">
        <f>IF(ISBLANK(A4408),"",-SUM(I$3:I4408))</f>
        <v/>
      </c>
      <c r="K4408" s="2" t="str">
        <f t="shared" si="553"/>
        <v/>
      </c>
      <c r="L4408" s="7" t="str">
        <f t="shared" si="554"/>
        <v/>
      </c>
      <c r="M4408" s="7" t="str">
        <f>IF(ISBLANK(A4408),"",K4408/($M$1+SUM(K$3:K4407)))</f>
        <v/>
      </c>
      <c r="N4408" t="str">
        <f>IF(ISBLANK(A4408),"",IF(H4409=0,NETWORKDAYS($H$3,H4408,holiday!$B$2:$B$10),IF(DAY(H4408)&lt;DAY(H4409),NETWORKDAYS($H$3,H4408,holiday!$B$2:$B$10),0)))</f>
        <v/>
      </c>
      <c r="O4408" t="str">
        <f>IF(ISBLANK(A4408),"",SUMIF($A$3:$A4408,O$2,$B$3:$B4408))</f>
        <v/>
      </c>
      <c r="P4408" t="str">
        <f>IF(ISBLANK(A4408),"",SUMIF($A$3:$A4408,P$2,$B$3:$B4408))</f>
        <v/>
      </c>
      <c r="Q4408" t="str">
        <f>IF(ISBLANK(A4408),"",SUMIF($A$3:$A4408,Q$2,$B$3:$B4408))</f>
        <v/>
      </c>
      <c r="R4408" t="str">
        <f>IF(ISBLANK(A4408),"",SUMIF($A$3:$A4408,R$2,$B$3:$B4408))</f>
        <v/>
      </c>
      <c r="T4408" s="2" t="str">
        <f t="shared" si="555"/>
        <v/>
      </c>
      <c r="U4408" s="2" t="str">
        <f t="shared" si="556"/>
        <v/>
      </c>
      <c r="V4408" s="2" t="str">
        <f t="shared" si="557"/>
        <v/>
      </c>
      <c r="W4408" s="2" t="str">
        <f t="shared" si="558"/>
        <v/>
      </c>
    </row>
    <row r="4409" spans="8:23" x14ac:dyDescent="0.3">
      <c r="H4409" s="12">
        <f t="shared" si="551"/>
        <v>0</v>
      </c>
      <c r="I4409" s="2" t="str">
        <f t="shared" si="552"/>
        <v/>
      </c>
      <c r="J4409" s="2" t="str">
        <f>IF(ISBLANK(A4409),"",-SUM(I$3:I4409))</f>
        <v/>
      </c>
      <c r="K4409" s="2" t="str">
        <f t="shared" si="553"/>
        <v/>
      </c>
      <c r="L4409" s="7" t="str">
        <f t="shared" si="554"/>
        <v/>
      </c>
      <c r="M4409" s="7" t="str">
        <f>IF(ISBLANK(A4409),"",K4409/($M$1+SUM(K$3:K4408)))</f>
        <v/>
      </c>
      <c r="N4409" t="str">
        <f>IF(ISBLANK(A4409),"",IF(H4410=0,NETWORKDAYS($H$3,H4409,holiday!$B$2:$B$10),IF(DAY(H4409)&lt;DAY(H4410),NETWORKDAYS($H$3,H4409,holiday!$B$2:$B$10),0)))</f>
        <v/>
      </c>
      <c r="O4409" t="str">
        <f>IF(ISBLANK(A4409),"",SUMIF($A$3:$A4409,O$2,$B$3:$B4409))</f>
        <v/>
      </c>
      <c r="P4409" t="str">
        <f>IF(ISBLANK(A4409),"",SUMIF($A$3:$A4409,P$2,$B$3:$B4409))</f>
        <v/>
      </c>
      <c r="Q4409" t="str">
        <f>IF(ISBLANK(A4409),"",SUMIF($A$3:$A4409,Q$2,$B$3:$B4409))</f>
        <v/>
      </c>
      <c r="R4409" t="str">
        <f>IF(ISBLANK(A4409),"",SUMIF($A$3:$A4409,R$2,$B$3:$B4409))</f>
        <v/>
      </c>
      <c r="T4409" s="2" t="str">
        <f t="shared" si="555"/>
        <v/>
      </c>
      <c r="U4409" s="2" t="str">
        <f t="shared" si="556"/>
        <v/>
      </c>
      <c r="V4409" s="2" t="str">
        <f t="shared" si="557"/>
        <v/>
      </c>
      <c r="W4409" s="2" t="str">
        <f t="shared" si="558"/>
        <v/>
      </c>
    </row>
    <row r="4410" spans="8:23" x14ac:dyDescent="0.3">
      <c r="H4410" s="12">
        <f t="shared" si="551"/>
        <v>0</v>
      </c>
      <c r="I4410" s="2" t="str">
        <f t="shared" si="552"/>
        <v/>
      </c>
      <c r="J4410" s="2" t="str">
        <f>IF(ISBLANK(A4410),"",-SUM(I$3:I4410))</f>
        <v/>
      </c>
      <c r="K4410" s="2" t="str">
        <f t="shared" si="553"/>
        <v/>
      </c>
      <c r="L4410" s="7" t="str">
        <f t="shared" si="554"/>
        <v/>
      </c>
      <c r="M4410" s="7" t="str">
        <f>IF(ISBLANK(A4410),"",K4410/($M$1+SUM(K$3:K4409)))</f>
        <v/>
      </c>
      <c r="N4410" t="str">
        <f>IF(ISBLANK(A4410),"",IF(H4411=0,NETWORKDAYS($H$3,H4410,holiday!$B$2:$B$10),IF(DAY(H4410)&lt;DAY(H4411),NETWORKDAYS($H$3,H4410,holiday!$B$2:$B$10),0)))</f>
        <v/>
      </c>
      <c r="O4410" t="str">
        <f>IF(ISBLANK(A4410),"",SUMIF($A$3:$A4410,O$2,$B$3:$B4410))</f>
        <v/>
      </c>
      <c r="P4410" t="str">
        <f>IF(ISBLANK(A4410),"",SUMIF($A$3:$A4410,P$2,$B$3:$B4410))</f>
        <v/>
      </c>
      <c r="Q4410" t="str">
        <f>IF(ISBLANK(A4410),"",SUMIF($A$3:$A4410,Q$2,$B$3:$B4410))</f>
        <v/>
      </c>
      <c r="R4410" t="str">
        <f>IF(ISBLANK(A4410),"",SUMIF($A$3:$A4410,R$2,$B$3:$B4410))</f>
        <v/>
      </c>
      <c r="T4410" s="2" t="str">
        <f t="shared" si="555"/>
        <v/>
      </c>
      <c r="U4410" s="2" t="str">
        <f t="shared" si="556"/>
        <v/>
      </c>
      <c r="V4410" s="2" t="str">
        <f t="shared" si="557"/>
        <v/>
      </c>
      <c r="W4410" s="2" t="str">
        <f t="shared" si="558"/>
        <v/>
      </c>
    </row>
    <row r="4411" spans="8:23" x14ac:dyDescent="0.3">
      <c r="H4411" s="12">
        <f t="shared" si="551"/>
        <v>0</v>
      </c>
      <c r="I4411" s="2" t="str">
        <f t="shared" si="552"/>
        <v/>
      </c>
      <c r="J4411" s="2" t="str">
        <f>IF(ISBLANK(A4411),"",-SUM(I$3:I4411))</f>
        <v/>
      </c>
      <c r="K4411" s="2" t="str">
        <f t="shared" si="553"/>
        <v/>
      </c>
      <c r="L4411" s="7" t="str">
        <f t="shared" si="554"/>
        <v/>
      </c>
      <c r="M4411" s="7" t="str">
        <f>IF(ISBLANK(A4411),"",K4411/($M$1+SUM(K$3:K4410)))</f>
        <v/>
      </c>
      <c r="N4411" t="str">
        <f>IF(ISBLANK(A4411),"",IF(H4412=0,NETWORKDAYS($H$3,H4411,holiday!$B$2:$B$10),IF(DAY(H4411)&lt;DAY(H4412),NETWORKDAYS($H$3,H4411,holiday!$B$2:$B$10),0)))</f>
        <v/>
      </c>
      <c r="O4411" t="str">
        <f>IF(ISBLANK(A4411),"",SUMIF($A$3:$A4411,O$2,$B$3:$B4411))</f>
        <v/>
      </c>
      <c r="P4411" t="str">
        <f>IF(ISBLANK(A4411),"",SUMIF($A$3:$A4411,P$2,$B$3:$B4411))</f>
        <v/>
      </c>
      <c r="Q4411" t="str">
        <f>IF(ISBLANK(A4411),"",SUMIF($A$3:$A4411,Q$2,$B$3:$B4411))</f>
        <v/>
      </c>
      <c r="R4411" t="str">
        <f>IF(ISBLANK(A4411),"",SUMIF($A$3:$A4411,R$2,$B$3:$B4411))</f>
        <v/>
      </c>
      <c r="T4411" s="2" t="str">
        <f t="shared" si="555"/>
        <v/>
      </c>
      <c r="U4411" s="2" t="str">
        <f t="shared" si="556"/>
        <v/>
      </c>
      <c r="V4411" s="2" t="str">
        <f t="shared" si="557"/>
        <v/>
      </c>
      <c r="W4411" s="2" t="str">
        <f t="shared" si="558"/>
        <v/>
      </c>
    </row>
    <row r="4412" spans="8:23" x14ac:dyDescent="0.3">
      <c r="H4412" s="12">
        <f t="shared" si="551"/>
        <v>0</v>
      </c>
      <c r="I4412" s="2" t="str">
        <f t="shared" si="552"/>
        <v/>
      </c>
      <c r="J4412" s="2" t="str">
        <f>IF(ISBLANK(A4412),"",-SUM(I$3:I4412))</f>
        <v/>
      </c>
      <c r="K4412" s="2" t="str">
        <f t="shared" si="553"/>
        <v/>
      </c>
      <c r="L4412" s="7" t="str">
        <f t="shared" si="554"/>
        <v/>
      </c>
      <c r="M4412" s="7" t="str">
        <f>IF(ISBLANK(A4412),"",K4412/($M$1+SUM(K$3:K4411)))</f>
        <v/>
      </c>
      <c r="N4412" t="str">
        <f>IF(ISBLANK(A4412),"",IF(H4413=0,NETWORKDAYS($H$3,H4412,holiday!$B$2:$B$10),IF(DAY(H4412)&lt;DAY(H4413),NETWORKDAYS($H$3,H4412,holiday!$B$2:$B$10),0)))</f>
        <v/>
      </c>
      <c r="O4412" t="str">
        <f>IF(ISBLANK(A4412),"",SUMIF($A$3:$A4412,O$2,$B$3:$B4412))</f>
        <v/>
      </c>
      <c r="P4412" t="str">
        <f>IF(ISBLANK(A4412),"",SUMIF($A$3:$A4412,P$2,$B$3:$B4412))</f>
        <v/>
      </c>
      <c r="Q4412" t="str">
        <f>IF(ISBLANK(A4412),"",SUMIF($A$3:$A4412,Q$2,$B$3:$B4412))</f>
        <v/>
      </c>
      <c r="R4412" t="str">
        <f>IF(ISBLANK(A4412),"",SUMIF($A$3:$A4412,R$2,$B$3:$B4412))</f>
        <v/>
      </c>
      <c r="T4412" s="2" t="str">
        <f t="shared" si="555"/>
        <v/>
      </c>
      <c r="U4412" s="2" t="str">
        <f t="shared" si="556"/>
        <v/>
      </c>
      <c r="V4412" s="2" t="str">
        <f t="shared" si="557"/>
        <v/>
      </c>
      <c r="W4412" s="2" t="str">
        <f t="shared" si="558"/>
        <v/>
      </c>
    </row>
    <row r="4413" spans="8:23" x14ac:dyDescent="0.3">
      <c r="H4413" s="12">
        <f t="shared" si="551"/>
        <v>0</v>
      </c>
      <c r="I4413" s="2" t="str">
        <f t="shared" si="552"/>
        <v/>
      </c>
      <c r="J4413" s="2" t="str">
        <f>IF(ISBLANK(A4413),"",-SUM(I$3:I4413))</f>
        <v/>
      </c>
      <c r="K4413" s="2" t="str">
        <f t="shared" si="553"/>
        <v/>
      </c>
      <c r="L4413" s="7" t="str">
        <f t="shared" si="554"/>
        <v/>
      </c>
      <c r="M4413" s="7" t="str">
        <f>IF(ISBLANK(A4413),"",K4413/($M$1+SUM(K$3:K4412)))</f>
        <v/>
      </c>
      <c r="N4413" t="str">
        <f>IF(ISBLANK(A4413),"",IF(H4414=0,NETWORKDAYS($H$3,H4413,holiday!$B$2:$B$10),IF(DAY(H4413)&lt;DAY(H4414),NETWORKDAYS($H$3,H4413,holiday!$B$2:$B$10),0)))</f>
        <v/>
      </c>
      <c r="O4413" t="str">
        <f>IF(ISBLANK(A4413),"",SUMIF($A$3:$A4413,O$2,$B$3:$B4413))</f>
        <v/>
      </c>
      <c r="P4413" t="str">
        <f>IF(ISBLANK(A4413),"",SUMIF($A$3:$A4413,P$2,$B$3:$B4413))</f>
        <v/>
      </c>
      <c r="Q4413" t="str">
        <f>IF(ISBLANK(A4413),"",SUMIF($A$3:$A4413,Q$2,$B$3:$B4413))</f>
        <v/>
      </c>
      <c r="R4413" t="str">
        <f>IF(ISBLANK(A4413),"",SUMIF($A$3:$A4413,R$2,$B$3:$B4413))</f>
        <v/>
      </c>
      <c r="T4413" s="2" t="str">
        <f t="shared" si="555"/>
        <v/>
      </c>
      <c r="U4413" s="2" t="str">
        <f t="shared" si="556"/>
        <v/>
      </c>
      <c r="V4413" s="2" t="str">
        <f t="shared" si="557"/>
        <v/>
      </c>
      <c r="W4413" s="2" t="str">
        <f t="shared" si="558"/>
        <v/>
      </c>
    </row>
    <row r="4414" spans="8:23" x14ac:dyDescent="0.3">
      <c r="H4414" s="12">
        <f t="shared" si="551"/>
        <v>0</v>
      </c>
      <c r="I4414" s="2" t="str">
        <f t="shared" si="552"/>
        <v/>
      </c>
      <c r="J4414" s="2" t="str">
        <f>IF(ISBLANK(A4414),"",-SUM(I$3:I4414))</f>
        <v/>
      </c>
      <c r="K4414" s="2" t="str">
        <f t="shared" si="553"/>
        <v/>
      </c>
      <c r="L4414" s="7" t="str">
        <f t="shared" si="554"/>
        <v/>
      </c>
      <c r="M4414" s="7" t="str">
        <f>IF(ISBLANK(A4414),"",K4414/($M$1+SUM(K$3:K4413)))</f>
        <v/>
      </c>
      <c r="N4414" t="str">
        <f>IF(ISBLANK(A4414),"",IF(H4415=0,NETWORKDAYS($H$3,H4414,holiday!$B$2:$B$10),IF(DAY(H4414)&lt;DAY(H4415),NETWORKDAYS($H$3,H4414,holiday!$B$2:$B$10),0)))</f>
        <v/>
      </c>
      <c r="O4414" t="str">
        <f>IF(ISBLANK(A4414),"",SUMIF($A$3:$A4414,O$2,$B$3:$B4414))</f>
        <v/>
      </c>
      <c r="P4414" t="str">
        <f>IF(ISBLANK(A4414),"",SUMIF($A$3:$A4414,P$2,$B$3:$B4414))</f>
        <v/>
      </c>
      <c r="Q4414" t="str">
        <f>IF(ISBLANK(A4414),"",SUMIF($A$3:$A4414,Q$2,$B$3:$B4414))</f>
        <v/>
      </c>
      <c r="R4414" t="str">
        <f>IF(ISBLANK(A4414),"",SUMIF($A$3:$A4414,R$2,$B$3:$B4414))</f>
        <v/>
      </c>
      <c r="T4414" s="2" t="str">
        <f t="shared" si="555"/>
        <v/>
      </c>
      <c r="U4414" s="2" t="str">
        <f t="shared" si="556"/>
        <v/>
      </c>
      <c r="V4414" s="2" t="str">
        <f t="shared" si="557"/>
        <v/>
      </c>
      <c r="W4414" s="2" t="str">
        <f t="shared" si="558"/>
        <v/>
      </c>
    </row>
    <row r="4415" spans="8:23" x14ac:dyDescent="0.3">
      <c r="H4415" s="12">
        <f t="shared" si="551"/>
        <v>0</v>
      </c>
      <c r="I4415" s="2" t="str">
        <f t="shared" si="552"/>
        <v/>
      </c>
      <c r="J4415" s="2" t="str">
        <f>IF(ISBLANK(A4415),"",-SUM(I$3:I4415))</f>
        <v/>
      </c>
      <c r="K4415" s="2" t="str">
        <f t="shared" si="553"/>
        <v/>
      </c>
      <c r="L4415" s="7" t="str">
        <f t="shared" si="554"/>
        <v/>
      </c>
      <c r="M4415" s="7" t="str">
        <f>IF(ISBLANK(A4415),"",K4415/($M$1+SUM(K$3:K4414)))</f>
        <v/>
      </c>
      <c r="N4415" t="str">
        <f>IF(ISBLANK(A4415),"",IF(H4416=0,NETWORKDAYS($H$3,H4415,holiday!$B$2:$B$10),IF(DAY(H4415)&lt;DAY(H4416),NETWORKDAYS($H$3,H4415,holiday!$B$2:$B$10),0)))</f>
        <v/>
      </c>
      <c r="O4415" t="str">
        <f>IF(ISBLANK(A4415),"",SUMIF($A$3:$A4415,O$2,$B$3:$B4415))</f>
        <v/>
      </c>
      <c r="P4415" t="str">
        <f>IF(ISBLANK(A4415),"",SUMIF($A$3:$A4415,P$2,$B$3:$B4415))</f>
        <v/>
      </c>
      <c r="Q4415" t="str">
        <f>IF(ISBLANK(A4415),"",SUMIF($A$3:$A4415,Q$2,$B$3:$B4415))</f>
        <v/>
      </c>
      <c r="R4415" t="str">
        <f>IF(ISBLANK(A4415),"",SUMIF($A$3:$A4415,R$2,$B$3:$B4415))</f>
        <v/>
      </c>
      <c r="T4415" s="2" t="str">
        <f t="shared" si="555"/>
        <v/>
      </c>
      <c r="U4415" s="2" t="str">
        <f t="shared" si="556"/>
        <v/>
      </c>
      <c r="V4415" s="2" t="str">
        <f t="shared" si="557"/>
        <v/>
      </c>
      <c r="W4415" s="2" t="str">
        <f t="shared" si="558"/>
        <v/>
      </c>
    </row>
    <row r="4416" spans="8:23" x14ac:dyDescent="0.3">
      <c r="H4416" s="12">
        <f t="shared" si="551"/>
        <v>0</v>
      </c>
      <c r="I4416" s="2" t="str">
        <f t="shared" si="552"/>
        <v/>
      </c>
      <c r="J4416" s="2" t="str">
        <f>IF(ISBLANK(A4416),"",-SUM(I$3:I4416))</f>
        <v/>
      </c>
      <c r="K4416" s="2" t="str">
        <f t="shared" si="553"/>
        <v/>
      </c>
      <c r="L4416" s="7" t="str">
        <f t="shared" si="554"/>
        <v/>
      </c>
      <c r="M4416" s="7" t="str">
        <f>IF(ISBLANK(A4416),"",K4416/($M$1+SUM(K$3:K4415)))</f>
        <v/>
      </c>
      <c r="N4416" t="str">
        <f>IF(ISBLANK(A4416),"",IF(H4417=0,NETWORKDAYS($H$3,H4416,holiday!$B$2:$B$10),IF(DAY(H4416)&lt;DAY(H4417),NETWORKDAYS($H$3,H4416,holiday!$B$2:$B$10),0)))</f>
        <v/>
      </c>
      <c r="O4416" t="str">
        <f>IF(ISBLANK(A4416),"",SUMIF($A$3:$A4416,O$2,$B$3:$B4416))</f>
        <v/>
      </c>
      <c r="P4416" t="str">
        <f>IF(ISBLANK(A4416),"",SUMIF($A$3:$A4416,P$2,$B$3:$B4416))</f>
        <v/>
      </c>
      <c r="Q4416" t="str">
        <f>IF(ISBLANK(A4416),"",SUMIF($A$3:$A4416,Q$2,$B$3:$B4416))</f>
        <v/>
      </c>
      <c r="R4416" t="str">
        <f>IF(ISBLANK(A4416),"",SUMIF($A$3:$A4416,R$2,$B$3:$B4416))</f>
        <v/>
      </c>
      <c r="T4416" s="2" t="str">
        <f t="shared" si="555"/>
        <v/>
      </c>
      <c r="U4416" s="2" t="str">
        <f t="shared" si="556"/>
        <v/>
      </c>
      <c r="V4416" s="2" t="str">
        <f t="shared" si="557"/>
        <v/>
      </c>
      <c r="W4416" s="2" t="str">
        <f t="shared" si="558"/>
        <v/>
      </c>
    </row>
    <row r="4417" spans="8:23" x14ac:dyDescent="0.3">
      <c r="H4417" s="12">
        <f t="shared" si="551"/>
        <v>0</v>
      </c>
      <c r="I4417" s="2" t="str">
        <f t="shared" si="552"/>
        <v/>
      </c>
      <c r="J4417" s="2" t="str">
        <f>IF(ISBLANK(A4417),"",-SUM(I$3:I4417))</f>
        <v/>
      </c>
      <c r="K4417" s="2" t="str">
        <f t="shared" si="553"/>
        <v/>
      </c>
      <c r="L4417" s="7" t="str">
        <f t="shared" si="554"/>
        <v/>
      </c>
      <c r="M4417" s="7" t="str">
        <f>IF(ISBLANK(A4417),"",K4417/($M$1+SUM(K$3:K4416)))</f>
        <v/>
      </c>
      <c r="N4417" t="str">
        <f>IF(ISBLANK(A4417),"",IF(H4418=0,NETWORKDAYS($H$3,H4417,holiday!$B$2:$B$10),IF(DAY(H4417)&lt;DAY(H4418),NETWORKDAYS($H$3,H4417,holiday!$B$2:$B$10),0)))</f>
        <v/>
      </c>
      <c r="O4417" t="str">
        <f>IF(ISBLANK(A4417),"",SUMIF($A$3:$A4417,O$2,$B$3:$B4417))</f>
        <v/>
      </c>
      <c r="P4417" t="str">
        <f>IF(ISBLANK(A4417),"",SUMIF($A$3:$A4417,P$2,$B$3:$B4417))</f>
        <v/>
      </c>
      <c r="Q4417" t="str">
        <f>IF(ISBLANK(A4417),"",SUMIF($A$3:$A4417,Q$2,$B$3:$B4417))</f>
        <v/>
      </c>
      <c r="R4417" t="str">
        <f>IF(ISBLANK(A4417),"",SUMIF($A$3:$A4417,R$2,$B$3:$B4417))</f>
        <v/>
      </c>
      <c r="T4417" s="2" t="str">
        <f t="shared" si="555"/>
        <v/>
      </c>
      <c r="U4417" s="2" t="str">
        <f t="shared" si="556"/>
        <v/>
      </c>
      <c r="V4417" s="2" t="str">
        <f t="shared" si="557"/>
        <v/>
      </c>
      <c r="W4417" s="2" t="str">
        <f t="shared" si="558"/>
        <v/>
      </c>
    </row>
    <row r="4418" spans="8:23" x14ac:dyDescent="0.3">
      <c r="H4418" s="12">
        <f t="shared" si="551"/>
        <v>0</v>
      </c>
      <c r="I4418" s="2" t="str">
        <f t="shared" si="552"/>
        <v/>
      </c>
      <c r="J4418" s="2" t="str">
        <f>IF(ISBLANK(A4418),"",-SUM(I$3:I4418))</f>
        <v/>
      </c>
      <c r="K4418" s="2" t="str">
        <f t="shared" si="553"/>
        <v/>
      </c>
      <c r="L4418" s="7" t="str">
        <f t="shared" si="554"/>
        <v/>
      </c>
      <c r="M4418" s="7" t="str">
        <f>IF(ISBLANK(A4418),"",K4418/($M$1+SUM(K$3:K4417)))</f>
        <v/>
      </c>
      <c r="N4418" t="str">
        <f>IF(ISBLANK(A4418),"",IF(H4419=0,NETWORKDAYS($H$3,H4418,holiday!$B$2:$B$10),IF(DAY(H4418)&lt;DAY(H4419),NETWORKDAYS($H$3,H4418,holiday!$B$2:$B$10),0)))</f>
        <v/>
      </c>
      <c r="O4418" t="str">
        <f>IF(ISBLANK(A4418),"",SUMIF($A$3:$A4418,O$2,$B$3:$B4418))</f>
        <v/>
      </c>
      <c r="P4418" t="str">
        <f>IF(ISBLANK(A4418),"",SUMIF($A$3:$A4418,P$2,$B$3:$B4418))</f>
        <v/>
      </c>
      <c r="Q4418" t="str">
        <f>IF(ISBLANK(A4418),"",SUMIF($A$3:$A4418,Q$2,$B$3:$B4418))</f>
        <v/>
      </c>
      <c r="R4418" t="str">
        <f>IF(ISBLANK(A4418),"",SUMIF($A$3:$A4418,R$2,$B$3:$B4418))</f>
        <v/>
      </c>
      <c r="T4418" s="2" t="str">
        <f t="shared" si="555"/>
        <v/>
      </c>
      <c r="U4418" s="2" t="str">
        <f t="shared" si="556"/>
        <v/>
      </c>
      <c r="V4418" s="2" t="str">
        <f t="shared" si="557"/>
        <v/>
      </c>
      <c r="W4418" s="2" t="str">
        <f t="shared" si="558"/>
        <v/>
      </c>
    </row>
    <row r="4419" spans="8:23" x14ac:dyDescent="0.3">
      <c r="H4419" s="12">
        <f t="shared" si="551"/>
        <v>0</v>
      </c>
      <c r="I4419" s="2" t="str">
        <f t="shared" si="552"/>
        <v/>
      </c>
      <c r="J4419" s="2" t="str">
        <f>IF(ISBLANK(A4419),"",-SUM(I$3:I4419))</f>
        <v/>
      </c>
      <c r="K4419" s="2" t="str">
        <f t="shared" si="553"/>
        <v/>
      </c>
      <c r="L4419" s="7" t="str">
        <f t="shared" si="554"/>
        <v/>
      </c>
      <c r="M4419" s="7" t="str">
        <f>IF(ISBLANK(A4419),"",K4419/($M$1+SUM(K$3:K4418)))</f>
        <v/>
      </c>
      <c r="N4419" t="str">
        <f>IF(ISBLANK(A4419),"",IF(H4420=0,NETWORKDAYS($H$3,H4419,holiday!$B$2:$B$10),IF(DAY(H4419)&lt;DAY(H4420),NETWORKDAYS($H$3,H4419,holiday!$B$2:$B$10),0)))</f>
        <v/>
      </c>
      <c r="O4419" t="str">
        <f>IF(ISBLANK(A4419),"",SUMIF($A$3:$A4419,O$2,$B$3:$B4419))</f>
        <v/>
      </c>
      <c r="P4419" t="str">
        <f>IF(ISBLANK(A4419),"",SUMIF($A$3:$A4419,P$2,$B$3:$B4419))</f>
        <v/>
      </c>
      <c r="Q4419" t="str">
        <f>IF(ISBLANK(A4419),"",SUMIF($A$3:$A4419,Q$2,$B$3:$B4419))</f>
        <v/>
      </c>
      <c r="R4419" t="str">
        <f>IF(ISBLANK(A4419),"",SUMIF($A$3:$A4419,R$2,$B$3:$B4419))</f>
        <v/>
      </c>
      <c r="T4419" s="2" t="str">
        <f t="shared" si="555"/>
        <v/>
      </c>
      <c r="U4419" s="2" t="str">
        <f t="shared" si="556"/>
        <v/>
      </c>
      <c r="V4419" s="2" t="str">
        <f t="shared" si="557"/>
        <v/>
      </c>
      <c r="W4419" s="2" t="str">
        <f t="shared" si="558"/>
        <v/>
      </c>
    </row>
    <row r="4420" spans="8:23" x14ac:dyDescent="0.3">
      <c r="H4420" s="12">
        <f t="shared" ref="H4420:H4483" si="559">IF(ISBLANK(D4420),,LEFT(D4420,LEN(D4420)-6)*1)</f>
        <v>0</v>
      </c>
      <c r="I4420" s="2" t="str">
        <f t="shared" si="552"/>
        <v/>
      </c>
      <c r="J4420" s="2" t="str">
        <f>IF(ISBLANK(A4420),"",-SUM(I$3:I4420))</f>
        <v/>
      </c>
      <c r="K4420" s="2" t="str">
        <f t="shared" si="553"/>
        <v/>
      </c>
      <c r="L4420" s="7" t="str">
        <f t="shared" si="554"/>
        <v/>
      </c>
      <c r="M4420" s="7" t="str">
        <f>IF(ISBLANK(A4420),"",K4420/($M$1+SUM(K$3:K4419)))</f>
        <v/>
      </c>
      <c r="N4420" t="str">
        <f>IF(ISBLANK(A4420),"",IF(H4421=0,NETWORKDAYS($H$3,H4420,holiday!$B$2:$B$10),IF(DAY(H4420)&lt;DAY(H4421),NETWORKDAYS($H$3,H4420,holiday!$B$2:$B$10),0)))</f>
        <v/>
      </c>
      <c r="O4420" t="str">
        <f>IF(ISBLANK(A4420),"",SUMIF($A$3:$A4420,O$2,$B$3:$B4420))</f>
        <v/>
      </c>
      <c r="P4420" t="str">
        <f>IF(ISBLANK(A4420),"",SUMIF($A$3:$A4420,P$2,$B$3:$B4420))</f>
        <v/>
      </c>
      <c r="Q4420" t="str">
        <f>IF(ISBLANK(A4420),"",SUMIF($A$3:$A4420,Q$2,$B$3:$B4420))</f>
        <v/>
      </c>
      <c r="R4420" t="str">
        <f>IF(ISBLANK(A4420),"",SUMIF($A$3:$A4420,R$2,$B$3:$B4420))</f>
        <v/>
      </c>
      <c r="T4420" s="2" t="str">
        <f t="shared" si="555"/>
        <v/>
      </c>
      <c r="U4420" s="2" t="str">
        <f t="shared" si="556"/>
        <v/>
      </c>
      <c r="V4420" s="2" t="str">
        <f t="shared" si="557"/>
        <v/>
      </c>
      <c r="W4420" s="2" t="str">
        <f t="shared" si="558"/>
        <v/>
      </c>
    </row>
    <row r="4421" spans="8:23" x14ac:dyDescent="0.3">
      <c r="H4421" s="12">
        <f t="shared" si="559"/>
        <v>0</v>
      </c>
      <c r="I4421" s="2" t="str">
        <f t="shared" si="552"/>
        <v/>
      </c>
      <c r="J4421" s="2" t="str">
        <f>IF(ISBLANK(A4421),"",-SUM(I$3:I4421))</f>
        <v/>
      </c>
      <c r="K4421" s="2" t="str">
        <f t="shared" si="553"/>
        <v/>
      </c>
      <c r="L4421" s="7" t="str">
        <f t="shared" si="554"/>
        <v/>
      </c>
      <c r="M4421" s="7" t="str">
        <f>IF(ISBLANK(A4421),"",K4421/($M$1+SUM(K$3:K4420)))</f>
        <v/>
      </c>
      <c r="N4421" t="str">
        <f>IF(ISBLANK(A4421),"",IF(H4422=0,NETWORKDAYS($H$3,H4421,holiday!$B$2:$B$10),IF(DAY(H4421)&lt;DAY(H4422),NETWORKDAYS($H$3,H4421,holiday!$B$2:$B$10),0)))</f>
        <v/>
      </c>
      <c r="O4421" t="str">
        <f>IF(ISBLANK(A4421),"",SUMIF($A$3:$A4421,O$2,$B$3:$B4421))</f>
        <v/>
      </c>
      <c r="P4421" t="str">
        <f>IF(ISBLANK(A4421),"",SUMIF($A$3:$A4421,P$2,$B$3:$B4421))</f>
        <v/>
      </c>
      <c r="Q4421" t="str">
        <f>IF(ISBLANK(A4421),"",SUMIF($A$3:$A4421,Q$2,$B$3:$B4421))</f>
        <v/>
      </c>
      <c r="R4421" t="str">
        <f>IF(ISBLANK(A4421),"",SUMIF($A$3:$A4421,R$2,$B$3:$B4421))</f>
        <v/>
      </c>
      <c r="T4421" s="2" t="str">
        <f t="shared" si="555"/>
        <v/>
      </c>
      <c r="U4421" s="2" t="str">
        <f t="shared" si="556"/>
        <v/>
      </c>
      <c r="V4421" s="2" t="str">
        <f t="shared" si="557"/>
        <v/>
      </c>
      <c r="W4421" s="2" t="str">
        <f t="shared" si="558"/>
        <v/>
      </c>
    </row>
    <row r="4422" spans="8:23" x14ac:dyDescent="0.3">
      <c r="H4422" s="12">
        <f t="shared" si="559"/>
        <v>0</v>
      </c>
      <c r="I4422" s="2" t="str">
        <f t="shared" si="552"/>
        <v/>
      </c>
      <c r="J4422" s="2" t="str">
        <f>IF(ISBLANK(A4422),"",-SUM(I$3:I4422))</f>
        <v/>
      </c>
      <c r="K4422" s="2" t="str">
        <f t="shared" si="553"/>
        <v/>
      </c>
      <c r="L4422" s="7" t="str">
        <f t="shared" si="554"/>
        <v/>
      </c>
      <c r="M4422" s="7" t="str">
        <f>IF(ISBLANK(A4422),"",K4422/($M$1+SUM(K$3:K4421)))</f>
        <v/>
      </c>
      <c r="N4422" t="str">
        <f>IF(ISBLANK(A4422),"",IF(H4423=0,NETWORKDAYS($H$3,H4422,holiday!$B$2:$B$10),IF(DAY(H4422)&lt;DAY(H4423),NETWORKDAYS($H$3,H4422,holiday!$B$2:$B$10),0)))</f>
        <v/>
      </c>
      <c r="O4422" t="str">
        <f>IF(ISBLANK(A4422),"",SUMIF($A$3:$A4422,O$2,$B$3:$B4422))</f>
        <v/>
      </c>
      <c r="P4422" t="str">
        <f>IF(ISBLANK(A4422),"",SUMIF($A$3:$A4422,P$2,$B$3:$B4422))</f>
        <v/>
      </c>
      <c r="Q4422" t="str">
        <f>IF(ISBLANK(A4422),"",SUMIF($A$3:$A4422,Q$2,$B$3:$B4422))</f>
        <v/>
      </c>
      <c r="R4422" t="str">
        <f>IF(ISBLANK(A4422),"",SUMIF($A$3:$A4422,R$2,$B$3:$B4422))</f>
        <v/>
      </c>
      <c r="T4422" s="2" t="str">
        <f t="shared" si="555"/>
        <v/>
      </c>
      <c r="U4422" s="2" t="str">
        <f t="shared" si="556"/>
        <v/>
      </c>
      <c r="V4422" s="2" t="str">
        <f t="shared" si="557"/>
        <v/>
      </c>
      <c r="W4422" s="2" t="str">
        <f t="shared" si="558"/>
        <v/>
      </c>
    </row>
    <row r="4423" spans="8:23" x14ac:dyDescent="0.3">
      <c r="H4423" s="12">
        <f t="shared" si="559"/>
        <v>0</v>
      </c>
      <c r="I4423" s="2" t="str">
        <f t="shared" si="552"/>
        <v/>
      </c>
      <c r="J4423" s="2" t="str">
        <f>IF(ISBLANK(A4423),"",-SUM(I$3:I4423))</f>
        <v/>
      </c>
      <c r="K4423" s="2" t="str">
        <f t="shared" si="553"/>
        <v/>
      </c>
      <c r="L4423" s="7" t="str">
        <f t="shared" si="554"/>
        <v/>
      </c>
      <c r="M4423" s="7" t="str">
        <f>IF(ISBLANK(A4423),"",K4423/($M$1+SUM(K$3:K4422)))</f>
        <v/>
      </c>
      <c r="N4423" t="str">
        <f>IF(ISBLANK(A4423),"",IF(H4424=0,NETWORKDAYS($H$3,H4423,holiday!$B$2:$B$10),IF(DAY(H4423)&lt;DAY(H4424),NETWORKDAYS($H$3,H4423,holiday!$B$2:$B$10),0)))</f>
        <v/>
      </c>
      <c r="O4423" t="str">
        <f>IF(ISBLANK(A4423),"",SUMIF($A$3:$A4423,O$2,$B$3:$B4423))</f>
        <v/>
      </c>
      <c r="P4423" t="str">
        <f>IF(ISBLANK(A4423),"",SUMIF($A$3:$A4423,P$2,$B$3:$B4423))</f>
        <v/>
      </c>
      <c r="Q4423" t="str">
        <f>IF(ISBLANK(A4423),"",SUMIF($A$3:$A4423,Q$2,$B$3:$B4423))</f>
        <v/>
      </c>
      <c r="R4423" t="str">
        <f>IF(ISBLANK(A4423),"",SUMIF($A$3:$A4423,R$2,$B$3:$B4423))</f>
        <v/>
      </c>
      <c r="T4423" s="2" t="str">
        <f t="shared" si="555"/>
        <v/>
      </c>
      <c r="U4423" s="2" t="str">
        <f t="shared" si="556"/>
        <v/>
      </c>
      <c r="V4423" s="2" t="str">
        <f t="shared" si="557"/>
        <v/>
      </c>
      <c r="W4423" s="2" t="str">
        <f t="shared" si="558"/>
        <v/>
      </c>
    </row>
    <row r="4424" spans="8:23" x14ac:dyDescent="0.3">
      <c r="H4424" s="12">
        <f t="shared" si="559"/>
        <v>0</v>
      </c>
      <c r="I4424" s="2" t="str">
        <f t="shared" si="552"/>
        <v/>
      </c>
      <c r="J4424" s="2" t="str">
        <f>IF(ISBLANK(A4424),"",-SUM(I$3:I4424))</f>
        <v/>
      </c>
      <c r="K4424" s="2" t="str">
        <f t="shared" si="553"/>
        <v/>
      </c>
      <c r="L4424" s="7" t="str">
        <f t="shared" si="554"/>
        <v/>
      </c>
      <c r="M4424" s="7" t="str">
        <f>IF(ISBLANK(A4424),"",K4424/($M$1+SUM(K$3:K4423)))</f>
        <v/>
      </c>
      <c r="N4424" t="str">
        <f>IF(ISBLANK(A4424),"",IF(H4425=0,NETWORKDAYS($H$3,H4424,holiday!$B$2:$B$10),IF(DAY(H4424)&lt;DAY(H4425),NETWORKDAYS($H$3,H4424,holiday!$B$2:$B$10),0)))</f>
        <v/>
      </c>
      <c r="O4424" t="str">
        <f>IF(ISBLANK(A4424),"",SUMIF($A$3:$A4424,O$2,$B$3:$B4424))</f>
        <v/>
      </c>
      <c r="P4424" t="str">
        <f>IF(ISBLANK(A4424),"",SUMIF($A$3:$A4424,P$2,$B$3:$B4424))</f>
        <v/>
      </c>
      <c r="Q4424" t="str">
        <f>IF(ISBLANK(A4424),"",SUMIF($A$3:$A4424,Q$2,$B$3:$B4424))</f>
        <v/>
      </c>
      <c r="R4424" t="str">
        <f>IF(ISBLANK(A4424),"",SUMIF($A$3:$A4424,R$2,$B$3:$B4424))</f>
        <v/>
      </c>
      <c r="T4424" s="2" t="str">
        <f t="shared" si="555"/>
        <v/>
      </c>
      <c r="U4424" s="2" t="str">
        <f t="shared" si="556"/>
        <v/>
      </c>
      <c r="V4424" s="2" t="str">
        <f t="shared" si="557"/>
        <v/>
      </c>
      <c r="W4424" s="2" t="str">
        <f t="shared" si="558"/>
        <v/>
      </c>
    </row>
    <row r="4425" spans="8:23" x14ac:dyDescent="0.3">
      <c r="H4425" s="12">
        <f t="shared" si="559"/>
        <v>0</v>
      </c>
      <c r="I4425" s="2" t="str">
        <f t="shared" si="552"/>
        <v/>
      </c>
      <c r="J4425" s="2" t="str">
        <f>IF(ISBLANK(A4425),"",-SUM(I$3:I4425))</f>
        <v/>
      </c>
      <c r="K4425" s="2" t="str">
        <f t="shared" si="553"/>
        <v/>
      </c>
      <c r="L4425" s="7" t="str">
        <f t="shared" si="554"/>
        <v/>
      </c>
      <c r="M4425" s="7" t="str">
        <f>IF(ISBLANK(A4425),"",K4425/($M$1+SUM(K$3:K4424)))</f>
        <v/>
      </c>
      <c r="N4425" t="str">
        <f>IF(ISBLANK(A4425),"",IF(H4426=0,NETWORKDAYS($H$3,H4425,holiday!$B$2:$B$10),IF(DAY(H4425)&lt;DAY(H4426),NETWORKDAYS($H$3,H4425,holiday!$B$2:$B$10),0)))</f>
        <v/>
      </c>
      <c r="O4425" t="str">
        <f>IF(ISBLANK(A4425),"",SUMIF($A$3:$A4425,O$2,$B$3:$B4425))</f>
        <v/>
      </c>
      <c r="P4425" t="str">
        <f>IF(ISBLANK(A4425),"",SUMIF($A$3:$A4425,P$2,$B$3:$B4425))</f>
        <v/>
      </c>
      <c r="Q4425" t="str">
        <f>IF(ISBLANK(A4425),"",SUMIF($A$3:$A4425,Q$2,$B$3:$B4425))</f>
        <v/>
      </c>
      <c r="R4425" t="str">
        <f>IF(ISBLANK(A4425),"",SUMIF($A$3:$A4425,R$2,$B$3:$B4425))</f>
        <v/>
      </c>
      <c r="T4425" s="2" t="str">
        <f t="shared" si="555"/>
        <v/>
      </c>
      <c r="U4425" s="2" t="str">
        <f t="shared" si="556"/>
        <v/>
      </c>
      <c r="V4425" s="2" t="str">
        <f t="shared" si="557"/>
        <v/>
      </c>
      <c r="W4425" s="2" t="str">
        <f t="shared" si="558"/>
        <v/>
      </c>
    </row>
    <row r="4426" spans="8:23" x14ac:dyDescent="0.3">
      <c r="H4426" s="12">
        <f t="shared" si="559"/>
        <v>0</v>
      </c>
      <c r="I4426" s="2" t="str">
        <f t="shared" si="552"/>
        <v/>
      </c>
      <c r="J4426" s="2" t="str">
        <f>IF(ISBLANK(A4426),"",-SUM(I$3:I4426))</f>
        <v/>
      </c>
      <c r="K4426" s="2" t="str">
        <f t="shared" si="553"/>
        <v/>
      </c>
      <c r="L4426" s="7" t="str">
        <f t="shared" si="554"/>
        <v/>
      </c>
      <c r="M4426" s="7" t="str">
        <f>IF(ISBLANK(A4426),"",K4426/($M$1+SUM(K$3:K4425)))</f>
        <v/>
      </c>
      <c r="N4426" t="str">
        <f>IF(ISBLANK(A4426),"",IF(H4427=0,NETWORKDAYS($H$3,H4426,holiday!$B$2:$B$10),IF(DAY(H4426)&lt;DAY(H4427),NETWORKDAYS($H$3,H4426,holiday!$B$2:$B$10),0)))</f>
        <v/>
      </c>
      <c r="O4426" t="str">
        <f>IF(ISBLANK(A4426),"",SUMIF($A$3:$A4426,O$2,$B$3:$B4426))</f>
        <v/>
      </c>
      <c r="P4426" t="str">
        <f>IF(ISBLANK(A4426),"",SUMIF($A$3:$A4426,P$2,$B$3:$B4426))</f>
        <v/>
      </c>
      <c r="Q4426" t="str">
        <f>IF(ISBLANK(A4426),"",SUMIF($A$3:$A4426,Q$2,$B$3:$B4426))</f>
        <v/>
      </c>
      <c r="R4426" t="str">
        <f>IF(ISBLANK(A4426),"",SUMIF($A$3:$A4426,R$2,$B$3:$B4426))</f>
        <v/>
      </c>
      <c r="T4426" s="2" t="str">
        <f t="shared" si="555"/>
        <v/>
      </c>
      <c r="U4426" s="2" t="str">
        <f t="shared" si="556"/>
        <v/>
      </c>
      <c r="V4426" s="2" t="str">
        <f t="shared" si="557"/>
        <v/>
      </c>
      <c r="W4426" s="2" t="str">
        <f t="shared" si="558"/>
        <v/>
      </c>
    </row>
    <row r="4427" spans="8:23" x14ac:dyDescent="0.3">
      <c r="H4427" s="12">
        <f t="shared" si="559"/>
        <v>0</v>
      </c>
      <c r="I4427" s="2" t="str">
        <f t="shared" si="552"/>
        <v/>
      </c>
      <c r="J4427" s="2" t="str">
        <f>IF(ISBLANK(A4427),"",-SUM(I$3:I4427))</f>
        <v/>
      </c>
      <c r="K4427" s="2" t="str">
        <f t="shared" si="553"/>
        <v/>
      </c>
      <c r="L4427" s="7" t="str">
        <f t="shared" si="554"/>
        <v/>
      </c>
      <c r="M4427" s="7" t="str">
        <f>IF(ISBLANK(A4427),"",K4427/($M$1+SUM(K$3:K4426)))</f>
        <v/>
      </c>
      <c r="N4427" t="str">
        <f>IF(ISBLANK(A4427),"",IF(H4428=0,NETWORKDAYS($H$3,H4427,holiday!$B$2:$B$10),IF(DAY(H4427)&lt;DAY(H4428),NETWORKDAYS($H$3,H4427,holiday!$B$2:$B$10),0)))</f>
        <v/>
      </c>
      <c r="O4427" t="str">
        <f>IF(ISBLANK(A4427),"",SUMIF($A$3:$A4427,O$2,$B$3:$B4427))</f>
        <v/>
      </c>
      <c r="P4427" t="str">
        <f>IF(ISBLANK(A4427),"",SUMIF($A$3:$A4427,P$2,$B$3:$B4427))</f>
        <v/>
      </c>
      <c r="Q4427" t="str">
        <f>IF(ISBLANK(A4427),"",SUMIF($A$3:$A4427,Q$2,$B$3:$B4427))</f>
        <v/>
      </c>
      <c r="R4427" t="str">
        <f>IF(ISBLANK(A4427),"",SUMIF($A$3:$A4427,R$2,$B$3:$B4427))</f>
        <v/>
      </c>
      <c r="T4427" s="2" t="str">
        <f t="shared" si="555"/>
        <v/>
      </c>
      <c r="U4427" s="2" t="str">
        <f t="shared" si="556"/>
        <v/>
      </c>
      <c r="V4427" s="2" t="str">
        <f t="shared" si="557"/>
        <v/>
      </c>
      <c r="W4427" s="2" t="str">
        <f t="shared" si="558"/>
        <v/>
      </c>
    </row>
    <row r="4428" spans="8:23" x14ac:dyDescent="0.3">
      <c r="H4428" s="12">
        <f t="shared" si="559"/>
        <v>0</v>
      </c>
      <c r="I4428" s="2" t="str">
        <f t="shared" si="552"/>
        <v/>
      </c>
      <c r="J4428" s="2" t="str">
        <f>IF(ISBLANK(A4428),"",-SUM(I$3:I4428))</f>
        <v/>
      </c>
      <c r="K4428" s="2" t="str">
        <f t="shared" si="553"/>
        <v/>
      </c>
      <c r="L4428" s="7" t="str">
        <f t="shared" si="554"/>
        <v/>
      </c>
      <c r="M4428" s="7" t="str">
        <f>IF(ISBLANK(A4428),"",K4428/($M$1+SUM(K$3:K4427)))</f>
        <v/>
      </c>
      <c r="N4428" t="str">
        <f>IF(ISBLANK(A4428),"",IF(H4429=0,NETWORKDAYS($H$3,H4428,holiday!$B$2:$B$10),IF(DAY(H4428)&lt;DAY(H4429),NETWORKDAYS($H$3,H4428,holiday!$B$2:$B$10),0)))</f>
        <v/>
      </c>
      <c r="O4428" t="str">
        <f>IF(ISBLANK(A4428),"",SUMIF($A$3:$A4428,O$2,$B$3:$B4428))</f>
        <v/>
      </c>
      <c r="P4428" t="str">
        <f>IF(ISBLANK(A4428),"",SUMIF($A$3:$A4428,P$2,$B$3:$B4428))</f>
        <v/>
      </c>
      <c r="Q4428" t="str">
        <f>IF(ISBLANK(A4428),"",SUMIF($A$3:$A4428,Q$2,$B$3:$B4428))</f>
        <v/>
      </c>
      <c r="R4428" t="str">
        <f>IF(ISBLANK(A4428),"",SUMIF($A$3:$A4428,R$2,$B$3:$B4428))</f>
        <v/>
      </c>
      <c r="T4428" s="2" t="str">
        <f t="shared" si="555"/>
        <v/>
      </c>
      <c r="U4428" s="2" t="str">
        <f t="shared" si="556"/>
        <v/>
      </c>
      <c r="V4428" s="2" t="str">
        <f t="shared" si="557"/>
        <v/>
      </c>
      <c r="W4428" s="2" t="str">
        <f t="shared" si="558"/>
        <v/>
      </c>
    </row>
    <row r="4429" spans="8:23" x14ac:dyDescent="0.3">
      <c r="H4429" s="12">
        <f t="shared" si="559"/>
        <v>0</v>
      </c>
      <c r="I4429" s="2" t="str">
        <f t="shared" si="552"/>
        <v/>
      </c>
      <c r="J4429" s="2" t="str">
        <f>IF(ISBLANK(A4429),"",-SUM(I$3:I4429))</f>
        <v/>
      </c>
      <c r="K4429" s="2" t="str">
        <f t="shared" si="553"/>
        <v/>
      </c>
      <c r="L4429" s="7" t="str">
        <f t="shared" si="554"/>
        <v/>
      </c>
      <c r="M4429" s="7" t="str">
        <f>IF(ISBLANK(A4429),"",K4429/($M$1+SUM(K$3:K4428)))</f>
        <v/>
      </c>
      <c r="N4429" t="str">
        <f>IF(ISBLANK(A4429),"",IF(H4430=0,NETWORKDAYS($H$3,H4429,holiday!$B$2:$B$10),IF(DAY(H4429)&lt;DAY(H4430),NETWORKDAYS($H$3,H4429,holiday!$B$2:$B$10),0)))</f>
        <v/>
      </c>
      <c r="O4429" t="str">
        <f>IF(ISBLANK(A4429),"",SUMIF($A$3:$A4429,O$2,$B$3:$B4429))</f>
        <v/>
      </c>
      <c r="P4429" t="str">
        <f>IF(ISBLANK(A4429),"",SUMIF($A$3:$A4429,P$2,$B$3:$B4429))</f>
        <v/>
      </c>
      <c r="Q4429" t="str">
        <f>IF(ISBLANK(A4429),"",SUMIF($A$3:$A4429,Q$2,$B$3:$B4429))</f>
        <v/>
      </c>
      <c r="R4429" t="str">
        <f>IF(ISBLANK(A4429),"",SUMIF($A$3:$A4429,R$2,$B$3:$B4429))</f>
        <v/>
      </c>
      <c r="T4429" s="2" t="str">
        <f t="shared" si="555"/>
        <v/>
      </c>
      <c r="U4429" s="2" t="str">
        <f t="shared" si="556"/>
        <v/>
      </c>
      <c r="V4429" s="2" t="str">
        <f t="shared" si="557"/>
        <v/>
      </c>
      <c r="W4429" s="2" t="str">
        <f t="shared" si="558"/>
        <v/>
      </c>
    </row>
    <row r="4430" spans="8:23" x14ac:dyDescent="0.3">
      <c r="H4430" s="12">
        <f t="shared" si="559"/>
        <v>0</v>
      </c>
      <c r="I4430" s="2" t="str">
        <f t="shared" si="552"/>
        <v/>
      </c>
      <c r="J4430" s="2" t="str">
        <f>IF(ISBLANK(A4430),"",-SUM(I$3:I4430))</f>
        <v/>
      </c>
      <c r="K4430" s="2" t="str">
        <f t="shared" si="553"/>
        <v/>
      </c>
      <c r="L4430" s="7" t="str">
        <f t="shared" si="554"/>
        <v/>
      </c>
      <c r="M4430" s="7" t="str">
        <f>IF(ISBLANK(A4430),"",K4430/($M$1+SUM(K$3:K4429)))</f>
        <v/>
      </c>
      <c r="N4430" t="str">
        <f>IF(ISBLANK(A4430),"",IF(H4431=0,NETWORKDAYS($H$3,H4430,holiday!$B$2:$B$10),IF(DAY(H4430)&lt;DAY(H4431),NETWORKDAYS($H$3,H4430,holiday!$B$2:$B$10),0)))</f>
        <v/>
      </c>
      <c r="O4430" t="str">
        <f>IF(ISBLANK(A4430),"",SUMIF($A$3:$A4430,O$2,$B$3:$B4430))</f>
        <v/>
      </c>
      <c r="P4430" t="str">
        <f>IF(ISBLANK(A4430),"",SUMIF($A$3:$A4430,P$2,$B$3:$B4430))</f>
        <v/>
      </c>
      <c r="Q4430" t="str">
        <f>IF(ISBLANK(A4430),"",SUMIF($A$3:$A4430,Q$2,$B$3:$B4430))</f>
        <v/>
      </c>
      <c r="R4430" t="str">
        <f>IF(ISBLANK(A4430),"",SUMIF($A$3:$A4430,R$2,$B$3:$B4430))</f>
        <v/>
      </c>
      <c r="T4430" s="2" t="str">
        <f t="shared" si="555"/>
        <v/>
      </c>
      <c r="U4430" s="2" t="str">
        <f t="shared" si="556"/>
        <v/>
      </c>
      <c r="V4430" s="2" t="str">
        <f t="shared" si="557"/>
        <v/>
      </c>
      <c r="W4430" s="2" t="str">
        <f t="shared" si="558"/>
        <v/>
      </c>
    </row>
    <row r="4431" spans="8:23" x14ac:dyDescent="0.3">
      <c r="H4431" s="12">
        <f t="shared" si="559"/>
        <v>0</v>
      </c>
      <c r="I4431" s="2" t="str">
        <f t="shared" si="552"/>
        <v/>
      </c>
      <c r="J4431" s="2" t="str">
        <f>IF(ISBLANK(A4431),"",-SUM(I$3:I4431))</f>
        <v/>
      </c>
      <c r="K4431" s="2" t="str">
        <f t="shared" si="553"/>
        <v/>
      </c>
      <c r="L4431" s="7" t="str">
        <f t="shared" si="554"/>
        <v/>
      </c>
      <c r="M4431" s="7" t="str">
        <f>IF(ISBLANK(A4431),"",K4431/($M$1+SUM(K$3:K4430)))</f>
        <v/>
      </c>
      <c r="N4431" t="str">
        <f>IF(ISBLANK(A4431),"",IF(H4432=0,NETWORKDAYS($H$3,H4431,holiday!$B$2:$B$10),IF(DAY(H4431)&lt;DAY(H4432),NETWORKDAYS($H$3,H4431,holiday!$B$2:$B$10),0)))</f>
        <v/>
      </c>
      <c r="O4431" t="str">
        <f>IF(ISBLANK(A4431),"",SUMIF($A$3:$A4431,O$2,$B$3:$B4431))</f>
        <v/>
      </c>
      <c r="P4431" t="str">
        <f>IF(ISBLANK(A4431),"",SUMIF($A$3:$A4431,P$2,$B$3:$B4431))</f>
        <v/>
      </c>
      <c r="Q4431" t="str">
        <f>IF(ISBLANK(A4431),"",SUMIF($A$3:$A4431,Q$2,$B$3:$B4431))</f>
        <v/>
      </c>
      <c r="R4431" t="str">
        <f>IF(ISBLANK(A4431),"",SUMIF($A$3:$A4431,R$2,$B$3:$B4431))</f>
        <v/>
      </c>
      <c r="T4431" s="2" t="str">
        <f t="shared" si="555"/>
        <v/>
      </c>
      <c r="U4431" s="2" t="str">
        <f t="shared" si="556"/>
        <v/>
      </c>
      <c r="V4431" s="2" t="str">
        <f t="shared" si="557"/>
        <v/>
      </c>
      <c r="W4431" s="2" t="str">
        <f t="shared" si="558"/>
        <v/>
      </c>
    </row>
    <row r="4432" spans="8:23" x14ac:dyDescent="0.3">
      <c r="H4432" s="12">
        <f t="shared" si="559"/>
        <v>0</v>
      </c>
      <c r="I4432" s="2" t="str">
        <f t="shared" si="552"/>
        <v/>
      </c>
      <c r="J4432" s="2" t="str">
        <f>IF(ISBLANK(A4432),"",-SUM(I$3:I4432))</f>
        <v/>
      </c>
      <c r="K4432" s="2" t="str">
        <f t="shared" si="553"/>
        <v/>
      </c>
      <c r="L4432" s="7" t="str">
        <f t="shared" si="554"/>
        <v/>
      </c>
      <c r="M4432" s="7" t="str">
        <f>IF(ISBLANK(A4432),"",K4432/($M$1+SUM(K$3:K4431)))</f>
        <v/>
      </c>
      <c r="N4432" t="str">
        <f>IF(ISBLANK(A4432),"",IF(H4433=0,NETWORKDAYS($H$3,H4432,holiday!$B$2:$B$10),IF(DAY(H4432)&lt;DAY(H4433),NETWORKDAYS($H$3,H4432,holiday!$B$2:$B$10),0)))</f>
        <v/>
      </c>
      <c r="O4432" t="str">
        <f>IF(ISBLANK(A4432),"",SUMIF($A$3:$A4432,O$2,$B$3:$B4432))</f>
        <v/>
      </c>
      <c r="P4432" t="str">
        <f>IF(ISBLANK(A4432),"",SUMIF($A$3:$A4432,P$2,$B$3:$B4432))</f>
        <v/>
      </c>
      <c r="Q4432" t="str">
        <f>IF(ISBLANK(A4432),"",SUMIF($A$3:$A4432,Q$2,$B$3:$B4432))</f>
        <v/>
      </c>
      <c r="R4432" t="str">
        <f>IF(ISBLANK(A4432),"",SUMIF($A$3:$A4432,R$2,$B$3:$B4432))</f>
        <v/>
      </c>
      <c r="T4432" s="2" t="str">
        <f t="shared" si="555"/>
        <v/>
      </c>
      <c r="U4432" s="2" t="str">
        <f t="shared" si="556"/>
        <v/>
      </c>
      <c r="V4432" s="2" t="str">
        <f t="shared" si="557"/>
        <v/>
      </c>
      <c r="W4432" s="2" t="str">
        <f t="shared" si="558"/>
        <v/>
      </c>
    </row>
    <row r="4433" spans="8:23" x14ac:dyDescent="0.3">
      <c r="H4433" s="12">
        <f t="shared" si="559"/>
        <v>0</v>
      </c>
      <c r="I4433" s="2" t="str">
        <f t="shared" si="552"/>
        <v/>
      </c>
      <c r="J4433" s="2" t="str">
        <f>IF(ISBLANK(A4433),"",-SUM(I$3:I4433))</f>
        <v/>
      </c>
      <c r="K4433" s="2" t="str">
        <f t="shared" si="553"/>
        <v/>
      </c>
      <c r="L4433" s="7" t="str">
        <f t="shared" si="554"/>
        <v/>
      </c>
      <c r="M4433" s="7" t="str">
        <f>IF(ISBLANK(A4433),"",K4433/($M$1+SUM(K$3:K4432)))</f>
        <v/>
      </c>
      <c r="N4433" t="str">
        <f>IF(ISBLANK(A4433),"",IF(H4434=0,NETWORKDAYS($H$3,H4433,holiday!$B$2:$B$10),IF(DAY(H4433)&lt;DAY(H4434),NETWORKDAYS($H$3,H4433,holiday!$B$2:$B$10),0)))</f>
        <v/>
      </c>
      <c r="O4433" t="str">
        <f>IF(ISBLANK(A4433),"",SUMIF($A$3:$A4433,O$2,$B$3:$B4433))</f>
        <v/>
      </c>
      <c r="P4433" t="str">
        <f>IF(ISBLANK(A4433),"",SUMIF($A$3:$A4433,P$2,$B$3:$B4433))</f>
        <v/>
      </c>
      <c r="Q4433" t="str">
        <f>IF(ISBLANK(A4433),"",SUMIF($A$3:$A4433,Q$2,$B$3:$B4433))</f>
        <v/>
      </c>
      <c r="R4433" t="str">
        <f>IF(ISBLANK(A4433),"",SUMIF($A$3:$A4433,R$2,$B$3:$B4433))</f>
        <v/>
      </c>
      <c r="T4433" s="2" t="str">
        <f t="shared" si="555"/>
        <v/>
      </c>
      <c r="U4433" s="2" t="str">
        <f t="shared" si="556"/>
        <v/>
      </c>
      <c r="V4433" s="2" t="str">
        <f t="shared" si="557"/>
        <v/>
      </c>
      <c r="W4433" s="2" t="str">
        <f t="shared" si="558"/>
        <v/>
      </c>
    </row>
    <row r="4434" spans="8:23" x14ac:dyDescent="0.3">
      <c r="H4434" s="12">
        <f t="shared" si="559"/>
        <v>0</v>
      </c>
      <c r="I4434" s="2" t="str">
        <f t="shared" si="552"/>
        <v/>
      </c>
      <c r="J4434" s="2" t="str">
        <f>IF(ISBLANK(A4434),"",-SUM(I$3:I4434))</f>
        <v/>
      </c>
      <c r="K4434" s="2" t="str">
        <f t="shared" si="553"/>
        <v/>
      </c>
      <c r="L4434" s="7" t="str">
        <f t="shared" si="554"/>
        <v/>
      </c>
      <c r="M4434" s="7" t="str">
        <f>IF(ISBLANK(A4434),"",K4434/($M$1+SUM(K$3:K4433)))</f>
        <v/>
      </c>
      <c r="N4434" t="str">
        <f>IF(ISBLANK(A4434),"",IF(H4435=0,NETWORKDAYS($H$3,H4434,holiday!$B$2:$B$10),IF(DAY(H4434)&lt;DAY(H4435),NETWORKDAYS($H$3,H4434,holiday!$B$2:$B$10),0)))</f>
        <v/>
      </c>
      <c r="O4434" t="str">
        <f>IF(ISBLANK(A4434),"",SUMIF($A$3:$A4434,O$2,$B$3:$B4434))</f>
        <v/>
      </c>
      <c r="P4434" t="str">
        <f>IF(ISBLANK(A4434),"",SUMIF($A$3:$A4434,P$2,$B$3:$B4434))</f>
        <v/>
      </c>
      <c r="Q4434" t="str">
        <f>IF(ISBLANK(A4434),"",SUMIF($A$3:$A4434,Q$2,$B$3:$B4434))</f>
        <v/>
      </c>
      <c r="R4434" t="str">
        <f>IF(ISBLANK(A4434),"",SUMIF($A$3:$A4434,R$2,$B$3:$B4434))</f>
        <v/>
      </c>
      <c r="T4434" s="2" t="str">
        <f t="shared" si="555"/>
        <v/>
      </c>
      <c r="U4434" s="2" t="str">
        <f t="shared" si="556"/>
        <v/>
      </c>
      <c r="V4434" s="2" t="str">
        <f t="shared" si="557"/>
        <v/>
      </c>
      <c r="W4434" s="2" t="str">
        <f t="shared" si="558"/>
        <v/>
      </c>
    </row>
    <row r="4435" spans="8:23" x14ac:dyDescent="0.3">
      <c r="H4435" s="12">
        <f t="shared" si="559"/>
        <v>0</v>
      </c>
      <c r="I4435" s="2" t="str">
        <f t="shared" si="552"/>
        <v/>
      </c>
      <c r="J4435" s="2" t="str">
        <f>IF(ISBLANK(A4435),"",-SUM(I$3:I4435))</f>
        <v/>
      </c>
      <c r="K4435" s="2" t="str">
        <f t="shared" si="553"/>
        <v/>
      </c>
      <c r="L4435" s="7" t="str">
        <f t="shared" si="554"/>
        <v/>
      </c>
      <c r="M4435" s="7" t="str">
        <f>IF(ISBLANK(A4435),"",K4435/($M$1+SUM(K$3:K4434)))</f>
        <v/>
      </c>
      <c r="N4435" t="str">
        <f>IF(ISBLANK(A4435),"",IF(H4436=0,NETWORKDAYS($H$3,H4435,holiday!$B$2:$B$10),IF(DAY(H4435)&lt;DAY(H4436),NETWORKDAYS($H$3,H4435,holiday!$B$2:$B$10),0)))</f>
        <v/>
      </c>
      <c r="O4435" t="str">
        <f>IF(ISBLANK(A4435),"",SUMIF($A$3:$A4435,O$2,$B$3:$B4435))</f>
        <v/>
      </c>
      <c r="P4435" t="str">
        <f>IF(ISBLANK(A4435),"",SUMIF($A$3:$A4435,P$2,$B$3:$B4435))</f>
        <v/>
      </c>
      <c r="Q4435" t="str">
        <f>IF(ISBLANK(A4435),"",SUMIF($A$3:$A4435,Q$2,$B$3:$B4435))</f>
        <v/>
      </c>
      <c r="R4435" t="str">
        <f>IF(ISBLANK(A4435),"",SUMIF($A$3:$A4435,R$2,$B$3:$B4435))</f>
        <v/>
      </c>
      <c r="T4435" s="2" t="str">
        <f t="shared" si="555"/>
        <v/>
      </c>
      <c r="U4435" s="2" t="str">
        <f t="shared" si="556"/>
        <v/>
      </c>
      <c r="V4435" s="2" t="str">
        <f t="shared" si="557"/>
        <v/>
      </c>
      <c r="W4435" s="2" t="str">
        <f t="shared" si="558"/>
        <v/>
      </c>
    </row>
    <row r="4436" spans="8:23" x14ac:dyDescent="0.3">
      <c r="H4436" s="12">
        <f t="shared" si="559"/>
        <v>0</v>
      </c>
      <c r="I4436" s="2" t="str">
        <f t="shared" si="552"/>
        <v/>
      </c>
      <c r="J4436" s="2" t="str">
        <f>IF(ISBLANK(A4436),"",-SUM(I$3:I4436))</f>
        <v/>
      </c>
      <c r="K4436" s="2" t="str">
        <f t="shared" si="553"/>
        <v/>
      </c>
      <c r="L4436" s="7" t="str">
        <f t="shared" si="554"/>
        <v/>
      </c>
      <c r="M4436" s="7" t="str">
        <f>IF(ISBLANK(A4436),"",K4436/($M$1+SUM(K$3:K4435)))</f>
        <v/>
      </c>
      <c r="N4436" t="str">
        <f>IF(ISBLANK(A4436),"",IF(H4437=0,NETWORKDAYS($H$3,H4436,holiday!$B$2:$B$10),IF(DAY(H4436)&lt;DAY(H4437),NETWORKDAYS($H$3,H4436,holiday!$B$2:$B$10),0)))</f>
        <v/>
      </c>
      <c r="O4436" t="str">
        <f>IF(ISBLANK(A4436),"",SUMIF($A$3:$A4436,O$2,$B$3:$B4436))</f>
        <v/>
      </c>
      <c r="P4436" t="str">
        <f>IF(ISBLANK(A4436),"",SUMIF($A$3:$A4436,P$2,$B$3:$B4436))</f>
        <v/>
      </c>
      <c r="Q4436" t="str">
        <f>IF(ISBLANK(A4436),"",SUMIF($A$3:$A4436,Q$2,$B$3:$B4436))</f>
        <v/>
      </c>
      <c r="R4436" t="str">
        <f>IF(ISBLANK(A4436),"",SUMIF($A$3:$A4436,R$2,$B$3:$B4436))</f>
        <v/>
      </c>
      <c r="T4436" s="2" t="str">
        <f t="shared" si="555"/>
        <v/>
      </c>
      <c r="U4436" s="2" t="str">
        <f t="shared" si="556"/>
        <v/>
      </c>
      <c r="V4436" s="2" t="str">
        <f t="shared" si="557"/>
        <v/>
      </c>
      <c r="W4436" s="2" t="str">
        <f t="shared" si="558"/>
        <v/>
      </c>
    </row>
    <row r="4437" spans="8:23" x14ac:dyDescent="0.3">
      <c r="H4437" s="12">
        <f t="shared" si="559"/>
        <v>0</v>
      </c>
      <c r="I4437" s="2" t="str">
        <f t="shared" si="552"/>
        <v/>
      </c>
      <c r="J4437" s="2" t="str">
        <f>IF(ISBLANK(A4437),"",-SUM(I$3:I4437))</f>
        <v/>
      </c>
      <c r="K4437" s="2" t="str">
        <f t="shared" si="553"/>
        <v/>
      </c>
      <c r="L4437" s="7" t="str">
        <f t="shared" si="554"/>
        <v/>
      </c>
      <c r="M4437" s="7" t="str">
        <f>IF(ISBLANK(A4437),"",K4437/($M$1+SUM(K$3:K4436)))</f>
        <v/>
      </c>
      <c r="N4437" t="str">
        <f>IF(ISBLANK(A4437),"",IF(H4438=0,NETWORKDAYS($H$3,H4437,holiday!$B$2:$B$10),IF(DAY(H4437)&lt;DAY(H4438),NETWORKDAYS($H$3,H4437,holiday!$B$2:$B$10),0)))</f>
        <v/>
      </c>
      <c r="O4437" t="str">
        <f>IF(ISBLANK(A4437),"",SUMIF($A$3:$A4437,O$2,$B$3:$B4437))</f>
        <v/>
      </c>
      <c r="P4437" t="str">
        <f>IF(ISBLANK(A4437),"",SUMIF($A$3:$A4437,P$2,$B$3:$B4437))</f>
        <v/>
      </c>
      <c r="Q4437" t="str">
        <f>IF(ISBLANK(A4437),"",SUMIF($A$3:$A4437,Q$2,$B$3:$B4437))</f>
        <v/>
      </c>
      <c r="R4437" t="str">
        <f>IF(ISBLANK(A4437),"",SUMIF($A$3:$A4437,R$2,$B$3:$B4437))</f>
        <v/>
      </c>
      <c r="T4437" s="2" t="str">
        <f t="shared" si="555"/>
        <v/>
      </c>
      <c r="U4437" s="2" t="str">
        <f t="shared" si="556"/>
        <v/>
      </c>
      <c r="V4437" s="2" t="str">
        <f t="shared" si="557"/>
        <v/>
      </c>
      <c r="W4437" s="2" t="str">
        <f t="shared" si="558"/>
        <v/>
      </c>
    </row>
    <row r="4438" spans="8:23" x14ac:dyDescent="0.3">
      <c r="H4438" s="12">
        <f t="shared" si="559"/>
        <v>0</v>
      </c>
      <c r="I4438" s="2" t="str">
        <f t="shared" si="552"/>
        <v/>
      </c>
      <c r="J4438" s="2" t="str">
        <f>IF(ISBLANK(A4438),"",-SUM(I$3:I4438))</f>
        <v/>
      </c>
      <c r="K4438" s="2" t="str">
        <f t="shared" si="553"/>
        <v/>
      </c>
      <c r="L4438" s="7" t="str">
        <f t="shared" si="554"/>
        <v/>
      </c>
      <c r="M4438" s="7" t="str">
        <f>IF(ISBLANK(A4438),"",K4438/($M$1+SUM(K$3:K4437)))</f>
        <v/>
      </c>
      <c r="N4438" t="str">
        <f>IF(ISBLANK(A4438),"",IF(H4439=0,NETWORKDAYS($H$3,H4438,holiday!$B$2:$B$10),IF(DAY(H4438)&lt;DAY(H4439),NETWORKDAYS($H$3,H4438,holiday!$B$2:$B$10),0)))</f>
        <v/>
      </c>
      <c r="O4438" t="str">
        <f>IF(ISBLANK(A4438),"",SUMIF($A$3:$A4438,O$2,$B$3:$B4438))</f>
        <v/>
      </c>
      <c r="P4438" t="str">
        <f>IF(ISBLANK(A4438),"",SUMIF($A$3:$A4438,P$2,$B$3:$B4438))</f>
        <v/>
      </c>
      <c r="Q4438" t="str">
        <f>IF(ISBLANK(A4438),"",SUMIF($A$3:$A4438,Q$2,$B$3:$B4438))</f>
        <v/>
      </c>
      <c r="R4438" t="str">
        <f>IF(ISBLANK(A4438),"",SUMIF($A$3:$A4438,R$2,$B$3:$B4438))</f>
        <v/>
      </c>
      <c r="T4438" s="2" t="str">
        <f t="shared" si="555"/>
        <v/>
      </c>
      <c r="U4438" s="2" t="str">
        <f t="shared" si="556"/>
        <v/>
      </c>
      <c r="V4438" s="2" t="str">
        <f t="shared" si="557"/>
        <v/>
      </c>
      <c r="W4438" s="2" t="str">
        <f t="shared" si="558"/>
        <v/>
      </c>
    </row>
    <row r="4439" spans="8:23" x14ac:dyDescent="0.3">
      <c r="H4439" s="12">
        <f t="shared" si="559"/>
        <v>0</v>
      </c>
      <c r="I4439" s="2" t="str">
        <f t="shared" si="552"/>
        <v/>
      </c>
      <c r="J4439" s="2" t="str">
        <f>IF(ISBLANK(A4439),"",-SUM(I$3:I4439))</f>
        <v/>
      </c>
      <c r="K4439" s="2" t="str">
        <f t="shared" si="553"/>
        <v/>
      </c>
      <c r="L4439" s="7" t="str">
        <f t="shared" si="554"/>
        <v/>
      </c>
      <c r="M4439" s="7" t="str">
        <f>IF(ISBLANK(A4439),"",K4439/($M$1+SUM(K$3:K4438)))</f>
        <v/>
      </c>
      <c r="N4439" t="str">
        <f>IF(ISBLANK(A4439),"",IF(H4440=0,NETWORKDAYS($H$3,H4439,holiday!$B$2:$B$10),IF(DAY(H4439)&lt;DAY(H4440),NETWORKDAYS($H$3,H4439,holiday!$B$2:$B$10),0)))</f>
        <v/>
      </c>
      <c r="O4439" t="str">
        <f>IF(ISBLANK(A4439),"",SUMIF($A$3:$A4439,O$2,$B$3:$B4439))</f>
        <v/>
      </c>
      <c r="P4439" t="str">
        <f>IF(ISBLANK(A4439),"",SUMIF($A$3:$A4439,P$2,$B$3:$B4439))</f>
        <v/>
      </c>
      <c r="Q4439" t="str">
        <f>IF(ISBLANK(A4439),"",SUMIF($A$3:$A4439,Q$2,$B$3:$B4439))</f>
        <v/>
      </c>
      <c r="R4439" t="str">
        <f>IF(ISBLANK(A4439),"",SUMIF($A$3:$A4439,R$2,$B$3:$B4439))</f>
        <v/>
      </c>
      <c r="T4439" s="2" t="str">
        <f t="shared" si="555"/>
        <v/>
      </c>
      <c r="U4439" s="2" t="str">
        <f t="shared" si="556"/>
        <v/>
      </c>
      <c r="V4439" s="2" t="str">
        <f t="shared" si="557"/>
        <v/>
      </c>
      <c r="W4439" s="2" t="str">
        <f t="shared" si="558"/>
        <v/>
      </c>
    </row>
    <row r="4440" spans="8:23" x14ac:dyDescent="0.3">
      <c r="H4440" s="12">
        <f t="shared" si="559"/>
        <v>0</v>
      </c>
      <c r="I4440" s="2" t="str">
        <f t="shared" si="552"/>
        <v/>
      </c>
      <c r="J4440" s="2" t="str">
        <f>IF(ISBLANK(A4440),"",-SUM(I$3:I4440))</f>
        <v/>
      </c>
      <c r="K4440" s="2" t="str">
        <f t="shared" si="553"/>
        <v/>
      </c>
      <c r="L4440" s="7" t="str">
        <f t="shared" si="554"/>
        <v/>
      </c>
      <c r="M4440" s="7" t="str">
        <f>IF(ISBLANK(A4440),"",K4440/($M$1+SUM(K$3:K4439)))</f>
        <v/>
      </c>
      <c r="N4440" t="str">
        <f>IF(ISBLANK(A4440),"",IF(H4441=0,NETWORKDAYS($H$3,H4440,holiday!$B$2:$B$10),IF(DAY(H4440)&lt;DAY(H4441),NETWORKDAYS($H$3,H4440,holiday!$B$2:$B$10),0)))</f>
        <v/>
      </c>
      <c r="O4440" t="str">
        <f>IF(ISBLANK(A4440),"",SUMIF($A$3:$A4440,O$2,$B$3:$B4440))</f>
        <v/>
      </c>
      <c r="P4440" t="str">
        <f>IF(ISBLANK(A4440),"",SUMIF($A$3:$A4440,P$2,$B$3:$B4440))</f>
        <v/>
      </c>
      <c r="Q4440" t="str">
        <f>IF(ISBLANK(A4440),"",SUMIF($A$3:$A4440,Q$2,$B$3:$B4440))</f>
        <v/>
      </c>
      <c r="R4440" t="str">
        <f>IF(ISBLANK(A4440),"",SUMIF($A$3:$A4440,R$2,$B$3:$B4440))</f>
        <v/>
      </c>
      <c r="T4440" s="2" t="str">
        <f t="shared" si="555"/>
        <v/>
      </c>
      <c r="U4440" s="2" t="str">
        <f t="shared" si="556"/>
        <v/>
      </c>
      <c r="V4440" s="2" t="str">
        <f t="shared" si="557"/>
        <v/>
      </c>
      <c r="W4440" s="2" t="str">
        <f t="shared" si="558"/>
        <v/>
      </c>
    </row>
    <row r="4441" spans="8:23" x14ac:dyDescent="0.3">
      <c r="H4441" s="12">
        <f t="shared" si="559"/>
        <v>0</v>
      </c>
      <c r="I4441" s="2" t="str">
        <f t="shared" si="552"/>
        <v/>
      </c>
      <c r="J4441" s="2" t="str">
        <f>IF(ISBLANK(A4441),"",-SUM(I$3:I4441))</f>
        <v/>
      </c>
      <c r="K4441" s="2" t="str">
        <f t="shared" si="553"/>
        <v/>
      </c>
      <c r="L4441" s="7" t="str">
        <f t="shared" si="554"/>
        <v/>
      </c>
      <c r="M4441" s="7" t="str">
        <f>IF(ISBLANK(A4441),"",K4441/($M$1+SUM(K$3:K4440)))</f>
        <v/>
      </c>
      <c r="N4441" t="str">
        <f>IF(ISBLANK(A4441),"",IF(H4442=0,NETWORKDAYS($H$3,H4441,holiday!$B$2:$B$10),IF(DAY(H4441)&lt;DAY(H4442),NETWORKDAYS($H$3,H4441,holiday!$B$2:$B$10),0)))</f>
        <v/>
      </c>
      <c r="O4441" t="str">
        <f>IF(ISBLANK(A4441),"",SUMIF($A$3:$A4441,O$2,$B$3:$B4441))</f>
        <v/>
      </c>
      <c r="P4441" t="str">
        <f>IF(ISBLANK(A4441),"",SUMIF($A$3:$A4441,P$2,$B$3:$B4441))</f>
        <v/>
      </c>
      <c r="Q4441" t="str">
        <f>IF(ISBLANK(A4441),"",SUMIF($A$3:$A4441,Q$2,$B$3:$B4441))</f>
        <v/>
      </c>
      <c r="R4441" t="str">
        <f>IF(ISBLANK(A4441),"",SUMIF($A$3:$A4441,R$2,$B$3:$B4441))</f>
        <v/>
      </c>
      <c r="T4441" s="2" t="str">
        <f t="shared" si="555"/>
        <v/>
      </c>
      <c r="U4441" s="2" t="str">
        <f t="shared" si="556"/>
        <v/>
      </c>
      <c r="V4441" s="2" t="str">
        <f t="shared" si="557"/>
        <v/>
      </c>
      <c r="W4441" s="2" t="str">
        <f t="shared" si="558"/>
        <v/>
      </c>
    </row>
    <row r="4442" spans="8:23" x14ac:dyDescent="0.3">
      <c r="H4442" s="12">
        <f t="shared" si="559"/>
        <v>0</v>
      </c>
      <c r="I4442" s="2" t="str">
        <f t="shared" si="552"/>
        <v/>
      </c>
      <c r="J4442" s="2" t="str">
        <f>IF(ISBLANK(A4442),"",-SUM(I$3:I4442))</f>
        <v/>
      </c>
      <c r="K4442" s="2" t="str">
        <f t="shared" si="553"/>
        <v/>
      </c>
      <c r="L4442" s="7" t="str">
        <f t="shared" si="554"/>
        <v/>
      </c>
      <c r="M4442" s="7" t="str">
        <f>IF(ISBLANK(A4442),"",K4442/($M$1+SUM(K$3:K4441)))</f>
        <v/>
      </c>
      <c r="N4442" t="str">
        <f>IF(ISBLANK(A4442),"",IF(H4443=0,NETWORKDAYS($H$3,H4442,holiday!$B$2:$B$10),IF(DAY(H4442)&lt;DAY(H4443),NETWORKDAYS($H$3,H4442,holiday!$B$2:$B$10),0)))</f>
        <v/>
      </c>
      <c r="O4442" t="str">
        <f>IF(ISBLANK(A4442),"",SUMIF($A$3:$A4442,O$2,$B$3:$B4442))</f>
        <v/>
      </c>
      <c r="P4442" t="str">
        <f>IF(ISBLANK(A4442),"",SUMIF($A$3:$A4442,P$2,$B$3:$B4442))</f>
        <v/>
      </c>
      <c r="Q4442" t="str">
        <f>IF(ISBLANK(A4442),"",SUMIF($A$3:$A4442,Q$2,$B$3:$B4442))</f>
        <v/>
      </c>
      <c r="R4442" t="str">
        <f>IF(ISBLANK(A4442),"",SUMIF($A$3:$A4442,R$2,$B$3:$B4442))</f>
        <v/>
      </c>
      <c r="T4442" s="2" t="str">
        <f t="shared" si="555"/>
        <v/>
      </c>
      <c r="U4442" s="2" t="str">
        <f t="shared" si="556"/>
        <v/>
      </c>
      <c r="V4442" s="2" t="str">
        <f t="shared" si="557"/>
        <v/>
      </c>
      <c r="W4442" s="2" t="str">
        <f t="shared" si="558"/>
        <v/>
      </c>
    </row>
    <row r="4443" spans="8:23" x14ac:dyDescent="0.3">
      <c r="H4443" s="12">
        <f t="shared" si="559"/>
        <v>0</v>
      </c>
      <c r="I4443" s="2" t="str">
        <f t="shared" si="552"/>
        <v/>
      </c>
      <c r="J4443" s="2" t="str">
        <f>IF(ISBLANK(A4443),"",-SUM(I$3:I4443))</f>
        <v/>
      </c>
      <c r="K4443" s="2" t="str">
        <f t="shared" si="553"/>
        <v/>
      </c>
      <c r="L4443" s="7" t="str">
        <f t="shared" si="554"/>
        <v/>
      </c>
      <c r="M4443" s="7" t="str">
        <f>IF(ISBLANK(A4443),"",K4443/($M$1+SUM(K$3:K4442)))</f>
        <v/>
      </c>
      <c r="N4443" t="str">
        <f>IF(ISBLANK(A4443),"",IF(H4444=0,NETWORKDAYS($H$3,H4443,holiday!$B$2:$B$10),IF(DAY(H4443)&lt;DAY(H4444),NETWORKDAYS($H$3,H4443,holiday!$B$2:$B$10),0)))</f>
        <v/>
      </c>
      <c r="O4443" t="str">
        <f>IF(ISBLANK(A4443),"",SUMIF($A$3:$A4443,O$2,$B$3:$B4443))</f>
        <v/>
      </c>
      <c r="P4443" t="str">
        <f>IF(ISBLANK(A4443),"",SUMIF($A$3:$A4443,P$2,$B$3:$B4443))</f>
        <v/>
      </c>
      <c r="Q4443" t="str">
        <f>IF(ISBLANK(A4443),"",SUMIF($A$3:$A4443,Q$2,$B$3:$B4443))</f>
        <v/>
      </c>
      <c r="R4443" t="str">
        <f>IF(ISBLANK(A4443),"",SUMIF($A$3:$A4443,R$2,$B$3:$B4443))</f>
        <v/>
      </c>
      <c r="T4443" s="2" t="str">
        <f t="shared" si="555"/>
        <v/>
      </c>
      <c r="U4443" s="2" t="str">
        <f t="shared" si="556"/>
        <v/>
      </c>
      <c r="V4443" s="2" t="str">
        <f t="shared" si="557"/>
        <v/>
      </c>
      <c r="W4443" s="2" t="str">
        <f t="shared" si="558"/>
        <v/>
      </c>
    </row>
    <row r="4444" spans="8:23" x14ac:dyDescent="0.3">
      <c r="H4444" s="12">
        <f t="shared" si="559"/>
        <v>0</v>
      </c>
      <c r="I4444" s="2" t="str">
        <f t="shared" si="552"/>
        <v/>
      </c>
      <c r="J4444" s="2" t="str">
        <f>IF(ISBLANK(A4444),"",-SUM(I$3:I4444))</f>
        <v/>
      </c>
      <c r="K4444" s="2" t="str">
        <f t="shared" si="553"/>
        <v/>
      </c>
      <c r="L4444" s="7" t="str">
        <f t="shared" si="554"/>
        <v/>
      </c>
      <c r="M4444" s="7" t="str">
        <f>IF(ISBLANK(A4444),"",K4444/($M$1+SUM(K$3:K4443)))</f>
        <v/>
      </c>
      <c r="N4444" t="str">
        <f>IF(ISBLANK(A4444),"",IF(H4445=0,NETWORKDAYS($H$3,H4444,holiday!$B$2:$B$10),IF(DAY(H4444)&lt;DAY(H4445),NETWORKDAYS($H$3,H4444,holiday!$B$2:$B$10),0)))</f>
        <v/>
      </c>
      <c r="O4444" t="str">
        <f>IF(ISBLANK(A4444),"",SUMIF($A$3:$A4444,O$2,$B$3:$B4444))</f>
        <v/>
      </c>
      <c r="P4444" t="str">
        <f>IF(ISBLANK(A4444),"",SUMIF($A$3:$A4444,P$2,$B$3:$B4444))</f>
        <v/>
      </c>
      <c r="Q4444" t="str">
        <f>IF(ISBLANK(A4444),"",SUMIF($A$3:$A4444,Q$2,$B$3:$B4444))</f>
        <v/>
      </c>
      <c r="R4444" t="str">
        <f>IF(ISBLANK(A4444),"",SUMIF($A$3:$A4444,R$2,$B$3:$B4444))</f>
        <v/>
      </c>
      <c r="T4444" s="2" t="str">
        <f t="shared" si="555"/>
        <v/>
      </c>
      <c r="U4444" s="2" t="str">
        <f t="shared" si="556"/>
        <v/>
      </c>
      <c r="V4444" s="2" t="str">
        <f t="shared" si="557"/>
        <v/>
      </c>
      <c r="W4444" s="2" t="str">
        <f t="shared" si="558"/>
        <v/>
      </c>
    </row>
    <row r="4445" spans="8:23" x14ac:dyDescent="0.3">
      <c r="H4445" s="12">
        <f t="shared" si="559"/>
        <v>0</v>
      </c>
      <c r="I4445" s="2" t="str">
        <f t="shared" si="552"/>
        <v/>
      </c>
      <c r="J4445" s="2" t="str">
        <f>IF(ISBLANK(A4445),"",-SUM(I$3:I4445))</f>
        <v/>
      </c>
      <c r="K4445" s="2" t="str">
        <f t="shared" si="553"/>
        <v/>
      </c>
      <c r="L4445" s="7" t="str">
        <f t="shared" si="554"/>
        <v/>
      </c>
      <c r="M4445" s="7" t="str">
        <f>IF(ISBLANK(A4445),"",K4445/($M$1+SUM(K$3:K4444)))</f>
        <v/>
      </c>
      <c r="N4445" t="str">
        <f>IF(ISBLANK(A4445),"",IF(H4446=0,NETWORKDAYS($H$3,H4445,holiday!$B$2:$B$10),IF(DAY(H4445)&lt;DAY(H4446),NETWORKDAYS($H$3,H4445,holiday!$B$2:$B$10),0)))</f>
        <v/>
      </c>
      <c r="O4445" t="str">
        <f>IF(ISBLANK(A4445),"",SUMIF($A$3:$A4445,O$2,$B$3:$B4445))</f>
        <v/>
      </c>
      <c r="P4445" t="str">
        <f>IF(ISBLANK(A4445),"",SUMIF($A$3:$A4445,P$2,$B$3:$B4445))</f>
        <v/>
      </c>
      <c r="Q4445" t="str">
        <f>IF(ISBLANK(A4445),"",SUMIF($A$3:$A4445,Q$2,$B$3:$B4445))</f>
        <v/>
      </c>
      <c r="R4445" t="str">
        <f>IF(ISBLANK(A4445),"",SUMIF($A$3:$A4445,R$2,$B$3:$B4445))</f>
        <v/>
      </c>
      <c r="T4445" s="2" t="str">
        <f t="shared" si="555"/>
        <v/>
      </c>
      <c r="U4445" s="2" t="str">
        <f t="shared" si="556"/>
        <v/>
      </c>
      <c r="V4445" s="2" t="str">
        <f t="shared" si="557"/>
        <v/>
      </c>
      <c r="W4445" s="2" t="str">
        <f t="shared" si="558"/>
        <v/>
      </c>
    </row>
    <row r="4446" spans="8:23" x14ac:dyDescent="0.3">
      <c r="H4446" s="12">
        <f t="shared" si="559"/>
        <v>0</v>
      </c>
      <c r="I4446" s="2" t="str">
        <f t="shared" si="552"/>
        <v/>
      </c>
      <c r="J4446" s="2" t="str">
        <f>IF(ISBLANK(A4446),"",-SUM(I$3:I4446))</f>
        <v/>
      </c>
      <c r="K4446" s="2" t="str">
        <f t="shared" si="553"/>
        <v/>
      </c>
      <c r="L4446" s="7" t="str">
        <f t="shared" si="554"/>
        <v/>
      </c>
      <c r="M4446" s="7" t="str">
        <f>IF(ISBLANK(A4446),"",K4446/($M$1+SUM(K$3:K4445)))</f>
        <v/>
      </c>
      <c r="N4446" t="str">
        <f>IF(ISBLANK(A4446),"",IF(H4447=0,NETWORKDAYS($H$3,H4446,holiday!$B$2:$B$10),IF(DAY(H4446)&lt;DAY(H4447),NETWORKDAYS($H$3,H4446,holiday!$B$2:$B$10),0)))</f>
        <v/>
      </c>
      <c r="O4446" t="str">
        <f>IF(ISBLANK(A4446),"",SUMIF($A$3:$A4446,O$2,$B$3:$B4446))</f>
        <v/>
      </c>
      <c r="P4446" t="str">
        <f>IF(ISBLANK(A4446),"",SUMIF($A$3:$A4446,P$2,$B$3:$B4446))</f>
        <v/>
      </c>
      <c r="Q4446" t="str">
        <f>IF(ISBLANK(A4446),"",SUMIF($A$3:$A4446,Q$2,$B$3:$B4446))</f>
        <v/>
      </c>
      <c r="R4446" t="str">
        <f>IF(ISBLANK(A4446),"",SUMIF($A$3:$A4446,R$2,$B$3:$B4446))</f>
        <v/>
      </c>
      <c r="T4446" s="2" t="str">
        <f t="shared" si="555"/>
        <v/>
      </c>
      <c r="U4446" s="2" t="str">
        <f t="shared" si="556"/>
        <v/>
      </c>
      <c r="V4446" s="2" t="str">
        <f t="shared" si="557"/>
        <v/>
      </c>
      <c r="W4446" s="2" t="str">
        <f t="shared" si="558"/>
        <v/>
      </c>
    </row>
    <row r="4447" spans="8:23" x14ac:dyDescent="0.3">
      <c r="H4447" s="12">
        <f t="shared" si="559"/>
        <v>0</v>
      </c>
      <c r="I4447" s="2" t="str">
        <f t="shared" si="552"/>
        <v/>
      </c>
      <c r="J4447" s="2" t="str">
        <f>IF(ISBLANK(A4447),"",-SUM(I$3:I4447))</f>
        <v/>
      </c>
      <c r="K4447" s="2" t="str">
        <f t="shared" si="553"/>
        <v/>
      </c>
      <c r="L4447" s="7" t="str">
        <f t="shared" si="554"/>
        <v/>
      </c>
      <c r="M4447" s="7" t="str">
        <f>IF(ISBLANK(A4447),"",K4447/($M$1+SUM(K$3:K4446)))</f>
        <v/>
      </c>
      <c r="N4447" t="str">
        <f>IF(ISBLANK(A4447),"",IF(H4448=0,NETWORKDAYS($H$3,H4447,holiday!$B$2:$B$10),IF(DAY(H4447)&lt;DAY(H4448),NETWORKDAYS($H$3,H4447,holiday!$B$2:$B$10),0)))</f>
        <v/>
      </c>
      <c r="O4447" t="str">
        <f>IF(ISBLANK(A4447),"",SUMIF($A$3:$A4447,O$2,$B$3:$B4447))</f>
        <v/>
      </c>
      <c r="P4447" t="str">
        <f>IF(ISBLANK(A4447),"",SUMIF($A$3:$A4447,P$2,$B$3:$B4447))</f>
        <v/>
      </c>
      <c r="Q4447" t="str">
        <f>IF(ISBLANK(A4447),"",SUMIF($A$3:$A4447,Q$2,$B$3:$B4447))</f>
        <v/>
      </c>
      <c r="R4447" t="str">
        <f>IF(ISBLANK(A4447),"",SUMIF($A$3:$A4447,R$2,$B$3:$B4447))</f>
        <v/>
      </c>
      <c r="T4447" s="2" t="str">
        <f t="shared" si="555"/>
        <v/>
      </c>
      <c r="U4447" s="2" t="str">
        <f t="shared" si="556"/>
        <v/>
      </c>
      <c r="V4447" s="2" t="str">
        <f t="shared" si="557"/>
        <v/>
      </c>
      <c r="W4447" s="2" t="str">
        <f t="shared" si="558"/>
        <v/>
      </c>
    </row>
    <row r="4448" spans="8:23" x14ac:dyDescent="0.3">
      <c r="H4448" s="12">
        <f t="shared" si="559"/>
        <v>0</v>
      </c>
      <c r="I4448" s="2" t="str">
        <f t="shared" si="552"/>
        <v/>
      </c>
      <c r="J4448" s="2" t="str">
        <f>IF(ISBLANK(A4448),"",-SUM(I$3:I4448))</f>
        <v/>
      </c>
      <c r="K4448" s="2" t="str">
        <f t="shared" si="553"/>
        <v/>
      </c>
      <c r="L4448" s="7" t="str">
        <f t="shared" si="554"/>
        <v/>
      </c>
      <c r="M4448" s="7" t="str">
        <f>IF(ISBLANK(A4448),"",K4448/($M$1+SUM(K$3:K4447)))</f>
        <v/>
      </c>
      <c r="N4448" t="str">
        <f>IF(ISBLANK(A4448),"",IF(H4449=0,NETWORKDAYS($H$3,H4448,holiday!$B$2:$B$10),IF(DAY(H4448)&lt;DAY(H4449),NETWORKDAYS($H$3,H4448,holiday!$B$2:$B$10),0)))</f>
        <v/>
      </c>
      <c r="O4448" t="str">
        <f>IF(ISBLANK(A4448),"",SUMIF($A$3:$A4448,O$2,$B$3:$B4448))</f>
        <v/>
      </c>
      <c r="P4448" t="str">
        <f>IF(ISBLANK(A4448),"",SUMIF($A$3:$A4448,P$2,$B$3:$B4448))</f>
        <v/>
      </c>
      <c r="Q4448" t="str">
        <f>IF(ISBLANK(A4448),"",SUMIF($A$3:$A4448,Q$2,$B$3:$B4448))</f>
        <v/>
      </c>
      <c r="R4448" t="str">
        <f>IF(ISBLANK(A4448),"",SUMIF($A$3:$A4448,R$2,$B$3:$B4448))</f>
        <v/>
      </c>
      <c r="T4448" s="2" t="str">
        <f t="shared" si="555"/>
        <v/>
      </c>
      <c r="U4448" s="2" t="str">
        <f t="shared" si="556"/>
        <v/>
      </c>
      <c r="V4448" s="2" t="str">
        <f t="shared" si="557"/>
        <v/>
      </c>
      <c r="W4448" s="2" t="str">
        <f t="shared" si="558"/>
        <v/>
      </c>
    </row>
    <row r="4449" spans="8:23" x14ac:dyDescent="0.3">
      <c r="H4449" s="12">
        <f t="shared" si="559"/>
        <v>0</v>
      </c>
      <c r="I4449" s="2" t="str">
        <f t="shared" si="552"/>
        <v/>
      </c>
      <c r="J4449" s="2" t="str">
        <f>IF(ISBLANK(A4449),"",-SUM(I$3:I4449))</f>
        <v/>
      </c>
      <c r="K4449" s="2" t="str">
        <f t="shared" si="553"/>
        <v/>
      </c>
      <c r="L4449" s="7" t="str">
        <f t="shared" si="554"/>
        <v/>
      </c>
      <c r="M4449" s="7" t="str">
        <f>IF(ISBLANK(A4449),"",K4449/($M$1+SUM(K$3:K4448)))</f>
        <v/>
      </c>
      <c r="N4449" t="str">
        <f>IF(ISBLANK(A4449),"",IF(H4450=0,NETWORKDAYS($H$3,H4449,holiday!$B$2:$B$10),IF(DAY(H4449)&lt;DAY(H4450),NETWORKDAYS($H$3,H4449,holiday!$B$2:$B$10),0)))</f>
        <v/>
      </c>
      <c r="O4449" t="str">
        <f>IF(ISBLANK(A4449),"",SUMIF($A$3:$A4449,O$2,$B$3:$B4449))</f>
        <v/>
      </c>
      <c r="P4449" t="str">
        <f>IF(ISBLANK(A4449),"",SUMIF($A$3:$A4449,P$2,$B$3:$B4449))</f>
        <v/>
      </c>
      <c r="Q4449" t="str">
        <f>IF(ISBLANK(A4449),"",SUMIF($A$3:$A4449,Q$2,$B$3:$B4449))</f>
        <v/>
      </c>
      <c r="R4449" t="str">
        <f>IF(ISBLANK(A4449),"",SUMIF($A$3:$A4449,R$2,$B$3:$B4449))</f>
        <v/>
      </c>
      <c r="T4449" s="2" t="str">
        <f t="shared" si="555"/>
        <v/>
      </c>
      <c r="U4449" s="2" t="str">
        <f t="shared" si="556"/>
        <v/>
      </c>
      <c r="V4449" s="2" t="str">
        <f t="shared" si="557"/>
        <v/>
      </c>
      <c r="W4449" s="2" t="str">
        <f t="shared" si="558"/>
        <v/>
      </c>
    </row>
    <row r="4450" spans="8:23" x14ac:dyDescent="0.3">
      <c r="H4450" s="12">
        <f t="shared" si="559"/>
        <v>0</v>
      </c>
      <c r="I4450" s="2" t="str">
        <f t="shared" si="552"/>
        <v/>
      </c>
      <c r="J4450" s="2" t="str">
        <f>IF(ISBLANK(A4450),"",-SUM(I$3:I4450))</f>
        <v/>
      </c>
      <c r="K4450" s="2" t="str">
        <f t="shared" si="553"/>
        <v/>
      </c>
      <c r="L4450" s="7" t="str">
        <f t="shared" si="554"/>
        <v/>
      </c>
      <c r="M4450" s="7" t="str">
        <f>IF(ISBLANK(A4450),"",K4450/($M$1+SUM(K$3:K4449)))</f>
        <v/>
      </c>
      <c r="N4450" t="str">
        <f>IF(ISBLANK(A4450),"",IF(H4451=0,NETWORKDAYS($H$3,H4450,holiday!$B$2:$B$10),IF(DAY(H4450)&lt;DAY(H4451),NETWORKDAYS($H$3,H4450,holiday!$B$2:$B$10),0)))</f>
        <v/>
      </c>
      <c r="O4450" t="str">
        <f>IF(ISBLANK(A4450),"",SUMIF($A$3:$A4450,O$2,$B$3:$B4450))</f>
        <v/>
      </c>
      <c r="P4450" t="str">
        <f>IF(ISBLANK(A4450),"",SUMIF($A$3:$A4450,P$2,$B$3:$B4450))</f>
        <v/>
      </c>
      <c r="Q4450" t="str">
        <f>IF(ISBLANK(A4450),"",SUMIF($A$3:$A4450,Q$2,$B$3:$B4450))</f>
        <v/>
      </c>
      <c r="R4450" t="str">
        <f>IF(ISBLANK(A4450),"",SUMIF($A$3:$A4450,R$2,$B$3:$B4450))</f>
        <v/>
      </c>
      <c r="T4450" s="2" t="str">
        <f t="shared" si="555"/>
        <v/>
      </c>
      <c r="U4450" s="2" t="str">
        <f t="shared" si="556"/>
        <v/>
      </c>
      <c r="V4450" s="2" t="str">
        <f t="shared" si="557"/>
        <v/>
      </c>
      <c r="W4450" s="2" t="str">
        <f t="shared" si="558"/>
        <v/>
      </c>
    </row>
    <row r="4451" spans="8:23" x14ac:dyDescent="0.3">
      <c r="H4451" s="12">
        <f t="shared" si="559"/>
        <v>0</v>
      </c>
      <c r="I4451" s="2" t="str">
        <f t="shared" si="552"/>
        <v/>
      </c>
      <c r="J4451" s="2" t="str">
        <f>IF(ISBLANK(A4451),"",-SUM(I$3:I4451))</f>
        <v/>
      </c>
      <c r="K4451" s="2" t="str">
        <f t="shared" si="553"/>
        <v/>
      </c>
      <c r="L4451" s="7" t="str">
        <f t="shared" si="554"/>
        <v/>
      </c>
      <c r="M4451" s="7" t="str">
        <f>IF(ISBLANK(A4451),"",K4451/($M$1+SUM(K$3:K4450)))</f>
        <v/>
      </c>
      <c r="N4451" t="str">
        <f>IF(ISBLANK(A4451),"",IF(H4452=0,NETWORKDAYS($H$3,H4451,holiday!$B$2:$B$10),IF(DAY(H4451)&lt;DAY(H4452),NETWORKDAYS($H$3,H4451,holiday!$B$2:$B$10),0)))</f>
        <v/>
      </c>
      <c r="O4451" t="str">
        <f>IF(ISBLANK(A4451),"",SUMIF($A$3:$A4451,O$2,$B$3:$B4451))</f>
        <v/>
      </c>
      <c r="P4451" t="str">
        <f>IF(ISBLANK(A4451),"",SUMIF($A$3:$A4451,P$2,$B$3:$B4451))</f>
        <v/>
      </c>
      <c r="Q4451" t="str">
        <f>IF(ISBLANK(A4451),"",SUMIF($A$3:$A4451,Q$2,$B$3:$B4451))</f>
        <v/>
      </c>
      <c r="R4451" t="str">
        <f>IF(ISBLANK(A4451),"",SUMIF($A$3:$A4451,R$2,$B$3:$B4451))</f>
        <v/>
      </c>
      <c r="T4451" s="2" t="str">
        <f t="shared" si="555"/>
        <v/>
      </c>
      <c r="U4451" s="2" t="str">
        <f t="shared" si="556"/>
        <v/>
      </c>
      <c r="V4451" s="2" t="str">
        <f t="shared" si="557"/>
        <v/>
      </c>
      <c r="W4451" s="2" t="str">
        <f t="shared" si="558"/>
        <v/>
      </c>
    </row>
    <row r="4452" spans="8:23" x14ac:dyDescent="0.3">
      <c r="H4452" s="12">
        <f t="shared" si="559"/>
        <v>0</v>
      </c>
      <c r="I4452" s="2" t="str">
        <f t="shared" si="552"/>
        <v/>
      </c>
      <c r="J4452" s="2" t="str">
        <f>IF(ISBLANK(A4452),"",-SUM(I$3:I4452))</f>
        <v/>
      </c>
      <c r="K4452" s="2" t="str">
        <f t="shared" si="553"/>
        <v/>
      </c>
      <c r="L4452" s="7" t="str">
        <f t="shared" si="554"/>
        <v/>
      </c>
      <c r="M4452" s="7" t="str">
        <f>IF(ISBLANK(A4452),"",K4452/($M$1+SUM(K$3:K4451)))</f>
        <v/>
      </c>
      <c r="N4452" t="str">
        <f>IF(ISBLANK(A4452),"",IF(H4453=0,NETWORKDAYS($H$3,H4452,holiday!$B$2:$B$10),IF(DAY(H4452)&lt;DAY(H4453),NETWORKDAYS($H$3,H4452,holiday!$B$2:$B$10),0)))</f>
        <v/>
      </c>
      <c r="O4452" t="str">
        <f>IF(ISBLANK(A4452),"",SUMIF($A$3:$A4452,O$2,$B$3:$B4452))</f>
        <v/>
      </c>
      <c r="P4452" t="str">
        <f>IF(ISBLANK(A4452),"",SUMIF($A$3:$A4452,P$2,$B$3:$B4452))</f>
        <v/>
      </c>
      <c r="Q4452" t="str">
        <f>IF(ISBLANK(A4452),"",SUMIF($A$3:$A4452,Q$2,$B$3:$B4452))</f>
        <v/>
      </c>
      <c r="R4452" t="str">
        <f>IF(ISBLANK(A4452),"",SUMIF($A$3:$A4452,R$2,$B$3:$B4452))</f>
        <v/>
      </c>
      <c r="T4452" s="2" t="str">
        <f t="shared" si="555"/>
        <v/>
      </c>
      <c r="U4452" s="2" t="str">
        <f t="shared" si="556"/>
        <v/>
      </c>
      <c r="V4452" s="2" t="str">
        <f t="shared" si="557"/>
        <v/>
      </c>
      <c r="W4452" s="2" t="str">
        <f t="shared" si="558"/>
        <v/>
      </c>
    </row>
    <row r="4453" spans="8:23" x14ac:dyDescent="0.3">
      <c r="H4453" s="12">
        <f t="shared" si="559"/>
        <v>0</v>
      </c>
      <c r="I4453" s="2" t="str">
        <f t="shared" si="552"/>
        <v/>
      </c>
      <c r="J4453" s="2" t="str">
        <f>IF(ISBLANK(A4453),"",-SUM(I$3:I4453))</f>
        <v/>
      </c>
      <c r="K4453" s="2" t="str">
        <f t="shared" si="553"/>
        <v/>
      </c>
      <c r="L4453" s="7" t="str">
        <f t="shared" si="554"/>
        <v/>
      </c>
      <c r="M4453" s="7" t="str">
        <f>IF(ISBLANK(A4453),"",K4453/($M$1+SUM(K$3:K4452)))</f>
        <v/>
      </c>
      <c r="N4453" t="str">
        <f>IF(ISBLANK(A4453),"",IF(H4454=0,NETWORKDAYS($H$3,H4453,holiday!$B$2:$B$10),IF(DAY(H4453)&lt;DAY(H4454),NETWORKDAYS($H$3,H4453,holiday!$B$2:$B$10),0)))</f>
        <v/>
      </c>
      <c r="O4453" t="str">
        <f>IF(ISBLANK(A4453),"",SUMIF($A$3:$A4453,O$2,$B$3:$B4453))</f>
        <v/>
      </c>
      <c r="P4453" t="str">
        <f>IF(ISBLANK(A4453),"",SUMIF($A$3:$A4453,P$2,$B$3:$B4453))</f>
        <v/>
      </c>
      <c r="Q4453" t="str">
        <f>IF(ISBLANK(A4453),"",SUMIF($A$3:$A4453,Q$2,$B$3:$B4453))</f>
        <v/>
      </c>
      <c r="R4453" t="str">
        <f>IF(ISBLANK(A4453),"",SUMIF($A$3:$A4453,R$2,$B$3:$B4453))</f>
        <v/>
      </c>
      <c r="T4453" s="2" t="str">
        <f t="shared" si="555"/>
        <v/>
      </c>
      <c r="U4453" s="2" t="str">
        <f t="shared" si="556"/>
        <v/>
      </c>
      <c r="V4453" s="2" t="str">
        <f t="shared" si="557"/>
        <v/>
      </c>
      <c r="W4453" s="2" t="str">
        <f t="shared" si="558"/>
        <v/>
      </c>
    </row>
    <row r="4454" spans="8:23" x14ac:dyDescent="0.3">
      <c r="H4454" s="12">
        <f t="shared" si="559"/>
        <v>0</v>
      </c>
      <c r="I4454" s="2" t="str">
        <f t="shared" si="552"/>
        <v/>
      </c>
      <c r="J4454" s="2" t="str">
        <f>IF(ISBLANK(A4454),"",-SUM(I$3:I4454))</f>
        <v/>
      </c>
      <c r="K4454" s="2" t="str">
        <f t="shared" si="553"/>
        <v/>
      </c>
      <c r="L4454" s="7" t="str">
        <f t="shared" si="554"/>
        <v/>
      </c>
      <c r="M4454" s="7" t="str">
        <f>IF(ISBLANK(A4454),"",K4454/($M$1+SUM(K$3:K4453)))</f>
        <v/>
      </c>
      <c r="N4454" t="str">
        <f>IF(ISBLANK(A4454),"",IF(H4455=0,NETWORKDAYS($H$3,H4454,holiday!$B$2:$B$10),IF(DAY(H4454)&lt;DAY(H4455),NETWORKDAYS($H$3,H4454,holiday!$B$2:$B$10),0)))</f>
        <v/>
      </c>
      <c r="O4454" t="str">
        <f>IF(ISBLANK(A4454),"",SUMIF($A$3:$A4454,O$2,$B$3:$B4454))</f>
        <v/>
      </c>
      <c r="P4454" t="str">
        <f>IF(ISBLANK(A4454),"",SUMIF($A$3:$A4454,P$2,$B$3:$B4454))</f>
        <v/>
      </c>
      <c r="Q4454" t="str">
        <f>IF(ISBLANK(A4454),"",SUMIF($A$3:$A4454,Q$2,$B$3:$B4454))</f>
        <v/>
      </c>
      <c r="R4454" t="str">
        <f>IF(ISBLANK(A4454),"",SUMIF($A$3:$A4454,R$2,$B$3:$B4454))</f>
        <v/>
      </c>
      <c r="T4454" s="2" t="str">
        <f t="shared" si="555"/>
        <v/>
      </c>
      <c r="U4454" s="2" t="str">
        <f t="shared" si="556"/>
        <v/>
      </c>
      <c r="V4454" s="2" t="str">
        <f t="shared" si="557"/>
        <v/>
      </c>
      <c r="W4454" s="2" t="str">
        <f t="shared" si="558"/>
        <v/>
      </c>
    </row>
    <row r="4455" spans="8:23" x14ac:dyDescent="0.3">
      <c r="H4455" s="12">
        <f t="shared" si="559"/>
        <v>0</v>
      </c>
      <c r="I4455" s="2" t="str">
        <f t="shared" si="552"/>
        <v/>
      </c>
      <c r="J4455" s="2" t="str">
        <f>IF(ISBLANK(A4455),"",-SUM(I$3:I4455))</f>
        <v/>
      </c>
      <c r="K4455" s="2" t="str">
        <f t="shared" si="553"/>
        <v/>
      </c>
      <c r="L4455" s="7" t="str">
        <f t="shared" si="554"/>
        <v/>
      </c>
      <c r="M4455" s="7" t="str">
        <f>IF(ISBLANK(A4455),"",K4455/($M$1+SUM(K$3:K4454)))</f>
        <v/>
      </c>
      <c r="N4455" t="str">
        <f>IF(ISBLANK(A4455),"",IF(H4456=0,NETWORKDAYS($H$3,H4455,holiday!$B$2:$B$10),IF(DAY(H4455)&lt;DAY(H4456),NETWORKDAYS($H$3,H4455,holiday!$B$2:$B$10),0)))</f>
        <v/>
      </c>
      <c r="O4455" t="str">
        <f>IF(ISBLANK(A4455),"",SUMIF($A$3:$A4455,O$2,$B$3:$B4455))</f>
        <v/>
      </c>
      <c r="P4455" t="str">
        <f>IF(ISBLANK(A4455),"",SUMIF($A$3:$A4455,P$2,$B$3:$B4455))</f>
        <v/>
      </c>
      <c r="Q4455" t="str">
        <f>IF(ISBLANK(A4455),"",SUMIF($A$3:$A4455,Q$2,$B$3:$B4455))</f>
        <v/>
      </c>
      <c r="R4455" t="str">
        <f>IF(ISBLANK(A4455),"",SUMIF($A$3:$A4455,R$2,$B$3:$B4455))</f>
        <v/>
      </c>
      <c r="T4455" s="2" t="str">
        <f t="shared" si="555"/>
        <v/>
      </c>
      <c r="U4455" s="2" t="str">
        <f t="shared" si="556"/>
        <v/>
      </c>
      <c r="V4455" s="2" t="str">
        <f t="shared" si="557"/>
        <v/>
      </c>
      <c r="W4455" s="2" t="str">
        <f t="shared" si="558"/>
        <v/>
      </c>
    </row>
    <row r="4456" spans="8:23" x14ac:dyDescent="0.3">
      <c r="H4456" s="12">
        <f t="shared" si="559"/>
        <v>0</v>
      </c>
      <c r="I4456" s="2" t="str">
        <f t="shared" ref="I4456:I4519" si="560">IF(ISBLANK(A4456),"",-B4456*C4456)</f>
        <v/>
      </c>
      <c r="J4456" s="2" t="str">
        <f>IF(ISBLANK(A4456),"",-SUM(I$3:I4456))</f>
        <v/>
      </c>
      <c r="K4456" s="2" t="str">
        <f t="shared" ref="K4456:K4519" si="561">IF(ISBLANK(A4456),"",SUMPRODUCT(O4456:R4456,T4456:W4456)-J4456)</f>
        <v/>
      </c>
      <c r="L4456" s="7" t="str">
        <f t="shared" ref="L4456:L4519" si="562">IF(ISBLANK(A4456),"",K4456/$M$1)</f>
        <v/>
      </c>
      <c r="M4456" s="7" t="str">
        <f>IF(ISBLANK(A4456),"",K4456/($M$1+SUM(K$3:K4455)))</f>
        <v/>
      </c>
      <c r="N4456" t="str">
        <f>IF(ISBLANK(A4456),"",IF(H4457=0,NETWORKDAYS($H$3,H4456,holiday!$B$2:$B$10),IF(DAY(H4456)&lt;DAY(H4457),NETWORKDAYS($H$3,H4456,holiday!$B$2:$B$10),0)))</f>
        <v/>
      </c>
      <c r="O4456" t="str">
        <f>IF(ISBLANK(A4456),"",SUMIF($A$3:$A4456,O$2,$B$3:$B4456))</f>
        <v/>
      </c>
      <c r="P4456" t="str">
        <f>IF(ISBLANK(A4456),"",SUMIF($A$3:$A4456,P$2,$B$3:$B4456))</f>
        <v/>
      </c>
      <c r="Q4456" t="str">
        <f>IF(ISBLANK(A4456),"",SUMIF($A$3:$A4456,Q$2,$B$3:$B4456))</f>
        <v/>
      </c>
      <c r="R4456" t="str">
        <f>IF(ISBLANK(A4456),"",SUMIF($A$3:$A4456,R$2,$B$3:$B4456))</f>
        <v/>
      </c>
      <c r="T4456" s="2" t="str">
        <f t="shared" ref="T4456:T4519" si="563">IF(ISBLANK(A4456),"",IF($A4456=T$2,$C4456,T4455))</f>
        <v/>
      </c>
      <c r="U4456" s="2" t="str">
        <f t="shared" ref="U4456:U4519" si="564">IF(ISBLANK(A4456),"",IF($A4456=U$2,$C4456,U4455))</f>
        <v/>
      </c>
      <c r="V4456" s="2" t="str">
        <f t="shared" ref="V4456:V4519" si="565">IF(ISBLANK(A4456),"",IF($A4456=V$2,$C4456,V4455))</f>
        <v/>
      </c>
      <c r="W4456" s="2" t="str">
        <f t="shared" ref="W4456:W4519" si="566">IF(ISBLANK(A4456),"",IF($A4456=W$2,$C4456,W4455))</f>
        <v/>
      </c>
    </row>
    <row r="4457" spans="8:23" x14ac:dyDescent="0.3">
      <c r="H4457" s="12">
        <f t="shared" si="559"/>
        <v>0</v>
      </c>
      <c r="I4457" s="2" t="str">
        <f t="shared" si="560"/>
        <v/>
      </c>
      <c r="J4457" s="2" t="str">
        <f>IF(ISBLANK(A4457),"",-SUM(I$3:I4457))</f>
        <v/>
      </c>
      <c r="K4457" s="2" t="str">
        <f t="shared" si="561"/>
        <v/>
      </c>
      <c r="L4457" s="7" t="str">
        <f t="shared" si="562"/>
        <v/>
      </c>
      <c r="M4457" s="7" t="str">
        <f>IF(ISBLANK(A4457),"",K4457/($M$1+SUM(K$3:K4456)))</f>
        <v/>
      </c>
      <c r="N4457" t="str">
        <f>IF(ISBLANK(A4457),"",IF(H4458=0,NETWORKDAYS($H$3,H4457,holiday!$B$2:$B$10),IF(DAY(H4457)&lt;DAY(H4458),NETWORKDAYS($H$3,H4457,holiday!$B$2:$B$10),0)))</f>
        <v/>
      </c>
      <c r="O4457" t="str">
        <f>IF(ISBLANK(A4457),"",SUMIF($A$3:$A4457,O$2,$B$3:$B4457))</f>
        <v/>
      </c>
      <c r="P4457" t="str">
        <f>IF(ISBLANK(A4457),"",SUMIF($A$3:$A4457,P$2,$B$3:$B4457))</f>
        <v/>
      </c>
      <c r="Q4457" t="str">
        <f>IF(ISBLANK(A4457),"",SUMIF($A$3:$A4457,Q$2,$B$3:$B4457))</f>
        <v/>
      </c>
      <c r="R4457" t="str">
        <f>IF(ISBLANK(A4457),"",SUMIF($A$3:$A4457,R$2,$B$3:$B4457))</f>
        <v/>
      </c>
      <c r="T4457" s="2" t="str">
        <f t="shared" si="563"/>
        <v/>
      </c>
      <c r="U4457" s="2" t="str">
        <f t="shared" si="564"/>
        <v/>
      </c>
      <c r="V4457" s="2" t="str">
        <f t="shared" si="565"/>
        <v/>
      </c>
      <c r="W4457" s="2" t="str">
        <f t="shared" si="566"/>
        <v/>
      </c>
    </row>
    <row r="4458" spans="8:23" x14ac:dyDescent="0.3">
      <c r="H4458" s="12">
        <f t="shared" si="559"/>
        <v>0</v>
      </c>
      <c r="I4458" s="2" t="str">
        <f t="shared" si="560"/>
        <v/>
      </c>
      <c r="J4458" s="2" t="str">
        <f>IF(ISBLANK(A4458),"",-SUM(I$3:I4458))</f>
        <v/>
      </c>
      <c r="K4458" s="2" t="str">
        <f t="shared" si="561"/>
        <v/>
      </c>
      <c r="L4458" s="7" t="str">
        <f t="shared" si="562"/>
        <v/>
      </c>
      <c r="M4458" s="7" t="str">
        <f>IF(ISBLANK(A4458),"",K4458/($M$1+SUM(K$3:K4457)))</f>
        <v/>
      </c>
      <c r="N4458" t="str">
        <f>IF(ISBLANK(A4458),"",IF(H4459=0,NETWORKDAYS($H$3,H4458,holiday!$B$2:$B$10),IF(DAY(H4458)&lt;DAY(H4459),NETWORKDAYS($H$3,H4458,holiday!$B$2:$B$10),0)))</f>
        <v/>
      </c>
      <c r="O4458" t="str">
        <f>IF(ISBLANK(A4458),"",SUMIF($A$3:$A4458,O$2,$B$3:$B4458))</f>
        <v/>
      </c>
      <c r="P4458" t="str">
        <f>IF(ISBLANK(A4458),"",SUMIF($A$3:$A4458,P$2,$B$3:$B4458))</f>
        <v/>
      </c>
      <c r="Q4458" t="str">
        <f>IF(ISBLANK(A4458),"",SUMIF($A$3:$A4458,Q$2,$B$3:$B4458))</f>
        <v/>
      </c>
      <c r="R4458" t="str">
        <f>IF(ISBLANK(A4458),"",SUMIF($A$3:$A4458,R$2,$B$3:$B4458))</f>
        <v/>
      </c>
      <c r="T4458" s="2" t="str">
        <f t="shared" si="563"/>
        <v/>
      </c>
      <c r="U4458" s="2" t="str">
        <f t="shared" si="564"/>
        <v/>
      </c>
      <c r="V4458" s="2" t="str">
        <f t="shared" si="565"/>
        <v/>
      </c>
      <c r="W4458" s="2" t="str">
        <f t="shared" si="566"/>
        <v/>
      </c>
    </row>
    <row r="4459" spans="8:23" x14ac:dyDescent="0.3">
      <c r="H4459" s="12">
        <f t="shared" si="559"/>
        <v>0</v>
      </c>
      <c r="I4459" s="2" t="str">
        <f t="shared" si="560"/>
        <v/>
      </c>
      <c r="J4459" s="2" t="str">
        <f>IF(ISBLANK(A4459),"",-SUM(I$3:I4459))</f>
        <v/>
      </c>
      <c r="K4459" s="2" t="str">
        <f t="shared" si="561"/>
        <v/>
      </c>
      <c r="L4459" s="7" t="str">
        <f t="shared" si="562"/>
        <v/>
      </c>
      <c r="M4459" s="7" t="str">
        <f>IF(ISBLANK(A4459),"",K4459/($M$1+SUM(K$3:K4458)))</f>
        <v/>
      </c>
      <c r="N4459" t="str">
        <f>IF(ISBLANK(A4459),"",IF(H4460=0,NETWORKDAYS($H$3,H4459,holiday!$B$2:$B$10),IF(DAY(H4459)&lt;DAY(H4460),NETWORKDAYS($H$3,H4459,holiday!$B$2:$B$10),0)))</f>
        <v/>
      </c>
      <c r="O4459" t="str">
        <f>IF(ISBLANK(A4459),"",SUMIF($A$3:$A4459,O$2,$B$3:$B4459))</f>
        <v/>
      </c>
      <c r="P4459" t="str">
        <f>IF(ISBLANK(A4459),"",SUMIF($A$3:$A4459,P$2,$B$3:$B4459))</f>
        <v/>
      </c>
      <c r="Q4459" t="str">
        <f>IF(ISBLANK(A4459),"",SUMIF($A$3:$A4459,Q$2,$B$3:$B4459))</f>
        <v/>
      </c>
      <c r="R4459" t="str">
        <f>IF(ISBLANK(A4459),"",SUMIF($A$3:$A4459,R$2,$B$3:$B4459))</f>
        <v/>
      </c>
      <c r="T4459" s="2" t="str">
        <f t="shared" si="563"/>
        <v/>
      </c>
      <c r="U4459" s="2" t="str">
        <f t="shared" si="564"/>
        <v/>
      </c>
      <c r="V4459" s="2" t="str">
        <f t="shared" si="565"/>
        <v/>
      </c>
      <c r="W4459" s="2" t="str">
        <f t="shared" si="566"/>
        <v/>
      </c>
    </row>
    <row r="4460" spans="8:23" x14ac:dyDescent="0.3">
      <c r="H4460" s="12">
        <f t="shared" si="559"/>
        <v>0</v>
      </c>
      <c r="I4460" s="2" t="str">
        <f t="shared" si="560"/>
        <v/>
      </c>
      <c r="J4460" s="2" t="str">
        <f>IF(ISBLANK(A4460),"",-SUM(I$3:I4460))</f>
        <v/>
      </c>
      <c r="K4460" s="2" t="str">
        <f t="shared" si="561"/>
        <v/>
      </c>
      <c r="L4460" s="7" t="str">
        <f t="shared" si="562"/>
        <v/>
      </c>
      <c r="M4460" s="7" t="str">
        <f>IF(ISBLANK(A4460),"",K4460/($M$1+SUM(K$3:K4459)))</f>
        <v/>
      </c>
      <c r="N4460" t="str">
        <f>IF(ISBLANK(A4460),"",IF(H4461=0,NETWORKDAYS($H$3,H4460,holiday!$B$2:$B$10),IF(DAY(H4460)&lt;DAY(H4461),NETWORKDAYS($H$3,H4460,holiday!$B$2:$B$10),0)))</f>
        <v/>
      </c>
      <c r="O4460" t="str">
        <f>IF(ISBLANK(A4460),"",SUMIF($A$3:$A4460,O$2,$B$3:$B4460))</f>
        <v/>
      </c>
      <c r="P4460" t="str">
        <f>IF(ISBLANK(A4460),"",SUMIF($A$3:$A4460,P$2,$B$3:$B4460))</f>
        <v/>
      </c>
      <c r="Q4460" t="str">
        <f>IF(ISBLANK(A4460),"",SUMIF($A$3:$A4460,Q$2,$B$3:$B4460))</f>
        <v/>
      </c>
      <c r="R4460" t="str">
        <f>IF(ISBLANK(A4460),"",SUMIF($A$3:$A4460,R$2,$B$3:$B4460))</f>
        <v/>
      </c>
      <c r="T4460" s="2" t="str">
        <f t="shared" si="563"/>
        <v/>
      </c>
      <c r="U4460" s="2" t="str">
        <f t="shared" si="564"/>
        <v/>
      </c>
      <c r="V4460" s="2" t="str">
        <f t="shared" si="565"/>
        <v/>
      </c>
      <c r="W4460" s="2" t="str">
        <f t="shared" si="566"/>
        <v/>
      </c>
    </row>
    <row r="4461" spans="8:23" x14ac:dyDescent="0.3">
      <c r="H4461" s="12">
        <f t="shared" si="559"/>
        <v>0</v>
      </c>
      <c r="I4461" s="2" t="str">
        <f t="shared" si="560"/>
        <v/>
      </c>
      <c r="J4461" s="2" t="str">
        <f>IF(ISBLANK(A4461),"",-SUM(I$3:I4461))</f>
        <v/>
      </c>
      <c r="K4461" s="2" t="str">
        <f t="shared" si="561"/>
        <v/>
      </c>
      <c r="L4461" s="7" t="str">
        <f t="shared" si="562"/>
        <v/>
      </c>
      <c r="M4461" s="7" t="str">
        <f>IF(ISBLANK(A4461),"",K4461/($M$1+SUM(K$3:K4460)))</f>
        <v/>
      </c>
      <c r="N4461" t="str">
        <f>IF(ISBLANK(A4461),"",IF(H4462=0,NETWORKDAYS($H$3,H4461,holiday!$B$2:$B$10),IF(DAY(H4461)&lt;DAY(H4462),NETWORKDAYS($H$3,H4461,holiday!$B$2:$B$10),0)))</f>
        <v/>
      </c>
      <c r="O4461" t="str">
        <f>IF(ISBLANK(A4461),"",SUMIF($A$3:$A4461,O$2,$B$3:$B4461))</f>
        <v/>
      </c>
      <c r="P4461" t="str">
        <f>IF(ISBLANK(A4461),"",SUMIF($A$3:$A4461,P$2,$B$3:$B4461))</f>
        <v/>
      </c>
      <c r="Q4461" t="str">
        <f>IF(ISBLANK(A4461),"",SUMIF($A$3:$A4461,Q$2,$B$3:$B4461))</f>
        <v/>
      </c>
      <c r="R4461" t="str">
        <f>IF(ISBLANK(A4461),"",SUMIF($A$3:$A4461,R$2,$B$3:$B4461))</f>
        <v/>
      </c>
      <c r="T4461" s="2" t="str">
        <f t="shared" si="563"/>
        <v/>
      </c>
      <c r="U4461" s="2" t="str">
        <f t="shared" si="564"/>
        <v/>
      </c>
      <c r="V4461" s="2" t="str">
        <f t="shared" si="565"/>
        <v/>
      </c>
      <c r="W4461" s="2" t="str">
        <f t="shared" si="566"/>
        <v/>
      </c>
    </row>
    <row r="4462" spans="8:23" x14ac:dyDescent="0.3">
      <c r="H4462" s="12">
        <f t="shared" si="559"/>
        <v>0</v>
      </c>
      <c r="I4462" s="2" t="str">
        <f t="shared" si="560"/>
        <v/>
      </c>
      <c r="J4462" s="2" t="str">
        <f>IF(ISBLANK(A4462),"",-SUM(I$3:I4462))</f>
        <v/>
      </c>
      <c r="K4462" s="2" t="str">
        <f t="shared" si="561"/>
        <v/>
      </c>
      <c r="L4462" s="7" t="str">
        <f t="shared" si="562"/>
        <v/>
      </c>
      <c r="M4462" s="7" t="str">
        <f>IF(ISBLANK(A4462),"",K4462/($M$1+SUM(K$3:K4461)))</f>
        <v/>
      </c>
      <c r="N4462" t="str">
        <f>IF(ISBLANK(A4462),"",IF(H4463=0,NETWORKDAYS($H$3,H4462,holiday!$B$2:$B$10),IF(DAY(H4462)&lt;DAY(H4463),NETWORKDAYS($H$3,H4462,holiday!$B$2:$B$10),0)))</f>
        <v/>
      </c>
      <c r="O4462" t="str">
        <f>IF(ISBLANK(A4462),"",SUMIF($A$3:$A4462,O$2,$B$3:$B4462))</f>
        <v/>
      </c>
      <c r="P4462" t="str">
        <f>IF(ISBLANK(A4462),"",SUMIF($A$3:$A4462,P$2,$B$3:$B4462))</f>
        <v/>
      </c>
      <c r="Q4462" t="str">
        <f>IF(ISBLANK(A4462),"",SUMIF($A$3:$A4462,Q$2,$B$3:$B4462))</f>
        <v/>
      </c>
      <c r="R4462" t="str">
        <f>IF(ISBLANK(A4462),"",SUMIF($A$3:$A4462,R$2,$B$3:$B4462))</f>
        <v/>
      </c>
      <c r="T4462" s="2" t="str">
        <f t="shared" si="563"/>
        <v/>
      </c>
      <c r="U4462" s="2" t="str">
        <f t="shared" si="564"/>
        <v/>
      </c>
      <c r="V4462" s="2" t="str">
        <f t="shared" si="565"/>
        <v/>
      </c>
      <c r="W4462" s="2" t="str">
        <f t="shared" si="566"/>
        <v/>
      </c>
    </row>
    <row r="4463" spans="8:23" x14ac:dyDescent="0.3">
      <c r="H4463" s="12">
        <f t="shared" si="559"/>
        <v>0</v>
      </c>
      <c r="I4463" s="2" t="str">
        <f t="shared" si="560"/>
        <v/>
      </c>
      <c r="J4463" s="2" t="str">
        <f>IF(ISBLANK(A4463),"",-SUM(I$3:I4463))</f>
        <v/>
      </c>
      <c r="K4463" s="2" t="str">
        <f t="shared" si="561"/>
        <v/>
      </c>
      <c r="L4463" s="7" t="str">
        <f t="shared" si="562"/>
        <v/>
      </c>
      <c r="M4463" s="7" t="str">
        <f>IF(ISBLANK(A4463),"",K4463/($M$1+SUM(K$3:K4462)))</f>
        <v/>
      </c>
      <c r="N4463" t="str">
        <f>IF(ISBLANK(A4463),"",IF(H4464=0,NETWORKDAYS($H$3,H4463,holiday!$B$2:$B$10),IF(DAY(H4463)&lt;DAY(H4464),NETWORKDAYS($H$3,H4463,holiday!$B$2:$B$10),0)))</f>
        <v/>
      </c>
      <c r="O4463" t="str">
        <f>IF(ISBLANK(A4463),"",SUMIF($A$3:$A4463,O$2,$B$3:$B4463))</f>
        <v/>
      </c>
      <c r="P4463" t="str">
        <f>IF(ISBLANK(A4463),"",SUMIF($A$3:$A4463,P$2,$B$3:$B4463))</f>
        <v/>
      </c>
      <c r="Q4463" t="str">
        <f>IF(ISBLANK(A4463),"",SUMIF($A$3:$A4463,Q$2,$B$3:$B4463))</f>
        <v/>
      </c>
      <c r="R4463" t="str">
        <f>IF(ISBLANK(A4463),"",SUMIF($A$3:$A4463,R$2,$B$3:$B4463))</f>
        <v/>
      </c>
      <c r="T4463" s="2" t="str">
        <f t="shared" si="563"/>
        <v/>
      </c>
      <c r="U4463" s="2" t="str">
        <f t="shared" si="564"/>
        <v/>
      </c>
      <c r="V4463" s="2" t="str">
        <f t="shared" si="565"/>
        <v/>
      </c>
      <c r="W4463" s="2" t="str">
        <f t="shared" si="566"/>
        <v/>
      </c>
    </row>
    <row r="4464" spans="8:23" x14ac:dyDescent="0.3">
      <c r="H4464" s="12">
        <f t="shared" si="559"/>
        <v>0</v>
      </c>
      <c r="I4464" s="2" t="str">
        <f t="shared" si="560"/>
        <v/>
      </c>
      <c r="J4464" s="2" t="str">
        <f>IF(ISBLANK(A4464),"",-SUM(I$3:I4464))</f>
        <v/>
      </c>
      <c r="K4464" s="2" t="str">
        <f t="shared" si="561"/>
        <v/>
      </c>
      <c r="L4464" s="7" t="str">
        <f t="shared" si="562"/>
        <v/>
      </c>
      <c r="M4464" s="7" t="str">
        <f>IF(ISBLANK(A4464),"",K4464/($M$1+SUM(K$3:K4463)))</f>
        <v/>
      </c>
      <c r="N4464" t="str">
        <f>IF(ISBLANK(A4464),"",IF(H4465=0,NETWORKDAYS($H$3,H4464,holiday!$B$2:$B$10),IF(DAY(H4464)&lt;DAY(H4465),NETWORKDAYS($H$3,H4464,holiday!$B$2:$B$10),0)))</f>
        <v/>
      </c>
      <c r="O4464" t="str">
        <f>IF(ISBLANK(A4464),"",SUMIF($A$3:$A4464,O$2,$B$3:$B4464))</f>
        <v/>
      </c>
      <c r="P4464" t="str">
        <f>IF(ISBLANK(A4464),"",SUMIF($A$3:$A4464,P$2,$B$3:$B4464))</f>
        <v/>
      </c>
      <c r="Q4464" t="str">
        <f>IF(ISBLANK(A4464),"",SUMIF($A$3:$A4464,Q$2,$B$3:$B4464))</f>
        <v/>
      </c>
      <c r="R4464" t="str">
        <f>IF(ISBLANK(A4464),"",SUMIF($A$3:$A4464,R$2,$B$3:$B4464))</f>
        <v/>
      </c>
      <c r="T4464" s="2" t="str">
        <f t="shared" si="563"/>
        <v/>
      </c>
      <c r="U4464" s="2" t="str">
        <f t="shared" si="564"/>
        <v/>
      </c>
      <c r="V4464" s="2" t="str">
        <f t="shared" si="565"/>
        <v/>
      </c>
      <c r="W4464" s="2" t="str">
        <f t="shared" si="566"/>
        <v/>
      </c>
    </row>
    <row r="4465" spans="8:23" x14ac:dyDescent="0.3">
      <c r="H4465" s="12">
        <f t="shared" si="559"/>
        <v>0</v>
      </c>
      <c r="I4465" s="2" t="str">
        <f t="shared" si="560"/>
        <v/>
      </c>
      <c r="J4465" s="2" t="str">
        <f>IF(ISBLANK(A4465),"",-SUM(I$3:I4465))</f>
        <v/>
      </c>
      <c r="K4465" s="2" t="str">
        <f t="shared" si="561"/>
        <v/>
      </c>
      <c r="L4465" s="7" t="str">
        <f t="shared" si="562"/>
        <v/>
      </c>
      <c r="M4465" s="7" t="str">
        <f>IF(ISBLANK(A4465),"",K4465/($M$1+SUM(K$3:K4464)))</f>
        <v/>
      </c>
      <c r="N4465" t="str">
        <f>IF(ISBLANK(A4465),"",IF(H4466=0,NETWORKDAYS($H$3,H4465,holiday!$B$2:$B$10),IF(DAY(H4465)&lt;DAY(H4466),NETWORKDAYS($H$3,H4465,holiday!$B$2:$B$10),0)))</f>
        <v/>
      </c>
      <c r="O4465" t="str">
        <f>IF(ISBLANK(A4465),"",SUMIF($A$3:$A4465,O$2,$B$3:$B4465))</f>
        <v/>
      </c>
      <c r="P4465" t="str">
        <f>IF(ISBLANK(A4465),"",SUMIF($A$3:$A4465,P$2,$B$3:$B4465))</f>
        <v/>
      </c>
      <c r="Q4465" t="str">
        <f>IF(ISBLANK(A4465),"",SUMIF($A$3:$A4465,Q$2,$B$3:$B4465))</f>
        <v/>
      </c>
      <c r="R4465" t="str">
        <f>IF(ISBLANK(A4465),"",SUMIF($A$3:$A4465,R$2,$B$3:$B4465))</f>
        <v/>
      </c>
      <c r="T4465" s="2" t="str">
        <f t="shared" si="563"/>
        <v/>
      </c>
      <c r="U4465" s="2" t="str">
        <f t="shared" si="564"/>
        <v/>
      </c>
      <c r="V4465" s="2" t="str">
        <f t="shared" si="565"/>
        <v/>
      </c>
      <c r="W4465" s="2" t="str">
        <f t="shared" si="566"/>
        <v/>
      </c>
    </row>
    <row r="4466" spans="8:23" x14ac:dyDescent="0.3">
      <c r="H4466" s="12">
        <f t="shared" si="559"/>
        <v>0</v>
      </c>
      <c r="I4466" s="2" t="str">
        <f t="shared" si="560"/>
        <v/>
      </c>
      <c r="J4466" s="2" t="str">
        <f>IF(ISBLANK(A4466),"",-SUM(I$3:I4466))</f>
        <v/>
      </c>
      <c r="K4466" s="2" t="str">
        <f t="shared" si="561"/>
        <v/>
      </c>
      <c r="L4466" s="7" t="str">
        <f t="shared" si="562"/>
        <v/>
      </c>
      <c r="M4466" s="7" t="str">
        <f>IF(ISBLANK(A4466),"",K4466/($M$1+SUM(K$3:K4465)))</f>
        <v/>
      </c>
      <c r="N4466" t="str">
        <f>IF(ISBLANK(A4466),"",IF(H4467=0,NETWORKDAYS($H$3,H4466,holiday!$B$2:$B$10),IF(DAY(H4466)&lt;DAY(H4467),NETWORKDAYS($H$3,H4466,holiday!$B$2:$B$10),0)))</f>
        <v/>
      </c>
      <c r="O4466" t="str">
        <f>IF(ISBLANK(A4466),"",SUMIF($A$3:$A4466,O$2,$B$3:$B4466))</f>
        <v/>
      </c>
      <c r="P4466" t="str">
        <f>IF(ISBLANK(A4466),"",SUMIF($A$3:$A4466,P$2,$B$3:$B4466))</f>
        <v/>
      </c>
      <c r="Q4466" t="str">
        <f>IF(ISBLANK(A4466),"",SUMIF($A$3:$A4466,Q$2,$B$3:$B4466))</f>
        <v/>
      </c>
      <c r="R4466" t="str">
        <f>IF(ISBLANK(A4466),"",SUMIF($A$3:$A4466,R$2,$B$3:$B4466))</f>
        <v/>
      </c>
      <c r="T4466" s="2" t="str">
        <f t="shared" si="563"/>
        <v/>
      </c>
      <c r="U4466" s="2" t="str">
        <f t="shared" si="564"/>
        <v/>
      </c>
      <c r="V4466" s="2" t="str">
        <f t="shared" si="565"/>
        <v/>
      </c>
      <c r="W4466" s="2" t="str">
        <f t="shared" si="566"/>
        <v/>
      </c>
    </row>
    <row r="4467" spans="8:23" x14ac:dyDescent="0.3">
      <c r="H4467" s="12">
        <f t="shared" si="559"/>
        <v>0</v>
      </c>
      <c r="I4467" s="2" t="str">
        <f t="shared" si="560"/>
        <v/>
      </c>
      <c r="J4467" s="2" t="str">
        <f>IF(ISBLANK(A4467),"",-SUM(I$3:I4467))</f>
        <v/>
      </c>
      <c r="K4467" s="2" t="str">
        <f t="shared" si="561"/>
        <v/>
      </c>
      <c r="L4467" s="7" t="str">
        <f t="shared" si="562"/>
        <v/>
      </c>
      <c r="M4467" s="7" t="str">
        <f>IF(ISBLANK(A4467),"",K4467/($M$1+SUM(K$3:K4466)))</f>
        <v/>
      </c>
      <c r="N4467" t="str">
        <f>IF(ISBLANK(A4467),"",IF(H4468=0,NETWORKDAYS($H$3,H4467,holiday!$B$2:$B$10),IF(DAY(H4467)&lt;DAY(H4468),NETWORKDAYS($H$3,H4467,holiday!$B$2:$B$10),0)))</f>
        <v/>
      </c>
      <c r="O4467" t="str">
        <f>IF(ISBLANK(A4467),"",SUMIF($A$3:$A4467,O$2,$B$3:$B4467))</f>
        <v/>
      </c>
      <c r="P4467" t="str">
        <f>IF(ISBLANK(A4467),"",SUMIF($A$3:$A4467,P$2,$B$3:$B4467))</f>
        <v/>
      </c>
      <c r="Q4467" t="str">
        <f>IF(ISBLANK(A4467),"",SUMIF($A$3:$A4467,Q$2,$B$3:$B4467))</f>
        <v/>
      </c>
      <c r="R4467" t="str">
        <f>IF(ISBLANK(A4467),"",SUMIF($A$3:$A4467,R$2,$B$3:$B4467))</f>
        <v/>
      </c>
      <c r="T4467" s="2" t="str">
        <f t="shared" si="563"/>
        <v/>
      </c>
      <c r="U4467" s="2" t="str">
        <f t="shared" si="564"/>
        <v/>
      </c>
      <c r="V4467" s="2" t="str">
        <f t="shared" si="565"/>
        <v/>
      </c>
      <c r="W4467" s="2" t="str">
        <f t="shared" si="566"/>
        <v/>
      </c>
    </row>
    <row r="4468" spans="8:23" x14ac:dyDescent="0.3">
      <c r="H4468" s="12">
        <f t="shared" si="559"/>
        <v>0</v>
      </c>
      <c r="I4468" s="2" t="str">
        <f t="shared" si="560"/>
        <v/>
      </c>
      <c r="J4468" s="2" t="str">
        <f>IF(ISBLANK(A4468),"",-SUM(I$3:I4468))</f>
        <v/>
      </c>
      <c r="K4468" s="2" t="str">
        <f t="shared" si="561"/>
        <v/>
      </c>
      <c r="L4468" s="7" t="str">
        <f t="shared" si="562"/>
        <v/>
      </c>
      <c r="M4468" s="7" t="str">
        <f>IF(ISBLANK(A4468),"",K4468/($M$1+SUM(K$3:K4467)))</f>
        <v/>
      </c>
      <c r="N4468" t="str">
        <f>IF(ISBLANK(A4468),"",IF(H4469=0,NETWORKDAYS($H$3,H4468,holiday!$B$2:$B$10),IF(DAY(H4468)&lt;DAY(H4469),NETWORKDAYS($H$3,H4468,holiday!$B$2:$B$10),0)))</f>
        <v/>
      </c>
      <c r="O4468" t="str">
        <f>IF(ISBLANK(A4468),"",SUMIF($A$3:$A4468,O$2,$B$3:$B4468))</f>
        <v/>
      </c>
      <c r="P4468" t="str">
        <f>IF(ISBLANK(A4468),"",SUMIF($A$3:$A4468,P$2,$B$3:$B4468))</f>
        <v/>
      </c>
      <c r="Q4468" t="str">
        <f>IF(ISBLANK(A4468),"",SUMIF($A$3:$A4468,Q$2,$B$3:$B4468))</f>
        <v/>
      </c>
      <c r="R4468" t="str">
        <f>IF(ISBLANK(A4468),"",SUMIF($A$3:$A4468,R$2,$B$3:$B4468))</f>
        <v/>
      </c>
      <c r="T4468" s="2" t="str">
        <f t="shared" si="563"/>
        <v/>
      </c>
      <c r="U4468" s="2" t="str">
        <f t="shared" si="564"/>
        <v/>
      </c>
      <c r="V4468" s="2" t="str">
        <f t="shared" si="565"/>
        <v/>
      </c>
      <c r="W4468" s="2" t="str">
        <f t="shared" si="566"/>
        <v/>
      </c>
    </row>
    <row r="4469" spans="8:23" x14ac:dyDescent="0.3">
      <c r="H4469" s="12">
        <f t="shared" si="559"/>
        <v>0</v>
      </c>
      <c r="I4469" s="2" t="str">
        <f t="shared" si="560"/>
        <v/>
      </c>
      <c r="J4469" s="2" t="str">
        <f>IF(ISBLANK(A4469),"",-SUM(I$3:I4469))</f>
        <v/>
      </c>
      <c r="K4469" s="2" t="str">
        <f t="shared" si="561"/>
        <v/>
      </c>
      <c r="L4469" s="7" t="str">
        <f t="shared" si="562"/>
        <v/>
      </c>
      <c r="M4469" s="7" t="str">
        <f>IF(ISBLANK(A4469),"",K4469/($M$1+SUM(K$3:K4468)))</f>
        <v/>
      </c>
      <c r="N4469" t="str">
        <f>IF(ISBLANK(A4469),"",IF(H4470=0,NETWORKDAYS($H$3,H4469,holiday!$B$2:$B$10),IF(DAY(H4469)&lt;DAY(H4470),NETWORKDAYS($H$3,H4469,holiday!$B$2:$B$10),0)))</f>
        <v/>
      </c>
      <c r="O4469" t="str">
        <f>IF(ISBLANK(A4469),"",SUMIF($A$3:$A4469,O$2,$B$3:$B4469))</f>
        <v/>
      </c>
      <c r="P4469" t="str">
        <f>IF(ISBLANK(A4469),"",SUMIF($A$3:$A4469,P$2,$B$3:$B4469))</f>
        <v/>
      </c>
      <c r="Q4469" t="str">
        <f>IF(ISBLANK(A4469),"",SUMIF($A$3:$A4469,Q$2,$B$3:$B4469))</f>
        <v/>
      </c>
      <c r="R4469" t="str">
        <f>IF(ISBLANK(A4469),"",SUMIF($A$3:$A4469,R$2,$B$3:$B4469))</f>
        <v/>
      </c>
      <c r="T4469" s="2" t="str">
        <f t="shared" si="563"/>
        <v/>
      </c>
      <c r="U4469" s="2" t="str">
        <f t="shared" si="564"/>
        <v/>
      </c>
      <c r="V4469" s="2" t="str">
        <f t="shared" si="565"/>
        <v/>
      </c>
      <c r="W4469" s="2" t="str">
        <f t="shared" si="566"/>
        <v/>
      </c>
    </row>
    <row r="4470" spans="8:23" x14ac:dyDescent="0.3">
      <c r="H4470" s="12">
        <f t="shared" si="559"/>
        <v>0</v>
      </c>
      <c r="I4470" s="2" t="str">
        <f t="shared" si="560"/>
        <v/>
      </c>
      <c r="J4470" s="2" t="str">
        <f>IF(ISBLANK(A4470),"",-SUM(I$3:I4470))</f>
        <v/>
      </c>
      <c r="K4470" s="2" t="str">
        <f t="shared" si="561"/>
        <v/>
      </c>
      <c r="L4470" s="7" t="str">
        <f t="shared" si="562"/>
        <v/>
      </c>
      <c r="M4470" s="7" t="str">
        <f>IF(ISBLANK(A4470),"",K4470/($M$1+SUM(K$3:K4469)))</f>
        <v/>
      </c>
      <c r="N4470" t="str">
        <f>IF(ISBLANK(A4470),"",IF(H4471=0,NETWORKDAYS($H$3,H4470,holiday!$B$2:$B$10),IF(DAY(H4470)&lt;DAY(H4471),NETWORKDAYS($H$3,H4470,holiday!$B$2:$B$10),0)))</f>
        <v/>
      </c>
      <c r="O4470" t="str">
        <f>IF(ISBLANK(A4470),"",SUMIF($A$3:$A4470,O$2,$B$3:$B4470))</f>
        <v/>
      </c>
      <c r="P4470" t="str">
        <f>IF(ISBLANK(A4470),"",SUMIF($A$3:$A4470,P$2,$B$3:$B4470))</f>
        <v/>
      </c>
      <c r="Q4470" t="str">
        <f>IF(ISBLANK(A4470),"",SUMIF($A$3:$A4470,Q$2,$B$3:$B4470))</f>
        <v/>
      </c>
      <c r="R4470" t="str">
        <f>IF(ISBLANK(A4470),"",SUMIF($A$3:$A4470,R$2,$B$3:$B4470))</f>
        <v/>
      </c>
      <c r="T4470" s="2" t="str">
        <f t="shared" si="563"/>
        <v/>
      </c>
      <c r="U4470" s="2" t="str">
        <f t="shared" si="564"/>
        <v/>
      </c>
      <c r="V4470" s="2" t="str">
        <f t="shared" si="565"/>
        <v/>
      </c>
      <c r="W4470" s="2" t="str">
        <f t="shared" si="566"/>
        <v/>
      </c>
    </row>
    <row r="4471" spans="8:23" x14ac:dyDescent="0.3">
      <c r="H4471" s="12">
        <f t="shared" si="559"/>
        <v>0</v>
      </c>
      <c r="I4471" s="2" t="str">
        <f t="shared" si="560"/>
        <v/>
      </c>
      <c r="J4471" s="2" t="str">
        <f>IF(ISBLANK(A4471),"",-SUM(I$3:I4471))</f>
        <v/>
      </c>
      <c r="K4471" s="2" t="str">
        <f t="shared" si="561"/>
        <v/>
      </c>
      <c r="L4471" s="7" t="str">
        <f t="shared" si="562"/>
        <v/>
      </c>
      <c r="M4471" s="7" t="str">
        <f>IF(ISBLANK(A4471),"",K4471/($M$1+SUM(K$3:K4470)))</f>
        <v/>
      </c>
      <c r="N4471" t="str">
        <f>IF(ISBLANK(A4471),"",IF(H4472=0,NETWORKDAYS($H$3,H4471,holiday!$B$2:$B$10),IF(DAY(H4471)&lt;DAY(H4472),NETWORKDAYS($H$3,H4471,holiday!$B$2:$B$10),0)))</f>
        <v/>
      </c>
      <c r="O4471" t="str">
        <f>IF(ISBLANK(A4471),"",SUMIF($A$3:$A4471,O$2,$B$3:$B4471))</f>
        <v/>
      </c>
      <c r="P4471" t="str">
        <f>IF(ISBLANK(A4471),"",SUMIF($A$3:$A4471,P$2,$B$3:$B4471))</f>
        <v/>
      </c>
      <c r="Q4471" t="str">
        <f>IF(ISBLANK(A4471),"",SUMIF($A$3:$A4471,Q$2,$B$3:$B4471))</f>
        <v/>
      </c>
      <c r="R4471" t="str">
        <f>IF(ISBLANK(A4471),"",SUMIF($A$3:$A4471,R$2,$B$3:$B4471))</f>
        <v/>
      </c>
      <c r="T4471" s="2" t="str">
        <f t="shared" si="563"/>
        <v/>
      </c>
      <c r="U4471" s="2" t="str">
        <f t="shared" si="564"/>
        <v/>
      </c>
      <c r="V4471" s="2" t="str">
        <f t="shared" si="565"/>
        <v/>
      </c>
      <c r="W4471" s="2" t="str">
        <f t="shared" si="566"/>
        <v/>
      </c>
    </row>
    <row r="4472" spans="8:23" x14ac:dyDescent="0.3">
      <c r="H4472" s="12">
        <f t="shared" si="559"/>
        <v>0</v>
      </c>
      <c r="I4472" s="2" t="str">
        <f t="shared" si="560"/>
        <v/>
      </c>
      <c r="J4472" s="2" t="str">
        <f>IF(ISBLANK(A4472),"",-SUM(I$3:I4472))</f>
        <v/>
      </c>
      <c r="K4472" s="2" t="str">
        <f t="shared" si="561"/>
        <v/>
      </c>
      <c r="L4472" s="7" t="str">
        <f t="shared" si="562"/>
        <v/>
      </c>
      <c r="M4472" s="7" t="str">
        <f>IF(ISBLANK(A4472),"",K4472/($M$1+SUM(K$3:K4471)))</f>
        <v/>
      </c>
      <c r="N4472" t="str">
        <f>IF(ISBLANK(A4472),"",IF(H4473=0,NETWORKDAYS($H$3,H4472,holiday!$B$2:$B$10),IF(DAY(H4472)&lt;DAY(H4473),NETWORKDAYS($H$3,H4472,holiday!$B$2:$B$10),0)))</f>
        <v/>
      </c>
      <c r="O4472" t="str">
        <f>IF(ISBLANK(A4472),"",SUMIF($A$3:$A4472,O$2,$B$3:$B4472))</f>
        <v/>
      </c>
      <c r="P4472" t="str">
        <f>IF(ISBLANK(A4472),"",SUMIF($A$3:$A4472,P$2,$B$3:$B4472))</f>
        <v/>
      </c>
      <c r="Q4472" t="str">
        <f>IF(ISBLANK(A4472),"",SUMIF($A$3:$A4472,Q$2,$B$3:$B4472))</f>
        <v/>
      </c>
      <c r="R4472" t="str">
        <f>IF(ISBLANK(A4472),"",SUMIF($A$3:$A4472,R$2,$B$3:$B4472))</f>
        <v/>
      </c>
      <c r="T4472" s="2" t="str">
        <f t="shared" si="563"/>
        <v/>
      </c>
      <c r="U4472" s="2" t="str">
        <f t="shared" si="564"/>
        <v/>
      </c>
      <c r="V4472" s="2" t="str">
        <f t="shared" si="565"/>
        <v/>
      </c>
      <c r="W4472" s="2" t="str">
        <f t="shared" si="566"/>
        <v/>
      </c>
    </row>
    <row r="4473" spans="8:23" x14ac:dyDescent="0.3">
      <c r="H4473" s="12">
        <f t="shared" si="559"/>
        <v>0</v>
      </c>
      <c r="I4473" s="2" t="str">
        <f t="shared" si="560"/>
        <v/>
      </c>
      <c r="J4473" s="2" t="str">
        <f>IF(ISBLANK(A4473),"",-SUM(I$3:I4473))</f>
        <v/>
      </c>
      <c r="K4473" s="2" t="str">
        <f t="shared" si="561"/>
        <v/>
      </c>
      <c r="L4473" s="7" t="str">
        <f t="shared" si="562"/>
        <v/>
      </c>
      <c r="M4473" s="7" t="str">
        <f>IF(ISBLANK(A4473),"",K4473/($M$1+SUM(K$3:K4472)))</f>
        <v/>
      </c>
      <c r="N4473" t="str">
        <f>IF(ISBLANK(A4473),"",IF(H4474=0,NETWORKDAYS($H$3,H4473,holiday!$B$2:$B$10),IF(DAY(H4473)&lt;DAY(H4474),NETWORKDAYS($H$3,H4473,holiday!$B$2:$B$10),0)))</f>
        <v/>
      </c>
      <c r="O4473" t="str">
        <f>IF(ISBLANK(A4473),"",SUMIF($A$3:$A4473,O$2,$B$3:$B4473))</f>
        <v/>
      </c>
      <c r="P4473" t="str">
        <f>IF(ISBLANK(A4473),"",SUMIF($A$3:$A4473,P$2,$B$3:$B4473))</f>
        <v/>
      </c>
      <c r="Q4473" t="str">
        <f>IF(ISBLANK(A4473),"",SUMIF($A$3:$A4473,Q$2,$B$3:$B4473))</f>
        <v/>
      </c>
      <c r="R4473" t="str">
        <f>IF(ISBLANK(A4473),"",SUMIF($A$3:$A4473,R$2,$B$3:$B4473))</f>
        <v/>
      </c>
      <c r="T4473" s="2" t="str">
        <f t="shared" si="563"/>
        <v/>
      </c>
      <c r="U4473" s="2" t="str">
        <f t="shared" si="564"/>
        <v/>
      </c>
      <c r="V4473" s="2" t="str">
        <f t="shared" si="565"/>
        <v/>
      </c>
      <c r="W4473" s="2" t="str">
        <f t="shared" si="566"/>
        <v/>
      </c>
    </row>
    <row r="4474" spans="8:23" x14ac:dyDescent="0.3">
      <c r="H4474" s="12">
        <f t="shared" si="559"/>
        <v>0</v>
      </c>
      <c r="I4474" s="2" t="str">
        <f t="shared" si="560"/>
        <v/>
      </c>
      <c r="J4474" s="2" t="str">
        <f>IF(ISBLANK(A4474),"",-SUM(I$3:I4474))</f>
        <v/>
      </c>
      <c r="K4474" s="2" t="str">
        <f t="shared" si="561"/>
        <v/>
      </c>
      <c r="L4474" s="7" t="str">
        <f t="shared" si="562"/>
        <v/>
      </c>
      <c r="M4474" s="7" t="str">
        <f>IF(ISBLANK(A4474),"",K4474/($M$1+SUM(K$3:K4473)))</f>
        <v/>
      </c>
      <c r="N4474" t="str">
        <f>IF(ISBLANK(A4474),"",IF(H4475=0,NETWORKDAYS($H$3,H4474,holiday!$B$2:$B$10),IF(DAY(H4474)&lt;DAY(H4475),NETWORKDAYS($H$3,H4474,holiday!$B$2:$B$10),0)))</f>
        <v/>
      </c>
      <c r="O4474" t="str">
        <f>IF(ISBLANK(A4474),"",SUMIF($A$3:$A4474,O$2,$B$3:$B4474))</f>
        <v/>
      </c>
      <c r="P4474" t="str">
        <f>IF(ISBLANK(A4474),"",SUMIF($A$3:$A4474,P$2,$B$3:$B4474))</f>
        <v/>
      </c>
      <c r="Q4474" t="str">
        <f>IF(ISBLANK(A4474),"",SUMIF($A$3:$A4474,Q$2,$B$3:$B4474))</f>
        <v/>
      </c>
      <c r="R4474" t="str">
        <f>IF(ISBLANK(A4474),"",SUMIF($A$3:$A4474,R$2,$B$3:$B4474))</f>
        <v/>
      </c>
      <c r="T4474" s="2" t="str">
        <f t="shared" si="563"/>
        <v/>
      </c>
      <c r="U4474" s="2" t="str">
        <f t="shared" si="564"/>
        <v/>
      </c>
      <c r="V4474" s="2" t="str">
        <f t="shared" si="565"/>
        <v/>
      </c>
      <c r="W4474" s="2" t="str">
        <f t="shared" si="566"/>
        <v/>
      </c>
    </row>
    <row r="4475" spans="8:23" x14ac:dyDescent="0.3">
      <c r="H4475" s="12">
        <f t="shared" si="559"/>
        <v>0</v>
      </c>
      <c r="I4475" s="2" t="str">
        <f t="shared" si="560"/>
        <v/>
      </c>
      <c r="J4475" s="2" t="str">
        <f>IF(ISBLANK(A4475),"",-SUM(I$3:I4475))</f>
        <v/>
      </c>
      <c r="K4475" s="2" t="str">
        <f t="shared" si="561"/>
        <v/>
      </c>
      <c r="L4475" s="7" t="str">
        <f t="shared" si="562"/>
        <v/>
      </c>
      <c r="M4475" s="7" t="str">
        <f>IF(ISBLANK(A4475),"",K4475/($M$1+SUM(K$3:K4474)))</f>
        <v/>
      </c>
      <c r="N4475" t="str">
        <f>IF(ISBLANK(A4475),"",IF(H4476=0,NETWORKDAYS($H$3,H4475,holiday!$B$2:$B$10),IF(DAY(H4475)&lt;DAY(H4476),NETWORKDAYS($H$3,H4475,holiday!$B$2:$B$10),0)))</f>
        <v/>
      </c>
      <c r="O4475" t="str">
        <f>IF(ISBLANK(A4475),"",SUMIF($A$3:$A4475,O$2,$B$3:$B4475))</f>
        <v/>
      </c>
      <c r="P4475" t="str">
        <f>IF(ISBLANK(A4475),"",SUMIF($A$3:$A4475,P$2,$B$3:$B4475))</f>
        <v/>
      </c>
      <c r="Q4475" t="str">
        <f>IF(ISBLANK(A4475),"",SUMIF($A$3:$A4475,Q$2,$B$3:$B4475))</f>
        <v/>
      </c>
      <c r="R4475" t="str">
        <f>IF(ISBLANK(A4475),"",SUMIF($A$3:$A4475,R$2,$B$3:$B4475))</f>
        <v/>
      </c>
      <c r="T4475" s="2" t="str">
        <f t="shared" si="563"/>
        <v/>
      </c>
      <c r="U4475" s="2" t="str">
        <f t="shared" si="564"/>
        <v/>
      </c>
      <c r="V4475" s="2" t="str">
        <f t="shared" si="565"/>
        <v/>
      </c>
      <c r="W4475" s="2" t="str">
        <f t="shared" si="566"/>
        <v/>
      </c>
    </row>
    <row r="4476" spans="8:23" x14ac:dyDescent="0.3">
      <c r="H4476" s="12">
        <f t="shared" si="559"/>
        <v>0</v>
      </c>
      <c r="I4476" s="2" t="str">
        <f t="shared" si="560"/>
        <v/>
      </c>
      <c r="J4476" s="2" t="str">
        <f>IF(ISBLANK(A4476),"",-SUM(I$3:I4476))</f>
        <v/>
      </c>
      <c r="K4476" s="2" t="str">
        <f t="shared" si="561"/>
        <v/>
      </c>
      <c r="L4476" s="7" t="str">
        <f t="shared" si="562"/>
        <v/>
      </c>
      <c r="M4476" s="7" t="str">
        <f>IF(ISBLANK(A4476),"",K4476/($M$1+SUM(K$3:K4475)))</f>
        <v/>
      </c>
      <c r="N4476" t="str">
        <f>IF(ISBLANK(A4476),"",IF(H4477=0,NETWORKDAYS($H$3,H4476,holiday!$B$2:$B$10),IF(DAY(H4476)&lt;DAY(H4477),NETWORKDAYS($H$3,H4476,holiday!$B$2:$B$10),0)))</f>
        <v/>
      </c>
      <c r="O4476" t="str">
        <f>IF(ISBLANK(A4476),"",SUMIF($A$3:$A4476,O$2,$B$3:$B4476))</f>
        <v/>
      </c>
      <c r="P4476" t="str">
        <f>IF(ISBLANK(A4476),"",SUMIF($A$3:$A4476,P$2,$B$3:$B4476))</f>
        <v/>
      </c>
      <c r="Q4476" t="str">
        <f>IF(ISBLANK(A4476),"",SUMIF($A$3:$A4476,Q$2,$B$3:$B4476))</f>
        <v/>
      </c>
      <c r="R4476" t="str">
        <f>IF(ISBLANK(A4476),"",SUMIF($A$3:$A4476,R$2,$B$3:$B4476))</f>
        <v/>
      </c>
      <c r="T4476" s="2" t="str">
        <f t="shared" si="563"/>
        <v/>
      </c>
      <c r="U4476" s="2" t="str">
        <f t="shared" si="564"/>
        <v/>
      </c>
      <c r="V4476" s="2" t="str">
        <f t="shared" si="565"/>
        <v/>
      </c>
      <c r="W4476" s="2" t="str">
        <f t="shared" si="566"/>
        <v/>
      </c>
    </row>
    <row r="4477" spans="8:23" x14ac:dyDescent="0.3">
      <c r="H4477" s="12">
        <f t="shared" si="559"/>
        <v>0</v>
      </c>
      <c r="I4477" s="2" t="str">
        <f t="shared" si="560"/>
        <v/>
      </c>
      <c r="J4477" s="2" t="str">
        <f>IF(ISBLANK(A4477),"",-SUM(I$3:I4477))</f>
        <v/>
      </c>
      <c r="K4477" s="2" t="str">
        <f t="shared" si="561"/>
        <v/>
      </c>
      <c r="L4477" s="7" t="str">
        <f t="shared" si="562"/>
        <v/>
      </c>
      <c r="M4477" s="7" t="str">
        <f>IF(ISBLANK(A4477),"",K4477/($M$1+SUM(K$3:K4476)))</f>
        <v/>
      </c>
      <c r="N4477" t="str">
        <f>IF(ISBLANK(A4477),"",IF(H4478=0,NETWORKDAYS($H$3,H4477,holiday!$B$2:$B$10),IF(DAY(H4477)&lt;DAY(H4478),NETWORKDAYS($H$3,H4477,holiday!$B$2:$B$10),0)))</f>
        <v/>
      </c>
      <c r="O4477" t="str">
        <f>IF(ISBLANK(A4477),"",SUMIF($A$3:$A4477,O$2,$B$3:$B4477))</f>
        <v/>
      </c>
      <c r="P4477" t="str">
        <f>IF(ISBLANK(A4477),"",SUMIF($A$3:$A4477,P$2,$B$3:$B4477))</f>
        <v/>
      </c>
      <c r="Q4477" t="str">
        <f>IF(ISBLANK(A4477),"",SUMIF($A$3:$A4477,Q$2,$B$3:$B4477))</f>
        <v/>
      </c>
      <c r="R4477" t="str">
        <f>IF(ISBLANK(A4477),"",SUMIF($A$3:$A4477,R$2,$B$3:$B4477))</f>
        <v/>
      </c>
      <c r="T4477" s="2" t="str">
        <f t="shared" si="563"/>
        <v/>
      </c>
      <c r="U4477" s="2" t="str">
        <f t="shared" si="564"/>
        <v/>
      </c>
      <c r="V4477" s="2" t="str">
        <f t="shared" si="565"/>
        <v/>
      </c>
      <c r="W4477" s="2" t="str">
        <f t="shared" si="566"/>
        <v/>
      </c>
    </row>
    <row r="4478" spans="8:23" x14ac:dyDescent="0.3">
      <c r="H4478" s="12">
        <f t="shared" si="559"/>
        <v>0</v>
      </c>
      <c r="I4478" s="2" t="str">
        <f t="shared" si="560"/>
        <v/>
      </c>
      <c r="J4478" s="2" t="str">
        <f>IF(ISBLANK(A4478),"",-SUM(I$3:I4478))</f>
        <v/>
      </c>
      <c r="K4478" s="2" t="str">
        <f t="shared" si="561"/>
        <v/>
      </c>
      <c r="L4478" s="7" t="str">
        <f t="shared" si="562"/>
        <v/>
      </c>
      <c r="M4478" s="7" t="str">
        <f>IF(ISBLANK(A4478),"",K4478/($M$1+SUM(K$3:K4477)))</f>
        <v/>
      </c>
      <c r="N4478" t="str">
        <f>IF(ISBLANK(A4478),"",IF(H4479=0,NETWORKDAYS($H$3,H4478,holiday!$B$2:$B$10),IF(DAY(H4478)&lt;DAY(H4479),NETWORKDAYS($H$3,H4478,holiday!$B$2:$B$10),0)))</f>
        <v/>
      </c>
      <c r="O4478" t="str">
        <f>IF(ISBLANK(A4478),"",SUMIF($A$3:$A4478,O$2,$B$3:$B4478))</f>
        <v/>
      </c>
      <c r="P4478" t="str">
        <f>IF(ISBLANK(A4478),"",SUMIF($A$3:$A4478,P$2,$B$3:$B4478))</f>
        <v/>
      </c>
      <c r="Q4478" t="str">
        <f>IF(ISBLANK(A4478),"",SUMIF($A$3:$A4478,Q$2,$B$3:$B4478))</f>
        <v/>
      </c>
      <c r="R4478" t="str">
        <f>IF(ISBLANK(A4478),"",SUMIF($A$3:$A4478,R$2,$B$3:$B4478))</f>
        <v/>
      </c>
      <c r="T4478" s="2" t="str">
        <f t="shared" si="563"/>
        <v/>
      </c>
      <c r="U4478" s="2" t="str">
        <f t="shared" si="564"/>
        <v/>
      </c>
      <c r="V4478" s="2" t="str">
        <f t="shared" si="565"/>
        <v/>
      </c>
      <c r="W4478" s="2" t="str">
        <f t="shared" si="566"/>
        <v/>
      </c>
    </row>
    <row r="4479" spans="8:23" x14ac:dyDescent="0.3">
      <c r="H4479" s="12">
        <f t="shared" si="559"/>
        <v>0</v>
      </c>
      <c r="I4479" s="2" t="str">
        <f t="shared" si="560"/>
        <v/>
      </c>
      <c r="J4479" s="2" t="str">
        <f>IF(ISBLANK(A4479),"",-SUM(I$3:I4479))</f>
        <v/>
      </c>
      <c r="K4479" s="2" t="str">
        <f t="shared" si="561"/>
        <v/>
      </c>
      <c r="L4479" s="7" t="str">
        <f t="shared" si="562"/>
        <v/>
      </c>
      <c r="M4479" s="7" t="str">
        <f>IF(ISBLANK(A4479),"",K4479/($M$1+SUM(K$3:K4478)))</f>
        <v/>
      </c>
      <c r="N4479" t="str">
        <f>IF(ISBLANK(A4479),"",IF(H4480=0,NETWORKDAYS($H$3,H4479,holiday!$B$2:$B$10),IF(DAY(H4479)&lt;DAY(H4480),NETWORKDAYS($H$3,H4479,holiday!$B$2:$B$10),0)))</f>
        <v/>
      </c>
      <c r="O4479" t="str">
        <f>IF(ISBLANK(A4479),"",SUMIF($A$3:$A4479,O$2,$B$3:$B4479))</f>
        <v/>
      </c>
      <c r="P4479" t="str">
        <f>IF(ISBLANK(A4479),"",SUMIF($A$3:$A4479,P$2,$B$3:$B4479))</f>
        <v/>
      </c>
      <c r="Q4479" t="str">
        <f>IF(ISBLANK(A4479),"",SUMIF($A$3:$A4479,Q$2,$B$3:$B4479))</f>
        <v/>
      </c>
      <c r="R4479" t="str">
        <f>IF(ISBLANK(A4479),"",SUMIF($A$3:$A4479,R$2,$B$3:$B4479))</f>
        <v/>
      </c>
      <c r="T4479" s="2" t="str">
        <f t="shared" si="563"/>
        <v/>
      </c>
      <c r="U4479" s="2" t="str">
        <f t="shared" si="564"/>
        <v/>
      </c>
      <c r="V4479" s="2" t="str">
        <f t="shared" si="565"/>
        <v/>
      </c>
      <c r="W4479" s="2" t="str">
        <f t="shared" si="566"/>
        <v/>
      </c>
    </row>
    <row r="4480" spans="8:23" x14ac:dyDescent="0.3">
      <c r="H4480" s="12">
        <f t="shared" si="559"/>
        <v>0</v>
      </c>
      <c r="I4480" s="2" t="str">
        <f t="shared" si="560"/>
        <v/>
      </c>
      <c r="J4480" s="2" t="str">
        <f>IF(ISBLANK(A4480),"",-SUM(I$3:I4480))</f>
        <v/>
      </c>
      <c r="K4480" s="2" t="str">
        <f t="shared" si="561"/>
        <v/>
      </c>
      <c r="L4480" s="7" t="str">
        <f t="shared" si="562"/>
        <v/>
      </c>
      <c r="M4480" s="7" t="str">
        <f>IF(ISBLANK(A4480),"",K4480/($M$1+SUM(K$3:K4479)))</f>
        <v/>
      </c>
      <c r="N4480" t="str">
        <f>IF(ISBLANK(A4480),"",IF(H4481=0,NETWORKDAYS($H$3,H4480,holiday!$B$2:$B$10),IF(DAY(H4480)&lt;DAY(H4481),NETWORKDAYS($H$3,H4480,holiday!$B$2:$B$10),0)))</f>
        <v/>
      </c>
      <c r="O4480" t="str">
        <f>IF(ISBLANK(A4480),"",SUMIF($A$3:$A4480,O$2,$B$3:$B4480))</f>
        <v/>
      </c>
      <c r="P4480" t="str">
        <f>IF(ISBLANK(A4480),"",SUMIF($A$3:$A4480,P$2,$B$3:$B4480))</f>
        <v/>
      </c>
      <c r="Q4480" t="str">
        <f>IF(ISBLANK(A4480),"",SUMIF($A$3:$A4480,Q$2,$B$3:$B4480))</f>
        <v/>
      </c>
      <c r="R4480" t="str">
        <f>IF(ISBLANK(A4480),"",SUMIF($A$3:$A4480,R$2,$B$3:$B4480))</f>
        <v/>
      </c>
      <c r="T4480" s="2" t="str">
        <f t="shared" si="563"/>
        <v/>
      </c>
      <c r="U4480" s="2" t="str">
        <f t="shared" si="564"/>
        <v/>
      </c>
      <c r="V4480" s="2" t="str">
        <f t="shared" si="565"/>
        <v/>
      </c>
      <c r="W4480" s="2" t="str">
        <f t="shared" si="566"/>
        <v/>
      </c>
    </row>
    <row r="4481" spans="8:23" x14ac:dyDescent="0.3">
      <c r="H4481" s="12">
        <f t="shared" si="559"/>
        <v>0</v>
      </c>
      <c r="I4481" s="2" t="str">
        <f t="shared" si="560"/>
        <v/>
      </c>
      <c r="J4481" s="2" t="str">
        <f>IF(ISBLANK(A4481),"",-SUM(I$3:I4481))</f>
        <v/>
      </c>
      <c r="K4481" s="2" t="str">
        <f t="shared" si="561"/>
        <v/>
      </c>
      <c r="L4481" s="7" t="str">
        <f t="shared" si="562"/>
        <v/>
      </c>
      <c r="M4481" s="7" t="str">
        <f>IF(ISBLANK(A4481),"",K4481/($M$1+SUM(K$3:K4480)))</f>
        <v/>
      </c>
      <c r="N4481" t="str">
        <f>IF(ISBLANK(A4481),"",IF(H4482=0,NETWORKDAYS($H$3,H4481,holiday!$B$2:$B$10),IF(DAY(H4481)&lt;DAY(H4482),NETWORKDAYS($H$3,H4481,holiday!$B$2:$B$10),0)))</f>
        <v/>
      </c>
      <c r="O4481" t="str">
        <f>IF(ISBLANK(A4481),"",SUMIF($A$3:$A4481,O$2,$B$3:$B4481))</f>
        <v/>
      </c>
      <c r="P4481" t="str">
        <f>IF(ISBLANK(A4481),"",SUMIF($A$3:$A4481,P$2,$B$3:$B4481))</f>
        <v/>
      </c>
      <c r="Q4481" t="str">
        <f>IF(ISBLANK(A4481),"",SUMIF($A$3:$A4481,Q$2,$B$3:$B4481))</f>
        <v/>
      </c>
      <c r="R4481" t="str">
        <f>IF(ISBLANK(A4481),"",SUMIF($A$3:$A4481,R$2,$B$3:$B4481))</f>
        <v/>
      </c>
      <c r="T4481" s="2" t="str">
        <f t="shared" si="563"/>
        <v/>
      </c>
      <c r="U4481" s="2" t="str">
        <f t="shared" si="564"/>
        <v/>
      </c>
      <c r="V4481" s="2" t="str">
        <f t="shared" si="565"/>
        <v/>
      </c>
      <c r="W4481" s="2" t="str">
        <f t="shared" si="566"/>
        <v/>
      </c>
    </row>
    <row r="4482" spans="8:23" x14ac:dyDescent="0.3">
      <c r="H4482" s="12">
        <f t="shared" si="559"/>
        <v>0</v>
      </c>
      <c r="I4482" s="2" t="str">
        <f t="shared" si="560"/>
        <v/>
      </c>
      <c r="J4482" s="2" t="str">
        <f>IF(ISBLANK(A4482),"",-SUM(I$3:I4482))</f>
        <v/>
      </c>
      <c r="K4482" s="2" t="str">
        <f t="shared" si="561"/>
        <v/>
      </c>
      <c r="L4482" s="7" t="str">
        <f t="shared" si="562"/>
        <v/>
      </c>
      <c r="M4482" s="7" t="str">
        <f>IF(ISBLANK(A4482),"",K4482/($M$1+SUM(K$3:K4481)))</f>
        <v/>
      </c>
      <c r="N4482" t="str">
        <f>IF(ISBLANK(A4482),"",IF(H4483=0,NETWORKDAYS($H$3,H4482,holiday!$B$2:$B$10),IF(DAY(H4482)&lt;DAY(H4483),NETWORKDAYS($H$3,H4482,holiday!$B$2:$B$10),0)))</f>
        <v/>
      </c>
      <c r="O4482" t="str">
        <f>IF(ISBLANK(A4482),"",SUMIF($A$3:$A4482,O$2,$B$3:$B4482))</f>
        <v/>
      </c>
      <c r="P4482" t="str">
        <f>IF(ISBLANK(A4482),"",SUMIF($A$3:$A4482,P$2,$B$3:$B4482))</f>
        <v/>
      </c>
      <c r="Q4482" t="str">
        <f>IF(ISBLANK(A4482),"",SUMIF($A$3:$A4482,Q$2,$B$3:$B4482))</f>
        <v/>
      </c>
      <c r="R4482" t="str">
        <f>IF(ISBLANK(A4482),"",SUMIF($A$3:$A4482,R$2,$B$3:$B4482))</f>
        <v/>
      </c>
      <c r="T4482" s="2" t="str">
        <f t="shared" si="563"/>
        <v/>
      </c>
      <c r="U4482" s="2" t="str">
        <f t="shared" si="564"/>
        <v/>
      </c>
      <c r="V4482" s="2" t="str">
        <f t="shared" si="565"/>
        <v/>
      </c>
      <c r="W4482" s="2" t="str">
        <f t="shared" si="566"/>
        <v/>
      </c>
    </row>
    <row r="4483" spans="8:23" x14ac:dyDescent="0.3">
      <c r="H4483" s="12">
        <f t="shared" si="559"/>
        <v>0</v>
      </c>
      <c r="I4483" s="2" t="str">
        <f t="shared" si="560"/>
        <v/>
      </c>
      <c r="J4483" s="2" t="str">
        <f>IF(ISBLANK(A4483),"",-SUM(I$3:I4483))</f>
        <v/>
      </c>
      <c r="K4483" s="2" t="str">
        <f t="shared" si="561"/>
        <v/>
      </c>
      <c r="L4483" s="7" t="str">
        <f t="shared" si="562"/>
        <v/>
      </c>
      <c r="M4483" s="7" t="str">
        <f>IF(ISBLANK(A4483),"",K4483/($M$1+SUM(K$3:K4482)))</f>
        <v/>
      </c>
      <c r="N4483" t="str">
        <f>IF(ISBLANK(A4483),"",IF(H4484=0,NETWORKDAYS($H$3,H4483,holiday!$B$2:$B$10),IF(DAY(H4483)&lt;DAY(H4484),NETWORKDAYS($H$3,H4483,holiday!$B$2:$B$10),0)))</f>
        <v/>
      </c>
      <c r="O4483" t="str">
        <f>IF(ISBLANK(A4483),"",SUMIF($A$3:$A4483,O$2,$B$3:$B4483))</f>
        <v/>
      </c>
      <c r="P4483" t="str">
        <f>IF(ISBLANK(A4483),"",SUMIF($A$3:$A4483,P$2,$B$3:$B4483))</f>
        <v/>
      </c>
      <c r="Q4483" t="str">
        <f>IF(ISBLANK(A4483),"",SUMIF($A$3:$A4483,Q$2,$B$3:$B4483))</f>
        <v/>
      </c>
      <c r="R4483" t="str">
        <f>IF(ISBLANK(A4483),"",SUMIF($A$3:$A4483,R$2,$B$3:$B4483))</f>
        <v/>
      </c>
      <c r="T4483" s="2" t="str">
        <f t="shared" si="563"/>
        <v/>
      </c>
      <c r="U4483" s="2" t="str">
        <f t="shared" si="564"/>
        <v/>
      </c>
      <c r="V4483" s="2" t="str">
        <f t="shared" si="565"/>
        <v/>
      </c>
      <c r="W4483" s="2" t="str">
        <f t="shared" si="566"/>
        <v/>
      </c>
    </row>
    <row r="4484" spans="8:23" x14ac:dyDescent="0.3">
      <c r="H4484" s="12">
        <f t="shared" ref="H4484:H4547" si="567">IF(ISBLANK(D4484),,LEFT(D4484,LEN(D4484)-6)*1)</f>
        <v>0</v>
      </c>
      <c r="I4484" s="2" t="str">
        <f t="shared" si="560"/>
        <v/>
      </c>
      <c r="J4484" s="2" t="str">
        <f>IF(ISBLANK(A4484),"",-SUM(I$3:I4484))</f>
        <v/>
      </c>
      <c r="K4484" s="2" t="str">
        <f t="shared" si="561"/>
        <v/>
      </c>
      <c r="L4484" s="7" t="str">
        <f t="shared" si="562"/>
        <v/>
      </c>
      <c r="M4484" s="7" t="str">
        <f>IF(ISBLANK(A4484),"",K4484/($M$1+SUM(K$3:K4483)))</f>
        <v/>
      </c>
      <c r="N4484" t="str">
        <f>IF(ISBLANK(A4484),"",IF(H4485=0,NETWORKDAYS($H$3,H4484,holiday!$B$2:$B$10),IF(DAY(H4484)&lt;DAY(H4485),NETWORKDAYS($H$3,H4484,holiday!$B$2:$B$10),0)))</f>
        <v/>
      </c>
      <c r="O4484" t="str">
        <f>IF(ISBLANK(A4484),"",SUMIF($A$3:$A4484,O$2,$B$3:$B4484))</f>
        <v/>
      </c>
      <c r="P4484" t="str">
        <f>IF(ISBLANK(A4484),"",SUMIF($A$3:$A4484,P$2,$B$3:$B4484))</f>
        <v/>
      </c>
      <c r="Q4484" t="str">
        <f>IF(ISBLANK(A4484),"",SUMIF($A$3:$A4484,Q$2,$B$3:$B4484))</f>
        <v/>
      </c>
      <c r="R4484" t="str">
        <f>IF(ISBLANK(A4484),"",SUMIF($A$3:$A4484,R$2,$B$3:$B4484))</f>
        <v/>
      </c>
      <c r="T4484" s="2" t="str">
        <f t="shared" si="563"/>
        <v/>
      </c>
      <c r="U4484" s="2" t="str">
        <f t="shared" si="564"/>
        <v/>
      </c>
      <c r="V4484" s="2" t="str">
        <f t="shared" si="565"/>
        <v/>
      </c>
      <c r="W4484" s="2" t="str">
        <f t="shared" si="566"/>
        <v/>
      </c>
    </row>
    <row r="4485" spans="8:23" x14ac:dyDescent="0.3">
      <c r="H4485" s="12">
        <f t="shared" si="567"/>
        <v>0</v>
      </c>
      <c r="I4485" s="2" t="str">
        <f t="shared" si="560"/>
        <v/>
      </c>
      <c r="J4485" s="2" t="str">
        <f>IF(ISBLANK(A4485),"",-SUM(I$3:I4485))</f>
        <v/>
      </c>
      <c r="K4485" s="2" t="str">
        <f t="shared" si="561"/>
        <v/>
      </c>
      <c r="L4485" s="7" t="str">
        <f t="shared" si="562"/>
        <v/>
      </c>
      <c r="M4485" s="7" t="str">
        <f>IF(ISBLANK(A4485),"",K4485/($M$1+SUM(K$3:K4484)))</f>
        <v/>
      </c>
      <c r="N4485" t="str">
        <f>IF(ISBLANK(A4485),"",IF(H4486=0,NETWORKDAYS($H$3,H4485,holiday!$B$2:$B$10),IF(DAY(H4485)&lt;DAY(H4486),NETWORKDAYS($H$3,H4485,holiday!$B$2:$B$10),0)))</f>
        <v/>
      </c>
      <c r="O4485" t="str">
        <f>IF(ISBLANK(A4485),"",SUMIF($A$3:$A4485,O$2,$B$3:$B4485))</f>
        <v/>
      </c>
      <c r="P4485" t="str">
        <f>IF(ISBLANK(A4485),"",SUMIF($A$3:$A4485,P$2,$B$3:$B4485))</f>
        <v/>
      </c>
      <c r="Q4485" t="str">
        <f>IF(ISBLANK(A4485),"",SUMIF($A$3:$A4485,Q$2,$B$3:$B4485))</f>
        <v/>
      </c>
      <c r="R4485" t="str">
        <f>IF(ISBLANK(A4485),"",SUMIF($A$3:$A4485,R$2,$B$3:$B4485))</f>
        <v/>
      </c>
      <c r="T4485" s="2" t="str">
        <f t="shared" si="563"/>
        <v/>
      </c>
      <c r="U4485" s="2" t="str">
        <f t="shared" si="564"/>
        <v/>
      </c>
      <c r="V4485" s="2" t="str">
        <f t="shared" si="565"/>
        <v/>
      </c>
      <c r="W4485" s="2" t="str">
        <f t="shared" si="566"/>
        <v/>
      </c>
    </row>
    <row r="4486" spans="8:23" x14ac:dyDescent="0.3">
      <c r="H4486" s="12">
        <f t="shared" si="567"/>
        <v>0</v>
      </c>
      <c r="I4486" s="2" t="str">
        <f t="shared" si="560"/>
        <v/>
      </c>
      <c r="J4486" s="2" t="str">
        <f>IF(ISBLANK(A4486),"",-SUM(I$3:I4486))</f>
        <v/>
      </c>
      <c r="K4486" s="2" t="str">
        <f t="shared" si="561"/>
        <v/>
      </c>
      <c r="L4486" s="7" t="str">
        <f t="shared" si="562"/>
        <v/>
      </c>
      <c r="M4486" s="7" t="str">
        <f>IF(ISBLANK(A4486),"",K4486/($M$1+SUM(K$3:K4485)))</f>
        <v/>
      </c>
      <c r="N4486" t="str">
        <f>IF(ISBLANK(A4486),"",IF(H4487=0,NETWORKDAYS($H$3,H4486,holiday!$B$2:$B$10),IF(DAY(H4486)&lt;DAY(H4487),NETWORKDAYS($H$3,H4486,holiday!$B$2:$B$10),0)))</f>
        <v/>
      </c>
      <c r="O4486" t="str">
        <f>IF(ISBLANK(A4486),"",SUMIF($A$3:$A4486,O$2,$B$3:$B4486))</f>
        <v/>
      </c>
      <c r="P4486" t="str">
        <f>IF(ISBLANK(A4486),"",SUMIF($A$3:$A4486,P$2,$B$3:$B4486))</f>
        <v/>
      </c>
      <c r="Q4486" t="str">
        <f>IF(ISBLANK(A4486),"",SUMIF($A$3:$A4486,Q$2,$B$3:$B4486))</f>
        <v/>
      </c>
      <c r="R4486" t="str">
        <f>IF(ISBLANK(A4486),"",SUMIF($A$3:$A4486,R$2,$B$3:$B4486))</f>
        <v/>
      </c>
      <c r="T4486" s="2" t="str">
        <f t="shared" si="563"/>
        <v/>
      </c>
      <c r="U4486" s="2" t="str">
        <f t="shared" si="564"/>
        <v/>
      </c>
      <c r="V4486" s="2" t="str">
        <f t="shared" si="565"/>
        <v/>
      </c>
      <c r="W4486" s="2" t="str">
        <f t="shared" si="566"/>
        <v/>
      </c>
    </row>
    <row r="4487" spans="8:23" x14ac:dyDescent="0.3">
      <c r="H4487" s="12">
        <f t="shared" si="567"/>
        <v>0</v>
      </c>
      <c r="I4487" s="2" t="str">
        <f t="shared" si="560"/>
        <v/>
      </c>
      <c r="J4487" s="2" t="str">
        <f>IF(ISBLANK(A4487),"",-SUM(I$3:I4487))</f>
        <v/>
      </c>
      <c r="K4487" s="2" t="str">
        <f t="shared" si="561"/>
        <v/>
      </c>
      <c r="L4487" s="7" t="str">
        <f t="shared" si="562"/>
        <v/>
      </c>
      <c r="M4487" s="7" t="str">
        <f>IF(ISBLANK(A4487),"",K4487/($M$1+SUM(K$3:K4486)))</f>
        <v/>
      </c>
      <c r="N4487" t="str">
        <f>IF(ISBLANK(A4487),"",IF(H4488=0,NETWORKDAYS($H$3,H4487,holiday!$B$2:$B$10),IF(DAY(H4487)&lt;DAY(H4488),NETWORKDAYS($H$3,H4487,holiday!$B$2:$B$10),0)))</f>
        <v/>
      </c>
      <c r="O4487" t="str">
        <f>IF(ISBLANK(A4487),"",SUMIF($A$3:$A4487,O$2,$B$3:$B4487))</f>
        <v/>
      </c>
      <c r="P4487" t="str">
        <f>IF(ISBLANK(A4487),"",SUMIF($A$3:$A4487,P$2,$B$3:$B4487))</f>
        <v/>
      </c>
      <c r="Q4487" t="str">
        <f>IF(ISBLANK(A4487),"",SUMIF($A$3:$A4487,Q$2,$B$3:$B4487))</f>
        <v/>
      </c>
      <c r="R4487" t="str">
        <f>IF(ISBLANK(A4487),"",SUMIF($A$3:$A4487,R$2,$B$3:$B4487))</f>
        <v/>
      </c>
      <c r="T4487" s="2" t="str">
        <f t="shared" si="563"/>
        <v/>
      </c>
      <c r="U4487" s="2" t="str">
        <f t="shared" si="564"/>
        <v/>
      </c>
      <c r="V4487" s="2" t="str">
        <f t="shared" si="565"/>
        <v/>
      </c>
      <c r="W4487" s="2" t="str">
        <f t="shared" si="566"/>
        <v/>
      </c>
    </row>
    <row r="4488" spans="8:23" x14ac:dyDescent="0.3">
      <c r="H4488" s="12">
        <f t="shared" si="567"/>
        <v>0</v>
      </c>
      <c r="I4488" s="2" t="str">
        <f t="shared" si="560"/>
        <v/>
      </c>
      <c r="J4488" s="2" t="str">
        <f>IF(ISBLANK(A4488),"",-SUM(I$3:I4488))</f>
        <v/>
      </c>
      <c r="K4488" s="2" t="str">
        <f t="shared" si="561"/>
        <v/>
      </c>
      <c r="L4488" s="7" t="str">
        <f t="shared" si="562"/>
        <v/>
      </c>
      <c r="M4488" s="7" t="str">
        <f>IF(ISBLANK(A4488),"",K4488/($M$1+SUM(K$3:K4487)))</f>
        <v/>
      </c>
      <c r="N4488" t="str">
        <f>IF(ISBLANK(A4488),"",IF(H4489=0,NETWORKDAYS($H$3,H4488,holiday!$B$2:$B$10),IF(DAY(H4488)&lt;DAY(H4489),NETWORKDAYS($H$3,H4488,holiday!$B$2:$B$10),0)))</f>
        <v/>
      </c>
      <c r="O4488" t="str">
        <f>IF(ISBLANK(A4488),"",SUMIF($A$3:$A4488,O$2,$B$3:$B4488))</f>
        <v/>
      </c>
      <c r="P4488" t="str">
        <f>IF(ISBLANK(A4488),"",SUMIF($A$3:$A4488,P$2,$B$3:$B4488))</f>
        <v/>
      </c>
      <c r="Q4488" t="str">
        <f>IF(ISBLANK(A4488),"",SUMIF($A$3:$A4488,Q$2,$B$3:$B4488))</f>
        <v/>
      </c>
      <c r="R4488" t="str">
        <f>IF(ISBLANK(A4488),"",SUMIF($A$3:$A4488,R$2,$B$3:$B4488))</f>
        <v/>
      </c>
      <c r="T4488" s="2" t="str">
        <f t="shared" si="563"/>
        <v/>
      </c>
      <c r="U4488" s="2" t="str">
        <f t="shared" si="564"/>
        <v/>
      </c>
      <c r="V4488" s="2" t="str">
        <f t="shared" si="565"/>
        <v/>
      </c>
      <c r="W4488" s="2" t="str">
        <f t="shared" si="566"/>
        <v/>
      </c>
    </row>
    <row r="4489" spans="8:23" x14ac:dyDescent="0.3">
      <c r="H4489" s="12">
        <f t="shared" si="567"/>
        <v>0</v>
      </c>
      <c r="I4489" s="2" t="str">
        <f t="shared" si="560"/>
        <v/>
      </c>
      <c r="J4489" s="2" t="str">
        <f>IF(ISBLANK(A4489),"",-SUM(I$3:I4489))</f>
        <v/>
      </c>
      <c r="K4489" s="2" t="str">
        <f t="shared" si="561"/>
        <v/>
      </c>
      <c r="L4489" s="7" t="str">
        <f t="shared" si="562"/>
        <v/>
      </c>
      <c r="M4489" s="7" t="str">
        <f>IF(ISBLANK(A4489),"",K4489/($M$1+SUM(K$3:K4488)))</f>
        <v/>
      </c>
      <c r="N4489" t="str">
        <f>IF(ISBLANK(A4489),"",IF(H4490=0,NETWORKDAYS($H$3,H4489,holiday!$B$2:$B$10),IF(DAY(H4489)&lt;DAY(H4490),NETWORKDAYS($H$3,H4489,holiday!$B$2:$B$10),0)))</f>
        <v/>
      </c>
      <c r="O4489" t="str">
        <f>IF(ISBLANK(A4489),"",SUMIF($A$3:$A4489,O$2,$B$3:$B4489))</f>
        <v/>
      </c>
      <c r="P4489" t="str">
        <f>IF(ISBLANK(A4489),"",SUMIF($A$3:$A4489,P$2,$B$3:$B4489))</f>
        <v/>
      </c>
      <c r="Q4489" t="str">
        <f>IF(ISBLANK(A4489),"",SUMIF($A$3:$A4489,Q$2,$B$3:$B4489))</f>
        <v/>
      </c>
      <c r="R4489" t="str">
        <f>IF(ISBLANK(A4489),"",SUMIF($A$3:$A4489,R$2,$B$3:$B4489))</f>
        <v/>
      </c>
      <c r="T4489" s="2" t="str">
        <f t="shared" si="563"/>
        <v/>
      </c>
      <c r="U4489" s="2" t="str">
        <f t="shared" si="564"/>
        <v/>
      </c>
      <c r="V4489" s="2" t="str">
        <f t="shared" si="565"/>
        <v/>
      </c>
      <c r="W4489" s="2" t="str">
        <f t="shared" si="566"/>
        <v/>
      </c>
    </row>
    <row r="4490" spans="8:23" x14ac:dyDescent="0.3">
      <c r="H4490" s="12">
        <f t="shared" si="567"/>
        <v>0</v>
      </c>
      <c r="I4490" s="2" t="str">
        <f t="shared" si="560"/>
        <v/>
      </c>
      <c r="J4490" s="2" t="str">
        <f>IF(ISBLANK(A4490),"",-SUM(I$3:I4490))</f>
        <v/>
      </c>
      <c r="K4490" s="2" t="str">
        <f t="shared" si="561"/>
        <v/>
      </c>
      <c r="L4490" s="7" t="str">
        <f t="shared" si="562"/>
        <v/>
      </c>
      <c r="M4490" s="7" t="str">
        <f>IF(ISBLANK(A4490),"",K4490/($M$1+SUM(K$3:K4489)))</f>
        <v/>
      </c>
      <c r="N4490" t="str">
        <f>IF(ISBLANK(A4490),"",IF(H4491=0,NETWORKDAYS($H$3,H4490,holiday!$B$2:$B$10),IF(DAY(H4490)&lt;DAY(H4491),NETWORKDAYS($H$3,H4490,holiday!$B$2:$B$10),0)))</f>
        <v/>
      </c>
      <c r="O4490" t="str">
        <f>IF(ISBLANK(A4490),"",SUMIF($A$3:$A4490,O$2,$B$3:$B4490))</f>
        <v/>
      </c>
      <c r="P4490" t="str">
        <f>IF(ISBLANK(A4490),"",SUMIF($A$3:$A4490,P$2,$B$3:$B4490))</f>
        <v/>
      </c>
      <c r="Q4490" t="str">
        <f>IF(ISBLANK(A4490),"",SUMIF($A$3:$A4490,Q$2,$B$3:$B4490))</f>
        <v/>
      </c>
      <c r="R4490" t="str">
        <f>IF(ISBLANK(A4490),"",SUMIF($A$3:$A4490,R$2,$B$3:$B4490))</f>
        <v/>
      </c>
      <c r="T4490" s="2" t="str">
        <f t="shared" si="563"/>
        <v/>
      </c>
      <c r="U4490" s="2" t="str">
        <f t="shared" si="564"/>
        <v/>
      </c>
      <c r="V4490" s="2" t="str">
        <f t="shared" si="565"/>
        <v/>
      </c>
      <c r="W4490" s="2" t="str">
        <f t="shared" si="566"/>
        <v/>
      </c>
    </row>
    <row r="4491" spans="8:23" x14ac:dyDescent="0.3">
      <c r="H4491" s="12">
        <f t="shared" si="567"/>
        <v>0</v>
      </c>
      <c r="I4491" s="2" t="str">
        <f t="shared" si="560"/>
        <v/>
      </c>
      <c r="J4491" s="2" t="str">
        <f>IF(ISBLANK(A4491),"",-SUM(I$3:I4491))</f>
        <v/>
      </c>
      <c r="K4491" s="2" t="str">
        <f t="shared" si="561"/>
        <v/>
      </c>
      <c r="L4491" s="7" t="str">
        <f t="shared" si="562"/>
        <v/>
      </c>
      <c r="M4491" s="7" t="str">
        <f>IF(ISBLANK(A4491),"",K4491/($M$1+SUM(K$3:K4490)))</f>
        <v/>
      </c>
      <c r="N4491" t="str">
        <f>IF(ISBLANK(A4491),"",IF(H4492=0,NETWORKDAYS($H$3,H4491,holiday!$B$2:$B$10),IF(DAY(H4491)&lt;DAY(H4492),NETWORKDAYS($H$3,H4491,holiday!$B$2:$B$10),0)))</f>
        <v/>
      </c>
      <c r="O4491" t="str">
        <f>IF(ISBLANK(A4491),"",SUMIF($A$3:$A4491,O$2,$B$3:$B4491))</f>
        <v/>
      </c>
      <c r="P4491" t="str">
        <f>IF(ISBLANK(A4491),"",SUMIF($A$3:$A4491,P$2,$B$3:$B4491))</f>
        <v/>
      </c>
      <c r="Q4491" t="str">
        <f>IF(ISBLANK(A4491),"",SUMIF($A$3:$A4491,Q$2,$B$3:$B4491))</f>
        <v/>
      </c>
      <c r="R4491" t="str">
        <f>IF(ISBLANK(A4491),"",SUMIF($A$3:$A4491,R$2,$B$3:$B4491))</f>
        <v/>
      </c>
      <c r="T4491" s="2" t="str">
        <f t="shared" si="563"/>
        <v/>
      </c>
      <c r="U4491" s="2" t="str">
        <f t="shared" si="564"/>
        <v/>
      </c>
      <c r="V4491" s="2" t="str">
        <f t="shared" si="565"/>
        <v/>
      </c>
      <c r="W4491" s="2" t="str">
        <f t="shared" si="566"/>
        <v/>
      </c>
    </row>
    <row r="4492" spans="8:23" x14ac:dyDescent="0.3">
      <c r="H4492" s="12">
        <f t="shared" si="567"/>
        <v>0</v>
      </c>
      <c r="I4492" s="2" t="str">
        <f t="shared" si="560"/>
        <v/>
      </c>
      <c r="J4492" s="2" t="str">
        <f>IF(ISBLANK(A4492),"",-SUM(I$3:I4492))</f>
        <v/>
      </c>
      <c r="K4492" s="2" t="str">
        <f t="shared" si="561"/>
        <v/>
      </c>
      <c r="L4492" s="7" t="str">
        <f t="shared" si="562"/>
        <v/>
      </c>
      <c r="M4492" s="7" t="str">
        <f>IF(ISBLANK(A4492),"",K4492/($M$1+SUM(K$3:K4491)))</f>
        <v/>
      </c>
      <c r="N4492" t="str">
        <f>IF(ISBLANK(A4492),"",IF(H4493=0,NETWORKDAYS($H$3,H4492,holiday!$B$2:$B$10),IF(DAY(H4492)&lt;DAY(H4493),NETWORKDAYS($H$3,H4492,holiday!$B$2:$B$10),0)))</f>
        <v/>
      </c>
      <c r="O4492" t="str">
        <f>IF(ISBLANK(A4492),"",SUMIF($A$3:$A4492,O$2,$B$3:$B4492))</f>
        <v/>
      </c>
      <c r="P4492" t="str">
        <f>IF(ISBLANK(A4492),"",SUMIF($A$3:$A4492,P$2,$B$3:$B4492))</f>
        <v/>
      </c>
      <c r="Q4492" t="str">
        <f>IF(ISBLANK(A4492),"",SUMIF($A$3:$A4492,Q$2,$B$3:$B4492))</f>
        <v/>
      </c>
      <c r="R4492" t="str">
        <f>IF(ISBLANK(A4492),"",SUMIF($A$3:$A4492,R$2,$B$3:$B4492))</f>
        <v/>
      </c>
      <c r="T4492" s="2" t="str">
        <f t="shared" si="563"/>
        <v/>
      </c>
      <c r="U4492" s="2" t="str">
        <f t="shared" si="564"/>
        <v/>
      </c>
      <c r="V4492" s="2" t="str">
        <f t="shared" si="565"/>
        <v/>
      </c>
      <c r="W4492" s="2" t="str">
        <f t="shared" si="566"/>
        <v/>
      </c>
    </row>
    <row r="4493" spans="8:23" x14ac:dyDescent="0.3">
      <c r="H4493" s="12">
        <f t="shared" si="567"/>
        <v>0</v>
      </c>
      <c r="I4493" s="2" t="str">
        <f t="shared" si="560"/>
        <v/>
      </c>
      <c r="J4493" s="2" t="str">
        <f>IF(ISBLANK(A4493),"",-SUM(I$3:I4493))</f>
        <v/>
      </c>
      <c r="K4493" s="2" t="str">
        <f t="shared" si="561"/>
        <v/>
      </c>
      <c r="L4493" s="7" t="str">
        <f t="shared" si="562"/>
        <v/>
      </c>
      <c r="M4493" s="7" t="str">
        <f>IF(ISBLANK(A4493),"",K4493/($M$1+SUM(K$3:K4492)))</f>
        <v/>
      </c>
      <c r="N4493" t="str">
        <f>IF(ISBLANK(A4493),"",IF(H4494=0,NETWORKDAYS($H$3,H4493,holiday!$B$2:$B$10),IF(DAY(H4493)&lt;DAY(H4494),NETWORKDAYS($H$3,H4493,holiday!$B$2:$B$10),0)))</f>
        <v/>
      </c>
      <c r="O4493" t="str">
        <f>IF(ISBLANK(A4493),"",SUMIF($A$3:$A4493,O$2,$B$3:$B4493))</f>
        <v/>
      </c>
      <c r="P4493" t="str">
        <f>IF(ISBLANK(A4493),"",SUMIF($A$3:$A4493,P$2,$B$3:$B4493))</f>
        <v/>
      </c>
      <c r="Q4493" t="str">
        <f>IF(ISBLANK(A4493),"",SUMIF($A$3:$A4493,Q$2,$B$3:$B4493))</f>
        <v/>
      </c>
      <c r="R4493" t="str">
        <f>IF(ISBLANK(A4493),"",SUMIF($A$3:$A4493,R$2,$B$3:$B4493))</f>
        <v/>
      </c>
      <c r="T4493" s="2" t="str">
        <f t="shared" si="563"/>
        <v/>
      </c>
      <c r="U4493" s="2" t="str">
        <f t="shared" si="564"/>
        <v/>
      </c>
      <c r="V4493" s="2" t="str">
        <f t="shared" si="565"/>
        <v/>
      </c>
      <c r="W4493" s="2" t="str">
        <f t="shared" si="566"/>
        <v/>
      </c>
    </row>
    <row r="4494" spans="8:23" x14ac:dyDescent="0.3">
      <c r="H4494" s="12">
        <f t="shared" si="567"/>
        <v>0</v>
      </c>
      <c r="I4494" s="2" t="str">
        <f t="shared" si="560"/>
        <v/>
      </c>
      <c r="J4494" s="2" t="str">
        <f>IF(ISBLANK(A4494),"",-SUM(I$3:I4494))</f>
        <v/>
      </c>
      <c r="K4494" s="2" t="str">
        <f t="shared" si="561"/>
        <v/>
      </c>
      <c r="L4494" s="7" t="str">
        <f t="shared" si="562"/>
        <v/>
      </c>
      <c r="M4494" s="7" t="str">
        <f>IF(ISBLANK(A4494),"",K4494/($M$1+SUM(K$3:K4493)))</f>
        <v/>
      </c>
      <c r="N4494" t="str">
        <f>IF(ISBLANK(A4494),"",IF(H4495=0,NETWORKDAYS($H$3,H4494,holiday!$B$2:$B$10),IF(DAY(H4494)&lt;DAY(H4495),NETWORKDAYS($H$3,H4494,holiday!$B$2:$B$10),0)))</f>
        <v/>
      </c>
      <c r="O4494" t="str">
        <f>IF(ISBLANK(A4494),"",SUMIF($A$3:$A4494,O$2,$B$3:$B4494))</f>
        <v/>
      </c>
      <c r="P4494" t="str">
        <f>IF(ISBLANK(A4494),"",SUMIF($A$3:$A4494,P$2,$B$3:$B4494))</f>
        <v/>
      </c>
      <c r="Q4494" t="str">
        <f>IF(ISBLANK(A4494),"",SUMIF($A$3:$A4494,Q$2,$B$3:$B4494))</f>
        <v/>
      </c>
      <c r="R4494" t="str">
        <f>IF(ISBLANK(A4494),"",SUMIF($A$3:$A4494,R$2,$B$3:$B4494))</f>
        <v/>
      </c>
      <c r="T4494" s="2" t="str">
        <f t="shared" si="563"/>
        <v/>
      </c>
      <c r="U4494" s="2" t="str">
        <f t="shared" si="564"/>
        <v/>
      </c>
      <c r="V4494" s="2" t="str">
        <f t="shared" si="565"/>
        <v/>
      </c>
      <c r="W4494" s="2" t="str">
        <f t="shared" si="566"/>
        <v/>
      </c>
    </row>
    <row r="4495" spans="8:23" x14ac:dyDescent="0.3">
      <c r="H4495" s="12">
        <f t="shared" si="567"/>
        <v>0</v>
      </c>
      <c r="I4495" s="2" t="str">
        <f t="shared" si="560"/>
        <v/>
      </c>
      <c r="J4495" s="2" t="str">
        <f>IF(ISBLANK(A4495),"",-SUM(I$3:I4495))</f>
        <v/>
      </c>
      <c r="K4495" s="2" t="str">
        <f t="shared" si="561"/>
        <v/>
      </c>
      <c r="L4495" s="7" t="str">
        <f t="shared" si="562"/>
        <v/>
      </c>
      <c r="M4495" s="7" t="str">
        <f>IF(ISBLANK(A4495),"",K4495/($M$1+SUM(K$3:K4494)))</f>
        <v/>
      </c>
      <c r="N4495" t="str">
        <f>IF(ISBLANK(A4495),"",IF(H4496=0,NETWORKDAYS($H$3,H4495,holiday!$B$2:$B$10),IF(DAY(H4495)&lt;DAY(H4496),NETWORKDAYS($H$3,H4495,holiday!$B$2:$B$10),0)))</f>
        <v/>
      </c>
      <c r="O4495" t="str">
        <f>IF(ISBLANK(A4495),"",SUMIF($A$3:$A4495,O$2,$B$3:$B4495))</f>
        <v/>
      </c>
      <c r="P4495" t="str">
        <f>IF(ISBLANK(A4495),"",SUMIF($A$3:$A4495,P$2,$B$3:$B4495))</f>
        <v/>
      </c>
      <c r="Q4495" t="str">
        <f>IF(ISBLANK(A4495),"",SUMIF($A$3:$A4495,Q$2,$B$3:$B4495))</f>
        <v/>
      </c>
      <c r="R4495" t="str">
        <f>IF(ISBLANK(A4495),"",SUMIF($A$3:$A4495,R$2,$B$3:$B4495))</f>
        <v/>
      </c>
      <c r="T4495" s="2" t="str">
        <f t="shared" si="563"/>
        <v/>
      </c>
      <c r="U4495" s="2" t="str">
        <f t="shared" si="564"/>
        <v/>
      </c>
      <c r="V4495" s="2" t="str">
        <f t="shared" si="565"/>
        <v/>
      </c>
      <c r="W4495" s="2" t="str">
        <f t="shared" si="566"/>
        <v/>
      </c>
    </row>
    <row r="4496" spans="8:23" x14ac:dyDescent="0.3">
      <c r="H4496" s="12">
        <f t="shared" si="567"/>
        <v>0</v>
      </c>
      <c r="I4496" s="2" t="str">
        <f t="shared" si="560"/>
        <v/>
      </c>
      <c r="J4496" s="2" t="str">
        <f>IF(ISBLANK(A4496),"",-SUM(I$3:I4496))</f>
        <v/>
      </c>
      <c r="K4496" s="2" t="str">
        <f t="shared" si="561"/>
        <v/>
      </c>
      <c r="L4496" s="7" t="str">
        <f t="shared" si="562"/>
        <v/>
      </c>
      <c r="M4496" s="7" t="str">
        <f>IF(ISBLANK(A4496),"",K4496/($M$1+SUM(K$3:K4495)))</f>
        <v/>
      </c>
      <c r="N4496" t="str">
        <f>IF(ISBLANK(A4496),"",IF(H4497=0,NETWORKDAYS($H$3,H4496,holiday!$B$2:$B$10),IF(DAY(H4496)&lt;DAY(H4497),NETWORKDAYS($H$3,H4496,holiday!$B$2:$B$10),0)))</f>
        <v/>
      </c>
      <c r="O4496" t="str">
        <f>IF(ISBLANK(A4496),"",SUMIF($A$3:$A4496,O$2,$B$3:$B4496))</f>
        <v/>
      </c>
      <c r="P4496" t="str">
        <f>IF(ISBLANK(A4496),"",SUMIF($A$3:$A4496,P$2,$B$3:$B4496))</f>
        <v/>
      </c>
      <c r="Q4496" t="str">
        <f>IF(ISBLANK(A4496),"",SUMIF($A$3:$A4496,Q$2,$B$3:$B4496))</f>
        <v/>
      </c>
      <c r="R4496" t="str">
        <f>IF(ISBLANK(A4496),"",SUMIF($A$3:$A4496,R$2,$B$3:$B4496))</f>
        <v/>
      </c>
      <c r="T4496" s="2" t="str">
        <f t="shared" si="563"/>
        <v/>
      </c>
      <c r="U4496" s="2" t="str">
        <f t="shared" si="564"/>
        <v/>
      </c>
      <c r="V4496" s="2" t="str">
        <f t="shared" si="565"/>
        <v/>
      </c>
      <c r="W4496" s="2" t="str">
        <f t="shared" si="566"/>
        <v/>
      </c>
    </row>
    <row r="4497" spans="8:23" x14ac:dyDescent="0.3">
      <c r="H4497" s="12">
        <f t="shared" si="567"/>
        <v>0</v>
      </c>
      <c r="I4497" s="2" t="str">
        <f t="shared" si="560"/>
        <v/>
      </c>
      <c r="J4497" s="2" t="str">
        <f>IF(ISBLANK(A4497),"",-SUM(I$3:I4497))</f>
        <v/>
      </c>
      <c r="K4497" s="2" t="str">
        <f t="shared" si="561"/>
        <v/>
      </c>
      <c r="L4497" s="7" t="str">
        <f t="shared" si="562"/>
        <v/>
      </c>
      <c r="M4497" s="7" t="str">
        <f>IF(ISBLANK(A4497),"",K4497/($M$1+SUM(K$3:K4496)))</f>
        <v/>
      </c>
      <c r="N4497" t="str">
        <f>IF(ISBLANK(A4497),"",IF(H4498=0,NETWORKDAYS($H$3,H4497,holiday!$B$2:$B$10),IF(DAY(H4497)&lt;DAY(H4498),NETWORKDAYS($H$3,H4497,holiday!$B$2:$B$10),0)))</f>
        <v/>
      </c>
      <c r="O4497" t="str">
        <f>IF(ISBLANK(A4497),"",SUMIF($A$3:$A4497,O$2,$B$3:$B4497))</f>
        <v/>
      </c>
      <c r="P4497" t="str">
        <f>IF(ISBLANK(A4497),"",SUMIF($A$3:$A4497,P$2,$B$3:$B4497))</f>
        <v/>
      </c>
      <c r="Q4497" t="str">
        <f>IF(ISBLANK(A4497),"",SUMIF($A$3:$A4497,Q$2,$B$3:$B4497))</f>
        <v/>
      </c>
      <c r="R4497" t="str">
        <f>IF(ISBLANK(A4497),"",SUMIF($A$3:$A4497,R$2,$B$3:$B4497))</f>
        <v/>
      </c>
      <c r="T4497" s="2" t="str">
        <f t="shared" si="563"/>
        <v/>
      </c>
      <c r="U4497" s="2" t="str">
        <f t="shared" si="564"/>
        <v/>
      </c>
      <c r="V4497" s="2" t="str">
        <f t="shared" si="565"/>
        <v/>
      </c>
      <c r="W4497" s="2" t="str">
        <f t="shared" si="566"/>
        <v/>
      </c>
    </row>
    <row r="4498" spans="8:23" x14ac:dyDescent="0.3">
      <c r="H4498" s="12">
        <f t="shared" si="567"/>
        <v>0</v>
      </c>
      <c r="I4498" s="2" t="str">
        <f t="shared" si="560"/>
        <v/>
      </c>
      <c r="J4498" s="2" t="str">
        <f>IF(ISBLANK(A4498),"",-SUM(I$3:I4498))</f>
        <v/>
      </c>
      <c r="K4498" s="2" t="str">
        <f t="shared" si="561"/>
        <v/>
      </c>
      <c r="L4498" s="7" t="str">
        <f t="shared" si="562"/>
        <v/>
      </c>
      <c r="M4498" s="7" t="str">
        <f>IF(ISBLANK(A4498),"",K4498/($M$1+SUM(K$3:K4497)))</f>
        <v/>
      </c>
      <c r="N4498" t="str">
        <f>IF(ISBLANK(A4498),"",IF(H4499=0,NETWORKDAYS($H$3,H4498,holiday!$B$2:$B$10),IF(DAY(H4498)&lt;DAY(H4499),NETWORKDAYS($H$3,H4498,holiday!$B$2:$B$10),0)))</f>
        <v/>
      </c>
      <c r="O4498" t="str">
        <f>IF(ISBLANK(A4498),"",SUMIF($A$3:$A4498,O$2,$B$3:$B4498))</f>
        <v/>
      </c>
      <c r="P4498" t="str">
        <f>IF(ISBLANK(A4498),"",SUMIF($A$3:$A4498,P$2,$B$3:$B4498))</f>
        <v/>
      </c>
      <c r="Q4498" t="str">
        <f>IF(ISBLANK(A4498),"",SUMIF($A$3:$A4498,Q$2,$B$3:$B4498))</f>
        <v/>
      </c>
      <c r="R4498" t="str">
        <f>IF(ISBLANK(A4498),"",SUMIF($A$3:$A4498,R$2,$B$3:$B4498))</f>
        <v/>
      </c>
      <c r="T4498" s="2" t="str">
        <f t="shared" si="563"/>
        <v/>
      </c>
      <c r="U4498" s="2" t="str">
        <f t="shared" si="564"/>
        <v/>
      </c>
      <c r="V4498" s="2" t="str">
        <f t="shared" si="565"/>
        <v/>
      </c>
      <c r="W4498" s="2" t="str">
        <f t="shared" si="566"/>
        <v/>
      </c>
    </row>
    <row r="4499" spans="8:23" x14ac:dyDescent="0.3">
      <c r="H4499" s="12">
        <f t="shared" si="567"/>
        <v>0</v>
      </c>
      <c r="I4499" s="2" t="str">
        <f t="shared" si="560"/>
        <v/>
      </c>
      <c r="J4499" s="2" t="str">
        <f>IF(ISBLANK(A4499),"",-SUM(I$3:I4499))</f>
        <v/>
      </c>
      <c r="K4499" s="2" t="str">
        <f t="shared" si="561"/>
        <v/>
      </c>
      <c r="L4499" s="7" t="str">
        <f t="shared" si="562"/>
        <v/>
      </c>
      <c r="M4499" s="7" t="str">
        <f>IF(ISBLANK(A4499),"",K4499/($M$1+SUM(K$3:K4498)))</f>
        <v/>
      </c>
      <c r="N4499" t="str">
        <f>IF(ISBLANK(A4499),"",IF(H4500=0,NETWORKDAYS($H$3,H4499,holiday!$B$2:$B$10),IF(DAY(H4499)&lt;DAY(H4500),NETWORKDAYS($H$3,H4499,holiday!$B$2:$B$10),0)))</f>
        <v/>
      </c>
      <c r="O4499" t="str">
        <f>IF(ISBLANK(A4499),"",SUMIF($A$3:$A4499,O$2,$B$3:$B4499))</f>
        <v/>
      </c>
      <c r="P4499" t="str">
        <f>IF(ISBLANK(A4499),"",SUMIF($A$3:$A4499,P$2,$B$3:$B4499))</f>
        <v/>
      </c>
      <c r="Q4499" t="str">
        <f>IF(ISBLANK(A4499),"",SUMIF($A$3:$A4499,Q$2,$B$3:$B4499))</f>
        <v/>
      </c>
      <c r="R4499" t="str">
        <f>IF(ISBLANK(A4499),"",SUMIF($A$3:$A4499,R$2,$B$3:$B4499))</f>
        <v/>
      </c>
      <c r="T4499" s="2" t="str">
        <f t="shared" si="563"/>
        <v/>
      </c>
      <c r="U4499" s="2" t="str">
        <f t="shared" si="564"/>
        <v/>
      </c>
      <c r="V4499" s="2" t="str">
        <f t="shared" si="565"/>
        <v/>
      </c>
      <c r="W4499" s="2" t="str">
        <f t="shared" si="566"/>
        <v/>
      </c>
    </row>
    <row r="4500" spans="8:23" x14ac:dyDescent="0.3">
      <c r="H4500" s="12">
        <f t="shared" si="567"/>
        <v>0</v>
      </c>
      <c r="I4500" s="2" t="str">
        <f t="shared" si="560"/>
        <v/>
      </c>
      <c r="J4500" s="2" t="str">
        <f>IF(ISBLANK(A4500),"",-SUM(I$3:I4500))</f>
        <v/>
      </c>
      <c r="K4500" s="2" t="str">
        <f t="shared" si="561"/>
        <v/>
      </c>
      <c r="L4500" s="7" t="str">
        <f t="shared" si="562"/>
        <v/>
      </c>
      <c r="M4500" s="7" t="str">
        <f>IF(ISBLANK(A4500),"",K4500/($M$1+SUM(K$3:K4499)))</f>
        <v/>
      </c>
      <c r="N4500" t="str">
        <f>IF(ISBLANK(A4500),"",IF(H4501=0,NETWORKDAYS($H$3,H4500,holiday!$B$2:$B$10),IF(DAY(H4500)&lt;DAY(H4501),NETWORKDAYS($H$3,H4500,holiday!$B$2:$B$10),0)))</f>
        <v/>
      </c>
      <c r="O4500" t="str">
        <f>IF(ISBLANK(A4500),"",SUMIF($A$3:$A4500,O$2,$B$3:$B4500))</f>
        <v/>
      </c>
      <c r="P4500" t="str">
        <f>IF(ISBLANK(A4500),"",SUMIF($A$3:$A4500,P$2,$B$3:$B4500))</f>
        <v/>
      </c>
      <c r="Q4500" t="str">
        <f>IF(ISBLANK(A4500),"",SUMIF($A$3:$A4500,Q$2,$B$3:$B4500))</f>
        <v/>
      </c>
      <c r="R4500" t="str">
        <f>IF(ISBLANK(A4500),"",SUMIF($A$3:$A4500,R$2,$B$3:$B4500))</f>
        <v/>
      </c>
      <c r="T4500" s="2" t="str">
        <f t="shared" si="563"/>
        <v/>
      </c>
      <c r="U4500" s="2" t="str">
        <f t="shared" si="564"/>
        <v/>
      </c>
      <c r="V4500" s="2" t="str">
        <f t="shared" si="565"/>
        <v/>
      </c>
      <c r="W4500" s="2" t="str">
        <f t="shared" si="566"/>
        <v/>
      </c>
    </row>
    <row r="4501" spans="8:23" x14ac:dyDescent="0.3">
      <c r="H4501" s="12">
        <f t="shared" si="567"/>
        <v>0</v>
      </c>
      <c r="I4501" s="2" t="str">
        <f t="shared" si="560"/>
        <v/>
      </c>
      <c r="J4501" s="2" t="str">
        <f>IF(ISBLANK(A4501),"",-SUM(I$3:I4501))</f>
        <v/>
      </c>
      <c r="K4501" s="2" t="str">
        <f t="shared" si="561"/>
        <v/>
      </c>
      <c r="L4501" s="7" t="str">
        <f t="shared" si="562"/>
        <v/>
      </c>
      <c r="M4501" s="7" t="str">
        <f>IF(ISBLANK(A4501),"",K4501/($M$1+SUM(K$3:K4500)))</f>
        <v/>
      </c>
      <c r="N4501" t="str">
        <f>IF(ISBLANK(A4501),"",IF(H4502=0,NETWORKDAYS($H$3,H4501,holiday!$B$2:$B$10),IF(DAY(H4501)&lt;DAY(H4502),NETWORKDAYS($H$3,H4501,holiday!$B$2:$B$10),0)))</f>
        <v/>
      </c>
      <c r="O4501" t="str">
        <f>IF(ISBLANK(A4501),"",SUMIF($A$3:$A4501,O$2,$B$3:$B4501))</f>
        <v/>
      </c>
      <c r="P4501" t="str">
        <f>IF(ISBLANK(A4501),"",SUMIF($A$3:$A4501,P$2,$B$3:$B4501))</f>
        <v/>
      </c>
      <c r="Q4501" t="str">
        <f>IF(ISBLANK(A4501),"",SUMIF($A$3:$A4501,Q$2,$B$3:$B4501))</f>
        <v/>
      </c>
      <c r="R4501" t="str">
        <f>IF(ISBLANK(A4501),"",SUMIF($A$3:$A4501,R$2,$B$3:$B4501))</f>
        <v/>
      </c>
      <c r="T4501" s="2" t="str">
        <f t="shared" si="563"/>
        <v/>
      </c>
      <c r="U4501" s="2" t="str">
        <f t="shared" si="564"/>
        <v/>
      </c>
      <c r="V4501" s="2" t="str">
        <f t="shared" si="565"/>
        <v/>
      </c>
      <c r="W4501" s="2" t="str">
        <f t="shared" si="566"/>
        <v/>
      </c>
    </row>
    <row r="4502" spans="8:23" x14ac:dyDescent="0.3">
      <c r="H4502" s="12">
        <f t="shared" si="567"/>
        <v>0</v>
      </c>
      <c r="I4502" s="2" t="str">
        <f t="shared" si="560"/>
        <v/>
      </c>
      <c r="J4502" s="2" t="str">
        <f>IF(ISBLANK(A4502),"",-SUM(I$3:I4502))</f>
        <v/>
      </c>
      <c r="K4502" s="2" t="str">
        <f t="shared" si="561"/>
        <v/>
      </c>
      <c r="L4502" s="7" t="str">
        <f t="shared" si="562"/>
        <v/>
      </c>
      <c r="M4502" s="7" t="str">
        <f>IF(ISBLANK(A4502),"",K4502/($M$1+SUM(K$3:K4501)))</f>
        <v/>
      </c>
      <c r="N4502" t="str">
        <f>IF(ISBLANK(A4502),"",IF(H4503=0,NETWORKDAYS($H$3,H4502,holiday!$B$2:$B$10),IF(DAY(H4502)&lt;DAY(H4503),NETWORKDAYS($H$3,H4502,holiday!$B$2:$B$10),0)))</f>
        <v/>
      </c>
      <c r="O4502" t="str">
        <f>IF(ISBLANK(A4502),"",SUMIF($A$3:$A4502,O$2,$B$3:$B4502))</f>
        <v/>
      </c>
      <c r="P4502" t="str">
        <f>IF(ISBLANK(A4502),"",SUMIF($A$3:$A4502,P$2,$B$3:$B4502))</f>
        <v/>
      </c>
      <c r="Q4502" t="str">
        <f>IF(ISBLANK(A4502),"",SUMIF($A$3:$A4502,Q$2,$B$3:$B4502))</f>
        <v/>
      </c>
      <c r="R4502" t="str">
        <f>IF(ISBLANK(A4502),"",SUMIF($A$3:$A4502,R$2,$B$3:$B4502))</f>
        <v/>
      </c>
      <c r="T4502" s="2" t="str">
        <f t="shared" si="563"/>
        <v/>
      </c>
      <c r="U4502" s="2" t="str">
        <f t="shared" si="564"/>
        <v/>
      </c>
      <c r="V4502" s="2" t="str">
        <f t="shared" si="565"/>
        <v/>
      </c>
      <c r="W4502" s="2" t="str">
        <f t="shared" si="566"/>
        <v/>
      </c>
    </row>
    <row r="4503" spans="8:23" x14ac:dyDescent="0.3">
      <c r="H4503" s="12">
        <f t="shared" si="567"/>
        <v>0</v>
      </c>
      <c r="I4503" s="2" t="str">
        <f t="shared" si="560"/>
        <v/>
      </c>
      <c r="J4503" s="2" t="str">
        <f>IF(ISBLANK(A4503),"",-SUM(I$3:I4503))</f>
        <v/>
      </c>
      <c r="K4503" s="2" t="str">
        <f t="shared" si="561"/>
        <v/>
      </c>
      <c r="L4503" s="7" t="str">
        <f t="shared" si="562"/>
        <v/>
      </c>
      <c r="M4503" s="7" t="str">
        <f>IF(ISBLANK(A4503),"",K4503/($M$1+SUM(K$3:K4502)))</f>
        <v/>
      </c>
      <c r="N4503" t="str">
        <f>IF(ISBLANK(A4503),"",IF(H4504=0,NETWORKDAYS($H$3,H4503,holiday!$B$2:$B$10),IF(DAY(H4503)&lt;DAY(H4504),NETWORKDAYS($H$3,H4503,holiday!$B$2:$B$10),0)))</f>
        <v/>
      </c>
      <c r="O4503" t="str">
        <f>IF(ISBLANK(A4503),"",SUMIF($A$3:$A4503,O$2,$B$3:$B4503))</f>
        <v/>
      </c>
      <c r="P4503" t="str">
        <f>IF(ISBLANK(A4503),"",SUMIF($A$3:$A4503,P$2,$B$3:$B4503))</f>
        <v/>
      </c>
      <c r="Q4503" t="str">
        <f>IF(ISBLANK(A4503),"",SUMIF($A$3:$A4503,Q$2,$B$3:$B4503))</f>
        <v/>
      </c>
      <c r="R4503" t="str">
        <f>IF(ISBLANK(A4503),"",SUMIF($A$3:$A4503,R$2,$B$3:$B4503))</f>
        <v/>
      </c>
      <c r="T4503" s="2" t="str">
        <f t="shared" si="563"/>
        <v/>
      </c>
      <c r="U4503" s="2" t="str">
        <f t="shared" si="564"/>
        <v/>
      </c>
      <c r="V4503" s="2" t="str">
        <f t="shared" si="565"/>
        <v/>
      </c>
      <c r="W4503" s="2" t="str">
        <f t="shared" si="566"/>
        <v/>
      </c>
    </row>
    <row r="4504" spans="8:23" x14ac:dyDescent="0.3">
      <c r="H4504" s="12">
        <f t="shared" si="567"/>
        <v>0</v>
      </c>
      <c r="I4504" s="2" t="str">
        <f t="shared" si="560"/>
        <v/>
      </c>
      <c r="J4504" s="2" t="str">
        <f>IF(ISBLANK(A4504),"",-SUM(I$3:I4504))</f>
        <v/>
      </c>
      <c r="K4504" s="2" t="str">
        <f t="shared" si="561"/>
        <v/>
      </c>
      <c r="L4504" s="7" t="str">
        <f t="shared" si="562"/>
        <v/>
      </c>
      <c r="M4504" s="7" t="str">
        <f>IF(ISBLANK(A4504),"",K4504/($M$1+SUM(K$3:K4503)))</f>
        <v/>
      </c>
      <c r="N4504" t="str">
        <f>IF(ISBLANK(A4504),"",IF(H4505=0,NETWORKDAYS($H$3,H4504,holiday!$B$2:$B$10),IF(DAY(H4504)&lt;DAY(H4505),NETWORKDAYS($H$3,H4504,holiday!$B$2:$B$10),0)))</f>
        <v/>
      </c>
      <c r="O4504" t="str">
        <f>IF(ISBLANK(A4504),"",SUMIF($A$3:$A4504,O$2,$B$3:$B4504))</f>
        <v/>
      </c>
      <c r="P4504" t="str">
        <f>IF(ISBLANK(A4504),"",SUMIF($A$3:$A4504,P$2,$B$3:$B4504))</f>
        <v/>
      </c>
      <c r="Q4504" t="str">
        <f>IF(ISBLANK(A4504),"",SUMIF($A$3:$A4504,Q$2,$B$3:$B4504))</f>
        <v/>
      </c>
      <c r="R4504" t="str">
        <f>IF(ISBLANK(A4504),"",SUMIF($A$3:$A4504,R$2,$B$3:$B4504))</f>
        <v/>
      </c>
      <c r="T4504" s="2" t="str">
        <f t="shared" si="563"/>
        <v/>
      </c>
      <c r="U4504" s="2" t="str">
        <f t="shared" si="564"/>
        <v/>
      </c>
      <c r="V4504" s="2" t="str">
        <f t="shared" si="565"/>
        <v/>
      </c>
      <c r="W4504" s="2" t="str">
        <f t="shared" si="566"/>
        <v/>
      </c>
    </row>
    <row r="4505" spans="8:23" x14ac:dyDescent="0.3">
      <c r="H4505" s="12">
        <f t="shared" si="567"/>
        <v>0</v>
      </c>
      <c r="I4505" s="2" t="str">
        <f t="shared" si="560"/>
        <v/>
      </c>
      <c r="J4505" s="2" t="str">
        <f>IF(ISBLANK(A4505),"",-SUM(I$3:I4505))</f>
        <v/>
      </c>
      <c r="K4505" s="2" t="str">
        <f t="shared" si="561"/>
        <v/>
      </c>
      <c r="L4505" s="7" t="str">
        <f t="shared" si="562"/>
        <v/>
      </c>
      <c r="M4505" s="7" t="str">
        <f>IF(ISBLANK(A4505),"",K4505/($M$1+SUM(K$3:K4504)))</f>
        <v/>
      </c>
      <c r="N4505" t="str">
        <f>IF(ISBLANK(A4505),"",IF(H4506=0,NETWORKDAYS($H$3,H4505,holiday!$B$2:$B$10),IF(DAY(H4505)&lt;DAY(H4506),NETWORKDAYS($H$3,H4505,holiday!$B$2:$B$10),0)))</f>
        <v/>
      </c>
      <c r="O4505" t="str">
        <f>IF(ISBLANK(A4505),"",SUMIF($A$3:$A4505,O$2,$B$3:$B4505))</f>
        <v/>
      </c>
      <c r="P4505" t="str">
        <f>IF(ISBLANK(A4505),"",SUMIF($A$3:$A4505,P$2,$B$3:$B4505))</f>
        <v/>
      </c>
      <c r="Q4505" t="str">
        <f>IF(ISBLANK(A4505),"",SUMIF($A$3:$A4505,Q$2,$B$3:$B4505))</f>
        <v/>
      </c>
      <c r="R4505" t="str">
        <f>IF(ISBLANK(A4505),"",SUMIF($A$3:$A4505,R$2,$B$3:$B4505))</f>
        <v/>
      </c>
      <c r="T4505" s="2" t="str">
        <f t="shared" si="563"/>
        <v/>
      </c>
      <c r="U4505" s="2" t="str">
        <f t="shared" si="564"/>
        <v/>
      </c>
      <c r="V4505" s="2" t="str">
        <f t="shared" si="565"/>
        <v/>
      </c>
      <c r="W4505" s="2" t="str">
        <f t="shared" si="566"/>
        <v/>
      </c>
    </row>
    <row r="4506" spans="8:23" x14ac:dyDescent="0.3">
      <c r="H4506" s="12">
        <f t="shared" si="567"/>
        <v>0</v>
      </c>
      <c r="I4506" s="2" t="str">
        <f t="shared" si="560"/>
        <v/>
      </c>
      <c r="J4506" s="2" t="str">
        <f>IF(ISBLANK(A4506),"",-SUM(I$3:I4506))</f>
        <v/>
      </c>
      <c r="K4506" s="2" t="str">
        <f t="shared" si="561"/>
        <v/>
      </c>
      <c r="L4506" s="7" t="str">
        <f t="shared" si="562"/>
        <v/>
      </c>
      <c r="M4506" s="7" t="str">
        <f>IF(ISBLANK(A4506),"",K4506/($M$1+SUM(K$3:K4505)))</f>
        <v/>
      </c>
      <c r="N4506" t="str">
        <f>IF(ISBLANK(A4506),"",IF(H4507=0,NETWORKDAYS($H$3,H4506,holiday!$B$2:$B$10),IF(DAY(H4506)&lt;DAY(H4507),NETWORKDAYS($H$3,H4506,holiday!$B$2:$B$10),0)))</f>
        <v/>
      </c>
      <c r="O4506" t="str">
        <f>IF(ISBLANK(A4506),"",SUMIF($A$3:$A4506,O$2,$B$3:$B4506))</f>
        <v/>
      </c>
      <c r="P4506" t="str">
        <f>IF(ISBLANK(A4506),"",SUMIF($A$3:$A4506,P$2,$B$3:$B4506))</f>
        <v/>
      </c>
      <c r="Q4506" t="str">
        <f>IF(ISBLANK(A4506),"",SUMIF($A$3:$A4506,Q$2,$B$3:$B4506))</f>
        <v/>
      </c>
      <c r="R4506" t="str">
        <f>IF(ISBLANK(A4506),"",SUMIF($A$3:$A4506,R$2,$B$3:$B4506))</f>
        <v/>
      </c>
      <c r="T4506" s="2" t="str">
        <f t="shared" si="563"/>
        <v/>
      </c>
      <c r="U4506" s="2" t="str">
        <f t="shared" si="564"/>
        <v/>
      </c>
      <c r="V4506" s="2" t="str">
        <f t="shared" si="565"/>
        <v/>
      </c>
      <c r="W4506" s="2" t="str">
        <f t="shared" si="566"/>
        <v/>
      </c>
    </row>
    <row r="4507" spans="8:23" x14ac:dyDescent="0.3">
      <c r="H4507" s="12">
        <f t="shared" si="567"/>
        <v>0</v>
      </c>
      <c r="I4507" s="2" t="str">
        <f t="shared" si="560"/>
        <v/>
      </c>
      <c r="J4507" s="2" t="str">
        <f>IF(ISBLANK(A4507),"",-SUM(I$3:I4507))</f>
        <v/>
      </c>
      <c r="K4507" s="2" t="str">
        <f t="shared" si="561"/>
        <v/>
      </c>
      <c r="L4507" s="7" t="str">
        <f t="shared" si="562"/>
        <v/>
      </c>
      <c r="M4507" s="7" t="str">
        <f>IF(ISBLANK(A4507),"",K4507/($M$1+SUM(K$3:K4506)))</f>
        <v/>
      </c>
      <c r="N4507" t="str">
        <f>IF(ISBLANK(A4507),"",IF(H4508=0,NETWORKDAYS($H$3,H4507,holiday!$B$2:$B$10),IF(DAY(H4507)&lt;DAY(H4508),NETWORKDAYS($H$3,H4507,holiday!$B$2:$B$10),0)))</f>
        <v/>
      </c>
      <c r="O4507" t="str">
        <f>IF(ISBLANK(A4507),"",SUMIF($A$3:$A4507,O$2,$B$3:$B4507))</f>
        <v/>
      </c>
      <c r="P4507" t="str">
        <f>IF(ISBLANK(A4507),"",SUMIF($A$3:$A4507,P$2,$B$3:$B4507))</f>
        <v/>
      </c>
      <c r="Q4507" t="str">
        <f>IF(ISBLANK(A4507),"",SUMIF($A$3:$A4507,Q$2,$B$3:$B4507))</f>
        <v/>
      </c>
      <c r="R4507" t="str">
        <f>IF(ISBLANK(A4507),"",SUMIF($A$3:$A4507,R$2,$B$3:$B4507))</f>
        <v/>
      </c>
      <c r="T4507" s="2" t="str">
        <f t="shared" si="563"/>
        <v/>
      </c>
      <c r="U4507" s="2" t="str">
        <f t="shared" si="564"/>
        <v/>
      </c>
      <c r="V4507" s="2" t="str">
        <f t="shared" si="565"/>
        <v/>
      </c>
      <c r="W4507" s="2" t="str">
        <f t="shared" si="566"/>
        <v/>
      </c>
    </row>
    <row r="4508" spans="8:23" x14ac:dyDescent="0.3">
      <c r="H4508" s="12">
        <f t="shared" si="567"/>
        <v>0</v>
      </c>
      <c r="I4508" s="2" t="str">
        <f t="shared" si="560"/>
        <v/>
      </c>
      <c r="J4508" s="2" t="str">
        <f>IF(ISBLANK(A4508),"",-SUM(I$3:I4508))</f>
        <v/>
      </c>
      <c r="K4508" s="2" t="str">
        <f t="shared" si="561"/>
        <v/>
      </c>
      <c r="L4508" s="7" t="str">
        <f t="shared" si="562"/>
        <v/>
      </c>
      <c r="M4508" s="7" t="str">
        <f>IF(ISBLANK(A4508),"",K4508/($M$1+SUM(K$3:K4507)))</f>
        <v/>
      </c>
      <c r="N4508" t="str">
        <f>IF(ISBLANK(A4508),"",IF(H4509=0,NETWORKDAYS($H$3,H4508,holiday!$B$2:$B$10),IF(DAY(H4508)&lt;DAY(H4509),NETWORKDAYS($H$3,H4508,holiday!$B$2:$B$10),0)))</f>
        <v/>
      </c>
      <c r="O4508" t="str">
        <f>IF(ISBLANK(A4508),"",SUMIF($A$3:$A4508,O$2,$B$3:$B4508))</f>
        <v/>
      </c>
      <c r="P4508" t="str">
        <f>IF(ISBLANK(A4508),"",SUMIF($A$3:$A4508,P$2,$B$3:$B4508))</f>
        <v/>
      </c>
      <c r="Q4508" t="str">
        <f>IF(ISBLANK(A4508),"",SUMIF($A$3:$A4508,Q$2,$B$3:$B4508))</f>
        <v/>
      </c>
      <c r="R4508" t="str">
        <f>IF(ISBLANK(A4508),"",SUMIF($A$3:$A4508,R$2,$B$3:$B4508))</f>
        <v/>
      </c>
      <c r="T4508" s="2" t="str">
        <f t="shared" si="563"/>
        <v/>
      </c>
      <c r="U4508" s="2" t="str">
        <f t="shared" si="564"/>
        <v/>
      </c>
      <c r="V4508" s="2" t="str">
        <f t="shared" si="565"/>
        <v/>
      </c>
      <c r="W4508" s="2" t="str">
        <f t="shared" si="566"/>
        <v/>
      </c>
    </row>
    <row r="4509" spans="8:23" x14ac:dyDescent="0.3">
      <c r="H4509" s="12">
        <f t="shared" si="567"/>
        <v>0</v>
      </c>
      <c r="I4509" s="2" t="str">
        <f t="shared" si="560"/>
        <v/>
      </c>
      <c r="J4509" s="2" t="str">
        <f>IF(ISBLANK(A4509),"",-SUM(I$3:I4509))</f>
        <v/>
      </c>
      <c r="K4509" s="2" t="str">
        <f t="shared" si="561"/>
        <v/>
      </c>
      <c r="L4509" s="7" t="str">
        <f t="shared" si="562"/>
        <v/>
      </c>
      <c r="M4509" s="7" t="str">
        <f>IF(ISBLANK(A4509),"",K4509/($M$1+SUM(K$3:K4508)))</f>
        <v/>
      </c>
      <c r="N4509" t="str">
        <f>IF(ISBLANK(A4509),"",IF(H4510=0,NETWORKDAYS($H$3,H4509,holiday!$B$2:$B$10),IF(DAY(H4509)&lt;DAY(H4510),NETWORKDAYS($H$3,H4509,holiday!$B$2:$B$10),0)))</f>
        <v/>
      </c>
      <c r="O4509" t="str">
        <f>IF(ISBLANK(A4509),"",SUMIF($A$3:$A4509,O$2,$B$3:$B4509))</f>
        <v/>
      </c>
      <c r="P4509" t="str">
        <f>IF(ISBLANK(A4509),"",SUMIF($A$3:$A4509,P$2,$B$3:$B4509))</f>
        <v/>
      </c>
      <c r="Q4509" t="str">
        <f>IF(ISBLANK(A4509),"",SUMIF($A$3:$A4509,Q$2,$B$3:$B4509))</f>
        <v/>
      </c>
      <c r="R4509" t="str">
        <f>IF(ISBLANK(A4509),"",SUMIF($A$3:$A4509,R$2,$B$3:$B4509))</f>
        <v/>
      </c>
      <c r="T4509" s="2" t="str">
        <f t="shared" si="563"/>
        <v/>
      </c>
      <c r="U4509" s="2" t="str">
        <f t="shared" si="564"/>
        <v/>
      </c>
      <c r="V4509" s="2" t="str">
        <f t="shared" si="565"/>
        <v/>
      </c>
      <c r="W4509" s="2" t="str">
        <f t="shared" si="566"/>
        <v/>
      </c>
    </row>
    <row r="4510" spans="8:23" x14ac:dyDescent="0.3">
      <c r="H4510" s="12">
        <f t="shared" si="567"/>
        <v>0</v>
      </c>
      <c r="I4510" s="2" t="str">
        <f t="shared" si="560"/>
        <v/>
      </c>
      <c r="J4510" s="2" t="str">
        <f>IF(ISBLANK(A4510),"",-SUM(I$3:I4510))</f>
        <v/>
      </c>
      <c r="K4510" s="2" t="str">
        <f t="shared" si="561"/>
        <v/>
      </c>
      <c r="L4510" s="7" t="str">
        <f t="shared" si="562"/>
        <v/>
      </c>
      <c r="M4510" s="7" t="str">
        <f>IF(ISBLANK(A4510),"",K4510/($M$1+SUM(K$3:K4509)))</f>
        <v/>
      </c>
      <c r="N4510" t="str">
        <f>IF(ISBLANK(A4510),"",IF(H4511=0,NETWORKDAYS($H$3,H4510,holiday!$B$2:$B$10),IF(DAY(H4510)&lt;DAY(H4511),NETWORKDAYS($H$3,H4510,holiday!$B$2:$B$10),0)))</f>
        <v/>
      </c>
      <c r="O4510" t="str">
        <f>IF(ISBLANK(A4510),"",SUMIF($A$3:$A4510,O$2,$B$3:$B4510))</f>
        <v/>
      </c>
      <c r="P4510" t="str">
        <f>IF(ISBLANK(A4510),"",SUMIF($A$3:$A4510,P$2,$B$3:$B4510))</f>
        <v/>
      </c>
      <c r="Q4510" t="str">
        <f>IF(ISBLANK(A4510),"",SUMIF($A$3:$A4510,Q$2,$B$3:$B4510))</f>
        <v/>
      </c>
      <c r="R4510" t="str">
        <f>IF(ISBLANK(A4510),"",SUMIF($A$3:$A4510,R$2,$B$3:$B4510))</f>
        <v/>
      </c>
      <c r="T4510" s="2" t="str">
        <f t="shared" si="563"/>
        <v/>
      </c>
      <c r="U4510" s="2" t="str">
        <f t="shared" si="564"/>
        <v/>
      </c>
      <c r="V4510" s="2" t="str">
        <f t="shared" si="565"/>
        <v/>
      </c>
      <c r="W4510" s="2" t="str">
        <f t="shared" si="566"/>
        <v/>
      </c>
    </row>
    <row r="4511" spans="8:23" x14ac:dyDescent="0.3">
      <c r="H4511" s="12">
        <f t="shared" si="567"/>
        <v>0</v>
      </c>
      <c r="I4511" s="2" t="str">
        <f t="shared" si="560"/>
        <v/>
      </c>
      <c r="J4511" s="2" t="str">
        <f>IF(ISBLANK(A4511),"",-SUM(I$3:I4511))</f>
        <v/>
      </c>
      <c r="K4511" s="2" t="str">
        <f t="shared" si="561"/>
        <v/>
      </c>
      <c r="L4511" s="7" t="str">
        <f t="shared" si="562"/>
        <v/>
      </c>
      <c r="M4511" s="7" t="str">
        <f>IF(ISBLANK(A4511),"",K4511/($M$1+SUM(K$3:K4510)))</f>
        <v/>
      </c>
      <c r="N4511" t="str">
        <f>IF(ISBLANK(A4511),"",IF(H4512=0,NETWORKDAYS($H$3,H4511,holiday!$B$2:$B$10),IF(DAY(H4511)&lt;DAY(H4512),NETWORKDAYS($H$3,H4511,holiday!$B$2:$B$10),0)))</f>
        <v/>
      </c>
      <c r="O4511" t="str">
        <f>IF(ISBLANK(A4511),"",SUMIF($A$3:$A4511,O$2,$B$3:$B4511))</f>
        <v/>
      </c>
      <c r="P4511" t="str">
        <f>IF(ISBLANK(A4511),"",SUMIF($A$3:$A4511,P$2,$B$3:$B4511))</f>
        <v/>
      </c>
      <c r="Q4511" t="str">
        <f>IF(ISBLANK(A4511),"",SUMIF($A$3:$A4511,Q$2,$B$3:$B4511))</f>
        <v/>
      </c>
      <c r="R4511" t="str">
        <f>IF(ISBLANK(A4511),"",SUMIF($A$3:$A4511,R$2,$B$3:$B4511))</f>
        <v/>
      </c>
      <c r="T4511" s="2" t="str">
        <f t="shared" si="563"/>
        <v/>
      </c>
      <c r="U4511" s="2" t="str">
        <f t="shared" si="564"/>
        <v/>
      </c>
      <c r="V4511" s="2" t="str">
        <f t="shared" si="565"/>
        <v/>
      </c>
      <c r="W4511" s="2" t="str">
        <f t="shared" si="566"/>
        <v/>
      </c>
    </row>
    <row r="4512" spans="8:23" x14ac:dyDescent="0.3">
      <c r="H4512" s="12">
        <f t="shared" si="567"/>
        <v>0</v>
      </c>
      <c r="I4512" s="2" t="str">
        <f t="shared" si="560"/>
        <v/>
      </c>
      <c r="J4512" s="2" t="str">
        <f>IF(ISBLANK(A4512),"",-SUM(I$3:I4512))</f>
        <v/>
      </c>
      <c r="K4512" s="2" t="str">
        <f t="shared" si="561"/>
        <v/>
      </c>
      <c r="L4512" s="7" t="str">
        <f t="shared" si="562"/>
        <v/>
      </c>
      <c r="M4512" s="7" t="str">
        <f>IF(ISBLANK(A4512),"",K4512/($M$1+SUM(K$3:K4511)))</f>
        <v/>
      </c>
      <c r="N4512" t="str">
        <f>IF(ISBLANK(A4512),"",IF(H4513=0,NETWORKDAYS($H$3,H4512,holiday!$B$2:$B$10),IF(DAY(H4512)&lt;DAY(H4513),NETWORKDAYS($H$3,H4512,holiday!$B$2:$B$10),0)))</f>
        <v/>
      </c>
      <c r="O4512" t="str">
        <f>IF(ISBLANK(A4512),"",SUMIF($A$3:$A4512,O$2,$B$3:$B4512))</f>
        <v/>
      </c>
      <c r="P4512" t="str">
        <f>IF(ISBLANK(A4512),"",SUMIF($A$3:$A4512,P$2,$B$3:$B4512))</f>
        <v/>
      </c>
      <c r="Q4512" t="str">
        <f>IF(ISBLANK(A4512),"",SUMIF($A$3:$A4512,Q$2,$B$3:$B4512))</f>
        <v/>
      </c>
      <c r="R4512" t="str">
        <f>IF(ISBLANK(A4512),"",SUMIF($A$3:$A4512,R$2,$B$3:$B4512))</f>
        <v/>
      </c>
      <c r="T4512" s="2" t="str">
        <f t="shared" si="563"/>
        <v/>
      </c>
      <c r="U4512" s="2" t="str">
        <f t="shared" si="564"/>
        <v/>
      </c>
      <c r="V4512" s="2" t="str">
        <f t="shared" si="565"/>
        <v/>
      </c>
      <c r="W4512" s="2" t="str">
        <f t="shared" si="566"/>
        <v/>
      </c>
    </row>
    <row r="4513" spans="8:23" x14ac:dyDescent="0.3">
      <c r="H4513" s="12">
        <f t="shared" si="567"/>
        <v>0</v>
      </c>
      <c r="I4513" s="2" t="str">
        <f t="shared" si="560"/>
        <v/>
      </c>
      <c r="J4513" s="2" t="str">
        <f>IF(ISBLANK(A4513),"",-SUM(I$3:I4513))</f>
        <v/>
      </c>
      <c r="K4513" s="2" t="str">
        <f t="shared" si="561"/>
        <v/>
      </c>
      <c r="L4513" s="7" t="str">
        <f t="shared" si="562"/>
        <v/>
      </c>
      <c r="M4513" s="7" t="str">
        <f>IF(ISBLANK(A4513),"",K4513/($M$1+SUM(K$3:K4512)))</f>
        <v/>
      </c>
      <c r="N4513" t="str">
        <f>IF(ISBLANK(A4513),"",IF(H4514=0,NETWORKDAYS($H$3,H4513,holiday!$B$2:$B$10),IF(DAY(H4513)&lt;DAY(H4514),NETWORKDAYS($H$3,H4513,holiday!$B$2:$B$10),0)))</f>
        <v/>
      </c>
      <c r="O4513" t="str">
        <f>IF(ISBLANK(A4513),"",SUMIF($A$3:$A4513,O$2,$B$3:$B4513))</f>
        <v/>
      </c>
      <c r="P4513" t="str">
        <f>IF(ISBLANK(A4513),"",SUMIF($A$3:$A4513,P$2,$B$3:$B4513))</f>
        <v/>
      </c>
      <c r="Q4513" t="str">
        <f>IF(ISBLANK(A4513),"",SUMIF($A$3:$A4513,Q$2,$B$3:$B4513))</f>
        <v/>
      </c>
      <c r="R4513" t="str">
        <f>IF(ISBLANK(A4513),"",SUMIF($A$3:$A4513,R$2,$B$3:$B4513))</f>
        <v/>
      </c>
      <c r="T4513" s="2" t="str">
        <f t="shared" si="563"/>
        <v/>
      </c>
      <c r="U4513" s="2" t="str">
        <f t="shared" si="564"/>
        <v/>
      </c>
      <c r="V4513" s="2" t="str">
        <f t="shared" si="565"/>
        <v/>
      </c>
      <c r="W4513" s="2" t="str">
        <f t="shared" si="566"/>
        <v/>
      </c>
    </row>
    <row r="4514" spans="8:23" x14ac:dyDescent="0.3">
      <c r="H4514" s="12">
        <f t="shared" si="567"/>
        <v>0</v>
      </c>
      <c r="I4514" s="2" t="str">
        <f t="shared" si="560"/>
        <v/>
      </c>
      <c r="J4514" s="2" t="str">
        <f>IF(ISBLANK(A4514),"",-SUM(I$3:I4514))</f>
        <v/>
      </c>
      <c r="K4514" s="2" t="str">
        <f t="shared" si="561"/>
        <v/>
      </c>
      <c r="L4514" s="7" t="str">
        <f t="shared" si="562"/>
        <v/>
      </c>
      <c r="M4514" s="7" t="str">
        <f>IF(ISBLANK(A4514),"",K4514/($M$1+SUM(K$3:K4513)))</f>
        <v/>
      </c>
      <c r="N4514" t="str">
        <f>IF(ISBLANK(A4514),"",IF(H4515=0,NETWORKDAYS($H$3,H4514,holiday!$B$2:$B$10),IF(DAY(H4514)&lt;DAY(H4515),NETWORKDAYS($H$3,H4514,holiday!$B$2:$B$10),0)))</f>
        <v/>
      </c>
      <c r="O4514" t="str">
        <f>IF(ISBLANK(A4514),"",SUMIF($A$3:$A4514,O$2,$B$3:$B4514))</f>
        <v/>
      </c>
      <c r="P4514" t="str">
        <f>IF(ISBLANK(A4514),"",SUMIF($A$3:$A4514,P$2,$B$3:$B4514))</f>
        <v/>
      </c>
      <c r="Q4514" t="str">
        <f>IF(ISBLANK(A4514),"",SUMIF($A$3:$A4514,Q$2,$B$3:$B4514))</f>
        <v/>
      </c>
      <c r="R4514" t="str">
        <f>IF(ISBLANK(A4514),"",SUMIF($A$3:$A4514,R$2,$B$3:$B4514))</f>
        <v/>
      </c>
      <c r="T4514" s="2" t="str">
        <f t="shared" si="563"/>
        <v/>
      </c>
      <c r="U4514" s="2" t="str">
        <f t="shared" si="564"/>
        <v/>
      </c>
      <c r="V4514" s="2" t="str">
        <f t="shared" si="565"/>
        <v/>
      </c>
      <c r="W4514" s="2" t="str">
        <f t="shared" si="566"/>
        <v/>
      </c>
    </row>
    <row r="4515" spans="8:23" x14ac:dyDescent="0.3">
      <c r="H4515" s="12">
        <f t="shared" si="567"/>
        <v>0</v>
      </c>
      <c r="I4515" s="2" t="str">
        <f t="shared" si="560"/>
        <v/>
      </c>
      <c r="J4515" s="2" t="str">
        <f>IF(ISBLANK(A4515),"",-SUM(I$3:I4515))</f>
        <v/>
      </c>
      <c r="K4515" s="2" t="str">
        <f t="shared" si="561"/>
        <v/>
      </c>
      <c r="L4515" s="7" t="str">
        <f t="shared" si="562"/>
        <v/>
      </c>
      <c r="M4515" s="7" t="str">
        <f>IF(ISBLANK(A4515),"",K4515/($M$1+SUM(K$3:K4514)))</f>
        <v/>
      </c>
      <c r="N4515" t="str">
        <f>IF(ISBLANK(A4515),"",IF(H4516=0,NETWORKDAYS($H$3,H4515,holiday!$B$2:$B$10),IF(DAY(H4515)&lt;DAY(H4516),NETWORKDAYS($H$3,H4515,holiday!$B$2:$B$10),0)))</f>
        <v/>
      </c>
      <c r="O4515" t="str">
        <f>IF(ISBLANK(A4515),"",SUMIF($A$3:$A4515,O$2,$B$3:$B4515))</f>
        <v/>
      </c>
      <c r="P4515" t="str">
        <f>IF(ISBLANK(A4515),"",SUMIF($A$3:$A4515,P$2,$B$3:$B4515))</f>
        <v/>
      </c>
      <c r="Q4515" t="str">
        <f>IF(ISBLANK(A4515),"",SUMIF($A$3:$A4515,Q$2,$B$3:$B4515))</f>
        <v/>
      </c>
      <c r="R4515" t="str">
        <f>IF(ISBLANK(A4515),"",SUMIF($A$3:$A4515,R$2,$B$3:$B4515))</f>
        <v/>
      </c>
      <c r="T4515" s="2" t="str">
        <f t="shared" si="563"/>
        <v/>
      </c>
      <c r="U4515" s="2" t="str">
        <f t="shared" si="564"/>
        <v/>
      </c>
      <c r="V4515" s="2" t="str">
        <f t="shared" si="565"/>
        <v/>
      </c>
      <c r="W4515" s="2" t="str">
        <f t="shared" si="566"/>
        <v/>
      </c>
    </row>
    <row r="4516" spans="8:23" x14ac:dyDescent="0.3">
      <c r="H4516" s="12">
        <f t="shared" si="567"/>
        <v>0</v>
      </c>
      <c r="I4516" s="2" t="str">
        <f t="shared" si="560"/>
        <v/>
      </c>
      <c r="J4516" s="2" t="str">
        <f>IF(ISBLANK(A4516),"",-SUM(I$3:I4516))</f>
        <v/>
      </c>
      <c r="K4516" s="2" t="str">
        <f t="shared" si="561"/>
        <v/>
      </c>
      <c r="L4516" s="7" t="str">
        <f t="shared" si="562"/>
        <v/>
      </c>
      <c r="M4516" s="7" t="str">
        <f>IF(ISBLANK(A4516),"",K4516/($M$1+SUM(K$3:K4515)))</f>
        <v/>
      </c>
      <c r="N4516" t="str">
        <f>IF(ISBLANK(A4516),"",IF(H4517=0,NETWORKDAYS($H$3,H4516,holiday!$B$2:$B$10),IF(DAY(H4516)&lt;DAY(H4517),NETWORKDAYS($H$3,H4516,holiday!$B$2:$B$10),0)))</f>
        <v/>
      </c>
      <c r="O4516" t="str">
        <f>IF(ISBLANK(A4516),"",SUMIF($A$3:$A4516,O$2,$B$3:$B4516))</f>
        <v/>
      </c>
      <c r="P4516" t="str">
        <f>IF(ISBLANK(A4516),"",SUMIF($A$3:$A4516,P$2,$B$3:$B4516))</f>
        <v/>
      </c>
      <c r="Q4516" t="str">
        <f>IF(ISBLANK(A4516),"",SUMIF($A$3:$A4516,Q$2,$B$3:$B4516))</f>
        <v/>
      </c>
      <c r="R4516" t="str">
        <f>IF(ISBLANK(A4516),"",SUMIF($A$3:$A4516,R$2,$B$3:$B4516))</f>
        <v/>
      </c>
      <c r="T4516" s="2" t="str">
        <f t="shared" si="563"/>
        <v/>
      </c>
      <c r="U4516" s="2" t="str">
        <f t="shared" si="564"/>
        <v/>
      </c>
      <c r="V4516" s="2" t="str">
        <f t="shared" si="565"/>
        <v/>
      </c>
      <c r="W4516" s="2" t="str">
        <f t="shared" si="566"/>
        <v/>
      </c>
    </row>
    <row r="4517" spans="8:23" x14ac:dyDescent="0.3">
      <c r="H4517" s="12">
        <f t="shared" si="567"/>
        <v>0</v>
      </c>
      <c r="I4517" s="2" t="str">
        <f t="shared" si="560"/>
        <v/>
      </c>
      <c r="J4517" s="2" t="str">
        <f>IF(ISBLANK(A4517),"",-SUM(I$3:I4517))</f>
        <v/>
      </c>
      <c r="K4517" s="2" t="str">
        <f t="shared" si="561"/>
        <v/>
      </c>
      <c r="L4517" s="7" t="str">
        <f t="shared" si="562"/>
        <v/>
      </c>
      <c r="M4517" s="7" t="str">
        <f>IF(ISBLANK(A4517),"",K4517/($M$1+SUM(K$3:K4516)))</f>
        <v/>
      </c>
      <c r="N4517" t="str">
        <f>IF(ISBLANK(A4517),"",IF(H4518=0,NETWORKDAYS($H$3,H4517,holiday!$B$2:$B$10),IF(DAY(H4517)&lt;DAY(H4518),NETWORKDAYS($H$3,H4517,holiday!$B$2:$B$10),0)))</f>
        <v/>
      </c>
      <c r="O4517" t="str">
        <f>IF(ISBLANK(A4517),"",SUMIF($A$3:$A4517,O$2,$B$3:$B4517))</f>
        <v/>
      </c>
      <c r="P4517" t="str">
        <f>IF(ISBLANK(A4517),"",SUMIF($A$3:$A4517,P$2,$B$3:$B4517))</f>
        <v/>
      </c>
      <c r="Q4517" t="str">
        <f>IF(ISBLANK(A4517),"",SUMIF($A$3:$A4517,Q$2,$B$3:$B4517))</f>
        <v/>
      </c>
      <c r="R4517" t="str">
        <f>IF(ISBLANK(A4517),"",SUMIF($A$3:$A4517,R$2,$B$3:$B4517))</f>
        <v/>
      </c>
      <c r="T4517" s="2" t="str">
        <f t="shared" si="563"/>
        <v/>
      </c>
      <c r="U4517" s="2" t="str">
        <f t="shared" si="564"/>
        <v/>
      </c>
      <c r="V4517" s="2" t="str">
        <f t="shared" si="565"/>
        <v/>
      </c>
      <c r="W4517" s="2" t="str">
        <f t="shared" si="566"/>
        <v/>
      </c>
    </row>
    <row r="4518" spans="8:23" x14ac:dyDescent="0.3">
      <c r="H4518" s="12">
        <f t="shared" si="567"/>
        <v>0</v>
      </c>
      <c r="I4518" s="2" t="str">
        <f t="shared" si="560"/>
        <v/>
      </c>
      <c r="J4518" s="2" t="str">
        <f>IF(ISBLANK(A4518),"",-SUM(I$3:I4518))</f>
        <v/>
      </c>
      <c r="K4518" s="2" t="str">
        <f t="shared" si="561"/>
        <v/>
      </c>
      <c r="L4518" s="7" t="str">
        <f t="shared" si="562"/>
        <v/>
      </c>
      <c r="M4518" s="7" t="str">
        <f>IF(ISBLANK(A4518),"",K4518/($M$1+SUM(K$3:K4517)))</f>
        <v/>
      </c>
      <c r="N4518" t="str">
        <f>IF(ISBLANK(A4518),"",IF(H4519=0,NETWORKDAYS($H$3,H4518,holiday!$B$2:$B$10),IF(DAY(H4518)&lt;DAY(H4519),NETWORKDAYS($H$3,H4518,holiday!$B$2:$B$10),0)))</f>
        <v/>
      </c>
      <c r="O4518" t="str">
        <f>IF(ISBLANK(A4518),"",SUMIF($A$3:$A4518,O$2,$B$3:$B4518))</f>
        <v/>
      </c>
      <c r="P4518" t="str">
        <f>IF(ISBLANK(A4518),"",SUMIF($A$3:$A4518,P$2,$B$3:$B4518))</f>
        <v/>
      </c>
      <c r="Q4518" t="str">
        <f>IF(ISBLANK(A4518),"",SUMIF($A$3:$A4518,Q$2,$B$3:$B4518))</f>
        <v/>
      </c>
      <c r="R4518" t="str">
        <f>IF(ISBLANK(A4518),"",SUMIF($A$3:$A4518,R$2,$B$3:$B4518))</f>
        <v/>
      </c>
      <c r="T4518" s="2" t="str">
        <f t="shared" si="563"/>
        <v/>
      </c>
      <c r="U4518" s="2" t="str">
        <f t="shared" si="564"/>
        <v/>
      </c>
      <c r="V4518" s="2" t="str">
        <f t="shared" si="565"/>
        <v/>
      </c>
      <c r="W4518" s="2" t="str">
        <f t="shared" si="566"/>
        <v/>
      </c>
    </row>
    <row r="4519" spans="8:23" x14ac:dyDescent="0.3">
      <c r="H4519" s="12">
        <f t="shared" si="567"/>
        <v>0</v>
      </c>
      <c r="I4519" s="2" t="str">
        <f t="shared" si="560"/>
        <v/>
      </c>
      <c r="J4519" s="2" t="str">
        <f>IF(ISBLANK(A4519),"",-SUM(I$3:I4519))</f>
        <v/>
      </c>
      <c r="K4519" s="2" t="str">
        <f t="shared" si="561"/>
        <v/>
      </c>
      <c r="L4519" s="7" t="str">
        <f t="shared" si="562"/>
        <v/>
      </c>
      <c r="M4519" s="7" t="str">
        <f>IF(ISBLANK(A4519),"",K4519/($M$1+SUM(K$3:K4518)))</f>
        <v/>
      </c>
      <c r="N4519" t="str">
        <f>IF(ISBLANK(A4519),"",IF(H4520=0,NETWORKDAYS($H$3,H4519,holiday!$B$2:$B$10),IF(DAY(H4519)&lt;DAY(H4520),NETWORKDAYS($H$3,H4519,holiday!$B$2:$B$10),0)))</f>
        <v/>
      </c>
      <c r="O4519" t="str">
        <f>IF(ISBLANK(A4519),"",SUMIF($A$3:$A4519,O$2,$B$3:$B4519))</f>
        <v/>
      </c>
      <c r="P4519" t="str">
        <f>IF(ISBLANK(A4519),"",SUMIF($A$3:$A4519,P$2,$B$3:$B4519))</f>
        <v/>
      </c>
      <c r="Q4519" t="str">
        <f>IF(ISBLANK(A4519),"",SUMIF($A$3:$A4519,Q$2,$B$3:$B4519))</f>
        <v/>
      </c>
      <c r="R4519" t="str">
        <f>IF(ISBLANK(A4519),"",SUMIF($A$3:$A4519,R$2,$B$3:$B4519))</f>
        <v/>
      </c>
      <c r="T4519" s="2" t="str">
        <f t="shared" si="563"/>
        <v/>
      </c>
      <c r="U4519" s="2" t="str">
        <f t="shared" si="564"/>
        <v/>
      </c>
      <c r="V4519" s="2" t="str">
        <f t="shared" si="565"/>
        <v/>
      </c>
      <c r="W4519" s="2" t="str">
        <f t="shared" si="566"/>
        <v/>
      </c>
    </row>
    <row r="4520" spans="8:23" x14ac:dyDescent="0.3">
      <c r="H4520" s="12">
        <f t="shared" si="567"/>
        <v>0</v>
      </c>
      <c r="I4520" s="2" t="str">
        <f t="shared" ref="I4520:I4583" si="568">IF(ISBLANK(A4520),"",-B4520*C4520)</f>
        <v/>
      </c>
      <c r="J4520" s="2" t="str">
        <f>IF(ISBLANK(A4520),"",-SUM(I$3:I4520))</f>
        <v/>
      </c>
      <c r="K4520" s="2" t="str">
        <f t="shared" ref="K4520:K4583" si="569">IF(ISBLANK(A4520),"",SUMPRODUCT(O4520:R4520,T4520:W4520)-J4520)</f>
        <v/>
      </c>
      <c r="L4520" s="7" t="str">
        <f t="shared" ref="L4520:L4583" si="570">IF(ISBLANK(A4520),"",K4520/$M$1)</f>
        <v/>
      </c>
      <c r="M4520" s="7" t="str">
        <f>IF(ISBLANK(A4520),"",K4520/($M$1+SUM(K$3:K4519)))</f>
        <v/>
      </c>
      <c r="N4520" t="str">
        <f>IF(ISBLANK(A4520),"",IF(H4521=0,NETWORKDAYS($H$3,H4520,holiday!$B$2:$B$10),IF(DAY(H4520)&lt;DAY(H4521),NETWORKDAYS($H$3,H4520,holiday!$B$2:$B$10),0)))</f>
        <v/>
      </c>
      <c r="O4520" t="str">
        <f>IF(ISBLANK(A4520),"",SUMIF($A$3:$A4520,O$2,$B$3:$B4520))</f>
        <v/>
      </c>
      <c r="P4520" t="str">
        <f>IF(ISBLANK(A4520),"",SUMIF($A$3:$A4520,P$2,$B$3:$B4520))</f>
        <v/>
      </c>
      <c r="Q4520" t="str">
        <f>IF(ISBLANK(A4520),"",SUMIF($A$3:$A4520,Q$2,$B$3:$B4520))</f>
        <v/>
      </c>
      <c r="R4520" t="str">
        <f>IF(ISBLANK(A4520),"",SUMIF($A$3:$A4520,R$2,$B$3:$B4520))</f>
        <v/>
      </c>
      <c r="T4520" s="2" t="str">
        <f t="shared" ref="T4520:T4583" si="571">IF(ISBLANK(A4520),"",IF($A4520=T$2,$C4520,T4519))</f>
        <v/>
      </c>
      <c r="U4520" s="2" t="str">
        <f t="shared" ref="U4520:U4583" si="572">IF(ISBLANK(A4520),"",IF($A4520=U$2,$C4520,U4519))</f>
        <v/>
      </c>
      <c r="V4520" s="2" t="str">
        <f t="shared" ref="V4520:V4583" si="573">IF(ISBLANK(A4520),"",IF($A4520=V$2,$C4520,V4519))</f>
        <v/>
      </c>
      <c r="W4520" s="2" t="str">
        <f t="shared" ref="W4520:W4583" si="574">IF(ISBLANK(A4520),"",IF($A4520=W$2,$C4520,W4519))</f>
        <v/>
      </c>
    </row>
    <row r="4521" spans="8:23" x14ac:dyDescent="0.3">
      <c r="H4521" s="12">
        <f t="shared" si="567"/>
        <v>0</v>
      </c>
      <c r="I4521" s="2" t="str">
        <f t="shared" si="568"/>
        <v/>
      </c>
      <c r="J4521" s="2" t="str">
        <f>IF(ISBLANK(A4521),"",-SUM(I$3:I4521))</f>
        <v/>
      </c>
      <c r="K4521" s="2" t="str">
        <f t="shared" si="569"/>
        <v/>
      </c>
      <c r="L4521" s="7" t="str">
        <f t="shared" si="570"/>
        <v/>
      </c>
      <c r="M4521" s="7" t="str">
        <f>IF(ISBLANK(A4521),"",K4521/($M$1+SUM(K$3:K4520)))</f>
        <v/>
      </c>
      <c r="N4521" t="str">
        <f>IF(ISBLANK(A4521),"",IF(H4522=0,NETWORKDAYS($H$3,H4521,holiday!$B$2:$B$10),IF(DAY(H4521)&lt;DAY(H4522),NETWORKDAYS($H$3,H4521,holiday!$B$2:$B$10),0)))</f>
        <v/>
      </c>
      <c r="O4521" t="str">
        <f>IF(ISBLANK(A4521),"",SUMIF($A$3:$A4521,O$2,$B$3:$B4521))</f>
        <v/>
      </c>
      <c r="P4521" t="str">
        <f>IF(ISBLANK(A4521),"",SUMIF($A$3:$A4521,P$2,$B$3:$B4521))</f>
        <v/>
      </c>
      <c r="Q4521" t="str">
        <f>IF(ISBLANK(A4521),"",SUMIF($A$3:$A4521,Q$2,$B$3:$B4521))</f>
        <v/>
      </c>
      <c r="R4521" t="str">
        <f>IF(ISBLANK(A4521),"",SUMIF($A$3:$A4521,R$2,$B$3:$B4521))</f>
        <v/>
      </c>
      <c r="T4521" s="2" t="str">
        <f t="shared" si="571"/>
        <v/>
      </c>
      <c r="U4521" s="2" t="str">
        <f t="shared" si="572"/>
        <v/>
      </c>
      <c r="V4521" s="2" t="str">
        <f t="shared" si="573"/>
        <v/>
      </c>
      <c r="W4521" s="2" t="str">
        <f t="shared" si="574"/>
        <v/>
      </c>
    </row>
    <row r="4522" spans="8:23" x14ac:dyDescent="0.3">
      <c r="H4522" s="12">
        <f t="shared" si="567"/>
        <v>0</v>
      </c>
      <c r="I4522" s="2" t="str">
        <f t="shared" si="568"/>
        <v/>
      </c>
      <c r="J4522" s="2" t="str">
        <f>IF(ISBLANK(A4522),"",-SUM(I$3:I4522))</f>
        <v/>
      </c>
      <c r="K4522" s="2" t="str">
        <f t="shared" si="569"/>
        <v/>
      </c>
      <c r="L4522" s="7" t="str">
        <f t="shared" si="570"/>
        <v/>
      </c>
      <c r="M4522" s="7" t="str">
        <f>IF(ISBLANK(A4522),"",K4522/($M$1+SUM(K$3:K4521)))</f>
        <v/>
      </c>
      <c r="N4522" t="str">
        <f>IF(ISBLANK(A4522),"",IF(H4523=0,NETWORKDAYS($H$3,H4522,holiday!$B$2:$B$10),IF(DAY(H4522)&lt;DAY(H4523),NETWORKDAYS($H$3,H4522,holiday!$B$2:$B$10),0)))</f>
        <v/>
      </c>
      <c r="O4522" t="str">
        <f>IF(ISBLANK(A4522),"",SUMIF($A$3:$A4522,O$2,$B$3:$B4522))</f>
        <v/>
      </c>
      <c r="P4522" t="str">
        <f>IF(ISBLANK(A4522),"",SUMIF($A$3:$A4522,P$2,$B$3:$B4522))</f>
        <v/>
      </c>
      <c r="Q4522" t="str">
        <f>IF(ISBLANK(A4522),"",SUMIF($A$3:$A4522,Q$2,$B$3:$B4522))</f>
        <v/>
      </c>
      <c r="R4522" t="str">
        <f>IF(ISBLANK(A4522),"",SUMIF($A$3:$A4522,R$2,$B$3:$B4522))</f>
        <v/>
      </c>
      <c r="T4522" s="2" t="str">
        <f t="shared" si="571"/>
        <v/>
      </c>
      <c r="U4522" s="2" t="str">
        <f t="shared" si="572"/>
        <v/>
      </c>
      <c r="V4522" s="2" t="str">
        <f t="shared" si="573"/>
        <v/>
      </c>
      <c r="W4522" s="2" t="str">
        <f t="shared" si="574"/>
        <v/>
      </c>
    </row>
    <row r="4523" spans="8:23" x14ac:dyDescent="0.3">
      <c r="H4523" s="12">
        <f t="shared" si="567"/>
        <v>0</v>
      </c>
      <c r="I4523" s="2" t="str">
        <f t="shared" si="568"/>
        <v/>
      </c>
      <c r="J4523" s="2" t="str">
        <f>IF(ISBLANK(A4523),"",-SUM(I$3:I4523))</f>
        <v/>
      </c>
      <c r="K4523" s="2" t="str">
        <f t="shared" si="569"/>
        <v/>
      </c>
      <c r="L4523" s="7" t="str">
        <f t="shared" si="570"/>
        <v/>
      </c>
      <c r="M4523" s="7" t="str">
        <f>IF(ISBLANK(A4523),"",K4523/($M$1+SUM(K$3:K4522)))</f>
        <v/>
      </c>
      <c r="N4523" t="str">
        <f>IF(ISBLANK(A4523),"",IF(H4524=0,NETWORKDAYS($H$3,H4523,holiday!$B$2:$B$10),IF(DAY(H4523)&lt;DAY(H4524),NETWORKDAYS($H$3,H4523,holiday!$B$2:$B$10),0)))</f>
        <v/>
      </c>
      <c r="O4523" t="str">
        <f>IF(ISBLANK(A4523),"",SUMIF($A$3:$A4523,O$2,$B$3:$B4523))</f>
        <v/>
      </c>
      <c r="P4523" t="str">
        <f>IF(ISBLANK(A4523),"",SUMIF($A$3:$A4523,P$2,$B$3:$B4523))</f>
        <v/>
      </c>
      <c r="Q4523" t="str">
        <f>IF(ISBLANK(A4523),"",SUMIF($A$3:$A4523,Q$2,$B$3:$B4523))</f>
        <v/>
      </c>
      <c r="R4523" t="str">
        <f>IF(ISBLANK(A4523),"",SUMIF($A$3:$A4523,R$2,$B$3:$B4523))</f>
        <v/>
      </c>
      <c r="T4523" s="2" t="str">
        <f t="shared" si="571"/>
        <v/>
      </c>
      <c r="U4523" s="2" t="str">
        <f t="shared" si="572"/>
        <v/>
      </c>
      <c r="V4523" s="2" t="str">
        <f t="shared" si="573"/>
        <v/>
      </c>
      <c r="W4523" s="2" t="str">
        <f t="shared" si="574"/>
        <v/>
      </c>
    </row>
    <row r="4524" spans="8:23" x14ac:dyDescent="0.3">
      <c r="H4524" s="12">
        <f t="shared" si="567"/>
        <v>0</v>
      </c>
      <c r="I4524" s="2" t="str">
        <f t="shared" si="568"/>
        <v/>
      </c>
      <c r="J4524" s="2" t="str">
        <f>IF(ISBLANK(A4524),"",-SUM(I$3:I4524))</f>
        <v/>
      </c>
      <c r="K4524" s="2" t="str">
        <f t="shared" si="569"/>
        <v/>
      </c>
      <c r="L4524" s="7" t="str">
        <f t="shared" si="570"/>
        <v/>
      </c>
      <c r="M4524" s="7" t="str">
        <f>IF(ISBLANK(A4524),"",K4524/($M$1+SUM(K$3:K4523)))</f>
        <v/>
      </c>
      <c r="N4524" t="str">
        <f>IF(ISBLANK(A4524),"",IF(H4525=0,NETWORKDAYS($H$3,H4524,holiday!$B$2:$B$10),IF(DAY(H4524)&lt;DAY(H4525),NETWORKDAYS($H$3,H4524,holiday!$B$2:$B$10),0)))</f>
        <v/>
      </c>
      <c r="O4524" t="str">
        <f>IF(ISBLANK(A4524),"",SUMIF($A$3:$A4524,O$2,$B$3:$B4524))</f>
        <v/>
      </c>
      <c r="P4524" t="str">
        <f>IF(ISBLANK(A4524),"",SUMIF($A$3:$A4524,P$2,$B$3:$B4524))</f>
        <v/>
      </c>
      <c r="Q4524" t="str">
        <f>IF(ISBLANK(A4524),"",SUMIF($A$3:$A4524,Q$2,$B$3:$B4524))</f>
        <v/>
      </c>
      <c r="R4524" t="str">
        <f>IF(ISBLANK(A4524),"",SUMIF($A$3:$A4524,R$2,$B$3:$B4524))</f>
        <v/>
      </c>
      <c r="T4524" s="2" t="str">
        <f t="shared" si="571"/>
        <v/>
      </c>
      <c r="U4524" s="2" t="str">
        <f t="shared" si="572"/>
        <v/>
      </c>
      <c r="V4524" s="2" t="str">
        <f t="shared" si="573"/>
        <v/>
      </c>
      <c r="W4524" s="2" t="str">
        <f t="shared" si="574"/>
        <v/>
      </c>
    </row>
    <row r="4525" spans="8:23" x14ac:dyDescent="0.3">
      <c r="H4525" s="12">
        <f t="shared" si="567"/>
        <v>0</v>
      </c>
      <c r="I4525" s="2" t="str">
        <f t="shared" si="568"/>
        <v/>
      </c>
      <c r="J4525" s="2" t="str">
        <f>IF(ISBLANK(A4525),"",-SUM(I$3:I4525))</f>
        <v/>
      </c>
      <c r="K4525" s="2" t="str">
        <f t="shared" si="569"/>
        <v/>
      </c>
      <c r="L4525" s="7" t="str">
        <f t="shared" si="570"/>
        <v/>
      </c>
      <c r="M4525" s="7" t="str">
        <f>IF(ISBLANK(A4525),"",K4525/($M$1+SUM(K$3:K4524)))</f>
        <v/>
      </c>
      <c r="N4525" t="str">
        <f>IF(ISBLANK(A4525),"",IF(H4526=0,NETWORKDAYS($H$3,H4525,holiday!$B$2:$B$10),IF(DAY(H4525)&lt;DAY(H4526),NETWORKDAYS($H$3,H4525,holiday!$B$2:$B$10),0)))</f>
        <v/>
      </c>
      <c r="O4525" t="str">
        <f>IF(ISBLANK(A4525),"",SUMIF($A$3:$A4525,O$2,$B$3:$B4525))</f>
        <v/>
      </c>
      <c r="P4525" t="str">
        <f>IF(ISBLANK(A4525),"",SUMIF($A$3:$A4525,P$2,$B$3:$B4525))</f>
        <v/>
      </c>
      <c r="Q4525" t="str">
        <f>IF(ISBLANK(A4525),"",SUMIF($A$3:$A4525,Q$2,$B$3:$B4525))</f>
        <v/>
      </c>
      <c r="R4525" t="str">
        <f>IF(ISBLANK(A4525),"",SUMIF($A$3:$A4525,R$2,$B$3:$B4525))</f>
        <v/>
      </c>
      <c r="T4525" s="2" t="str">
        <f t="shared" si="571"/>
        <v/>
      </c>
      <c r="U4525" s="2" t="str">
        <f t="shared" si="572"/>
        <v/>
      </c>
      <c r="V4525" s="2" t="str">
        <f t="shared" si="573"/>
        <v/>
      </c>
      <c r="W4525" s="2" t="str">
        <f t="shared" si="574"/>
        <v/>
      </c>
    </row>
    <row r="4526" spans="8:23" x14ac:dyDescent="0.3">
      <c r="H4526" s="12">
        <f t="shared" si="567"/>
        <v>0</v>
      </c>
      <c r="I4526" s="2" t="str">
        <f t="shared" si="568"/>
        <v/>
      </c>
      <c r="J4526" s="2" t="str">
        <f>IF(ISBLANK(A4526),"",-SUM(I$3:I4526))</f>
        <v/>
      </c>
      <c r="K4526" s="2" t="str">
        <f t="shared" si="569"/>
        <v/>
      </c>
      <c r="L4526" s="7" t="str">
        <f t="shared" si="570"/>
        <v/>
      </c>
      <c r="M4526" s="7" t="str">
        <f>IF(ISBLANK(A4526),"",K4526/($M$1+SUM(K$3:K4525)))</f>
        <v/>
      </c>
      <c r="N4526" t="str">
        <f>IF(ISBLANK(A4526),"",IF(H4527=0,NETWORKDAYS($H$3,H4526,holiday!$B$2:$B$10),IF(DAY(H4526)&lt;DAY(H4527),NETWORKDAYS($H$3,H4526,holiday!$B$2:$B$10),0)))</f>
        <v/>
      </c>
      <c r="O4526" t="str">
        <f>IF(ISBLANK(A4526),"",SUMIF($A$3:$A4526,O$2,$B$3:$B4526))</f>
        <v/>
      </c>
      <c r="P4526" t="str">
        <f>IF(ISBLANK(A4526),"",SUMIF($A$3:$A4526,P$2,$B$3:$B4526))</f>
        <v/>
      </c>
      <c r="Q4526" t="str">
        <f>IF(ISBLANK(A4526),"",SUMIF($A$3:$A4526,Q$2,$B$3:$B4526))</f>
        <v/>
      </c>
      <c r="R4526" t="str">
        <f>IF(ISBLANK(A4526),"",SUMIF($A$3:$A4526,R$2,$B$3:$B4526))</f>
        <v/>
      </c>
      <c r="T4526" s="2" t="str">
        <f t="shared" si="571"/>
        <v/>
      </c>
      <c r="U4526" s="2" t="str">
        <f t="shared" si="572"/>
        <v/>
      </c>
      <c r="V4526" s="2" t="str">
        <f t="shared" si="573"/>
        <v/>
      </c>
      <c r="W4526" s="2" t="str">
        <f t="shared" si="574"/>
        <v/>
      </c>
    </row>
    <row r="4527" spans="8:23" x14ac:dyDescent="0.3">
      <c r="H4527" s="12">
        <f t="shared" si="567"/>
        <v>0</v>
      </c>
      <c r="I4527" s="2" t="str">
        <f t="shared" si="568"/>
        <v/>
      </c>
      <c r="J4527" s="2" t="str">
        <f>IF(ISBLANK(A4527),"",-SUM(I$3:I4527))</f>
        <v/>
      </c>
      <c r="K4527" s="2" t="str">
        <f t="shared" si="569"/>
        <v/>
      </c>
      <c r="L4527" s="7" t="str">
        <f t="shared" si="570"/>
        <v/>
      </c>
      <c r="M4527" s="7" t="str">
        <f>IF(ISBLANK(A4527),"",K4527/($M$1+SUM(K$3:K4526)))</f>
        <v/>
      </c>
      <c r="N4527" t="str">
        <f>IF(ISBLANK(A4527),"",IF(H4528=0,NETWORKDAYS($H$3,H4527,holiday!$B$2:$B$10),IF(DAY(H4527)&lt;DAY(H4528),NETWORKDAYS($H$3,H4527,holiday!$B$2:$B$10),0)))</f>
        <v/>
      </c>
      <c r="O4527" t="str">
        <f>IF(ISBLANK(A4527),"",SUMIF($A$3:$A4527,O$2,$B$3:$B4527))</f>
        <v/>
      </c>
      <c r="P4527" t="str">
        <f>IF(ISBLANK(A4527),"",SUMIF($A$3:$A4527,P$2,$B$3:$B4527))</f>
        <v/>
      </c>
      <c r="Q4527" t="str">
        <f>IF(ISBLANK(A4527),"",SUMIF($A$3:$A4527,Q$2,$B$3:$B4527))</f>
        <v/>
      </c>
      <c r="R4527" t="str">
        <f>IF(ISBLANK(A4527),"",SUMIF($A$3:$A4527,R$2,$B$3:$B4527))</f>
        <v/>
      </c>
      <c r="T4527" s="2" t="str">
        <f t="shared" si="571"/>
        <v/>
      </c>
      <c r="U4527" s="2" t="str">
        <f t="shared" si="572"/>
        <v/>
      </c>
      <c r="V4527" s="2" t="str">
        <f t="shared" si="573"/>
        <v/>
      </c>
      <c r="W4527" s="2" t="str">
        <f t="shared" si="574"/>
        <v/>
      </c>
    </row>
    <row r="4528" spans="8:23" x14ac:dyDescent="0.3">
      <c r="H4528" s="12">
        <f t="shared" si="567"/>
        <v>0</v>
      </c>
      <c r="I4528" s="2" t="str">
        <f t="shared" si="568"/>
        <v/>
      </c>
      <c r="J4528" s="2" t="str">
        <f>IF(ISBLANK(A4528),"",-SUM(I$3:I4528))</f>
        <v/>
      </c>
      <c r="K4528" s="2" t="str">
        <f t="shared" si="569"/>
        <v/>
      </c>
      <c r="L4528" s="7" t="str">
        <f t="shared" si="570"/>
        <v/>
      </c>
      <c r="M4528" s="7" t="str">
        <f>IF(ISBLANK(A4528),"",K4528/($M$1+SUM(K$3:K4527)))</f>
        <v/>
      </c>
      <c r="N4528" t="str">
        <f>IF(ISBLANK(A4528),"",IF(H4529=0,NETWORKDAYS($H$3,H4528,holiday!$B$2:$B$10),IF(DAY(H4528)&lt;DAY(H4529),NETWORKDAYS($H$3,H4528,holiday!$B$2:$B$10),0)))</f>
        <v/>
      </c>
      <c r="O4528" t="str">
        <f>IF(ISBLANK(A4528),"",SUMIF($A$3:$A4528,O$2,$B$3:$B4528))</f>
        <v/>
      </c>
      <c r="P4528" t="str">
        <f>IF(ISBLANK(A4528),"",SUMIF($A$3:$A4528,P$2,$B$3:$B4528))</f>
        <v/>
      </c>
      <c r="Q4528" t="str">
        <f>IF(ISBLANK(A4528),"",SUMIF($A$3:$A4528,Q$2,$B$3:$B4528))</f>
        <v/>
      </c>
      <c r="R4528" t="str">
        <f>IF(ISBLANK(A4528),"",SUMIF($A$3:$A4528,R$2,$B$3:$B4528))</f>
        <v/>
      </c>
      <c r="T4528" s="2" t="str">
        <f t="shared" si="571"/>
        <v/>
      </c>
      <c r="U4528" s="2" t="str">
        <f t="shared" si="572"/>
        <v/>
      </c>
      <c r="V4528" s="2" t="str">
        <f t="shared" si="573"/>
        <v/>
      </c>
      <c r="W4528" s="2" t="str">
        <f t="shared" si="574"/>
        <v/>
      </c>
    </row>
    <row r="4529" spans="8:23" x14ac:dyDescent="0.3">
      <c r="H4529" s="12">
        <f t="shared" si="567"/>
        <v>0</v>
      </c>
      <c r="I4529" s="2" t="str">
        <f t="shared" si="568"/>
        <v/>
      </c>
      <c r="J4529" s="2" t="str">
        <f>IF(ISBLANK(A4529),"",-SUM(I$3:I4529))</f>
        <v/>
      </c>
      <c r="K4529" s="2" t="str">
        <f t="shared" si="569"/>
        <v/>
      </c>
      <c r="L4529" s="7" t="str">
        <f t="shared" si="570"/>
        <v/>
      </c>
      <c r="M4529" s="7" t="str">
        <f>IF(ISBLANK(A4529),"",K4529/($M$1+SUM(K$3:K4528)))</f>
        <v/>
      </c>
      <c r="N4529" t="str">
        <f>IF(ISBLANK(A4529),"",IF(H4530=0,NETWORKDAYS($H$3,H4529,holiday!$B$2:$B$10),IF(DAY(H4529)&lt;DAY(H4530),NETWORKDAYS($H$3,H4529,holiday!$B$2:$B$10),0)))</f>
        <v/>
      </c>
      <c r="O4529" t="str">
        <f>IF(ISBLANK(A4529),"",SUMIF($A$3:$A4529,O$2,$B$3:$B4529))</f>
        <v/>
      </c>
      <c r="P4529" t="str">
        <f>IF(ISBLANK(A4529),"",SUMIF($A$3:$A4529,P$2,$B$3:$B4529))</f>
        <v/>
      </c>
      <c r="Q4529" t="str">
        <f>IF(ISBLANK(A4529),"",SUMIF($A$3:$A4529,Q$2,$B$3:$B4529))</f>
        <v/>
      </c>
      <c r="R4529" t="str">
        <f>IF(ISBLANK(A4529),"",SUMIF($A$3:$A4529,R$2,$B$3:$B4529))</f>
        <v/>
      </c>
      <c r="T4529" s="2" t="str">
        <f t="shared" si="571"/>
        <v/>
      </c>
      <c r="U4529" s="2" t="str">
        <f t="shared" si="572"/>
        <v/>
      </c>
      <c r="V4529" s="2" t="str">
        <f t="shared" si="573"/>
        <v/>
      </c>
      <c r="W4529" s="2" t="str">
        <f t="shared" si="574"/>
        <v/>
      </c>
    </row>
    <row r="4530" spans="8:23" x14ac:dyDescent="0.3">
      <c r="H4530" s="12">
        <f t="shared" si="567"/>
        <v>0</v>
      </c>
      <c r="I4530" s="2" t="str">
        <f t="shared" si="568"/>
        <v/>
      </c>
      <c r="J4530" s="2" t="str">
        <f>IF(ISBLANK(A4530),"",-SUM(I$3:I4530))</f>
        <v/>
      </c>
      <c r="K4530" s="2" t="str">
        <f t="shared" si="569"/>
        <v/>
      </c>
      <c r="L4530" s="7" t="str">
        <f t="shared" si="570"/>
        <v/>
      </c>
      <c r="M4530" s="7" t="str">
        <f>IF(ISBLANK(A4530),"",K4530/($M$1+SUM(K$3:K4529)))</f>
        <v/>
      </c>
      <c r="N4530" t="str">
        <f>IF(ISBLANK(A4530),"",IF(H4531=0,NETWORKDAYS($H$3,H4530,holiday!$B$2:$B$10),IF(DAY(H4530)&lt;DAY(H4531),NETWORKDAYS($H$3,H4530,holiday!$B$2:$B$10),0)))</f>
        <v/>
      </c>
      <c r="O4530" t="str">
        <f>IF(ISBLANK(A4530),"",SUMIF($A$3:$A4530,O$2,$B$3:$B4530))</f>
        <v/>
      </c>
      <c r="P4530" t="str">
        <f>IF(ISBLANK(A4530),"",SUMIF($A$3:$A4530,P$2,$B$3:$B4530))</f>
        <v/>
      </c>
      <c r="Q4530" t="str">
        <f>IF(ISBLANK(A4530),"",SUMIF($A$3:$A4530,Q$2,$B$3:$B4530))</f>
        <v/>
      </c>
      <c r="R4530" t="str">
        <f>IF(ISBLANK(A4530),"",SUMIF($A$3:$A4530,R$2,$B$3:$B4530))</f>
        <v/>
      </c>
      <c r="T4530" s="2" t="str">
        <f t="shared" si="571"/>
        <v/>
      </c>
      <c r="U4530" s="2" t="str">
        <f t="shared" si="572"/>
        <v/>
      </c>
      <c r="V4530" s="2" t="str">
        <f t="shared" si="573"/>
        <v/>
      </c>
      <c r="W4530" s="2" t="str">
        <f t="shared" si="574"/>
        <v/>
      </c>
    </row>
    <row r="4531" spans="8:23" x14ac:dyDescent="0.3">
      <c r="H4531" s="12">
        <f t="shared" si="567"/>
        <v>0</v>
      </c>
      <c r="I4531" s="2" t="str">
        <f t="shared" si="568"/>
        <v/>
      </c>
      <c r="J4531" s="2" t="str">
        <f>IF(ISBLANK(A4531),"",-SUM(I$3:I4531))</f>
        <v/>
      </c>
      <c r="K4531" s="2" t="str">
        <f t="shared" si="569"/>
        <v/>
      </c>
      <c r="L4531" s="7" t="str">
        <f t="shared" si="570"/>
        <v/>
      </c>
      <c r="M4531" s="7" t="str">
        <f>IF(ISBLANK(A4531),"",K4531/($M$1+SUM(K$3:K4530)))</f>
        <v/>
      </c>
      <c r="N4531" t="str">
        <f>IF(ISBLANK(A4531),"",IF(H4532=0,NETWORKDAYS($H$3,H4531,holiday!$B$2:$B$10),IF(DAY(H4531)&lt;DAY(H4532),NETWORKDAYS($H$3,H4531,holiday!$B$2:$B$10),0)))</f>
        <v/>
      </c>
      <c r="O4531" t="str">
        <f>IF(ISBLANK(A4531),"",SUMIF($A$3:$A4531,O$2,$B$3:$B4531))</f>
        <v/>
      </c>
      <c r="P4531" t="str">
        <f>IF(ISBLANK(A4531),"",SUMIF($A$3:$A4531,P$2,$B$3:$B4531))</f>
        <v/>
      </c>
      <c r="Q4531" t="str">
        <f>IF(ISBLANK(A4531),"",SUMIF($A$3:$A4531,Q$2,$B$3:$B4531))</f>
        <v/>
      </c>
      <c r="R4531" t="str">
        <f>IF(ISBLANK(A4531),"",SUMIF($A$3:$A4531,R$2,$B$3:$B4531))</f>
        <v/>
      </c>
      <c r="T4531" s="2" t="str">
        <f t="shared" si="571"/>
        <v/>
      </c>
      <c r="U4531" s="2" t="str">
        <f t="shared" si="572"/>
        <v/>
      </c>
      <c r="V4531" s="2" t="str">
        <f t="shared" si="573"/>
        <v/>
      </c>
      <c r="W4531" s="2" t="str">
        <f t="shared" si="574"/>
        <v/>
      </c>
    </row>
    <row r="4532" spans="8:23" x14ac:dyDescent="0.3">
      <c r="H4532" s="12">
        <f t="shared" si="567"/>
        <v>0</v>
      </c>
      <c r="I4532" s="2" t="str">
        <f t="shared" si="568"/>
        <v/>
      </c>
      <c r="J4532" s="2" t="str">
        <f>IF(ISBLANK(A4532),"",-SUM(I$3:I4532))</f>
        <v/>
      </c>
      <c r="K4532" s="2" t="str">
        <f t="shared" si="569"/>
        <v/>
      </c>
      <c r="L4532" s="7" t="str">
        <f t="shared" si="570"/>
        <v/>
      </c>
      <c r="M4532" s="7" t="str">
        <f>IF(ISBLANK(A4532),"",K4532/($M$1+SUM(K$3:K4531)))</f>
        <v/>
      </c>
      <c r="N4532" t="str">
        <f>IF(ISBLANK(A4532),"",IF(H4533=0,NETWORKDAYS($H$3,H4532,holiday!$B$2:$B$10),IF(DAY(H4532)&lt;DAY(H4533),NETWORKDAYS($H$3,H4532,holiday!$B$2:$B$10),0)))</f>
        <v/>
      </c>
      <c r="O4532" t="str">
        <f>IF(ISBLANK(A4532),"",SUMIF($A$3:$A4532,O$2,$B$3:$B4532))</f>
        <v/>
      </c>
      <c r="P4532" t="str">
        <f>IF(ISBLANK(A4532),"",SUMIF($A$3:$A4532,P$2,$B$3:$B4532))</f>
        <v/>
      </c>
      <c r="Q4532" t="str">
        <f>IF(ISBLANK(A4532),"",SUMIF($A$3:$A4532,Q$2,$B$3:$B4532))</f>
        <v/>
      </c>
      <c r="R4532" t="str">
        <f>IF(ISBLANK(A4532),"",SUMIF($A$3:$A4532,R$2,$B$3:$B4532))</f>
        <v/>
      </c>
      <c r="T4532" s="2" t="str">
        <f t="shared" si="571"/>
        <v/>
      </c>
      <c r="U4532" s="2" t="str">
        <f t="shared" si="572"/>
        <v/>
      </c>
      <c r="V4532" s="2" t="str">
        <f t="shared" si="573"/>
        <v/>
      </c>
      <c r="W4532" s="2" t="str">
        <f t="shared" si="574"/>
        <v/>
      </c>
    </row>
    <row r="4533" spans="8:23" x14ac:dyDescent="0.3">
      <c r="H4533" s="12">
        <f t="shared" si="567"/>
        <v>0</v>
      </c>
      <c r="I4533" s="2" t="str">
        <f t="shared" si="568"/>
        <v/>
      </c>
      <c r="J4533" s="2" t="str">
        <f>IF(ISBLANK(A4533),"",-SUM(I$3:I4533))</f>
        <v/>
      </c>
      <c r="K4533" s="2" t="str">
        <f t="shared" si="569"/>
        <v/>
      </c>
      <c r="L4533" s="7" t="str">
        <f t="shared" si="570"/>
        <v/>
      </c>
      <c r="M4533" s="7" t="str">
        <f>IF(ISBLANK(A4533),"",K4533/($M$1+SUM(K$3:K4532)))</f>
        <v/>
      </c>
      <c r="N4533" t="str">
        <f>IF(ISBLANK(A4533),"",IF(H4534=0,NETWORKDAYS($H$3,H4533,holiday!$B$2:$B$10),IF(DAY(H4533)&lt;DAY(H4534),NETWORKDAYS($H$3,H4533,holiday!$B$2:$B$10),0)))</f>
        <v/>
      </c>
      <c r="O4533" t="str">
        <f>IF(ISBLANK(A4533),"",SUMIF($A$3:$A4533,O$2,$B$3:$B4533))</f>
        <v/>
      </c>
      <c r="P4533" t="str">
        <f>IF(ISBLANK(A4533),"",SUMIF($A$3:$A4533,P$2,$B$3:$B4533))</f>
        <v/>
      </c>
      <c r="Q4533" t="str">
        <f>IF(ISBLANK(A4533),"",SUMIF($A$3:$A4533,Q$2,$B$3:$B4533))</f>
        <v/>
      </c>
      <c r="R4533" t="str">
        <f>IF(ISBLANK(A4533),"",SUMIF($A$3:$A4533,R$2,$B$3:$B4533))</f>
        <v/>
      </c>
      <c r="T4533" s="2" t="str">
        <f t="shared" si="571"/>
        <v/>
      </c>
      <c r="U4533" s="2" t="str">
        <f t="shared" si="572"/>
        <v/>
      </c>
      <c r="V4533" s="2" t="str">
        <f t="shared" si="573"/>
        <v/>
      </c>
      <c r="W4533" s="2" t="str">
        <f t="shared" si="574"/>
        <v/>
      </c>
    </row>
    <row r="4534" spans="8:23" x14ac:dyDescent="0.3">
      <c r="H4534" s="12">
        <f t="shared" si="567"/>
        <v>0</v>
      </c>
      <c r="I4534" s="2" t="str">
        <f t="shared" si="568"/>
        <v/>
      </c>
      <c r="J4534" s="2" t="str">
        <f>IF(ISBLANK(A4534),"",-SUM(I$3:I4534))</f>
        <v/>
      </c>
      <c r="K4534" s="2" t="str">
        <f t="shared" si="569"/>
        <v/>
      </c>
      <c r="L4534" s="7" t="str">
        <f t="shared" si="570"/>
        <v/>
      </c>
      <c r="M4534" s="7" t="str">
        <f>IF(ISBLANK(A4534),"",K4534/($M$1+SUM(K$3:K4533)))</f>
        <v/>
      </c>
      <c r="N4534" t="str">
        <f>IF(ISBLANK(A4534),"",IF(H4535=0,NETWORKDAYS($H$3,H4534,holiday!$B$2:$B$10),IF(DAY(H4534)&lt;DAY(H4535),NETWORKDAYS($H$3,H4534,holiday!$B$2:$B$10),0)))</f>
        <v/>
      </c>
      <c r="O4534" t="str">
        <f>IF(ISBLANK(A4534),"",SUMIF($A$3:$A4534,O$2,$B$3:$B4534))</f>
        <v/>
      </c>
      <c r="P4534" t="str">
        <f>IF(ISBLANK(A4534),"",SUMIF($A$3:$A4534,P$2,$B$3:$B4534))</f>
        <v/>
      </c>
      <c r="Q4534" t="str">
        <f>IF(ISBLANK(A4534),"",SUMIF($A$3:$A4534,Q$2,$B$3:$B4534))</f>
        <v/>
      </c>
      <c r="R4534" t="str">
        <f>IF(ISBLANK(A4534),"",SUMIF($A$3:$A4534,R$2,$B$3:$B4534))</f>
        <v/>
      </c>
      <c r="T4534" s="2" t="str">
        <f t="shared" si="571"/>
        <v/>
      </c>
      <c r="U4534" s="2" t="str">
        <f t="shared" si="572"/>
        <v/>
      </c>
      <c r="V4534" s="2" t="str">
        <f t="shared" si="573"/>
        <v/>
      </c>
      <c r="W4534" s="2" t="str">
        <f t="shared" si="574"/>
        <v/>
      </c>
    </row>
    <row r="4535" spans="8:23" x14ac:dyDescent="0.3">
      <c r="H4535" s="12">
        <f t="shared" si="567"/>
        <v>0</v>
      </c>
      <c r="I4535" s="2" t="str">
        <f t="shared" si="568"/>
        <v/>
      </c>
      <c r="J4535" s="2" t="str">
        <f>IF(ISBLANK(A4535),"",-SUM(I$3:I4535))</f>
        <v/>
      </c>
      <c r="K4535" s="2" t="str">
        <f t="shared" si="569"/>
        <v/>
      </c>
      <c r="L4535" s="7" t="str">
        <f t="shared" si="570"/>
        <v/>
      </c>
      <c r="M4535" s="7" t="str">
        <f>IF(ISBLANK(A4535),"",K4535/($M$1+SUM(K$3:K4534)))</f>
        <v/>
      </c>
      <c r="N4535" t="str">
        <f>IF(ISBLANK(A4535),"",IF(H4536=0,NETWORKDAYS($H$3,H4535,holiday!$B$2:$B$10),IF(DAY(H4535)&lt;DAY(H4536),NETWORKDAYS($H$3,H4535,holiday!$B$2:$B$10),0)))</f>
        <v/>
      </c>
      <c r="O4535" t="str">
        <f>IF(ISBLANK(A4535),"",SUMIF($A$3:$A4535,O$2,$B$3:$B4535))</f>
        <v/>
      </c>
      <c r="P4535" t="str">
        <f>IF(ISBLANK(A4535),"",SUMIF($A$3:$A4535,P$2,$B$3:$B4535))</f>
        <v/>
      </c>
      <c r="Q4535" t="str">
        <f>IF(ISBLANK(A4535),"",SUMIF($A$3:$A4535,Q$2,$B$3:$B4535))</f>
        <v/>
      </c>
      <c r="R4535" t="str">
        <f>IF(ISBLANK(A4535),"",SUMIF($A$3:$A4535,R$2,$B$3:$B4535))</f>
        <v/>
      </c>
      <c r="T4535" s="2" t="str">
        <f t="shared" si="571"/>
        <v/>
      </c>
      <c r="U4535" s="2" t="str">
        <f t="shared" si="572"/>
        <v/>
      </c>
      <c r="V4535" s="2" t="str">
        <f t="shared" si="573"/>
        <v/>
      </c>
      <c r="W4535" s="2" t="str">
        <f t="shared" si="574"/>
        <v/>
      </c>
    </row>
    <row r="4536" spans="8:23" x14ac:dyDescent="0.3">
      <c r="H4536" s="12">
        <f t="shared" si="567"/>
        <v>0</v>
      </c>
      <c r="I4536" s="2" t="str">
        <f t="shared" si="568"/>
        <v/>
      </c>
      <c r="J4536" s="2" t="str">
        <f>IF(ISBLANK(A4536),"",-SUM(I$3:I4536))</f>
        <v/>
      </c>
      <c r="K4536" s="2" t="str">
        <f t="shared" si="569"/>
        <v/>
      </c>
      <c r="L4536" s="7" t="str">
        <f t="shared" si="570"/>
        <v/>
      </c>
      <c r="M4536" s="7" t="str">
        <f>IF(ISBLANK(A4536),"",K4536/($M$1+SUM(K$3:K4535)))</f>
        <v/>
      </c>
      <c r="N4536" t="str">
        <f>IF(ISBLANK(A4536),"",IF(H4537=0,NETWORKDAYS($H$3,H4536,holiday!$B$2:$B$10),IF(DAY(H4536)&lt;DAY(H4537),NETWORKDAYS($H$3,H4536,holiday!$B$2:$B$10),0)))</f>
        <v/>
      </c>
      <c r="O4536" t="str">
        <f>IF(ISBLANK(A4536),"",SUMIF($A$3:$A4536,O$2,$B$3:$B4536))</f>
        <v/>
      </c>
      <c r="P4536" t="str">
        <f>IF(ISBLANK(A4536),"",SUMIF($A$3:$A4536,P$2,$B$3:$B4536))</f>
        <v/>
      </c>
      <c r="Q4536" t="str">
        <f>IF(ISBLANK(A4536),"",SUMIF($A$3:$A4536,Q$2,$B$3:$B4536))</f>
        <v/>
      </c>
      <c r="R4536" t="str">
        <f>IF(ISBLANK(A4536),"",SUMIF($A$3:$A4536,R$2,$B$3:$B4536))</f>
        <v/>
      </c>
      <c r="T4536" s="2" t="str">
        <f t="shared" si="571"/>
        <v/>
      </c>
      <c r="U4536" s="2" t="str">
        <f t="shared" si="572"/>
        <v/>
      </c>
      <c r="V4536" s="2" t="str">
        <f t="shared" si="573"/>
        <v/>
      </c>
      <c r="W4536" s="2" t="str">
        <f t="shared" si="574"/>
        <v/>
      </c>
    </row>
    <row r="4537" spans="8:23" x14ac:dyDescent="0.3">
      <c r="H4537" s="12">
        <f t="shared" si="567"/>
        <v>0</v>
      </c>
      <c r="I4537" s="2" t="str">
        <f t="shared" si="568"/>
        <v/>
      </c>
      <c r="J4537" s="2" t="str">
        <f>IF(ISBLANK(A4537),"",-SUM(I$3:I4537))</f>
        <v/>
      </c>
      <c r="K4537" s="2" t="str">
        <f t="shared" si="569"/>
        <v/>
      </c>
      <c r="L4537" s="7" t="str">
        <f t="shared" si="570"/>
        <v/>
      </c>
      <c r="M4537" s="7" t="str">
        <f>IF(ISBLANK(A4537),"",K4537/($M$1+SUM(K$3:K4536)))</f>
        <v/>
      </c>
      <c r="N4537" t="str">
        <f>IF(ISBLANK(A4537),"",IF(H4538=0,NETWORKDAYS($H$3,H4537,holiday!$B$2:$B$10),IF(DAY(H4537)&lt;DAY(H4538),NETWORKDAYS($H$3,H4537,holiday!$B$2:$B$10),0)))</f>
        <v/>
      </c>
      <c r="O4537" t="str">
        <f>IF(ISBLANK(A4537),"",SUMIF($A$3:$A4537,O$2,$B$3:$B4537))</f>
        <v/>
      </c>
      <c r="P4537" t="str">
        <f>IF(ISBLANK(A4537),"",SUMIF($A$3:$A4537,P$2,$B$3:$B4537))</f>
        <v/>
      </c>
      <c r="Q4537" t="str">
        <f>IF(ISBLANK(A4537),"",SUMIF($A$3:$A4537,Q$2,$B$3:$B4537))</f>
        <v/>
      </c>
      <c r="R4537" t="str">
        <f>IF(ISBLANK(A4537),"",SUMIF($A$3:$A4537,R$2,$B$3:$B4537))</f>
        <v/>
      </c>
      <c r="T4537" s="2" t="str">
        <f t="shared" si="571"/>
        <v/>
      </c>
      <c r="U4537" s="2" t="str">
        <f t="shared" si="572"/>
        <v/>
      </c>
      <c r="V4537" s="2" t="str">
        <f t="shared" si="573"/>
        <v/>
      </c>
      <c r="W4537" s="2" t="str">
        <f t="shared" si="574"/>
        <v/>
      </c>
    </row>
    <row r="4538" spans="8:23" x14ac:dyDescent="0.3">
      <c r="H4538" s="12">
        <f t="shared" si="567"/>
        <v>0</v>
      </c>
      <c r="I4538" s="2" t="str">
        <f t="shared" si="568"/>
        <v/>
      </c>
      <c r="J4538" s="2" t="str">
        <f>IF(ISBLANK(A4538),"",-SUM(I$3:I4538))</f>
        <v/>
      </c>
      <c r="K4538" s="2" t="str">
        <f t="shared" si="569"/>
        <v/>
      </c>
      <c r="L4538" s="7" t="str">
        <f t="shared" si="570"/>
        <v/>
      </c>
      <c r="M4538" s="7" t="str">
        <f>IF(ISBLANK(A4538),"",K4538/($M$1+SUM(K$3:K4537)))</f>
        <v/>
      </c>
      <c r="N4538" t="str">
        <f>IF(ISBLANK(A4538),"",IF(H4539=0,NETWORKDAYS($H$3,H4538,holiday!$B$2:$B$10),IF(DAY(H4538)&lt;DAY(H4539),NETWORKDAYS($H$3,H4538,holiday!$B$2:$B$10),0)))</f>
        <v/>
      </c>
      <c r="O4538" t="str">
        <f>IF(ISBLANK(A4538),"",SUMIF($A$3:$A4538,O$2,$B$3:$B4538))</f>
        <v/>
      </c>
      <c r="P4538" t="str">
        <f>IF(ISBLANK(A4538),"",SUMIF($A$3:$A4538,P$2,$B$3:$B4538))</f>
        <v/>
      </c>
      <c r="Q4538" t="str">
        <f>IF(ISBLANK(A4538),"",SUMIF($A$3:$A4538,Q$2,$B$3:$B4538))</f>
        <v/>
      </c>
      <c r="R4538" t="str">
        <f>IF(ISBLANK(A4538),"",SUMIF($A$3:$A4538,R$2,$B$3:$B4538))</f>
        <v/>
      </c>
      <c r="T4538" s="2" t="str">
        <f t="shared" si="571"/>
        <v/>
      </c>
      <c r="U4538" s="2" t="str">
        <f t="shared" si="572"/>
        <v/>
      </c>
      <c r="V4538" s="2" t="str">
        <f t="shared" si="573"/>
        <v/>
      </c>
      <c r="W4538" s="2" t="str">
        <f t="shared" si="574"/>
        <v/>
      </c>
    </row>
    <row r="4539" spans="8:23" x14ac:dyDescent="0.3">
      <c r="H4539" s="12">
        <f t="shared" si="567"/>
        <v>0</v>
      </c>
      <c r="I4539" s="2" t="str">
        <f t="shared" si="568"/>
        <v/>
      </c>
      <c r="J4539" s="2" t="str">
        <f>IF(ISBLANK(A4539),"",-SUM(I$3:I4539))</f>
        <v/>
      </c>
      <c r="K4539" s="2" t="str">
        <f t="shared" si="569"/>
        <v/>
      </c>
      <c r="L4539" s="7" t="str">
        <f t="shared" si="570"/>
        <v/>
      </c>
      <c r="M4539" s="7" t="str">
        <f>IF(ISBLANK(A4539),"",K4539/($M$1+SUM(K$3:K4538)))</f>
        <v/>
      </c>
      <c r="N4539" t="str">
        <f>IF(ISBLANK(A4539),"",IF(H4540=0,NETWORKDAYS($H$3,H4539,holiday!$B$2:$B$10),IF(DAY(H4539)&lt;DAY(H4540),NETWORKDAYS($H$3,H4539,holiday!$B$2:$B$10),0)))</f>
        <v/>
      </c>
      <c r="O4539" t="str">
        <f>IF(ISBLANK(A4539),"",SUMIF($A$3:$A4539,O$2,$B$3:$B4539))</f>
        <v/>
      </c>
      <c r="P4539" t="str">
        <f>IF(ISBLANK(A4539),"",SUMIF($A$3:$A4539,P$2,$B$3:$B4539))</f>
        <v/>
      </c>
      <c r="Q4539" t="str">
        <f>IF(ISBLANK(A4539),"",SUMIF($A$3:$A4539,Q$2,$B$3:$B4539))</f>
        <v/>
      </c>
      <c r="R4539" t="str">
        <f>IF(ISBLANK(A4539),"",SUMIF($A$3:$A4539,R$2,$B$3:$B4539))</f>
        <v/>
      </c>
      <c r="T4539" s="2" t="str">
        <f t="shared" si="571"/>
        <v/>
      </c>
      <c r="U4539" s="2" t="str">
        <f t="shared" si="572"/>
        <v/>
      </c>
      <c r="V4539" s="2" t="str">
        <f t="shared" si="573"/>
        <v/>
      </c>
      <c r="W4539" s="2" t="str">
        <f t="shared" si="574"/>
        <v/>
      </c>
    </row>
    <row r="4540" spans="8:23" x14ac:dyDescent="0.3">
      <c r="H4540" s="12">
        <f t="shared" si="567"/>
        <v>0</v>
      </c>
      <c r="I4540" s="2" t="str">
        <f t="shared" si="568"/>
        <v/>
      </c>
      <c r="J4540" s="2" t="str">
        <f>IF(ISBLANK(A4540),"",-SUM(I$3:I4540))</f>
        <v/>
      </c>
      <c r="K4540" s="2" t="str">
        <f t="shared" si="569"/>
        <v/>
      </c>
      <c r="L4540" s="7" t="str">
        <f t="shared" si="570"/>
        <v/>
      </c>
      <c r="M4540" s="7" t="str">
        <f>IF(ISBLANK(A4540),"",K4540/($M$1+SUM(K$3:K4539)))</f>
        <v/>
      </c>
      <c r="N4540" t="str">
        <f>IF(ISBLANK(A4540),"",IF(H4541=0,NETWORKDAYS($H$3,H4540,holiday!$B$2:$B$10),IF(DAY(H4540)&lt;DAY(H4541),NETWORKDAYS($H$3,H4540,holiday!$B$2:$B$10),0)))</f>
        <v/>
      </c>
      <c r="O4540" t="str">
        <f>IF(ISBLANK(A4540),"",SUMIF($A$3:$A4540,O$2,$B$3:$B4540))</f>
        <v/>
      </c>
      <c r="P4540" t="str">
        <f>IF(ISBLANK(A4540),"",SUMIF($A$3:$A4540,P$2,$B$3:$B4540))</f>
        <v/>
      </c>
      <c r="Q4540" t="str">
        <f>IF(ISBLANK(A4540),"",SUMIF($A$3:$A4540,Q$2,$B$3:$B4540))</f>
        <v/>
      </c>
      <c r="R4540" t="str">
        <f>IF(ISBLANK(A4540),"",SUMIF($A$3:$A4540,R$2,$B$3:$B4540))</f>
        <v/>
      </c>
      <c r="T4540" s="2" t="str">
        <f t="shared" si="571"/>
        <v/>
      </c>
      <c r="U4540" s="2" t="str">
        <f t="shared" si="572"/>
        <v/>
      </c>
      <c r="V4540" s="2" t="str">
        <f t="shared" si="573"/>
        <v/>
      </c>
      <c r="W4540" s="2" t="str">
        <f t="shared" si="574"/>
        <v/>
      </c>
    </row>
    <row r="4541" spans="8:23" x14ac:dyDescent="0.3">
      <c r="H4541" s="12">
        <f t="shared" si="567"/>
        <v>0</v>
      </c>
      <c r="I4541" s="2" t="str">
        <f t="shared" si="568"/>
        <v/>
      </c>
      <c r="J4541" s="2" t="str">
        <f>IF(ISBLANK(A4541),"",-SUM(I$3:I4541))</f>
        <v/>
      </c>
      <c r="K4541" s="2" t="str">
        <f t="shared" si="569"/>
        <v/>
      </c>
      <c r="L4541" s="7" t="str">
        <f t="shared" si="570"/>
        <v/>
      </c>
      <c r="M4541" s="7" t="str">
        <f>IF(ISBLANK(A4541),"",K4541/($M$1+SUM(K$3:K4540)))</f>
        <v/>
      </c>
      <c r="N4541" t="str">
        <f>IF(ISBLANK(A4541),"",IF(H4542=0,NETWORKDAYS($H$3,H4541,holiday!$B$2:$B$10),IF(DAY(H4541)&lt;DAY(H4542),NETWORKDAYS($H$3,H4541,holiday!$B$2:$B$10),0)))</f>
        <v/>
      </c>
      <c r="O4541" t="str">
        <f>IF(ISBLANK(A4541),"",SUMIF($A$3:$A4541,O$2,$B$3:$B4541))</f>
        <v/>
      </c>
      <c r="P4541" t="str">
        <f>IF(ISBLANK(A4541),"",SUMIF($A$3:$A4541,P$2,$B$3:$B4541))</f>
        <v/>
      </c>
      <c r="Q4541" t="str">
        <f>IF(ISBLANK(A4541),"",SUMIF($A$3:$A4541,Q$2,$B$3:$B4541))</f>
        <v/>
      </c>
      <c r="R4541" t="str">
        <f>IF(ISBLANK(A4541),"",SUMIF($A$3:$A4541,R$2,$B$3:$B4541))</f>
        <v/>
      </c>
      <c r="T4541" s="2" t="str">
        <f t="shared" si="571"/>
        <v/>
      </c>
      <c r="U4541" s="2" t="str">
        <f t="shared" si="572"/>
        <v/>
      </c>
      <c r="V4541" s="2" t="str">
        <f t="shared" si="573"/>
        <v/>
      </c>
      <c r="W4541" s="2" t="str">
        <f t="shared" si="574"/>
        <v/>
      </c>
    </row>
    <row r="4542" spans="8:23" x14ac:dyDescent="0.3">
      <c r="H4542" s="12">
        <f t="shared" si="567"/>
        <v>0</v>
      </c>
      <c r="I4542" s="2" t="str">
        <f t="shared" si="568"/>
        <v/>
      </c>
      <c r="J4542" s="2" t="str">
        <f>IF(ISBLANK(A4542),"",-SUM(I$3:I4542))</f>
        <v/>
      </c>
      <c r="K4542" s="2" t="str">
        <f t="shared" si="569"/>
        <v/>
      </c>
      <c r="L4542" s="7" t="str">
        <f t="shared" si="570"/>
        <v/>
      </c>
      <c r="M4542" s="7" t="str">
        <f>IF(ISBLANK(A4542),"",K4542/($M$1+SUM(K$3:K4541)))</f>
        <v/>
      </c>
      <c r="N4542" t="str">
        <f>IF(ISBLANK(A4542),"",IF(H4543=0,NETWORKDAYS($H$3,H4542,holiday!$B$2:$B$10),IF(DAY(H4542)&lt;DAY(H4543),NETWORKDAYS($H$3,H4542,holiday!$B$2:$B$10),0)))</f>
        <v/>
      </c>
      <c r="O4542" t="str">
        <f>IF(ISBLANK(A4542),"",SUMIF($A$3:$A4542,O$2,$B$3:$B4542))</f>
        <v/>
      </c>
      <c r="P4542" t="str">
        <f>IF(ISBLANK(A4542),"",SUMIF($A$3:$A4542,P$2,$B$3:$B4542))</f>
        <v/>
      </c>
      <c r="Q4542" t="str">
        <f>IF(ISBLANK(A4542),"",SUMIF($A$3:$A4542,Q$2,$B$3:$B4542))</f>
        <v/>
      </c>
      <c r="R4542" t="str">
        <f>IF(ISBLANK(A4542),"",SUMIF($A$3:$A4542,R$2,$B$3:$B4542))</f>
        <v/>
      </c>
      <c r="T4542" s="2" t="str">
        <f t="shared" si="571"/>
        <v/>
      </c>
      <c r="U4542" s="2" t="str">
        <f t="shared" si="572"/>
        <v/>
      </c>
      <c r="V4542" s="2" t="str">
        <f t="shared" si="573"/>
        <v/>
      </c>
      <c r="W4542" s="2" t="str">
        <f t="shared" si="574"/>
        <v/>
      </c>
    </row>
    <row r="4543" spans="8:23" x14ac:dyDescent="0.3">
      <c r="H4543" s="12">
        <f t="shared" si="567"/>
        <v>0</v>
      </c>
      <c r="I4543" s="2" t="str">
        <f t="shared" si="568"/>
        <v/>
      </c>
      <c r="J4543" s="2" t="str">
        <f>IF(ISBLANK(A4543),"",-SUM(I$3:I4543))</f>
        <v/>
      </c>
      <c r="K4543" s="2" t="str">
        <f t="shared" si="569"/>
        <v/>
      </c>
      <c r="L4543" s="7" t="str">
        <f t="shared" si="570"/>
        <v/>
      </c>
      <c r="M4543" s="7" t="str">
        <f>IF(ISBLANK(A4543),"",K4543/($M$1+SUM(K$3:K4542)))</f>
        <v/>
      </c>
      <c r="N4543" t="str">
        <f>IF(ISBLANK(A4543),"",IF(H4544=0,NETWORKDAYS($H$3,H4543,holiday!$B$2:$B$10),IF(DAY(H4543)&lt;DAY(H4544),NETWORKDAYS($H$3,H4543,holiday!$B$2:$B$10),0)))</f>
        <v/>
      </c>
      <c r="O4543" t="str">
        <f>IF(ISBLANK(A4543),"",SUMIF($A$3:$A4543,O$2,$B$3:$B4543))</f>
        <v/>
      </c>
      <c r="P4543" t="str">
        <f>IF(ISBLANK(A4543),"",SUMIF($A$3:$A4543,P$2,$B$3:$B4543))</f>
        <v/>
      </c>
      <c r="Q4543" t="str">
        <f>IF(ISBLANK(A4543),"",SUMIF($A$3:$A4543,Q$2,$B$3:$B4543))</f>
        <v/>
      </c>
      <c r="R4543" t="str">
        <f>IF(ISBLANK(A4543),"",SUMIF($A$3:$A4543,R$2,$B$3:$B4543))</f>
        <v/>
      </c>
      <c r="T4543" s="2" t="str">
        <f t="shared" si="571"/>
        <v/>
      </c>
      <c r="U4543" s="2" t="str">
        <f t="shared" si="572"/>
        <v/>
      </c>
      <c r="V4543" s="2" t="str">
        <f t="shared" si="573"/>
        <v/>
      </c>
      <c r="W4543" s="2" t="str">
        <f t="shared" si="574"/>
        <v/>
      </c>
    </row>
    <row r="4544" spans="8:23" x14ac:dyDescent="0.3">
      <c r="H4544" s="12">
        <f t="shared" si="567"/>
        <v>0</v>
      </c>
      <c r="I4544" s="2" t="str">
        <f t="shared" si="568"/>
        <v/>
      </c>
      <c r="J4544" s="2" t="str">
        <f>IF(ISBLANK(A4544),"",-SUM(I$3:I4544))</f>
        <v/>
      </c>
      <c r="K4544" s="2" t="str">
        <f t="shared" si="569"/>
        <v/>
      </c>
      <c r="L4544" s="7" t="str">
        <f t="shared" si="570"/>
        <v/>
      </c>
      <c r="M4544" s="7" t="str">
        <f>IF(ISBLANK(A4544),"",K4544/($M$1+SUM(K$3:K4543)))</f>
        <v/>
      </c>
      <c r="N4544" t="str">
        <f>IF(ISBLANK(A4544),"",IF(H4545=0,NETWORKDAYS($H$3,H4544,holiday!$B$2:$B$10),IF(DAY(H4544)&lt;DAY(H4545),NETWORKDAYS($H$3,H4544,holiday!$B$2:$B$10),0)))</f>
        <v/>
      </c>
      <c r="O4544" t="str">
        <f>IF(ISBLANK(A4544),"",SUMIF($A$3:$A4544,O$2,$B$3:$B4544))</f>
        <v/>
      </c>
      <c r="P4544" t="str">
        <f>IF(ISBLANK(A4544),"",SUMIF($A$3:$A4544,P$2,$B$3:$B4544))</f>
        <v/>
      </c>
      <c r="Q4544" t="str">
        <f>IF(ISBLANK(A4544),"",SUMIF($A$3:$A4544,Q$2,$B$3:$B4544))</f>
        <v/>
      </c>
      <c r="R4544" t="str">
        <f>IF(ISBLANK(A4544),"",SUMIF($A$3:$A4544,R$2,$B$3:$B4544))</f>
        <v/>
      </c>
      <c r="T4544" s="2" t="str">
        <f t="shared" si="571"/>
        <v/>
      </c>
      <c r="U4544" s="2" t="str">
        <f t="shared" si="572"/>
        <v/>
      </c>
      <c r="V4544" s="2" t="str">
        <f t="shared" si="573"/>
        <v/>
      </c>
      <c r="W4544" s="2" t="str">
        <f t="shared" si="574"/>
        <v/>
      </c>
    </row>
    <row r="4545" spans="8:23" x14ac:dyDescent="0.3">
      <c r="H4545" s="12">
        <f t="shared" si="567"/>
        <v>0</v>
      </c>
      <c r="I4545" s="2" t="str">
        <f t="shared" si="568"/>
        <v/>
      </c>
      <c r="J4545" s="2" t="str">
        <f>IF(ISBLANK(A4545),"",-SUM(I$3:I4545))</f>
        <v/>
      </c>
      <c r="K4545" s="2" t="str">
        <f t="shared" si="569"/>
        <v/>
      </c>
      <c r="L4545" s="7" t="str">
        <f t="shared" si="570"/>
        <v/>
      </c>
      <c r="M4545" s="7" t="str">
        <f>IF(ISBLANK(A4545),"",K4545/($M$1+SUM(K$3:K4544)))</f>
        <v/>
      </c>
      <c r="N4545" t="str">
        <f>IF(ISBLANK(A4545),"",IF(H4546=0,NETWORKDAYS($H$3,H4545,holiday!$B$2:$B$10),IF(DAY(H4545)&lt;DAY(H4546),NETWORKDAYS($H$3,H4545,holiday!$B$2:$B$10),0)))</f>
        <v/>
      </c>
      <c r="O4545" t="str">
        <f>IF(ISBLANK(A4545),"",SUMIF($A$3:$A4545,O$2,$B$3:$B4545))</f>
        <v/>
      </c>
      <c r="P4545" t="str">
        <f>IF(ISBLANK(A4545),"",SUMIF($A$3:$A4545,P$2,$B$3:$B4545))</f>
        <v/>
      </c>
      <c r="Q4545" t="str">
        <f>IF(ISBLANK(A4545),"",SUMIF($A$3:$A4545,Q$2,$B$3:$B4545))</f>
        <v/>
      </c>
      <c r="R4545" t="str">
        <f>IF(ISBLANK(A4545),"",SUMIF($A$3:$A4545,R$2,$B$3:$B4545))</f>
        <v/>
      </c>
      <c r="T4545" s="2" t="str">
        <f t="shared" si="571"/>
        <v/>
      </c>
      <c r="U4545" s="2" t="str">
        <f t="shared" si="572"/>
        <v/>
      </c>
      <c r="V4545" s="2" t="str">
        <f t="shared" si="573"/>
        <v/>
      </c>
      <c r="W4545" s="2" t="str">
        <f t="shared" si="574"/>
        <v/>
      </c>
    </row>
    <row r="4546" spans="8:23" x14ac:dyDescent="0.3">
      <c r="H4546" s="12">
        <f t="shared" si="567"/>
        <v>0</v>
      </c>
      <c r="I4546" s="2" t="str">
        <f t="shared" si="568"/>
        <v/>
      </c>
      <c r="J4546" s="2" t="str">
        <f>IF(ISBLANK(A4546),"",-SUM(I$3:I4546))</f>
        <v/>
      </c>
      <c r="K4546" s="2" t="str">
        <f t="shared" si="569"/>
        <v/>
      </c>
      <c r="L4546" s="7" t="str">
        <f t="shared" si="570"/>
        <v/>
      </c>
      <c r="M4546" s="7" t="str">
        <f>IF(ISBLANK(A4546),"",K4546/($M$1+SUM(K$3:K4545)))</f>
        <v/>
      </c>
      <c r="N4546" t="str">
        <f>IF(ISBLANK(A4546),"",IF(H4547=0,NETWORKDAYS($H$3,H4546,holiday!$B$2:$B$10),IF(DAY(H4546)&lt;DAY(H4547),NETWORKDAYS($H$3,H4546,holiday!$B$2:$B$10),0)))</f>
        <v/>
      </c>
      <c r="O4546" t="str">
        <f>IF(ISBLANK(A4546),"",SUMIF($A$3:$A4546,O$2,$B$3:$B4546))</f>
        <v/>
      </c>
      <c r="P4546" t="str">
        <f>IF(ISBLANK(A4546),"",SUMIF($A$3:$A4546,P$2,$B$3:$B4546))</f>
        <v/>
      </c>
      <c r="Q4546" t="str">
        <f>IF(ISBLANK(A4546),"",SUMIF($A$3:$A4546,Q$2,$B$3:$B4546))</f>
        <v/>
      </c>
      <c r="R4546" t="str">
        <f>IF(ISBLANK(A4546),"",SUMIF($A$3:$A4546,R$2,$B$3:$B4546))</f>
        <v/>
      </c>
      <c r="T4546" s="2" t="str">
        <f t="shared" si="571"/>
        <v/>
      </c>
      <c r="U4546" s="2" t="str">
        <f t="shared" si="572"/>
        <v/>
      </c>
      <c r="V4546" s="2" t="str">
        <f t="shared" si="573"/>
        <v/>
      </c>
      <c r="W4546" s="2" t="str">
        <f t="shared" si="574"/>
        <v/>
      </c>
    </row>
    <row r="4547" spans="8:23" x14ac:dyDescent="0.3">
      <c r="H4547" s="12">
        <f t="shared" si="567"/>
        <v>0</v>
      </c>
      <c r="I4547" s="2" t="str">
        <f t="shared" si="568"/>
        <v/>
      </c>
      <c r="J4547" s="2" t="str">
        <f>IF(ISBLANK(A4547),"",-SUM(I$3:I4547))</f>
        <v/>
      </c>
      <c r="K4547" s="2" t="str">
        <f t="shared" si="569"/>
        <v/>
      </c>
      <c r="L4547" s="7" t="str">
        <f t="shared" si="570"/>
        <v/>
      </c>
      <c r="M4547" s="7" t="str">
        <f>IF(ISBLANK(A4547),"",K4547/($M$1+SUM(K$3:K4546)))</f>
        <v/>
      </c>
      <c r="N4547" t="str">
        <f>IF(ISBLANK(A4547),"",IF(H4548=0,NETWORKDAYS($H$3,H4547,holiday!$B$2:$B$10),IF(DAY(H4547)&lt;DAY(H4548),NETWORKDAYS($H$3,H4547,holiday!$B$2:$B$10),0)))</f>
        <v/>
      </c>
      <c r="O4547" t="str">
        <f>IF(ISBLANK(A4547),"",SUMIF($A$3:$A4547,O$2,$B$3:$B4547))</f>
        <v/>
      </c>
      <c r="P4547" t="str">
        <f>IF(ISBLANK(A4547),"",SUMIF($A$3:$A4547,P$2,$B$3:$B4547))</f>
        <v/>
      </c>
      <c r="Q4547" t="str">
        <f>IF(ISBLANK(A4547),"",SUMIF($A$3:$A4547,Q$2,$B$3:$B4547))</f>
        <v/>
      </c>
      <c r="R4547" t="str">
        <f>IF(ISBLANK(A4547),"",SUMIF($A$3:$A4547,R$2,$B$3:$B4547))</f>
        <v/>
      </c>
      <c r="T4547" s="2" t="str">
        <f t="shared" si="571"/>
        <v/>
      </c>
      <c r="U4547" s="2" t="str">
        <f t="shared" si="572"/>
        <v/>
      </c>
      <c r="V4547" s="2" t="str">
        <f t="shared" si="573"/>
        <v/>
      </c>
      <c r="W4547" s="2" t="str">
        <f t="shared" si="574"/>
        <v/>
      </c>
    </row>
    <row r="4548" spans="8:23" x14ac:dyDescent="0.3">
      <c r="H4548" s="12">
        <f t="shared" ref="H4548:H4611" si="575">IF(ISBLANK(D4548),,LEFT(D4548,LEN(D4548)-6)*1)</f>
        <v>0</v>
      </c>
      <c r="I4548" s="2" t="str">
        <f t="shared" si="568"/>
        <v/>
      </c>
      <c r="J4548" s="2" t="str">
        <f>IF(ISBLANK(A4548),"",-SUM(I$3:I4548))</f>
        <v/>
      </c>
      <c r="K4548" s="2" t="str">
        <f t="shared" si="569"/>
        <v/>
      </c>
      <c r="L4548" s="7" t="str">
        <f t="shared" si="570"/>
        <v/>
      </c>
      <c r="M4548" s="7" t="str">
        <f>IF(ISBLANK(A4548),"",K4548/($M$1+SUM(K$3:K4547)))</f>
        <v/>
      </c>
      <c r="N4548" t="str">
        <f>IF(ISBLANK(A4548),"",IF(H4549=0,NETWORKDAYS($H$3,H4548,holiday!$B$2:$B$10),IF(DAY(H4548)&lt;DAY(H4549),NETWORKDAYS($H$3,H4548,holiday!$B$2:$B$10),0)))</f>
        <v/>
      </c>
      <c r="O4548" t="str">
        <f>IF(ISBLANK(A4548),"",SUMIF($A$3:$A4548,O$2,$B$3:$B4548))</f>
        <v/>
      </c>
      <c r="P4548" t="str">
        <f>IF(ISBLANK(A4548),"",SUMIF($A$3:$A4548,P$2,$B$3:$B4548))</f>
        <v/>
      </c>
      <c r="Q4548" t="str">
        <f>IF(ISBLANK(A4548),"",SUMIF($A$3:$A4548,Q$2,$B$3:$B4548))</f>
        <v/>
      </c>
      <c r="R4548" t="str">
        <f>IF(ISBLANK(A4548),"",SUMIF($A$3:$A4548,R$2,$B$3:$B4548))</f>
        <v/>
      </c>
      <c r="T4548" s="2" t="str">
        <f t="shared" si="571"/>
        <v/>
      </c>
      <c r="U4548" s="2" t="str">
        <f t="shared" si="572"/>
        <v/>
      </c>
      <c r="V4548" s="2" t="str">
        <f t="shared" si="573"/>
        <v/>
      </c>
      <c r="W4548" s="2" t="str">
        <f t="shared" si="574"/>
        <v/>
      </c>
    </row>
    <row r="4549" spans="8:23" x14ac:dyDescent="0.3">
      <c r="H4549" s="12">
        <f t="shared" si="575"/>
        <v>0</v>
      </c>
      <c r="I4549" s="2" t="str">
        <f t="shared" si="568"/>
        <v/>
      </c>
      <c r="J4549" s="2" t="str">
        <f>IF(ISBLANK(A4549),"",-SUM(I$3:I4549))</f>
        <v/>
      </c>
      <c r="K4549" s="2" t="str">
        <f t="shared" si="569"/>
        <v/>
      </c>
      <c r="L4549" s="7" t="str">
        <f t="shared" si="570"/>
        <v/>
      </c>
      <c r="M4549" s="7" t="str">
        <f>IF(ISBLANK(A4549),"",K4549/($M$1+SUM(K$3:K4548)))</f>
        <v/>
      </c>
      <c r="N4549" t="str">
        <f>IF(ISBLANK(A4549),"",IF(H4550=0,NETWORKDAYS($H$3,H4549,holiday!$B$2:$B$10),IF(DAY(H4549)&lt;DAY(H4550),NETWORKDAYS($H$3,H4549,holiday!$B$2:$B$10),0)))</f>
        <v/>
      </c>
      <c r="O4549" t="str">
        <f>IF(ISBLANK(A4549),"",SUMIF($A$3:$A4549,O$2,$B$3:$B4549))</f>
        <v/>
      </c>
      <c r="P4549" t="str">
        <f>IF(ISBLANK(A4549),"",SUMIF($A$3:$A4549,P$2,$B$3:$B4549))</f>
        <v/>
      </c>
      <c r="Q4549" t="str">
        <f>IF(ISBLANK(A4549),"",SUMIF($A$3:$A4549,Q$2,$B$3:$B4549))</f>
        <v/>
      </c>
      <c r="R4549" t="str">
        <f>IF(ISBLANK(A4549),"",SUMIF($A$3:$A4549,R$2,$B$3:$B4549))</f>
        <v/>
      </c>
      <c r="T4549" s="2" t="str">
        <f t="shared" si="571"/>
        <v/>
      </c>
      <c r="U4549" s="2" t="str">
        <f t="shared" si="572"/>
        <v/>
      </c>
      <c r="V4549" s="2" t="str">
        <f t="shared" si="573"/>
        <v/>
      </c>
      <c r="W4549" s="2" t="str">
        <f t="shared" si="574"/>
        <v/>
      </c>
    </row>
    <row r="4550" spans="8:23" x14ac:dyDescent="0.3">
      <c r="H4550" s="12">
        <f t="shared" si="575"/>
        <v>0</v>
      </c>
      <c r="I4550" s="2" t="str">
        <f t="shared" si="568"/>
        <v/>
      </c>
      <c r="J4550" s="2" t="str">
        <f>IF(ISBLANK(A4550),"",-SUM(I$3:I4550))</f>
        <v/>
      </c>
      <c r="K4550" s="2" t="str">
        <f t="shared" si="569"/>
        <v/>
      </c>
      <c r="L4550" s="7" t="str">
        <f t="shared" si="570"/>
        <v/>
      </c>
      <c r="M4550" s="7" t="str">
        <f>IF(ISBLANK(A4550),"",K4550/($M$1+SUM(K$3:K4549)))</f>
        <v/>
      </c>
      <c r="N4550" t="str">
        <f>IF(ISBLANK(A4550),"",IF(H4551=0,NETWORKDAYS($H$3,H4550,holiday!$B$2:$B$10),IF(DAY(H4550)&lt;DAY(H4551),NETWORKDAYS($H$3,H4550,holiday!$B$2:$B$10),0)))</f>
        <v/>
      </c>
      <c r="O4550" t="str">
        <f>IF(ISBLANK(A4550),"",SUMIF($A$3:$A4550,O$2,$B$3:$B4550))</f>
        <v/>
      </c>
      <c r="P4550" t="str">
        <f>IF(ISBLANK(A4550),"",SUMIF($A$3:$A4550,P$2,$B$3:$B4550))</f>
        <v/>
      </c>
      <c r="Q4550" t="str">
        <f>IF(ISBLANK(A4550),"",SUMIF($A$3:$A4550,Q$2,$B$3:$B4550))</f>
        <v/>
      </c>
      <c r="R4550" t="str">
        <f>IF(ISBLANK(A4550),"",SUMIF($A$3:$A4550,R$2,$B$3:$B4550))</f>
        <v/>
      </c>
      <c r="T4550" s="2" t="str">
        <f t="shared" si="571"/>
        <v/>
      </c>
      <c r="U4550" s="2" t="str">
        <f t="shared" si="572"/>
        <v/>
      </c>
      <c r="V4550" s="2" t="str">
        <f t="shared" si="573"/>
        <v/>
      </c>
      <c r="W4550" s="2" t="str">
        <f t="shared" si="574"/>
        <v/>
      </c>
    </row>
    <row r="4551" spans="8:23" x14ac:dyDescent="0.3">
      <c r="H4551" s="12">
        <f t="shared" si="575"/>
        <v>0</v>
      </c>
      <c r="I4551" s="2" t="str">
        <f t="shared" si="568"/>
        <v/>
      </c>
      <c r="J4551" s="2" t="str">
        <f>IF(ISBLANK(A4551),"",-SUM(I$3:I4551))</f>
        <v/>
      </c>
      <c r="K4551" s="2" t="str">
        <f t="shared" si="569"/>
        <v/>
      </c>
      <c r="L4551" s="7" t="str">
        <f t="shared" si="570"/>
        <v/>
      </c>
      <c r="M4551" s="7" t="str">
        <f>IF(ISBLANK(A4551),"",K4551/($M$1+SUM(K$3:K4550)))</f>
        <v/>
      </c>
      <c r="N4551" t="str">
        <f>IF(ISBLANK(A4551),"",IF(H4552=0,NETWORKDAYS($H$3,H4551,holiday!$B$2:$B$10),IF(DAY(H4551)&lt;DAY(H4552),NETWORKDAYS($H$3,H4551,holiday!$B$2:$B$10),0)))</f>
        <v/>
      </c>
      <c r="O4551" t="str">
        <f>IF(ISBLANK(A4551),"",SUMIF($A$3:$A4551,O$2,$B$3:$B4551))</f>
        <v/>
      </c>
      <c r="P4551" t="str">
        <f>IF(ISBLANK(A4551),"",SUMIF($A$3:$A4551,P$2,$B$3:$B4551))</f>
        <v/>
      </c>
      <c r="Q4551" t="str">
        <f>IF(ISBLANK(A4551),"",SUMIF($A$3:$A4551,Q$2,$B$3:$B4551))</f>
        <v/>
      </c>
      <c r="R4551" t="str">
        <f>IF(ISBLANK(A4551),"",SUMIF($A$3:$A4551,R$2,$B$3:$B4551))</f>
        <v/>
      </c>
      <c r="T4551" s="2" t="str">
        <f t="shared" si="571"/>
        <v/>
      </c>
      <c r="U4551" s="2" t="str">
        <f t="shared" si="572"/>
        <v/>
      </c>
      <c r="V4551" s="2" t="str">
        <f t="shared" si="573"/>
        <v/>
      </c>
      <c r="W4551" s="2" t="str">
        <f t="shared" si="574"/>
        <v/>
      </c>
    </row>
    <row r="4552" spans="8:23" x14ac:dyDescent="0.3">
      <c r="H4552" s="12">
        <f t="shared" si="575"/>
        <v>0</v>
      </c>
      <c r="I4552" s="2" t="str">
        <f t="shared" si="568"/>
        <v/>
      </c>
      <c r="J4552" s="2" t="str">
        <f>IF(ISBLANK(A4552),"",-SUM(I$3:I4552))</f>
        <v/>
      </c>
      <c r="K4552" s="2" t="str">
        <f t="shared" si="569"/>
        <v/>
      </c>
      <c r="L4552" s="7" t="str">
        <f t="shared" si="570"/>
        <v/>
      </c>
      <c r="M4552" s="7" t="str">
        <f>IF(ISBLANK(A4552),"",K4552/($M$1+SUM(K$3:K4551)))</f>
        <v/>
      </c>
      <c r="N4552" t="str">
        <f>IF(ISBLANK(A4552),"",IF(H4553=0,NETWORKDAYS($H$3,H4552,holiday!$B$2:$B$10),IF(DAY(H4552)&lt;DAY(H4553),NETWORKDAYS($H$3,H4552,holiday!$B$2:$B$10),0)))</f>
        <v/>
      </c>
      <c r="O4552" t="str">
        <f>IF(ISBLANK(A4552),"",SUMIF($A$3:$A4552,O$2,$B$3:$B4552))</f>
        <v/>
      </c>
      <c r="P4552" t="str">
        <f>IF(ISBLANK(A4552),"",SUMIF($A$3:$A4552,P$2,$B$3:$B4552))</f>
        <v/>
      </c>
      <c r="Q4552" t="str">
        <f>IF(ISBLANK(A4552),"",SUMIF($A$3:$A4552,Q$2,$B$3:$B4552))</f>
        <v/>
      </c>
      <c r="R4552" t="str">
        <f>IF(ISBLANK(A4552),"",SUMIF($A$3:$A4552,R$2,$B$3:$B4552))</f>
        <v/>
      </c>
      <c r="T4552" s="2" t="str">
        <f t="shared" si="571"/>
        <v/>
      </c>
      <c r="U4552" s="2" t="str">
        <f t="shared" si="572"/>
        <v/>
      </c>
      <c r="V4552" s="2" t="str">
        <f t="shared" si="573"/>
        <v/>
      </c>
      <c r="W4552" s="2" t="str">
        <f t="shared" si="574"/>
        <v/>
      </c>
    </row>
    <row r="4553" spans="8:23" x14ac:dyDescent="0.3">
      <c r="H4553" s="12">
        <f t="shared" si="575"/>
        <v>0</v>
      </c>
      <c r="I4553" s="2" t="str">
        <f t="shared" si="568"/>
        <v/>
      </c>
      <c r="J4553" s="2" t="str">
        <f>IF(ISBLANK(A4553),"",-SUM(I$3:I4553))</f>
        <v/>
      </c>
      <c r="K4553" s="2" t="str">
        <f t="shared" si="569"/>
        <v/>
      </c>
      <c r="L4553" s="7" t="str">
        <f t="shared" si="570"/>
        <v/>
      </c>
      <c r="M4553" s="7" t="str">
        <f>IF(ISBLANK(A4553),"",K4553/($M$1+SUM(K$3:K4552)))</f>
        <v/>
      </c>
      <c r="N4553" t="str">
        <f>IF(ISBLANK(A4553),"",IF(H4554=0,NETWORKDAYS($H$3,H4553,holiday!$B$2:$B$10),IF(DAY(H4553)&lt;DAY(H4554),NETWORKDAYS($H$3,H4553,holiday!$B$2:$B$10),0)))</f>
        <v/>
      </c>
      <c r="O4553" t="str">
        <f>IF(ISBLANK(A4553),"",SUMIF($A$3:$A4553,O$2,$B$3:$B4553))</f>
        <v/>
      </c>
      <c r="P4553" t="str">
        <f>IF(ISBLANK(A4553),"",SUMIF($A$3:$A4553,P$2,$B$3:$B4553))</f>
        <v/>
      </c>
      <c r="Q4553" t="str">
        <f>IF(ISBLANK(A4553),"",SUMIF($A$3:$A4553,Q$2,$B$3:$B4553))</f>
        <v/>
      </c>
      <c r="R4553" t="str">
        <f>IF(ISBLANK(A4553),"",SUMIF($A$3:$A4553,R$2,$B$3:$B4553))</f>
        <v/>
      </c>
      <c r="T4553" s="2" t="str">
        <f t="shared" si="571"/>
        <v/>
      </c>
      <c r="U4553" s="2" t="str">
        <f t="shared" si="572"/>
        <v/>
      </c>
      <c r="V4553" s="2" t="str">
        <f t="shared" si="573"/>
        <v/>
      </c>
      <c r="W4553" s="2" t="str">
        <f t="shared" si="574"/>
        <v/>
      </c>
    </row>
    <row r="4554" spans="8:23" x14ac:dyDescent="0.3">
      <c r="H4554" s="12">
        <f t="shared" si="575"/>
        <v>0</v>
      </c>
      <c r="I4554" s="2" t="str">
        <f t="shared" si="568"/>
        <v/>
      </c>
      <c r="J4554" s="2" t="str">
        <f>IF(ISBLANK(A4554),"",-SUM(I$3:I4554))</f>
        <v/>
      </c>
      <c r="K4554" s="2" t="str">
        <f t="shared" si="569"/>
        <v/>
      </c>
      <c r="L4554" s="7" t="str">
        <f t="shared" si="570"/>
        <v/>
      </c>
      <c r="M4554" s="7" t="str">
        <f>IF(ISBLANK(A4554),"",K4554/($M$1+SUM(K$3:K4553)))</f>
        <v/>
      </c>
      <c r="N4554" t="str">
        <f>IF(ISBLANK(A4554),"",IF(H4555=0,NETWORKDAYS($H$3,H4554,holiday!$B$2:$B$10),IF(DAY(H4554)&lt;DAY(H4555),NETWORKDAYS($H$3,H4554,holiday!$B$2:$B$10),0)))</f>
        <v/>
      </c>
      <c r="O4554" t="str">
        <f>IF(ISBLANK(A4554),"",SUMIF($A$3:$A4554,O$2,$B$3:$B4554))</f>
        <v/>
      </c>
      <c r="P4554" t="str">
        <f>IF(ISBLANK(A4554),"",SUMIF($A$3:$A4554,P$2,$B$3:$B4554))</f>
        <v/>
      </c>
      <c r="Q4554" t="str">
        <f>IF(ISBLANK(A4554),"",SUMIF($A$3:$A4554,Q$2,$B$3:$B4554))</f>
        <v/>
      </c>
      <c r="R4554" t="str">
        <f>IF(ISBLANK(A4554),"",SUMIF($A$3:$A4554,R$2,$B$3:$B4554))</f>
        <v/>
      </c>
      <c r="T4554" s="2" t="str">
        <f t="shared" si="571"/>
        <v/>
      </c>
      <c r="U4554" s="2" t="str">
        <f t="shared" si="572"/>
        <v/>
      </c>
      <c r="V4554" s="2" t="str">
        <f t="shared" si="573"/>
        <v/>
      </c>
      <c r="W4554" s="2" t="str">
        <f t="shared" si="574"/>
        <v/>
      </c>
    </row>
    <row r="4555" spans="8:23" x14ac:dyDescent="0.3">
      <c r="H4555" s="12">
        <f t="shared" si="575"/>
        <v>0</v>
      </c>
      <c r="I4555" s="2" t="str">
        <f t="shared" si="568"/>
        <v/>
      </c>
      <c r="J4555" s="2" t="str">
        <f>IF(ISBLANK(A4555),"",-SUM(I$3:I4555))</f>
        <v/>
      </c>
      <c r="K4555" s="2" t="str">
        <f t="shared" si="569"/>
        <v/>
      </c>
      <c r="L4555" s="7" t="str">
        <f t="shared" si="570"/>
        <v/>
      </c>
      <c r="M4555" s="7" t="str">
        <f>IF(ISBLANK(A4555),"",K4555/($M$1+SUM(K$3:K4554)))</f>
        <v/>
      </c>
      <c r="N4555" t="str">
        <f>IF(ISBLANK(A4555),"",IF(H4556=0,NETWORKDAYS($H$3,H4555,holiday!$B$2:$B$10),IF(DAY(H4555)&lt;DAY(H4556),NETWORKDAYS($H$3,H4555,holiday!$B$2:$B$10),0)))</f>
        <v/>
      </c>
      <c r="O4555" t="str">
        <f>IF(ISBLANK(A4555),"",SUMIF($A$3:$A4555,O$2,$B$3:$B4555))</f>
        <v/>
      </c>
      <c r="P4555" t="str">
        <f>IF(ISBLANK(A4555),"",SUMIF($A$3:$A4555,P$2,$B$3:$B4555))</f>
        <v/>
      </c>
      <c r="Q4555" t="str">
        <f>IF(ISBLANK(A4555),"",SUMIF($A$3:$A4555,Q$2,$B$3:$B4555))</f>
        <v/>
      </c>
      <c r="R4555" t="str">
        <f>IF(ISBLANK(A4555),"",SUMIF($A$3:$A4555,R$2,$B$3:$B4555))</f>
        <v/>
      </c>
      <c r="T4555" s="2" t="str">
        <f t="shared" si="571"/>
        <v/>
      </c>
      <c r="U4555" s="2" t="str">
        <f t="shared" si="572"/>
        <v/>
      </c>
      <c r="V4555" s="2" t="str">
        <f t="shared" si="573"/>
        <v/>
      </c>
      <c r="W4555" s="2" t="str">
        <f t="shared" si="574"/>
        <v/>
      </c>
    </row>
    <row r="4556" spans="8:23" x14ac:dyDescent="0.3">
      <c r="H4556" s="12">
        <f t="shared" si="575"/>
        <v>0</v>
      </c>
      <c r="I4556" s="2" t="str">
        <f t="shared" si="568"/>
        <v/>
      </c>
      <c r="J4556" s="2" t="str">
        <f>IF(ISBLANK(A4556),"",-SUM(I$3:I4556))</f>
        <v/>
      </c>
      <c r="K4556" s="2" t="str">
        <f t="shared" si="569"/>
        <v/>
      </c>
      <c r="L4556" s="7" t="str">
        <f t="shared" si="570"/>
        <v/>
      </c>
      <c r="M4556" s="7" t="str">
        <f>IF(ISBLANK(A4556),"",K4556/($M$1+SUM(K$3:K4555)))</f>
        <v/>
      </c>
      <c r="N4556" t="str">
        <f>IF(ISBLANK(A4556),"",IF(H4557=0,NETWORKDAYS($H$3,H4556,holiday!$B$2:$B$10),IF(DAY(H4556)&lt;DAY(H4557),NETWORKDAYS($H$3,H4556,holiday!$B$2:$B$10),0)))</f>
        <v/>
      </c>
      <c r="O4556" t="str">
        <f>IF(ISBLANK(A4556),"",SUMIF($A$3:$A4556,O$2,$B$3:$B4556))</f>
        <v/>
      </c>
      <c r="P4556" t="str">
        <f>IF(ISBLANK(A4556),"",SUMIF($A$3:$A4556,P$2,$B$3:$B4556))</f>
        <v/>
      </c>
      <c r="Q4556" t="str">
        <f>IF(ISBLANK(A4556),"",SUMIF($A$3:$A4556,Q$2,$B$3:$B4556))</f>
        <v/>
      </c>
      <c r="R4556" t="str">
        <f>IF(ISBLANK(A4556),"",SUMIF($A$3:$A4556,R$2,$B$3:$B4556))</f>
        <v/>
      </c>
      <c r="T4556" s="2" t="str">
        <f t="shared" si="571"/>
        <v/>
      </c>
      <c r="U4556" s="2" t="str">
        <f t="shared" si="572"/>
        <v/>
      </c>
      <c r="V4556" s="2" t="str">
        <f t="shared" si="573"/>
        <v/>
      </c>
      <c r="W4556" s="2" t="str">
        <f t="shared" si="574"/>
        <v/>
      </c>
    </row>
    <row r="4557" spans="8:23" x14ac:dyDescent="0.3">
      <c r="H4557" s="12">
        <f t="shared" si="575"/>
        <v>0</v>
      </c>
      <c r="I4557" s="2" t="str">
        <f t="shared" si="568"/>
        <v/>
      </c>
      <c r="J4557" s="2" t="str">
        <f>IF(ISBLANK(A4557),"",-SUM(I$3:I4557))</f>
        <v/>
      </c>
      <c r="K4557" s="2" t="str">
        <f t="shared" si="569"/>
        <v/>
      </c>
      <c r="L4557" s="7" t="str">
        <f t="shared" si="570"/>
        <v/>
      </c>
      <c r="M4557" s="7" t="str">
        <f>IF(ISBLANK(A4557),"",K4557/($M$1+SUM(K$3:K4556)))</f>
        <v/>
      </c>
      <c r="N4557" t="str">
        <f>IF(ISBLANK(A4557),"",IF(H4558=0,NETWORKDAYS($H$3,H4557,holiday!$B$2:$B$10),IF(DAY(H4557)&lt;DAY(H4558),NETWORKDAYS($H$3,H4557,holiday!$B$2:$B$10),0)))</f>
        <v/>
      </c>
      <c r="O4557" t="str">
        <f>IF(ISBLANK(A4557),"",SUMIF($A$3:$A4557,O$2,$B$3:$B4557))</f>
        <v/>
      </c>
      <c r="P4557" t="str">
        <f>IF(ISBLANK(A4557),"",SUMIF($A$3:$A4557,P$2,$B$3:$B4557))</f>
        <v/>
      </c>
      <c r="Q4557" t="str">
        <f>IF(ISBLANK(A4557),"",SUMIF($A$3:$A4557,Q$2,$B$3:$B4557))</f>
        <v/>
      </c>
      <c r="R4557" t="str">
        <f>IF(ISBLANK(A4557),"",SUMIF($A$3:$A4557,R$2,$B$3:$B4557))</f>
        <v/>
      </c>
      <c r="T4557" s="2" t="str">
        <f t="shared" si="571"/>
        <v/>
      </c>
      <c r="U4557" s="2" t="str">
        <f t="shared" si="572"/>
        <v/>
      </c>
      <c r="V4557" s="2" t="str">
        <f t="shared" si="573"/>
        <v/>
      </c>
      <c r="W4557" s="2" t="str">
        <f t="shared" si="574"/>
        <v/>
      </c>
    </row>
    <row r="4558" spans="8:23" x14ac:dyDescent="0.3">
      <c r="H4558" s="12">
        <f t="shared" si="575"/>
        <v>0</v>
      </c>
      <c r="I4558" s="2" t="str">
        <f t="shared" si="568"/>
        <v/>
      </c>
      <c r="J4558" s="2" t="str">
        <f>IF(ISBLANK(A4558),"",-SUM(I$3:I4558))</f>
        <v/>
      </c>
      <c r="K4558" s="2" t="str">
        <f t="shared" si="569"/>
        <v/>
      </c>
      <c r="L4558" s="7" t="str">
        <f t="shared" si="570"/>
        <v/>
      </c>
      <c r="M4558" s="7" t="str">
        <f>IF(ISBLANK(A4558),"",K4558/($M$1+SUM(K$3:K4557)))</f>
        <v/>
      </c>
      <c r="N4558" t="str">
        <f>IF(ISBLANK(A4558),"",IF(H4559=0,NETWORKDAYS($H$3,H4558,holiday!$B$2:$B$10),IF(DAY(H4558)&lt;DAY(H4559),NETWORKDAYS($H$3,H4558,holiday!$B$2:$B$10),0)))</f>
        <v/>
      </c>
      <c r="O4558" t="str">
        <f>IF(ISBLANK(A4558),"",SUMIF($A$3:$A4558,O$2,$B$3:$B4558))</f>
        <v/>
      </c>
      <c r="P4558" t="str">
        <f>IF(ISBLANK(A4558),"",SUMIF($A$3:$A4558,P$2,$B$3:$B4558))</f>
        <v/>
      </c>
      <c r="Q4558" t="str">
        <f>IF(ISBLANK(A4558),"",SUMIF($A$3:$A4558,Q$2,$B$3:$B4558))</f>
        <v/>
      </c>
      <c r="R4558" t="str">
        <f>IF(ISBLANK(A4558),"",SUMIF($A$3:$A4558,R$2,$B$3:$B4558))</f>
        <v/>
      </c>
      <c r="T4558" s="2" t="str">
        <f t="shared" si="571"/>
        <v/>
      </c>
      <c r="U4558" s="2" t="str">
        <f t="shared" si="572"/>
        <v/>
      </c>
      <c r="V4558" s="2" t="str">
        <f t="shared" si="573"/>
        <v/>
      </c>
      <c r="W4558" s="2" t="str">
        <f t="shared" si="574"/>
        <v/>
      </c>
    </row>
    <row r="4559" spans="8:23" x14ac:dyDescent="0.3">
      <c r="H4559" s="12">
        <f t="shared" si="575"/>
        <v>0</v>
      </c>
      <c r="I4559" s="2" t="str">
        <f t="shared" si="568"/>
        <v/>
      </c>
      <c r="J4559" s="2" t="str">
        <f>IF(ISBLANK(A4559),"",-SUM(I$3:I4559))</f>
        <v/>
      </c>
      <c r="K4559" s="2" t="str">
        <f t="shared" si="569"/>
        <v/>
      </c>
      <c r="L4559" s="7" t="str">
        <f t="shared" si="570"/>
        <v/>
      </c>
      <c r="M4559" s="7" t="str">
        <f>IF(ISBLANK(A4559),"",K4559/($M$1+SUM(K$3:K4558)))</f>
        <v/>
      </c>
      <c r="N4559" t="str">
        <f>IF(ISBLANK(A4559),"",IF(H4560=0,NETWORKDAYS($H$3,H4559,holiday!$B$2:$B$10),IF(DAY(H4559)&lt;DAY(H4560),NETWORKDAYS($H$3,H4559,holiday!$B$2:$B$10),0)))</f>
        <v/>
      </c>
      <c r="O4559" t="str">
        <f>IF(ISBLANK(A4559),"",SUMIF($A$3:$A4559,O$2,$B$3:$B4559))</f>
        <v/>
      </c>
      <c r="P4559" t="str">
        <f>IF(ISBLANK(A4559),"",SUMIF($A$3:$A4559,P$2,$B$3:$B4559))</f>
        <v/>
      </c>
      <c r="Q4559" t="str">
        <f>IF(ISBLANK(A4559),"",SUMIF($A$3:$A4559,Q$2,$B$3:$B4559))</f>
        <v/>
      </c>
      <c r="R4559" t="str">
        <f>IF(ISBLANK(A4559),"",SUMIF($A$3:$A4559,R$2,$B$3:$B4559))</f>
        <v/>
      </c>
      <c r="T4559" s="2" t="str">
        <f t="shared" si="571"/>
        <v/>
      </c>
      <c r="U4559" s="2" t="str">
        <f t="shared" si="572"/>
        <v/>
      </c>
      <c r="V4559" s="2" t="str">
        <f t="shared" si="573"/>
        <v/>
      </c>
      <c r="W4559" s="2" t="str">
        <f t="shared" si="574"/>
        <v/>
      </c>
    </row>
    <row r="4560" spans="8:23" x14ac:dyDescent="0.3">
      <c r="H4560" s="12">
        <f t="shared" si="575"/>
        <v>0</v>
      </c>
      <c r="I4560" s="2" t="str">
        <f t="shared" si="568"/>
        <v/>
      </c>
      <c r="J4560" s="2" t="str">
        <f>IF(ISBLANK(A4560),"",-SUM(I$3:I4560))</f>
        <v/>
      </c>
      <c r="K4560" s="2" t="str">
        <f t="shared" si="569"/>
        <v/>
      </c>
      <c r="L4560" s="7" t="str">
        <f t="shared" si="570"/>
        <v/>
      </c>
      <c r="M4560" s="7" t="str">
        <f>IF(ISBLANK(A4560),"",K4560/($M$1+SUM(K$3:K4559)))</f>
        <v/>
      </c>
      <c r="N4560" t="str">
        <f>IF(ISBLANK(A4560),"",IF(H4561=0,NETWORKDAYS($H$3,H4560,holiday!$B$2:$B$10),IF(DAY(H4560)&lt;DAY(H4561),NETWORKDAYS($H$3,H4560,holiday!$B$2:$B$10),0)))</f>
        <v/>
      </c>
      <c r="O4560" t="str">
        <f>IF(ISBLANK(A4560),"",SUMIF($A$3:$A4560,O$2,$B$3:$B4560))</f>
        <v/>
      </c>
      <c r="P4560" t="str">
        <f>IF(ISBLANK(A4560),"",SUMIF($A$3:$A4560,P$2,$B$3:$B4560))</f>
        <v/>
      </c>
      <c r="Q4560" t="str">
        <f>IF(ISBLANK(A4560),"",SUMIF($A$3:$A4560,Q$2,$B$3:$B4560))</f>
        <v/>
      </c>
      <c r="R4560" t="str">
        <f>IF(ISBLANK(A4560),"",SUMIF($A$3:$A4560,R$2,$B$3:$B4560))</f>
        <v/>
      </c>
      <c r="T4560" s="2" t="str">
        <f t="shared" si="571"/>
        <v/>
      </c>
      <c r="U4560" s="2" t="str">
        <f t="shared" si="572"/>
        <v/>
      </c>
      <c r="V4560" s="2" t="str">
        <f t="shared" si="573"/>
        <v/>
      </c>
      <c r="W4560" s="2" t="str">
        <f t="shared" si="574"/>
        <v/>
      </c>
    </row>
    <row r="4561" spans="8:23" x14ac:dyDescent="0.3">
      <c r="H4561" s="12">
        <f t="shared" si="575"/>
        <v>0</v>
      </c>
      <c r="I4561" s="2" t="str">
        <f t="shared" si="568"/>
        <v/>
      </c>
      <c r="J4561" s="2" t="str">
        <f>IF(ISBLANK(A4561),"",-SUM(I$3:I4561))</f>
        <v/>
      </c>
      <c r="K4561" s="2" t="str">
        <f t="shared" si="569"/>
        <v/>
      </c>
      <c r="L4561" s="7" t="str">
        <f t="shared" si="570"/>
        <v/>
      </c>
      <c r="M4561" s="7" t="str">
        <f>IF(ISBLANK(A4561),"",K4561/($M$1+SUM(K$3:K4560)))</f>
        <v/>
      </c>
      <c r="N4561" t="str">
        <f>IF(ISBLANK(A4561),"",IF(H4562=0,NETWORKDAYS($H$3,H4561,holiday!$B$2:$B$10),IF(DAY(H4561)&lt;DAY(H4562),NETWORKDAYS($H$3,H4561,holiday!$B$2:$B$10),0)))</f>
        <v/>
      </c>
      <c r="O4561" t="str">
        <f>IF(ISBLANK(A4561),"",SUMIF($A$3:$A4561,O$2,$B$3:$B4561))</f>
        <v/>
      </c>
      <c r="P4561" t="str">
        <f>IF(ISBLANK(A4561),"",SUMIF($A$3:$A4561,P$2,$B$3:$B4561))</f>
        <v/>
      </c>
      <c r="Q4561" t="str">
        <f>IF(ISBLANK(A4561),"",SUMIF($A$3:$A4561,Q$2,$B$3:$B4561))</f>
        <v/>
      </c>
      <c r="R4561" t="str">
        <f>IF(ISBLANK(A4561),"",SUMIF($A$3:$A4561,R$2,$B$3:$B4561))</f>
        <v/>
      </c>
      <c r="T4561" s="2" t="str">
        <f t="shared" si="571"/>
        <v/>
      </c>
      <c r="U4561" s="2" t="str">
        <f t="shared" si="572"/>
        <v/>
      </c>
      <c r="V4561" s="2" t="str">
        <f t="shared" si="573"/>
        <v/>
      </c>
      <c r="W4561" s="2" t="str">
        <f t="shared" si="574"/>
        <v/>
      </c>
    </row>
    <row r="4562" spans="8:23" x14ac:dyDescent="0.3">
      <c r="H4562" s="12">
        <f t="shared" si="575"/>
        <v>0</v>
      </c>
      <c r="I4562" s="2" t="str">
        <f t="shared" si="568"/>
        <v/>
      </c>
      <c r="J4562" s="2" t="str">
        <f>IF(ISBLANK(A4562),"",-SUM(I$3:I4562))</f>
        <v/>
      </c>
      <c r="K4562" s="2" t="str">
        <f t="shared" si="569"/>
        <v/>
      </c>
      <c r="L4562" s="7" t="str">
        <f t="shared" si="570"/>
        <v/>
      </c>
      <c r="M4562" s="7" t="str">
        <f>IF(ISBLANK(A4562),"",K4562/($M$1+SUM(K$3:K4561)))</f>
        <v/>
      </c>
      <c r="N4562" t="str">
        <f>IF(ISBLANK(A4562),"",IF(H4563=0,NETWORKDAYS($H$3,H4562,holiday!$B$2:$B$10),IF(DAY(H4562)&lt;DAY(H4563),NETWORKDAYS($H$3,H4562,holiday!$B$2:$B$10),0)))</f>
        <v/>
      </c>
      <c r="O4562" t="str">
        <f>IF(ISBLANK(A4562),"",SUMIF($A$3:$A4562,O$2,$B$3:$B4562))</f>
        <v/>
      </c>
      <c r="P4562" t="str">
        <f>IF(ISBLANK(A4562),"",SUMIF($A$3:$A4562,P$2,$B$3:$B4562))</f>
        <v/>
      </c>
      <c r="Q4562" t="str">
        <f>IF(ISBLANK(A4562),"",SUMIF($A$3:$A4562,Q$2,$B$3:$B4562))</f>
        <v/>
      </c>
      <c r="R4562" t="str">
        <f>IF(ISBLANK(A4562),"",SUMIF($A$3:$A4562,R$2,$B$3:$B4562))</f>
        <v/>
      </c>
      <c r="T4562" s="2" t="str">
        <f t="shared" si="571"/>
        <v/>
      </c>
      <c r="U4562" s="2" t="str">
        <f t="shared" si="572"/>
        <v/>
      </c>
      <c r="V4562" s="2" t="str">
        <f t="shared" si="573"/>
        <v/>
      </c>
      <c r="W4562" s="2" t="str">
        <f t="shared" si="574"/>
        <v/>
      </c>
    </row>
    <row r="4563" spans="8:23" x14ac:dyDescent="0.3">
      <c r="H4563" s="12">
        <f t="shared" si="575"/>
        <v>0</v>
      </c>
      <c r="I4563" s="2" t="str">
        <f t="shared" si="568"/>
        <v/>
      </c>
      <c r="J4563" s="2" t="str">
        <f>IF(ISBLANK(A4563),"",-SUM(I$3:I4563))</f>
        <v/>
      </c>
      <c r="K4563" s="2" t="str">
        <f t="shared" si="569"/>
        <v/>
      </c>
      <c r="L4563" s="7" t="str">
        <f t="shared" si="570"/>
        <v/>
      </c>
      <c r="M4563" s="7" t="str">
        <f>IF(ISBLANK(A4563),"",K4563/($M$1+SUM(K$3:K4562)))</f>
        <v/>
      </c>
      <c r="N4563" t="str">
        <f>IF(ISBLANK(A4563),"",IF(H4564=0,NETWORKDAYS($H$3,H4563,holiday!$B$2:$B$10),IF(DAY(H4563)&lt;DAY(H4564),NETWORKDAYS($H$3,H4563,holiday!$B$2:$B$10),0)))</f>
        <v/>
      </c>
      <c r="O4563" t="str">
        <f>IF(ISBLANK(A4563),"",SUMIF($A$3:$A4563,O$2,$B$3:$B4563))</f>
        <v/>
      </c>
      <c r="P4563" t="str">
        <f>IF(ISBLANK(A4563),"",SUMIF($A$3:$A4563,P$2,$B$3:$B4563))</f>
        <v/>
      </c>
      <c r="Q4563" t="str">
        <f>IF(ISBLANK(A4563),"",SUMIF($A$3:$A4563,Q$2,$B$3:$B4563))</f>
        <v/>
      </c>
      <c r="R4563" t="str">
        <f>IF(ISBLANK(A4563),"",SUMIF($A$3:$A4563,R$2,$B$3:$B4563))</f>
        <v/>
      </c>
      <c r="T4563" s="2" t="str">
        <f t="shared" si="571"/>
        <v/>
      </c>
      <c r="U4563" s="2" t="str">
        <f t="shared" si="572"/>
        <v/>
      </c>
      <c r="V4563" s="2" t="str">
        <f t="shared" si="573"/>
        <v/>
      </c>
      <c r="W4563" s="2" t="str">
        <f t="shared" si="574"/>
        <v/>
      </c>
    </row>
    <row r="4564" spans="8:23" x14ac:dyDescent="0.3">
      <c r="H4564" s="12">
        <f t="shared" si="575"/>
        <v>0</v>
      </c>
      <c r="I4564" s="2" t="str">
        <f t="shared" si="568"/>
        <v/>
      </c>
      <c r="J4564" s="2" t="str">
        <f>IF(ISBLANK(A4564),"",-SUM(I$3:I4564))</f>
        <v/>
      </c>
      <c r="K4564" s="2" t="str">
        <f t="shared" si="569"/>
        <v/>
      </c>
      <c r="L4564" s="7" t="str">
        <f t="shared" si="570"/>
        <v/>
      </c>
      <c r="M4564" s="7" t="str">
        <f>IF(ISBLANK(A4564),"",K4564/($M$1+SUM(K$3:K4563)))</f>
        <v/>
      </c>
      <c r="N4564" t="str">
        <f>IF(ISBLANK(A4564),"",IF(H4565=0,NETWORKDAYS($H$3,H4564,holiday!$B$2:$B$10),IF(DAY(H4564)&lt;DAY(H4565),NETWORKDAYS($H$3,H4564,holiday!$B$2:$B$10),0)))</f>
        <v/>
      </c>
      <c r="O4564" t="str">
        <f>IF(ISBLANK(A4564),"",SUMIF($A$3:$A4564,O$2,$B$3:$B4564))</f>
        <v/>
      </c>
      <c r="P4564" t="str">
        <f>IF(ISBLANK(A4564),"",SUMIF($A$3:$A4564,P$2,$B$3:$B4564))</f>
        <v/>
      </c>
      <c r="Q4564" t="str">
        <f>IF(ISBLANK(A4564),"",SUMIF($A$3:$A4564,Q$2,$B$3:$B4564))</f>
        <v/>
      </c>
      <c r="R4564" t="str">
        <f>IF(ISBLANK(A4564),"",SUMIF($A$3:$A4564,R$2,$B$3:$B4564))</f>
        <v/>
      </c>
      <c r="T4564" s="2" t="str">
        <f t="shared" si="571"/>
        <v/>
      </c>
      <c r="U4564" s="2" t="str">
        <f t="shared" si="572"/>
        <v/>
      </c>
      <c r="V4564" s="2" t="str">
        <f t="shared" si="573"/>
        <v/>
      </c>
      <c r="W4564" s="2" t="str">
        <f t="shared" si="574"/>
        <v/>
      </c>
    </row>
    <row r="4565" spans="8:23" x14ac:dyDescent="0.3">
      <c r="H4565" s="12">
        <f t="shared" si="575"/>
        <v>0</v>
      </c>
      <c r="I4565" s="2" t="str">
        <f t="shared" si="568"/>
        <v/>
      </c>
      <c r="J4565" s="2" t="str">
        <f>IF(ISBLANK(A4565),"",-SUM(I$3:I4565))</f>
        <v/>
      </c>
      <c r="K4565" s="2" t="str">
        <f t="shared" si="569"/>
        <v/>
      </c>
      <c r="L4565" s="7" t="str">
        <f t="shared" si="570"/>
        <v/>
      </c>
      <c r="M4565" s="7" t="str">
        <f>IF(ISBLANK(A4565),"",K4565/($M$1+SUM(K$3:K4564)))</f>
        <v/>
      </c>
      <c r="N4565" t="str">
        <f>IF(ISBLANK(A4565),"",IF(H4566=0,NETWORKDAYS($H$3,H4565,holiday!$B$2:$B$10),IF(DAY(H4565)&lt;DAY(H4566),NETWORKDAYS($H$3,H4565,holiday!$B$2:$B$10),0)))</f>
        <v/>
      </c>
      <c r="O4565" t="str">
        <f>IF(ISBLANK(A4565),"",SUMIF($A$3:$A4565,O$2,$B$3:$B4565))</f>
        <v/>
      </c>
      <c r="P4565" t="str">
        <f>IF(ISBLANK(A4565),"",SUMIF($A$3:$A4565,P$2,$B$3:$B4565))</f>
        <v/>
      </c>
      <c r="Q4565" t="str">
        <f>IF(ISBLANK(A4565),"",SUMIF($A$3:$A4565,Q$2,$B$3:$B4565))</f>
        <v/>
      </c>
      <c r="R4565" t="str">
        <f>IF(ISBLANK(A4565),"",SUMIF($A$3:$A4565,R$2,$B$3:$B4565))</f>
        <v/>
      </c>
      <c r="T4565" s="2" t="str">
        <f t="shared" si="571"/>
        <v/>
      </c>
      <c r="U4565" s="2" t="str">
        <f t="shared" si="572"/>
        <v/>
      </c>
      <c r="V4565" s="2" t="str">
        <f t="shared" si="573"/>
        <v/>
      </c>
      <c r="W4565" s="2" t="str">
        <f t="shared" si="574"/>
        <v/>
      </c>
    </row>
    <row r="4566" spans="8:23" x14ac:dyDescent="0.3">
      <c r="H4566" s="12">
        <f t="shared" si="575"/>
        <v>0</v>
      </c>
      <c r="I4566" s="2" t="str">
        <f t="shared" si="568"/>
        <v/>
      </c>
      <c r="J4566" s="2" t="str">
        <f>IF(ISBLANK(A4566),"",-SUM(I$3:I4566))</f>
        <v/>
      </c>
      <c r="K4566" s="2" t="str">
        <f t="shared" si="569"/>
        <v/>
      </c>
      <c r="L4566" s="7" t="str">
        <f t="shared" si="570"/>
        <v/>
      </c>
      <c r="M4566" s="7" t="str">
        <f>IF(ISBLANK(A4566),"",K4566/($M$1+SUM(K$3:K4565)))</f>
        <v/>
      </c>
      <c r="N4566" t="str">
        <f>IF(ISBLANK(A4566),"",IF(H4567=0,NETWORKDAYS($H$3,H4566,holiday!$B$2:$B$10),IF(DAY(H4566)&lt;DAY(H4567),NETWORKDAYS($H$3,H4566,holiday!$B$2:$B$10),0)))</f>
        <v/>
      </c>
      <c r="O4566" t="str">
        <f>IF(ISBLANK(A4566),"",SUMIF($A$3:$A4566,O$2,$B$3:$B4566))</f>
        <v/>
      </c>
      <c r="P4566" t="str">
        <f>IF(ISBLANK(A4566),"",SUMIF($A$3:$A4566,P$2,$B$3:$B4566))</f>
        <v/>
      </c>
      <c r="Q4566" t="str">
        <f>IF(ISBLANK(A4566),"",SUMIF($A$3:$A4566,Q$2,$B$3:$B4566))</f>
        <v/>
      </c>
      <c r="R4566" t="str">
        <f>IF(ISBLANK(A4566),"",SUMIF($A$3:$A4566,R$2,$B$3:$B4566))</f>
        <v/>
      </c>
      <c r="T4566" s="2" t="str">
        <f t="shared" si="571"/>
        <v/>
      </c>
      <c r="U4566" s="2" t="str">
        <f t="shared" si="572"/>
        <v/>
      </c>
      <c r="V4566" s="2" t="str">
        <f t="shared" si="573"/>
        <v/>
      </c>
      <c r="W4566" s="2" t="str">
        <f t="shared" si="574"/>
        <v/>
      </c>
    </row>
    <row r="4567" spans="8:23" x14ac:dyDescent="0.3">
      <c r="H4567" s="12">
        <f t="shared" si="575"/>
        <v>0</v>
      </c>
      <c r="I4567" s="2" t="str">
        <f t="shared" si="568"/>
        <v/>
      </c>
      <c r="J4567" s="2" t="str">
        <f>IF(ISBLANK(A4567),"",-SUM(I$3:I4567))</f>
        <v/>
      </c>
      <c r="K4567" s="2" t="str">
        <f t="shared" si="569"/>
        <v/>
      </c>
      <c r="L4567" s="7" t="str">
        <f t="shared" si="570"/>
        <v/>
      </c>
      <c r="M4567" s="7" t="str">
        <f>IF(ISBLANK(A4567),"",K4567/($M$1+SUM(K$3:K4566)))</f>
        <v/>
      </c>
      <c r="N4567" t="str">
        <f>IF(ISBLANK(A4567),"",IF(H4568=0,NETWORKDAYS($H$3,H4567,holiday!$B$2:$B$10),IF(DAY(H4567)&lt;DAY(H4568),NETWORKDAYS($H$3,H4567,holiday!$B$2:$B$10),0)))</f>
        <v/>
      </c>
      <c r="O4567" t="str">
        <f>IF(ISBLANK(A4567),"",SUMIF($A$3:$A4567,O$2,$B$3:$B4567))</f>
        <v/>
      </c>
      <c r="P4567" t="str">
        <f>IF(ISBLANK(A4567),"",SUMIF($A$3:$A4567,P$2,$B$3:$B4567))</f>
        <v/>
      </c>
      <c r="Q4567" t="str">
        <f>IF(ISBLANK(A4567),"",SUMIF($A$3:$A4567,Q$2,$B$3:$B4567))</f>
        <v/>
      </c>
      <c r="R4567" t="str">
        <f>IF(ISBLANK(A4567),"",SUMIF($A$3:$A4567,R$2,$B$3:$B4567))</f>
        <v/>
      </c>
      <c r="T4567" s="2" t="str">
        <f t="shared" si="571"/>
        <v/>
      </c>
      <c r="U4567" s="2" t="str">
        <f t="shared" si="572"/>
        <v/>
      </c>
      <c r="V4567" s="2" t="str">
        <f t="shared" si="573"/>
        <v/>
      </c>
      <c r="W4567" s="2" t="str">
        <f t="shared" si="574"/>
        <v/>
      </c>
    </row>
    <row r="4568" spans="8:23" x14ac:dyDescent="0.3">
      <c r="H4568" s="12">
        <f t="shared" si="575"/>
        <v>0</v>
      </c>
      <c r="I4568" s="2" t="str">
        <f t="shared" si="568"/>
        <v/>
      </c>
      <c r="J4568" s="2" t="str">
        <f>IF(ISBLANK(A4568),"",-SUM(I$3:I4568))</f>
        <v/>
      </c>
      <c r="K4568" s="2" t="str">
        <f t="shared" si="569"/>
        <v/>
      </c>
      <c r="L4568" s="7" t="str">
        <f t="shared" si="570"/>
        <v/>
      </c>
      <c r="M4568" s="7" t="str">
        <f>IF(ISBLANK(A4568),"",K4568/($M$1+SUM(K$3:K4567)))</f>
        <v/>
      </c>
      <c r="N4568" t="str">
        <f>IF(ISBLANK(A4568),"",IF(H4569=0,NETWORKDAYS($H$3,H4568,holiday!$B$2:$B$10),IF(DAY(H4568)&lt;DAY(H4569),NETWORKDAYS($H$3,H4568,holiday!$B$2:$B$10),0)))</f>
        <v/>
      </c>
      <c r="O4568" t="str">
        <f>IF(ISBLANK(A4568),"",SUMIF($A$3:$A4568,O$2,$B$3:$B4568))</f>
        <v/>
      </c>
      <c r="P4568" t="str">
        <f>IF(ISBLANK(A4568),"",SUMIF($A$3:$A4568,P$2,$B$3:$B4568))</f>
        <v/>
      </c>
      <c r="Q4568" t="str">
        <f>IF(ISBLANK(A4568),"",SUMIF($A$3:$A4568,Q$2,$B$3:$B4568))</f>
        <v/>
      </c>
      <c r="R4568" t="str">
        <f>IF(ISBLANK(A4568),"",SUMIF($A$3:$A4568,R$2,$B$3:$B4568))</f>
        <v/>
      </c>
      <c r="T4568" s="2" t="str">
        <f t="shared" si="571"/>
        <v/>
      </c>
      <c r="U4568" s="2" t="str">
        <f t="shared" si="572"/>
        <v/>
      </c>
      <c r="V4568" s="2" t="str">
        <f t="shared" si="573"/>
        <v/>
      </c>
      <c r="W4568" s="2" t="str">
        <f t="shared" si="574"/>
        <v/>
      </c>
    </row>
    <row r="4569" spans="8:23" x14ac:dyDescent="0.3">
      <c r="H4569" s="12">
        <f t="shared" si="575"/>
        <v>0</v>
      </c>
      <c r="I4569" s="2" t="str">
        <f t="shared" si="568"/>
        <v/>
      </c>
      <c r="J4569" s="2" t="str">
        <f>IF(ISBLANK(A4569),"",-SUM(I$3:I4569))</f>
        <v/>
      </c>
      <c r="K4569" s="2" t="str">
        <f t="shared" si="569"/>
        <v/>
      </c>
      <c r="L4569" s="7" t="str">
        <f t="shared" si="570"/>
        <v/>
      </c>
      <c r="M4569" s="7" t="str">
        <f>IF(ISBLANK(A4569),"",K4569/($M$1+SUM(K$3:K4568)))</f>
        <v/>
      </c>
      <c r="N4569" t="str">
        <f>IF(ISBLANK(A4569),"",IF(H4570=0,NETWORKDAYS($H$3,H4569,holiday!$B$2:$B$10),IF(DAY(H4569)&lt;DAY(H4570),NETWORKDAYS($H$3,H4569,holiday!$B$2:$B$10),0)))</f>
        <v/>
      </c>
      <c r="O4569" t="str">
        <f>IF(ISBLANK(A4569),"",SUMIF($A$3:$A4569,O$2,$B$3:$B4569))</f>
        <v/>
      </c>
      <c r="P4569" t="str">
        <f>IF(ISBLANK(A4569),"",SUMIF($A$3:$A4569,P$2,$B$3:$B4569))</f>
        <v/>
      </c>
      <c r="Q4569" t="str">
        <f>IF(ISBLANK(A4569),"",SUMIF($A$3:$A4569,Q$2,$B$3:$B4569))</f>
        <v/>
      </c>
      <c r="R4569" t="str">
        <f>IF(ISBLANK(A4569),"",SUMIF($A$3:$A4569,R$2,$B$3:$B4569))</f>
        <v/>
      </c>
      <c r="T4569" s="2" t="str">
        <f t="shared" si="571"/>
        <v/>
      </c>
      <c r="U4569" s="2" t="str">
        <f t="shared" si="572"/>
        <v/>
      </c>
      <c r="V4569" s="2" t="str">
        <f t="shared" si="573"/>
        <v/>
      </c>
      <c r="W4569" s="2" t="str">
        <f t="shared" si="574"/>
        <v/>
      </c>
    </row>
    <row r="4570" spans="8:23" x14ac:dyDescent="0.3">
      <c r="H4570" s="12">
        <f t="shared" si="575"/>
        <v>0</v>
      </c>
      <c r="I4570" s="2" t="str">
        <f t="shared" si="568"/>
        <v/>
      </c>
      <c r="J4570" s="2" t="str">
        <f>IF(ISBLANK(A4570),"",-SUM(I$3:I4570))</f>
        <v/>
      </c>
      <c r="K4570" s="2" t="str">
        <f t="shared" si="569"/>
        <v/>
      </c>
      <c r="L4570" s="7" t="str">
        <f t="shared" si="570"/>
        <v/>
      </c>
      <c r="M4570" s="7" t="str">
        <f>IF(ISBLANK(A4570),"",K4570/($M$1+SUM(K$3:K4569)))</f>
        <v/>
      </c>
      <c r="N4570" t="str">
        <f>IF(ISBLANK(A4570),"",IF(H4571=0,NETWORKDAYS($H$3,H4570,holiday!$B$2:$B$10),IF(DAY(H4570)&lt;DAY(H4571),NETWORKDAYS($H$3,H4570,holiday!$B$2:$B$10),0)))</f>
        <v/>
      </c>
      <c r="O4570" t="str">
        <f>IF(ISBLANK(A4570),"",SUMIF($A$3:$A4570,O$2,$B$3:$B4570))</f>
        <v/>
      </c>
      <c r="P4570" t="str">
        <f>IF(ISBLANK(A4570),"",SUMIF($A$3:$A4570,P$2,$B$3:$B4570))</f>
        <v/>
      </c>
      <c r="Q4570" t="str">
        <f>IF(ISBLANK(A4570),"",SUMIF($A$3:$A4570,Q$2,$B$3:$B4570))</f>
        <v/>
      </c>
      <c r="R4570" t="str">
        <f>IF(ISBLANK(A4570),"",SUMIF($A$3:$A4570,R$2,$B$3:$B4570))</f>
        <v/>
      </c>
      <c r="T4570" s="2" t="str">
        <f t="shared" si="571"/>
        <v/>
      </c>
      <c r="U4570" s="2" t="str">
        <f t="shared" si="572"/>
        <v/>
      </c>
      <c r="V4570" s="2" t="str">
        <f t="shared" si="573"/>
        <v/>
      </c>
      <c r="W4570" s="2" t="str">
        <f t="shared" si="574"/>
        <v/>
      </c>
    </row>
    <row r="4571" spans="8:23" x14ac:dyDescent="0.3">
      <c r="H4571" s="12">
        <f t="shared" si="575"/>
        <v>0</v>
      </c>
      <c r="I4571" s="2" t="str">
        <f t="shared" si="568"/>
        <v/>
      </c>
      <c r="J4571" s="2" t="str">
        <f>IF(ISBLANK(A4571),"",-SUM(I$3:I4571))</f>
        <v/>
      </c>
      <c r="K4571" s="2" t="str">
        <f t="shared" si="569"/>
        <v/>
      </c>
      <c r="L4571" s="7" t="str">
        <f t="shared" si="570"/>
        <v/>
      </c>
      <c r="M4571" s="7" t="str">
        <f>IF(ISBLANK(A4571),"",K4571/($M$1+SUM(K$3:K4570)))</f>
        <v/>
      </c>
      <c r="N4571" t="str">
        <f>IF(ISBLANK(A4571),"",IF(H4572=0,NETWORKDAYS($H$3,H4571,holiday!$B$2:$B$10),IF(DAY(H4571)&lt;DAY(H4572),NETWORKDAYS($H$3,H4571,holiday!$B$2:$B$10),0)))</f>
        <v/>
      </c>
      <c r="O4571" t="str">
        <f>IF(ISBLANK(A4571),"",SUMIF($A$3:$A4571,O$2,$B$3:$B4571))</f>
        <v/>
      </c>
      <c r="P4571" t="str">
        <f>IF(ISBLANK(A4571),"",SUMIF($A$3:$A4571,P$2,$B$3:$B4571))</f>
        <v/>
      </c>
      <c r="Q4571" t="str">
        <f>IF(ISBLANK(A4571),"",SUMIF($A$3:$A4571,Q$2,$B$3:$B4571))</f>
        <v/>
      </c>
      <c r="R4571" t="str">
        <f>IF(ISBLANK(A4571),"",SUMIF($A$3:$A4571,R$2,$B$3:$B4571))</f>
        <v/>
      </c>
      <c r="T4571" s="2" t="str">
        <f t="shared" si="571"/>
        <v/>
      </c>
      <c r="U4571" s="2" t="str">
        <f t="shared" si="572"/>
        <v/>
      </c>
      <c r="V4571" s="2" t="str">
        <f t="shared" si="573"/>
        <v/>
      </c>
      <c r="W4571" s="2" t="str">
        <f t="shared" si="574"/>
        <v/>
      </c>
    </row>
    <row r="4572" spans="8:23" x14ac:dyDescent="0.3">
      <c r="H4572" s="12">
        <f t="shared" si="575"/>
        <v>0</v>
      </c>
      <c r="I4572" s="2" t="str">
        <f t="shared" si="568"/>
        <v/>
      </c>
      <c r="J4572" s="2" t="str">
        <f>IF(ISBLANK(A4572),"",-SUM(I$3:I4572))</f>
        <v/>
      </c>
      <c r="K4572" s="2" t="str">
        <f t="shared" si="569"/>
        <v/>
      </c>
      <c r="L4572" s="7" t="str">
        <f t="shared" si="570"/>
        <v/>
      </c>
      <c r="M4572" s="7" t="str">
        <f>IF(ISBLANK(A4572),"",K4572/($M$1+SUM(K$3:K4571)))</f>
        <v/>
      </c>
      <c r="N4572" t="str">
        <f>IF(ISBLANK(A4572),"",IF(H4573=0,NETWORKDAYS($H$3,H4572,holiday!$B$2:$B$10),IF(DAY(H4572)&lt;DAY(H4573),NETWORKDAYS($H$3,H4572,holiday!$B$2:$B$10),0)))</f>
        <v/>
      </c>
      <c r="O4572" t="str">
        <f>IF(ISBLANK(A4572),"",SUMIF($A$3:$A4572,O$2,$B$3:$B4572))</f>
        <v/>
      </c>
      <c r="P4572" t="str">
        <f>IF(ISBLANK(A4572),"",SUMIF($A$3:$A4572,P$2,$B$3:$B4572))</f>
        <v/>
      </c>
      <c r="Q4572" t="str">
        <f>IF(ISBLANK(A4572),"",SUMIF($A$3:$A4572,Q$2,$B$3:$B4572))</f>
        <v/>
      </c>
      <c r="R4572" t="str">
        <f>IF(ISBLANK(A4572),"",SUMIF($A$3:$A4572,R$2,$B$3:$B4572))</f>
        <v/>
      </c>
      <c r="T4572" s="2" t="str">
        <f t="shared" si="571"/>
        <v/>
      </c>
      <c r="U4572" s="2" t="str">
        <f t="shared" si="572"/>
        <v/>
      </c>
      <c r="V4572" s="2" t="str">
        <f t="shared" si="573"/>
        <v/>
      </c>
      <c r="W4572" s="2" t="str">
        <f t="shared" si="574"/>
        <v/>
      </c>
    </row>
    <row r="4573" spans="8:23" x14ac:dyDescent="0.3">
      <c r="H4573" s="12">
        <f t="shared" si="575"/>
        <v>0</v>
      </c>
      <c r="I4573" s="2" t="str">
        <f t="shared" si="568"/>
        <v/>
      </c>
      <c r="J4573" s="2" t="str">
        <f>IF(ISBLANK(A4573),"",-SUM(I$3:I4573))</f>
        <v/>
      </c>
      <c r="K4573" s="2" t="str">
        <f t="shared" si="569"/>
        <v/>
      </c>
      <c r="L4573" s="7" t="str">
        <f t="shared" si="570"/>
        <v/>
      </c>
      <c r="M4573" s="7" t="str">
        <f>IF(ISBLANK(A4573),"",K4573/($M$1+SUM(K$3:K4572)))</f>
        <v/>
      </c>
      <c r="N4573" t="str">
        <f>IF(ISBLANK(A4573),"",IF(H4574=0,NETWORKDAYS($H$3,H4573,holiday!$B$2:$B$10),IF(DAY(H4573)&lt;DAY(H4574),NETWORKDAYS($H$3,H4573,holiday!$B$2:$B$10),0)))</f>
        <v/>
      </c>
      <c r="O4573" t="str">
        <f>IF(ISBLANK(A4573),"",SUMIF($A$3:$A4573,O$2,$B$3:$B4573))</f>
        <v/>
      </c>
      <c r="P4573" t="str">
        <f>IF(ISBLANK(A4573),"",SUMIF($A$3:$A4573,P$2,$B$3:$B4573))</f>
        <v/>
      </c>
      <c r="Q4573" t="str">
        <f>IF(ISBLANK(A4573),"",SUMIF($A$3:$A4573,Q$2,$B$3:$B4573))</f>
        <v/>
      </c>
      <c r="R4573" t="str">
        <f>IF(ISBLANK(A4573),"",SUMIF($A$3:$A4573,R$2,$B$3:$B4573))</f>
        <v/>
      </c>
      <c r="T4573" s="2" t="str">
        <f t="shared" si="571"/>
        <v/>
      </c>
      <c r="U4573" s="2" t="str">
        <f t="shared" si="572"/>
        <v/>
      </c>
      <c r="V4573" s="2" t="str">
        <f t="shared" si="573"/>
        <v/>
      </c>
      <c r="W4573" s="2" t="str">
        <f t="shared" si="574"/>
        <v/>
      </c>
    </row>
    <row r="4574" spans="8:23" x14ac:dyDescent="0.3">
      <c r="H4574" s="12">
        <f t="shared" si="575"/>
        <v>0</v>
      </c>
      <c r="I4574" s="2" t="str">
        <f t="shared" si="568"/>
        <v/>
      </c>
      <c r="J4574" s="2" t="str">
        <f>IF(ISBLANK(A4574),"",-SUM(I$3:I4574))</f>
        <v/>
      </c>
      <c r="K4574" s="2" t="str">
        <f t="shared" si="569"/>
        <v/>
      </c>
      <c r="L4574" s="7" t="str">
        <f t="shared" si="570"/>
        <v/>
      </c>
      <c r="M4574" s="7" t="str">
        <f>IF(ISBLANK(A4574),"",K4574/($M$1+SUM(K$3:K4573)))</f>
        <v/>
      </c>
      <c r="N4574" t="str">
        <f>IF(ISBLANK(A4574),"",IF(H4575=0,NETWORKDAYS($H$3,H4574,holiday!$B$2:$B$10),IF(DAY(H4574)&lt;DAY(H4575),NETWORKDAYS($H$3,H4574,holiday!$B$2:$B$10),0)))</f>
        <v/>
      </c>
      <c r="O4574" t="str">
        <f>IF(ISBLANK(A4574),"",SUMIF($A$3:$A4574,O$2,$B$3:$B4574))</f>
        <v/>
      </c>
      <c r="P4574" t="str">
        <f>IF(ISBLANK(A4574),"",SUMIF($A$3:$A4574,P$2,$B$3:$B4574))</f>
        <v/>
      </c>
      <c r="Q4574" t="str">
        <f>IF(ISBLANK(A4574),"",SUMIF($A$3:$A4574,Q$2,$B$3:$B4574))</f>
        <v/>
      </c>
      <c r="R4574" t="str">
        <f>IF(ISBLANK(A4574),"",SUMIF($A$3:$A4574,R$2,$B$3:$B4574))</f>
        <v/>
      </c>
      <c r="T4574" s="2" t="str">
        <f t="shared" si="571"/>
        <v/>
      </c>
      <c r="U4574" s="2" t="str">
        <f t="shared" si="572"/>
        <v/>
      </c>
      <c r="V4574" s="2" t="str">
        <f t="shared" si="573"/>
        <v/>
      </c>
      <c r="W4574" s="2" t="str">
        <f t="shared" si="574"/>
        <v/>
      </c>
    </row>
    <row r="4575" spans="8:23" x14ac:dyDescent="0.3">
      <c r="H4575" s="12">
        <f t="shared" si="575"/>
        <v>0</v>
      </c>
      <c r="I4575" s="2" t="str">
        <f t="shared" si="568"/>
        <v/>
      </c>
      <c r="J4575" s="2" t="str">
        <f>IF(ISBLANK(A4575),"",-SUM(I$3:I4575))</f>
        <v/>
      </c>
      <c r="K4575" s="2" t="str">
        <f t="shared" si="569"/>
        <v/>
      </c>
      <c r="L4575" s="7" t="str">
        <f t="shared" si="570"/>
        <v/>
      </c>
      <c r="M4575" s="7" t="str">
        <f>IF(ISBLANK(A4575),"",K4575/($M$1+SUM(K$3:K4574)))</f>
        <v/>
      </c>
      <c r="N4575" t="str">
        <f>IF(ISBLANK(A4575),"",IF(H4576=0,NETWORKDAYS($H$3,H4575,holiday!$B$2:$B$10),IF(DAY(H4575)&lt;DAY(H4576),NETWORKDAYS($H$3,H4575,holiday!$B$2:$B$10),0)))</f>
        <v/>
      </c>
      <c r="O4575" t="str">
        <f>IF(ISBLANK(A4575),"",SUMIF($A$3:$A4575,O$2,$B$3:$B4575))</f>
        <v/>
      </c>
      <c r="P4575" t="str">
        <f>IF(ISBLANK(A4575),"",SUMIF($A$3:$A4575,P$2,$B$3:$B4575))</f>
        <v/>
      </c>
      <c r="Q4575" t="str">
        <f>IF(ISBLANK(A4575),"",SUMIF($A$3:$A4575,Q$2,$B$3:$B4575))</f>
        <v/>
      </c>
      <c r="R4575" t="str">
        <f>IF(ISBLANK(A4575),"",SUMIF($A$3:$A4575,R$2,$B$3:$B4575))</f>
        <v/>
      </c>
      <c r="T4575" s="2" t="str">
        <f t="shared" si="571"/>
        <v/>
      </c>
      <c r="U4575" s="2" t="str">
        <f t="shared" si="572"/>
        <v/>
      </c>
      <c r="V4575" s="2" t="str">
        <f t="shared" si="573"/>
        <v/>
      </c>
      <c r="W4575" s="2" t="str">
        <f t="shared" si="574"/>
        <v/>
      </c>
    </row>
    <row r="4576" spans="8:23" x14ac:dyDescent="0.3">
      <c r="H4576" s="12">
        <f t="shared" si="575"/>
        <v>0</v>
      </c>
      <c r="I4576" s="2" t="str">
        <f t="shared" si="568"/>
        <v/>
      </c>
      <c r="J4576" s="2" t="str">
        <f>IF(ISBLANK(A4576),"",-SUM(I$3:I4576))</f>
        <v/>
      </c>
      <c r="K4576" s="2" t="str">
        <f t="shared" si="569"/>
        <v/>
      </c>
      <c r="L4576" s="7" t="str">
        <f t="shared" si="570"/>
        <v/>
      </c>
      <c r="M4576" s="7" t="str">
        <f>IF(ISBLANK(A4576),"",K4576/($M$1+SUM(K$3:K4575)))</f>
        <v/>
      </c>
      <c r="N4576" t="str">
        <f>IF(ISBLANK(A4576),"",IF(H4577=0,NETWORKDAYS($H$3,H4576,holiday!$B$2:$B$10),IF(DAY(H4576)&lt;DAY(H4577),NETWORKDAYS($H$3,H4576,holiday!$B$2:$B$10),0)))</f>
        <v/>
      </c>
      <c r="O4576" t="str">
        <f>IF(ISBLANK(A4576),"",SUMIF($A$3:$A4576,O$2,$B$3:$B4576))</f>
        <v/>
      </c>
      <c r="P4576" t="str">
        <f>IF(ISBLANK(A4576),"",SUMIF($A$3:$A4576,P$2,$B$3:$B4576))</f>
        <v/>
      </c>
      <c r="Q4576" t="str">
        <f>IF(ISBLANK(A4576),"",SUMIF($A$3:$A4576,Q$2,$B$3:$B4576))</f>
        <v/>
      </c>
      <c r="R4576" t="str">
        <f>IF(ISBLANK(A4576),"",SUMIF($A$3:$A4576,R$2,$B$3:$B4576))</f>
        <v/>
      </c>
      <c r="T4576" s="2" t="str">
        <f t="shared" si="571"/>
        <v/>
      </c>
      <c r="U4576" s="2" t="str">
        <f t="shared" si="572"/>
        <v/>
      </c>
      <c r="V4576" s="2" t="str">
        <f t="shared" si="573"/>
        <v/>
      </c>
      <c r="W4576" s="2" t="str">
        <f t="shared" si="574"/>
        <v/>
      </c>
    </row>
    <row r="4577" spans="8:23" x14ac:dyDescent="0.3">
      <c r="H4577" s="12">
        <f t="shared" si="575"/>
        <v>0</v>
      </c>
      <c r="I4577" s="2" t="str">
        <f t="shared" si="568"/>
        <v/>
      </c>
      <c r="J4577" s="2" t="str">
        <f>IF(ISBLANK(A4577),"",-SUM(I$3:I4577))</f>
        <v/>
      </c>
      <c r="K4577" s="2" t="str">
        <f t="shared" si="569"/>
        <v/>
      </c>
      <c r="L4577" s="7" t="str">
        <f t="shared" si="570"/>
        <v/>
      </c>
      <c r="M4577" s="7" t="str">
        <f>IF(ISBLANK(A4577),"",K4577/($M$1+SUM(K$3:K4576)))</f>
        <v/>
      </c>
      <c r="N4577" t="str">
        <f>IF(ISBLANK(A4577),"",IF(H4578=0,NETWORKDAYS($H$3,H4577,holiday!$B$2:$B$10),IF(DAY(H4577)&lt;DAY(H4578),NETWORKDAYS($H$3,H4577,holiday!$B$2:$B$10),0)))</f>
        <v/>
      </c>
      <c r="O4577" t="str">
        <f>IF(ISBLANK(A4577),"",SUMIF($A$3:$A4577,O$2,$B$3:$B4577))</f>
        <v/>
      </c>
      <c r="P4577" t="str">
        <f>IF(ISBLANK(A4577),"",SUMIF($A$3:$A4577,P$2,$B$3:$B4577))</f>
        <v/>
      </c>
      <c r="Q4577" t="str">
        <f>IF(ISBLANK(A4577),"",SUMIF($A$3:$A4577,Q$2,$B$3:$B4577))</f>
        <v/>
      </c>
      <c r="R4577" t="str">
        <f>IF(ISBLANK(A4577),"",SUMIF($A$3:$A4577,R$2,$B$3:$B4577))</f>
        <v/>
      </c>
      <c r="T4577" s="2" t="str">
        <f t="shared" si="571"/>
        <v/>
      </c>
      <c r="U4577" s="2" t="str">
        <f t="shared" si="572"/>
        <v/>
      </c>
      <c r="V4577" s="2" t="str">
        <f t="shared" si="573"/>
        <v/>
      </c>
      <c r="W4577" s="2" t="str">
        <f t="shared" si="574"/>
        <v/>
      </c>
    </row>
    <row r="4578" spans="8:23" x14ac:dyDescent="0.3">
      <c r="H4578" s="12">
        <f t="shared" si="575"/>
        <v>0</v>
      </c>
      <c r="I4578" s="2" t="str">
        <f t="shared" si="568"/>
        <v/>
      </c>
      <c r="J4578" s="2" t="str">
        <f>IF(ISBLANK(A4578),"",-SUM(I$3:I4578))</f>
        <v/>
      </c>
      <c r="K4578" s="2" t="str">
        <f t="shared" si="569"/>
        <v/>
      </c>
      <c r="L4578" s="7" t="str">
        <f t="shared" si="570"/>
        <v/>
      </c>
      <c r="M4578" s="7" t="str">
        <f>IF(ISBLANK(A4578),"",K4578/($M$1+SUM(K$3:K4577)))</f>
        <v/>
      </c>
      <c r="N4578" t="str">
        <f>IF(ISBLANK(A4578),"",IF(H4579=0,NETWORKDAYS($H$3,H4578,holiday!$B$2:$B$10),IF(DAY(H4578)&lt;DAY(H4579),NETWORKDAYS($H$3,H4578,holiday!$B$2:$B$10),0)))</f>
        <v/>
      </c>
      <c r="O4578" t="str">
        <f>IF(ISBLANK(A4578),"",SUMIF($A$3:$A4578,O$2,$B$3:$B4578))</f>
        <v/>
      </c>
      <c r="P4578" t="str">
        <f>IF(ISBLANK(A4578),"",SUMIF($A$3:$A4578,P$2,$B$3:$B4578))</f>
        <v/>
      </c>
      <c r="Q4578" t="str">
        <f>IF(ISBLANK(A4578),"",SUMIF($A$3:$A4578,Q$2,$B$3:$B4578))</f>
        <v/>
      </c>
      <c r="R4578" t="str">
        <f>IF(ISBLANK(A4578),"",SUMIF($A$3:$A4578,R$2,$B$3:$B4578))</f>
        <v/>
      </c>
      <c r="T4578" s="2" t="str">
        <f t="shared" si="571"/>
        <v/>
      </c>
      <c r="U4578" s="2" t="str">
        <f t="shared" si="572"/>
        <v/>
      </c>
      <c r="V4578" s="2" t="str">
        <f t="shared" si="573"/>
        <v/>
      </c>
      <c r="W4578" s="2" t="str">
        <f t="shared" si="574"/>
        <v/>
      </c>
    </row>
    <row r="4579" spans="8:23" x14ac:dyDescent="0.3">
      <c r="H4579" s="12">
        <f t="shared" si="575"/>
        <v>0</v>
      </c>
      <c r="I4579" s="2" t="str">
        <f t="shared" si="568"/>
        <v/>
      </c>
      <c r="J4579" s="2" t="str">
        <f>IF(ISBLANK(A4579),"",-SUM(I$3:I4579))</f>
        <v/>
      </c>
      <c r="K4579" s="2" t="str">
        <f t="shared" si="569"/>
        <v/>
      </c>
      <c r="L4579" s="7" t="str">
        <f t="shared" si="570"/>
        <v/>
      </c>
      <c r="M4579" s="7" t="str">
        <f>IF(ISBLANK(A4579),"",K4579/($M$1+SUM(K$3:K4578)))</f>
        <v/>
      </c>
      <c r="N4579" t="str">
        <f>IF(ISBLANK(A4579),"",IF(H4580=0,NETWORKDAYS($H$3,H4579,holiday!$B$2:$B$10),IF(DAY(H4579)&lt;DAY(H4580),NETWORKDAYS($H$3,H4579,holiday!$B$2:$B$10),0)))</f>
        <v/>
      </c>
      <c r="O4579" t="str">
        <f>IF(ISBLANK(A4579),"",SUMIF($A$3:$A4579,O$2,$B$3:$B4579))</f>
        <v/>
      </c>
      <c r="P4579" t="str">
        <f>IF(ISBLANK(A4579),"",SUMIF($A$3:$A4579,P$2,$B$3:$B4579))</f>
        <v/>
      </c>
      <c r="Q4579" t="str">
        <f>IF(ISBLANK(A4579),"",SUMIF($A$3:$A4579,Q$2,$B$3:$B4579))</f>
        <v/>
      </c>
      <c r="R4579" t="str">
        <f>IF(ISBLANK(A4579),"",SUMIF($A$3:$A4579,R$2,$B$3:$B4579))</f>
        <v/>
      </c>
      <c r="T4579" s="2" t="str">
        <f t="shared" si="571"/>
        <v/>
      </c>
      <c r="U4579" s="2" t="str">
        <f t="shared" si="572"/>
        <v/>
      </c>
      <c r="V4579" s="2" t="str">
        <f t="shared" si="573"/>
        <v/>
      </c>
      <c r="W4579" s="2" t="str">
        <f t="shared" si="574"/>
        <v/>
      </c>
    </row>
    <row r="4580" spans="8:23" x14ac:dyDescent="0.3">
      <c r="H4580" s="12">
        <f t="shared" si="575"/>
        <v>0</v>
      </c>
      <c r="I4580" s="2" t="str">
        <f t="shared" si="568"/>
        <v/>
      </c>
      <c r="J4580" s="2" t="str">
        <f>IF(ISBLANK(A4580),"",-SUM(I$3:I4580))</f>
        <v/>
      </c>
      <c r="K4580" s="2" t="str">
        <f t="shared" si="569"/>
        <v/>
      </c>
      <c r="L4580" s="7" t="str">
        <f t="shared" si="570"/>
        <v/>
      </c>
      <c r="M4580" s="7" t="str">
        <f>IF(ISBLANK(A4580),"",K4580/($M$1+SUM(K$3:K4579)))</f>
        <v/>
      </c>
      <c r="N4580" t="str">
        <f>IF(ISBLANK(A4580),"",IF(H4581=0,NETWORKDAYS($H$3,H4580,holiday!$B$2:$B$10),IF(DAY(H4580)&lt;DAY(H4581),NETWORKDAYS($H$3,H4580,holiday!$B$2:$B$10),0)))</f>
        <v/>
      </c>
      <c r="O4580" t="str">
        <f>IF(ISBLANK(A4580),"",SUMIF($A$3:$A4580,O$2,$B$3:$B4580))</f>
        <v/>
      </c>
      <c r="P4580" t="str">
        <f>IF(ISBLANK(A4580),"",SUMIF($A$3:$A4580,P$2,$B$3:$B4580))</f>
        <v/>
      </c>
      <c r="Q4580" t="str">
        <f>IF(ISBLANK(A4580),"",SUMIF($A$3:$A4580,Q$2,$B$3:$B4580))</f>
        <v/>
      </c>
      <c r="R4580" t="str">
        <f>IF(ISBLANK(A4580),"",SUMIF($A$3:$A4580,R$2,$B$3:$B4580))</f>
        <v/>
      </c>
      <c r="T4580" s="2" t="str">
        <f t="shared" si="571"/>
        <v/>
      </c>
      <c r="U4580" s="2" t="str">
        <f t="shared" si="572"/>
        <v/>
      </c>
      <c r="V4580" s="2" t="str">
        <f t="shared" si="573"/>
        <v/>
      </c>
      <c r="W4580" s="2" t="str">
        <f t="shared" si="574"/>
        <v/>
      </c>
    </row>
    <row r="4581" spans="8:23" x14ac:dyDescent="0.3">
      <c r="H4581" s="12">
        <f t="shared" si="575"/>
        <v>0</v>
      </c>
      <c r="I4581" s="2" t="str">
        <f t="shared" si="568"/>
        <v/>
      </c>
      <c r="J4581" s="2" t="str">
        <f>IF(ISBLANK(A4581),"",-SUM(I$3:I4581))</f>
        <v/>
      </c>
      <c r="K4581" s="2" t="str">
        <f t="shared" si="569"/>
        <v/>
      </c>
      <c r="L4581" s="7" t="str">
        <f t="shared" si="570"/>
        <v/>
      </c>
      <c r="M4581" s="7" t="str">
        <f>IF(ISBLANK(A4581),"",K4581/($M$1+SUM(K$3:K4580)))</f>
        <v/>
      </c>
      <c r="N4581" t="str">
        <f>IF(ISBLANK(A4581),"",IF(H4582=0,NETWORKDAYS($H$3,H4581,holiday!$B$2:$B$10),IF(DAY(H4581)&lt;DAY(H4582),NETWORKDAYS($H$3,H4581,holiday!$B$2:$B$10),0)))</f>
        <v/>
      </c>
      <c r="O4581" t="str">
        <f>IF(ISBLANK(A4581),"",SUMIF($A$3:$A4581,O$2,$B$3:$B4581))</f>
        <v/>
      </c>
      <c r="P4581" t="str">
        <f>IF(ISBLANK(A4581),"",SUMIF($A$3:$A4581,P$2,$B$3:$B4581))</f>
        <v/>
      </c>
      <c r="Q4581" t="str">
        <f>IF(ISBLANK(A4581),"",SUMIF($A$3:$A4581,Q$2,$B$3:$B4581))</f>
        <v/>
      </c>
      <c r="R4581" t="str">
        <f>IF(ISBLANK(A4581),"",SUMIF($A$3:$A4581,R$2,$B$3:$B4581))</f>
        <v/>
      </c>
      <c r="T4581" s="2" t="str">
        <f t="shared" si="571"/>
        <v/>
      </c>
      <c r="U4581" s="2" t="str">
        <f t="shared" si="572"/>
        <v/>
      </c>
      <c r="V4581" s="2" t="str">
        <f t="shared" si="573"/>
        <v/>
      </c>
      <c r="W4581" s="2" t="str">
        <f t="shared" si="574"/>
        <v/>
      </c>
    </row>
    <row r="4582" spans="8:23" x14ac:dyDescent="0.3">
      <c r="H4582" s="12">
        <f t="shared" si="575"/>
        <v>0</v>
      </c>
      <c r="I4582" s="2" t="str">
        <f t="shared" si="568"/>
        <v/>
      </c>
      <c r="J4582" s="2" t="str">
        <f>IF(ISBLANK(A4582),"",-SUM(I$3:I4582))</f>
        <v/>
      </c>
      <c r="K4582" s="2" t="str">
        <f t="shared" si="569"/>
        <v/>
      </c>
      <c r="L4582" s="7" t="str">
        <f t="shared" si="570"/>
        <v/>
      </c>
      <c r="M4582" s="7" t="str">
        <f>IF(ISBLANK(A4582),"",K4582/($M$1+SUM(K$3:K4581)))</f>
        <v/>
      </c>
      <c r="N4582" t="str">
        <f>IF(ISBLANK(A4582),"",IF(H4583=0,NETWORKDAYS($H$3,H4582,holiday!$B$2:$B$10),IF(DAY(H4582)&lt;DAY(H4583),NETWORKDAYS($H$3,H4582,holiday!$B$2:$B$10),0)))</f>
        <v/>
      </c>
      <c r="O4582" t="str">
        <f>IF(ISBLANK(A4582),"",SUMIF($A$3:$A4582,O$2,$B$3:$B4582))</f>
        <v/>
      </c>
      <c r="P4582" t="str">
        <f>IF(ISBLANK(A4582),"",SUMIF($A$3:$A4582,P$2,$B$3:$B4582))</f>
        <v/>
      </c>
      <c r="Q4582" t="str">
        <f>IF(ISBLANK(A4582),"",SUMIF($A$3:$A4582,Q$2,$B$3:$B4582))</f>
        <v/>
      </c>
      <c r="R4582" t="str">
        <f>IF(ISBLANK(A4582),"",SUMIF($A$3:$A4582,R$2,$B$3:$B4582))</f>
        <v/>
      </c>
      <c r="T4582" s="2" t="str">
        <f t="shared" si="571"/>
        <v/>
      </c>
      <c r="U4582" s="2" t="str">
        <f t="shared" si="572"/>
        <v/>
      </c>
      <c r="V4582" s="2" t="str">
        <f t="shared" si="573"/>
        <v/>
      </c>
      <c r="W4582" s="2" t="str">
        <f t="shared" si="574"/>
        <v/>
      </c>
    </row>
    <row r="4583" spans="8:23" x14ac:dyDescent="0.3">
      <c r="H4583" s="12">
        <f t="shared" si="575"/>
        <v>0</v>
      </c>
      <c r="I4583" s="2" t="str">
        <f t="shared" si="568"/>
        <v/>
      </c>
      <c r="J4583" s="2" t="str">
        <f>IF(ISBLANK(A4583),"",-SUM(I$3:I4583))</f>
        <v/>
      </c>
      <c r="K4583" s="2" t="str">
        <f t="shared" si="569"/>
        <v/>
      </c>
      <c r="L4583" s="7" t="str">
        <f t="shared" si="570"/>
        <v/>
      </c>
      <c r="M4583" s="7" t="str">
        <f>IF(ISBLANK(A4583),"",K4583/($M$1+SUM(K$3:K4582)))</f>
        <v/>
      </c>
      <c r="N4583" t="str">
        <f>IF(ISBLANK(A4583),"",IF(H4584=0,NETWORKDAYS($H$3,H4583,holiday!$B$2:$B$10),IF(DAY(H4583)&lt;DAY(H4584),NETWORKDAYS($H$3,H4583,holiday!$B$2:$B$10),0)))</f>
        <v/>
      </c>
      <c r="O4583" t="str">
        <f>IF(ISBLANK(A4583),"",SUMIF($A$3:$A4583,O$2,$B$3:$B4583))</f>
        <v/>
      </c>
      <c r="P4583" t="str">
        <f>IF(ISBLANK(A4583),"",SUMIF($A$3:$A4583,P$2,$B$3:$B4583))</f>
        <v/>
      </c>
      <c r="Q4583" t="str">
        <f>IF(ISBLANK(A4583),"",SUMIF($A$3:$A4583,Q$2,$B$3:$B4583))</f>
        <v/>
      </c>
      <c r="R4583" t="str">
        <f>IF(ISBLANK(A4583),"",SUMIF($A$3:$A4583,R$2,$B$3:$B4583))</f>
        <v/>
      </c>
      <c r="T4583" s="2" t="str">
        <f t="shared" si="571"/>
        <v/>
      </c>
      <c r="U4583" s="2" t="str">
        <f t="shared" si="572"/>
        <v/>
      </c>
      <c r="V4583" s="2" t="str">
        <f t="shared" si="573"/>
        <v/>
      </c>
      <c r="W4583" s="2" t="str">
        <f t="shared" si="574"/>
        <v/>
      </c>
    </row>
    <row r="4584" spans="8:23" x14ac:dyDescent="0.3">
      <c r="H4584" s="12">
        <f t="shared" si="575"/>
        <v>0</v>
      </c>
      <c r="I4584" s="2" t="str">
        <f t="shared" ref="I4584:I4647" si="576">IF(ISBLANK(A4584),"",-B4584*C4584)</f>
        <v/>
      </c>
      <c r="J4584" s="2" t="str">
        <f>IF(ISBLANK(A4584),"",-SUM(I$3:I4584))</f>
        <v/>
      </c>
      <c r="K4584" s="2" t="str">
        <f t="shared" ref="K4584:K4647" si="577">IF(ISBLANK(A4584),"",SUMPRODUCT(O4584:R4584,T4584:W4584)-J4584)</f>
        <v/>
      </c>
      <c r="L4584" s="7" t="str">
        <f t="shared" ref="L4584:L4647" si="578">IF(ISBLANK(A4584),"",K4584/$M$1)</f>
        <v/>
      </c>
      <c r="M4584" s="7" t="str">
        <f>IF(ISBLANK(A4584),"",K4584/($M$1+SUM(K$3:K4583)))</f>
        <v/>
      </c>
      <c r="N4584" t="str">
        <f>IF(ISBLANK(A4584),"",IF(H4585=0,NETWORKDAYS($H$3,H4584,holiday!$B$2:$B$10),IF(DAY(H4584)&lt;DAY(H4585),NETWORKDAYS($H$3,H4584,holiday!$B$2:$B$10),0)))</f>
        <v/>
      </c>
      <c r="O4584" t="str">
        <f>IF(ISBLANK(A4584),"",SUMIF($A$3:$A4584,O$2,$B$3:$B4584))</f>
        <v/>
      </c>
      <c r="P4584" t="str">
        <f>IF(ISBLANK(A4584),"",SUMIF($A$3:$A4584,P$2,$B$3:$B4584))</f>
        <v/>
      </c>
      <c r="Q4584" t="str">
        <f>IF(ISBLANK(A4584),"",SUMIF($A$3:$A4584,Q$2,$B$3:$B4584))</f>
        <v/>
      </c>
      <c r="R4584" t="str">
        <f>IF(ISBLANK(A4584),"",SUMIF($A$3:$A4584,R$2,$B$3:$B4584))</f>
        <v/>
      </c>
      <c r="T4584" s="2" t="str">
        <f t="shared" ref="T4584:T4647" si="579">IF(ISBLANK(A4584),"",IF($A4584=T$2,$C4584,T4583))</f>
        <v/>
      </c>
      <c r="U4584" s="2" t="str">
        <f t="shared" ref="U4584:U4647" si="580">IF(ISBLANK(A4584),"",IF($A4584=U$2,$C4584,U4583))</f>
        <v/>
      </c>
      <c r="V4584" s="2" t="str">
        <f t="shared" ref="V4584:V4647" si="581">IF(ISBLANK(A4584),"",IF($A4584=V$2,$C4584,V4583))</f>
        <v/>
      </c>
      <c r="W4584" s="2" t="str">
        <f t="shared" ref="W4584:W4647" si="582">IF(ISBLANK(A4584),"",IF($A4584=W$2,$C4584,W4583))</f>
        <v/>
      </c>
    </row>
    <row r="4585" spans="8:23" x14ac:dyDescent="0.3">
      <c r="H4585" s="12">
        <f t="shared" si="575"/>
        <v>0</v>
      </c>
      <c r="I4585" s="2" t="str">
        <f t="shared" si="576"/>
        <v/>
      </c>
      <c r="J4585" s="2" t="str">
        <f>IF(ISBLANK(A4585),"",-SUM(I$3:I4585))</f>
        <v/>
      </c>
      <c r="K4585" s="2" t="str">
        <f t="shared" si="577"/>
        <v/>
      </c>
      <c r="L4585" s="7" t="str">
        <f t="shared" si="578"/>
        <v/>
      </c>
      <c r="M4585" s="7" t="str">
        <f>IF(ISBLANK(A4585),"",K4585/($M$1+SUM(K$3:K4584)))</f>
        <v/>
      </c>
      <c r="N4585" t="str">
        <f>IF(ISBLANK(A4585),"",IF(H4586=0,NETWORKDAYS($H$3,H4585,holiday!$B$2:$B$10),IF(DAY(H4585)&lt;DAY(H4586),NETWORKDAYS($H$3,H4585,holiday!$B$2:$B$10),0)))</f>
        <v/>
      </c>
      <c r="O4585" t="str">
        <f>IF(ISBLANK(A4585),"",SUMIF($A$3:$A4585,O$2,$B$3:$B4585))</f>
        <v/>
      </c>
      <c r="P4585" t="str">
        <f>IF(ISBLANK(A4585),"",SUMIF($A$3:$A4585,P$2,$B$3:$B4585))</f>
        <v/>
      </c>
      <c r="Q4585" t="str">
        <f>IF(ISBLANK(A4585),"",SUMIF($A$3:$A4585,Q$2,$B$3:$B4585))</f>
        <v/>
      </c>
      <c r="R4585" t="str">
        <f>IF(ISBLANK(A4585),"",SUMIF($A$3:$A4585,R$2,$B$3:$B4585))</f>
        <v/>
      </c>
      <c r="T4585" s="2" t="str">
        <f t="shared" si="579"/>
        <v/>
      </c>
      <c r="U4585" s="2" t="str">
        <f t="shared" si="580"/>
        <v/>
      </c>
      <c r="V4585" s="2" t="str">
        <f t="shared" si="581"/>
        <v/>
      </c>
      <c r="W4585" s="2" t="str">
        <f t="shared" si="582"/>
        <v/>
      </c>
    </row>
    <row r="4586" spans="8:23" x14ac:dyDescent="0.3">
      <c r="H4586" s="12">
        <f t="shared" si="575"/>
        <v>0</v>
      </c>
      <c r="I4586" s="2" t="str">
        <f t="shared" si="576"/>
        <v/>
      </c>
      <c r="J4586" s="2" t="str">
        <f>IF(ISBLANK(A4586),"",-SUM(I$3:I4586))</f>
        <v/>
      </c>
      <c r="K4586" s="2" t="str">
        <f t="shared" si="577"/>
        <v/>
      </c>
      <c r="L4586" s="7" t="str">
        <f t="shared" si="578"/>
        <v/>
      </c>
      <c r="M4586" s="7" t="str">
        <f>IF(ISBLANK(A4586),"",K4586/($M$1+SUM(K$3:K4585)))</f>
        <v/>
      </c>
      <c r="N4586" t="str">
        <f>IF(ISBLANK(A4586),"",IF(H4587=0,NETWORKDAYS($H$3,H4586,holiday!$B$2:$B$10),IF(DAY(H4586)&lt;DAY(H4587),NETWORKDAYS($H$3,H4586,holiday!$B$2:$B$10),0)))</f>
        <v/>
      </c>
      <c r="O4586" t="str">
        <f>IF(ISBLANK(A4586),"",SUMIF($A$3:$A4586,O$2,$B$3:$B4586))</f>
        <v/>
      </c>
      <c r="P4586" t="str">
        <f>IF(ISBLANK(A4586),"",SUMIF($A$3:$A4586,P$2,$B$3:$B4586))</f>
        <v/>
      </c>
      <c r="Q4586" t="str">
        <f>IF(ISBLANK(A4586),"",SUMIF($A$3:$A4586,Q$2,$B$3:$B4586))</f>
        <v/>
      </c>
      <c r="R4586" t="str">
        <f>IF(ISBLANK(A4586),"",SUMIF($A$3:$A4586,R$2,$B$3:$B4586))</f>
        <v/>
      </c>
      <c r="T4586" s="2" t="str">
        <f t="shared" si="579"/>
        <v/>
      </c>
      <c r="U4586" s="2" t="str">
        <f t="shared" si="580"/>
        <v/>
      </c>
      <c r="V4586" s="2" t="str">
        <f t="shared" si="581"/>
        <v/>
      </c>
      <c r="W4586" s="2" t="str">
        <f t="shared" si="582"/>
        <v/>
      </c>
    </row>
    <row r="4587" spans="8:23" x14ac:dyDescent="0.3">
      <c r="H4587" s="12">
        <f t="shared" si="575"/>
        <v>0</v>
      </c>
      <c r="I4587" s="2" t="str">
        <f t="shared" si="576"/>
        <v/>
      </c>
      <c r="J4587" s="2" t="str">
        <f>IF(ISBLANK(A4587),"",-SUM(I$3:I4587))</f>
        <v/>
      </c>
      <c r="K4587" s="2" t="str">
        <f t="shared" si="577"/>
        <v/>
      </c>
      <c r="L4587" s="7" t="str">
        <f t="shared" si="578"/>
        <v/>
      </c>
      <c r="M4587" s="7" t="str">
        <f>IF(ISBLANK(A4587),"",K4587/($M$1+SUM(K$3:K4586)))</f>
        <v/>
      </c>
      <c r="N4587" t="str">
        <f>IF(ISBLANK(A4587),"",IF(H4588=0,NETWORKDAYS($H$3,H4587,holiday!$B$2:$B$10),IF(DAY(H4587)&lt;DAY(H4588),NETWORKDAYS($H$3,H4587,holiday!$B$2:$B$10),0)))</f>
        <v/>
      </c>
      <c r="O4587" t="str">
        <f>IF(ISBLANK(A4587),"",SUMIF($A$3:$A4587,O$2,$B$3:$B4587))</f>
        <v/>
      </c>
      <c r="P4587" t="str">
        <f>IF(ISBLANK(A4587),"",SUMIF($A$3:$A4587,P$2,$B$3:$B4587))</f>
        <v/>
      </c>
      <c r="Q4587" t="str">
        <f>IF(ISBLANK(A4587),"",SUMIF($A$3:$A4587,Q$2,$B$3:$B4587))</f>
        <v/>
      </c>
      <c r="R4587" t="str">
        <f>IF(ISBLANK(A4587),"",SUMIF($A$3:$A4587,R$2,$B$3:$B4587))</f>
        <v/>
      </c>
      <c r="T4587" s="2" t="str">
        <f t="shared" si="579"/>
        <v/>
      </c>
      <c r="U4587" s="2" t="str">
        <f t="shared" si="580"/>
        <v/>
      </c>
      <c r="V4587" s="2" t="str">
        <f t="shared" si="581"/>
        <v/>
      </c>
      <c r="W4587" s="2" t="str">
        <f t="shared" si="582"/>
        <v/>
      </c>
    </row>
    <row r="4588" spans="8:23" x14ac:dyDescent="0.3">
      <c r="H4588" s="12">
        <f t="shared" si="575"/>
        <v>0</v>
      </c>
      <c r="I4588" s="2" t="str">
        <f t="shared" si="576"/>
        <v/>
      </c>
      <c r="J4588" s="2" t="str">
        <f>IF(ISBLANK(A4588),"",-SUM(I$3:I4588))</f>
        <v/>
      </c>
      <c r="K4588" s="2" t="str">
        <f t="shared" si="577"/>
        <v/>
      </c>
      <c r="L4588" s="7" t="str">
        <f t="shared" si="578"/>
        <v/>
      </c>
      <c r="M4588" s="7" t="str">
        <f>IF(ISBLANK(A4588),"",K4588/($M$1+SUM(K$3:K4587)))</f>
        <v/>
      </c>
      <c r="N4588" t="str">
        <f>IF(ISBLANK(A4588),"",IF(H4589=0,NETWORKDAYS($H$3,H4588,holiday!$B$2:$B$10),IF(DAY(H4588)&lt;DAY(H4589),NETWORKDAYS($H$3,H4588,holiday!$B$2:$B$10),0)))</f>
        <v/>
      </c>
      <c r="O4588" t="str">
        <f>IF(ISBLANK(A4588),"",SUMIF($A$3:$A4588,O$2,$B$3:$B4588))</f>
        <v/>
      </c>
      <c r="P4588" t="str">
        <f>IF(ISBLANK(A4588),"",SUMIF($A$3:$A4588,P$2,$B$3:$B4588))</f>
        <v/>
      </c>
      <c r="Q4588" t="str">
        <f>IF(ISBLANK(A4588),"",SUMIF($A$3:$A4588,Q$2,$B$3:$B4588))</f>
        <v/>
      </c>
      <c r="R4588" t="str">
        <f>IF(ISBLANK(A4588),"",SUMIF($A$3:$A4588,R$2,$B$3:$B4588))</f>
        <v/>
      </c>
      <c r="T4588" s="2" t="str">
        <f t="shared" si="579"/>
        <v/>
      </c>
      <c r="U4588" s="2" t="str">
        <f t="shared" si="580"/>
        <v/>
      </c>
      <c r="V4588" s="2" t="str">
        <f t="shared" si="581"/>
        <v/>
      </c>
      <c r="W4588" s="2" t="str">
        <f t="shared" si="582"/>
        <v/>
      </c>
    </row>
    <row r="4589" spans="8:23" x14ac:dyDescent="0.3">
      <c r="H4589" s="12">
        <f t="shared" si="575"/>
        <v>0</v>
      </c>
      <c r="I4589" s="2" t="str">
        <f t="shared" si="576"/>
        <v/>
      </c>
      <c r="J4589" s="2" t="str">
        <f>IF(ISBLANK(A4589),"",-SUM(I$3:I4589))</f>
        <v/>
      </c>
      <c r="K4589" s="2" t="str">
        <f t="shared" si="577"/>
        <v/>
      </c>
      <c r="L4589" s="7" t="str">
        <f t="shared" si="578"/>
        <v/>
      </c>
      <c r="M4589" s="7" t="str">
        <f>IF(ISBLANK(A4589),"",K4589/($M$1+SUM(K$3:K4588)))</f>
        <v/>
      </c>
      <c r="N4589" t="str">
        <f>IF(ISBLANK(A4589),"",IF(H4590=0,NETWORKDAYS($H$3,H4589,holiday!$B$2:$B$10),IF(DAY(H4589)&lt;DAY(H4590),NETWORKDAYS($H$3,H4589,holiday!$B$2:$B$10),0)))</f>
        <v/>
      </c>
      <c r="O4589" t="str">
        <f>IF(ISBLANK(A4589),"",SUMIF($A$3:$A4589,O$2,$B$3:$B4589))</f>
        <v/>
      </c>
      <c r="P4589" t="str">
        <f>IF(ISBLANK(A4589),"",SUMIF($A$3:$A4589,P$2,$B$3:$B4589))</f>
        <v/>
      </c>
      <c r="Q4589" t="str">
        <f>IF(ISBLANK(A4589),"",SUMIF($A$3:$A4589,Q$2,$B$3:$B4589))</f>
        <v/>
      </c>
      <c r="R4589" t="str">
        <f>IF(ISBLANK(A4589),"",SUMIF($A$3:$A4589,R$2,$B$3:$B4589))</f>
        <v/>
      </c>
      <c r="T4589" s="2" t="str">
        <f t="shared" si="579"/>
        <v/>
      </c>
      <c r="U4589" s="2" t="str">
        <f t="shared" si="580"/>
        <v/>
      </c>
      <c r="V4589" s="2" t="str">
        <f t="shared" si="581"/>
        <v/>
      </c>
      <c r="W4589" s="2" t="str">
        <f t="shared" si="582"/>
        <v/>
      </c>
    </row>
    <row r="4590" spans="8:23" x14ac:dyDescent="0.3">
      <c r="H4590" s="12">
        <f t="shared" si="575"/>
        <v>0</v>
      </c>
      <c r="I4590" s="2" t="str">
        <f t="shared" si="576"/>
        <v/>
      </c>
      <c r="J4590" s="2" t="str">
        <f>IF(ISBLANK(A4590),"",-SUM(I$3:I4590))</f>
        <v/>
      </c>
      <c r="K4590" s="2" t="str">
        <f t="shared" si="577"/>
        <v/>
      </c>
      <c r="L4590" s="7" t="str">
        <f t="shared" si="578"/>
        <v/>
      </c>
      <c r="M4590" s="7" t="str">
        <f>IF(ISBLANK(A4590),"",K4590/($M$1+SUM(K$3:K4589)))</f>
        <v/>
      </c>
      <c r="N4590" t="str">
        <f>IF(ISBLANK(A4590),"",IF(H4591=0,NETWORKDAYS($H$3,H4590,holiday!$B$2:$B$10),IF(DAY(H4590)&lt;DAY(H4591),NETWORKDAYS($H$3,H4590,holiday!$B$2:$B$10),0)))</f>
        <v/>
      </c>
      <c r="O4590" t="str">
        <f>IF(ISBLANK(A4590),"",SUMIF($A$3:$A4590,O$2,$B$3:$B4590))</f>
        <v/>
      </c>
      <c r="P4590" t="str">
        <f>IF(ISBLANK(A4590),"",SUMIF($A$3:$A4590,P$2,$B$3:$B4590))</f>
        <v/>
      </c>
      <c r="Q4590" t="str">
        <f>IF(ISBLANK(A4590),"",SUMIF($A$3:$A4590,Q$2,$B$3:$B4590))</f>
        <v/>
      </c>
      <c r="R4590" t="str">
        <f>IF(ISBLANK(A4590),"",SUMIF($A$3:$A4590,R$2,$B$3:$B4590))</f>
        <v/>
      </c>
      <c r="T4590" s="2" t="str">
        <f t="shared" si="579"/>
        <v/>
      </c>
      <c r="U4590" s="2" t="str">
        <f t="shared" si="580"/>
        <v/>
      </c>
      <c r="V4590" s="2" t="str">
        <f t="shared" si="581"/>
        <v/>
      </c>
      <c r="W4590" s="2" t="str">
        <f t="shared" si="582"/>
        <v/>
      </c>
    </row>
    <row r="4591" spans="8:23" x14ac:dyDescent="0.3">
      <c r="H4591" s="12">
        <f t="shared" si="575"/>
        <v>0</v>
      </c>
      <c r="I4591" s="2" t="str">
        <f t="shared" si="576"/>
        <v/>
      </c>
      <c r="J4591" s="2" t="str">
        <f>IF(ISBLANK(A4591),"",-SUM(I$3:I4591))</f>
        <v/>
      </c>
      <c r="K4591" s="2" t="str">
        <f t="shared" si="577"/>
        <v/>
      </c>
      <c r="L4591" s="7" t="str">
        <f t="shared" si="578"/>
        <v/>
      </c>
      <c r="M4591" s="7" t="str">
        <f>IF(ISBLANK(A4591),"",K4591/($M$1+SUM(K$3:K4590)))</f>
        <v/>
      </c>
      <c r="N4591" t="str">
        <f>IF(ISBLANK(A4591),"",IF(H4592=0,NETWORKDAYS($H$3,H4591,holiday!$B$2:$B$10),IF(DAY(H4591)&lt;DAY(H4592),NETWORKDAYS($H$3,H4591,holiday!$B$2:$B$10),0)))</f>
        <v/>
      </c>
      <c r="O4591" t="str">
        <f>IF(ISBLANK(A4591),"",SUMIF($A$3:$A4591,O$2,$B$3:$B4591))</f>
        <v/>
      </c>
      <c r="P4591" t="str">
        <f>IF(ISBLANK(A4591),"",SUMIF($A$3:$A4591,P$2,$B$3:$B4591))</f>
        <v/>
      </c>
      <c r="Q4591" t="str">
        <f>IF(ISBLANK(A4591),"",SUMIF($A$3:$A4591,Q$2,$B$3:$B4591))</f>
        <v/>
      </c>
      <c r="R4591" t="str">
        <f>IF(ISBLANK(A4591),"",SUMIF($A$3:$A4591,R$2,$B$3:$B4591))</f>
        <v/>
      </c>
      <c r="T4591" s="2" t="str">
        <f t="shared" si="579"/>
        <v/>
      </c>
      <c r="U4591" s="2" t="str">
        <f t="shared" si="580"/>
        <v/>
      </c>
      <c r="V4591" s="2" t="str">
        <f t="shared" si="581"/>
        <v/>
      </c>
      <c r="W4591" s="2" t="str">
        <f t="shared" si="582"/>
        <v/>
      </c>
    </row>
    <row r="4592" spans="8:23" x14ac:dyDescent="0.3">
      <c r="H4592" s="12">
        <f t="shared" si="575"/>
        <v>0</v>
      </c>
      <c r="I4592" s="2" t="str">
        <f t="shared" si="576"/>
        <v/>
      </c>
      <c r="J4592" s="2" t="str">
        <f>IF(ISBLANK(A4592),"",-SUM(I$3:I4592))</f>
        <v/>
      </c>
      <c r="K4592" s="2" t="str">
        <f t="shared" si="577"/>
        <v/>
      </c>
      <c r="L4592" s="7" t="str">
        <f t="shared" si="578"/>
        <v/>
      </c>
      <c r="M4592" s="7" t="str">
        <f>IF(ISBLANK(A4592),"",K4592/($M$1+SUM(K$3:K4591)))</f>
        <v/>
      </c>
      <c r="N4592" t="str">
        <f>IF(ISBLANK(A4592),"",IF(H4593=0,NETWORKDAYS($H$3,H4592,holiday!$B$2:$B$10),IF(DAY(H4592)&lt;DAY(H4593),NETWORKDAYS($H$3,H4592,holiday!$B$2:$B$10),0)))</f>
        <v/>
      </c>
      <c r="O4592" t="str">
        <f>IF(ISBLANK(A4592),"",SUMIF($A$3:$A4592,O$2,$B$3:$B4592))</f>
        <v/>
      </c>
      <c r="P4592" t="str">
        <f>IF(ISBLANK(A4592),"",SUMIF($A$3:$A4592,P$2,$B$3:$B4592))</f>
        <v/>
      </c>
      <c r="Q4592" t="str">
        <f>IF(ISBLANK(A4592),"",SUMIF($A$3:$A4592,Q$2,$B$3:$B4592))</f>
        <v/>
      </c>
      <c r="R4592" t="str">
        <f>IF(ISBLANK(A4592),"",SUMIF($A$3:$A4592,R$2,$B$3:$B4592))</f>
        <v/>
      </c>
      <c r="T4592" s="2" t="str">
        <f t="shared" si="579"/>
        <v/>
      </c>
      <c r="U4592" s="2" t="str">
        <f t="shared" si="580"/>
        <v/>
      </c>
      <c r="V4592" s="2" t="str">
        <f t="shared" si="581"/>
        <v/>
      </c>
      <c r="W4592" s="2" t="str">
        <f t="shared" si="582"/>
        <v/>
      </c>
    </row>
    <row r="4593" spans="8:23" x14ac:dyDescent="0.3">
      <c r="H4593" s="12">
        <f t="shared" si="575"/>
        <v>0</v>
      </c>
      <c r="I4593" s="2" t="str">
        <f t="shared" si="576"/>
        <v/>
      </c>
      <c r="J4593" s="2" t="str">
        <f>IF(ISBLANK(A4593),"",-SUM(I$3:I4593))</f>
        <v/>
      </c>
      <c r="K4593" s="2" t="str">
        <f t="shared" si="577"/>
        <v/>
      </c>
      <c r="L4593" s="7" t="str">
        <f t="shared" si="578"/>
        <v/>
      </c>
      <c r="M4593" s="7" t="str">
        <f>IF(ISBLANK(A4593),"",K4593/($M$1+SUM(K$3:K4592)))</f>
        <v/>
      </c>
      <c r="N4593" t="str">
        <f>IF(ISBLANK(A4593),"",IF(H4594=0,NETWORKDAYS($H$3,H4593,holiday!$B$2:$B$10),IF(DAY(H4593)&lt;DAY(H4594),NETWORKDAYS($H$3,H4593,holiday!$B$2:$B$10),0)))</f>
        <v/>
      </c>
      <c r="O4593" t="str">
        <f>IF(ISBLANK(A4593),"",SUMIF($A$3:$A4593,O$2,$B$3:$B4593))</f>
        <v/>
      </c>
      <c r="P4593" t="str">
        <f>IF(ISBLANK(A4593),"",SUMIF($A$3:$A4593,P$2,$B$3:$B4593))</f>
        <v/>
      </c>
      <c r="Q4593" t="str">
        <f>IF(ISBLANK(A4593),"",SUMIF($A$3:$A4593,Q$2,$B$3:$B4593))</f>
        <v/>
      </c>
      <c r="R4593" t="str">
        <f>IF(ISBLANK(A4593),"",SUMIF($A$3:$A4593,R$2,$B$3:$B4593))</f>
        <v/>
      </c>
      <c r="T4593" s="2" t="str">
        <f t="shared" si="579"/>
        <v/>
      </c>
      <c r="U4593" s="2" t="str">
        <f t="shared" si="580"/>
        <v/>
      </c>
      <c r="V4593" s="2" t="str">
        <f t="shared" si="581"/>
        <v/>
      </c>
      <c r="W4593" s="2" t="str">
        <f t="shared" si="582"/>
        <v/>
      </c>
    </row>
    <row r="4594" spans="8:23" x14ac:dyDescent="0.3">
      <c r="H4594" s="12">
        <f t="shared" si="575"/>
        <v>0</v>
      </c>
      <c r="I4594" s="2" t="str">
        <f t="shared" si="576"/>
        <v/>
      </c>
      <c r="J4594" s="2" t="str">
        <f>IF(ISBLANK(A4594),"",-SUM(I$3:I4594))</f>
        <v/>
      </c>
      <c r="K4594" s="2" t="str">
        <f t="shared" si="577"/>
        <v/>
      </c>
      <c r="L4594" s="7" t="str">
        <f t="shared" si="578"/>
        <v/>
      </c>
      <c r="M4594" s="7" t="str">
        <f>IF(ISBLANK(A4594),"",K4594/($M$1+SUM(K$3:K4593)))</f>
        <v/>
      </c>
      <c r="N4594" t="str">
        <f>IF(ISBLANK(A4594),"",IF(H4595=0,NETWORKDAYS($H$3,H4594,holiday!$B$2:$B$10),IF(DAY(H4594)&lt;DAY(H4595),NETWORKDAYS($H$3,H4594,holiday!$B$2:$B$10),0)))</f>
        <v/>
      </c>
      <c r="O4594" t="str">
        <f>IF(ISBLANK(A4594),"",SUMIF($A$3:$A4594,O$2,$B$3:$B4594))</f>
        <v/>
      </c>
      <c r="P4594" t="str">
        <f>IF(ISBLANK(A4594),"",SUMIF($A$3:$A4594,P$2,$B$3:$B4594))</f>
        <v/>
      </c>
      <c r="Q4594" t="str">
        <f>IF(ISBLANK(A4594),"",SUMIF($A$3:$A4594,Q$2,$B$3:$B4594))</f>
        <v/>
      </c>
      <c r="R4594" t="str">
        <f>IF(ISBLANK(A4594),"",SUMIF($A$3:$A4594,R$2,$B$3:$B4594))</f>
        <v/>
      </c>
      <c r="T4594" s="2" t="str">
        <f t="shared" si="579"/>
        <v/>
      </c>
      <c r="U4594" s="2" t="str">
        <f t="shared" si="580"/>
        <v/>
      </c>
      <c r="V4594" s="2" t="str">
        <f t="shared" si="581"/>
        <v/>
      </c>
      <c r="W4594" s="2" t="str">
        <f t="shared" si="582"/>
        <v/>
      </c>
    </row>
    <row r="4595" spans="8:23" x14ac:dyDescent="0.3">
      <c r="H4595" s="12">
        <f t="shared" si="575"/>
        <v>0</v>
      </c>
      <c r="I4595" s="2" t="str">
        <f t="shared" si="576"/>
        <v/>
      </c>
      <c r="J4595" s="2" t="str">
        <f>IF(ISBLANK(A4595),"",-SUM(I$3:I4595))</f>
        <v/>
      </c>
      <c r="K4595" s="2" t="str">
        <f t="shared" si="577"/>
        <v/>
      </c>
      <c r="L4595" s="7" t="str">
        <f t="shared" si="578"/>
        <v/>
      </c>
      <c r="M4595" s="7" t="str">
        <f>IF(ISBLANK(A4595),"",K4595/($M$1+SUM(K$3:K4594)))</f>
        <v/>
      </c>
      <c r="N4595" t="str">
        <f>IF(ISBLANK(A4595),"",IF(H4596=0,NETWORKDAYS($H$3,H4595,holiday!$B$2:$B$10),IF(DAY(H4595)&lt;DAY(H4596),NETWORKDAYS($H$3,H4595,holiday!$B$2:$B$10),0)))</f>
        <v/>
      </c>
      <c r="O4595" t="str">
        <f>IF(ISBLANK(A4595),"",SUMIF($A$3:$A4595,O$2,$B$3:$B4595))</f>
        <v/>
      </c>
      <c r="P4595" t="str">
        <f>IF(ISBLANK(A4595),"",SUMIF($A$3:$A4595,P$2,$B$3:$B4595))</f>
        <v/>
      </c>
      <c r="Q4595" t="str">
        <f>IF(ISBLANK(A4595),"",SUMIF($A$3:$A4595,Q$2,$B$3:$B4595))</f>
        <v/>
      </c>
      <c r="R4595" t="str">
        <f>IF(ISBLANK(A4595),"",SUMIF($A$3:$A4595,R$2,$B$3:$B4595))</f>
        <v/>
      </c>
      <c r="T4595" s="2" t="str">
        <f t="shared" si="579"/>
        <v/>
      </c>
      <c r="U4595" s="2" t="str">
        <f t="shared" si="580"/>
        <v/>
      </c>
      <c r="V4595" s="2" t="str">
        <f t="shared" si="581"/>
        <v/>
      </c>
      <c r="W4595" s="2" t="str">
        <f t="shared" si="582"/>
        <v/>
      </c>
    </row>
    <row r="4596" spans="8:23" x14ac:dyDescent="0.3">
      <c r="H4596" s="12">
        <f t="shared" si="575"/>
        <v>0</v>
      </c>
      <c r="I4596" s="2" t="str">
        <f t="shared" si="576"/>
        <v/>
      </c>
      <c r="J4596" s="2" t="str">
        <f>IF(ISBLANK(A4596),"",-SUM(I$3:I4596))</f>
        <v/>
      </c>
      <c r="K4596" s="2" t="str">
        <f t="shared" si="577"/>
        <v/>
      </c>
      <c r="L4596" s="7" t="str">
        <f t="shared" si="578"/>
        <v/>
      </c>
      <c r="M4596" s="7" t="str">
        <f>IF(ISBLANK(A4596),"",K4596/($M$1+SUM(K$3:K4595)))</f>
        <v/>
      </c>
      <c r="N4596" t="str">
        <f>IF(ISBLANK(A4596),"",IF(H4597=0,NETWORKDAYS($H$3,H4596,holiday!$B$2:$B$10),IF(DAY(H4596)&lt;DAY(H4597),NETWORKDAYS($H$3,H4596,holiday!$B$2:$B$10),0)))</f>
        <v/>
      </c>
      <c r="O4596" t="str">
        <f>IF(ISBLANK(A4596),"",SUMIF($A$3:$A4596,O$2,$B$3:$B4596))</f>
        <v/>
      </c>
      <c r="P4596" t="str">
        <f>IF(ISBLANK(A4596),"",SUMIF($A$3:$A4596,P$2,$B$3:$B4596))</f>
        <v/>
      </c>
      <c r="Q4596" t="str">
        <f>IF(ISBLANK(A4596),"",SUMIF($A$3:$A4596,Q$2,$B$3:$B4596))</f>
        <v/>
      </c>
      <c r="R4596" t="str">
        <f>IF(ISBLANK(A4596),"",SUMIF($A$3:$A4596,R$2,$B$3:$B4596))</f>
        <v/>
      </c>
      <c r="T4596" s="2" t="str">
        <f t="shared" si="579"/>
        <v/>
      </c>
      <c r="U4596" s="2" t="str">
        <f t="shared" si="580"/>
        <v/>
      </c>
      <c r="V4596" s="2" t="str">
        <f t="shared" si="581"/>
        <v/>
      </c>
      <c r="W4596" s="2" t="str">
        <f t="shared" si="582"/>
        <v/>
      </c>
    </row>
    <row r="4597" spans="8:23" x14ac:dyDescent="0.3">
      <c r="H4597" s="12">
        <f t="shared" si="575"/>
        <v>0</v>
      </c>
      <c r="I4597" s="2" t="str">
        <f t="shared" si="576"/>
        <v/>
      </c>
      <c r="J4597" s="2" t="str">
        <f>IF(ISBLANK(A4597),"",-SUM(I$3:I4597))</f>
        <v/>
      </c>
      <c r="K4597" s="2" t="str">
        <f t="shared" si="577"/>
        <v/>
      </c>
      <c r="L4597" s="7" t="str">
        <f t="shared" si="578"/>
        <v/>
      </c>
      <c r="M4597" s="7" t="str">
        <f>IF(ISBLANK(A4597),"",K4597/($M$1+SUM(K$3:K4596)))</f>
        <v/>
      </c>
      <c r="N4597" t="str">
        <f>IF(ISBLANK(A4597),"",IF(H4598=0,NETWORKDAYS($H$3,H4597,holiday!$B$2:$B$10),IF(DAY(H4597)&lt;DAY(H4598),NETWORKDAYS($H$3,H4597,holiday!$B$2:$B$10),0)))</f>
        <v/>
      </c>
      <c r="O4597" t="str">
        <f>IF(ISBLANK(A4597),"",SUMIF($A$3:$A4597,O$2,$B$3:$B4597))</f>
        <v/>
      </c>
      <c r="P4597" t="str">
        <f>IF(ISBLANK(A4597),"",SUMIF($A$3:$A4597,P$2,$B$3:$B4597))</f>
        <v/>
      </c>
      <c r="Q4597" t="str">
        <f>IF(ISBLANK(A4597),"",SUMIF($A$3:$A4597,Q$2,$B$3:$B4597))</f>
        <v/>
      </c>
      <c r="R4597" t="str">
        <f>IF(ISBLANK(A4597),"",SUMIF($A$3:$A4597,R$2,$B$3:$B4597))</f>
        <v/>
      </c>
      <c r="T4597" s="2" t="str">
        <f t="shared" si="579"/>
        <v/>
      </c>
      <c r="U4597" s="2" t="str">
        <f t="shared" si="580"/>
        <v/>
      </c>
      <c r="V4597" s="2" t="str">
        <f t="shared" si="581"/>
        <v/>
      </c>
      <c r="W4597" s="2" t="str">
        <f t="shared" si="582"/>
        <v/>
      </c>
    </row>
    <row r="4598" spans="8:23" x14ac:dyDescent="0.3">
      <c r="H4598" s="12">
        <f t="shared" si="575"/>
        <v>0</v>
      </c>
      <c r="I4598" s="2" t="str">
        <f t="shared" si="576"/>
        <v/>
      </c>
      <c r="J4598" s="2" t="str">
        <f>IF(ISBLANK(A4598),"",-SUM(I$3:I4598))</f>
        <v/>
      </c>
      <c r="K4598" s="2" t="str">
        <f t="shared" si="577"/>
        <v/>
      </c>
      <c r="L4598" s="7" t="str">
        <f t="shared" si="578"/>
        <v/>
      </c>
      <c r="M4598" s="7" t="str">
        <f>IF(ISBLANK(A4598),"",K4598/($M$1+SUM(K$3:K4597)))</f>
        <v/>
      </c>
      <c r="N4598" t="str">
        <f>IF(ISBLANK(A4598),"",IF(H4599=0,NETWORKDAYS($H$3,H4598,holiday!$B$2:$B$10),IF(DAY(H4598)&lt;DAY(H4599),NETWORKDAYS($H$3,H4598,holiday!$B$2:$B$10),0)))</f>
        <v/>
      </c>
      <c r="O4598" t="str">
        <f>IF(ISBLANK(A4598),"",SUMIF($A$3:$A4598,O$2,$B$3:$B4598))</f>
        <v/>
      </c>
      <c r="P4598" t="str">
        <f>IF(ISBLANK(A4598),"",SUMIF($A$3:$A4598,P$2,$B$3:$B4598))</f>
        <v/>
      </c>
      <c r="Q4598" t="str">
        <f>IF(ISBLANK(A4598),"",SUMIF($A$3:$A4598,Q$2,$B$3:$B4598))</f>
        <v/>
      </c>
      <c r="R4598" t="str">
        <f>IF(ISBLANK(A4598),"",SUMIF($A$3:$A4598,R$2,$B$3:$B4598))</f>
        <v/>
      </c>
      <c r="T4598" s="2" t="str">
        <f t="shared" si="579"/>
        <v/>
      </c>
      <c r="U4598" s="2" t="str">
        <f t="shared" si="580"/>
        <v/>
      </c>
      <c r="V4598" s="2" t="str">
        <f t="shared" si="581"/>
        <v/>
      </c>
      <c r="W4598" s="2" t="str">
        <f t="shared" si="582"/>
        <v/>
      </c>
    </row>
    <row r="4599" spans="8:23" x14ac:dyDescent="0.3">
      <c r="H4599" s="12">
        <f t="shared" si="575"/>
        <v>0</v>
      </c>
      <c r="I4599" s="2" t="str">
        <f t="shared" si="576"/>
        <v/>
      </c>
      <c r="J4599" s="2" t="str">
        <f>IF(ISBLANK(A4599),"",-SUM(I$3:I4599))</f>
        <v/>
      </c>
      <c r="K4599" s="2" t="str">
        <f t="shared" si="577"/>
        <v/>
      </c>
      <c r="L4599" s="7" t="str">
        <f t="shared" si="578"/>
        <v/>
      </c>
      <c r="M4599" s="7" t="str">
        <f>IF(ISBLANK(A4599),"",K4599/($M$1+SUM(K$3:K4598)))</f>
        <v/>
      </c>
      <c r="N4599" t="str">
        <f>IF(ISBLANK(A4599),"",IF(H4600=0,NETWORKDAYS($H$3,H4599,holiday!$B$2:$B$10),IF(DAY(H4599)&lt;DAY(H4600),NETWORKDAYS($H$3,H4599,holiday!$B$2:$B$10),0)))</f>
        <v/>
      </c>
      <c r="O4599" t="str">
        <f>IF(ISBLANK(A4599),"",SUMIF($A$3:$A4599,O$2,$B$3:$B4599))</f>
        <v/>
      </c>
      <c r="P4599" t="str">
        <f>IF(ISBLANK(A4599),"",SUMIF($A$3:$A4599,P$2,$B$3:$B4599))</f>
        <v/>
      </c>
      <c r="Q4599" t="str">
        <f>IF(ISBLANK(A4599),"",SUMIF($A$3:$A4599,Q$2,$B$3:$B4599))</f>
        <v/>
      </c>
      <c r="R4599" t="str">
        <f>IF(ISBLANK(A4599),"",SUMIF($A$3:$A4599,R$2,$B$3:$B4599))</f>
        <v/>
      </c>
      <c r="T4599" s="2" t="str">
        <f t="shared" si="579"/>
        <v/>
      </c>
      <c r="U4599" s="2" t="str">
        <f t="shared" si="580"/>
        <v/>
      </c>
      <c r="V4599" s="2" t="str">
        <f t="shared" si="581"/>
        <v/>
      </c>
      <c r="W4599" s="2" t="str">
        <f t="shared" si="582"/>
        <v/>
      </c>
    </row>
    <row r="4600" spans="8:23" x14ac:dyDescent="0.3">
      <c r="H4600" s="12">
        <f t="shared" si="575"/>
        <v>0</v>
      </c>
      <c r="I4600" s="2" t="str">
        <f t="shared" si="576"/>
        <v/>
      </c>
      <c r="J4600" s="2" t="str">
        <f>IF(ISBLANK(A4600),"",-SUM(I$3:I4600))</f>
        <v/>
      </c>
      <c r="K4600" s="2" t="str">
        <f t="shared" si="577"/>
        <v/>
      </c>
      <c r="L4600" s="7" t="str">
        <f t="shared" si="578"/>
        <v/>
      </c>
      <c r="M4600" s="7" t="str">
        <f>IF(ISBLANK(A4600),"",K4600/($M$1+SUM(K$3:K4599)))</f>
        <v/>
      </c>
      <c r="N4600" t="str">
        <f>IF(ISBLANK(A4600),"",IF(H4601=0,NETWORKDAYS($H$3,H4600,holiday!$B$2:$B$10),IF(DAY(H4600)&lt;DAY(H4601),NETWORKDAYS($H$3,H4600,holiday!$B$2:$B$10),0)))</f>
        <v/>
      </c>
      <c r="O4600" t="str">
        <f>IF(ISBLANK(A4600),"",SUMIF($A$3:$A4600,O$2,$B$3:$B4600))</f>
        <v/>
      </c>
      <c r="P4600" t="str">
        <f>IF(ISBLANK(A4600),"",SUMIF($A$3:$A4600,P$2,$B$3:$B4600))</f>
        <v/>
      </c>
      <c r="Q4600" t="str">
        <f>IF(ISBLANK(A4600),"",SUMIF($A$3:$A4600,Q$2,$B$3:$B4600))</f>
        <v/>
      </c>
      <c r="R4600" t="str">
        <f>IF(ISBLANK(A4600),"",SUMIF($A$3:$A4600,R$2,$B$3:$B4600))</f>
        <v/>
      </c>
      <c r="T4600" s="2" t="str">
        <f t="shared" si="579"/>
        <v/>
      </c>
      <c r="U4600" s="2" t="str">
        <f t="shared" si="580"/>
        <v/>
      </c>
      <c r="V4600" s="2" t="str">
        <f t="shared" si="581"/>
        <v/>
      </c>
      <c r="W4600" s="2" t="str">
        <f t="shared" si="582"/>
        <v/>
      </c>
    </row>
    <row r="4601" spans="8:23" x14ac:dyDescent="0.3">
      <c r="H4601" s="12">
        <f t="shared" si="575"/>
        <v>0</v>
      </c>
      <c r="I4601" s="2" t="str">
        <f t="shared" si="576"/>
        <v/>
      </c>
      <c r="J4601" s="2" t="str">
        <f>IF(ISBLANK(A4601),"",-SUM(I$3:I4601))</f>
        <v/>
      </c>
      <c r="K4601" s="2" t="str">
        <f t="shared" si="577"/>
        <v/>
      </c>
      <c r="L4601" s="7" t="str">
        <f t="shared" si="578"/>
        <v/>
      </c>
      <c r="M4601" s="7" t="str">
        <f>IF(ISBLANK(A4601),"",K4601/($M$1+SUM(K$3:K4600)))</f>
        <v/>
      </c>
      <c r="N4601" t="str">
        <f>IF(ISBLANK(A4601),"",IF(H4602=0,NETWORKDAYS($H$3,H4601,holiday!$B$2:$B$10),IF(DAY(H4601)&lt;DAY(H4602),NETWORKDAYS($H$3,H4601,holiday!$B$2:$B$10),0)))</f>
        <v/>
      </c>
      <c r="O4601" t="str">
        <f>IF(ISBLANK(A4601),"",SUMIF($A$3:$A4601,O$2,$B$3:$B4601))</f>
        <v/>
      </c>
      <c r="P4601" t="str">
        <f>IF(ISBLANK(A4601),"",SUMIF($A$3:$A4601,P$2,$B$3:$B4601))</f>
        <v/>
      </c>
      <c r="Q4601" t="str">
        <f>IF(ISBLANK(A4601),"",SUMIF($A$3:$A4601,Q$2,$B$3:$B4601))</f>
        <v/>
      </c>
      <c r="R4601" t="str">
        <f>IF(ISBLANK(A4601),"",SUMIF($A$3:$A4601,R$2,$B$3:$B4601))</f>
        <v/>
      </c>
      <c r="T4601" s="2" t="str">
        <f t="shared" si="579"/>
        <v/>
      </c>
      <c r="U4601" s="2" t="str">
        <f t="shared" si="580"/>
        <v/>
      </c>
      <c r="V4601" s="2" t="str">
        <f t="shared" si="581"/>
        <v/>
      </c>
      <c r="W4601" s="2" t="str">
        <f t="shared" si="582"/>
        <v/>
      </c>
    </row>
    <row r="4602" spans="8:23" x14ac:dyDescent="0.3">
      <c r="H4602" s="12">
        <f t="shared" si="575"/>
        <v>0</v>
      </c>
      <c r="I4602" s="2" t="str">
        <f t="shared" si="576"/>
        <v/>
      </c>
      <c r="J4602" s="2" t="str">
        <f>IF(ISBLANK(A4602),"",-SUM(I$3:I4602))</f>
        <v/>
      </c>
      <c r="K4602" s="2" t="str">
        <f t="shared" si="577"/>
        <v/>
      </c>
      <c r="L4602" s="7" t="str">
        <f t="shared" si="578"/>
        <v/>
      </c>
      <c r="M4602" s="7" t="str">
        <f>IF(ISBLANK(A4602),"",K4602/($M$1+SUM(K$3:K4601)))</f>
        <v/>
      </c>
      <c r="N4602" t="str">
        <f>IF(ISBLANK(A4602),"",IF(H4603=0,NETWORKDAYS($H$3,H4602,holiday!$B$2:$B$10),IF(DAY(H4602)&lt;DAY(H4603),NETWORKDAYS($H$3,H4602,holiday!$B$2:$B$10),0)))</f>
        <v/>
      </c>
      <c r="O4602" t="str">
        <f>IF(ISBLANK(A4602),"",SUMIF($A$3:$A4602,O$2,$B$3:$B4602))</f>
        <v/>
      </c>
      <c r="P4602" t="str">
        <f>IF(ISBLANK(A4602),"",SUMIF($A$3:$A4602,P$2,$B$3:$B4602))</f>
        <v/>
      </c>
      <c r="Q4602" t="str">
        <f>IF(ISBLANK(A4602),"",SUMIF($A$3:$A4602,Q$2,$B$3:$B4602))</f>
        <v/>
      </c>
      <c r="R4602" t="str">
        <f>IF(ISBLANK(A4602),"",SUMIF($A$3:$A4602,R$2,$B$3:$B4602))</f>
        <v/>
      </c>
      <c r="T4602" s="2" t="str">
        <f t="shared" si="579"/>
        <v/>
      </c>
      <c r="U4602" s="2" t="str">
        <f t="shared" si="580"/>
        <v/>
      </c>
      <c r="V4602" s="2" t="str">
        <f t="shared" si="581"/>
        <v/>
      </c>
      <c r="W4602" s="2" t="str">
        <f t="shared" si="582"/>
        <v/>
      </c>
    </row>
    <row r="4603" spans="8:23" x14ac:dyDescent="0.3">
      <c r="H4603" s="12">
        <f t="shared" si="575"/>
        <v>0</v>
      </c>
      <c r="I4603" s="2" t="str">
        <f t="shared" si="576"/>
        <v/>
      </c>
      <c r="J4603" s="2" t="str">
        <f>IF(ISBLANK(A4603),"",-SUM(I$3:I4603))</f>
        <v/>
      </c>
      <c r="K4603" s="2" t="str">
        <f t="shared" si="577"/>
        <v/>
      </c>
      <c r="L4603" s="7" t="str">
        <f t="shared" si="578"/>
        <v/>
      </c>
      <c r="M4603" s="7" t="str">
        <f>IF(ISBLANK(A4603),"",K4603/($M$1+SUM(K$3:K4602)))</f>
        <v/>
      </c>
      <c r="N4603" t="str">
        <f>IF(ISBLANK(A4603),"",IF(H4604=0,NETWORKDAYS($H$3,H4603,holiday!$B$2:$B$10),IF(DAY(H4603)&lt;DAY(H4604),NETWORKDAYS($H$3,H4603,holiday!$B$2:$B$10),0)))</f>
        <v/>
      </c>
      <c r="O4603" t="str">
        <f>IF(ISBLANK(A4603),"",SUMIF($A$3:$A4603,O$2,$B$3:$B4603))</f>
        <v/>
      </c>
      <c r="P4603" t="str">
        <f>IF(ISBLANK(A4603),"",SUMIF($A$3:$A4603,P$2,$B$3:$B4603))</f>
        <v/>
      </c>
      <c r="Q4603" t="str">
        <f>IF(ISBLANK(A4603),"",SUMIF($A$3:$A4603,Q$2,$B$3:$B4603))</f>
        <v/>
      </c>
      <c r="R4603" t="str">
        <f>IF(ISBLANK(A4603),"",SUMIF($A$3:$A4603,R$2,$B$3:$B4603))</f>
        <v/>
      </c>
      <c r="T4603" s="2" t="str">
        <f t="shared" si="579"/>
        <v/>
      </c>
      <c r="U4603" s="2" t="str">
        <f t="shared" si="580"/>
        <v/>
      </c>
      <c r="V4603" s="2" t="str">
        <f t="shared" si="581"/>
        <v/>
      </c>
      <c r="W4603" s="2" t="str">
        <f t="shared" si="582"/>
        <v/>
      </c>
    </row>
    <row r="4604" spans="8:23" x14ac:dyDescent="0.3">
      <c r="H4604" s="12">
        <f t="shared" si="575"/>
        <v>0</v>
      </c>
      <c r="I4604" s="2" t="str">
        <f t="shared" si="576"/>
        <v/>
      </c>
      <c r="J4604" s="2" t="str">
        <f>IF(ISBLANK(A4604),"",-SUM(I$3:I4604))</f>
        <v/>
      </c>
      <c r="K4604" s="2" t="str">
        <f t="shared" si="577"/>
        <v/>
      </c>
      <c r="L4604" s="7" t="str">
        <f t="shared" si="578"/>
        <v/>
      </c>
      <c r="M4604" s="7" t="str">
        <f>IF(ISBLANK(A4604),"",K4604/($M$1+SUM(K$3:K4603)))</f>
        <v/>
      </c>
      <c r="N4604" t="str">
        <f>IF(ISBLANK(A4604),"",IF(H4605=0,NETWORKDAYS($H$3,H4604,holiday!$B$2:$B$10),IF(DAY(H4604)&lt;DAY(H4605),NETWORKDAYS($H$3,H4604,holiday!$B$2:$B$10),0)))</f>
        <v/>
      </c>
      <c r="O4604" t="str">
        <f>IF(ISBLANK(A4604),"",SUMIF($A$3:$A4604,O$2,$B$3:$B4604))</f>
        <v/>
      </c>
      <c r="P4604" t="str">
        <f>IF(ISBLANK(A4604),"",SUMIF($A$3:$A4604,P$2,$B$3:$B4604))</f>
        <v/>
      </c>
      <c r="Q4604" t="str">
        <f>IF(ISBLANK(A4604),"",SUMIF($A$3:$A4604,Q$2,$B$3:$B4604))</f>
        <v/>
      </c>
      <c r="R4604" t="str">
        <f>IF(ISBLANK(A4604),"",SUMIF($A$3:$A4604,R$2,$B$3:$B4604))</f>
        <v/>
      </c>
      <c r="T4604" s="2" t="str">
        <f t="shared" si="579"/>
        <v/>
      </c>
      <c r="U4604" s="2" t="str">
        <f t="shared" si="580"/>
        <v/>
      </c>
      <c r="V4604" s="2" t="str">
        <f t="shared" si="581"/>
        <v/>
      </c>
      <c r="W4604" s="2" t="str">
        <f t="shared" si="582"/>
        <v/>
      </c>
    </row>
    <row r="4605" spans="8:23" x14ac:dyDescent="0.3">
      <c r="H4605" s="12">
        <f t="shared" si="575"/>
        <v>0</v>
      </c>
      <c r="I4605" s="2" t="str">
        <f t="shared" si="576"/>
        <v/>
      </c>
      <c r="J4605" s="2" t="str">
        <f>IF(ISBLANK(A4605),"",-SUM(I$3:I4605))</f>
        <v/>
      </c>
      <c r="K4605" s="2" t="str">
        <f t="shared" si="577"/>
        <v/>
      </c>
      <c r="L4605" s="7" t="str">
        <f t="shared" si="578"/>
        <v/>
      </c>
      <c r="M4605" s="7" t="str">
        <f>IF(ISBLANK(A4605),"",K4605/($M$1+SUM(K$3:K4604)))</f>
        <v/>
      </c>
      <c r="N4605" t="str">
        <f>IF(ISBLANK(A4605),"",IF(H4606=0,NETWORKDAYS($H$3,H4605,holiday!$B$2:$B$10),IF(DAY(H4605)&lt;DAY(H4606),NETWORKDAYS($H$3,H4605,holiday!$B$2:$B$10),0)))</f>
        <v/>
      </c>
      <c r="O4605" t="str">
        <f>IF(ISBLANK(A4605),"",SUMIF($A$3:$A4605,O$2,$B$3:$B4605))</f>
        <v/>
      </c>
      <c r="P4605" t="str">
        <f>IF(ISBLANK(A4605),"",SUMIF($A$3:$A4605,P$2,$B$3:$B4605))</f>
        <v/>
      </c>
      <c r="Q4605" t="str">
        <f>IF(ISBLANK(A4605),"",SUMIF($A$3:$A4605,Q$2,$B$3:$B4605))</f>
        <v/>
      </c>
      <c r="R4605" t="str">
        <f>IF(ISBLANK(A4605),"",SUMIF($A$3:$A4605,R$2,$B$3:$B4605))</f>
        <v/>
      </c>
      <c r="T4605" s="2" t="str">
        <f t="shared" si="579"/>
        <v/>
      </c>
      <c r="U4605" s="2" t="str">
        <f t="shared" si="580"/>
        <v/>
      </c>
      <c r="V4605" s="2" t="str">
        <f t="shared" si="581"/>
        <v/>
      </c>
      <c r="W4605" s="2" t="str">
        <f t="shared" si="582"/>
        <v/>
      </c>
    </row>
    <row r="4606" spans="8:23" x14ac:dyDescent="0.3">
      <c r="H4606" s="12">
        <f t="shared" si="575"/>
        <v>0</v>
      </c>
      <c r="I4606" s="2" t="str">
        <f t="shared" si="576"/>
        <v/>
      </c>
      <c r="J4606" s="2" t="str">
        <f>IF(ISBLANK(A4606),"",-SUM(I$3:I4606))</f>
        <v/>
      </c>
      <c r="K4606" s="2" t="str">
        <f t="shared" si="577"/>
        <v/>
      </c>
      <c r="L4606" s="7" t="str">
        <f t="shared" si="578"/>
        <v/>
      </c>
      <c r="M4606" s="7" t="str">
        <f>IF(ISBLANK(A4606),"",K4606/($M$1+SUM(K$3:K4605)))</f>
        <v/>
      </c>
      <c r="N4606" t="str">
        <f>IF(ISBLANK(A4606),"",IF(H4607=0,NETWORKDAYS($H$3,H4606,holiday!$B$2:$B$10),IF(DAY(H4606)&lt;DAY(H4607),NETWORKDAYS($H$3,H4606,holiday!$B$2:$B$10),0)))</f>
        <v/>
      </c>
      <c r="O4606" t="str">
        <f>IF(ISBLANK(A4606),"",SUMIF($A$3:$A4606,O$2,$B$3:$B4606))</f>
        <v/>
      </c>
      <c r="P4606" t="str">
        <f>IF(ISBLANK(A4606),"",SUMIF($A$3:$A4606,P$2,$B$3:$B4606))</f>
        <v/>
      </c>
      <c r="Q4606" t="str">
        <f>IF(ISBLANK(A4606),"",SUMIF($A$3:$A4606,Q$2,$B$3:$B4606))</f>
        <v/>
      </c>
      <c r="R4606" t="str">
        <f>IF(ISBLANK(A4606),"",SUMIF($A$3:$A4606,R$2,$B$3:$B4606))</f>
        <v/>
      </c>
      <c r="T4606" s="2" t="str">
        <f t="shared" si="579"/>
        <v/>
      </c>
      <c r="U4606" s="2" t="str">
        <f t="shared" si="580"/>
        <v/>
      </c>
      <c r="V4606" s="2" t="str">
        <f t="shared" si="581"/>
        <v/>
      </c>
      <c r="W4606" s="2" t="str">
        <f t="shared" si="582"/>
        <v/>
      </c>
    </row>
    <row r="4607" spans="8:23" x14ac:dyDescent="0.3">
      <c r="H4607" s="12">
        <f t="shared" si="575"/>
        <v>0</v>
      </c>
      <c r="I4607" s="2" t="str">
        <f t="shared" si="576"/>
        <v/>
      </c>
      <c r="J4607" s="2" t="str">
        <f>IF(ISBLANK(A4607),"",-SUM(I$3:I4607))</f>
        <v/>
      </c>
      <c r="K4607" s="2" t="str">
        <f t="shared" si="577"/>
        <v/>
      </c>
      <c r="L4607" s="7" t="str">
        <f t="shared" si="578"/>
        <v/>
      </c>
      <c r="M4607" s="7" t="str">
        <f>IF(ISBLANK(A4607),"",K4607/($M$1+SUM(K$3:K4606)))</f>
        <v/>
      </c>
      <c r="N4607" t="str">
        <f>IF(ISBLANK(A4607),"",IF(H4608=0,NETWORKDAYS($H$3,H4607,holiday!$B$2:$B$10),IF(DAY(H4607)&lt;DAY(H4608),NETWORKDAYS($H$3,H4607,holiday!$B$2:$B$10),0)))</f>
        <v/>
      </c>
      <c r="O4607" t="str">
        <f>IF(ISBLANK(A4607),"",SUMIF($A$3:$A4607,O$2,$B$3:$B4607))</f>
        <v/>
      </c>
      <c r="P4607" t="str">
        <f>IF(ISBLANK(A4607),"",SUMIF($A$3:$A4607,P$2,$B$3:$B4607))</f>
        <v/>
      </c>
      <c r="Q4607" t="str">
        <f>IF(ISBLANK(A4607),"",SUMIF($A$3:$A4607,Q$2,$B$3:$B4607))</f>
        <v/>
      </c>
      <c r="R4607" t="str">
        <f>IF(ISBLANK(A4607),"",SUMIF($A$3:$A4607,R$2,$B$3:$B4607))</f>
        <v/>
      </c>
      <c r="T4607" s="2" t="str">
        <f t="shared" si="579"/>
        <v/>
      </c>
      <c r="U4607" s="2" t="str">
        <f t="shared" si="580"/>
        <v/>
      </c>
      <c r="V4607" s="2" t="str">
        <f t="shared" si="581"/>
        <v/>
      </c>
      <c r="W4607" s="2" t="str">
        <f t="shared" si="582"/>
        <v/>
      </c>
    </row>
    <row r="4608" spans="8:23" x14ac:dyDescent="0.3">
      <c r="H4608" s="12">
        <f t="shared" si="575"/>
        <v>0</v>
      </c>
      <c r="I4608" s="2" t="str">
        <f t="shared" si="576"/>
        <v/>
      </c>
      <c r="J4608" s="2" t="str">
        <f>IF(ISBLANK(A4608),"",-SUM(I$3:I4608))</f>
        <v/>
      </c>
      <c r="K4608" s="2" t="str">
        <f t="shared" si="577"/>
        <v/>
      </c>
      <c r="L4608" s="7" t="str">
        <f t="shared" si="578"/>
        <v/>
      </c>
      <c r="M4608" s="7" t="str">
        <f>IF(ISBLANK(A4608),"",K4608/($M$1+SUM(K$3:K4607)))</f>
        <v/>
      </c>
      <c r="N4608" t="str">
        <f>IF(ISBLANK(A4608),"",IF(H4609=0,NETWORKDAYS($H$3,H4608,holiday!$B$2:$B$10),IF(DAY(H4608)&lt;DAY(H4609),NETWORKDAYS($H$3,H4608,holiday!$B$2:$B$10),0)))</f>
        <v/>
      </c>
      <c r="O4608" t="str">
        <f>IF(ISBLANK(A4608),"",SUMIF($A$3:$A4608,O$2,$B$3:$B4608))</f>
        <v/>
      </c>
      <c r="P4608" t="str">
        <f>IF(ISBLANK(A4608),"",SUMIF($A$3:$A4608,P$2,$B$3:$B4608))</f>
        <v/>
      </c>
      <c r="Q4608" t="str">
        <f>IF(ISBLANK(A4608),"",SUMIF($A$3:$A4608,Q$2,$B$3:$B4608))</f>
        <v/>
      </c>
      <c r="R4608" t="str">
        <f>IF(ISBLANK(A4608),"",SUMIF($A$3:$A4608,R$2,$B$3:$B4608))</f>
        <v/>
      </c>
      <c r="T4608" s="2" t="str">
        <f t="shared" si="579"/>
        <v/>
      </c>
      <c r="U4608" s="2" t="str">
        <f t="shared" si="580"/>
        <v/>
      </c>
      <c r="V4608" s="2" t="str">
        <f t="shared" si="581"/>
        <v/>
      </c>
      <c r="W4608" s="2" t="str">
        <f t="shared" si="582"/>
        <v/>
      </c>
    </row>
    <row r="4609" spans="8:23" x14ac:dyDescent="0.3">
      <c r="H4609" s="12">
        <f t="shared" si="575"/>
        <v>0</v>
      </c>
      <c r="I4609" s="2" t="str">
        <f t="shared" si="576"/>
        <v/>
      </c>
      <c r="J4609" s="2" t="str">
        <f>IF(ISBLANK(A4609),"",-SUM(I$3:I4609))</f>
        <v/>
      </c>
      <c r="K4609" s="2" t="str">
        <f t="shared" si="577"/>
        <v/>
      </c>
      <c r="L4609" s="7" t="str">
        <f t="shared" si="578"/>
        <v/>
      </c>
      <c r="M4609" s="7" t="str">
        <f>IF(ISBLANK(A4609),"",K4609/($M$1+SUM(K$3:K4608)))</f>
        <v/>
      </c>
      <c r="N4609" t="str">
        <f>IF(ISBLANK(A4609),"",IF(H4610=0,NETWORKDAYS($H$3,H4609,holiday!$B$2:$B$10),IF(DAY(H4609)&lt;DAY(H4610),NETWORKDAYS($H$3,H4609,holiday!$B$2:$B$10),0)))</f>
        <v/>
      </c>
      <c r="O4609" t="str">
        <f>IF(ISBLANK(A4609),"",SUMIF($A$3:$A4609,O$2,$B$3:$B4609))</f>
        <v/>
      </c>
      <c r="P4609" t="str">
        <f>IF(ISBLANK(A4609),"",SUMIF($A$3:$A4609,P$2,$B$3:$B4609))</f>
        <v/>
      </c>
      <c r="Q4609" t="str">
        <f>IF(ISBLANK(A4609),"",SUMIF($A$3:$A4609,Q$2,$B$3:$B4609))</f>
        <v/>
      </c>
      <c r="R4609" t="str">
        <f>IF(ISBLANK(A4609),"",SUMIF($A$3:$A4609,R$2,$B$3:$B4609))</f>
        <v/>
      </c>
      <c r="T4609" s="2" t="str">
        <f t="shared" si="579"/>
        <v/>
      </c>
      <c r="U4609" s="2" t="str">
        <f t="shared" si="580"/>
        <v/>
      </c>
      <c r="V4609" s="2" t="str">
        <f t="shared" si="581"/>
        <v/>
      </c>
      <c r="W4609" s="2" t="str">
        <f t="shared" si="582"/>
        <v/>
      </c>
    </row>
    <row r="4610" spans="8:23" x14ac:dyDescent="0.3">
      <c r="H4610" s="12">
        <f t="shared" si="575"/>
        <v>0</v>
      </c>
      <c r="I4610" s="2" t="str">
        <f t="shared" si="576"/>
        <v/>
      </c>
      <c r="J4610" s="2" t="str">
        <f>IF(ISBLANK(A4610),"",-SUM(I$3:I4610))</f>
        <v/>
      </c>
      <c r="K4610" s="2" t="str">
        <f t="shared" si="577"/>
        <v/>
      </c>
      <c r="L4610" s="7" t="str">
        <f t="shared" si="578"/>
        <v/>
      </c>
      <c r="M4610" s="7" t="str">
        <f>IF(ISBLANK(A4610),"",K4610/($M$1+SUM(K$3:K4609)))</f>
        <v/>
      </c>
      <c r="N4610" t="str">
        <f>IF(ISBLANK(A4610),"",IF(H4611=0,NETWORKDAYS($H$3,H4610,holiday!$B$2:$B$10),IF(DAY(H4610)&lt;DAY(H4611),NETWORKDAYS($H$3,H4610,holiday!$B$2:$B$10),0)))</f>
        <v/>
      </c>
      <c r="O4610" t="str">
        <f>IF(ISBLANK(A4610),"",SUMIF($A$3:$A4610,O$2,$B$3:$B4610))</f>
        <v/>
      </c>
      <c r="P4610" t="str">
        <f>IF(ISBLANK(A4610),"",SUMIF($A$3:$A4610,P$2,$B$3:$B4610))</f>
        <v/>
      </c>
      <c r="Q4610" t="str">
        <f>IF(ISBLANK(A4610),"",SUMIF($A$3:$A4610,Q$2,$B$3:$B4610))</f>
        <v/>
      </c>
      <c r="R4610" t="str">
        <f>IF(ISBLANK(A4610),"",SUMIF($A$3:$A4610,R$2,$B$3:$B4610))</f>
        <v/>
      </c>
      <c r="T4610" s="2" t="str">
        <f t="shared" si="579"/>
        <v/>
      </c>
      <c r="U4610" s="2" t="str">
        <f t="shared" si="580"/>
        <v/>
      </c>
      <c r="V4610" s="2" t="str">
        <f t="shared" si="581"/>
        <v/>
      </c>
      <c r="W4610" s="2" t="str">
        <f t="shared" si="582"/>
        <v/>
      </c>
    </row>
    <row r="4611" spans="8:23" x14ac:dyDescent="0.3">
      <c r="H4611" s="12">
        <f t="shared" si="575"/>
        <v>0</v>
      </c>
      <c r="I4611" s="2" t="str">
        <f t="shared" si="576"/>
        <v/>
      </c>
      <c r="J4611" s="2" t="str">
        <f>IF(ISBLANK(A4611),"",-SUM(I$3:I4611))</f>
        <v/>
      </c>
      <c r="K4611" s="2" t="str">
        <f t="shared" si="577"/>
        <v/>
      </c>
      <c r="L4611" s="7" t="str">
        <f t="shared" si="578"/>
        <v/>
      </c>
      <c r="M4611" s="7" t="str">
        <f>IF(ISBLANK(A4611),"",K4611/($M$1+SUM(K$3:K4610)))</f>
        <v/>
      </c>
      <c r="N4611" t="str">
        <f>IF(ISBLANK(A4611),"",IF(H4612=0,NETWORKDAYS($H$3,H4611,holiday!$B$2:$B$10),IF(DAY(H4611)&lt;DAY(H4612),NETWORKDAYS($H$3,H4611,holiday!$B$2:$B$10),0)))</f>
        <v/>
      </c>
      <c r="O4611" t="str">
        <f>IF(ISBLANK(A4611),"",SUMIF($A$3:$A4611,O$2,$B$3:$B4611))</f>
        <v/>
      </c>
      <c r="P4611" t="str">
        <f>IF(ISBLANK(A4611),"",SUMIF($A$3:$A4611,P$2,$B$3:$B4611))</f>
        <v/>
      </c>
      <c r="Q4611" t="str">
        <f>IF(ISBLANK(A4611),"",SUMIF($A$3:$A4611,Q$2,$B$3:$B4611))</f>
        <v/>
      </c>
      <c r="R4611" t="str">
        <f>IF(ISBLANK(A4611),"",SUMIF($A$3:$A4611,R$2,$B$3:$B4611))</f>
        <v/>
      </c>
      <c r="T4611" s="2" t="str">
        <f t="shared" si="579"/>
        <v/>
      </c>
      <c r="U4611" s="2" t="str">
        <f t="shared" si="580"/>
        <v/>
      </c>
      <c r="V4611" s="2" t="str">
        <f t="shared" si="581"/>
        <v/>
      </c>
      <c r="W4611" s="2" t="str">
        <f t="shared" si="582"/>
        <v/>
      </c>
    </row>
    <row r="4612" spans="8:23" x14ac:dyDescent="0.3">
      <c r="H4612" s="12">
        <f t="shared" ref="H4612:H4675" si="583">IF(ISBLANK(D4612),,LEFT(D4612,LEN(D4612)-6)*1)</f>
        <v>0</v>
      </c>
      <c r="I4612" s="2" t="str">
        <f t="shared" si="576"/>
        <v/>
      </c>
      <c r="J4612" s="2" t="str">
        <f>IF(ISBLANK(A4612),"",-SUM(I$3:I4612))</f>
        <v/>
      </c>
      <c r="K4612" s="2" t="str">
        <f t="shared" si="577"/>
        <v/>
      </c>
      <c r="L4612" s="7" t="str">
        <f t="shared" si="578"/>
        <v/>
      </c>
      <c r="M4612" s="7" t="str">
        <f>IF(ISBLANK(A4612),"",K4612/($M$1+SUM(K$3:K4611)))</f>
        <v/>
      </c>
      <c r="N4612" t="str">
        <f>IF(ISBLANK(A4612),"",IF(H4613=0,NETWORKDAYS($H$3,H4612,holiday!$B$2:$B$10),IF(DAY(H4612)&lt;DAY(H4613),NETWORKDAYS($H$3,H4612,holiday!$B$2:$B$10),0)))</f>
        <v/>
      </c>
      <c r="O4612" t="str">
        <f>IF(ISBLANK(A4612),"",SUMIF($A$3:$A4612,O$2,$B$3:$B4612))</f>
        <v/>
      </c>
      <c r="P4612" t="str">
        <f>IF(ISBLANK(A4612),"",SUMIF($A$3:$A4612,P$2,$B$3:$B4612))</f>
        <v/>
      </c>
      <c r="Q4612" t="str">
        <f>IF(ISBLANK(A4612),"",SUMIF($A$3:$A4612,Q$2,$B$3:$B4612))</f>
        <v/>
      </c>
      <c r="R4612" t="str">
        <f>IF(ISBLANK(A4612),"",SUMIF($A$3:$A4612,R$2,$B$3:$B4612))</f>
        <v/>
      </c>
      <c r="T4612" s="2" t="str">
        <f t="shared" si="579"/>
        <v/>
      </c>
      <c r="U4612" s="2" t="str">
        <f t="shared" si="580"/>
        <v/>
      </c>
      <c r="V4612" s="2" t="str">
        <f t="shared" si="581"/>
        <v/>
      </c>
      <c r="W4612" s="2" t="str">
        <f t="shared" si="582"/>
        <v/>
      </c>
    </row>
    <row r="4613" spans="8:23" x14ac:dyDescent="0.3">
      <c r="H4613" s="12">
        <f t="shared" si="583"/>
        <v>0</v>
      </c>
      <c r="I4613" s="2" t="str">
        <f t="shared" si="576"/>
        <v/>
      </c>
      <c r="J4613" s="2" t="str">
        <f>IF(ISBLANK(A4613),"",-SUM(I$3:I4613))</f>
        <v/>
      </c>
      <c r="K4613" s="2" t="str">
        <f t="shared" si="577"/>
        <v/>
      </c>
      <c r="L4613" s="7" t="str">
        <f t="shared" si="578"/>
        <v/>
      </c>
      <c r="M4613" s="7" t="str">
        <f>IF(ISBLANK(A4613),"",K4613/($M$1+SUM(K$3:K4612)))</f>
        <v/>
      </c>
      <c r="N4613" t="str">
        <f>IF(ISBLANK(A4613),"",IF(H4614=0,NETWORKDAYS($H$3,H4613,holiday!$B$2:$B$10),IF(DAY(H4613)&lt;DAY(H4614),NETWORKDAYS($H$3,H4613,holiday!$B$2:$B$10),0)))</f>
        <v/>
      </c>
      <c r="O4613" t="str">
        <f>IF(ISBLANK(A4613),"",SUMIF($A$3:$A4613,O$2,$B$3:$B4613))</f>
        <v/>
      </c>
      <c r="P4613" t="str">
        <f>IF(ISBLANK(A4613),"",SUMIF($A$3:$A4613,P$2,$B$3:$B4613))</f>
        <v/>
      </c>
      <c r="Q4613" t="str">
        <f>IF(ISBLANK(A4613),"",SUMIF($A$3:$A4613,Q$2,$B$3:$B4613))</f>
        <v/>
      </c>
      <c r="R4613" t="str">
        <f>IF(ISBLANK(A4613),"",SUMIF($A$3:$A4613,R$2,$B$3:$B4613))</f>
        <v/>
      </c>
      <c r="T4613" s="2" t="str">
        <f t="shared" si="579"/>
        <v/>
      </c>
      <c r="U4613" s="2" t="str">
        <f t="shared" si="580"/>
        <v/>
      </c>
      <c r="V4613" s="2" t="str">
        <f t="shared" si="581"/>
        <v/>
      </c>
      <c r="W4613" s="2" t="str">
        <f t="shared" si="582"/>
        <v/>
      </c>
    </row>
    <row r="4614" spans="8:23" x14ac:dyDescent="0.3">
      <c r="H4614" s="12">
        <f t="shared" si="583"/>
        <v>0</v>
      </c>
      <c r="I4614" s="2" t="str">
        <f t="shared" si="576"/>
        <v/>
      </c>
      <c r="J4614" s="2" t="str">
        <f>IF(ISBLANK(A4614),"",-SUM(I$3:I4614))</f>
        <v/>
      </c>
      <c r="K4614" s="2" t="str">
        <f t="shared" si="577"/>
        <v/>
      </c>
      <c r="L4614" s="7" t="str">
        <f t="shared" si="578"/>
        <v/>
      </c>
      <c r="M4614" s="7" t="str">
        <f>IF(ISBLANK(A4614),"",K4614/($M$1+SUM(K$3:K4613)))</f>
        <v/>
      </c>
      <c r="N4614" t="str">
        <f>IF(ISBLANK(A4614),"",IF(H4615=0,NETWORKDAYS($H$3,H4614,holiday!$B$2:$B$10),IF(DAY(H4614)&lt;DAY(H4615),NETWORKDAYS($H$3,H4614,holiday!$B$2:$B$10),0)))</f>
        <v/>
      </c>
      <c r="O4614" t="str">
        <f>IF(ISBLANK(A4614),"",SUMIF($A$3:$A4614,O$2,$B$3:$B4614))</f>
        <v/>
      </c>
      <c r="P4614" t="str">
        <f>IF(ISBLANK(A4614),"",SUMIF($A$3:$A4614,P$2,$B$3:$B4614))</f>
        <v/>
      </c>
      <c r="Q4614" t="str">
        <f>IF(ISBLANK(A4614),"",SUMIF($A$3:$A4614,Q$2,$B$3:$B4614))</f>
        <v/>
      </c>
      <c r="R4614" t="str">
        <f>IF(ISBLANK(A4614),"",SUMIF($A$3:$A4614,R$2,$B$3:$B4614))</f>
        <v/>
      </c>
      <c r="T4614" s="2" t="str">
        <f t="shared" si="579"/>
        <v/>
      </c>
      <c r="U4614" s="2" t="str">
        <f t="shared" si="580"/>
        <v/>
      </c>
      <c r="V4614" s="2" t="str">
        <f t="shared" si="581"/>
        <v/>
      </c>
      <c r="W4614" s="2" t="str">
        <f t="shared" si="582"/>
        <v/>
      </c>
    </row>
    <row r="4615" spans="8:23" x14ac:dyDescent="0.3">
      <c r="H4615" s="12">
        <f t="shared" si="583"/>
        <v>0</v>
      </c>
      <c r="I4615" s="2" t="str">
        <f t="shared" si="576"/>
        <v/>
      </c>
      <c r="J4615" s="2" t="str">
        <f>IF(ISBLANK(A4615),"",-SUM(I$3:I4615))</f>
        <v/>
      </c>
      <c r="K4615" s="2" t="str">
        <f t="shared" si="577"/>
        <v/>
      </c>
      <c r="L4615" s="7" t="str">
        <f t="shared" si="578"/>
        <v/>
      </c>
      <c r="M4615" s="7" t="str">
        <f>IF(ISBLANK(A4615),"",K4615/($M$1+SUM(K$3:K4614)))</f>
        <v/>
      </c>
      <c r="N4615" t="str">
        <f>IF(ISBLANK(A4615),"",IF(H4616=0,NETWORKDAYS($H$3,H4615,holiday!$B$2:$B$10),IF(DAY(H4615)&lt;DAY(H4616),NETWORKDAYS($H$3,H4615,holiday!$B$2:$B$10),0)))</f>
        <v/>
      </c>
      <c r="O4615" t="str">
        <f>IF(ISBLANK(A4615),"",SUMIF($A$3:$A4615,O$2,$B$3:$B4615))</f>
        <v/>
      </c>
      <c r="P4615" t="str">
        <f>IF(ISBLANK(A4615),"",SUMIF($A$3:$A4615,P$2,$B$3:$B4615))</f>
        <v/>
      </c>
      <c r="Q4615" t="str">
        <f>IF(ISBLANK(A4615),"",SUMIF($A$3:$A4615,Q$2,$B$3:$B4615))</f>
        <v/>
      </c>
      <c r="R4615" t="str">
        <f>IF(ISBLANK(A4615),"",SUMIF($A$3:$A4615,R$2,$B$3:$B4615))</f>
        <v/>
      </c>
      <c r="T4615" s="2" t="str">
        <f t="shared" si="579"/>
        <v/>
      </c>
      <c r="U4615" s="2" t="str">
        <f t="shared" si="580"/>
        <v/>
      </c>
      <c r="V4615" s="2" t="str">
        <f t="shared" si="581"/>
        <v/>
      </c>
      <c r="W4615" s="2" t="str">
        <f t="shared" si="582"/>
        <v/>
      </c>
    </row>
    <row r="4616" spans="8:23" x14ac:dyDescent="0.3">
      <c r="H4616" s="12">
        <f t="shared" si="583"/>
        <v>0</v>
      </c>
      <c r="I4616" s="2" t="str">
        <f t="shared" si="576"/>
        <v/>
      </c>
      <c r="J4616" s="2" t="str">
        <f>IF(ISBLANK(A4616),"",-SUM(I$3:I4616))</f>
        <v/>
      </c>
      <c r="K4616" s="2" t="str">
        <f t="shared" si="577"/>
        <v/>
      </c>
      <c r="L4616" s="7" t="str">
        <f t="shared" si="578"/>
        <v/>
      </c>
      <c r="M4616" s="7" t="str">
        <f>IF(ISBLANK(A4616),"",K4616/($M$1+SUM(K$3:K4615)))</f>
        <v/>
      </c>
      <c r="N4616" t="str">
        <f>IF(ISBLANK(A4616),"",IF(H4617=0,NETWORKDAYS($H$3,H4616,holiday!$B$2:$B$10),IF(DAY(H4616)&lt;DAY(H4617),NETWORKDAYS($H$3,H4616,holiday!$B$2:$B$10),0)))</f>
        <v/>
      </c>
      <c r="O4616" t="str">
        <f>IF(ISBLANK(A4616),"",SUMIF($A$3:$A4616,O$2,$B$3:$B4616))</f>
        <v/>
      </c>
      <c r="P4616" t="str">
        <f>IF(ISBLANK(A4616),"",SUMIF($A$3:$A4616,P$2,$B$3:$B4616))</f>
        <v/>
      </c>
      <c r="Q4616" t="str">
        <f>IF(ISBLANK(A4616),"",SUMIF($A$3:$A4616,Q$2,$B$3:$B4616))</f>
        <v/>
      </c>
      <c r="R4616" t="str">
        <f>IF(ISBLANK(A4616),"",SUMIF($A$3:$A4616,R$2,$B$3:$B4616))</f>
        <v/>
      </c>
      <c r="T4616" s="2" t="str">
        <f t="shared" si="579"/>
        <v/>
      </c>
      <c r="U4616" s="2" t="str">
        <f t="shared" si="580"/>
        <v/>
      </c>
      <c r="V4616" s="2" t="str">
        <f t="shared" si="581"/>
        <v/>
      </c>
      <c r="W4616" s="2" t="str">
        <f t="shared" si="582"/>
        <v/>
      </c>
    </row>
    <row r="4617" spans="8:23" x14ac:dyDescent="0.3">
      <c r="H4617" s="12">
        <f t="shared" si="583"/>
        <v>0</v>
      </c>
      <c r="I4617" s="2" t="str">
        <f t="shared" si="576"/>
        <v/>
      </c>
      <c r="J4617" s="2" t="str">
        <f>IF(ISBLANK(A4617),"",-SUM(I$3:I4617))</f>
        <v/>
      </c>
      <c r="K4617" s="2" t="str">
        <f t="shared" si="577"/>
        <v/>
      </c>
      <c r="L4617" s="7" t="str">
        <f t="shared" si="578"/>
        <v/>
      </c>
      <c r="M4617" s="7" t="str">
        <f>IF(ISBLANK(A4617),"",K4617/($M$1+SUM(K$3:K4616)))</f>
        <v/>
      </c>
      <c r="N4617" t="str">
        <f>IF(ISBLANK(A4617),"",IF(H4618=0,NETWORKDAYS($H$3,H4617,holiday!$B$2:$B$10),IF(DAY(H4617)&lt;DAY(H4618),NETWORKDAYS($H$3,H4617,holiday!$B$2:$B$10),0)))</f>
        <v/>
      </c>
      <c r="O4617" t="str">
        <f>IF(ISBLANK(A4617),"",SUMIF($A$3:$A4617,O$2,$B$3:$B4617))</f>
        <v/>
      </c>
      <c r="P4617" t="str">
        <f>IF(ISBLANK(A4617),"",SUMIF($A$3:$A4617,P$2,$B$3:$B4617))</f>
        <v/>
      </c>
      <c r="Q4617" t="str">
        <f>IF(ISBLANK(A4617),"",SUMIF($A$3:$A4617,Q$2,$B$3:$B4617))</f>
        <v/>
      </c>
      <c r="R4617" t="str">
        <f>IF(ISBLANK(A4617),"",SUMIF($A$3:$A4617,R$2,$B$3:$B4617))</f>
        <v/>
      </c>
      <c r="T4617" s="2" t="str">
        <f t="shared" si="579"/>
        <v/>
      </c>
      <c r="U4617" s="2" t="str">
        <f t="shared" si="580"/>
        <v/>
      </c>
      <c r="V4617" s="2" t="str">
        <f t="shared" si="581"/>
        <v/>
      </c>
      <c r="W4617" s="2" t="str">
        <f t="shared" si="582"/>
        <v/>
      </c>
    </row>
    <row r="4618" spans="8:23" x14ac:dyDescent="0.3">
      <c r="H4618" s="12">
        <f t="shared" si="583"/>
        <v>0</v>
      </c>
      <c r="I4618" s="2" t="str">
        <f t="shared" si="576"/>
        <v/>
      </c>
      <c r="J4618" s="2" t="str">
        <f>IF(ISBLANK(A4618),"",-SUM(I$3:I4618))</f>
        <v/>
      </c>
      <c r="K4618" s="2" t="str">
        <f t="shared" si="577"/>
        <v/>
      </c>
      <c r="L4618" s="7" t="str">
        <f t="shared" si="578"/>
        <v/>
      </c>
      <c r="M4618" s="7" t="str">
        <f>IF(ISBLANK(A4618),"",K4618/($M$1+SUM(K$3:K4617)))</f>
        <v/>
      </c>
      <c r="N4618" t="str">
        <f>IF(ISBLANK(A4618),"",IF(H4619=0,NETWORKDAYS($H$3,H4618,holiday!$B$2:$B$10),IF(DAY(H4618)&lt;DAY(H4619),NETWORKDAYS($H$3,H4618,holiday!$B$2:$B$10),0)))</f>
        <v/>
      </c>
      <c r="O4618" t="str">
        <f>IF(ISBLANK(A4618),"",SUMIF($A$3:$A4618,O$2,$B$3:$B4618))</f>
        <v/>
      </c>
      <c r="P4618" t="str">
        <f>IF(ISBLANK(A4618),"",SUMIF($A$3:$A4618,P$2,$B$3:$B4618))</f>
        <v/>
      </c>
      <c r="Q4618" t="str">
        <f>IF(ISBLANK(A4618),"",SUMIF($A$3:$A4618,Q$2,$B$3:$B4618))</f>
        <v/>
      </c>
      <c r="R4618" t="str">
        <f>IF(ISBLANK(A4618),"",SUMIF($A$3:$A4618,R$2,$B$3:$B4618))</f>
        <v/>
      </c>
      <c r="T4618" s="2" t="str">
        <f t="shared" si="579"/>
        <v/>
      </c>
      <c r="U4618" s="2" t="str">
        <f t="shared" si="580"/>
        <v/>
      </c>
      <c r="V4618" s="2" t="str">
        <f t="shared" si="581"/>
        <v/>
      </c>
      <c r="W4618" s="2" t="str">
        <f t="shared" si="582"/>
        <v/>
      </c>
    </row>
    <row r="4619" spans="8:23" x14ac:dyDescent="0.3">
      <c r="H4619" s="12">
        <f t="shared" si="583"/>
        <v>0</v>
      </c>
      <c r="I4619" s="2" t="str">
        <f t="shared" si="576"/>
        <v/>
      </c>
      <c r="J4619" s="2" t="str">
        <f>IF(ISBLANK(A4619),"",-SUM(I$3:I4619))</f>
        <v/>
      </c>
      <c r="K4619" s="2" t="str">
        <f t="shared" si="577"/>
        <v/>
      </c>
      <c r="L4619" s="7" t="str">
        <f t="shared" si="578"/>
        <v/>
      </c>
      <c r="M4619" s="7" t="str">
        <f>IF(ISBLANK(A4619),"",K4619/($M$1+SUM(K$3:K4618)))</f>
        <v/>
      </c>
      <c r="N4619" t="str">
        <f>IF(ISBLANK(A4619),"",IF(H4620=0,NETWORKDAYS($H$3,H4619,holiday!$B$2:$B$10),IF(DAY(H4619)&lt;DAY(H4620),NETWORKDAYS($H$3,H4619,holiday!$B$2:$B$10),0)))</f>
        <v/>
      </c>
      <c r="O4619" t="str">
        <f>IF(ISBLANK(A4619),"",SUMIF($A$3:$A4619,O$2,$B$3:$B4619))</f>
        <v/>
      </c>
      <c r="P4619" t="str">
        <f>IF(ISBLANK(A4619),"",SUMIF($A$3:$A4619,P$2,$B$3:$B4619))</f>
        <v/>
      </c>
      <c r="Q4619" t="str">
        <f>IF(ISBLANK(A4619),"",SUMIF($A$3:$A4619,Q$2,$B$3:$B4619))</f>
        <v/>
      </c>
      <c r="R4619" t="str">
        <f>IF(ISBLANK(A4619),"",SUMIF($A$3:$A4619,R$2,$B$3:$B4619))</f>
        <v/>
      </c>
      <c r="T4619" s="2" t="str">
        <f t="shared" si="579"/>
        <v/>
      </c>
      <c r="U4619" s="2" t="str">
        <f t="shared" si="580"/>
        <v/>
      </c>
      <c r="V4619" s="2" t="str">
        <f t="shared" si="581"/>
        <v/>
      </c>
      <c r="W4619" s="2" t="str">
        <f t="shared" si="582"/>
        <v/>
      </c>
    </row>
    <row r="4620" spans="8:23" x14ac:dyDescent="0.3">
      <c r="H4620" s="12">
        <f t="shared" si="583"/>
        <v>0</v>
      </c>
      <c r="I4620" s="2" t="str">
        <f t="shared" si="576"/>
        <v/>
      </c>
      <c r="J4620" s="2" t="str">
        <f>IF(ISBLANK(A4620),"",-SUM(I$3:I4620))</f>
        <v/>
      </c>
      <c r="K4620" s="2" t="str">
        <f t="shared" si="577"/>
        <v/>
      </c>
      <c r="L4620" s="7" t="str">
        <f t="shared" si="578"/>
        <v/>
      </c>
      <c r="M4620" s="7" t="str">
        <f>IF(ISBLANK(A4620),"",K4620/($M$1+SUM(K$3:K4619)))</f>
        <v/>
      </c>
      <c r="N4620" t="str">
        <f>IF(ISBLANK(A4620),"",IF(H4621=0,NETWORKDAYS($H$3,H4620,holiday!$B$2:$B$10),IF(DAY(H4620)&lt;DAY(H4621),NETWORKDAYS($H$3,H4620,holiday!$B$2:$B$10),0)))</f>
        <v/>
      </c>
      <c r="O4620" t="str">
        <f>IF(ISBLANK(A4620),"",SUMIF($A$3:$A4620,O$2,$B$3:$B4620))</f>
        <v/>
      </c>
      <c r="P4620" t="str">
        <f>IF(ISBLANK(A4620),"",SUMIF($A$3:$A4620,P$2,$B$3:$B4620))</f>
        <v/>
      </c>
      <c r="Q4620" t="str">
        <f>IF(ISBLANK(A4620),"",SUMIF($A$3:$A4620,Q$2,$B$3:$B4620))</f>
        <v/>
      </c>
      <c r="R4620" t="str">
        <f>IF(ISBLANK(A4620),"",SUMIF($A$3:$A4620,R$2,$B$3:$B4620))</f>
        <v/>
      </c>
      <c r="T4620" s="2" t="str">
        <f t="shared" si="579"/>
        <v/>
      </c>
      <c r="U4620" s="2" t="str">
        <f t="shared" si="580"/>
        <v/>
      </c>
      <c r="V4620" s="2" t="str">
        <f t="shared" si="581"/>
        <v/>
      </c>
      <c r="W4620" s="2" t="str">
        <f t="shared" si="582"/>
        <v/>
      </c>
    </row>
    <row r="4621" spans="8:23" x14ac:dyDescent="0.3">
      <c r="H4621" s="12">
        <f t="shared" si="583"/>
        <v>0</v>
      </c>
      <c r="I4621" s="2" t="str">
        <f t="shared" si="576"/>
        <v/>
      </c>
      <c r="J4621" s="2" t="str">
        <f>IF(ISBLANK(A4621),"",-SUM(I$3:I4621))</f>
        <v/>
      </c>
      <c r="K4621" s="2" t="str">
        <f t="shared" si="577"/>
        <v/>
      </c>
      <c r="L4621" s="7" t="str">
        <f t="shared" si="578"/>
        <v/>
      </c>
      <c r="M4621" s="7" t="str">
        <f>IF(ISBLANK(A4621),"",K4621/($M$1+SUM(K$3:K4620)))</f>
        <v/>
      </c>
      <c r="N4621" t="str">
        <f>IF(ISBLANK(A4621),"",IF(H4622=0,NETWORKDAYS($H$3,H4621,holiday!$B$2:$B$10),IF(DAY(H4621)&lt;DAY(H4622),NETWORKDAYS($H$3,H4621,holiday!$B$2:$B$10),0)))</f>
        <v/>
      </c>
      <c r="O4621" t="str">
        <f>IF(ISBLANK(A4621),"",SUMIF($A$3:$A4621,O$2,$B$3:$B4621))</f>
        <v/>
      </c>
      <c r="P4621" t="str">
        <f>IF(ISBLANK(A4621),"",SUMIF($A$3:$A4621,P$2,$B$3:$B4621))</f>
        <v/>
      </c>
      <c r="Q4621" t="str">
        <f>IF(ISBLANK(A4621),"",SUMIF($A$3:$A4621,Q$2,$B$3:$B4621))</f>
        <v/>
      </c>
      <c r="R4621" t="str">
        <f>IF(ISBLANK(A4621),"",SUMIF($A$3:$A4621,R$2,$B$3:$B4621))</f>
        <v/>
      </c>
      <c r="T4621" s="2" t="str">
        <f t="shared" si="579"/>
        <v/>
      </c>
      <c r="U4621" s="2" t="str">
        <f t="shared" si="580"/>
        <v/>
      </c>
      <c r="V4621" s="2" t="str">
        <f t="shared" si="581"/>
        <v/>
      </c>
      <c r="W4621" s="2" t="str">
        <f t="shared" si="582"/>
        <v/>
      </c>
    </row>
    <row r="4622" spans="8:23" x14ac:dyDescent="0.3">
      <c r="H4622" s="12">
        <f t="shared" si="583"/>
        <v>0</v>
      </c>
      <c r="I4622" s="2" t="str">
        <f t="shared" si="576"/>
        <v/>
      </c>
      <c r="J4622" s="2" t="str">
        <f>IF(ISBLANK(A4622),"",-SUM(I$3:I4622))</f>
        <v/>
      </c>
      <c r="K4622" s="2" t="str">
        <f t="shared" si="577"/>
        <v/>
      </c>
      <c r="L4622" s="7" t="str">
        <f t="shared" si="578"/>
        <v/>
      </c>
      <c r="M4622" s="7" t="str">
        <f>IF(ISBLANK(A4622),"",K4622/($M$1+SUM(K$3:K4621)))</f>
        <v/>
      </c>
      <c r="N4622" t="str">
        <f>IF(ISBLANK(A4622),"",IF(H4623=0,NETWORKDAYS($H$3,H4622,holiday!$B$2:$B$10),IF(DAY(H4622)&lt;DAY(H4623),NETWORKDAYS($H$3,H4622,holiday!$B$2:$B$10),0)))</f>
        <v/>
      </c>
      <c r="O4622" t="str">
        <f>IF(ISBLANK(A4622),"",SUMIF($A$3:$A4622,O$2,$B$3:$B4622))</f>
        <v/>
      </c>
      <c r="P4622" t="str">
        <f>IF(ISBLANK(A4622),"",SUMIF($A$3:$A4622,P$2,$B$3:$B4622))</f>
        <v/>
      </c>
      <c r="Q4622" t="str">
        <f>IF(ISBLANK(A4622),"",SUMIF($A$3:$A4622,Q$2,$B$3:$B4622))</f>
        <v/>
      </c>
      <c r="R4622" t="str">
        <f>IF(ISBLANK(A4622),"",SUMIF($A$3:$A4622,R$2,$B$3:$B4622))</f>
        <v/>
      </c>
      <c r="T4622" s="2" t="str">
        <f t="shared" si="579"/>
        <v/>
      </c>
      <c r="U4622" s="2" t="str">
        <f t="shared" si="580"/>
        <v/>
      </c>
      <c r="V4622" s="2" t="str">
        <f t="shared" si="581"/>
        <v/>
      </c>
      <c r="W4622" s="2" t="str">
        <f t="shared" si="582"/>
        <v/>
      </c>
    </row>
    <row r="4623" spans="8:23" x14ac:dyDescent="0.3">
      <c r="H4623" s="12">
        <f t="shared" si="583"/>
        <v>0</v>
      </c>
      <c r="I4623" s="2" t="str">
        <f t="shared" si="576"/>
        <v/>
      </c>
      <c r="J4623" s="2" t="str">
        <f>IF(ISBLANK(A4623),"",-SUM(I$3:I4623))</f>
        <v/>
      </c>
      <c r="K4623" s="2" t="str">
        <f t="shared" si="577"/>
        <v/>
      </c>
      <c r="L4623" s="7" t="str">
        <f t="shared" si="578"/>
        <v/>
      </c>
      <c r="M4623" s="7" t="str">
        <f>IF(ISBLANK(A4623),"",K4623/($M$1+SUM(K$3:K4622)))</f>
        <v/>
      </c>
      <c r="N4623" t="str">
        <f>IF(ISBLANK(A4623),"",IF(H4624=0,NETWORKDAYS($H$3,H4623,holiday!$B$2:$B$10),IF(DAY(H4623)&lt;DAY(H4624),NETWORKDAYS($H$3,H4623,holiday!$B$2:$B$10),0)))</f>
        <v/>
      </c>
      <c r="O4623" t="str">
        <f>IF(ISBLANK(A4623),"",SUMIF($A$3:$A4623,O$2,$B$3:$B4623))</f>
        <v/>
      </c>
      <c r="P4623" t="str">
        <f>IF(ISBLANK(A4623),"",SUMIF($A$3:$A4623,P$2,$B$3:$B4623))</f>
        <v/>
      </c>
      <c r="Q4623" t="str">
        <f>IF(ISBLANK(A4623),"",SUMIF($A$3:$A4623,Q$2,$B$3:$B4623))</f>
        <v/>
      </c>
      <c r="R4623" t="str">
        <f>IF(ISBLANK(A4623),"",SUMIF($A$3:$A4623,R$2,$B$3:$B4623))</f>
        <v/>
      </c>
      <c r="T4623" s="2" t="str">
        <f t="shared" si="579"/>
        <v/>
      </c>
      <c r="U4623" s="2" t="str">
        <f t="shared" si="580"/>
        <v/>
      </c>
      <c r="V4623" s="2" t="str">
        <f t="shared" si="581"/>
        <v/>
      </c>
      <c r="W4623" s="2" t="str">
        <f t="shared" si="582"/>
        <v/>
      </c>
    </row>
    <row r="4624" spans="8:23" x14ac:dyDescent="0.3">
      <c r="H4624" s="12">
        <f t="shared" si="583"/>
        <v>0</v>
      </c>
      <c r="I4624" s="2" t="str">
        <f t="shared" si="576"/>
        <v/>
      </c>
      <c r="J4624" s="2" t="str">
        <f>IF(ISBLANK(A4624),"",-SUM(I$3:I4624))</f>
        <v/>
      </c>
      <c r="K4624" s="2" t="str">
        <f t="shared" si="577"/>
        <v/>
      </c>
      <c r="L4624" s="7" t="str">
        <f t="shared" si="578"/>
        <v/>
      </c>
      <c r="M4624" s="7" t="str">
        <f>IF(ISBLANK(A4624),"",K4624/($M$1+SUM(K$3:K4623)))</f>
        <v/>
      </c>
      <c r="N4624" t="str">
        <f>IF(ISBLANK(A4624),"",IF(H4625=0,NETWORKDAYS($H$3,H4624,holiday!$B$2:$B$10),IF(DAY(H4624)&lt;DAY(H4625),NETWORKDAYS($H$3,H4624,holiday!$B$2:$B$10),0)))</f>
        <v/>
      </c>
      <c r="O4624" t="str">
        <f>IF(ISBLANK(A4624),"",SUMIF($A$3:$A4624,O$2,$B$3:$B4624))</f>
        <v/>
      </c>
      <c r="P4624" t="str">
        <f>IF(ISBLANK(A4624),"",SUMIF($A$3:$A4624,P$2,$B$3:$B4624))</f>
        <v/>
      </c>
      <c r="Q4624" t="str">
        <f>IF(ISBLANK(A4624),"",SUMIF($A$3:$A4624,Q$2,$B$3:$B4624))</f>
        <v/>
      </c>
      <c r="R4624" t="str">
        <f>IF(ISBLANK(A4624),"",SUMIF($A$3:$A4624,R$2,$B$3:$B4624))</f>
        <v/>
      </c>
      <c r="T4624" s="2" t="str">
        <f t="shared" si="579"/>
        <v/>
      </c>
      <c r="U4624" s="2" t="str">
        <f t="shared" si="580"/>
        <v/>
      </c>
      <c r="V4624" s="2" t="str">
        <f t="shared" si="581"/>
        <v/>
      </c>
      <c r="W4624" s="2" t="str">
        <f t="shared" si="582"/>
        <v/>
      </c>
    </row>
    <row r="4625" spans="8:23" x14ac:dyDescent="0.3">
      <c r="H4625" s="12">
        <f t="shared" si="583"/>
        <v>0</v>
      </c>
      <c r="I4625" s="2" t="str">
        <f t="shared" si="576"/>
        <v/>
      </c>
      <c r="J4625" s="2" t="str">
        <f>IF(ISBLANK(A4625),"",-SUM(I$3:I4625))</f>
        <v/>
      </c>
      <c r="K4625" s="2" t="str">
        <f t="shared" si="577"/>
        <v/>
      </c>
      <c r="L4625" s="7" t="str">
        <f t="shared" si="578"/>
        <v/>
      </c>
      <c r="M4625" s="7" t="str">
        <f>IF(ISBLANK(A4625),"",K4625/($M$1+SUM(K$3:K4624)))</f>
        <v/>
      </c>
      <c r="N4625" t="str">
        <f>IF(ISBLANK(A4625),"",IF(H4626=0,NETWORKDAYS($H$3,H4625,holiday!$B$2:$B$10),IF(DAY(H4625)&lt;DAY(H4626),NETWORKDAYS($H$3,H4625,holiday!$B$2:$B$10),0)))</f>
        <v/>
      </c>
      <c r="O4625" t="str">
        <f>IF(ISBLANK(A4625),"",SUMIF($A$3:$A4625,O$2,$B$3:$B4625))</f>
        <v/>
      </c>
      <c r="P4625" t="str">
        <f>IF(ISBLANK(A4625),"",SUMIF($A$3:$A4625,P$2,$B$3:$B4625))</f>
        <v/>
      </c>
      <c r="Q4625" t="str">
        <f>IF(ISBLANK(A4625),"",SUMIF($A$3:$A4625,Q$2,$B$3:$B4625))</f>
        <v/>
      </c>
      <c r="R4625" t="str">
        <f>IF(ISBLANK(A4625),"",SUMIF($A$3:$A4625,R$2,$B$3:$B4625))</f>
        <v/>
      </c>
      <c r="T4625" s="2" t="str">
        <f t="shared" si="579"/>
        <v/>
      </c>
      <c r="U4625" s="2" t="str">
        <f t="shared" si="580"/>
        <v/>
      </c>
      <c r="V4625" s="2" t="str">
        <f t="shared" si="581"/>
        <v/>
      </c>
      <c r="W4625" s="2" t="str">
        <f t="shared" si="582"/>
        <v/>
      </c>
    </row>
    <row r="4626" spans="8:23" x14ac:dyDescent="0.3">
      <c r="H4626" s="12">
        <f t="shared" si="583"/>
        <v>0</v>
      </c>
      <c r="I4626" s="2" t="str">
        <f t="shared" si="576"/>
        <v/>
      </c>
      <c r="J4626" s="2" t="str">
        <f>IF(ISBLANK(A4626),"",-SUM(I$3:I4626))</f>
        <v/>
      </c>
      <c r="K4626" s="2" t="str">
        <f t="shared" si="577"/>
        <v/>
      </c>
      <c r="L4626" s="7" t="str">
        <f t="shared" si="578"/>
        <v/>
      </c>
      <c r="M4626" s="7" t="str">
        <f>IF(ISBLANK(A4626),"",K4626/($M$1+SUM(K$3:K4625)))</f>
        <v/>
      </c>
      <c r="N4626" t="str">
        <f>IF(ISBLANK(A4626),"",IF(H4627=0,NETWORKDAYS($H$3,H4626,holiday!$B$2:$B$10),IF(DAY(H4626)&lt;DAY(H4627),NETWORKDAYS($H$3,H4626,holiday!$B$2:$B$10),0)))</f>
        <v/>
      </c>
      <c r="O4626" t="str">
        <f>IF(ISBLANK(A4626),"",SUMIF($A$3:$A4626,O$2,$B$3:$B4626))</f>
        <v/>
      </c>
      <c r="P4626" t="str">
        <f>IF(ISBLANK(A4626),"",SUMIF($A$3:$A4626,P$2,$B$3:$B4626))</f>
        <v/>
      </c>
      <c r="Q4626" t="str">
        <f>IF(ISBLANK(A4626),"",SUMIF($A$3:$A4626,Q$2,$B$3:$B4626))</f>
        <v/>
      </c>
      <c r="R4626" t="str">
        <f>IF(ISBLANK(A4626),"",SUMIF($A$3:$A4626,R$2,$B$3:$B4626))</f>
        <v/>
      </c>
      <c r="T4626" s="2" t="str">
        <f t="shared" si="579"/>
        <v/>
      </c>
      <c r="U4626" s="2" t="str">
        <f t="shared" si="580"/>
        <v/>
      </c>
      <c r="V4626" s="2" t="str">
        <f t="shared" si="581"/>
        <v/>
      </c>
      <c r="W4626" s="2" t="str">
        <f t="shared" si="582"/>
        <v/>
      </c>
    </row>
    <row r="4627" spans="8:23" x14ac:dyDescent="0.3">
      <c r="H4627" s="12">
        <f t="shared" si="583"/>
        <v>0</v>
      </c>
      <c r="I4627" s="2" t="str">
        <f t="shared" si="576"/>
        <v/>
      </c>
      <c r="J4627" s="2" t="str">
        <f>IF(ISBLANK(A4627),"",-SUM(I$3:I4627))</f>
        <v/>
      </c>
      <c r="K4627" s="2" t="str">
        <f t="shared" si="577"/>
        <v/>
      </c>
      <c r="L4627" s="7" t="str">
        <f t="shared" si="578"/>
        <v/>
      </c>
      <c r="M4627" s="7" t="str">
        <f>IF(ISBLANK(A4627),"",K4627/($M$1+SUM(K$3:K4626)))</f>
        <v/>
      </c>
      <c r="N4627" t="str">
        <f>IF(ISBLANK(A4627),"",IF(H4628=0,NETWORKDAYS($H$3,H4627,holiday!$B$2:$B$10),IF(DAY(H4627)&lt;DAY(H4628),NETWORKDAYS($H$3,H4627,holiday!$B$2:$B$10),0)))</f>
        <v/>
      </c>
      <c r="O4627" t="str">
        <f>IF(ISBLANK(A4627),"",SUMIF($A$3:$A4627,O$2,$B$3:$B4627))</f>
        <v/>
      </c>
      <c r="P4627" t="str">
        <f>IF(ISBLANK(A4627),"",SUMIF($A$3:$A4627,P$2,$B$3:$B4627))</f>
        <v/>
      </c>
      <c r="Q4627" t="str">
        <f>IF(ISBLANK(A4627),"",SUMIF($A$3:$A4627,Q$2,$B$3:$B4627))</f>
        <v/>
      </c>
      <c r="R4627" t="str">
        <f>IF(ISBLANK(A4627),"",SUMIF($A$3:$A4627,R$2,$B$3:$B4627))</f>
        <v/>
      </c>
      <c r="T4627" s="2" t="str">
        <f t="shared" si="579"/>
        <v/>
      </c>
      <c r="U4627" s="2" t="str">
        <f t="shared" si="580"/>
        <v/>
      </c>
      <c r="V4627" s="2" t="str">
        <f t="shared" si="581"/>
        <v/>
      </c>
      <c r="W4627" s="2" t="str">
        <f t="shared" si="582"/>
        <v/>
      </c>
    </row>
    <row r="4628" spans="8:23" x14ac:dyDescent="0.3">
      <c r="H4628" s="12">
        <f t="shared" si="583"/>
        <v>0</v>
      </c>
      <c r="I4628" s="2" t="str">
        <f t="shared" si="576"/>
        <v/>
      </c>
      <c r="J4628" s="2" t="str">
        <f>IF(ISBLANK(A4628),"",-SUM(I$3:I4628))</f>
        <v/>
      </c>
      <c r="K4628" s="2" t="str">
        <f t="shared" si="577"/>
        <v/>
      </c>
      <c r="L4628" s="7" t="str">
        <f t="shared" si="578"/>
        <v/>
      </c>
      <c r="M4628" s="7" t="str">
        <f>IF(ISBLANK(A4628),"",K4628/($M$1+SUM(K$3:K4627)))</f>
        <v/>
      </c>
      <c r="N4628" t="str">
        <f>IF(ISBLANK(A4628),"",IF(H4629=0,NETWORKDAYS($H$3,H4628,holiday!$B$2:$B$10),IF(DAY(H4628)&lt;DAY(H4629),NETWORKDAYS($H$3,H4628,holiday!$B$2:$B$10),0)))</f>
        <v/>
      </c>
      <c r="O4628" t="str">
        <f>IF(ISBLANK(A4628),"",SUMIF($A$3:$A4628,O$2,$B$3:$B4628))</f>
        <v/>
      </c>
      <c r="P4628" t="str">
        <f>IF(ISBLANK(A4628),"",SUMIF($A$3:$A4628,P$2,$B$3:$B4628))</f>
        <v/>
      </c>
      <c r="Q4628" t="str">
        <f>IF(ISBLANK(A4628),"",SUMIF($A$3:$A4628,Q$2,$B$3:$B4628))</f>
        <v/>
      </c>
      <c r="R4628" t="str">
        <f>IF(ISBLANK(A4628),"",SUMIF($A$3:$A4628,R$2,$B$3:$B4628))</f>
        <v/>
      </c>
      <c r="T4628" s="2" t="str">
        <f t="shared" si="579"/>
        <v/>
      </c>
      <c r="U4628" s="2" t="str">
        <f t="shared" si="580"/>
        <v/>
      </c>
      <c r="V4628" s="2" t="str">
        <f t="shared" si="581"/>
        <v/>
      </c>
      <c r="W4628" s="2" t="str">
        <f t="shared" si="582"/>
        <v/>
      </c>
    </row>
    <row r="4629" spans="8:23" x14ac:dyDescent="0.3">
      <c r="H4629" s="12">
        <f t="shared" si="583"/>
        <v>0</v>
      </c>
      <c r="I4629" s="2" t="str">
        <f t="shared" si="576"/>
        <v/>
      </c>
      <c r="J4629" s="2" t="str">
        <f>IF(ISBLANK(A4629),"",-SUM(I$3:I4629))</f>
        <v/>
      </c>
      <c r="K4629" s="2" t="str">
        <f t="shared" si="577"/>
        <v/>
      </c>
      <c r="L4629" s="7" t="str">
        <f t="shared" si="578"/>
        <v/>
      </c>
      <c r="M4629" s="7" t="str">
        <f>IF(ISBLANK(A4629),"",K4629/($M$1+SUM(K$3:K4628)))</f>
        <v/>
      </c>
      <c r="N4629" t="str">
        <f>IF(ISBLANK(A4629),"",IF(H4630=0,NETWORKDAYS($H$3,H4629,holiday!$B$2:$B$10),IF(DAY(H4629)&lt;DAY(H4630),NETWORKDAYS($H$3,H4629,holiday!$B$2:$B$10),0)))</f>
        <v/>
      </c>
      <c r="O4629" t="str">
        <f>IF(ISBLANK(A4629),"",SUMIF($A$3:$A4629,O$2,$B$3:$B4629))</f>
        <v/>
      </c>
      <c r="P4629" t="str">
        <f>IF(ISBLANK(A4629),"",SUMIF($A$3:$A4629,P$2,$B$3:$B4629))</f>
        <v/>
      </c>
      <c r="Q4629" t="str">
        <f>IF(ISBLANK(A4629),"",SUMIF($A$3:$A4629,Q$2,$B$3:$B4629))</f>
        <v/>
      </c>
      <c r="R4629" t="str">
        <f>IF(ISBLANK(A4629),"",SUMIF($A$3:$A4629,R$2,$B$3:$B4629))</f>
        <v/>
      </c>
      <c r="T4629" s="2" t="str">
        <f t="shared" si="579"/>
        <v/>
      </c>
      <c r="U4629" s="2" t="str">
        <f t="shared" si="580"/>
        <v/>
      </c>
      <c r="V4629" s="2" t="str">
        <f t="shared" si="581"/>
        <v/>
      </c>
      <c r="W4629" s="2" t="str">
        <f t="shared" si="582"/>
        <v/>
      </c>
    </row>
    <row r="4630" spans="8:23" x14ac:dyDescent="0.3">
      <c r="H4630" s="12">
        <f t="shared" si="583"/>
        <v>0</v>
      </c>
      <c r="I4630" s="2" t="str">
        <f t="shared" si="576"/>
        <v/>
      </c>
      <c r="J4630" s="2" t="str">
        <f>IF(ISBLANK(A4630),"",-SUM(I$3:I4630))</f>
        <v/>
      </c>
      <c r="K4630" s="2" t="str">
        <f t="shared" si="577"/>
        <v/>
      </c>
      <c r="L4630" s="7" t="str">
        <f t="shared" si="578"/>
        <v/>
      </c>
      <c r="M4630" s="7" t="str">
        <f>IF(ISBLANK(A4630),"",K4630/($M$1+SUM(K$3:K4629)))</f>
        <v/>
      </c>
      <c r="N4630" t="str">
        <f>IF(ISBLANK(A4630),"",IF(H4631=0,NETWORKDAYS($H$3,H4630,holiday!$B$2:$B$10),IF(DAY(H4630)&lt;DAY(H4631),NETWORKDAYS($H$3,H4630,holiday!$B$2:$B$10),0)))</f>
        <v/>
      </c>
      <c r="O4630" t="str">
        <f>IF(ISBLANK(A4630),"",SUMIF($A$3:$A4630,O$2,$B$3:$B4630))</f>
        <v/>
      </c>
      <c r="P4630" t="str">
        <f>IF(ISBLANK(A4630),"",SUMIF($A$3:$A4630,P$2,$B$3:$B4630))</f>
        <v/>
      </c>
      <c r="Q4630" t="str">
        <f>IF(ISBLANK(A4630),"",SUMIF($A$3:$A4630,Q$2,$B$3:$B4630))</f>
        <v/>
      </c>
      <c r="R4630" t="str">
        <f>IF(ISBLANK(A4630),"",SUMIF($A$3:$A4630,R$2,$B$3:$B4630))</f>
        <v/>
      </c>
      <c r="T4630" s="2" t="str">
        <f t="shared" si="579"/>
        <v/>
      </c>
      <c r="U4630" s="2" t="str">
        <f t="shared" si="580"/>
        <v/>
      </c>
      <c r="V4630" s="2" t="str">
        <f t="shared" si="581"/>
        <v/>
      </c>
      <c r="W4630" s="2" t="str">
        <f t="shared" si="582"/>
        <v/>
      </c>
    </row>
    <row r="4631" spans="8:23" x14ac:dyDescent="0.3">
      <c r="H4631" s="12">
        <f t="shared" si="583"/>
        <v>0</v>
      </c>
      <c r="I4631" s="2" t="str">
        <f t="shared" si="576"/>
        <v/>
      </c>
      <c r="J4631" s="2" t="str">
        <f>IF(ISBLANK(A4631),"",-SUM(I$3:I4631))</f>
        <v/>
      </c>
      <c r="K4631" s="2" t="str">
        <f t="shared" si="577"/>
        <v/>
      </c>
      <c r="L4631" s="7" t="str">
        <f t="shared" si="578"/>
        <v/>
      </c>
      <c r="M4631" s="7" t="str">
        <f>IF(ISBLANK(A4631),"",K4631/($M$1+SUM(K$3:K4630)))</f>
        <v/>
      </c>
      <c r="N4631" t="str">
        <f>IF(ISBLANK(A4631),"",IF(H4632=0,NETWORKDAYS($H$3,H4631,holiday!$B$2:$B$10),IF(DAY(H4631)&lt;DAY(H4632),NETWORKDAYS($H$3,H4631,holiday!$B$2:$B$10),0)))</f>
        <v/>
      </c>
      <c r="O4631" t="str">
        <f>IF(ISBLANK(A4631),"",SUMIF($A$3:$A4631,O$2,$B$3:$B4631))</f>
        <v/>
      </c>
      <c r="P4631" t="str">
        <f>IF(ISBLANK(A4631),"",SUMIF($A$3:$A4631,P$2,$B$3:$B4631))</f>
        <v/>
      </c>
      <c r="Q4631" t="str">
        <f>IF(ISBLANK(A4631),"",SUMIF($A$3:$A4631,Q$2,$B$3:$B4631))</f>
        <v/>
      </c>
      <c r="R4631" t="str">
        <f>IF(ISBLANK(A4631),"",SUMIF($A$3:$A4631,R$2,$B$3:$B4631))</f>
        <v/>
      </c>
      <c r="T4631" s="2" t="str">
        <f t="shared" si="579"/>
        <v/>
      </c>
      <c r="U4631" s="2" t="str">
        <f t="shared" si="580"/>
        <v/>
      </c>
      <c r="V4631" s="2" t="str">
        <f t="shared" si="581"/>
        <v/>
      </c>
      <c r="W4631" s="2" t="str">
        <f t="shared" si="582"/>
        <v/>
      </c>
    </row>
    <row r="4632" spans="8:23" x14ac:dyDescent="0.3">
      <c r="H4632" s="12">
        <f t="shared" si="583"/>
        <v>0</v>
      </c>
      <c r="I4632" s="2" t="str">
        <f t="shared" si="576"/>
        <v/>
      </c>
      <c r="J4632" s="2" t="str">
        <f>IF(ISBLANK(A4632),"",-SUM(I$3:I4632))</f>
        <v/>
      </c>
      <c r="K4632" s="2" t="str">
        <f t="shared" si="577"/>
        <v/>
      </c>
      <c r="L4632" s="7" t="str">
        <f t="shared" si="578"/>
        <v/>
      </c>
      <c r="M4632" s="7" t="str">
        <f>IF(ISBLANK(A4632),"",K4632/($M$1+SUM(K$3:K4631)))</f>
        <v/>
      </c>
      <c r="N4632" t="str">
        <f>IF(ISBLANK(A4632),"",IF(H4633=0,NETWORKDAYS($H$3,H4632,holiday!$B$2:$B$10),IF(DAY(H4632)&lt;DAY(H4633),NETWORKDAYS($H$3,H4632,holiday!$B$2:$B$10),0)))</f>
        <v/>
      </c>
      <c r="O4632" t="str">
        <f>IF(ISBLANK(A4632),"",SUMIF($A$3:$A4632,O$2,$B$3:$B4632))</f>
        <v/>
      </c>
      <c r="P4632" t="str">
        <f>IF(ISBLANK(A4632),"",SUMIF($A$3:$A4632,P$2,$B$3:$B4632))</f>
        <v/>
      </c>
      <c r="Q4632" t="str">
        <f>IF(ISBLANK(A4632),"",SUMIF($A$3:$A4632,Q$2,$B$3:$B4632))</f>
        <v/>
      </c>
      <c r="R4632" t="str">
        <f>IF(ISBLANK(A4632),"",SUMIF($A$3:$A4632,R$2,$B$3:$B4632))</f>
        <v/>
      </c>
      <c r="T4632" s="2" t="str">
        <f t="shared" si="579"/>
        <v/>
      </c>
      <c r="U4632" s="2" t="str">
        <f t="shared" si="580"/>
        <v/>
      </c>
      <c r="V4632" s="2" t="str">
        <f t="shared" si="581"/>
        <v/>
      </c>
      <c r="W4632" s="2" t="str">
        <f t="shared" si="582"/>
        <v/>
      </c>
    </row>
    <row r="4633" spans="8:23" x14ac:dyDescent="0.3">
      <c r="H4633" s="12">
        <f t="shared" si="583"/>
        <v>0</v>
      </c>
      <c r="I4633" s="2" t="str">
        <f t="shared" si="576"/>
        <v/>
      </c>
      <c r="J4633" s="2" t="str">
        <f>IF(ISBLANK(A4633),"",-SUM(I$3:I4633))</f>
        <v/>
      </c>
      <c r="K4633" s="2" t="str">
        <f t="shared" si="577"/>
        <v/>
      </c>
      <c r="L4633" s="7" t="str">
        <f t="shared" si="578"/>
        <v/>
      </c>
      <c r="M4633" s="7" t="str">
        <f>IF(ISBLANK(A4633),"",K4633/($M$1+SUM(K$3:K4632)))</f>
        <v/>
      </c>
      <c r="N4633" t="str">
        <f>IF(ISBLANK(A4633),"",IF(H4634=0,NETWORKDAYS($H$3,H4633,holiday!$B$2:$B$10),IF(DAY(H4633)&lt;DAY(H4634),NETWORKDAYS($H$3,H4633,holiday!$B$2:$B$10),0)))</f>
        <v/>
      </c>
      <c r="O4633" t="str">
        <f>IF(ISBLANK(A4633),"",SUMIF($A$3:$A4633,O$2,$B$3:$B4633))</f>
        <v/>
      </c>
      <c r="P4633" t="str">
        <f>IF(ISBLANK(A4633),"",SUMIF($A$3:$A4633,P$2,$B$3:$B4633))</f>
        <v/>
      </c>
      <c r="Q4633" t="str">
        <f>IF(ISBLANK(A4633),"",SUMIF($A$3:$A4633,Q$2,$B$3:$B4633))</f>
        <v/>
      </c>
      <c r="R4633" t="str">
        <f>IF(ISBLANK(A4633),"",SUMIF($A$3:$A4633,R$2,$B$3:$B4633))</f>
        <v/>
      </c>
      <c r="T4633" s="2" t="str">
        <f t="shared" si="579"/>
        <v/>
      </c>
      <c r="U4633" s="2" t="str">
        <f t="shared" si="580"/>
        <v/>
      </c>
      <c r="V4633" s="2" t="str">
        <f t="shared" si="581"/>
        <v/>
      </c>
      <c r="W4633" s="2" t="str">
        <f t="shared" si="582"/>
        <v/>
      </c>
    </row>
    <row r="4634" spans="8:23" x14ac:dyDescent="0.3">
      <c r="H4634" s="12">
        <f t="shared" si="583"/>
        <v>0</v>
      </c>
      <c r="I4634" s="2" t="str">
        <f t="shared" si="576"/>
        <v/>
      </c>
      <c r="J4634" s="2" t="str">
        <f>IF(ISBLANK(A4634),"",-SUM(I$3:I4634))</f>
        <v/>
      </c>
      <c r="K4634" s="2" t="str">
        <f t="shared" si="577"/>
        <v/>
      </c>
      <c r="L4634" s="7" t="str">
        <f t="shared" si="578"/>
        <v/>
      </c>
      <c r="M4634" s="7" t="str">
        <f>IF(ISBLANK(A4634),"",K4634/($M$1+SUM(K$3:K4633)))</f>
        <v/>
      </c>
      <c r="N4634" t="str">
        <f>IF(ISBLANK(A4634),"",IF(H4635=0,NETWORKDAYS($H$3,H4634,holiday!$B$2:$B$10),IF(DAY(H4634)&lt;DAY(H4635),NETWORKDAYS($H$3,H4634,holiday!$B$2:$B$10),0)))</f>
        <v/>
      </c>
      <c r="O4634" t="str">
        <f>IF(ISBLANK(A4634),"",SUMIF($A$3:$A4634,O$2,$B$3:$B4634))</f>
        <v/>
      </c>
      <c r="P4634" t="str">
        <f>IF(ISBLANK(A4634),"",SUMIF($A$3:$A4634,P$2,$B$3:$B4634))</f>
        <v/>
      </c>
      <c r="Q4634" t="str">
        <f>IF(ISBLANK(A4634),"",SUMIF($A$3:$A4634,Q$2,$B$3:$B4634))</f>
        <v/>
      </c>
      <c r="R4634" t="str">
        <f>IF(ISBLANK(A4634),"",SUMIF($A$3:$A4634,R$2,$B$3:$B4634))</f>
        <v/>
      </c>
      <c r="T4634" s="2" t="str">
        <f t="shared" si="579"/>
        <v/>
      </c>
      <c r="U4634" s="2" t="str">
        <f t="shared" si="580"/>
        <v/>
      </c>
      <c r="V4634" s="2" t="str">
        <f t="shared" si="581"/>
        <v/>
      </c>
      <c r="W4634" s="2" t="str">
        <f t="shared" si="582"/>
        <v/>
      </c>
    </row>
    <row r="4635" spans="8:23" x14ac:dyDescent="0.3">
      <c r="H4635" s="12">
        <f t="shared" si="583"/>
        <v>0</v>
      </c>
      <c r="I4635" s="2" t="str">
        <f t="shared" si="576"/>
        <v/>
      </c>
      <c r="J4635" s="2" t="str">
        <f>IF(ISBLANK(A4635),"",-SUM(I$3:I4635))</f>
        <v/>
      </c>
      <c r="K4635" s="2" t="str">
        <f t="shared" si="577"/>
        <v/>
      </c>
      <c r="L4635" s="7" t="str">
        <f t="shared" si="578"/>
        <v/>
      </c>
      <c r="M4635" s="7" t="str">
        <f>IF(ISBLANK(A4635),"",K4635/($M$1+SUM(K$3:K4634)))</f>
        <v/>
      </c>
      <c r="N4635" t="str">
        <f>IF(ISBLANK(A4635),"",IF(H4636=0,NETWORKDAYS($H$3,H4635,holiday!$B$2:$B$10),IF(DAY(H4635)&lt;DAY(H4636),NETWORKDAYS($H$3,H4635,holiday!$B$2:$B$10),0)))</f>
        <v/>
      </c>
      <c r="O4635" t="str">
        <f>IF(ISBLANK(A4635),"",SUMIF($A$3:$A4635,O$2,$B$3:$B4635))</f>
        <v/>
      </c>
      <c r="P4635" t="str">
        <f>IF(ISBLANK(A4635),"",SUMIF($A$3:$A4635,P$2,$B$3:$B4635))</f>
        <v/>
      </c>
      <c r="Q4635" t="str">
        <f>IF(ISBLANK(A4635),"",SUMIF($A$3:$A4635,Q$2,$B$3:$B4635))</f>
        <v/>
      </c>
      <c r="R4635" t="str">
        <f>IF(ISBLANK(A4635),"",SUMIF($A$3:$A4635,R$2,$B$3:$B4635))</f>
        <v/>
      </c>
      <c r="T4635" s="2" t="str">
        <f t="shared" si="579"/>
        <v/>
      </c>
      <c r="U4635" s="2" t="str">
        <f t="shared" si="580"/>
        <v/>
      </c>
      <c r="V4635" s="2" t="str">
        <f t="shared" si="581"/>
        <v/>
      </c>
      <c r="W4635" s="2" t="str">
        <f t="shared" si="582"/>
        <v/>
      </c>
    </row>
    <row r="4636" spans="8:23" x14ac:dyDescent="0.3">
      <c r="H4636" s="12">
        <f t="shared" si="583"/>
        <v>0</v>
      </c>
      <c r="I4636" s="2" t="str">
        <f t="shared" si="576"/>
        <v/>
      </c>
      <c r="J4636" s="2" t="str">
        <f>IF(ISBLANK(A4636),"",-SUM(I$3:I4636))</f>
        <v/>
      </c>
      <c r="K4636" s="2" t="str">
        <f t="shared" si="577"/>
        <v/>
      </c>
      <c r="L4636" s="7" t="str">
        <f t="shared" si="578"/>
        <v/>
      </c>
      <c r="M4636" s="7" t="str">
        <f>IF(ISBLANK(A4636),"",K4636/($M$1+SUM(K$3:K4635)))</f>
        <v/>
      </c>
      <c r="N4636" t="str">
        <f>IF(ISBLANK(A4636),"",IF(H4637=0,NETWORKDAYS($H$3,H4636,holiday!$B$2:$B$10),IF(DAY(H4636)&lt;DAY(H4637),NETWORKDAYS($H$3,H4636,holiday!$B$2:$B$10),0)))</f>
        <v/>
      </c>
      <c r="O4636" t="str">
        <f>IF(ISBLANK(A4636),"",SUMIF($A$3:$A4636,O$2,$B$3:$B4636))</f>
        <v/>
      </c>
      <c r="P4636" t="str">
        <f>IF(ISBLANK(A4636),"",SUMIF($A$3:$A4636,P$2,$B$3:$B4636))</f>
        <v/>
      </c>
      <c r="Q4636" t="str">
        <f>IF(ISBLANK(A4636),"",SUMIF($A$3:$A4636,Q$2,$B$3:$B4636))</f>
        <v/>
      </c>
      <c r="R4636" t="str">
        <f>IF(ISBLANK(A4636),"",SUMIF($A$3:$A4636,R$2,$B$3:$B4636))</f>
        <v/>
      </c>
      <c r="T4636" s="2" t="str">
        <f t="shared" si="579"/>
        <v/>
      </c>
      <c r="U4636" s="2" t="str">
        <f t="shared" si="580"/>
        <v/>
      </c>
      <c r="V4636" s="2" t="str">
        <f t="shared" si="581"/>
        <v/>
      </c>
      <c r="W4636" s="2" t="str">
        <f t="shared" si="582"/>
        <v/>
      </c>
    </row>
    <row r="4637" spans="8:23" x14ac:dyDescent="0.3">
      <c r="H4637" s="12">
        <f t="shared" si="583"/>
        <v>0</v>
      </c>
      <c r="I4637" s="2" t="str">
        <f t="shared" si="576"/>
        <v/>
      </c>
      <c r="J4637" s="2" t="str">
        <f>IF(ISBLANK(A4637),"",-SUM(I$3:I4637))</f>
        <v/>
      </c>
      <c r="K4637" s="2" t="str">
        <f t="shared" si="577"/>
        <v/>
      </c>
      <c r="L4637" s="7" t="str">
        <f t="shared" si="578"/>
        <v/>
      </c>
      <c r="M4637" s="7" t="str">
        <f>IF(ISBLANK(A4637),"",K4637/($M$1+SUM(K$3:K4636)))</f>
        <v/>
      </c>
      <c r="N4637" t="str">
        <f>IF(ISBLANK(A4637),"",IF(H4638=0,NETWORKDAYS($H$3,H4637,holiday!$B$2:$B$10),IF(DAY(H4637)&lt;DAY(H4638),NETWORKDAYS($H$3,H4637,holiday!$B$2:$B$10),0)))</f>
        <v/>
      </c>
      <c r="O4637" t="str">
        <f>IF(ISBLANK(A4637),"",SUMIF($A$3:$A4637,O$2,$B$3:$B4637))</f>
        <v/>
      </c>
      <c r="P4637" t="str">
        <f>IF(ISBLANK(A4637),"",SUMIF($A$3:$A4637,P$2,$B$3:$B4637))</f>
        <v/>
      </c>
      <c r="Q4637" t="str">
        <f>IF(ISBLANK(A4637),"",SUMIF($A$3:$A4637,Q$2,$B$3:$B4637))</f>
        <v/>
      </c>
      <c r="R4637" t="str">
        <f>IF(ISBLANK(A4637),"",SUMIF($A$3:$A4637,R$2,$B$3:$B4637))</f>
        <v/>
      </c>
      <c r="T4637" s="2" t="str">
        <f t="shared" si="579"/>
        <v/>
      </c>
      <c r="U4637" s="2" t="str">
        <f t="shared" si="580"/>
        <v/>
      </c>
      <c r="V4637" s="2" t="str">
        <f t="shared" si="581"/>
        <v/>
      </c>
      <c r="W4637" s="2" t="str">
        <f t="shared" si="582"/>
        <v/>
      </c>
    </row>
    <row r="4638" spans="8:23" x14ac:dyDescent="0.3">
      <c r="H4638" s="12">
        <f t="shared" si="583"/>
        <v>0</v>
      </c>
      <c r="I4638" s="2" t="str">
        <f t="shared" si="576"/>
        <v/>
      </c>
      <c r="J4638" s="2" t="str">
        <f>IF(ISBLANK(A4638),"",-SUM(I$3:I4638))</f>
        <v/>
      </c>
      <c r="K4638" s="2" t="str">
        <f t="shared" si="577"/>
        <v/>
      </c>
      <c r="L4638" s="7" t="str">
        <f t="shared" si="578"/>
        <v/>
      </c>
      <c r="M4638" s="7" t="str">
        <f>IF(ISBLANK(A4638),"",K4638/($M$1+SUM(K$3:K4637)))</f>
        <v/>
      </c>
      <c r="N4638" t="str">
        <f>IF(ISBLANK(A4638),"",IF(H4639=0,NETWORKDAYS($H$3,H4638,holiday!$B$2:$B$10),IF(DAY(H4638)&lt;DAY(H4639),NETWORKDAYS($H$3,H4638,holiday!$B$2:$B$10),0)))</f>
        <v/>
      </c>
      <c r="O4638" t="str">
        <f>IF(ISBLANK(A4638),"",SUMIF($A$3:$A4638,O$2,$B$3:$B4638))</f>
        <v/>
      </c>
      <c r="P4638" t="str">
        <f>IF(ISBLANK(A4638),"",SUMIF($A$3:$A4638,P$2,$B$3:$B4638))</f>
        <v/>
      </c>
      <c r="Q4638" t="str">
        <f>IF(ISBLANK(A4638),"",SUMIF($A$3:$A4638,Q$2,$B$3:$B4638))</f>
        <v/>
      </c>
      <c r="R4638" t="str">
        <f>IF(ISBLANK(A4638),"",SUMIF($A$3:$A4638,R$2,$B$3:$B4638))</f>
        <v/>
      </c>
      <c r="T4638" s="2" t="str">
        <f t="shared" si="579"/>
        <v/>
      </c>
      <c r="U4638" s="2" t="str">
        <f t="shared" si="580"/>
        <v/>
      </c>
      <c r="V4638" s="2" t="str">
        <f t="shared" si="581"/>
        <v/>
      </c>
      <c r="W4638" s="2" t="str">
        <f t="shared" si="582"/>
        <v/>
      </c>
    </row>
    <row r="4639" spans="8:23" x14ac:dyDescent="0.3">
      <c r="H4639" s="12">
        <f t="shared" si="583"/>
        <v>0</v>
      </c>
      <c r="I4639" s="2" t="str">
        <f t="shared" si="576"/>
        <v/>
      </c>
      <c r="J4639" s="2" t="str">
        <f>IF(ISBLANK(A4639),"",-SUM(I$3:I4639))</f>
        <v/>
      </c>
      <c r="K4639" s="2" t="str">
        <f t="shared" si="577"/>
        <v/>
      </c>
      <c r="L4639" s="7" t="str">
        <f t="shared" si="578"/>
        <v/>
      </c>
      <c r="M4639" s="7" t="str">
        <f>IF(ISBLANK(A4639),"",K4639/($M$1+SUM(K$3:K4638)))</f>
        <v/>
      </c>
      <c r="N4639" t="str">
        <f>IF(ISBLANK(A4639),"",IF(H4640=0,NETWORKDAYS($H$3,H4639,holiday!$B$2:$B$10),IF(DAY(H4639)&lt;DAY(H4640),NETWORKDAYS($H$3,H4639,holiday!$B$2:$B$10),0)))</f>
        <v/>
      </c>
      <c r="O4639" t="str">
        <f>IF(ISBLANK(A4639),"",SUMIF($A$3:$A4639,O$2,$B$3:$B4639))</f>
        <v/>
      </c>
      <c r="P4639" t="str">
        <f>IF(ISBLANK(A4639),"",SUMIF($A$3:$A4639,P$2,$B$3:$B4639))</f>
        <v/>
      </c>
      <c r="Q4639" t="str">
        <f>IF(ISBLANK(A4639),"",SUMIF($A$3:$A4639,Q$2,$B$3:$B4639))</f>
        <v/>
      </c>
      <c r="R4639" t="str">
        <f>IF(ISBLANK(A4639),"",SUMIF($A$3:$A4639,R$2,$B$3:$B4639))</f>
        <v/>
      </c>
      <c r="T4639" s="2" t="str">
        <f t="shared" si="579"/>
        <v/>
      </c>
      <c r="U4639" s="2" t="str">
        <f t="shared" si="580"/>
        <v/>
      </c>
      <c r="V4639" s="2" t="str">
        <f t="shared" si="581"/>
        <v/>
      </c>
      <c r="W4639" s="2" t="str">
        <f t="shared" si="582"/>
        <v/>
      </c>
    </row>
    <row r="4640" spans="8:23" x14ac:dyDescent="0.3">
      <c r="H4640" s="12">
        <f t="shared" si="583"/>
        <v>0</v>
      </c>
      <c r="I4640" s="2" t="str">
        <f t="shared" si="576"/>
        <v/>
      </c>
      <c r="J4640" s="2" t="str">
        <f>IF(ISBLANK(A4640),"",-SUM(I$3:I4640))</f>
        <v/>
      </c>
      <c r="K4640" s="2" t="str">
        <f t="shared" si="577"/>
        <v/>
      </c>
      <c r="L4640" s="7" t="str">
        <f t="shared" si="578"/>
        <v/>
      </c>
      <c r="M4640" s="7" t="str">
        <f>IF(ISBLANK(A4640),"",K4640/($M$1+SUM(K$3:K4639)))</f>
        <v/>
      </c>
      <c r="N4640" t="str">
        <f>IF(ISBLANK(A4640),"",IF(H4641=0,NETWORKDAYS($H$3,H4640,holiday!$B$2:$B$10),IF(DAY(H4640)&lt;DAY(H4641),NETWORKDAYS($H$3,H4640,holiday!$B$2:$B$10),0)))</f>
        <v/>
      </c>
      <c r="O4640" t="str">
        <f>IF(ISBLANK(A4640),"",SUMIF($A$3:$A4640,O$2,$B$3:$B4640))</f>
        <v/>
      </c>
      <c r="P4640" t="str">
        <f>IF(ISBLANK(A4640),"",SUMIF($A$3:$A4640,P$2,$B$3:$B4640))</f>
        <v/>
      </c>
      <c r="Q4640" t="str">
        <f>IF(ISBLANK(A4640),"",SUMIF($A$3:$A4640,Q$2,$B$3:$B4640))</f>
        <v/>
      </c>
      <c r="R4640" t="str">
        <f>IF(ISBLANK(A4640),"",SUMIF($A$3:$A4640,R$2,$B$3:$B4640))</f>
        <v/>
      </c>
      <c r="T4640" s="2" t="str">
        <f t="shared" si="579"/>
        <v/>
      </c>
      <c r="U4640" s="2" t="str">
        <f t="shared" si="580"/>
        <v/>
      </c>
      <c r="V4640" s="2" t="str">
        <f t="shared" si="581"/>
        <v/>
      </c>
      <c r="W4640" s="2" t="str">
        <f t="shared" si="582"/>
        <v/>
      </c>
    </row>
    <row r="4641" spans="8:23" x14ac:dyDescent="0.3">
      <c r="H4641" s="12">
        <f t="shared" si="583"/>
        <v>0</v>
      </c>
      <c r="I4641" s="2" t="str">
        <f t="shared" si="576"/>
        <v/>
      </c>
      <c r="J4641" s="2" t="str">
        <f>IF(ISBLANK(A4641),"",-SUM(I$3:I4641))</f>
        <v/>
      </c>
      <c r="K4641" s="2" t="str">
        <f t="shared" si="577"/>
        <v/>
      </c>
      <c r="L4641" s="7" t="str">
        <f t="shared" si="578"/>
        <v/>
      </c>
      <c r="M4641" s="7" t="str">
        <f>IF(ISBLANK(A4641),"",K4641/($M$1+SUM(K$3:K4640)))</f>
        <v/>
      </c>
      <c r="N4641" t="str">
        <f>IF(ISBLANK(A4641),"",IF(H4642=0,NETWORKDAYS($H$3,H4641,holiday!$B$2:$B$10),IF(DAY(H4641)&lt;DAY(H4642),NETWORKDAYS($H$3,H4641,holiday!$B$2:$B$10),0)))</f>
        <v/>
      </c>
      <c r="O4641" t="str">
        <f>IF(ISBLANK(A4641),"",SUMIF($A$3:$A4641,O$2,$B$3:$B4641))</f>
        <v/>
      </c>
      <c r="P4641" t="str">
        <f>IF(ISBLANK(A4641),"",SUMIF($A$3:$A4641,P$2,$B$3:$B4641))</f>
        <v/>
      </c>
      <c r="Q4641" t="str">
        <f>IF(ISBLANK(A4641),"",SUMIF($A$3:$A4641,Q$2,$B$3:$B4641))</f>
        <v/>
      </c>
      <c r="R4641" t="str">
        <f>IF(ISBLANK(A4641),"",SUMIF($A$3:$A4641,R$2,$B$3:$B4641))</f>
        <v/>
      </c>
      <c r="T4641" s="2" t="str">
        <f t="shared" si="579"/>
        <v/>
      </c>
      <c r="U4641" s="2" t="str">
        <f t="shared" si="580"/>
        <v/>
      </c>
      <c r="V4641" s="2" t="str">
        <f t="shared" si="581"/>
        <v/>
      </c>
      <c r="W4641" s="2" t="str">
        <f t="shared" si="582"/>
        <v/>
      </c>
    </row>
    <row r="4642" spans="8:23" x14ac:dyDescent="0.3">
      <c r="H4642" s="12">
        <f t="shared" si="583"/>
        <v>0</v>
      </c>
      <c r="I4642" s="2" t="str">
        <f t="shared" si="576"/>
        <v/>
      </c>
      <c r="J4642" s="2" t="str">
        <f>IF(ISBLANK(A4642),"",-SUM(I$3:I4642))</f>
        <v/>
      </c>
      <c r="K4642" s="2" t="str">
        <f t="shared" si="577"/>
        <v/>
      </c>
      <c r="L4642" s="7" t="str">
        <f t="shared" si="578"/>
        <v/>
      </c>
      <c r="M4642" s="7" t="str">
        <f>IF(ISBLANK(A4642),"",K4642/($M$1+SUM(K$3:K4641)))</f>
        <v/>
      </c>
      <c r="N4642" t="str">
        <f>IF(ISBLANK(A4642),"",IF(H4643=0,NETWORKDAYS($H$3,H4642,holiday!$B$2:$B$10),IF(DAY(H4642)&lt;DAY(H4643),NETWORKDAYS($H$3,H4642,holiday!$B$2:$B$10),0)))</f>
        <v/>
      </c>
      <c r="O4642" t="str">
        <f>IF(ISBLANK(A4642),"",SUMIF($A$3:$A4642,O$2,$B$3:$B4642))</f>
        <v/>
      </c>
      <c r="P4642" t="str">
        <f>IF(ISBLANK(A4642),"",SUMIF($A$3:$A4642,P$2,$B$3:$B4642))</f>
        <v/>
      </c>
      <c r="Q4642" t="str">
        <f>IF(ISBLANK(A4642),"",SUMIF($A$3:$A4642,Q$2,$B$3:$B4642))</f>
        <v/>
      </c>
      <c r="R4642" t="str">
        <f>IF(ISBLANK(A4642),"",SUMIF($A$3:$A4642,R$2,$B$3:$B4642))</f>
        <v/>
      </c>
      <c r="T4642" s="2" t="str">
        <f t="shared" si="579"/>
        <v/>
      </c>
      <c r="U4642" s="2" t="str">
        <f t="shared" si="580"/>
        <v/>
      </c>
      <c r="V4642" s="2" t="str">
        <f t="shared" si="581"/>
        <v/>
      </c>
      <c r="W4642" s="2" t="str">
        <f t="shared" si="582"/>
        <v/>
      </c>
    </row>
    <row r="4643" spans="8:23" x14ac:dyDescent="0.3">
      <c r="H4643" s="12">
        <f t="shared" si="583"/>
        <v>0</v>
      </c>
      <c r="I4643" s="2" t="str">
        <f t="shared" si="576"/>
        <v/>
      </c>
      <c r="J4643" s="2" t="str">
        <f>IF(ISBLANK(A4643),"",-SUM(I$3:I4643))</f>
        <v/>
      </c>
      <c r="K4643" s="2" t="str">
        <f t="shared" si="577"/>
        <v/>
      </c>
      <c r="L4643" s="7" t="str">
        <f t="shared" si="578"/>
        <v/>
      </c>
      <c r="M4643" s="7" t="str">
        <f>IF(ISBLANK(A4643),"",K4643/($M$1+SUM(K$3:K4642)))</f>
        <v/>
      </c>
      <c r="N4643" t="str">
        <f>IF(ISBLANK(A4643),"",IF(H4644=0,NETWORKDAYS($H$3,H4643,holiday!$B$2:$B$10),IF(DAY(H4643)&lt;DAY(H4644),NETWORKDAYS($H$3,H4643,holiday!$B$2:$B$10),0)))</f>
        <v/>
      </c>
      <c r="O4643" t="str">
        <f>IF(ISBLANK(A4643),"",SUMIF($A$3:$A4643,O$2,$B$3:$B4643))</f>
        <v/>
      </c>
      <c r="P4643" t="str">
        <f>IF(ISBLANK(A4643),"",SUMIF($A$3:$A4643,P$2,$B$3:$B4643))</f>
        <v/>
      </c>
      <c r="Q4643" t="str">
        <f>IF(ISBLANK(A4643),"",SUMIF($A$3:$A4643,Q$2,$B$3:$B4643))</f>
        <v/>
      </c>
      <c r="R4643" t="str">
        <f>IF(ISBLANK(A4643),"",SUMIF($A$3:$A4643,R$2,$B$3:$B4643))</f>
        <v/>
      </c>
      <c r="T4643" s="2" t="str">
        <f t="shared" si="579"/>
        <v/>
      </c>
      <c r="U4643" s="2" t="str">
        <f t="shared" si="580"/>
        <v/>
      </c>
      <c r="V4643" s="2" t="str">
        <f t="shared" si="581"/>
        <v/>
      </c>
      <c r="W4643" s="2" t="str">
        <f t="shared" si="582"/>
        <v/>
      </c>
    </row>
    <row r="4644" spans="8:23" x14ac:dyDescent="0.3">
      <c r="H4644" s="12">
        <f t="shared" si="583"/>
        <v>0</v>
      </c>
      <c r="I4644" s="2" t="str">
        <f t="shared" si="576"/>
        <v/>
      </c>
      <c r="J4644" s="2" t="str">
        <f>IF(ISBLANK(A4644),"",-SUM(I$3:I4644))</f>
        <v/>
      </c>
      <c r="K4644" s="2" t="str">
        <f t="shared" si="577"/>
        <v/>
      </c>
      <c r="L4644" s="7" t="str">
        <f t="shared" si="578"/>
        <v/>
      </c>
      <c r="M4644" s="7" t="str">
        <f>IF(ISBLANK(A4644),"",K4644/($M$1+SUM(K$3:K4643)))</f>
        <v/>
      </c>
      <c r="N4644" t="str">
        <f>IF(ISBLANK(A4644),"",IF(H4645=0,NETWORKDAYS($H$3,H4644,holiday!$B$2:$B$10),IF(DAY(H4644)&lt;DAY(H4645),NETWORKDAYS($H$3,H4644,holiday!$B$2:$B$10),0)))</f>
        <v/>
      </c>
      <c r="O4644" t="str">
        <f>IF(ISBLANK(A4644),"",SUMIF($A$3:$A4644,O$2,$B$3:$B4644))</f>
        <v/>
      </c>
      <c r="P4644" t="str">
        <f>IF(ISBLANK(A4644),"",SUMIF($A$3:$A4644,P$2,$B$3:$B4644))</f>
        <v/>
      </c>
      <c r="Q4644" t="str">
        <f>IF(ISBLANK(A4644),"",SUMIF($A$3:$A4644,Q$2,$B$3:$B4644))</f>
        <v/>
      </c>
      <c r="R4644" t="str">
        <f>IF(ISBLANK(A4644),"",SUMIF($A$3:$A4644,R$2,$B$3:$B4644))</f>
        <v/>
      </c>
      <c r="T4644" s="2" t="str">
        <f t="shared" si="579"/>
        <v/>
      </c>
      <c r="U4644" s="2" t="str">
        <f t="shared" si="580"/>
        <v/>
      </c>
      <c r="V4644" s="2" t="str">
        <f t="shared" si="581"/>
        <v/>
      </c>
      <c r="W4644" s="2" t="str">
        <f t="shared" si="582"/>
        <v/>
      </c>
    </row>
    <row r="4645" spans="8:23" x14ac:dyDescent="0.3">
      <c r="H4645" s="12">
        <f t="shared" si="583"/>
        <v>0</v>
      </c>
      <c r="I4645" s="2" t="str">
        <f t="shared" si="576"/>
        <v/>
      </c>
      <c r="J4645" s="2" t="str">
        <f>IF(ISBLANK(A4645),"",-SUM(I$3:I4645))</f>
        <v/>
      </c>
      <c r="K4645" s="2" t="str">
        <f t="shared" si="577"/>
        <v/>
      </c>
      <c r="L4645" s="7" t="str">
        <f t="shared" si="578"/>
        <v/>
      </c>
      <c r="M4645" s="7" t="str">
        <f>IF(ISBLANK(A4645),"",K4645/($M$1+SUM(K$3:K4644)))</f>
        <v/>
      </c>
      <c r="N4645" t="str">
        <f>IF(ISBLANK(A4645),"",IF(H4646=0,NETWORKDAYS($H$3,H4645,holiday!$B$2:$B$10),IF(DAY(H4645)&lt;DAY(H4646),NETWORKDAYS($H$3,H4645,holiday!$B$2:$B$10),0)))</f>
        <v/>
      </c>
      <c r="O4645" t="str">
        <f>IF(ISBLANK(A4645),"",SUMIF($A$3:$A4645,O$2,$B$3:$B4645))</f>
        <v/>
      </c>
      <c r="P4645" t="str">
        <f>IF(ISBLANK(A4645),"",SUMIF($A$3:$A4645,P$2,$B$3:$B4645))</f>
        <v/>
      </c>
      <c r="Q4645" t="str">
        <f>IF(ISBLANK(A4645),"",SUMIF($A$3:$A4645,Q$2,$B$3:$B4645))</f>
        <v/>
      </c>
      <c r="R4645" t="str">
        <f>IF(ISBLANK(A4645),"",SUMIF($A$3:$A4645,R$2,$B$3:$B4645))</f>
        <v/>
      </c>
      <c r="T4645" s="2" t="str">
        <f t="shared" si="579"/>
        <v/>
      </c>
      <c r="U4645" s="2" t="str">
        <f t="shared" si="580"/>
        <v/>
      </c>
      <c r="V4645" s="2" t="str">
        <f t="shared" si="581"/>
        <v/>
      </c>
      <c r="W4645" s="2" t="str">
        <f t="shared" si="582"/>
        <v/>
      </c>
    </row>
    <row r="4646" spans="8:23" x14ac:dyDescent="0.3">
      <c r="H4646" s="12">
        <f t="shared" si="583"/>
        <v>0</v>
      </c>
      <c r="I4646" s="2" t="str">
        <f t="shared" si="576"/>
        <v/>
      </c>
      <c r="J4646" s="2" t="str">
        <f>IF(ISBLANK(A4646),"",-SUM(I$3:I4646))</f>
        <v/>
      </c>
      <c r="K4646" s="2" t="str">
        <f t="shared" si="577"/>
        <v/>
      </c>
      <c r="L4646" s="7" t="str">
        <f t="shared" si="578"/>
        <v/>
      </c>
      <c r="M4646" s="7" t="str">
        <f>IF(ISBLANK(A4646),"",K4646/($M$1+SUM(K$3:K4645)))</f>
        <v/>
      </c>
      <c r="N4646" t="str">
        <f>IF(ISBLANK(A4646),"",IF(H4647=0,NETWORKDAYS($H$3,H4646,holiday!$B$2:$B$10),IF(DAY(H4646)&lt;DAY(H4647),NETWORKDAYS($H$3,H4646,holiday!$B$2:$B$10),0)))</f>
        <v/>
      </c>
      <c r="O4646" t="str">
        <f>IF(ISBLANK(A4646),"",SUMIF($A$3:$A4646,O$2,$B$3:$B4646))</f>
        <v/>
      </c>
      <c r="P4646" t="str">
        <f>IF(ISBLANK(A4646),"",SUMIF($A$3:$A4646,P$2,$B$3:$B4646))</f>
        <v/>
      </c>
      <c r="Q4646" t="str">
        <f>IF(ISBLANK(A4646),"",SUMIF($A$3:$A4646,Q$2,$B$3:$B4646))</f>
        <v/>
      </c>
      <c r="R4646" t="str">
        <f>IF(ISBLANK(A4646),"",SUMIF($A$3:$A4646,R$2,$B$3:$B4646))</f>
        <v/>
      </c>
      <c r="T4646" s="2" t="str">
        <f t="shared" si="579"/>
        <v/>
      </c>
      <c r="U4646" s="2" t="str">
        <f t="shared" si="580"/>
        <v/>
      </c>
      <c r="V4646" s="2" t="str">
        <f t="shared" si="581"/>
        <v/>
      </c>
      <c r="W4646" s="2" t="str">
        <f t="shared" si="582"/>
        <v/>
      </c>
    </row>
    <row r="4647" spans="8:23" x14ac:dyDescent="0.3">
      <c r="H4647" s="12">
        <f t="shared" si="583"/>
        <v>0</v>
      </c>
      <c r="I4647" s="2" t="str">
        <f t="shared" si="576"/>
        <v/>
      </c>
      <c r="J4647" s="2" t="str">
        <f>IF(ISBLANK(A4647),"",-SUM(I$3:I4647))</f>
        <v/>
      </c>
      <c r="K4647" s="2" t="str">
        <f t="shared" si="577"/>
        <v/>
      </c>
      <c r="L4647" s="7" t="str">
        <f t="shared" si="578"/>
        <v/>
      </c>
      <c r="M4647" s="7" t="str">
        <f>IF(ISBLANK(A4647),"",K4647/($M$1+SUM(K$3:K4646)))</f>
        <v/>
      </c>
      <c r="N4647" t="str">
        <f>IF(ISBLANK(A4647),"",IF(H4648=0,NETWORKDAYS($H$3,H4647,holiday!$B$2:$B$10),IF(DAY(H4647)&lt;DAY(H4648),NETWORKDAYS($H$3,H4647,holiday!$B$2:$B$10),0)))</f>
        <v/>
      </c>
      <c r="O4647" t="str">
        <f>IF(ISBLANK(A4647),"",SUMIF($A$3:$A4647,O$2,$B$3:$B4647))</f>
        <v/>
      </c>
      <c r="P4647" t="str">
        <f>IF(ISBLANK(A4647),"",SUMIF($A$3:$A4647,P$2,$B$3:$B4647))</f>
        <v/>
      </c>
      <c r="Q4647" t="str">
        <f>IF(ISBLANK(A4647),"",SUMIF($A$3:$A4647,Q$2,$B$3:$B4647))</f>
        <v/>
      </c>
      <c r="R4647" t="str">
        <f>IF(ISBLANK(A4647),"",SUMIF($A$3:$A4647,R$2,$B$3:$B4647))</f>
        <v/>
      </c>
      <c r="T4647" s="2" t="str">
        <f t="shared" si="579"/>
        <v/>
      </c>
      <c r="U4647" s="2" t="str">
        <f t="shared" si="580"/>
        <v/>
      </c>
      <c r="V4647" s="2" t="str">
        <f t="shared" si="581"/>
        <v/>
      </c>
      <c r="W4647" s="2" t="str">
        <f t="shared" si="582"/>
        <v/>
      </c>
    </row>
    <row r="4648" spans="8:23" x14ac:dyDescent="0.3">
      <c r="H4648" s="12">
        <f t="shared" si="583"/>
        <v>0</v>
      </c>
      <c r="I4648" s="2" t="str">
        <f t="shared" ref="I4648:I4711" si="584">IF(ISBLANK(A4648),"",-B4648*C4648)</f>
        <v/>
      </c>
      <c r="J4648" s="2" t="str">
        <f>IF(ISBLANK(A4648),"",-SUM(I$3:I4648))</f>
        <v/>
      </c>
      <c r="K4648" s="2" t="str">
        <f t="shared" ref="K4648:K4711" si="585">IF(ISBLANK(A4648),"",SUMPRODUCT(O4648:R4648,T4648:W4648)-J4648)</f>
        <v/>
      </c>
      <c r="L4648" s="7" t="str">
        <f t="shared" ref="L4648:L4711" si="586">IF(ISBLANK(A4648),"",K4648/$M$1)</f>
        <v/>
      </c>
      <c r="M4648" s="7" t="str">
        <f>IF(ISBLANK(A4648),"",K4648/($M$1+SUM(K$3:K4647)))</f>
        <v/>
      </c>
      <c r="N4648" t="str">
        <f>IF(ISBLANK(A4648),"",IF(H4649=0,NETWORKDAYS($H$3,H4648,holiday!$B$2:$B$10),IF(DAY(H4648)&lt;DAY(H4649),NETWORKDAYS($H$3,H4648,holiday!$B$2:$B$10),0)))</f>
        <v/>
      </c>
      <c r="O4648" t="str">
        <f>IF(ISBLANK(A4648),"",SUMIF($A$3:$A4648,O$2,$B$3:$B4648))</f>
        <v/>
      </c>
      <c r="P4648" t="str">
        <f>IF(ISBLANK(A4648),"",SUMIF($A$3:$A4648,P$2,$B$3:$B4648))</f>
        <v/>
      </c>
      <c r="Q4648" t="str">
        <f>IF(ISBLANK(A4648),"",SUMIF($A$3:$A4648,Q$2,$B$3:$B4648))</f>
        <v/>
      </c>
      <c r="R4648" t="str">
        <f>IF(ISBLANK(A4648),"",SUMIF($A$3:$A4648,R$2,$B$3:$B4648))</f>
        <v/>
      </c>
      <c r="T4648" s="2" t="str">
        <f t="shared" ref="T4648:T4711" si="587">IF(ISBLANK(A4648),"",IF($A4648=T$2,$C4648,T4647))</f>
        <v/>
      </c>
      <c r="U4648" s="2" t="str">
        <f t="shared" ref="U4648:U4711" si="588">IF(ISBLANK(A4648),"",IF($A4648=U$2,$C4648,U4647))</f>
        <v/>
      </c>
      <c r="V4648" s="2" t="str">
        <f t="shared" ref="V4648:V4711" si="589">IF(ISBLANK(A4648),"",IF($A4648=V$2,$C4648,V4647))</f>
        <v/>
      </c>
      <c r="W4648" s="2" t="str">
        <f t="shared" ref="W4648:W4711" si="590">IF(ISBLANK(A4648),"",IF($A4648=W$2,$C4648,W4647))</f>
        <v/>
      </c>
    </row>
    <row r="4649" spans="8:23" x14ac:dyDescent="0.3">
      <c r="H4649" s="12">
        <f t="shared" si="583"/>
        <v>0</v>
      </c>
      <c r="I4649" s="2" t="str">
        <f t="shared" si="584"/>
        <v/>
      </c>
      <c r="J4649" s="2" t="str">
        <f>IF(ISBLANK(A4649),"",-SUM(I$3:I4649))</f>
        <v/>
      </c>
      <c r="K4649" s="2" t="str">
        <f t="shared" si="585"/>
        <v/>
      </c>
      <c r="L4649" s="7" t="str">
        <f t="shared" si="586"/>
        <v/>
      </c>
      <c r="M4649" s="7" t="str">
        <f>IF(ISBLANK(A4649),"",K4649/($M$1+SUM(K$3:K4648)))</f>
        <v/>
      </c>
      <c r="N4649" t="str">
        <f>IF(ISBLANK(A4649),"",IF(H4650=0,NETWORKDAYS($H$3,H4649,holiday!$B$2:$B$10),IF(DAY(H4649)&lt;DAY(H4650),NETWORKDAYS($H$3,H4649,holiday!$B$2:$B$10),0)))</f>
        <v/>
      </c>
      <c r="O4649" t="str">
        <f>IF(ISBLANK(A4649),"",SUMIF($A$3:$A4649,O$2,$B$3:$B4649))</f>
        <v/>
      </c>
      <c r="P4649" t="str">
        <f>IF(ISBLANK(A4649),"",SUMIF($A$3:$A4649,P$2,$B$3:$B4649))</f>
        <v/>
      </c>
      <c r="Q4649" t="str">
        <f>IF(ISBLANK(A4649),"",SUMIF($A$3:$A4649,Q$2,$B$3:$B4649))</f>
        <v/>
      </c>
      <c r="R4649" t="str">
        <f>IF(ISBLANK(A4649),"",SUMIF($A$3:$A4649,R$2,$B$3:$B4649))</f>
        <v/>
      </c>
      <c r="T4649" s="2" t="str">
        <f t="shared" si="587"/>
        <v/>
      </c>
      <c r="U4649" s="2" t="str">
        <f t="shared" si="588"/>
        <v/>
      </c>
      <c r="V4649" s="2" t="str">
        <f t="shared" si="589"/>
        <v/>
      </c>
      <c r="W4649" s="2" t="str">
        <f t="shared" si="590"/>
        <v/>
      </c>
    </row>
    <row r="4650" spans="8:23" x14ac:dyDescent="0.3">
      <c r="H4650" s="12">
        <f t="shared" si="583"/>
        <v>0</v>
      </c>
      <c r="I4650" s="2" t="str">
        <f t="shared" si="584"/>
        <v/>
      </c>
      <c r="J4650" s="2" t="str">
        <f>IF(ISBLANK(A4650),"",-SUM(I$3:I4650))</f>
        <v/>
      </c>
      <c r="K4650" s="2" t="str">
        <f t="shared" si="585"/>
        <v/>
      </c>
      <c r="L4650" s="7" t="str">
        <f t="shared" si="586"/>
        <v/>
      </c>
      <c r="M4650" s="7" t="str">
        <f>IF(ISBLANK(A4650),"",K4650/($M$1+SUM(K$3:K4649)))</f>
        <v/>
      </c>
      <c r="N4650" t="str">
        <f>IF(ISBLANK(A4650),"",IF(H4651=0,NETWORKDAYS($H$3,H4650,holiday!$B$2:$B$10),IF(DAY(H4650)&lt;DAY(H4651),NETWORKDAYS($H$3,H4650,holiday!$B$2:$B$10),0)))</f>
        <v/>
      </c>
      <c r="O4650" t="str">
        <f>IF(ISBLANK(A4650),"",SUMIF($A$3:$A4650,O$2,$B$3:$B4650))</f>
        <v/>
      </c>
      <c r="P4650" t="str">
        <f>IF(ISBLANK(A4650),"",SUMIF($A$3:$A4650,P$2,$B$3:$B4650))</f>
        <v/>
      </c>
      <c r="Q4650" t="str">
        <f>IF(ISBLANK(A4650),"",SUMIF($A$3:$A4650,Q$2,$B$3:$B4650))</f>
        <v/>
      </c>
      <c r="R4650" t="str">
        <f>IF(ISBLANK(A4650),"",SUMIF($A$3:$A4650,R$2,$B$3:$B4650))</f>
        <v/>
      </c>
      <c r="T4650" s="2" t="str">
        <f t="shared" si="587"/>
        <v/>
      </c>
      <c r="U4650" s="2" t="str">
        <f t="shared" si="588"/>
        <v/>
      </c>
      <c r="V4650" s="2" t="str">
        <f t="shared" si="589"/>
        <v/>
      </c>
      <c r="W4650" s="2" t="str">
        <f t="shared" si="590"/>
        <v/>
      </c>
    </row>
    <row r="4651" spans="8:23" x14ac:dyDescent="0.3">
      <c r="H4651" s="12">
        <f t="shared" si="583"/>
        <v>0</v>
      </c>
      <c r="I4651" s="2" t="str">
        <f t="shared" si="584"/>
        <v/>
      </c>
      <c r="J4651" s="2" t="str">
        <f>IF(ISBLANK(A4651),"",-SUM(I$3:I4651))</f>
        <v/>
      </c>
      <c r="K4651" s="2" t="str">
        <f t="shared" si="585"/>
        <v/>
      </c>
      <c r="L4651" s="7" t="str">
        <f t="shared" si="586"/>
        <v/>
      </c>
      <c r="M4651" s="7" t="str">
        <f>IF(ISBLANK(A4651),"",K4651/($M$1+SUM(K$3:K4650)))</f>
        <v/>
      </c>
      <c r="N4651" t="str">
        <f>IF(ISBLANK(A4651),"",IF(H4652=0,NETWORKDAYS($H$3,H4651,holiday!$B$2:$B$10),IF(DAY(H4651)&lt;DAY(H4652),NETWORKDAYS($H$3,H4651,holiday!$B$2:$B$10),0)))</f>
        <v/>
      </c>
      <c r="O4651" t="str">
        <f>IF(ISBLANK(A4651),"",SUMIF($A$3:$A4651,O$2,$B$3:$B4651))</f>
        <v/>
      </c>
      <c r="P4651" t="str">
        <f>IF(ISBLANK(A4651),"",SUMIF($A$3:$A4651,P$2,$B$3:$B4651))</f>
        <v/>
      </c>
      <c r="Q4651" t="str">
        <f>IF(ISBLANK(A4651),"",SUMIF($A$3:$A4651,Q$2,$B$3:$B4651))</f>
        <v/>
      </c>
      <c r="R4651" t="str">
        <f>IF(ISBLANK(A4651),"",SUMIF($A$3:$A4651,R$2,$B$3:$B4651))</f>
        <v/>
      </c>
      <c r="T4651" s="2" t="str">
        <f t="shared" si="587"/>
        <v/>
      </c>
      <c r="U4651" s="2" t="str">
        <f t="shared" si="588"/>
        <v/>
      </c>
      <c r="V4651" s="2" t="str">
        <f t="shared" si="589"/>
        <v/>
      </c>
      <c r="W4651" s="2" t="str">
        <f t="shared" si="590"/>
        <v/>
      </c>
    </row>
    <row r="4652" spans="8:23" x14ac:dyDescent="0.3">
      <c r="H4652" s="12">
        <f t="shared" si="583"/>
        <v>0</v>
      </c>
      <c r="I4652" s="2" t="str">
        <f t="shared" si="584"/>
        <v/>
      </c>
      <c r="J4652" s="2" t="str">
        <f>IF(ISBLANK(A4652),"",-SUM(I$3:I4652))</f>
        <v/>
      </c>
      <c r="K4652" s="2" t="str">
        <f t="shared" si="585"/>
        <v/>
      </c>
      <c r="L4652" s="7" t="str">
        <f t="shared" si="586"/>
        <v/>
      </c>
      <c r="M4652" s="7" t="str">
        <f>IF(ISBLANK(A4652),"",K4652/($M$1+SUM(K$3:K4651)))</f>
        <v/>
      </c>
      <c r="N4652" t="str">
        <f>IF(ISBLANK(A4652),"",IF(H4653=0,NETWORKDAYS($H$3,H4652,holiday!$B$2:$B$10),IF(DAY(H4652)&lt;DAY(H4653),NETWORKDAYS($H$3,H4652,holiday!$B$2:$B$10),0)))</f>
        <v/>
      </c>
      <c r="O4652" t="str">
        <f>IF(ISBLANK(A4652),"",SUMIF($A$3:$A4652,O$2,$B$3:$B4652))</f>
        <v/>
      </c>
      <c r="P4652" t="str">
        <f>IF(ISBLANK(A4652),"",SUMIF($A$3:$A4652,P$2,$B$3:$B4652))</f>
        <v/>
      </c>
      <c r="Q4652" t="str">
        <f>IF(ISBLANK(A4652),"",SUMIF($A$3:$A4652,Q$2,$B$3:$B4652))</f>
        <v/>
      </c>
      <c r="R4652" t="str">
        <f>IF(ISBLANK(A4652),"",SUMIF($A$3:$A4652,R$2,$B$3:$B4652))</f>
        <v/>
      </c>
      <c r="T4652" s="2" t="str">
        <f t="shared" si="587"/>
        <v/>
      </c>
      <c r="U4652" s="2" t="str">
        <f t="shared" si="588"/>
        <v/>
      </c>
      <c r="V4652" s="2" t="str">
        <f t="shared" si="589"/>
        <v/>
      </c>
      <c r="W4652" s="2" t="str">
        <f t="shared" si="590"/>
        <v/>
      </c>
    </row>
    <row r="4653" spans="8:23" x14ac:dyDescent="0.3">
      <c r="H4653" s="12">
        <f t="shared" si="583"/>
        <v>0</v>
      </c>
      <c r="I4653" s="2" t="str">
        <f t="shared" si="584"/>
        <v/>
      </c>
      <c r="J4653" s="2" t="str">
        <f>IF(ISBLANK(A4653),"",-SUM(I$3:I4653))</f>
        <v/>
      </c>
      <c r="K4653" s="2" t="str">
        <f t="shared" si="585"/>
        <v/>
      </c>
      <c r="L4653" s="7" t="str">
        <f t="shared" si="586"/>
        <v/>
      </c>
      <c r="M4653" s="7" t="str">
        <f>IF(ISBLANK(A4653),"",K4653/($M$1+SUM(K$3:K4652)))</f>
        <v/>
      </c>
      <c r="N4653" t="str">
        <f>IF(ISBLANK(A4653),"",IF(H4654=0,NETWORKDAYS($H$3,H4653,holiday!$B$2:$B$10),IF(DAY(H4653)&lt;DAY(H4654),NETWORKDAYS($H$3,H4653,holiday!$B$2:$B$10),0)))</f>
        <v/>
      </c>
      <c r="O4653" t="str">
        <f>IF(ISBLANK(A4653),"",SUMIF($A$3:$A4653,O$2,$B$3:$B4653))</f>
        <v/>
      </c>
      <c r="P4653" t="str">
        <f>IF(ISBLANK(A4653),"",SUMIF($A$3:$A4653,P$2,$B$3:$B4653))</f>
        <v/>
      </c>
      <c r="Q4653" t="str">
        <f>IF(ISBLANK(A4653),"",SUMIF($A$3:$A4653,Q$2,$B$3:$B4653))</f>
        <v/>
      </c>
      <c r="R4653" t="str">
        <f>IF(ISBLANK(A4653),"",SUMIF($A$3:$A4653,R$2,$B$3:$B4653))</f>
        <v/>
      </c>
      <c r="T4653" s="2" t="str">
        <f t="shared" si="587"/>
        <v/>
      </c>
      <c r="U4653" s="2" t="str">
        <f t="shared" si="588"/>
        <v/>
      </c>
      <c r="V4653" s="2" t="str">
        <f t="shared" si="589"/>
        <v/>
      </c>
      <c r="W4653" s="2" t="str">
        <f t="shared" si="590"/>
        <v/>
      </c>
    </row>
    <row r="4654" spans="8:23" x14ac:dyDescent="0.3">
      <c r="H4654" s="12">
        <f t="shared" si="583"/>
        <v>0</v>
      </c>
      <c r="I4654" s="2" t="str">
        <f t="shared" si="584"/>
        <v/>
      </c>
      <c r="J4654" s="2" t="str">
        <f>IF(ISBLANK(A4654),"",-SUM(I$3:I4654))</f>
        <v/>
      </c>
      <c r="K4654" s="2" t="str">
        <f t="shared" si="585"/>
        <v/>
      </c>
      <c r="L4654" s="7" t="str">
        <f t="shared" si="586"/>
        <v/>
      </c>
      <c r="M4654" s="7" t="str">
        <f>IF(ISBLANK(A4654),"",K4654/($M$1+SUM(K$3:K4653)))</f>
        <v/>
      </c>
      <c r="N4654" t="str">
        <f>IF(ISBLANK(A4654),"",IF(H4655=0,NETWORKDAYS($H$3,H4654,holiday!$B$2:$B$10),IF(DAY(H4654)&lt;DAY(H4655),NETWORKDAYS($H$3,H4654,holiday!$B$2:$B$10),0)))</f>
        <v/>
      </c>
      <c r="O4654" t="str">
        <f>IF(ISBLANK(A4654),"",SUMIF($A$3:$A4654,O$2,$B$3:$B4654))</f>
        <v/>
      </c>
      <c r="P4654" t="str">
        <f>IF(ISBLANK(A4654),"",SUMIF($A$3:$A4654,P$2,$B$3:$B4654))</f>
        <v/>
      </c>
      <c r="Q4654" t="str">
        <f>IF(ISBLANK(A4654),"",SUMIF($A$3:$A4654,Q$2,$B$3:$B4654))</f>
        <v/>
      </c>
      <c r="R4654" t="str">
        <f>IF(ISBLANK(A4654),"",SUMIF($A$3:$A4654,R$2,$B$3:$B4654))</f>
        <v/>
      </c>
      <c r="T4654" s="2" t="str">
        <f t="shared" si="587"/>
        <v/>
      </c>
      <c r="U4654" s="2" t="str">
        <f t="shared" si="588"/>
        <v/>
      </c>
      <c r="V4654" s="2" t="str">
        <f t="shared" si="589"/>
        <v/>
      </c>
      <c r="W4654" s="2" t="str">
        <f t="shared" si="590"/>
        <v/>
      </c>
    </row>
    <row r="4655" spans="8:23" x14ac:dyDescent="0.3">
      <c r="H4655" s="12">
        <f t="shared" si="583"/>
        <v>0</v>
      </c>
      <c r="I4655" s="2" t="str">
        <f t="shared" si="584"/>
        <v/>
      </c>
      <c r="J4655" s="2" t="str">
        <f>IF(ISBLANK(A4655),"",-SUM(I$3:I4655))</f>
        <v/>
      </c>
      <c r="K4655" s="2" t="str">
        <f t="shared" si="585"/>
        <v/>
      </c>
      <c r="L4655" s="7" t="str">
        <f t="shared" si="586"/>
        <v/>
      </c>
      <c r="M4655" s="7" t="str">
        <f>IF(ISBLANK(A4655),"",K4655/($M$1+SUM(K$3:K4654)))</f>
        <v/>
      </c>
      <c r="N4655" t="str">
        <f>IF(ISBLANK(A4655),"",IF(H4656=0,NETWORKDAYS($H$3,H4655,holiday!$B$2:$B$10),IF(DAY(H4655)&lt;DAY(H4656),NETWORKDAYS($H$3,H4655,holiday!$B$2:$B$10),0)))</f>
        <v/>
      </c>
      <c r="O4655" t="str">
        <f>IF(ISBLANK(A4655),"",SUMIF($A$3:$A4655,O$2,$B$3:$B4655))</f>
        <v/>
      </c>
      <c r="P4655" t="str">
        <f>IF(ISBLANK(A4655),"",SUMIF($A$3:$A4655,P$2,$B$3:$B4655))</f>
        <v/>
      </c>
      <c r="Q4655" t="str">
        <f>IF(ISBLANK(A4655),"",SUMIF($A$3:$A4655,Q$2,$B$3:$B4655))</f>
        <v/>
      </c>
      <c r="R4655" t="str">
        <f>IF(ISBLANK(A4655),"",SUMIF($A$3:$A4655,R$2,$B$3:$B4655))</f>
        <v/>
      </c>
      <c r="T4655" s="2" t="str">
        <f t="shared" si="587"/>
        <v/>
      </c>
      <c r="U4655" s="2" t="str">
        <f t="shared" si="588"/>
        <v/>
      </c>
      <c r="V4655" s="2" t="str">
        <f t="shared" si="589"/>
        <v/>
      </c>
      <c r="W4655" s="2" t="str">
        <f t="shared" si="590"/>
        <v/>
      </c>
    </row>
    <row r="4656" spans="8:23" x14ac:dyDescent="0.3">
      <c r="H4656" s="12">
        <f t="shared" si="583"/>
        <v>0</v>
      </c>
      <c r="I4656" s="2" t="str">
        <f t="shared" si="584"/>
        <v/>
      </c>
      <c r="J4656" s="2" t="str">
        <f>IF(ISBLANK(A4656),"",-SUM(I$3:I4656))</f>
        <v/>
      </c>
      <c r="K4656" s="2" t="str">
        <f t="shared" si="585"/>
        <v/>
      </c>
      <c r="L4656" s="7" t="str">
        <f t="shared" si="586"/>
        <v/>
      </c>
      <c r="M4656" s="7" t="str">
        <f>IF(ISBLANK(A4656),"",K4656/($M$1+SUM(K$3:K4655)))</f>
        <v/>
      </c>
      <c r="N4656" t="str">
        <f>IF(ISBLANK(A4656),"",IF(H4657=0,NETWORKDAYS($H$3,H4656,holiday!$B$2:$B$10),IF(DAY(H4656)&lt;DAY(H4657),NETWORKDAYS($H$3,H4656,holiday!$B$2:$B$10),0)))</f>
        <v/>
      </c>
      <c r="O4656" t="str">
        <f>IF(ISBLANK(A4656),"",SUMIF($A$3:$A4656,O$2,$B$3:$B4656))</f>
        <v/>
      </c>
      <c r="P4656" t="str">
        <f>IF(ISBLANK(A4656),"",SUMIF($A$3:$A4656,P$2,$B$3:$B4656))</f>
        <v/>
      </c>
      <c r="Q4656" t="str">
        <f>IF(ISBLANK(A4656),"",SUMIF($A$3:$A4656,Q$2,$B$3:$B4656))</f>
        <v/>
      </c>
      <c r="R4656" t="str">
        <f>IF(ISBLANK(A4656),"",SUMIF($A$3:$A4656,R$2,$B$3:$B4656))</f>
        <v/>
      </c>
      <c r="T4656" s="2" t="str">
        <f t="shared" si="587"/>
        <v/>
      </c>
      <c r="U4656" s="2" t="str">
        <f t="shared" si="588"/>
        <v/>
      </c>
      <c r="V4656" s="2" t="str">
        <f t="shared" si="589"/>
        <v/>
      </c>
      <c r="W4656" s="2" t="str">
        <f t="shared" si="590"/>
        <v/>
      </c>
    </row>
    <row r="4657" spans="8:23" x14ac:dyDescent="0.3">
      <c r="H4657" s="12">
        <f t="shared" si="583"/>
        <v>0</v>
      </c>
      <c r="I4657" s="2" t="str">
        <f t="shared" si="584"/>
        <v/>
      </c>
      <c r="J4657" s="2" t="str">
        <f>IF(ISBLANK(A4657),"",-SUM(I$3:I4657))</f>
        <v/>
      </c>
      <c r="K4657" s="2" t="str">
        <f t="shared" si="585"/>
        <v/>
      </c>
      <c r="L4657" s="7" t="str">
        <f t="shared" si="586"/>
        <v/>
      </c>
      <c r="M4657" s="7" t="str">
        <f>IF(ISBLANK(A4657),"",K4657/($M$1+SUM(K$3:K4656)))</f>
        <v/>
      </c>
      <c r="N4657" t="str">
        <f>IF(ISBLANK(A4657),"",IF(H4658=0,NETWORKDAYS($H$3,H4657,holiday!$B$2:$B$10),IF(DAY(H4657)&lt;DAY(H4658),NETWORKDAYS($H$3,H4657,holiday!$B$2:$B$10),0)))</f>
        <v/>
      </c>
      <c r="O4657" t="str">
        <f>IF(ISBLANK(A4657),"",SUMIF($A$3:$A4657,O$2,$B$3:$B4657))</f>
        <v/>
      </c>
      <c r="P4657" t="str">
        <f>IF(ISBLANK(A4657),"",SUMIF($A$3:$A4657,P$2,$B$3:$B4657))</f>
        <v/>
      </c>
      <c r="Q4657" t="str">
        <f>IF(ISBLANK(A4657),"",SUMIF($A$3:$A4657,Q$2,$B$3:$B4657))</f>
        <v/>
      </c>
      <c r="R4657" t="str">
        <f>IF(ISBLANK(A4657),"",SUMIF($A$3:$A4657,R$2,$B$3:$B4657))</f>
        <v/>
      </c>
      <c r="T4657" s="2" t="str">
        <f t="shared" si="587"/>
        <v/>
      </c>
      <c r="U4657" s="2" t="str">
        <f t="shared" si="588"/>
        <v/>
      </c>
      <c r="V4657" s="2" t="str">
        <f t="shared" si="589"/>
        <v/>
      </c>
      <c r="W4657" s="2" t="str">
        <f t="shared" si="590"/>
        <v/>
      </c>
    </row>
    <row r="4658" spans="8:23" x14ac:dyDescent="0.3">
      <c r="H4658" s="12">
        <f t="shared" si="583"/>
        <v>0</v>
      </c>
      <c r="I4658" s="2" t="str">
        <f t="shared" si="584"/>
        <v/>
      </c>
      <c r="J4658" s="2" t="str">
        <f>IF(ISBLANK(A4658),"",-SUM(I$3:I4658))</f>
        <v/>
      </c>
      <c r="K4658" s="2" t="str">
        <f t="shared" si="585"/>
        <v/>
      </c>
      <c r="L4658" s="7" t="str">
        <f t="shared" si="586"/>
        <v/>
      </c>
      <c r="M4658" s="7" t="str">
        <f>IF(ISBLANK(A4658),"",K4658/($M$1+SUM(K$3:K4657)))</f>
        <v/>
      </c>
      <c r="N4658" t="str">
        <f>IF(ISBLANK(A4658),"",IF(H4659=0,NETWORKDAYS($H$3,H4658,holiday!$B$2:$B$10),IF(DAY(H4658)&lt;DAY(H4659),NETWORKDAYS($H$3,H4658,holiday!$B$2:$B$10),0)))</f>
        <v/>
      </c>
      <c r="O4658" t="str">
        <f>IF(ISBLANK(A4658),"",SUMIF($A$3:$A4658,O$2,$B$3:$B4658))</f>
        <v/>
      </c>
      <c r="P4658" t="str">
        <f>IF(ISBLANK(A4658),"",SUMIF($A$3:$A4658,P$2,$B$3:$B4658))</f>
        <v/>
      </c>
      <c r="Q4658" t="str">
        <f>IF(ISBLANK(A4658),"",SUMIF($A$3:$A4658,Q$2,$B$3:$B4658))</f>
        <v/>
      </c>
      <c r="R4658" t="str">
        <f>IF(ISBLANK(A4658),"",SUMIF($A$3:$A4658,R$2,$B$3:$B4658))</f>
        <v/>
      </c>
      <c r="T4658" s="2" t="str">
        <f t="shared" si="587"/>
        <v/>
      </c>
      <c r="U4658" s="2" t="str">
        <f t="shared" si="588"/>
        <v/>
      </c>
      <c r="V4658" s="2" t="str">
        <f t="shared" si="589"/>
        <v/>
      </c>
      <c r="W4658" s="2" t="str">
        <f t="shared" si="590"/>
        <v/>
      </c>
    </row>
    <row r="4659" spans="8:23" x14ac:dyDescent="0.3">
      <c r="H4659" s="12">
        <f t="shared" si="583"/>
        <v>0</v>
      </c>
      <c r="I4659" s="2" t="str">
        <f t="shared" si="584"/>
        <v/>
      </c>
      <c r="J4659" s="2" t="str">
        <f>IF(ISBLANK(A4659),"",-SUM(I$3:I4659))</f>
        <v/>
      </c>
      <c r="K4659" s="2" t="str">
        <f t="shared" si="585"/>
        <v/>
      </c>
      <c r="L4659" s="7" t="str">
        <f t="shared" si="586"/>
        <v/>
      </c>
      <c r="M4659" s="7" t="str">
        <f>IF(ISBLANK(A4659),"",K4659/($M$1+SUM(K$3:K4658)))</f>
        <v/>
      </c>
      <c r="N4659" t="str">
        <f>IF(ISBLANK(A4659),"",IF(H4660=0,NETWORKDAYS($H$3,H4659,holiday!$B$2:$B$10),IF(DAY(H4659)&lt;DAY(H4660),NETWORKDAYS($H$3,H4659,holiday!$B$2:$B$10),0)))</f>
        <v/>
      </c>
      <c r="O4659" t="str">
        <f>IF(ISBLANK(A4659),"",SUMIF($A$3:$A4659,O$2,$B$3:$B4659))</f>
        <v/>
      </c>
      <c r="P4659" t="str">
        <f>IF(ISBLANK(A4659),"",SUMIF($A$3:$A4659,P$2,$B$3:$B4659))</f>
        <v/>
      </c>
      <c r="Q4659" t="str">
        <f>IF(ISBLANK(A4659),"",SUMIF($A$3:$A4659,Q$2,$B$3:$B4659))</f>
        <v/>
      </c>
      <c r="R4659" t="str">
        <f>IF(ISBLANK(A4659),"",SUMIF($A$3:$A4659,R$2,$B$3:$B4659))</f>
        <v/>
      </c>
      <c r="T4659" s="2" t="str">
        <f t="shared" si="587"/>
        <v/>
      </c>
      <c r="U4659" s="2" t="str">
        <f t="shared" si="588"/>
        <v/>
      </c>
      <c r="V4659" s="2" t="str">
        <f t="shared" si="589"/>
        <v/>
      </c>
      <c r="W4659" s="2" t="str">
        <f t="shared" si="590"/>
        <v/>
      </c>
    </row>
    <row r="4660" spans="8:23" x14ac:dyDescent="0.3">
      <c r="H4660" s="12">
        <f t="shared" si="583"/>
        <v>0</v>
      </c>
      <c r="I4660" s="2" t="str">
        <f t="shared" si="584"/>
        <v/>
      </c>
      <c r="J4660" s="2" t="str">
        <f>IF(ISBLANK(A4660),"",-SUM(I$3:I4660))</f>
        <v/>
      </c>
      <c r="K4660" s="2" t="str">
        <f t="shared" si="585"/>
        <v/>
      </c>
      <c r="L4660" s="7" t="str">
        <f t="shared" si="586"/>
        <v/>
      </c>
      <c r="M4660" s="7" t="str">
        <f>IF(ISBLANK(A4660),"",K4660/($M$1+SUM(K$3:K4659)))</f>
        <v/>
      </c>
      <c r="N4660" t="str">
        <f>IF(ISBLANK(A4660),"",IF(H4661=0,NETWORKDAYS($H$3,H4660,holiday!$B$2:$B$10),IF(DAY(H4660)&lt;DAY(H4661),NETWORKDAYS($H$3,H4660,holiday!$B$2:$B$10),0)))</f>
        <v/>
      </c>
      <c r="O4660" t="str">
        <f>IF(ISBLANK(A4660),"",SUMIF($A$3:$A4660,O$2,$B$3:$B4660))</f>
        <v/>
      </c>
      <c r="P4660" t="str">
        <f>IF(ISBLANK(A4660),"",SUMIF($A$3:$A4660,P$2,$B$3:$B4660))</f>
        <v/>
      </c>
      <c r="Q4660" t="str">
        <f>IF(ISBLANK(A4660),"",SUMIF($A$3:$A4660,Q$2,$B$3:$B4660))</f>
        <v/>
      </c>
      <c r="R4660" t="str">
        <f>IF(ISBLANK(A4660),"",SUMIF($A$3:$A4660,R$2,$B$3:$B4660))</f>
        <v/>
      </c>
      <c r="T4660" s="2" t="str">
        <f t="shared" si="587"/>
        <v/>
      </c>
      <c r="U4660" s="2" t="str">
        <f t="shared" si="588"/>
        <v/>
      </c>
      <c r="V4660" s="2" t="str">
        <f t="shared" si="589"/>
        <v/>
      </c>
      <c r="W4660" s="2" t="str">
        <f t="shared" si="590"/>
        <v/>
      </c>
    </row>
    <row r="4661" spans="8:23" x14ac:dyDescent="0.3">
      <c r="H4661" s="12">
        <f t="shared" si="583"/>
        <v>0</v>
      </c>
      <c r="I4661" s="2" t="str">
        <f t="shared" si="584"/>
        <v/>
      </c>
      <c r="J4661" s="2" t="str">
        <f>IF(ISBLANK(A4661),"",-SUM(I$3:I4661))</f>
        <v/>
      </c>
      <c r="K4661" s="2" t="str">
        <f t="shared" si="585"/>
        <v/>
      </c>
      <c r="L4661" s="7" t="str">
        <f t="shared" si="586"/>
        <v/>
      </c>
      <c r="M4661" s="7" t="str">
        <f>IF(ISBLANK(A4661),"",K4661/($M$1+SUM(K$3:K4660)))</f>
        <v/>
      </c>
      <c r="N4661" t="str">
        <f>IF(ISBLANK(A4661),"",IF(H4662=0,NETWORKDAYS($H$3,H4661,holiday!$B$2:$B$10),IF(DAY(H4661)&lt;DAY(H4662),NETWORKDAYS($H$3,H4661,holiday!$B$2:$B$10),0)))</f>
        <v/>
      </c>
      <c r="O4661" t="str">
        <f>IF(ISBLANK(A4661),"",SUMIF($A$3:$A4661,O$2,$B$3:$B4661))</f>
        <v/>
      </c>
      <c r="P4661" t="str">
        <f>IF(ISBLANK(A4661),"",SUMIF($A$3:$A4661,P$2,$B$3:$B4661))</f>
        <v/>
      </c>
      <c r="Q4661" t="str">
        <f>IF(ISBLANK(A4661),"",SUMIF($A$3:$A4661,Q$2,$B$3:$B4661))</f>
        <v/>
      </c>
      <c r="R4661" t="str">
        <f>IF(ISBLANK(A4661),"",SUMIF($A$3:$A4661,R$2,$B$3:$B4661))</f>
        <v/>
      </c>
      <c r="T4661" s="2" t="str">
        <f t="shared" si="587"/>
        <v/>
      </c>
      <c r="U4661" s="2" t="str">
        <f t="shared" si="588"/>
        <v/>
      </c>
      <c r="V4661" s="2" t="str">
        <f t="shared" si="589"/>
        <v/>
      </c>
      <c r="W4661" s="2" t="str">
        <f t="shared" si="590"/>
        <v/>
      </c>
    </row>
    <row r="4662" spans="8:23" x14ac:dyDescent="0.3">
      <c r="H4662" s="12">
        <f t="shared" si="583"/>
        <v>0</v>
      </c>
      <c r="I4662" s="2" t="str">
        <f t="shared" si="584"/>
        <v/>
      </c>
      <c r="J4662" s="2" t="str">
        <f>IF(ISBLANK(A4662),"",-SUM(I$3:I4662))</f>
        <v/>
      </c>
      <c r="K4662" s="2" t="str">
        <f t="shared" si="585"/>
        <v/>
      </c>
      <c r="L4662" s="7" t="str">
        <f t="shared" si="586"/>
        <v/>
      </c>
      <c r="M4662" s="7" t="str">
        <f>IF(ISBLANK(A4662),"",K4662/($M$1+SUM(K$3:K4661)))</f>
        <v/>
      </c>
      <c r="N4662" t="str">
        <f>IF(ISBLANK(A4662),"",IF(H4663=0,NETWORKDAYS($H$3,H4662,holiday!$B$2:$B$10),IF(DAY(H4662)&lt;DAY(H4663),NETWORKDAYS($H$3,H4662,holiday!$B$2:$B$10),0)))</f>
        <v/>
      </c>
      <c r="O4662" t="str">
        <f>IF(ISBLANK(A4662),"",SUMIF($A$3:$A4662,O$2,$B$3:$B4662))</f>
        <v/>
      </c>
      <c r="P4662" t="str">
        <f>IF(ISBLANK(A4662),"",SUMIF($A$3:$A4662,P$2,$B$3:$B4662))</f>
        <v/>
      </c>
      <c r="Q4662" t="str">
        <f>IF(ISBLANK(A4662),"",SUMIF($A$3:$A4662,Q$2,$B$3:$B4662))</f>
        <v/>
      </c>
      <c r="R4662" t="str">
        <f>IF(ISBLANK(A4662),"",SUMIF($A$3:$A4662,R$2,$B$3:$B4662))</f>
        <v/>
      </c>
      <c r="T4662" s="2" t="str">
        <f t="shared" si="587"/>
        <v/>
      </c>
      <c r="U4662" s="2" t="str">
        <f t="shared" si="588"/>
        <v/>
      </c>
      <c r="V4662" s="2" t="str">
        <f t="shared" si="589"/>
        <v/>
      </c>
      <c r="W4662" s="2" t="str">
        <f t="shared" si="590"/>
        <v/>
      </c>
    </row>
    <row r="4663" spans="8:23" x14ac:dyDescent="0.3">
      <c r="H4663" s="12">
        <f t="shared" si="583"/>
        <v>0</v>
      </c>
      <c r="I4663" s="2" t="str">
        <f t="shared" si="584"/>
        <v/>
      </c>
      <c r="J4663" s="2" t="str">
        <f>IF(ISBLANK(A4663),"",-SUM(I$3:I4663))</f>
        <v/>
      </c>
      <c r="K4663" s="2" t="str">
        <f t="shared" si="585"/>
        <v/>
      </c>
      <c r="L4663" s="7" t="str">
        <f t="shared" si="586"/>
        <v/>
      </c>
      <c r="M4663" s="7" t="str">
        <f>IF(ISBLANK(A4663),"",K4663/($M$1+SUM(K$3:K4662)))</f>
        <v/>
      </c>
      <c r="N4663" t="str">
        <f>IF(ISBLANK(A4663),"",IF(H4664=0,NETWORKDAYS($H$3,H4663,holiday!$B$2:$B$10),IF(DAY(H4663)&lt;DAY(H4664),NETWORKDAYS($H$3,H4663,holiday!$B$2:$B$10),0)))</f>
        <v/>
      </c>
      <c r="O4663" t="str">
        <f>IF(ISBLANK(A4663),"",SUMIF($A$3:$A4663,O$2,$B$3:$B4663))</f>
        <v/>
      </c>
      <c r="P4663" t="str">
        <f>IF(ISBLANK(A4663),"",SUMIF($A$3:$A4663,P$2,$B$3:$B4663))</f>
        <v/>
      </c>
      <c r="Q4663" t="str">
        <f>IF(ISBLANK(A4663),"",SUMIF($A$3:$A4663,Q$2,$B$3:$B4663))</f>
        <v/>
      </c>
      <c r="R4663" t="str">
        <f>IF(ISBLANK(A4663),"",SUMIF($A$3:$A4663,R$2,$B$3:$B4663))</f>
        <v/>
      </c>
      <c r="T4663" s="2" t="str">
        <f t="shared" si="587"/>
        <v/>
      </c>
      <c r="U4663" s="2" t="str">
        <f t="shared" si="588"/>
        <v/>
      </c>
      <c r="V4663" s="2" t="str">
        <f t="shared" si="589"/>
        <v/>
      </c>
      <c r="W4663" s="2" t="str">
        <f t="shared" si="590"/>
        <v/>
      </c>
    </row>
    <row r="4664" spans="8:23" x14ac:dyDescent="0.3">
      <c r="H4664" s="12">
        <f t="shared" si="583"/>
        <v>0</v>
      </c>
      <c r="I4664" s="2" t="str">
        <f t="shared" si="584"/>
        <v/>
      </c>
      <c r="J4664" s="2" t="str">
        <f>IF(ISBLANK(A4664),"",-SUM(I$3:I4664))</f>
        <v/>
      </c>
      <c r="K4664" s="2" t="str">
        <f t="shared" si="585"/>
        <v/>
      </c>
      <c r="L4664" s="7" t="str">
        <f t="shared" si="586"/>
        <v/>
      </c>
      <c r="M4664" s="7" t="str">
        <f>IF(ISBLANK(A4664),"",K4664/($M$1+SUM(K$3:K4663)))</f>
        <v/>
      </c>
      <c r="N4664" t="str">
        <f>IF(ISBLANK(A4664),"",IF(H4665=0,NETWORKDAYS($H$3,H4664,holiday!$B$2:$B$10),IF(DAY(H4664)&lt;DAY(H4665),NETWORKDAYS($H$3,H4664,holiday!$B$2:$B$10),0)))</f>
        <v/>
      </c>
      <c r="O4664" t="str">
        <f>IF(ISBLANK(A4664),"",SUMIF($A$3:$A4664,O$2,$B$3:$B4664))</f>
        <v/>
      </c>
      <c r="P4664" t="str">
        <f>IF(ISBLANK(A4664),"",SUMIF($A$3:$A4664,P$2,$B$3:$B4664))</f>
        <v/>
      </c>
      <c r="Q4664" t="str">
        <f>IF(ISBLANK(A4664),"",SUMIF($A$3:$A4664,Q$2,$B$3:$B4664))</f>
        <v/>
      </c>
      <c r="R4664" t="str">
        <f>IF(ISBLANK(A4664),"",SUMIF($A$3:$A4664,R$2,$B$3:$B4664))</f>
        <v/>
      </c>
      <c r="T4664" s="2" t="str">
        <f t="shared" si="587"/>
        <v/>
      </c>
      <c r="U4664" s="2" t="str">
        <f t="shared" si="588"/>
        <v/>
      </c>
      <c r="V4664" s="2" t="str">
        <f t="shared" si="589"/>
        <v/>
      </c>
      <c r="W4664" s="2" t="str">
        <f t="shared" si="590"/>
        <v/>
      </c>
    </row>
    <row r="4665" spans="8:23" x14ac:dyDescent="0.3">
      <c r="H4665" s="12">
        <f t="shared" si="583"/>
        <v>0</v>
      </c>
      <c r="I4665" s="2" t="str">
        <f t="shared" si="584"/>
        <v/>
      </c>
      <c r="J4665" s="2" t="str">
        <f>IF(ISBLANK(A4665),"",-SUM(I$3:I4665))</f>
        <v/>
      </c>
      <c r="K4665" s="2" t="str">
        <f t="shared" si="585"/>
        <v/>
      </c>
      <c r="L4665" s="7" t="str">
        <f t="shared" si="586"/>
        <v/>
      </c>
      <c r="M4665" s="7" t="str">
        <f>IF(ISBLANK(A4665),"",K4665/($M$1+SUM(K$3:K4664)))</f>
        <v/>
      </c>
      <c r="N4665" t="str">
        <f>IF(ISBLANK(A4665),"",IF(H4666=0,NETWORKDAYS($H$3,H4665,holiday!$B$2:$B$10),IF(DAY(H4665)&lt;DAY(H4666),NETWORKDAYS($H$3,H4665,holiday!$B$2:$B$10),0)))</f>
        <v/>
      </c>
      <c r="O4665" t="str">
        <f>IF(ISBLANK(A4665),"",SUMIF($A$3:$A4665,O$2,$B$3:$B4665))</f>
        <v/>
      </c>
      <c r="P4665" t="str">
        <f>IF(ISBLANK(A4665),"",SUMIF($A$3:$A4665,P$2,$B$3:$B4665))</f>
        <v/>
      </c>
      <c r="Q4665" t="str">
        <f>IF(ISBLANK(A4665),"",SUMIF($A$3:$A4665,Q$2,$B$3:$B4665))</f>
        <v/>
      </c>
      <c r="R4665" t="str">
        <f>IF(ISBLANK(A4665),"",SUMIF($A$3:$A4665,R$2,$B$3:$B4665))</f>
        <v/>
      </c>
      <c r="T4665" s="2" t="str">
        <f t="shared" si="587"/>
        <v/>
      </c>
      <c r="U4665" s="2" t="str">
        <f t="shared" si="588"/>
        <v/>
      </c>
      <c r="V4665" s="2" t="str">
        <f t="shared" si="589"/>
        <v/>
      </c>
      <c r="W4665" s="2" t="str">
        <f t="shared" si="590"/>
        <v/>
      </c>
    </row>
    <row r="4666" spans="8:23" x14ac:dyDescent="0.3">
      <c r="H4666" s="12">
        <f t="shared" si="583"/>
        <v>0</v>
      </c>
      <c r="I4666" s="2" t="str">
        <f t="shared" si="584"/>
        <v/>
      </c>
      <c r="J4666" s="2" t="str">
        <f>IF(ISBLANK(A4666),"",-SUM(I$3:I4666))</f>
        <v/>
      </c>
      <c r="K4666" s="2" t="str">
        <f t="shared" si="585"/>
        <v/>
      </c>
      <c r="L4666" s="7" t="str">
        <f t="shared" si="586"/>
        <v/>
      </c>
      <c r="M4666" s="7" t="str">
        <f>IF(ISBLANK(A4666),"",K4666/($M$1+SUM(K$3:K4665)))</f>
        <v/>
      </c>
      <c r="N4666" t="str">
        <f>IF(ISBLANK(A4666),"",IF(H4667=0,NETWORKDAYS($H$3,H4666,holiday!$B$2:$B$10),IF(DAY(H4666)&lt;DAY(H4667),NETWORKDAYS($H$3,H4666,holiday!$B$2:$B$10),0)))</f>
        <v/>
      </c>
      <c r="O4666" t="str">
        <f>IF(ISBLANK(A4666),"",SUMIF($A$3:$A4666,O$2,$B$3:$B4666))</f>
        <v/>
      </c>
      <c r="P4666" t="str">
        <f>IF(ISBLANK(A4666),"",SUMIF($A$3:$A4666,P$2,$B$3:$B4666))</f>
        <v/>
      </c>
      <c r="Q4666" t="str">
        <f>IF(ISBLANK(A4666),"",SUMIF($A$3:$A4666,Q$2,$B$3:$B4666))</f>
        <v/>
      </c>
      <c r="R4666" t="str">
        <f>IF(ISBLANK(A4666),"",SUMIF($A$3:$A4666,R$2,$B$3:$B4666))</f>
        <v/>
      </c>
      <c r="T4666" s="2" t="str">
        <f t="shared" si="587"/>
        <v/>
      </c>
      <c r="U4666" s="2" t="str">
        <f t="shared" si="588"/>
        <v/>
      </c>
      <c r="V4666" s="2" t="str">
        <f t="shared" si="589"/>
        <v/>
      </c>
      <c r="W4666" s="2" t="str">
        <f t="shared" si="590"/>
        <v/>
      </c>
    </row>
    <row r="4667" spans="8:23" x14ac:dyDescent="0.3">
      <c r="H4667" s="12">
        <f t="shared" si="583"/>
        <v>0</v>
      </c>
      <c r="I4667" s="2" t="str">
        <f t="shared" si="584"/>
        <v/>
      </c>
      <c r="J4667" s="2" t="str">
        <f>IF(ISBLANK(A4667),"",-SUM(I$3:I4667))</f>
        <v/>
      </c>
      <c r="K4667" s="2" t="str">
        <f t="shared" si="585"/>
        <v/>
      </c>
      <c r="L4667" s="7" t="str">
        <f t="shared" si="586"/>
        <v/>
      </c>
      <c r="M4667" s="7" t="str">
        <f>IF(ISBLANK(A4667),"",K4667/($M$1+SUM(K$3:K4666)))</f>
        <v/>
      </c>
      <c r="N4667" t="str">
        <f>IF(ISBLANK(A4667),"",IF(H4668=0,NETWORKDAYS($H$3,H4667,holiday!$B$2:$B$10),IF(DAY(H4667)&lt;DAY(H4668),NETWORKDAYS($H$3,H4667,holiday!$B$2:$B$10),0)))</f>
        <v/>
      </c>
      <c r="O4667" t="str">
        <f>IF(ISBLANK(A4667),"",SUMIF($A$3:$A4667,O$2,$B$3:$B4667))</f>
        <v/>
      </c>
      <c r="P4667" t="str">
        <f>IF(ISBLANK(A4667),"",SUMIF($A$3:$A4667,P$2,$B$3:$B4667))</f>
        <v/>
      </c>
      <c r="Q4667" t="str">
        <f>IF(ISBLANK(A4667),"",SUMIF($A$3:$A4667,Q$2,$B$3:$B4667))</f>
        <v/>
      </c>
      <c r="R4667" t="str">
        <f>IF(ISBLANK(A4667),"",SUMIF($A$3:$A4667,R$2,$B$3:$B4667))</f>
        <v/>
      </c>
      <c r="T4667" s="2" t="str">
        <f t="shared" si="587"/>
        <v/>
      </c>
      <c r="U4667" s="2" t="str">
        <f t="shared" si="588"/>
        <v/>
      </c>
      <c r="V4667" s="2" t="str">
        <f t="shared" si="589"/>
        <v/>
      </c>
      <c r="W4667" s="2" t="str">
        <f t="shared" si="590"/>
        <v/>
      </c>
    </row>
    <row r="4668" spans="8:23" x14ac:dyDescent="0.3">
      <c r="H4668" s="12">
        <f t="shared" si="583"/>
        <v>0</v>
      </c>
      <c r="I4668" s="2" t="str">
        <f t="shared" si="584"/>
        <v/>
      </c>
      <c r="J4668" s="2" t="str">
        <f>IF(ISBLANK(A4668),"",-SUM(I$3:I4668))</f>
        <v/>
      </c>
      <c r="K4668" s="2" t="str">
        <f t="shared" si="585"/>
        <v/>
      </c>
      <c r="L4668" s="7" t="str">
        <f t="shared" si="586"/>
        <v/>
      </c>
      <c r="M4668" s="7" t="str">
        <f>IF(ISBLANK(A4668),"",K4668/($M$1+SUM(K$3:K4667)))</f>
        <v/>
      </c>
      <c r="N4668" t="str">
        <f>IF(ISBLANK(A4668),"",IF(H4669=0,NETWORKDAYS($H$3,H4668,holiday!$B$2:$B$10),IF(DAY(H4668)&lt;DAY(H4669),NETWORKDAYS($H$3,H4668,holiday!$B$2:$B$10),0)))</f>
        <v/>
      </c>
      <c r="O4668" t="str">
        <f>IF(ISBLANK(A4668),"",SUMIF($A$3:$A4668,O$2,$B$3:$B4668))</f>
        <v/>
      </c>
      <c r="P4668" t="str">
        <f>IF(ISBLANK(A4668),"",SUMIF($A$3:$A4668,P$2,$B$3:$B4668))</f>
        <v/>
      </c>
      <c r="Q4668" t="str">
        <f>IF(ISBLANK(A4668),"",SUMIF($A$3:$A4668,Q$2,$B$3:$B4668))</f>
        <v/>
      </c>
      <c r="R4668" t="str">
        <f>IF(ISBLANK(A4668),"",SUMIF($A$3:$A4668,R$2,$B$3:$B4668))</f>
        <v/>
      </c>
      <c r="T4668" s="2" t="str">
        <f t="shared" si="587"/>
        <v/>
      </c>
      <c r="U4668" s="2" t="str">
        <f t="shared" si="588"/>
        <v/>
      </c>
      <c r="V4668" s="2" t="str">
        <f t="shared" si="589"/>
        <v/>
      </c>
      <c r="W4668" s="2" t="str">
        <f t="shared" si="590"/>
        <v/>
      </c>
    </row>
    <row r="4669" spans="8:23" x14ac:dyDescent="0.3">
      <c r="H4669" s="12">
        <f t="shared" si="583"/>
        <v>0</v>
      </c>
      <c r="I4669" s="2" t="str">
        <f t="shared" si="584"/>
        <v/>
      </c>
      <c r="J4669" s="2" t="str">
        <f>IF(ISBLANK(A4669),"",-SUM(I$3:I4669))</f>
        <v/>
      </c>
      <c r="K4669" s="2" t="str">
        <f t="shared" si="585"/>
        <v/>
      </c>
      <c r="L4669" s="7" t="str">
        <f t="shared" si="586"/>
        <v/>
      </c>
      <c r="M4669" s="7" t="str">
        <f>IF(ISBLANK(A4669),"",K4669/($M$1+SUM(K$3:K4668)))</f>
        <v/>
      </c>
      <c r="N4669" t="str">
        <f>IF(ISBLANK(A4669),"",IF(H4670=0,NETWORKDAYS($H$3,H4669,holiday!$B$2:$B$10),IF(DAY(H4669)&lt;DAY(H4670),NETWORKDAYS($H$3,H4669,holiday!$B$2:$B$10),0)))</f>
        <v/>
      </c>
      <c r="O4669" t="str">
        <f>IF(ISBLANK(A4669),"",SUMIF($A$3:$A4669,O$2,$B$3:$B4669))</f>
        <v/>
      </c>
      <c r="P4669" t="str">
        <f>IF(ISBLANK(A4669),"",SUMIF($A$3:$A4669,P$2,$B$3:$B4669))</f>
        <v/>
      </c>
      <c r="Q4669" t="str">
        <f>IF(ISBLANK(A4669),"",SUMIF($A$3:$A4669,Q$2,$B$3:$B4669))</f>
        <v/>
      </c>
      <c r="R4669" t="str">
        <f>IF(ISBLANK(A4669),"",SUMIF($A$3:$A4669,R$2,$B$3:$B4669))</f>
        <v/>
      </c>
      <c r="T4669" s="2" t="str">
        <f t="shared" si="587"/>
        <v/>
      </c>
      <c r="U4669" s="2" t="str">
        <f t="shared" si="588"/>
        <v/>
      </c>
      <c r="V4669" s="2" t="str">
        <f t="shared" si="589"/>
        <v/>
      </c>
      <c r="W4669" s="2" t="str">
        <f t="shared" si="590"/>
        <v/>
      </c>
    </row>
    <row r="4670" spans="8:23" x14ac:dyDescent="0.3">
      <c r="H4670" s="12">
        <f t="shared" si="583"/>
        <v>0</v>
      </c>
      <c r="I4670" s="2" t="str">
        <f t="shared" si="584"/>
        <v/>
      </c>
      <c r="J4670" s="2" t="str">
        <f>IF(ISBLANK(A4670),"",-SUM(I$3:I4670))</f>
        <v/>
      </c>
      <c r="K4670" s="2" t="str">
        <f t="shared" si="585"/>
        <v/>
      </c>
      <c r="L4670" s="7" t="str">
        <f t="shared" si="586"/>
        <v/>
      </c>
      <c r="M4670" s="7" t="str">
        <f>IF(ISBLANK(A4670),"",K4670/($M$1+SUM(K$3:K4669)))</f>
        <v/>
      </c>
      <c r="N4670" t="str">
        <f>IF(ISBLANK(A4670),"",IF(H4671=0,NETWORKDAYS($H$3,H4670,holiday!$B$2:$B$10),IF(DAY(H4670)&lt;DAY(H4671),NETWORKDAYS($H$3,H4670,holiday!$B$2:$B$10),0)))</f>
        <v/>
      </c>
      <c r="O4670" t="str">
        <f>IF(ISBLANK(A4670),"",SUMIF($A$3:$A4670,O$2,$B$3:$B4670))</f>
        <v/>
      </c>
      <c r="P4670" t="str">
        <f>IF(ISBLANK(A4670),"",SUMIF($A$3:$A4670,P$2,$B$3:$B4670))</f>
        <v/>
      </c>
      <c r="Q4670" t="str">
        <f>IF(ISBLANK(A4670),"",SUMIF($A$3:$A4670,Q$2,$B$3:$B4670))</f>
        <v/>
      </c>
      <c r="R4670" t="str">
        <f>IF(ISBLANK(A4670),"",SUMIF($A$3:$A4670,R$2,$B$3:$B4670))</f>
        <v/>
      </c>
      <c r="T4670" s="2" t="str">
        <f t="shared" si="587"/>
        <v/>
      </c>
      <c r="U4670" s="2" t="str">
        <f t="shared" si="588"/>
        <v/>
      </c>
      <c r="V4670" s="2" t="str">
        <f t="shared" si="589"/>
        <v/>
      </c>
      <c r="W4670" s="2" t="str">
        <f t="shared" si="590"/>
        <v/>
      </c>
    </row>
    <row r="4671" spans="8:23" x14ac:dyDescent="0.3">
      <c r="H4671" s="12">
        <f t="shared" si="583"/>
        <v>0</v>
      </c>
      <c r="I4671" s="2" t="str">
        <f t="shared" si="584"/>
        <v/>
      </c>
      <c r="J4671" s="2" t="str">
        <f>IF(ISBLANK(A4671),"",-SUM(I$3:I4671))</f>
        <v/>
      </c>
      <c r="K4671" s="2" t="str">
        <f t="shared" si="585"/>
        <v/>
      </c>
      <c r="L4671" s="7" t="str">
        <f t="shared" si="586"/>
        <v/>
      </c>
      <c r="M4671" s="7" t="str">
        <f>IF(ISBLANK(A4671),"",K4671/($M$1+SUM(K$3:K4670)))</f>
        <v/>
      </c>
      <c r="N4671" t="str">
        <f>IF(ISBLANK(A4671),"",IF(H4672=0,NETWORKDAYS($H$3,H4671,holiday!$B$2:$B$10),IF(DAY(H4671)&lt;DAY(H4672),NETWORKDAYS($H$3,H4671,holiday!$B$2:$B$10),0)))</f>
        <v/>
      </c>
      <c r="O4671" t="str">
        <f>IF(ISBLANK(A4671),"",SUMIF($A$3:$A4671,O$2,$B$3:$B4671))</f>
        <v/>
      </c>
      <c r="P4671" t="str">
        <f>IF(ISBLANK(A4671),"",SUMIF($A$3:$A4671,P$2,$B$3:$B4671))</f>
        <v/>
      </c>
      <c r="Q4671" t="str">
        <f>IF(ISBLANK(A4671),"",SUMIF($A$3:$A4671,Q$2,$B$3:$B4671))</f>
        <v/>
      </c>
      <c r="R4671" t="str">
        <f>IF(ISBLANK(A4671),"",SUMIF($A$3:$A4671,R$2,$B$3:$B4671))</f>
        <v/>
      </c>
      <c r="T4671" s="2" t="str">
        <f t="shared" si="587"/>
        <v/>
      </c>
      <c r="U4671" s="2" t="str">
        <f t="shared" si="588"/>
        <v/>
      </c>
      <c r="V4671" s="2" t="str">
        <f t="shared" si="589"/>
        <v/>
      </c>
      <c r="W4671" s="2" t="str">
        <f t="shared" si="590"/>
        <v/>
      </c>
    </row>
    <row r="4672" spans="8:23" x14ac:dyDescent="0.3">
      <c r="H4672" s="12">
        <f t="shared" si="583"/>
        <v>0</v>
      </c>
      <c r="I4672" s="2" t="str">
        <f t="shared" si="584"/>
        <v/>
      </c>
      <c r="J4672" s="2" t="str">
        <f>IF(ISBLANK(A4672),"",-SUM(I$3:I4672))</f>
        <v/>
      </c>
      <c r="K4672" s="2" t="str">
        <f t="shared" si="585"/>
        <v/>
      </c>
      <c r="L4672" s="7" t="str">
        <f t="shared" si="586"/>
        <v/>
      </c>
      <c r="M4672" s="7" t="str">
        <f>IF(ISBLANK(A4672),"",K4672/($M$1+SUM(K$3:K4671)))</f>
        <v/>
      </c>
      <c r="N4672" t="str">
        <f>IF(ISBLANK(A4672),"",IF(H4673=0,NETWORKDAYS($H$3,H4672,holiday!$B$2:$B$10),IF(DAY(H4672)&lt;DAY(H4673),NETWORKDAYS($H$3,H4672,holiday!$B$2:$B$10),0)))</f>
        <v/>
      </c>
      <c r="O4672" t="str">
        <f>IF(ISBLANK(A4672),"",SUMIF($A$3:$A4672,O$2,$B$3:$B4672))</f>
        <v/>
      </c>
      <c r="P4672" t="str">
        <f>IF(ISBLANK(A4672),"",SUMIF($A$3:$A4672,P$2,$B$3:$B4672))</f>
        <v/>
      </c>
      <c r="Q4672" t="str">
        <f>IF(ISBLANK(A4672),"",SUMIF($A$3:$A4672,Q$2,$B$3:$B4672))</f>
        <v/>
      </c>
      <c r="R4672" t="str">
        <f>IF(ISBLANK(A4672),"",SUMIF($A$3:$A4672,R$2,$B$3:$B4672))</f>
        <v/>
      </c>
      <c r="T4672" s="2" t="str">
        <f t="shared" si="587"/>
        <v/>
      </c>
      <c r="U4672" s="2" t="str">
        <f t="shared" si="588"/>
        <v/>
      </c>
      <c r="V4672" s="2" t="str">
        <f t="shared" si="589"/>
        <v/>
      </c>
      <c r="W4672" s="2" t="str">
        <f t="shared" si="590"/>
        <v/>
      </c>
    </row>
    <row r="4673" spans="8:23" x14ac:dyDescent="0.3">
      <c r="H4673" s="12">
        <f t="shared" si="583"/>
        <v>0</v>
      </c>
      <c r="I4673" s="2" t="str">
        <f t="shared" si="584"/>
        <v/>
      </c>
      <c r="J4673" s="2" t="str">
        <f>IF(ISBLANK(A4673),"",-SUM(I$3:I4673))</f>
        <v/>
      </c>
      <c r="K4673" s="2" t="str">
        <f t="shared" si="585"/>
        <v/>
      </c>
      <c r="L4673" s="7" t="str">
        <f t="shared" si="586"/>
        <v/>
      </c>
      <c r="M4673" s="7" t="str">
        <f>IF(ISBLANK(A4673),"",K4673/($M$1+SUM(K$3:K4672)))</f>
        <v/>
      </c>
      <c r="N4673" t="str">
        <f>IF(ISBLANK(A4673),"",IF(H4674=0,NETWORKDAYS($H$3,H4673,holiday!$B$2:$B$10),IF(DAY(H4673)&lt;DAY(H4674),NETWORKDAYS($H$3,H4673,holiday!$B$2:$B$10),0)))</f>
        <v/>
      </c>
      <c r="O4673" t="str">
        <f>IF(ISBLANK(A4673),"",SUMIF($A$3:$A4673,O$2,$B$3:$B4673))</f>
        <v/>
      </c>
      <c r="P4673" t="str">
        <f>IF(ISBLANK(A4673),"",SUMIF($A$3:$A4673,P$2,$B$3:$B4673))</f>
        <v/>
      </c>
      <c r="Q4673" t="str">
        <f>IF(ISBLANK(A4673),"",SUMIF($A$3:$A4673,Q$2,$B$3:$B4673))</f>
        <v/>
      </c>
      <c r="R4673" t="str">
        <f>IF(ISBLANK(A4673),"",SUMIF($A$3:$A4673,R$2,$B$3:$B4673))</f>
        <v/>
      </c>
      <c r="T4673" s="2" t="str">
        <f t="shared" si="587"/>
        <v/>
      </c>
      <c r="U4673" s="2" t="str">
        <f t="shared" si="588"/>
        <v/>
      </c>
      <c r="V4673" s="2" t="str">
        <f t="shared" si="589"/>
        <v/>
      </c>
      <c r="W4673" s="2" t="str">
        <f t="shared" si="590"/>
        <v/>
      </c>
    </row>
    <row r="4674" spans="8:23" x14ac:dyDescent="0.3">
      <c r="H4674" s="12">
        <f t="shared" si="583"/>
        <v>0</v>
      </c>
      <c r="I4674" s="2" t="str">
        <f t="shared" si="584"/>
        <v/>
      </c>
      <c r="J4674" s="2" t="str">
        <f>IF(ISBLANK(A4674),"",-SUM(I$3:I4674))</f>
        <v/>
      </c>
      <c r="K4674" s="2" t="str">
        <f t="shared" si="585"/>
        <v/>
      </c>
      <c r="L4674" s="7" t="str">
        <f t="shared" si="586"/>
        <v/>
      </c>
      <c r="M4674" s="7" t="str">
        <f>IF(ISBLANK(A4674),"",K4674/($M$1+SUM(K$3:K4673)))</f>
        <v/>
      </c>
      <c r="N4674" t="str">
        <f>IF(ISBLANK(A4674),"",IF(H4675=0,NETWORKDAYS($H$3,H4674,holiday!$B$2:$B$10),IF(DAY(H4674)&lt;DAY(H4675),NETWORKDAYS($H$3,H4674,holiday!$B$2:$B$10),0)))</f>
        <v/>
      </c>
      <c r="O4674" t="str">
        <f>IF(ISBLANK(A4674),"",SUMIF($A$3:$A4674,O$2,$B$3:$B4674))</f>
        <v/>
      </c>
      <c r="P4674" t="str">
        <f>IF(ISBLANK(A4674),"",SUMIF($A$3:$A4674,P$2,$B$3:$B4674))</f>
        <v/>
      </c>
      <c r="Q4674" t="str">
        <f>IF(ISBLANK(A4674),"",SUMIF($A$3:$A4674,Q$2,$B$3:$B4674))</f>
        <v/>
      </c>
      <c r="R4674" t="str">
        <f>IF(ISBLANK(A4674),"",SUMIF($A$3:$A4674,R$2,$B$3:$B4674))</f>
        <v/>
      </c>
      <c r="T4674" s="2" t="str">
        <f t="shared" si="587"/>
        <v/>
      </c>
      <c r="U4674" s="2" t="str">
        <f t="shared" si="588"/>
        <v/>
      </c>
      <c r="V4674" s="2" t="str">
        <f t="shared" si="589"/>
        <v/>
      </c>
      <c r="W4674" s="2" t="str">
        <f t="shared" si="590"/>
        <v/>
      </c>
    </row>
    <row r="4675" spans="8:23" x14ac:dyDescent="0.3">
      <c r="H4675" s="12">
        <f t="shared" si="583"/>
        <v>0</v>
      </c>
      <c r="I4675" s="2" t="str">
        <f t="shared" si="584"/>
        <v/>
      </c>
      <c r="J4675" s="2" t="str">
        <f>IF(ISBLANK(A4675),"",-SUM(I$3:I4675))</f>
        <v/>
      </c>
      <c r="K4675" s="2" t="str">
        <f t="shared" si="585"/>
        <v/>
      </c>
      <c r="L4675" s="7" t="str">
        <f t="shared" si="586"/>
        <v/>
      </c>
      <c r="M4675" s="7" t="str">
        <f>IF(ISBLANK(A4675),"",K4675/($M$1+SUM(K$3:K4674)))</f>
        <v/>
      </c>
      <c r="N4675" t="str">
        <f>IF(ISBLANK(A4675),"",IF(H4676=0,NETWORKDAYS($H$3,H4675,holiday!$B$2:$B$10),IF(DAY(H4675)&lt;DAY(H4676),NETWORKDAYS($H$3,H4675,holiday!$B$2:$B$10),0)))</f>
        <v/>
      </c>
      <c r="O4675" t="str">
        <f>IF(ISBLANK(A4675),"",SUMIF($A$3:$A4675,O$2,$B$3:$B4675))</f>
        <v/>
      </c>
      <c r="P4675" t="str">
        <f>IF(ISBLANK(A4675),"",SUMIF($A$3:$A4675,P$2,$B$3:$B4675))</f>
        <v/>
      </c>
      <c r="Q4675" t="str">
        <f>IF(ISBLANK(A4675),"",SUMIF($A$3:$A4675,Q$2,$B$3:$B4675))</f>
        <v/>
      </c>
      <c r="R4675" t="str">
        <f>IF(ISBLANK(A4675),"",SUMIF($A$3:$A4675,R$2,$B$3:$B4675))</f>
        <v/>
      </c>
      <c r="T4675" s="2" t="str">
        <f t="shared" si="587"/>
        <v/>
      </c>
      <c r="U4675" s="2" t="str">
        <f t="shared" si="588"/>
        <v/>
      </c>
      <c r="V4675" s="2" t="str">
        <f t="shared" si="589"/>
        <v/>
      </c>
      <c r="W4675" s="2" t="str">
        <f t="shared" si="590"/>
        <v/>
      </c>
    </row>
    <row r="4676" spans="8:23" x14ac:dyDescent="0.3">
      <c r="H4676" s="12">
        <f t="shared" ref="H4676:H4739" si="591">IF(ISBLANK(D4676),,LEFT(D4676,LEN(D4676)-6)*1)</f>
        <v>0</v>
      </c>
      <c r="I4676" s="2" t="str">
        <f t="shared" si="584"/>
        <v/>
      </c>
      <c r="J4676" s="2" t="str">
        <f>IF(ISBLANK(A4676),"",-SUM(I$3:I4676))</f>
        <v/>
      </c>
      <c r="K4676" s="2" t="str">
        <f t="shared" si="585"/>
        <v/>
      </c>
      <c r="L4676" s="7" t="str">
        <f t="shared" si="586"/>
        <v/>
      </c>
      <c r="M4676" s="7" t="str">
        <f>IF(ISBLANK(A4676),"",K4676/($M$1+SUM(K$3:K4675)))</f>
        <v/>
      </c>
      <c r="N4676" t="str">
        <f>IF(ISBLANK(A4676),"",IF(H4677=0,NETWORKDAYS($H$3,H4676,holiday!$B$2:$B$10),IF(DAY(H4676)&lt;DAY(H4677),NETWORKDAYS($H$3,H4676,holiday!$B$2:$B$10),0)))</f>
        <v/>
      </c>
      <c r="O4676" t="str">
        <f>IF(ISBLANK(A4676),"",SUMIF($A$3:$A4676,O$2,$B$3:$B4676))</f>
        <v/>
      </c>
      <c r="P4676" t="str">
        <f>IF(ISBLANK(A4676),"",SUMIF($A$3:$A4676,P$2,$B$3:$B4676))</f>
        <v/>
      </c>
      <c r="Q4676" t="str">
        <f>IF(ISBLANK(A4676),"",SUMIF($A$3:$A4676,Q$2,$B$3:$B4676))</f>
        <v/>
      </c>
      <c r="R4676" t="str">
        <f>IF(ISBLANK(A4676),"",SUMIF($A$3:$A4676,R$2,$B$3:$B4676))</f>
        <v/>
      </c>
      <c r="T4676" s="2" t="str">
        <f t="shared" si="587"/>
        <v/>
      </c>
      <c r="U4676" s="2" t="str">
        <f t="shared" si="588"/>
        <v/>
      </c>
      <c r="V4676" s="2" t="str">
        <f t="shared" si="589"/>
        <v/>
      </c>
      <c r="W4676" s="2" t="str">
        <f t="shared" si="590"/>
        <v/>
      </c>
    </row>
    <row r="4677" spans="8:23" x14ac:dyDescent="0.3">
      <c r="H4677" s="12">
        <f t="shared" si="591"/>
        <v>0</v>
      </c>
      <c r="I4677" s="2" t="str">
        <f t="shared" si="584"/>
        <v/>
      </c>
      <c r="J4677" s="2" t="str">
        <f>IF(ISBLANK(A4677),"",-SUM(I$3:I4677))</f>
        <v/>
      </c>
      <c r="K4677" s="2" t="str">
        <f t="shared" si="585"/>
        <v/>
      </c>
      <c r="L4677" s="7" t="str">
        <f t="shared" si="586"/>
        <v/>
      </c>
      <c r="M4677" s="7" t="str">
        <f>IF(ISBLANK(A4677),"",K4677/($M$1+SUM(K$3:K4676)))</f>
        <v/>
      </c>
      <c r="N4677" t="str">
        <f>IF(ISBLANK(A4677),"",IF(H4678=0,NETWORKDAYS($H$3,H4677,holiday!$B$2:$B$10),IF(DAY(H4677)&lt;DAY(H4678),NETWORKDAYS($H$3,H4677,holiday!$B$2:$B$10),0)))</f>
        <v/>
      </c>
      <c r="O4677" t="str">
        <f>IF(ISBLANK(A4677),"",SUMIF($A$3:$A4677,O$2,$B$3:$B4677))</f>
        <v/>
      </c>
      <c r="P4677" t="str">
        <f>IF(ISBLANK(A4677),"",SUMIF($A$3:$A4677,P$2,$B$3:$B4677))</f>
        <v/>
      </c>
      <c r="Q4677" t="str">
        <f>IF(ISBLANK(A4677),"",SUMIF($A$3:$A4677,Q$2,$B$3:$B4677))</f>
        <v/>
      </c>
      <c r="R4677" t="str">
        <f>IF(ISBLANK(A4677),"",SUMIF($A$3:$A4677,R$2,$B$3:$B4677))</f>
        <v/>
      </c>
      <c r="T4677" s="2" t="str">
        <f t="shared" si="587"/>
        <v/>
      </c>
      <c r="U4677" s="2" t="str">
        <f t="shared" si="588"/>
        <v/>
      </c>
      <c r="V4677" s="2" t="str">
        <f t="shared" si="589"/>
        <v/>
      </c>
      <c r="W4677" s="2" t="str">
        <f t="shared" si="590"/>
        <v/>
      </c>
    </row>
    <row r="4678" spans="8:23" x14ac:dyDescent="0.3">
      <c r="H4678" s="12">
        <f t="shared" si="591"/>
        <v>0</v>
      </c>
      <c r="I4678" s="2" t="str">
        <f t="shared" si="584"/>
        <v/>
      </c>
      <c r="J4678" s="2" t="str">
        <f>IF(ISBLANK(A4678),"",-SUM(I$3:I4678))</f>
        <v/>
      </c>
      <c r="K4678" s="2" t="str">
        <f t="shared" si="585"/>
        <v/>
      </c>
      <c r="L4678" s="7" t="str">
        <f t="shared" si="586"/>
        <v/>
      </c>
      <c r="M4678" s="7" t="str">
        <f>IF(ISBLANK(A4678),"",K4678/($M$1+SUM(K$3:K4677)))</f>
        <v/>
      </c>
      <c r="N4678" t="str">
        <f>IF(ISBLANK(A4678),"",IF(H4679=0,NETWORKDAYS($H$3,H4678,holiday!$B$2:$B$10),IF(DAY(H4678)&lt;DAY(H4679),NETWORKDAYS($H$3,H4678,holiday!$B$2:$B$10),0)))</f>
        <v/>
      </c>
      <c r="O4678" t="str">
        <f>IF(ISBLANK(A4678),"",SUMIF($A$3:$A4678,O$2,$B$3:$B4678))</f>
        <v/>
      </c>
      <c r="P4678" t="str">
        <f>IF(ISBLANK(A4678),"",SUMIF($A$3:$A4678,P$2,$B$3:$B4678))</f>
        <v/>
      </c>
      <c r="Q4678" t="str">
        <f>IF(ISBLANK(A4678),"",SUMIF($A$3:$A4678,Q$2,$B$3:$B4678))</f>
        <v/>
      </c>
      <c r="R4678" t="str">
        <f>IF(ISBLANK(A4678),"",SUMIF($A$3:$A4678,R$2,$B$3:$B4678))</f>
        <v/>
      </c>
      <c r="T4678" s="2" t="str">
        <f t="shared" si="587"/>
        <v/>
      </c>
      <c r="U4678" s="2" t="str">
        <f t="shared" si="588"/>
        <v/>
      </c>
      <c r="V4678" s="2" t="str">
        <f t="shared" si="589"/>
        <v/>
      </c>
      <c r="W4678" s="2" t="str">
        <f t="shared" si="590"/>
        <v/>
      </c>
    </row>
    <row r="4679" spans="8:23" x14ac:dyDescent="0.3">
      <c r="H4679" s="12">
        <f t="shared" si="591"/>
        <v>0</v>
      </c>
      <c r="I4679" s="2" t="str">
        <f t="shared" si="584"/>
        <v/>
      </c>
      <c r="J4679" s="2" t="str">
        <f>IF(ISBLANK(A4679),"",-SUM(I$3:I4679))</f>
        <v/>
      </c>
      <c r="K4679" s="2" t="str">
        <f t="shared" si="585"/>
        <v/>
      </c>
      <c r="L4679" s="7" t="str">
        <f t="shared" si="586"/>
        <v/>
      </c>
      <c r="M4679" s="7" t="str">
        <f>IF(ISBLANK(A4679),"",K4679/($M$1+SUM(K$3:K4678)))</f>
        <v/>
      </c>
      <c r="N4679" t="str">
        <f>IF(ISBLANK(A4679),"",IF(H4680=0,NETWORKDAYS($H$3,H4679,holiday!$B$2:$B$10),IF(DAY(H4679)&lt;DAY(H4680),NETWORKDAYS($H$3,H4679,holiday!$B$2:$B$10),0)))</f>
        <v/>
      </c>
      <c r="O4679" t="str">
        <f>IF(ISBLANK(A4679),"",SUMIF($A$3:$A4679,O$2,$B$3:$B4679))</f>
        <v/>
      </c>
      <c r="P4679" t="str">
        <f>IF(ISBLANK(A4679),"",SUMIF($A$3:$A4679,P$2,$B$3:$B4679))</f>
        <v/>
      </c>
      <c r="Q4679" t="str">
        <f>IF(ISBLANK(A4679),"",SUMIF($A$3:$A4679,Q$2,$B$3:$B4679))</f>
        <v/>
      </c>
      <c r="R4679" t="str">
        <f>IF(ISBLANK(A4679),"",SUMIF($A$3:$A4679,R$2,$B$3:$B4679))</f>
        <v/>
      </c>
      <c r="T4679" s="2" t="str">
        <f t="shared" si="587"/>
        <v/>
      </c>
      <c r="U4679" s="2" t="str">
        <f t="shared" si="588"/>
        <v/>
      </c>
      <c r="V4679" s="2" t="str">
        <f t="shared" si="589"/>
        <v/>
      </c>
      <c r="W4679" s="2" t="str">
        <f t="shared" si="590"/>
        <v/>
      </c>
    </row>
    <row r="4680" spans="8:23" x14ac:dyDescent="0.3">
      <c r="H4680" s="12">
        <f t="shared" si="591"/>
        <v>0</v>
      </c>
      <c r="I4680" s="2" t="str">
        <f t="shared" si="584"/>
        <v/>
      </c>
      <c r="J4680" s="2" t="str">
        <f>IF(ISBLANK(A4680),"",-SUM(I$3:I4680))</f>
        <v/>
      </c>
      <c r="K4680" s="2" t="str">
        <f t="shared" si="585"/>
        <v/>
      </c>
      <c r="L4680" s="7" t="str">
        <f t="shared" si="586"/>
        <v/>
      </c>
      <c r="M4680" s="7" t="str">
        <f>IF(ISBLANK(A4680),"",K4680/($M$1+SUM(K$3:K4679)))</f>
        <v/>
      </c>
      <c r="N4680" t="str">
        <f>IF(ISBLANK(A4680),"",IF(H4681=0,NETWORKDAYS($H$3,H4680,holiday!$B$2:$B$10),IF(DAY(H4680)&lt;DAY(H4681),NETWORKDAYS($H$3,H4680,holiday!$B$2:$B$10),0)))</f>
        <v/>
      </c>
      <c r="O4680" t="str">
        <f>IF(ISBLANK(A4680),"",SUMIF($A$3:$A4680,O$2,$B$3:$B4680))</f>
        <v/>
      </c>
      <c r="P4680" t="str">
        <f>IF(ISBLANK(A4680),"",SUMIF($A$3:$A4680,P$2,$B$3:$B4680))</f>
        <v/>
      </c>
      <c r="Q4680" t="str">
        <f>IF(ISBLANK(A4680),"",SUMIF($A$3:$A4680,Q$2,$B$3:$B4680))</f>
        <v/>
      </c>
      <c r="R4680" t="str">
        <f>IF(ISBLANK(A4680),"",SUMIF($A$3:$A4680,R$2,$B$3:$B4680))</f>
        <v/>
      </c>
      <c r="T4680" s="2" t="str">
        <f t="shared" si="587"/>
        <v/>
      </c>
      <c r="U4680" s="2" t="str">
        <f t="shared" si="588"/>
        <v/>
      </c>
      <c r="V4680" s="2" t="str">
        <f t="shared" si="589"/>
        <v/>
      </c>
      <c r="W4680" s="2" t="str">
        <f t="shared" si="590"/>
        <v/>
      </c>
    </row>
    <row r="4681" spans="8:23" x14ac:dyDescent="0.3">
      <c r="H4681" s="12">
        <f t="shared" si="591"/>
        <v>0</v>
      </c>
      <c r="I4681" s="2" t="str">
        <f t="shared" si="584"/>
        <v/>
      </c>
      <c r="J4681" s="2" t="str">
        <f>IF(ISBLANK(A4681),"",-SUM(I$3:I4681))</f>
        <v/>
      </c>
      <c r="K4681" s="2" t="str">
        <f t="shared" si="585"/>
        <v/>
      </c>
      <c r="L4681" s="7" t="str">
        <f t="shared" si="586"/>
        <v/>
      </c>
      <c r="M4681" s="7" t="str">
        <f>IF(ISBLANK(A4681),"",K4681/($M$1+SUM(K$3:K4680)))</f>
        <v/>
      </c>
      <c r="N4681" t="str">
        <f>IF(ISBLANK(A4681),"",IF(H4682=0,NETWORKDAYS($H$3,H4681,holiday!$B$2:$B$10),IF(DAY(H4681)&lt;DAY(H4682),NETWORKDAYS($H$3,H4681,holiday!$B$2:$B$10),0)))</f>
        <v/>
      </c>
      <c r="O4681" t="str">
        <f>IF(ISBLANK(A4681),"",SUMIF($A$3:$A4681,O$2,$B$3:$B4681))</f>
        <v/>
      </c>
      <c r="P4681" t="str">
        <f>IF(ISBLANK(A4681),"",SUMIF($A$3:$A4681,P$2,$B$3:$B4681))</f>
        <v/>
      </c>
      <c r="Q4681" t="str">
        <f>IF(ISBLANK(A4681),"",SUMIF($A$3:$A4681,Q$2,$B$3:$B4681))</f>
        <v/>
      </c>
      <c r="R4681" t="str">
        <f>IF(ISBLANK(A4681),"",SUMIF($A$3:$A4681,R$2,$B$3:$B4681))</f>
        <v/>
      </c>
      <c r="T4681" s="2" t="str">
        <f t="shared" si="587"/>
        <v/>
      </c>
      <c r="U4681" s="2" t="str">
        <f t="shared" si="588"/>
        <v/>
      </c>
      <c r="V4681" s="2" t="str">
        <f t="shared" si="589"/>
        <v/>
      </c>
      <c r="W4681" s="2" t="str">
        <f t="shared" si="590"/>
        <v/>
      </c>
    </row>
    <row r="4682" spans="8:23" x14ac:dyDescent="0.3">
      <c r="H4682" s="12">
        <f t="shared" si="591"/>
        <v>0</v>
      </c>
      <c r="I4682" s="2" t="str">
        <f t="shared" si="584"/>
        <v/>
      </c>
      <c r="J4682" s="2" t="str">
        <f>IF(ISBLANK(A4682),"",-SUM(I$3:I4682))</f>
        <v/>
      </c>
      <c r="K4682" s="2" t="str">
        <f t="shared" si="585"/>
        <v/>
      </c>
      <c r="L4682" s="7" t="str">
        <f t="shared" si="586"/>
        <v/>
      </c>
      <c r="M4682" s="7" t="str">
        <f>IF(ISBLANK(A4682),"",K4682/($M$1+SUM(K$3:K4681)))</f>
        <v/>
      </c>
      <c r="N4682" t="str">
        <f>IF(ISBLANK(A4682),"",IF(H4683=0,NETWORKDAYS($H$3,H4682,holiday!$B$2:$B$10),IF(DAY(H4682)&lt;DAY(H4683),NETWORKDAYS($H$3,H4682,holiday!$B$2:$B$10),0)))</f>
        <v/>
      </c>
      <c r="O4682" t="str">
        <f>IF(ISBLANK(A4682),"",SUMIF($A$3:$A4682,O$2,$B$3:$B4682))</f>
        <v/>
      </c>
      <c r="P4682" t="str">
        <f>IF(ISBLANK(A4682),"",SUMIF($A$3:$A4682,P$2,$B$3:$B4682))</f>
        <v/>
      </c>
      <c r="Q4682" t="str">
        <f>IF(ISBLANK(A4682),"",SUMIF($A$3:$A4682,Q$2,$B$3:$B4682))</f>
        <v/>
      </c>
      <c r="R4682" t="str">
        <f>IF(ISBLANK(A4682),"",SUMIF($A$3:$A4682,R$2,$B$3:$B4682))</f>
        <v/>
      </c>
      <c r="T4682" s="2" t="str">
        <f t="shared" si="587"/>
        <v/>
      </c>
      <c r="U4682" s="2" t="str">
        <f t="shared" si="588"/>
        <v/>
      </c>
      <c r="V4682" s="2" t="str">
        <f t="shared" si="589"/>
        <v/>
      </c>
      <c r="W4682" s="2" t="str">
        <f t="shared" si="590"/>
        <v/>
      </c>
    </row>
    <row r="4683" spans="8:23" x14ac:dyDescent="0.3">
      <c r="H4683" s="12">
        <f t="shared" si="591"/>
        <v>0</v>
      </c>
      <c r="I4683" s="2" t="str">
        <f t="shared" si="584"/>
        <v/>
      </c>
      <c r="J4683" s="2" t="str">
        <f>IF(ISBLANK(A4683),"",-SUM(I$3:I4683))</f>
        <v/>
      </c>
      <c r="K4683" s="2" t="str">
        <f t="shared" si="585"/>
        <v/>
      </c>
      <c r="L4683" s="7" t="str">
        <f t="shared" si="586"/>
        <v/>
      </c>
      <c r="M4683" s="7" t="str">
        <f>IF(ISBLANK(A4683),"",K4683/($M$1+SUM(K$3:K4682)))</f>
        <v/>
      </c>
      <c r="N4683" t="str">
        <f>IF(ISBLANK(A4683),"",IF(H4684=0,NETWORKDAYS($H$3,H4683,holiday!$B$2:$B$10),IF(DAY(H4683)&lt;DAY(H4684),NETWORKDAYS($H$3,H4683,holiday!$B$2:$B$10),0)))</f>
        <v/>
      </c>
      <c r="O4683" t="str">
        <f>IF(ISBLANK(A4683),"",SUMIF($A$3:$A4683,O$2,$B$3:$B4683))</f>
        <v/>
      </c>
      <c r="P4683" t="str">
        <f>IF(ISBLANK(A4683),"",SUMIF($A$3:$A4683,P$2,$B$3:$B4683))</f>
        <v/>
      </c>
      <c r="Q4683" t="str">
        <f>IF(ISBLANK(A4683),"",SUMIF($A$3:$A4683,Q$2,$B$3:$B4683))</f>
        <v/>
      </c>
      <c r="R4683" t="str">
        <f>IF(ISBLANK(A4683),"",SUMIF($A$3:$A4683,R$2,$B$3:$B4683))</f>
        <v/>
      </c>
      <c r="T4683" s="2" t="str">
        <f t="shared" si="587"/>
        <v/>
      </c>
      <c r="U4683" s="2" t="str">
        <f t="shared" si="588"/>
        <v/>
      </c>
      <c r="V4683" s="2" t="str">
        <f t="shared" si="589"/>
        <v/>
      </c>
      <c r="W4683" s="2" t="str">
        <f t="shared" si="590"/>
        <v/>
      </c>
    </row>
    <row r="4684" spans="8:23" x14ac:dyDescent="0.3">
      <c r="H4684" s="12">
        <f t="shared" si="591"/>
        <v>0</v>
      </c>
      <c r="I4684" s="2" t="str">
        <f t="shared" si="584"/>
        <v/>
      </c>
      <c r="J4684" s="2" t="str">
        <f>IF(ISBLANK(A4684),"",-SUM(I$3:I4684))</f>
        <v/>
      </c>
      <c r="K4684" s="2" t="str">
        <f t="shared" si="585"/>
        <v/>
      </c>
      <c r="L4684" s="7" t="str">
        <f t="shared" si="586"/>
        <v/>
      </c>
      <c r="M4684" s="7" t="str">
        <f>IF(ISBLANK(A4684),"",K4684/($M$1+SUM(K$3:K4683)))</f>
        <v/>
      </c>
      <c r="N4684" t="str">
        <f>IF(ISBLANK(A4684),"",IF(H4685=0,NETWORKDAYS($H$3,H4684,holiday!$B$2:$B$10),IF(DAY(H4684)&lt;DAY(H4685),NETWORKDAYS($H$3,H4684,holiday!$B$2:$B$10),0)))</f>
        <v/>
      </c>
      <c r="O4684" t="str">
        <f>IF(ISBLANK(A4684),"",SUMIF($A$3:$A4684,O$2,$B$3:$B4684))</f>
        <v/>
      </c>
      <c r="P4684" t="str">
        <f>IF(ISBLANK(A4684),"",SUMIF($A$3:$A4684,P$2,$B$3:$B4684))</f>
        <v/>
      </c>
      <c r="Q4684" t="str">
        <f>IF(ISBLANK(A4684),"",SUMIF($A$3:$A4684,Q$2,$B$3:$B4684))</f>
        <v/>
      </c>
      <c r="R4684" t="str">
        <f>IF(ISBLANK(A4684),"",SUMIF($A$3:$A4684,R$2,$B$3:$B4684))</f>
        <v/>
      </c>
      <c r="T4684" s="2" t="str">
        <f t="shared" si="587"/>
        <v/>
      </c>
      <c r="U4684" s="2" t="str">
        <f t="shared" si="588"/>
        <v/>
      </c>
      <c r="V4684" s="2" t="str">
        <f t="shared" si="589"/>
        <v/>
      </c>
      <c r="W4684" s="2" t="str">
        <f t="shared" si="590"/>
        <v/>
      </c>
    </row>
    <row r="4685" spans="8:23" x14ac:dyDescent="0.3">
      <c r="H4685" s="12">
        <f t="shared" si="591"/>
        <v>0</v>
      </c>
      <c r="I4685" s="2" t="str">
        <f t="shared" si="584"/>
        <v/>
      </c>
      <c r="J4685" s="2" t="str">
        <f>IF(ISBLANK(A4685),"",-SUM(I$3:I4685))</f>
        <v/>
      </c>
      <c r="K4685" s="2" t="str">
        <f t="shared" si="585"/>
        <v/>
      </c>
      <c r="L4685" s="7" t="str">
        <f t="shared" si="586"/>
        <v/>
      </c>
      <c r="M4685" s="7" t="str">
        <f>IF(ISBLANK(A4685),"",K4685/($M$1+SUM(K$3:K4684)))</f>
        <v/>
      </c>
      <c r="N4685" t="str">
        <f>IF(ISBLANK(A4685),"",IF(H4686=0,NETWORKDAYS($H$3,H4685,holiday!$B$2:$B$10),IF(DAY(H4685)&lt;DAY(H4686),NETWORKDAYS($H$3,H4685,holiday!$B$2:$B$10),0)))</f>
        <v/>
      </c>
      <c r="O4685" t="str">
        <f>IF(ISBLANK(A4685),"",SUMIF($A$3:$A4685,O$2,$B$3:$B4685))</f>
        <v/>
      </c>
      <c r="P4685" t="str">
        <f>IF(ISBLANK(A4685),"",SUMIF($A$3:$A4685,P$2,$B$3:$B4685))</f>
        <v/>
      </c>
      <c r="Q4685" t="str">
        <f>IF(ISBLANK(A4685),"",SUMIF($A$3:$A4685,Q$2,$B$3:$B4685))</f>
        <v/>
      </c>
      <c r="R4685" t="str">
        <f>IF(ISBLANK(A4685),"",SUMIF($A$3:$A4685,R$2,$B$3:$B4685))</f>
        <v/>
      </c>
      <c r="T4685" s="2" t="str">
        <f t="shared" si="587"/>
        <v/>
      </c>
      <c r="U4685" s="2" t="str">
        <f t="shared" si="588"/>
        <v/>
      </c>
      <c r="V4685" s="2" t="str">
        <f t="shared" si="589"/>
        <v/>
      </c>
      <c r="W4685" s="2" t="str">
        <f t="shared" si="590"/>
        <v/>
      </c>
    </row>
    <row r="4686" spans="8:23" x14ac:dyDescent="0.3">
      <c r="H4686" s="12">
        <f t="shared" si="591"/>
        <v>0</v>
      </c>
      <c r="I4686" s="2" t="str">
        <f t="shared" si="584"/>
        <v/>
      </c>
      <c r="J4686" s="2" t="str">
        <f>IF(ISBLANK(A4686),"",-SUM(I$3:I4686))</f>
        <v/>
      </c>
      <c r="K4686" s="2" t="str">
        <f t="shared" si="585"/>
        <v/>
      </c>
      <c r="L4686" s="7" t="str">
        <f t="shared" si="586"/>
        <v/>
      </c>
      <c r="M4686" s="7" t="str">
        <f>IF(ISBLANK(A4686),"",K4686/($M$1+SUM(K$3:K4685)))</f>
        <v/>
      </c>
      <c r="N4686" t="str">
        <f>IF(ISBLANK(A4686),"",IF(H4687=0,NETWORKDAYS($H$3,H4686,holiday!$B$2:$B$10),IF(DAY(H4686)&lt;DAY(H4687),NETWORKDAYS($H$3,H4686,holiday!$B$2:$B$10),0)))</f>
        <v/>
      </c>
      <c r="O4686" t="str">
        <f>IF(ISBLANK(A4686),"",SUMIF($A$3:$A4686,O$2,$B$3:$B4686))</f>
        <v/>
      </c>
      <c r="P4686" t="str">
        <f>IF(ISBLANK(A4686),"",SUMIF($A$3:$A4686,P$2,$B$3:$B4686))</f>
        <v/>
      </c>
      <c r="Q4686" t="str">
        <f>IF(ISBLANK(A4686),"",SUMIF($A$3:$A4686,Q$2,$B$3:$B4686))</f>
        <v/>
      </c>
      <c r="R4686" t="str">
        <f>IF(ISBLANK(A4686),"",SUMIF($A$3:$A4686,R$2,$B$3:$B4686))</f>
        <v/>
      </c>
      <c r="T4686" s="2" t="str">
        <f t="shared" si="587"/>
        <v/>
      </c>
      <c r="U4686" s="2" t="str">
        <f t="shared" si="588"/>
        <v/>
      </c>
      <c r="V4686" s="2" t="str">
        <f t="shared" si="589"/>
        <v/>
      </c>
      <c r="W4686" s="2" t="str">
        <f t="shared" si="590"/>
        <v/>
      </c>
    </row>
    <row r="4687" spans="8:23" x14ac:dyDescent="0.3">
      <c r="H4687" s="12">
        <f t="shared" si="591"/>
        <v>0</v>
      </c>
      <c r="I4687" s="2" t="str">
        <f t="shared" si="584"/>
        <v/>
      </c>
      <c r="J4687" s="2" t="str">
        <f>IF(ISBLANK(A4687),"",-SUM(I$3:I4687))</f>
        <v/>
      </c>
      <c r="K4687" s="2" t="str">
        <f t="shared" si="585"/>
        <v/>
      </c>
      <c r="L4687" s="7" t="str">
        <f t="shared" si="586"/>
        <v/>
      </c>
      <c r="M4687" s="7" t="str">
        <f>IF(ISBLANK(A4687),"",K4687/($M$1+SUM(K$3:K4686)))</f>
        <v/>
      </c>
      <c r="N4687" t="str">
        <f>IF(ISBLANK(A4687),"",IF(H4688=0,NETWORKDAYS($H$3,H4687,holiday!$B$2:$B$10),IF(DAY(H4687)&lt;DAY(H4688),NETWORKDAYS($H$3,H4687,holiday!$B$2:$B$10),0)))</f>
        <v/>
      </c>
      <c r="O4687" t="str">
        <f>IF(ISBLANK(A4687),"",SUMIF($A$3:$A4687,O$2,$B$3:$B4687))</f>
        <v/>
      </c>
      <c r="P4687" t="str">
        <f>IF(ISBLANK(A4687),"",SUMIF($A$3:$A4687,P$2,$B$3:$B4687))</f>
        <v/>
      </c>
      <c r="Q4687" t="str">
        <f>IF(ISBLANK(A4687),"",SUMIF($A$3:$A4687,Q$2,$B$3:$B4687))</f>
        <v/>
      </c>
      <c r="R4687" t="str">
        <f>IF(ISBLANK(A4687),"",SUMIF($A$3:$A4687,R$2,$B$3:$B4687))</f>
        <v/>
      </c>
      <c r="T4687" s="2" t="str">
        <f t="shared" si="587"/>
        <v/>
      </c>
      <c r="U4687" s="2" t="str">
        <f t="shared" si="588"/>
        <v/>
      </c>
      <c r="V4687" s="2" t="str">
        <f t="shared" si="589"/>
        <v/>
      </c>
      <c r="W4687" s="2" t="str">
        <f t="shared" si="590"/>
        <v/>
      </c>
    </row>
    <row r="4688" spans="8:23" x14ac:dyDescent="0.3">
      <c r="H4688" s="12">
        <f t="shared" si="591"/>
        <v>0</v>
      </c>
      <c r="I4688" s="2" t="str">
        <f t="shared" si="584"/>
        <v/>
      </c>
      <c r="J4688" s="2" t="str">
        <f>IF(ISBLANK(A4688),"",-SUM(I$3:I4688))</f>
        <v/>
      </c>
      <c r="K4688" s="2" t="str">
        <f t="shared" si="585"/>
        <v/>
      </c>
      <c r="L4688" s="7" t="str">
        <f t="shared" si="586"/>
        <v/>
      </c>
      <c r="M4688" s="7" t="str">
        <f>IF(ISBLANK(A4688),"",K4688/($M$1+SUM(K$3:K4687)))</f>
        <v/>
      </c>
      <c r="N4688" t="str">
        <f>IF(ISBLANK(A4688),"",IF(H4689=0,NETWORKDAYS($H$3,H4688,holiday!$B$2:$B$10),IF(DAY(H4688)&lt;DAY(H4689),NETWORKDAYS($H$3,H4688,holiday!$B$2:$B$10),0)))</f>
        <v/>
      </c>
      <c r="O4688" t="str">
        <f>IF(ISBLANK(A4688),"",SUMIF($A$3:$A4688,O$2,$B$3:$B4688))</f>
        <v/>
      </c>
      <c r="P4688" t="str">
        <f>IF(ISBLANK(A4688),"",SUMIF($A$3:$A4688,P$2,$B$3:$B4688))</f>
        <v/>
      </c>
      <c r="Q4688" t="str">
        <f>IF(ISBLANK(A4688),"",SUMIF($A$3:$A4688,Q$2,$B$3:$B4688))</f>
        <v/>
      </c>
      <c r="R4688" t="str">
        <f>IF(ISBLANK(A4688),"",SUMIF($A$3:$A4688,R$2,$B$3:$B4688))</f>
        <v/>
      </c>
      <c r="T4688" s="2" t="str">
        <f t="shared" si="587"/>
        <v/>
      </c>
      <c r="U4688" s="2" t="str">
        <f t="shared" si="588"/>
        <v/>
      </c>
      <c r="V4688" s="2" t="str">
        <f t="shared" si="589"/>
        <v/>
      </c>
      <c r="W4688" s="2" t="str">
        <f t="shared" si="590"/>
        <v/>
      </c>
    </row>
    <row r="4689" spans="8:23" x14ac:dyDescent="0.3">
      <c r="H4689" s="12">
        <f t="shared" si="591"/>
        <v>0</v>
      </c>
      <c r="I4689" s="2" t="str">
        <f t="shared" si="584"/>
        <v/>
      </c>
      <c r="J4689" s="2" t="str">
        <f>IF(ISBLANK(A4689),"",-SUM(I$3:I4689))</f>
        <v/>
      </c>
      <c r="K4689" s="2" t="str">
        <f t="shared" si="585"/>
        <v/>
      </c>
      <c r="L4689" s="7" t="str">
        <f t="shared" si="586"/>
        <v/>
      </c>
      <c r="M4689" s="7" t="str">
        <f>IF(ISBLANK(A4689),"",K4689/($M$1+SUM(K$3:K4688)))</f>
        <v/>
      </c>
      <c r="N4689" t="str">
        <f>IF(ISBLANK(A4689),"",IF(H4690=0,NETWORKDAYS($H$3,H4689,holiday!$B$2:$B$10),IF(DAY(H4689)&lt;DAY(H4690),NETWORKDAYS($H$3,H4689,holiday!$B$2:$B$10),0)))</f>
        <v/>
      </c>
      <c r="O4689" t="str">
        <f>IF(ISBLANK(A4689),"",SUMIF($A$3:$A4689,O$2,$B$3:$B4689))</f>
        <v/>
      </c>
      <c r="P4689" t="str">
        <f>IF(ISBLANK(A4689),"",SUMIF($A$3:$A4689,P$2,$B$3:$B4689))</f>
        <v/>
      </c>
      <c r="Q4689" t="str">
        <f>IF(ISBLANK(A4689),"",SUMIF($A$3:$A4689,Q$2,$B$3:$B4689))</f>
        <v/>
      </c>
      <c r="R4689" t="str">
        <f>IF(ISBLANK(A4689),"",SUMIF($A$3:$A4689,R$2,$B$3:$B4689))</f>
        <v/>
      </c>
      <c r="T4689" s="2" t="str">
        <f t="shared" si="587"/>
        <v/>
      </c>
      <c r="U4689" s="2" t="str">
        <f t="shared" si="588"/>
        <v/>
      </c>
      <c r="V4689" s="2" t="str">
        <f t="shared" si="589"/>
        <v/>
      </c>
      <c r="W4689" s="2" t="str">
        <f t="shared" si="590"/>
        <v/>
      </c>
    </row>
    <row r="4690" spans="8:23" x14ac:dyDescent="0.3">
      <c r="H4690" s="12">
        <f t="shared" si="591"/>
        <v>0</v>
      </c>
      <c r="I4690" s="2" t="str">
        <f t="shared" si="584"/>
        <v/>
      </c>
      <c r="J4690" s="2" t="str">
        <f>IF(ISBLANK(A4690),"",-SUM(I$3:I4690))</f>
        <v/>
      </c>
      <c r="K4690" s="2" t="str">
        <f t="shared" si="585"/>
        <v/>
      </c>
      <c r="L4690" s="7" t="str">
        <f t="shared" si="586"/>
        <v/>
      </c>
      <c r="M4690" s="7" t="str">
        <f>IF(ISBLANK(A4690),"",K4690/($M$1+SUM(K$3:K4689)))</f>
        <v/>
      </c>
      <c r="N4690" t="str">
        <f>IF(ISBLANK(A4690),"",IF(H4691=0,NETWORKDAYS($H$3,H4690,holiday!$B$2:$B$10),IF(DAY(H4690)&lt;DAY(H4691),NETWORKDAYS($H$3,H4690,holiday!$B$2:$B$10),0)))</f>
        <v/>
      </c>
      <c r="O4690" t="str">
        <f>IF(ISBLANK(A4690),"",SUMIF($A$3:$A4690,O$2,$B$3:$B4690))</f>
        <v/>
      </c>
      <c r="P4690" t="str">
        <f>IF(ISBLANK(A4690),"",SUMIF($A$3:$A4690,P$2,$B$3:$B4690))</f>
        <v/>
      </c>
      <c r="Q4690" t="str">
        <f>IF(ISBLANK(A4690),"",SUMIF($A$3:$A4690,Q$2,$B$3:$B4690))</f>
        <v/>
      </c>
      <c r="R4690" t="str">
        <f>IF(ISBLANK(A4690),"",SUMIF($A$3:$A4690,R$2,$B$3:$B4690))</f>
        <v/>
      </c>
      <c r="T4690" s="2" t="str">
        <f t="shared" si="587"/>
        <v/>
      </c>
      <c r="U4690" s="2" t="str">
        <f t="shared" si="588"/>
        <v/>
      </c>
      <c r="V4690" s="2" t="str">
        <f t="shared" si="589"/>
        <v/>
      </c>
      <c r="W4690" s="2" t="str">
        <f t="shared" si="590"/>
        <v/>
      </c>
    </row>
    <row r="4691" spans="8:23" x14ac:dyDescent="0.3">
      <c r="H4691" s="12">
        <f t="shared" si="591"/>
        <v>0</v>
      </c>
      <c r="I4691" s="2" t="str">
        <f t="shared" si="584"/>
        <v/>
      </c>
      <c r="J4691" s="2" t="str">
        <f>IF(ISBLANK(A4691),"",-SUM(I$3:I4691))</f>
        <v/>
      </c>
      <c r="K4691" s="2" t="str">
        <f t="shared" si="585"/>
        <v/>
      </c>
      <c r="L4691" s="7" t="str">
        <f t="shared" si="586"/>
        <v/>
      </c>
      <c r="M4691" s="7" t="str">
        <f>IF(ISBLANK(A4691),"",K4691/($M$1+SUM(K$3:K4690)))</f>
        <v/>
      </c>
      <c r="N4691" t="str">
        <f>IF(ISBLANK(A4691),"",IF(H4692=0,NETWORKDAYS($H$3,H4691,holiday!$B$2:$B$10),IF(DAY(H4691)&lt;DAY(H4692),NETWORKDAYS($H$3,H4691,holiday!$B$2:$B$10),0)))</f>
        <v/>
      </c>
      <c r="O4691" t="str">
        <f>IF(ISBLANK(A4691),"",SUMIF($A$3:$A4691,O$2,$B$3:$B4691))</f>
        <v/>
      </c>
      <c r="P4691" t="str">
        <f>IF(ISBLANK(A4691),"",SUMIF($A$3:$A4691,P$2,$B$3:$B4691))</f>
        <v/>
      </c>
      <c r="Q4691" t="str">
        <f>IF(ISBLANK(A4691),"",SUMIF($A$3:$A4691,Q$2,$B$3:$B4691))</f>
        <v/>
      </c>
      <c r="R4691" t="str">
        <f>IF(ISBLANK(A4691),"",SUMIF($A$3:$A4691,R$2,$B$3:$B4691))</f>
        <v/>
      </c>
      <c r="T4691" s="2" t="str">
        <f t="shared" si="587"/>
        <v/>
      </c>
      <c r="U4691" s="2" t="str">
        <f t="shared" si="588"/>
        <v/>
      </c>
      <c r="V4691" s="2" t="str">
        <f t="shared" si="589"/>
        <v/>
      </c>
      <c r="W4691" s="2" t="str">
        <f t="shared" si="590"/>
        <v/>
      </c>
    </row>
    <row r="4692" spans="8:23" x14ac:dyDescent="0.3">
      <c r="H4692" s="12">
        <f t="shared" si="591"/>
        <v>0</v>
      </c>
      <c r="I4692" s="2" t="str">
        <f t="shared" si="584"/>
        <v/>
      </c>
      <c r="J4692" s="2" t="str">
        <f>IF(ISBLANK(A4692),"",-SUM(I$3:I4692))</f>
        <v/>
      </c>
      <c r="K4692" s="2" t="str">
        <f t="shared" si="585"/>
        <v/>
      </c>
      <c r="L4692" s="7" t="str">
        <f t="shared" si="586"/>
        <v/>
      </c>
      <c r="M4692" s="7" t="str">
        <f>IF(ISBLANK(A4692),"",K4692/($M$1+SUM(K$3:K4691)))</f>
        <v/>
      </c>
      <c r="N4692" t="str">
        <f>IF(ISBLANK(A4692),"",IF(H4693=0,NETWORKDAYS($H$3,H4692,holiday!$B$2:$B$10),IF(DAY(H4692)&lt;DAY(H4693),NETWORKDAYS($H$3,H4692,holiday!$B$2:$B$10),0)))</f>
        <v/>
      </c>
      <c r="O4692" t="str">
        <f>IF(ISBLANK(A4692),"",SUMIF($A$3:$A4692,O$2,$B$3:$B4692))</f>
        <v/>
      </c>
      <c r="P4692" t="str">
        <f>IF(ISBLANK(A4692),"",SUMIF($A$3:$A4692,P$2,$B$3:$B4692))</f>
        <v/>
      </c>
      <c r="Q4692" t="str">
        <f>IF(ISBLANK(A4692),"",SUMIF($A$3:$A4692,Q$2,$B$3:$B4692))</f>
        <v/>
      </c>
      <c r="R4692" t="str">
        <f>IF(ISBLANK(A4692),"",SUMIF($A$3:$A4692,R$2,$B$3:$B4692))</f>
        <v/>
      </c>
      <c r="T4692" s="2" t="str">
        <f t="shared" si="587"/>
        <v/>
      </c>
      <c r="U4692" s="2" t="str">
        <f t="shared" si="588"/>
        <v/>
      </c>
      <c r="V4692" s="2" t="str">
        <f t="shared" si="589"/>
        <v/>
      </c>
      <c r="W4692" s="2" t="str">
        <f t="shared" si="590"/>
        <v/>
      </c>
    </row>
    <row r="4693" spans="8:23" x14ac:dyDescent="0.3">
      <c r="H4693" s="12">
        <f t="shared" si="591"/>
        <v>0</v>
      </c>
      <c r="I4693" s="2" t="str">
        <f t="shared" si="584"/>
        <v/>
      </c>
      <c r="J4693" s="2" t="str">
        <f>IF(ISBLANK(A4693),"",-SUM(I$3:I4693))</f>
        <v/>
      </c>
      <c r="K4693" s="2" t="str">
        <f t="shared" si="585"/>
        <v/>
      </c>
      <c r="L4693" s="7" t="str">
        <f t="shared" si="586"/>
        <v/>
      </c>
      <c r="M4693" s="7" t="str">
        <f>IF(ISBLANK(A4693),"",K4693/($M$1+SUM(K$3:K4692)))</f>
        <v/>
      </c>
      <c r="N4693" t="str">
        <f>IF(ISBLANK(A4693),"",IF(H4694=0,NETWORKDAYS($H$3,H4693,holiday!$B$2:$B$10),IF(DAY(H4693)&lt;DAY(H4694),NETWORKDAYS($H$3,H4693,holiday!$B$2:$B$10),0)))</f>
        <v/>
      </c>
      <c r="O4693" t="str">
        <f>IF(ISBLANK(A4693),"",SUMIF($A$3:$A4693,O$2,$B$3:$B4693))</f>
        <v/>
      </c>
      <c r="P4693" t="str">
        <f>IF(ISBLANK(A4693),"",SUMIF($A$3:$A4693,P$2,$B$3:$B4693))</f>
        <v/>
      </c>
      <c r="Q4693" t="str">
        <f>IF(ISBLANK(A4693),"",SUMIF($A$3:$A4693,Q$2,$B$3:$B4693))</f>
        <v/>
      </c>
      <c r="R4693" t="str">
        <f>IF(ISBLANK(A4693),"",SUMIF($A$3:$A4693,R$2,$B$3:$B4693))</f>
        <v/>
      </c>
      <c r="T4693" s="2" t="str">
        <f t="shared" si="587"/>
        <v/>
      </c>
      <c r="U4693" s="2" t="str">
        <f t="shared" si="588"/>
        <v/>
      </c>
      <c r="V4693" s="2" t="str">
        <f t="shared" si="589"/>
        <v/>
      </c>
      <c r="W4693" s="2" t="str">
        <f t="shared" si="590"/>
        <v/>
      </c>
    </row>
    <row r="4694" spans="8:23" x14ac:dyDescent="0.3">
      <c r="H4694" s="12">
        <f t="shared" si="591"/>
        <v>0</v>
      </c>
      <c r="I4694" s="2" t="str">
        <f t="shared" si="584"/>
        <v/>
      </c>
      <c r="J4694" s="2" t="str">
        <f>IF(ISBLANK(A4694),"",-SUM(I$3:I4694))</f>
        <v/>
      </c>
      <c r="K4694" s="2" t="str">
        <f t="shared" si="585"/>
        <v/>
      </c>
      <c r="L4694" s="7" t="str">
        <f t="shared" si="586"/>
        <v/>
      </c>
      <c r="M4694" s="7" t="str">
        <f>IF(ISBLANK(A4694),"",K4694/($M$1+SUM(K$3:K4693)))</f>
        <v/>
      </c>
      <c r="N4694" t="str">
        <f>IF(ISBLANK(A4694),"",IF(H4695=0,NETWORKDAYS($H$3,H4694,holiday!$B$2:$B$10),IF(DAY(H4694)&lt;DAY(H4695),NETWORKDAYS($H$3,H4694,holiday!$B$2:$B$10),0)))</f>
        <v/>
      </c>
      <c r="O4694" t="str">
        <f>IF(ISBLANK(A4694),"",SUMIF($A$3:$A4694,O$2,$B$3:$B4694))</f>
        <v/>
      </c>
      <c r="P4694" t="str">
        <f>IF(ISBLANK(A4694),"",SUMIF($A$3:$A4694,P$2,$B$3:$B4694))</f>
        <v/>
      </c>
      <c r="Q4694" t="str">
        <f>IF(ISBLANK(A4694),"",SUMIF($A$3:$A4694,Q$2,$B$3:$B4694))</f>
        <v/>
      </c>
      <c r="R4694" t="str">
        <f>IF(ISBLANK(A4694),"",SUMIF($A$3:$A4694,R$2,$B$3:$B4694))</f>
        <v/>
      </c>
      <c r="T4694" s="2" t="str">
        <f t="shared" si="587"/>
        <v/>
      </c>
      <c r="U4694" s="2" t="str">
        <f t="shared" si="588"/>
        <v/>
      </c>
      <c r="V4694" s="2" t="str">
        <f t="shared" si="589"/>
        <v/>
      </c>
      <c r="W4694" s="2" t="str">
        <f t="shared" si="590"/>
        <v/>
      </c>
    </row>
    <row r="4695" spans="8:23" x14ac:dyDescent="0.3">
      <c r="H4695" s="12">
        <f t="shared" si="591"/>
        <v>0</v>
      </c>
      <c r="I4695" s="2" t="str">
        <f t="shared" si="584"/>
        <v/>
      </c>
      <c r="J4695" s="2" t="str">
        <f>IF(ISBLANK(A4695),"",-SUM(I$3:I4695))</f>
        <v/>
      </c>
      <c r="K4695" s="2" t="str">
        <f t="shared" si="585"/>
        <v/>
      </c>
      <c r="L4695" s="7" t="str">
        <f t="shared" si="586"/>
        <v/>
      </c>
      <c r="M4695" s="7" t="str">
        <f>IF(ISBLANK(A4695),"",K4695/($M$1+SUM(K$3:K4694)))</f>
        <v/>
      </c>
      <c r="N4695" t="str">
        <f>IF(ISBLANK(A4695),"",IF(H4696=0,NETWORKDAYS($H$3,H4695,holiday!$B$2:$B$10),IF(DAY(H4695)&lt;DAY(H4696),NETWORKDAYS($H$3,H4695,holiday!$B$2:$B$10),0)))</f>
        <v/>
      </c>
      <c r="O4695" t="str">
        <f>IF(ISBLANK(A4695),"",SUMIF($A$3:$A4695,O$2,$B$3:$B4695))</f>
        <v/>
      </c>
      <c r="P4695" t="str">
        <f>IF(ISBLANK(A4695),"",SUMIF($A$3:$A4695,P$2,$B$3:$B4695))</f>
        <v/>
      </c>
      <c r="Q4695" t="str">
        <f>IF(ISBLANK(A4695),"",SUMIF($A$3:$A4695,Q$2,$B$3:$B4695))</f>
        <v/>
      </c>
      <c r="R4695" t="str">
        <f>IF(ISBLANK(A4695),"",SUMIF($A$3:$A4695,R$2,$B$3:$B4695))</f>
        <v/>
      </c>
      <c r="T4695" s="2" t="str">
        <f t="shared" si="587"/>
        <v/>
      </c>
      <c r="U4695" s="2" t="str">
        <f t="shared" si="588"/>
        <v/>
      </c>
      <c r="V4695" s="2" t="str">
        <f t="shared" si="589"/>
        <v/>
      </c>
      <c r="W4695" s="2" t="str">
        <f t="shared" si="590"/>
        <v/>
      </c>
    </row>
    <row r="4696" spans="8:23" x14ac:dyDescent="0.3">
      <c r="H4696" s="12">
        <f t="shared" si="591"/>
        <v>0</v>
      </c>
      <c r="I4696" s="2" t="str">
        <f t="shared" si="584"/>
        <v/>
      </c>
      <c r="J4696" s="2" t="str">
        <f>IF(ISBLANK(A4696),"",-SUM(I$3:I4696))</f>
        <v/>
      </c>
      <c r="K4696" s="2" t="str">
        <f t="shared" si="585"/>
        <v/>
      </c>
      <c r="L4696" s="7" t="str">
        <f t="shared" si="586"/>
        <v/>
      </c>
      <c r="M4696" s="7" t="str">
        <f>IF(ISBLANK(A4696),"",K4696/($M$1+SUM(K$3:K4695)))</f>
        <v/>
      </c>
      <c r="N4696" t="str">
        <f>IF(ISBLANK(A4696),"",IF(H4697=0,NETWORKDAYS($H$3,H4696,holiday!$B$2:$B$10),IF(DAY(H4696)&lt;DAY(H4697),NETWORKDAYS($H$3,H4696,holiday!$B$2:$B$10),0)))</f>
        <v/>
      </c>
      <c r="O4696" t="str">
        <f>IF(ISBLANK(A4696),"",SUMIF($A$3:$A4696,O$2,$B$3:$B4696))</f>
        <v/>
      </c>
      <c r="P4696" t="str">
        <f>IF(ISBLANK(A4696),"",SUMIF($A$3:$A4696,P$2,$B$3:$B4696))</f>
        <v/>
      </c>
      <c r="Q4696" t="str">
        <f>IF(ISBLANK(A4696),"",SUMIF($A$3:$A4696,Q$2,$B$3:$B4696))</f>
        <v/>
      </c>
      <c r="R4696" t="str">
        <f>IF(ISBLANK(A4696),"",SUMIF($A$3:$A4696,R$2,$B$3:$B4696))</f>
        <v/>
      </c>
      <c r="T4696" s="2" t="str">
        <f t="shared" si="587"/>
        <v/>
      </c>
      <c r="U4696" s="2" t="str">
        <f t="shared" si="588"/>
        <v/>
      </c>
      <c r="V4696" s="2" t="str">
        <f t="shared" si="589"/>
        <v/>
      </c>
      <c r="W4696" s="2" t="str">
        <f t="shared" si="590"/>
        <v/>
      </c>
    </row>
    <row r="4697" spans="8:23" x14ac:dyDescent="0.3">
      <c r="H4697" s="12">
        <f t="shared" si="591"/>
        <v>0</v>
      </c>
      <c r="I4697" s="2" t="str">
        <f t="shared" si="584"/>
        <v/>
      </c>
      <c r="J4697" s="2" t="str">
        <f>IF(ISBLANK(A4697),"",-SUM(I$3:I4697))</f>
        <v/>
      </c>
      <c r="K4697" s="2" t="str">
        <f t="shared" si="585"/>
        <v/>
      </c>
      <c r="L4697" s="7" t="str">
        <f t="shared" si="586"/>
        <v/>
      </c>
      <c r="M4697" s="7" t="str">
        <f>IF(ISBLANK(A4697),"",K4697/($M$1+SUM(K$3:K4696)))</f>
        <v/>
      </c>
      <c r="N4697" t="str">
        <f>IF(ISBLANK(A4697),"",IF(H4698=0,NETWORKDAYS($H$3,H4697,holiday!$B$2:$B$10),IF(DAY(H4697)&lt;DAY(H4698),NETWORKDAYS($H$3,H4697,holiday!$B$2:$B$10),0)))</f>
        <v/>
      </c>
      <c r="O4697" t="str">
        <f>IF(ISBLANK(A4697),"",SUMIF($A$3:$A4697,O$2,$B$3:$B4697))</f>
        <v/>
      </c>
      <c r="P4697" t="str">
        <f>IF(ISBLANK(A4697),"",SUMIF($A$3:$A4697,P$2,$B$3:$B4697))</f>
        <v/>
      </c>
      <c r="Q4697" t="str">
        <f>IF(ISBLANK(A4697),"",SUMIF($A$3:$A4697,Q$2,$B$3:$B4697))</f>
        <v/>
      </c>
      <c r="R4697" t="str">
        <f>IF(ISBLANK(A4697),"",SUMIF($A$3:$A4697,R$2,$B$3:$B4697))</f>
        <v/>
      </c>
      <c r="T4697" s="2" t="str">
        <f t="shared" si="587"/>
        <v/>
      </c>
      <c r="U4697" s="2" t="str">
        <f t="shared" si="588"/>
        <v/>
      </c>
      <c r="V4697" s="2" t="str">
        <f t="shared" si="589"/>
        <v/>
      </c>
      <c r="W4697" s="2" t="str">
        <f t="shared" si="590"/>
        <v/>
      </c>
    </row>
    <row r="4698" spans="8:23" x14ac:dyDescent="0.3">
      <c r="H4698" s="12">
        <f t="shared" si="591"/>
        <v>0</v>
      </c>
      <c r="I4698" s="2" t="str">
        <f t="shared" si="584"/>
        <v/>
      </c>
      <c r="J4698" s="2" t="str">
        <f>IF(ISBLANK(A4698),"",-SUM(I$3:I4698))</f>
        <v/>
      </c>
      <c r="K4698" s="2" t="str">
        <f t="shared" si="585"/>
        <v/>
      </c>
      <c r="L4698" s="7" t="str">
        <f t="shared" si="586"/>
        <v/>
      </c>
      <c r="M4698" s="7" t="str">
        <f>IF(ISBLANK(A4698),"",K4698/($M$1+SUM(K$3:K4697)))</f>
        <v/>
      </c>
      <c r="N4698" t="str">
        <f>IF(ISBLANK(A4698),"",IF(H4699=0,NETWORKDAYS($H$3,H4698,holiday!$B$2:$B$10),IF(DAY(H4698)&lt;DAY(H4699),NETWORKDAYS($H$3,H4698,holiday!$B$2:$B$10),0)))</f>
        <v/>
      </c>
      <c r="O4698" t="str">
        <f>IF(ISBLANK(A4698),"",SUMIF($A$3:$A4698,O$2,$B$3:$B4698))</f>
        <v/>
      </c>
      <c r="P4698" t="str">
        <f>IF(ISBLANK(A4698),"",SUMIF($A$3:$A4698,P$2,$B$3:$B4698))</f>
        <v/>
      </c>
      <c r="Q4698" t="str">
        <f>IF(ISBLANK(A4698),"",SUMIF($A$3:$A4698,Q$2,$B$3:$B4698))</f>
        <v/>
      </c>
      <c r="R4698" t="str">
        <f>IF(ISBLANK(A4698),"",SUMIF($A$3:$A4698,R$2,$B$3:$B4698))</f>
        <v/>
      </c>
      <c r="T4698" s="2" t="str">
        <f t="shared" si="587"/>
        <v/>
      </c>
      <c r="U4698" s="2" t="str">
        <f t="shared" si="588"/>
        <v/>
      </c>
      <c r="V4698" s="2" t="str">
        <f t="shared" si="589"/>
        <v/>
      </c>
      <c r="W4698" s="2" t="str">
        <f t="shared" si="590"/>
        <v/>
      </c>
    </row>
    <row r="4699" spans="8:23" x14ac:dyDescent="0.3">
      <c r="H4699" s="12">
        <f t="shared" si="591"/>
        <v>0</v>
      </c>
      <c r="I4699" s="2" t="str">
        <f t="shared" si="584"/>
        <v/>
      </c>
      <c r="J4699" s="2" t="str">
        <f>IF(ISBLANK(A4699),"",-SUM(I$3:I4699))</f>
        <v/>
      </c>
      <c r="K4699" s="2" t="str">
        <f t="shared" si="585"/>
        <v/>
      </c>
      <c r="L4699" s="7" t="str">
        <f t="shared" si="586"/>
        <v/>
      </c>
      <c r="M4699" s="7" t="str">
        <f>IF(ISBLANK(A4699),"",K4699/($M$1+SUM(K$3:K4698)))</f>
        <v/>
      </c>
      <c r="N4699" t="str">
        <f>IF(ISBLANK(A4699),"",IF(H4700=0,NETWORKDAYS($H$3,H4699,holiday!$B$2:$B$10),IF(DAY(H4699)&lt;DAY(H4700),NETWORKDAYS($H$3,H4699,holiday!$B$2:$B$10),0)))</f>
        <v/>
      </c>
      <c r="O4699" t="str">
        <f>IF(ISBLANK(A4699),"",SUMIF($A$3:$A4699,O$2,$B$3:$B4699))</f>
        <v/>
      </c>
      <c r="P4699" t="str">
        <f>IF(ISBLANK(A4699),"",SUMIF($A$3:$A4699,P$2,$B$3:$B4699))</f>
        <v/>
      </c>
      <c r="Q4699" t="str">
        <f>IF(ISBLANK(A4699),"",SUMIF($A$3:$A4699,Q$2,$B$3:$B4699))</f>
        <v/>
      </c>
      <c r="R4699" t="str">
        <f>IF(ISBLANK(A4699),"",SUMIF($A$3:$A4699,R$2,$B$3:$B4699))</f>
        <v/>
      </c>
      <c r="T4699" s="2" t="str">
        <f t="shared" si="587"/>
        <v/>
      </c>
      <c r="U4699" s="2" t="str">
        <f t="shared" si="588"/>
        <v/>
      </c>
      <c r="V4699" s="2" t="str">
        <f t="shared" si="589"/>
        <v/>
      </c>
      <c r="W4699" s="2" t="str">
        <f t="shared" si="590"/>
        <v/>
      </c>
    </row>
    <row r="4700" spans="8:23" x14ac:dyDescent="0.3">
      <c r="H4700" s="12">
        <f t="shared" si="591"/>
        <v>0</v>
      </c>
      <c r="I4700" s="2" t="str">
        <f t="shared" si="584"/>
        <v/>
      </c>
      <c r="J4700" s="2" t="str">
        <f>IF(ISBLANK(A4700),"",-SUM(I$3:I4700))</f>
        <v/>
      </c>
      <c r="K4700" s="2" t="str">
        <f t="shared" si="585"/>
        <v/>
      </c>
      <c r="L4700" s="7" t="str">
        <f t="shared" si="586"/>
        <v/>
      </c>
      <c r="M4700" s="7" t="str">
        <f>IF(ISBLANK(A4700),"",K4700/($M$1+SUM(K$3:K4699)))</f>
        <v/>
      </c>
      <c r="N4700" t="str">
        <f>IF(ISBLANK(A4700),"",IF(H4701=0,NETWORKDAYS($H$3,H4700,holiday!$B$2:$B$10),IF(DAY(H4700)&lt;DAY(H4701),NETWORKDAYS($H$3,H4700,holiday!$B$2:$B$10),0)))</f>
        <v/>
      </c>
      <c r="O4700" t="str">
        <f>IF(ISBLANK(A4700),"",SUMIF($A$3:$A4700,O$2,$B$3:$B4700))</f>
        <v/>
      </c>
      <c r="P4700" t="str">
        <f>IF(ISBLANK(A4700),"",SUMIF($A$3:$A4700,P$2,$B$3:$B4700))</f>
        <v/>
      </c>
      <c r="Q4700" t="str">
        <f>IF(ISBLANK(A4700),"",SUMIF($A$3:$A4700,Q$2,$B$3:$B4700))</f>
        <v/>
      </c>
      <c r="R4700" t="str">
        <f>IF(ISBLANK(A4700),"",SUMIF($A$3:$A4700,R$2,$B$3:$B4700))</f>
        <v/>
      </c>
      <c r="T4700" s="2" t="str">
        <f t="shared" si="587"/>
        <v/>
      </c>
      <c r="U4700" s="2" t="str">
        <f t="shared" si="588"/>
        <v/>
      </c>
      <c r="V4700" s="2" t="str">
        <f t="shared" si="589"/>
        <v/>
      </c>
      <c r="W4700" s="2" t="str">
        <f t="shared" si="590"/>
        <v/>
      </c>
    </row>
    <row r="4701" spans="8:23" x14ac:dyDescent="0.3">
      <c r="H4701" s="12">
        <f t="shared" si="591"/>
        <v>0</v>
      </c>
      <c r="I4701" s="2" t="str">
        <f t="shared" si="584"/>
        <v/>
      </c>
      <c r="J4701" s="2" t="str">
        <f>IF(ISBLANK(A4701),"",-SUM(I$3:I4701))</f>
        <v/>
      </c>
      <c r="K4701" s="2" t="str">
        <f t="shared" si="585"/>
        <v/>
      </c>
      <c r="L4701" s="7" t="str">
        <f t="shared" si="586"/>
        <v/>
      </c>
      <c r="M4701" s="7" t="str">
        <f>IF(ISBLANK(A4701),"",K4701/($M$1+SUM(K$3:K4700)))</f>
        <v/>
      </c>
      <c r="N4701" t="str">
        <f>IF(ISBLANK(A4701),"",IF(H4702=0,NETWORKDAYS($H$3,H4701,holiday!$B$2:$B$10),IF(DAY(H4701)&lt;DAY(H4702),NETWORKDAYS($H$3,H4701,holiday!$B$2:$B$10),0)))</f>
        <v/>
      </c>
      <c r="O4701" t="str">
        <f>IF(ISBLANK(A4701),"",SUMIF($A$3:$A4701,O$2,$B$3:$B4701))</f>
        <v/>
      </c>
      <c r="P4701" t="str">
        <f>IF(ISBLANK(A4701),"",SUMIF($A$3:$A4701,P$2,$B$3:$B4701))</f>
        <v/>
      </c>
      <c r="Q4701" t="str">
        <f>IF(ISBLANK(A4701),"",SUMIF($A$3:$A4701,Q$2,$B$3:$B4701))</f>
        <v/>
      </c>
      <c r="R4701" t="str">
        <f>IF(ISBLANK(A4701),"",SUMIF($A$3:$A4701,R$2,$B$3:$B4701))</f>
        <v/>
      </c>
      <c r="T4701" s="2" t="str">
        <f t="shared" si="587"/>
        <v/>
      </c>
      <c r="U4701" s="2" t="str">
        <f t="shared" si="588"/>
        <v/>
      </c>
      <c r="V4701" s="2" t="str">
        <f t="shared" si="589"/>
        <v/>
      </c>
      <c r="W4701" s="2" t="str">
        <f t="shared" si="590"/>
        <v/>
      </c>
    </row>
    <row r="4702" spans="8:23" x14ac:dyDescent="0.3">
      <c r="H4702" s="12">
        <f t="shared" si="591"/>
        <v>0</v>
      </c>
      <c r="I4702" s="2" t="str">
        <f t="shared" si="584"/>
        <v/>
      </c>
      <c r="J4702" s="2" t="str">
        <f>IF(ISBLANK(A4702),"",-SUM(I$3:I4702))</f>
        <v/>
      </c>
      <c r="K4702" s="2" t="str">
        <f t="shared" si="585"/>
        <v/>
      </c>
      <c r="L4702" s="7" t="str">
        <f t="shared" si="586"/>
        <v/>
      </c>
      <c r="M4702" s="7" t="str">
        <f>IF(ISBLANK(A4702),"",K4702/($M$1+SUM(K$3:K4701)))</f>
        <v/>
      </c>
      <c r="N4702" t="str">
        <f>IF(ISBLANK(A4702),"",IF(H4703=0,NETWORKDAYS($H$3,H4702,holiday!$B$2:$B$10),IF(DAY(H4702)&lt;DAY(H4703),NETWORKDAYS($H$3,H4702,holiday!$B$2:$B$10),0)))</f>
        <v/>
      </c>
      <c r="O4702" t="str">
        <f>IF(ISBLANK(A4702),"",SUMIF($A$3:$A4702,O$2,$B$3:$B4702))</f>
        <v/>
      </c>
      <c r="P4702" t="str">
        <f>IF(ISBLANK(A4702),"",SUMIF($A$3:$A4702,P$2,$B$3:$B4702))</f>
        <v/>
      </c>
      <c r="Q4702" t="str">
        <f>IF(ISBLANK(A4702),"",SUMIF($A$3:$A4702,Q$2,$B$3:$B4702))</f>
        <v/>
      </c>
      <c r="R4702" t="str">
        <f>IF(ISBLANK(A4702),"",SUMIF($A$3:$A4702,R$2,$B$3:$B4702))</f>
        <v/>
      </c>
      <c r="T4702" s="2" t="str">
        <f t="shared" si="587"/>
        <v/>
      </c>
      <c r="U4702" s="2" t="str">
        <f t="shared" si="588"/>
        <v/>
      </c>
      <c r="V4702" s="2" t="str">
        <f t="shared" si="589"/>
        <v/>
      </c>
      <c r="W4702" s="2" t="str">
        <f t="shared" si="590"/>
        <v/>
      </c>
    </row>
    <row r="4703" spans="8:23" x14ac:dyDescent="0.3">
      <c r="H4703" s="12">
        <f t="shared" si="591"/>
        <v>0</v>
      </c>
      <c r="I4703" s="2" t="str">
        <f t="shared" si="584"/>
        <v/>
      </c>
      <c r="J4703" s="2" t="str">
        <f>IF(ISBLANK(A4703),"",-SUM(I$3:I4703))</f>
        <v/>
      </c>
      <c r="K4703" s="2" t="str">
        <f t="shared" si="585"/>
        <v/>
      </c>
      <c r="L4703" s="7" t="str">
        <f t="shared" si="586"/>
        <v/>
      </c>
      <c r="M4703" s="7" t="str">
        <f>IF(ISBLANK(A4703),"",K4703/($M$1+SUM(K$3:K4702)))</f>
        <v/>
      </c>
      <c r="N4703" t="str">
        <f>IF(ISBLANK(A4703),"",IF(H4704=0,NETWORKDAYS($H$3,H4703,holiday!$B$2:$B$10),IF(DAY(H4703)&lt;DAY(H4704),NETWORKDAYS($H$3,H4703,holiday!$B$2:$B$10),0)))</f>
        <v/>
      </c>
      <c r="O4703" t="str">
        <f>IF(ISBLANK(A4703),"",SUMIF($A$3:$A4703,O$2,$B$3:$B4703))</f>
        <v/>
      </c>
      <c r="P4703" t="str">
        <f>IF(ISBLANK(A4703),"",SUMIF($A$3:$A4703,P$2,$B$3:$B4703))</f>
        <v/>
      </c>
      <c r="Q4703" t="str">
        <f>IF(ISBLANK(A4703),"",SUMIF($A$3:$A4703,Q$2,$B$3:$B4703))</f>
        <v/>
      </c>
      <c r="R4703" t="str">
        <f>IF(ISBLANK(A4703),"",SUMIF($A$3:$A4703,R$2,$B$3:$B4703))</f>
        <v/>
      </c>
      <c r="T4703" s="2" t="str">
        <f t="shared" si="587"/>
        <v/>
      </c>
      <c r="U4703" s="2" t="str">
        <f t="shared" si="588"/>
        <v/>
      </c>
      <c r="V4703" s="2" t="str">
        <f t="shared" si="589"/>
        <v/>
      </c>
      <c r="W4703" s="2" t="str">
        <f t="shared" si="590"/>
        <v/>
      </c>
    </row>
    <row r="4704" spans="8:23" x14ac:dyDescent="0.3">
      <c r="H4704" s="12">
        <f t="shared" si="591"/>
        <v>0</v>
      </c>
      <c r="I4704" s="2" t="str">
        <f t="shared" si="584"/>
        <v/>
      </c>
      <c r="J4704" s="2" t="str">
        <f>IF(ISBLANK(A4704),"",-SUM(I$3:I4704))</f>
        <v/>
      </c>
      <c r="K4704" s="2" t="str">
        <f t="shared" si="585"/>
        <v/>
      </c>
      <c r="L4704" s="7" t="str">
        <f t="shared" si="586"/>
        <v/>
      </c>
      <c r="M4704" s="7" t="str">
        <f>IF(ISBLANK(A4704),"",K4704/($M$1+SUM(K$3:K4703)))</f>
        <v/>
      </c>
      <c r="N4704" t="str">
        <f>IF(ISBLANK(A4704),"",IF(H4705=0,NETWORKDAYS($H$3,H4704,holiday!$B$2:$B$10),IF(DAY(H4704)&lt;DAY(H4705),NETWORKDAYS($H$3,H4704,holiday!$B$2:$B$10),0)))</f>
        <v/>
      </c>
      <c r="O4704" t="str">
        <f>IF(ISBLANK(A4704),"",SUMIF($A$3:$A4704,O$2,$B$3:$B4704))</f>
        <v/>
      </c>
      <c r="P4704" t="str">
        <f>IF(ISBLANK(A4704),"",SUMIF($A$3:$A4704,P$2,$B$3:$B4704))</f>
        <v/>
      </c>
      <c r="Q4704" t="str">
        <f>IF(ISBLANK(A4704),"",SUMIF($A$3:$A4704,Q$2,$B$3:$B4704))</f>
        <v/>
      </c>
      <c r="R4704" t="str">
        <f>IF(ISBLANK(A4704),"",SUMIF($A$3:$A4704,R$2,$B$3:$B4704))</f>
        <v/>
      </c>
      <c r="T4704" s="2" t="str">
        <f t="shared" si="587"/>
        <v/>
      </c>
      <c r="U4704" s="2" t="str">
        <f t="shared" si="588"/>
        <v/>
      </c>
      <c r="V4704" s="2" t="str">
        <f t="shared" si="589"/>
        <v/>
      </c>
      <c r="W4704" s="2" t="str">
        <f t="shared" si="590"/>
        <v/>
      </c>
    </row>
    <row r="4705" spans="8:23" x14ac:dyDescent="0.3">
      <c r="H4705" s="12">
        <f t="shared" si="591"/>
        <v>0</v>
      </c>
      <c r="I4705" s="2" t="str">
        <f t="shared" si="584"/>
        <v/>
      </c>
      <c r="J4705" s="2" t="str">
        <f>IF(ISBLANK(A4705),"",-SUM(I$3:I4705))</f>
        <v/>
      </c>
      <c r="K4705" s="2" t="str">
        <f t="shared" si="585"/>
        <v/>
      </c>
      <c r="L4705" s="7" t="str">
        <f t="shared" si="586"/>
        <v/>
      </c>
      <c r="M4705" s="7" t="str">
        <f>IF(ISBLANK(A4705),"",K4705/($M$1+SUM(K$3:K4704)))</f>
        <v/>
      </c>
      <c r="N4705" t="str">
        <f>IF(ISBLANK(A4705),"",IF(H4706=0,NETWORKDAYS($H$3,H4705,holiday!$B$2:$B$10),IF(DAY(H4705)&lt;DAY(H4706),NETWORKDAYS($H$3,H4705,holiday!$B$2:$B$10),0)))</f>
        <v/>
      </c>
      <c r="O4705" t="str">
        <f>IF(ISBLANK(A4705),"",SUMIF($A$3:$A4705,O$2,$B$3:$B4705))</f>
        <v/>
      </c>
      <c r="P4705" t="str">
        <f>IF(ISBLANK(A4705),"",SUMIF($A$3:$A4705,P$2,$B$3:$B4705))</f>
        <v/>
      </c>
      <c r="Q4705" t="str">
        <f>IF(ISBLANK(A4705),"",SUMIF($A$3:$A4705,Q$2,$B$3:$B4705))</f>
        <v/>
      </c>
      <c r="R4705" t="str">
        <f>IF(ISBLANK(A4705),"",SUMIF($A$3:$A4705,R$2,$B$3:$B4705))</f>
        <v/>
      </c>
      <c r="T4705" s="2" t="str">
        <f t="shared" si="587"/>
        <v/>
      </c>
      <c r="U4705" s="2" t="str">
        <f t="shared" si="588"/>
        <v/>
      </c>
      <c r="V4705" s="2" t="str">
        <f t="shared" si="589"/>
        <v/>
      </c>
      <c r="W4705" s="2" t="str">
        <f t="shared" si="590"/>
        <v/>
      </c>
    </row>
    <row r="4706" spans="8:23" x14ac:dyDescent="0.3">
      <c r="H4706" s="12">
        <f t="shared" si="591"/>
        <v>0</v>
      </c>
      <c r="I4706" s="2" t="str">
        <f t="shared" si="584"/>
        <v/>
      </c>
      <c r="J4706" s="2" t="str">
        <f>IF(ISBLANK(A4706),"",-SUM(I$3:I4706))</f>
        <v/>
      </c>
      <c r="K4706" s="2" t="str">
        <f t="shared" si="585"/>
        <v/>
      </c>
      <c r="L4706" s="7" t="str">
        <f t="shared" si="586"/>
        <v/>
      </c>
      <c r="M4706" s="7" t="str">
        <f>IF(ISBLANK(A4706),"",K4706/($M$1+SUM(K$3:K4705)))</f>
        <v/>
      </c>
      <c r="N4706" t="str">
        <f>IF(ISBLANK(A4706),"",IF(H4707=0,NETWORKDAYS($H$3,H4706,holiday!$B$2:$B$10),IF(DAY(H4706)&lt;DAY(H4707),NETWORKDAYS($H$3,H4706,holiday!$B$2:$B$10),0)))</f>
        <v/>
      </c>
      <c r="O4706" t="str">
        <f>IF(ISBLANK(A4706),"",SUMIF($A$3:$A4706,O$2,$B$3:$B4706))</f>
        <v/>
      </c>
      <c r="P4706" t="str">
        <f>IF(ISBLANK(A4706),"",SUMIF($A$3:$A4706,P$2,$B$3:$B4706))</f>
        <v/>
      </c>
      <c r="Q4706" t="str">
        <f>IF(ISBLANK(A4706),"",SUMIF($A$3:$A4706,Q$2,$B$3:$B4706))</f>
        <v/>
      </c>
      <c r="R4706" t="str">
        <f>IF(ISBLANK(A4706),"",SUMIF($A$3:$A4706,R$2,$B$3:$B4706))</f>
        <v/>
      </c>
      <c r="T4706" s="2" t="str">
        <f t="shared" si="587"/>
        <v/>
      </c>
      <c r="U4706" s="2" t="str">
        <f t="shared" si="588"/>
        <v/>
      </c>
      <c r="V4706" s="2" t="str">
        <f t="shared" si="589"/>
        <v/>
      </c>
      <c r="W4706" s="2" t="str">
        <f t="shared" si="590"/>
        <v/>
      </c>
    </row>
    <row r="4707" spans="8:23" x14ac:dyDescent="0.3">
      <c r="H4707" s="12">
        <f t="shared" si="591"/>
        <v>0</v>
      </c>
      <c r="I4707" s="2" t="str">
        <f t="shared" si="584"/>
        <v/>
      </c>
      <c r="J4707" s="2" t="str">
        <f>IF(ISBLANK(A4707),"",-SUM(I$3:I4707))</f>
        <v/>
      </c>
      <c r="K4707" s="2" t="str">
        <f t="shared" si="585"/>
        <v/>
      </c>
      <c r="L4707" s="7" t="str">
        <f t="shared" si="586"/>
        <v/>
      </c>
      <c r="M4707" s="7" t="str">
        <f>IF(ISBLANK(A4707),"",K4707/($M$1+SUM(K$3:K4706)))</f>
        <v/>
      </c>
      <c r="N4707" t="str">
        <f>IF(ISBLANK(A4707),"",IF(H4708=0,NETWORKDAYS($H$3,H4707,holiday!$B$2:$B$10),IF(DAY(H4707)&lt;DAY(H4708),NETWORKDAYS($H$3,H4707,holiday!$B$2:$B$10),0)))</f>
        <v/>
      </c>
      <c r="O4707" t="str">
        <f>IF(ISBLANK(A4707),"",SUMIF($A$3:$A4707,O$2,$B$3:$B4707))</f>
        <v/>
      </c>
      <c r="P4707" t="str">
        <f>IF(ISBLANK(A4707),"",SUMIF($A$3:$A4707,P$2,$B$3:$B4707))</f>
        <v/>
      </c>
      <c r="Q4707" t="str">
        <f>IF(ISBLANK(A4707),"",SUMIF($A$3:$A4707,Q$2,$B$3:$B4707))</f>
        <v/>
      </c>
      <c r="R4707" t="str">
        <f>IF(ISBLANK(A4707),"",SUMIF($A$3:$A4707,R$2,$B$3:$B4707))</f>
        <v/>
      </c>
      <c r="T4707" s="2" t="str">
        <f t="shared" si="587"/>
        <v/>
      </c>
      <c r="U4707" s="2" t="str">
        <f t="shared" si="588"/>
        <v/>
      </c>
      <c r="V4707" s="2" t="str">
        <f t="shared" si="589"/>
        <v/>
      </c>
      <c r="W4707" s="2" t="str">
        <f t="shared" si="590"/>
        <v/>
      </c>
    </row>
    <row r="4708" spans="8:23" x14ac:dyDescent="0.3">
      <c r="H4708" s="12">
        <f t="shared" si="591"/>
        <v>0</v>
      </c>
      <c r="I4708" s="2" t="str">
        <f t="shared" si="584"/>
        <v/>
      </c>
      <c r="J4708" s="2" t="str">
        <f>IF(ISBLANK(A4708),"",-SUM(I$3:I4708))</f>
        <v/>
      </c>
      <c r="K4708" s="2" t="str">
        <f t="shared" si="585"/>
        <v/>
      </c>
      <c r="L4708" s="7" t="str">
        <f t="shared" si="586"/>
        <v/>
      </c>
      <c r="M4708" s="7" t="str">
        <f>IF(ISBLANK(A4708),"",K4708/($M$1+SUM(K$3:K4707)))</f>
        <v/>
      </c>
      <c r="N4708" t="str">
        <f>IF(ISBLANK(A4708),"",IF(H4709=0,NETWORKDAYS($H$3,H4708,holiday!$B$2:$B$10),IF(DAY(H4708)&lt;DAY(H4709),NETWORKDAYS($H$3,H4708,holiday!$B$2:$B$10),0)))</f>
        <v/>
      </c>
      <c r="O4708" t="str">
        <f>IF(ISBLANK(A4708),"",SUMIF($A$3:$A4708,O$2,$B$3:$B4708))</f>
        <v/>
      </c>
      <c r="P4708" t="str">
        <f>IF(ISBLANK(A4708),"",SUMIF($A$3:$A4708,P$2,$B$3:$B4708))</f>
        <v/>
      </c>
      <c r="Q4708" t="str">
        <f>IF(ISBLANK(A4708),"",SUMIF($A$3:$A4708,Q$2,$B$3:$B4708))</f>
        <v/>
      </c>
      <c r="R4708" t="str">
        <f>IF(ISBLANK(A4708),"",SUMIF($A$3:$A4708,R$2,$B$3:$B4708))</f>
        <v/>
      </c>
      <c r="T4708" s="2" t="str">
        <f t="shared" si="587"/>
        <v/>
      </c>
      <c r="U4708" s="2" t="str">
        <f t="shared" si="588"/>
        <v/>
      </c>
      <c r="V4708" s="2" t="str">
        <f t="shared" si="589"/>
        <v/>
      </c>
      <c r="W4708" s="2" t="str">
        <f t="shared" si="590"/>
        <v/>
      </c>
    </row>
    <row r="4709" spans="8:23" x14ac:dyDescent="0.3">
      <c r="H4709" s="12">
        <f t="shared" si="591"/>
        <v>0</v>
      </c>
      <c r="I4709" s="2" t="str">
        <f t="shared" si="584"/>
        <v/>
      </c>
      <c r="J4709" s="2" t="str">
        <f>IF(ISBLANK(A4709),"",-SUM(I$3:I4709))</f>
        <v/>
      </c>
      <c r="K4709" s="2" t="str">
        <f t="shared" si="585"/>
        <v/>
      </c>
      <c r="L4709" s="7" t="str">
        <f t="shared" si="586"/>
        <v/>
      </c>
      <c r="M4709" s="7" t="str">
        <f>IF(ISBLANK(A4709),"",K4709/($M$1+SUM(K$3:K4708)))</f>
        <v/>
      </c>
      <c r="N4709" t="str">
        <f>IF(ISBLANK(A4709),"",IF(H4710=0,NETWORKDAYS($H$3,H4709,holiday!$B$2:$B$10),IF(DAY(H4709)&lt;DAY(H4710),NETWORKDAYS($H$3,H4709,holiday!$B$2:$B$10),0)))</f>
        <v/>
      </c>
      <c r="O4709" t="str">
        <f>IF(ISBLANK(A4709),"",SUMIF($A$3:$A4709,O$2,$B$3:$B4709))</f>
        <v/>
      </c>
      <c r="P4709" t="str">
        <f>IF(ISBLANK(A4709),"",SUMIF($A$3:$A4709,P$2,$B$3:$B4709))</f>
        <v/>
      </c>
      <c r="Q4709" t="str">
        <f>IF(ISBLANK(A4709),"",SUMIF($A$3:$A4709,Q$2,$B$3:$B4709))</f>
        <v/>
      </c>
      <c r="R4709" t="str">
        <f>IF(ISBLANK(A4709),"",SUMIF($A$3:$A4709,R$2,$B$3:$B4709))</f>
        <v/>
      </c>
      <c r="T4709" s="2" t="str">
        <f t="shared" si="587"/>
        <v/>
      </c>
      <c r="U4709" s="2" t="str">
        <f t="shared" si="588"/>
        <v/>
      </c>
      <c r="V4709" s="2" t="str">
        <f t="shared" si="589"/>
        <v/>
      </c>
      <c r="W4709" s="2" t="str">
        <f t="shared" si="590"/>
        <v/>
      </c>
    </row>
    <row r="4710" spans="8:23" x14ac:dyDescent="0.3">
      <c r="H4710" s="12">
        <f t="shared" si="591"/>
        <v>0</v>
      </c>
      <c r="I4710" s="2" t="str">
        <f t="shared" si="584"/>
        <v/>
      </c>
      <c r="J4710" s="2" t="str">
        <f>IF(ISBLANK(A4710),"",-SUM(I$3:I4710))</f>
        <v/>
      </c>
      <c r="K4710" s="2" t="str">
        <f t="shared" si="585"/>
        <v/>
      </c>
      <c r="L4710" s="7" t="str">
        <f t="shared" si="586"/>
        <v/>
      </c>
      <c r="M4710" s="7" t="str">
        <f>IF(ISBLANK(A4710),"",K4710/($M$1+SUM(K$3:K4709)))</f>
        <v/>
      </c>
      <c r="N4710" t="str">
        <f>IF(ISBLANK(A4710),"",IF(H4711=0,NETWORKDAYS($H$3,H4710,holiday!$B$2:$B$10),IF(DAY(H4710)&lt;DAY(H4711),NETWORKDAYS($H$3,H4710,holiday!$B$2:$B$10),0)))</f>
        <v/>
      </c>
      <c r="O4710" t="str">
        <f>IF(ISBLANK(A4710),"",SUMIF($A$3:$A4710,O$2,$B$3:$B4710))</f>
        <v/>
      </c>
      <c r="P4710" t="str">
        <f>IF(ISBLANK(A4710),"",SUMIF($A$3:$A4710,P$2,$B$3:$B4710))</f>
        <v/>
      </c>
      <c r="Q4710" t="str">
        <f>IF(ISBLANK(A4710),"",SUMIF($A$3:$A4710,Q$2,$B$3:$B4710))</f>
        <v/>
      </c>
      <c r="R4710" t="str">
        <f>IF(ISBLANK(A4710),"",SUMIF($A$3:$A4710,R$2,$B$3:$B4710))</f>
        <v/>
      </c>
      <c r="T4710" s="2" t="str">
        <f t="shared" si="587"/>
        <v/>
      </c>
      <c r="U4710" s="2" t="str">
        <f t="shared" si="588"/>
        <v/>
      </c>
      <c r="V4710" s="2" t="str">
        <f t="shared" si="589"/>
        <v/>
      </c>
      <c r="W4710" s="2" t="str">
        <f t="shared" si="590"/>
        <v/>
      </c>
    </row>
    <row r="4711" spans="8:23" x14ac:dyDescent="0.3">
      <c r="H4711" s="12">
        <f t="shared" si="591"/>
        <v>0</v>
      </c>
      <c r="I4711" s="2" t="str">
        <f t="shared" si="584"/>
        <v/>
      </c>
      <c r="J4711" s="2" t="str">
        <f>IF(ISBLANK(A4711),"",-SUM(I$3:I4711))</f>
        <v/>
      </c>
      <c r="K4711" s="2" t="str">
        <f t="shared" si="585"/>
        <v/>
      </c>
      <c r="L4711" s="7" t="str">
        <f t="shared" si="586"/>
        <v/>
      </c>
      <c r="M4711" s="7" t="str">
        <f>IF(ISBLANK(A4711),"",K4711/($M$1+SUM(K$3:K4710)))</f>
        <v/>
      </c>
      <c r="N4711" t="str">
        <f>IF(ISBLANK(A4711),"",IF(H4712=0,NETWORKDAYS($H$3,H4711,holiday!$B$2:$B$10),IF(DAY(H4711)&lt;DAY(H4712),NETWORKDAYS($H$3,H4711,holiday!$B$2:$B$10),0)))</f>
        <v/>
      </c>
      <c r="O4711" t="str">
        <f>IF(ISBLANK(A4711),"",SUMIF($A$3:$A4711,O$2,$B$3:$B4711))</f>
        <v/>
      </c>
      <c r="P4711" t="str">
        <f>IF(ISBLANK(A4711),"",SUMIF($A$3:$A4711,P$2,$B$3:$B4711))</f>
        <v/>
      </c>
      <c r="Q4711" t="str">
        <f>IF(ISBLANK(A4711),"",SUMIF($A$3:$A4711,Q$2,$B$3:$B4711))</f>
        <v/>
      </c>
      <c r="R4711" t="str">
        <f>IF(ISBLANK(A4711),"",SUMIF($A$3:$A4711,R$2,$B$3:$B4711))</f>
        <v/>
      </c>
      <c r="T4711" s="2" t="str">
        <f t="shared" si="587"/>
        <v/>
      </c>
      <c r="U4711" s="2" t="str">
        <f t="shared" si="588"/>
        <v/>
      </c>
      <c r="V4711" s="2" t="str">
        <f t="shared" si="589"/>
        <v/>
      </c>
      <c r="W4711" s="2" t="str">
        <f t="shared" si="590"/>
        <v/>
      </c>
    </row>
    <row r="4712" spans="8:23" x14ac:dyDescent="0.3">
      <c r="H4712" s="12">
        <f t="shared" si="591"/>
        <v>0</v>
      </c>
      <c r="I4712" s="2" t="str">
        <f t="shared" ref="I4712:I4775" si="592">IF(ISBLANK(A4712),"",-B4712*C4712)</f>
        <v/>
      </c>
      <c r="J4712" s="2" t="str">
        <f>IF(ISBLANK(A4712),"",-SUM(I$3:I4712))</f>
        <v/>
      </c>
      <c r="K4712" s="2" t="str">
        <f t="shared" ref="K4712:K4775" si="593">IF(ISBLANK(A4712),"",SUMPRODUCT(O4712:R4712,T4712:W4712)-J4712)</f>
        <v/>
      </c>
      <c r="L4712" s="7" t="str">
        <f t="shared" ref="L4712:L4775" si="594">IF(ISBLANK(A4712),"",K4712/$M$1)</f>
        <v/>
      </c>
      <c r="M4712" s="7" t="str">
        <f>IF(ISBLANK(A4712),"",K4712/($M$1+SUM(K$3:K4711)))</f>
        <v/>
      </c>
      <c r="N4712" t="str">
        <f>IF(ISBLANK(A4712),"",IF(H4713=0,NETWORKDAYS($H$3,H4712,holiday!$B$2:$B$10),IF(DAY(H4712)&lt;DAY(H4713),NETWORKDAYS($H$3,H4712,holiday!$B$2:$B$10),0)))</f>
        <v/>
      </c>
      <c r="O4712" t="str">
        <f>IF(ISBLANK(A4712),"",SUMIF($A$3:$A4712,O$2,$B$3:$B4712))</f>
        <v/>
      </c>
      <c r="P4712" t="str">
        <f>IF(ISBLANK(A4712),"",SUMIF($A$3:$A4712,P$2,$B$3:$B4712))</f>
        <v/>
      </c>
      <c r="Q4712" t="str">
        <f>IF(ISBLANK(A4712),"",SUMIF($A$3:$A4712,Q$2,$B$3:$B4712))</f>
        <v/>
      </c>
      <c r="R4712" t="str">
        <f>IF(ISBLANK(A4712),"",SUMIF($A$3:$A4712,R$2,$B$3:$B4712))</f>
        <v/>
      </c>
      <c r="T4712" s="2" t="str">
        <f t="shared" ref="T4712:T4775" si="595">IF(ISBLANK(A4712),"",IF($A4712=T$2,$C4712,T4711))</f>
        <v/>
      </c>
      <c r="U4712" s="2" t="str">
        <f t="shared" ref="U4712:U4775" si="596">IF(ISBLANK(A4712),"",IF($A4712=U$2,$C4712,U4711))</f>
        <v/>
      </c>
      <c r="V4712" s="2" t="str">
        <f t="shared" ref="V4712:V4775" si="597">IF(ISBLANK(A4712),"",IF($A4712=V$2,$C4712,V4711))</f>
        <v/>
      </c>
      <c r="W4712" s="2" t="str">
        <f t="shared" ref="W4712:W4775" si="598">IF(ISBLANK(A4712),"",IF($A4712=W$2,$C4712,W4711))</f>
        <v/>
      </c>
    </row>
    <row r="4713" spans="8:23" x14ac:dyDescent="0.3">
      <c r="H4713" s="12">
        <f t="shared" si="591"/>
        <v>0</v>
      </c>
      <c r="I4713" s="2" t="str">
        <f t="shared" si="592"/>
        <v/>
      </c>
      <c r="J4713" s="2" t="str">
        <f>IF(ISBLANK(A4713),"",-SUM(I$3:I4713))</f>
        <v/>
      </c>
      <c r="K4713" s="2" t="str">
        <f t="shared" si="593"/>
        <v/>
      </c>
      <c r="L4713" s="7" t="str">
        <f t="shared" si="594"/>
        <v/>
      </c>
      <c r="M4713" s="7" t="str">
        <f>IF(ISBLANK(A4713),"",K4713/($M$1+SUM(K$3:K4712)))</f>
        <v/>
      </c>
      <c r="N4713" t="str">
        <f>IF(ISBLANK(A4713),"",IF(H4714=0,NETWORKDAYS($H$3,H4713,holiday!$B$2:$B$10),IF(DAY(H4713)&lt;DAY(H4714),NETWORKDAYS($H$3,H4713,holiday!$B$2:$B$10),0)))</f>
        <v/>
      </c>
      <c r="O4713" t="str">
        <f>IF(ISBLANK(A4713),"",SUMIF($A$3:$A4713,O$2,$B$3:$B4713))</f>
        <v/>
      </c>
      <c r="P4713" t="str">
        <f>IF(ISBLANK(A4713),"",SUMIF($A$3:$A4713,P$2,$B$3:$B4713))</f>
        <v/>
      </c>
      <c r="Q4713" t="str">
        <f>IF(ISBLANK(A4713),"",SUMIF($A$3:$A4713,Q$2,$B$3:$B4713))</f>
        <v/>
      </c>
      <c r="R4713" t="str">
        <f>IF(ISBLANK(A4713),"",SUMIF($A$3:$A4713,R$2,$B$3:$B4713))</f>
        <v/>
      </c>
      <c r="T4713" s="2" t="str">
        <f t="shared" si="595"/>
        <v/>
      </c>
      <c r="U4713" s="2" t="str">
        <f t="shared" si="596"/>
        <v/>
      </c>
      <c r="V4713" s="2" t="str">
        <f t="shared" si="597"/>
        <v/>
      </c>
      <c r="W4713" s="2" t="str">
        <f t="shared" si="598"/>
        <v/>
      </c>
    </row>
    <row r="4714" spans="8:23" x14ac:dyDescent="0.3">
      <c r="H4714" s="12">
        <f t="shared" si="591"/>
        <v>0</v>
      </c>
      <c r="I4714" s="2" t="str">
        <f t="shared" si="592"/>
        <v/>
      </c>
      <c r="J4714" s="2" t="str">
        <f>IF(ISBLANK(A4714),"",-SUM(I$3:I4714))</f>
        <v/>
      </c>
      <c r="K4714" s="2" t="str">
        <f t="shared" si="593"/>
        <v/>
      </c>
      <c r="L4714" s="7" t="str">
        <f t="shared" si="594"/>
        <v/>
      </c>
      <c r="M4714" s="7" t="str">
        <f>IF(ISBLANK(A4714),"",K4714/($M$1+SUM(K$3:K4713)))</f>
        <v/>
      </c>
      <c r="N4714" t="str">
        <f>IF(ISBLANK(A4714),"",IF(H4715=0,NETWORKDAYS($H$3,H4714,holiday!$B$2:$B$10),IF(DAY(H4714)&lt;DAY(H4715),NETWORKDAYS($H$3,H4714,holiday!$B$2:$B$10),0)))</f>
        <v/>
      </c>
      <c r="O4714" t="str">
        <f>IF(ISBLANK(A4714),"",SUMIF($A$3:$A4714,O$2,$B$3:$B4714))</f>
        <v/>
      </c>
      <c r="P4714" t="str">
        <f>IF(ISBLANK(A4714),"",SUMIF($A$3:$A4714,P$2,$B$3:$B4714))</f>
        <v/>
      </c>
      <c r="Q4714" t="str">
        <f>IF(ISBLANK(A4714),"",SUMIF($A$3:$A4714,Q$2,$B$3:$B4714))</f>
        <v/>
      </c>
      <c r="R4714" t="str">
        <f>IF(ISBLANK(A4714),"",SUMIF($A$3:$A4714,R$2,$B$3:$B4714))</f>
        <v/>
      </c>
      <c r="T4714" s="2" t="str">
        <f t="shared" si="595"/>
        <v/>
      </c>
      <c r="U4714" s="2" t="str">
        <f t="shared" si="596"/>
        <v/>
      </c>
      <c r="V4714" s="2" t="str">
        <f t="shared" si="597"/>
        <v/>
      </c>
      <c r="W4714" s="2" t="str">
        <f t="shared" si="598"/>
        <v/>
      </c>
    </row>
    <row r="4715" spans="8:23" x14ac:dyDescent="0.3">
      <c r="H4715" s="12">
        <f t="shared" si="591"/>
        <v>0</v>
      </c>
      <c r="I4715" s="2" t="str">
        <f t="shared" si="592"/>
        <v/>
      </c>
      <c r="J4715" s="2" t="str">
        <f>IF(ISBLANK(A4715),"",-SUM(I$3:I4715))</f>
        <v/>
      </c>
      <c r="K4715" s="2" t="str">
        <f t="shared" si="593"/>
        <v/>
      </c>
      <c r="L4715" s="7" t="str">
        <f t="shared" si="594"/>
        <v/>
      </c>
      <c r="M4715" s="7" t="str">
        <f>IF(ISBLANK(A4715),"",K4715/($M$1+SUM(K$3:K4714)))</f>
        <v/>
      </c>
      <c r="N4715" t="str">
        <f>IF(ISBLANK(A4715),"",IF(H4716=0,NETWORKDAYS($H$3,H4715,holiday!$B$2:$B$10),IF(DAY(H4715)&lt;DAY(H4716),NETWORKDAYS($H$3,H4715,holiday!$B$2:$B$10),0)))</f>
        <v/>
      </c>
      <c r="O4715" t="str">
        <f>IF(ISBLANK(A4715),"",SUMIF($A$3:$A4715,O$2,$B$3:$B4715))</f>
        <v/>
      </c>
      <c r="P4715" t="str">
        <f>IF(ISBLANK(A4715),"",SUMIF($A$3:$A4715,P$2,$B$3:$B4715))</f>
        <v/>
      </c>
      <c r="Q4715" t="str">
        <f>IF(ISBLANK(A4715),"",SUMIF($A$3:$A4715,Q$2,$B$3:$B4715))</f>
        <v/>
      </c>
      <c r="R4715" t="str">
        <f>IF(ISBLANK(A4715),"",SUMIF($A$3:$A4715,R$2,$B$3:$B4715))</f>
        <v/>
      </c>
      <c r="T4715" s="2" t="str">
        <f t="shared" si="595"/>
        <v/>
      </c>
      <c r="U4715" s="2" t="str">
        <f t="shared" si="596"/>
        <v/>
      </c>
      <c r="V4715" s="2" t="str">
        <f t="shared" si="597"/>
        <v/>
      </c>
      <c r="W4715" s="2" t="str">
        <f t="shared" si="598"/>
        <v/>
      </c>
    </row>
    <row r="4716" spans="8:23" x14ac:dyDescent="0.3">
      <c r="H4716" s="12">
        <f t="shared" si="591"/>
        <v>0</v>
      </c>
      <c r="I4716" s="2" t="str">
        <f t="shared" si="592"/>
        <v/>
      </c>
      <c r="J4716" s="2" t="str">
        <f>IF(ISBLANK(A4716),"",-SUM(I$3:I4716))</f>
        <v/>
      </c>
      <c r="K4716" s="2" t="str">
        <f t="shared" si="593"/>
        <v/>
      </c>
      <c r="L4716" s="7" t="str">
        <f t="shared" si="594"/>
        <v/>
      </c>
      <c r="M4716" s="7" t="str">
        <f>IF(ISBLANK(A4716),"",K4716/($M$1+SUM(K$3:K4715)))</f>
        <v/>
      </c>
      <c r="N4716" t="str">
        <f>IF(ISBLANK(A4716),"",IF(H4717=0,NETWORKDAYS($H$3,H4716,holiday!$B$2:$B$10),IF(DAY(H4716)&lt;DAY(H4717),NETWORKDAYS($H$3,H4716,holiday!$B$2:$B$10),0)))</f>
        <v/>
      </c>
      <c r="O4716" t="str">
        <f>IF(ISBLANK(A4716),"",SUMIF($A$3:$A4716,O$2,$B$3:$B4716))</f>
        <v/>
      </c>
      <c r="P4716" t="str">
        <f>IF(ISBLANK(A4716),"",SUMIF($A$3:$A4716,P$2,$B$3:$B4716))</f>
        <v/>
      </c>
      <c r="Q4716" t="str">
        <f>IF(ISBLANK(A4716),"",SUMIF($A$3:$A4716,Q$2,$B$3:$B4716))</f>
        <v/>
      </c>
      <c r="R4716" t="str">
        <f>IF(ISBLANK(A4716),"",SUMIF($A$3:$A4716,R$2,$B$3:$B4716))</f>
        <v/>
      </c>
      <c r="T4716" s="2" t="str">
        <f t="shared" si="595"/>
        <v/>
      </c>
      <c r="U4716" s="2" t="str">
        <f t="shared" si="596"/>
        <v/>
      </c>
      <c r="V4716" s="2" t="str">
        <f t="shared" si="597"/>
        <v/>
      </c>
      <c r="W4716" s="2" t="str">
        <f t="shared" si="598"/>
        <v/>
      </c>
    </row>
    <row r="4717" spans="8:23" x14ac:dyDescent="0.3">
      <c r="H4717" s="12">
        <f t="shared" si="591"/>
        <v>0</v>
      </c>
      <c r="I4717" s="2" t="str">
        <f t="shared" si="592"/>
        <v/>
      </c>
      <c r="J4717" s="2" t="str">
        <f>IF(ISBLANK(A4717),"",-SUM(I$3:I4717))</f>
        <v/>
      </c>
      <c r="K4717" s="2" t="str">
        <f t="shared" si="593"/>
        <v/>
      </c>
      <c r="L4717" s="7" t="str">
        <f t="shared" si="594"/>
        <v/>
      </c>
      <c r="M4717" s="7" t="str">
        <f>IF(ISBLANK(A4717),"",K4717/($M$1+SUM(K$3:K4716)))</f>
        <v/>
      </c>
      <c r="N4717" t="str">
        <f>IF(ISBLANK(A4717),"",IF(H4718=0,NETWORKDAYS($H$3,H4717,holiday!$B$2:$B$10),IF(DAY(H4717)&lt;DAY(H4718),NETWORKDAYS($H$3,H4717,holiday!$B$2:$B$10),0)))</f>
        <v/>
      </c>
      <c r="O4717" t="str">
        <f>IF(ISBLANK(A4717),"",SUMIF($A$3:$A4717,O$2,$B$3:$B4717))</f>
        <v/>
      </c>
      <c r="P4717" t="str">
        <f>IF(ISBLANK(A4717),"",SUMIF($A$3:$A4717,P$2,$B$3:$B4717))</f>
        <v/>
      </c>
      <c r="Q4717" t="str">
        <f>IF(ISBLANK(A4717),"",SUMIF($A$3:$A4717,Q$2,$B$3:$B4717))</f>
        <v/>
      </c>
      <c r="R4717" t="str">
        <f>IF(ISBLANK(A4717),"",SUMIF($A$3:$A4717,R$2,$B$3:$B4717))</f>
        <v/>
      </c>
      <c r="T4717" s="2" t="str">
        <f t="shared" si="595"/>
        <v/>
      </c>
      <c r="U4717" s="2" t="str">
        <f t="shared" si="596"/>
        <v/>
      </c>
      <c r="V4717" s="2" t="str">
        <f t="shared" si="597"/>
        <v/>
      </c>
      <c r="W4717" s="2" t="str">
        <f t="shared" si="598"/>
        <v/>
      </c>
    </row>
    <row r="4718" spans="8:23" x14ac:dyDescent="0.3">
      <c r="H4718" s="12">
        <f t="shared" si="591"/>
        <v>0</v>
      </c>
      <c r="I4718" s="2" t="str">
        <f t="shared" si="592"/>
        <v/>
      </c>
      <c r="J4718" s="2" t="str">
        <f>IF(ISBLANK(A4718),"",-SUM(I$3:I4718))</f>
        <v/>
      </c>
      <c r="K4718" s="2" t="str">
        <f t="shared" si="593"/>
        <v/>
      </c>
      <c r="L4718" s="7" t="str">
        <f t="shared" si="594"/>
        <v/>
      </c>
      <c r="M4718" s="7" t="str">
        <f>IF(ISBLANK(A4718),"",K4718/($M$1+SUM(K$3:K4717)))</f>
        <v/>
      </c>
      <c r="N4718" t="str">
        <f>IF(ISBLANK(A4718),"",IF(H4719=0,NETWORKDAYS($H$3,H4718,holiday!$B$2:$B$10),IF(DAY(H4718)&lt;DAY(H4719),NETWORKDAYS($H$3,H4718,holiday!$B$2:$B$10),0)))</f>
        <v/>
      </c>
      <c r="O4718" t="str">
        <f>IF(ISBLANK(A4718),"",SUMIF($A$3:$A4718,O$2,$B$3:$B4718))</f>
        <v/>
      </c>
      <c r="P4718" t="str">
        <f>IF(ISBLANK(A4718),"",SUMIF($A$3:$A4718,P$2,$B$3:$B4718))</f>
        <v/>
      </c>
      <c r="Q4718" t="str">
        <f>IF(ISBLANK(A4718),"",SUMIF($A$3:$A4718,Q$2,$B$3:$B4718))</f>
        <v/>
      </c>
      <c r="R4718" t="str">
        <f>IF(ISBLANK(A4718),"",SUMIF($A$3:$A4718,R$2,$B$3:$B4718))</f>
        <v/>
      </c>
      <c r="T4718" s="2" t="str">
        <f t="shared" si="595"/>
        <v/>
      </c>
      <c r="U4718" s="2" t="str">
        <f t="shared" si="596"/>
        <v/>
      </c>
      <c r="V4718" s="2" t="str">
        <f t="shared" si="597"/>
        <v/>
      </c>
      <c r="W4718" s="2" t="str">
        <f t="shared" si="598"/>
        <v/>
      </c>
    </row>
    <row r="4719" spans="8:23" x14ac:dyDescent="0.3">
      <c r="H4719" s="12">
        <f t="shared" si="591"/>
        <v>0</v>
      </c>
      <c r="I4719" s="2" t="str">
        <f t="shared" si="592"/>
        <v/>
      </c>
      <c r="J4719" s="2" t="str">
        <f>IF(ISBLANK(A4719),"",-SUM(I$3:I4719))</f>
        <v/>
      </c>
      <c r="K4719" s="2" t="str">
        <f t="shared" si="593"/>
        <v/>
      </c>
      <c r="L4719" s="7" t="str">
        <f t="shared" si="594"/>
        <v/>
      </c>
      <c r="M4719" s="7" t="str">
        <f>IF(ISBLANK(A4719),"",K4719/($M$1+SUM(K$3:K4718)))</f>
        <v/>
      </c>
      <c r="N4719" t="str">
        <f>IF(ISBLANK(A4719),"",IF(H4720=0,NETWORKDAYS($H$3,H4719,holiday!$B$2:$B$10),IF(DAY(H4719)&lt;DAY(H4720),NETWORKDAYS($H$3,H4719,holiday!$B$2:$B$10),0)))</f>
        <v/>
      </c>
      <c r="O4719" t="str">
        <f>IF(ISBLANK(A4719),"",SUMIF($A$3:$A4719,O$2,$B$3:$B4719))</f>
        <v/>
      </c>
      <c r="P4719" t="str">
        <f>IF(ISBLANK(A4719),"",SUMIF($A$3:$A4719,P$2,$B$3:$B4719))</f>
        <v/>
      </c>
      <c r="Q4719" t="str">
        <f>IF(ISBLANK(A4719),"",SUMIF($A$3:$A4719,Q$2,$B$3:$B4719))</f>
        <v/>
      </c>
      <c r="R4719" t="str">
        <f>IF(ISBLANK(A4719),"",SUMIF($A$3:$A4719,R$2,$B$3:$B4719))</f>
        <v/>
      </c>
      <c r="T4719" s="2" t="str">
        <f t="shared" si="595"/>
        <v/>
      </c>
      <c r="U4719" s="2" t="str">
        <f t="shared" si="596"/>
        <v/>
      </c>
      <c r="V4719" s="2" t="str">
        <f t="shared" si="597"/>
        <v/>
      </c>
      <c r="W4719" s="2" t="str">
        <f t="shared" si="598"/>
        <v/>
      </c>
    </row>
    <row r="4720" spans="8:23" x14ac:dyDescent="0.3">
      <c r="H4720" s="12">
        <f t="shared" si="591"/>
        <v>0</v>
      </c>
      <c r="I4720" s="2" t="str">
        <f t="shared" si="592"/>
        <v/>
      </c>
      <c r="J4720" s="2" t="str">
        <f>IF(ISBLANK(A4720),"",-SUM(I$3:I4720))</f>
        <v/>
      </c>
      <c r="K4720" s="2" t="str">
        <f t="shared" si="593"/>
        <v/>
      </c>
      <c r="L4720" s="7" t="str">
        <f t="shared" si="594"/>
        <v/>
      </c>
      <c r="M4720" s="7" t="str">
        <f>IF(ISBLANK(A4720),"",K4720/($M$1+SUM(K$3:K4719)))</f>
        <v/>
      </c>
      <c r="N4720" t="str">
        <f>IF(ISBLANK(A4720),"",IF(H4721=0,NETWORKDAYS($H$3,H4720,holiday!$B$2:$B$10),IF(DAY(H4720)&lt;DAY(H4721),NETWORKDAYS($H$3,H4720,holiday!$B$2:$B$10),0)))</f>
        <v/>
      </c>
      <c r="O4720" t="str">
        <f>IF(ISBLANK(A4720),"",SUMIF($A$3:$A4720,O$2,$B$3:$B4720))</f>
        <v/>
      </c>
      <c r="P4720" t="str">
        <f>IF(ISBLANK(A4720),"",SUMIF($A$3:$A4720,P$2,$B$3:$B4720))</f>
        <v/>
      </c>
      <c r="Q4720" t="str">
        <f>IF(ISBLANK(A4720),"",SUMIF($A$3:$A4720,Q$2,$B$3:$B4720))</f>
        <v/>
      </c>
      <c r="R4720" t="str">
        <f>IF(ISBLANK(A4720),"",SUMIF($A$3:$A4720,R$2,$B$3:$B4720))</f>
        <v/>
      </c>
      <c r="T4720" s="2" t="str">
        <f t="shared" si="595"/>
        <v/>
      </c>
      <c r="U4720" s="2" t="str">
        <f t="shared" si="596"/>
        <v/>
      </c>
      <c r="V4720" s="2" t="str">
        <f t="shared" si="597"/>
        <v/>
      </c>
      <c r="W4720" s="2" t="str">
        <f t="shared" si="598"/>
        <v/>
      </c>
    </row>
    <row r="4721" spans="8:23" x14ac:dyDescent="0.3">
      <c r="H4721" s="12">
        <f t="shared" si="591"/>
        <v>0</v>
      </c>
      <c r="I4721" s="2" t="str">
        <f t="shared" si="592"/>
        <v/>
      </c>
      <c r="J4721" s="2" t="str">
        <f>IF(ISBLANK(A4721),"",-SUM(I$3:I4721))</f>
        <v/>
      </c>
      <c r="K4721" s="2" t="str">
        <f t="shared" si="593"/>
        <v/>
      </c>
      <c r="L4721" s="7" t="str">
        <f t="shared" si="594"/>
        <v/>
      </c>
      <c r="M4721" s="7" t="str">
        <f>IF(ISBLANK(A4721),"",K4721/($M$1+SUM(K$3:K4720)))</f>
        <v/>
      </c>
      <c r="N4721" t="str">
        <f>IF(ISBLANK(A4721),"",IF(H4722=0,NETWORKDAYS($H$3,H4721,holiday!$B$2:$B$10),IF(DAY(H4721)&lt;DAY(H4722),NETWORKDAYS($H$3,H4721,holiday!$B$2:$B$10),0)))</f>
        <v/>
      </c>
      <c r="O4721" t="str">
        <f>IF(ISBLANK(A4721),"",SUMIF($A$3:$A4721,O$2,$B$3:$B4721))</f>
        <v/>
      </c>
      <c r="P4721" t="str">
        <f>IF(ISBLANK(A4721),"",SUMIF($A$3:$A4721,P$2,$B$3:$B4721))</f>
        <v/>
      </c>
      <c r="Q4721" t="str">
        <f>IF(ISBLANK(A4721),"",SUMIF($A$3:$A4721,Q$2,$B$3:$B4721))</f>
        <v/>
      </c>
      <c r="R4721" t="str">
        <f>IF(ISBLANK(A4721),"",SUMIF($A$3:$A4721,R$2,$B$3:$B4721))</f>
        <v/>
      </c>
      <c r="T4721" s="2" t="str">
        <f t="shared" si="595"/>
        <v/>
      </c>
      <c r="U4721" s="2" t="str">
        <f t="shared" si="596"/>
        <v/>
      </c>
      <c r="V4721" s="2" t="str">
        <f t="shared" si="597"/>
        <v/>
      </c>
      <c r="W4721" s="2" t="str">
        <f t="shared" si="598"/>
        <v/>
      </c>
    </row>
    <row r="4722" spans="8:23" x14ac:dyDescent="0.3">
      <c r="H4722" s="12">
        <f t="shared" si="591"/>
        <v>0</v>
      </c>
      <c r="I4722" s="2" t="str">
        <f t="shared" si="592"/>
        <v/>
      </c>
      <c r="J4722" s="2" t="str">
        <f>IF(ISBLANK(A4722),"",-SUM(I$3:I4722))</f>
        <v/>
      </c>
      <c r="K4722" s="2" t="str">
        <f t="shared" si="593"/>
        <v/>
      </c>
      <c r="L4722" s="7" t="str">
        <f t="shared" si="594"/>
        <v/>
      </c>
      <c r="M4722" s="7" t="str">
        <f>IF(ISBLANK(A4722),"",K4722/($M$1+SUM(K$3:K4721)))</f>
        <v/>
      </c>
      <c r="N4722" t="str">
        <f>IF(ISBLANK(A4722),"",IF(H4723=0,NETWORKDAYS($H$3,H4722,holiday!$B$2:$B$10),IF(DAY(H4722)&lt;DAY(H4723),NETWORKDAYS($H$3,H4722,holiday!$B$2:$B$10),0)))</f>
        <v/>
      </c>
      <c r="O4722" t="str">
        <f>IF(ISBLANK(A4722),"",SUMIF($A$3:$A4722,O$2,$B$3:$B4722))</f>
        <v/>
      </c>
      <c r="P4722" t="str">
        <f>IF(ISBLANK(A4722),"",SUMIF($A$3:$A4722,P$2,$B$3:$B4722))</f>
        <v/>
      </c>
      <c r="Q4722" t="str">
        <f>IF(ISBLANK(A4722),"",SUMIF($A$3:$A4722,Q$2,$B$3:$B4722))</f>
        <v/>
      </c>
      <c r="R4722" t="str">
        <f>IF(ISBLANK(A4722),"",SUMIF($A$3:$A4722,R$2,$B$3:$B4722))</f>
        <v/>
      </c>
      <c r="T4722" s="2" t="str">
        <f t="shared" si="595"/>
        <v/>
      </c>
      <c r="U4722" s="2" t="str">
        <f t="shared" si="596"/>
        <v/>
      </c>
      <c r="V4722" s="2" t="str">
        <f t="shared" si="597"/>
        <v/>
      </c>
      <c r="W4722" s="2" t="str">
        <f t="shared" si="598"/>
        <v/>
      </c>
    </row>
    <row r="4723" spans="8:23" x14ac:dyDescent="0.3">
      <c r="H4723" s="12">
        <f t="shared" si="591"/>
        <v>0</v>
      </c>
      <c r="I4723" s="2" t="str">
        <f t="shared" si="592"/>
        <v/>
      </c>
      <c r="J4723" s="2" t="str">
        <f>IF(ISBLANK(A4723),"",-SUM(I$3:I4723))</f>
        <v/>
      </c>
      <c r="K4723" s="2" t="str">
        <f t="shared" si="593"/>
        <v/>
      </c>
      <c r="L4723" s="7" t="str">
        <f t="shared" si="594"/>
        <v/>
      </c>
      <c r="M4723" s="7" t="str">
        <f>IF(ISBLANK(A4723),"",K4723/($M$1+SUM(K$3:K4722)))</f>
        <v/>
      </c>
      <c r="N4723" t="str">
        <f>IF(ISBLANK(A4723),"",IF(H4724=0,NETWORKDAYS($H$3,H4723,holiday!$B$2:$B$10),IF(DAY(H4723)&lt;DAY(H4724),NETWORKDAYS($H$3,H4723,holiday!$B$2:$B$10),0)))</f>
        <v/>
      </c>
      <c r="O4723" t="str">
        <f>IF(ISBLANK(A4723),"",SUMIF($A$3:$A4723,O$2,$B$3:$B4723))</f>
        <v/>
      </c>
      <c r="P4723" t="str">
        <f>IF(ISBLANK(A4723),"",SUMIF($A$3:$A4723,P$2,$B$3:$B4723))</f>
        <v/>
      </c>
      <c r="Q4723" t="str">
        <f>IF(ISBLANK(A4723),"",SUMIF($A$3:$A4723,Q$2,$B$3:$B4723))</f>
        <v/>
      </c>
      <c r="R4723" t="str">
        <f>IF(ISBLANK(A4723),"",SUMIF($A$3:$A4723,R$2,$B$3:$B4723))</f>
        <v/>
      </c>
      <c r="T4723" s="2" t="str">
        <f t="shared" si="595"/>
        <v/>
      </c>
      <c r="U4723" s="2" t="str">
        <f t="shared" si="596"/>
        <v/>
      </c>
      <c r="V4723" s="2" t="str">
        <f t="shared" si="597"/>
        <v/>
      </c>
      <c r="W4723" s="2" t="str">
        <f t="shared" si="598"/>
        <v/>
      </c>
    </row>
    <row r="4724" spans="8:23" x14ac:dyDescent="0.3">
      <c r="H4724" s="12">
        <f t="shared" si="591"/>
        <v>0</v>
      </c>
      <c r="I4724" s="2" t="str">
        <f t="shared" si="592"/>
        <v/>
      </c>
      <c r="J4724" s="2" t="str">
        <f>IF(ISBLANK(A4724),"",-SUM(I$3:I4724))</f>
        <v/>
      </c>
      <c r="K4724" s="2" t="str">
        <f t="shared" si="593"/>
        <v/>
      </c>
      <c r="L4724" s="7" t="str">
        <f t="shared" si="594"/>
        <v/>
      </c>
      <c r="M4724" s="7" t="str">
        <f>IF(ISBLANK(A4724),"",K4724/($M$1+SUM(K$3:K4723)))</f>
        <v/>
      </c>
      <c r="N4724" t="str">
        <f>IF(ISBLANK(A4724),"",IF(H4725=0,NETWORKDAYS($H$3,H4724,holiday!$B$2:$B$10),IF(DAY(H4724)&lt;DAY(H4725),NETWORKDAYS($H$3,H4724,holiday!$B$2:$B$10),0)))</f>
        <v/>
      </c>
      <c r="O4724" t="str">
        <f>IF(ISBLANK(A4724),"",SUMIF($A$3:$A4724,O$2,$B$3:$B4724))</f>
        <v/>
      </c>
      <c r="P4724" t="str">
        <f>IF(ISBLANK(A4724),"",SUMIF($A$3:$A4724,P$2,$B$3:$B4724))</f>
        <v/>
      </c>
      <c r="Q4724" t="str">
        <f>IF(ISBLANK(A4724),"",SUMIF($A$3:$A4724,Q$2,$B$3:$B4724))</f>
        <v/>
      </c>
      <c r="R4724" t="str">
        <f>IF(ISBLANK(A4724),"",SUMIF($A$3:$A4724,R$2,$B$3:$B4724))</f>
        <v/>
      </c>
      <c r="T4724" s="2" t="str">
        <f t="shared" si="595"/>
        <v/>
      </c>
      <c r="U4724" s="2" t="str">
        <f t="shared" si="596"/>
        <v/>
      </c>
      <c r="V4724" s="2" t="str">
        <f t="shared" si="597"/>
        <v/>
      </c>
      <c r="W4724" s="2" t="str">
        <f t="shared" si="598"/>
        <v/>
      </c>
    </row>
    <row r="4725" spans="8:23" x14ac:dyDescent="0.3">
      <c r="H4725" s="12">
        <f t="shared" si="591"/>
        <v>0</v>
      </c>
      <c r="I4725" s="2" t="str">
        <f t="shared" si="592"/>
        <v/>
      </c>
      <c r="J4725" s="2" t="str">
        <f>IF(ISBLANK(A4725),"",-SUM(I$3:I4725))</f>
        <v/>
      </c>
      <c r="K4725" s="2" t="str">
        <f t="shared" si="593"/>
        <v/>
      </c>
      <c r="L4725" s="7" t="str">
        <f t="shared" si="594"/>
        <v/>
      </c>
      <c r="M4725" s="7" t="str">
        <f>IF(ISBLANK(A4725),"",K4725/($M$1+SUM(K$3:K4724)))</f>
        <v/>
      </c>
      <c r="N4725" t="str">
        <f>IF(ISBLANK(A4725),"",IF(H4726=0,NETWORKDAYS($H$3,H4725,holiday!$B$2:$B$10),IF(DAY(H4725)&lt;DAY(H4726),NETWORKDAYS($H$3,H4725,holiday!$B$2:$B$10),0)))</f>
        <v/>
      </c>
      <c r="O4725" t="str">
        <f>IF(ISBLANK(A4725),"",SUMIF($A$3:$A4725,O$2,$B$3:$B4725))</f>
        <v/>
      </c>
      <c r="P4725" t="str">
        <f>IF(ISBLANK(A4725),"",SUMIF($A$3:$A4725,P$2,$B$3:$B4725))</f>
        <v/>
      </c>
      <c r="Q4725" t="str">
        <f>IF(ISBLANK(A4725),"",SUMIF($A$3:$A4725,Q$2,$B$3:$B4725))</f>
        <v/>
      </c>
      <c r="R4725" t="str">
        <f>IF(ISBLANK(A4725),"",SUMIF($A$3:$A4725,R$2,$B$3:$B4725))</f>
        <v/>
      </c>
      <c r="T4725" s="2" t="str">
        <f t="shared" si="595"/>
        <v/>
      </c>
      <c r="U4725" s="2" t="str">
        <f t="shared" si="596"/>
        <v/>
      </c>
      <c r="V4725" s="2" t="str">
        <f t="shared" si="597"/>
        <v/>
      </c>
      <c r="W4725" s="2" t="str">
        <f t="shared" si="598"/>
        <v/>
      </c>
    </row>
    <row r="4726" spans="8:23" x14ac:dyDescent="0.3">
      <c r="H4726" s="12">
        <f t="shared" si="591"/>
        <v>0</v>
      </c>
      <c r="I4726" s="2" t="str">
        <f t="shared" si="592"/>
        <v/>
      </c>
      <c r="J4726" s="2" t="str">
        <f>IF(ISBLANK(A4726),"",-SUM(I$3:I4726))</f>
        <v/>
      </c>
      <c r="K4726" s="2" t="str">
        <f t="shared" si="593"/>
        <v/>
      </c>
      <c r="L4726" s="7" t="str">
        <f t="shared" si="594"/>
        <v/>
      </c>
      <c r="M4726" s="7" t="str">
        <f>IF(ISBLANK(A4726),"",K4726/($M$1+SUM(K$3:K4725)))</f>
        <v/>
      </c>
      <c r="N4726" t="str">
        <f>IF(ISBLANK(A4726),"",IF(H4727=0,NETWORKDAYS($H$3,H4726,holiday!$B$2:$B$10),IF(DAY(H4726)&lt;DAY(H4727),NETWORKDAYS($H$3,H4726,holiday!$B$2:$B$10),0)))</f>
        <v/>
      </c>
      <c r="O4726" t="str">
        <f>IF(ISBLANK(A4726),"",SUMIF($A$3:$A4726,O$2,$B$3:$B4726))</f>
        <v/>
      </c>
      <c r="P4726" t="str">
        <f>IF(ISBLANK(A4726),"",SUMIF($A$3:$A4726,P$2,$B$3:$B4726))</f>
        <v/>
      </c>
      <c r="Q4726" t="str">
        <f>IF(ISBLANK(A4726),"",SUMIF($A$3:$A4726,Q$2,$B$3:$B4726))</f>
        <v/>
      </c>
      <c r="R4726" t="str">
        <f>IF(ISBLANK(A4726),"",SUMIF($A$3:$A4726,R$2,$B$3:$B4726))</f>
        <v/>
      </c>
      <c r="T4726" s="2" t="str">
        <f t="shared" si="595"/>
        <v/>
      </c>
      <c r="U4726" s="2" t="str">
        <f t="shared" si="596"/>
        <v/>
      </c>
      <c r="V4726" s="2" t="str">
        <f t="shared" si="597"/>
        <v/>
      </c>
      <c r="W4726" s="2" t="str">
        <f t="shared" si="598"/>
        <v/>
      </c>
    </row>
    <row r="4727" spans="8:23" x14ac:dyDescent="0.3">
      <c r="H4727" s="12">
        <f t="shared" si="591"/>
        <v>0</v>
      </c>
      <c r="I4727" s="2" t="str">
        <f t="shared" si="592"/>
        <v/>
      </c>
      <c r="J4727" s="2" t="str">
        <f>IF(ISBLANK(A4727),"",-SUM(I$3:I4727))</f>
        <v/>
      </c>
      <c r="K4727" s="2" t="str">
        <f t="shared" si="593"/>
        <v/>
      </c>
      <c r="L4727" s="7" t="str">
        <f t="shared" si="594"/>
        <v/>
      </c>
      <c r="M4727" s="7" t="str">
        <f>IF(ISBLANK(A4727),"",K4727/($M$1+SUM(K$3:K4726)))</f>
        <v/>
      </c>
      <c r="N4727" t="str">
        <f>IF(ISBLANK(A4727),"",IF(H4728=0,NETWORKDAYS($H$3,H4727,holiday!$B$2:$B$10),IF(DAY(H4727)&lt;DAY(H4728),NETWORKDAYS($H$3,H4727,holiday!$B$2:$B$10),0)))</f>
        <v/>
      </c>
      <c r="O4727" t="str">
        <f>IF(ISBLANK(A4727),"",SUMIF($A$3:$A4727,O$2,$B$3:$B4727))</f>
        <v/>
      </c>
      <c r="P4727" t="str">
        <f>IF(ISBLANK(A4727),"",SUMIF($A$3:$A4727,P$2,$B$3:$B4727))</f>
        <v/>
      </c>
      <c r="Q4727" t="str">
        <f>IF(ISBLANK(A4727),"",SUMIF($A$3:$A4727,Q$2,$B$3:$B4727))</f>
        <v/>
      </c>
      <c r="R4727" t="str">
        <f>IF(ISBLANK(A4727),"",SUMIF($A$3:$A4727,R$2,$B$3:$B4727))</f>
        <v/>
      </c>
      <c r="T4727" s="2" t="str">
        <f t="shared" si="595"/>
        <v/>
      </c>
      <c r="U4727" s="2" t="str">
        <f t="shared" si="596"/>
        <v/>
      </c>
      <c r="V4727" s="2" t="str">
        <f t="shared" si="597"/>
        <v/>
      </c>
      <c r="W4727" s="2" t="str">
        <f t="shared" si="598"/>
        <v/>
      </c>
    </row>
    <row r="4728" spans="8:23" x14ac:dyDescent="0.3">
      <c r="H4728" s="12">
        <f t="shared" si="591"/>
        <v>0</v>
      </c>
      <c r="I4728" s="2" t="str">
        <f t="shared" si="592"/>
        <v/>
      </c>
      <c r="J4728" s="2" t="str">
        <f>IF(ISBLANK(A4728),"",-SUM(I$3:I4728))</f>
        <v/>
      </c>
      <c r="K4728" s="2" t="str">
        <f t="shared" si="593"/>
        <v/>
      </c>
      <c r="L4728" s="7" t="str">
        <f t="shared" si="594"/>
        <v/>
      </c>
      <c r="M4728" s="7" t="str">
        <f>IF(ISBLANK(A4728),"",K4728/($M$1+SUM(K$3:K4727)))</f>
        <v/>
      </c>
      <c r="N4728" t="str">
        <f>IF(ISBLANK(A4728),"",IF(H4729=0,NETWORKDAYS($H$3,H4728,holiday!$B$2:$B$10),IF(DAY(H4728)&lt;DAY(H4729),NETWORKDAYS($H$3,H4728,holiday!$B$2:$B$10),0)))</f>
        <v/>
      </c>
      <c r="O4728" t="str">
        <f>IF(ISBLANK(A4728),"",SUMIF($A$3:$A4728,O$2,$B$3:$B4728))</f>
        <v/>
      </c>
      <c r="P4728" t="str">
        <f>IF(ISBLANK(A4728),"",SUMIF($A$3:$A4728,P$2,$B$3:$B4728))</f>
        <v/>
      </c>
      <c r="Q4728" t="str">
        <f>IF(ISBLANK(A4728),"",SUMIF($A$3:$A4728,Q$2,$B$3:$B4728))</f>
        <v/>
      </c>
      <c r="R4728" t="str">
        <f>IF(ISBLANK(A4728),"",SUMIF($A$3:$A4728,R$2,$B$3:$B4728))</f>
        <v/>
      </c>
      <c r="T4728" s="2" t="str">
        <f t="shared" si="595"/>
        <v/>
      </c>
      <c r="U4728" s="2" t="str">
        <f t="shared" si="596"/>
        <v/>
      </c>
      <c r="V4728" s="2" t="str">
        <f t="shared" si="597"/>
        <v/>
      </c>
      <c r="W4728" s="2" t="str">
        <f t="shared" si="598"/>
        <v/>
      </c>
    </row>
    <row r="4729" spans="8:23" x14ac:dyDescent="0.3">
      <c r="H4729" s="12">
        <f t="shared" si="591"/>
        <v>0</v>
      </c>
      <c r="I4729" s="2" t="str">
        <f t="shared" si="592"/>
        <v/>
      </c>
      <c r="J4729" s="2" t="str">
        <f>IF(ISBLANK(A4729),"",-SUM(I$3:I4729))</f>
        <v/>
      </c>
      <c r="K4729" s="2" t="str">
        <f t="shared" si="593"/>
        <v/>
      </c>
      <c r="L4729" s="7" t="str">
        <f t="shared" si="594"/>
        <v/>
      </c>
      <c r="M4729" s="7" t="str">
        <f>IF(ISBLANK(A4729),"",K4729/($M$1+SUM(K$3:K4728)))</f>
        <v/>
      </c>
      <c r="N4729" t="str">
        <f>IF(ISBLANK(A4729),"",IF(H4730=0,NETWORKDAYS($H$3,H4729,holiday!$B$2:$B$10),IF(DAY(H4729)&lt;DAY(H4730),NETWORKDAYS($H$3,H4729,holiday!$B$2:$B$10),0)))</f>
        <v/>
      </c>
      <c r="O4729" t="str">
        <f>IF(ISBLANK(A4729),"",SUMIF($A$3:$A4729,O$2,$B$3:$B4729))</f>
        <v/>
      </c>
      <c r="P4729" t="str">
        <f>IF(ISBLANK(A4729),"",SUMIF($A$3:$A4729,P$2,$B$3:$B4729))</f>
        <v/>
      </c>
      <c r="Q4729" t="str">
        <f>IF(ISBLANK(A4729),"",SUMIF($A$3:$A4729,Q$2,$B$3:$B4729))</f>
        <v/>
      </c>
      <c r="R4729" t="str">
        <f>IF(ISBLANK(A4729),"",SUMIF($A$3:$A4729,R$2,$B$3:$B4729))</f>
        <v/>
      </c>
      <c r="T4729" s="2" t="str">
        <f t="shared" si="595"/>
        <v/>
      </c>
      <c r="U4729" s="2" t="str">
        <f t="shared" si="596"/>
        <v/>
      </c>
      <c r="V4729" s="2" t="str">
        <f t="shared" si="597"/>
        <v/>
      </c>
      <c r="W4729" s="2" t="str">
        <f t="shared" si="598"/>
        <v/>
      </c>
    </row>
    <row r="4730" spans="8:23" x14ac:dyDescent="0.3">
      <c r="H4730" s="12">
        <f t="shared" si="591"/>
        <v>0</v>
      </c>
      <c r="I4730" s="2" t="str">
        <f t="shared" si="592"/>
        <v/>
      </c>
      <c r="J4730" s="2" t="str">
        <f>IF(ISBLANK(A4730),"",-SUM(I$3:I4730))</f>
        <v/>
      </c>
      <c r="K4730" s="2" t="str">
        <f t="shared" si="593"/>
        <v/>
      </c>
      <c r="L4730" s="7" t="str">
        <f t="shared" si="594"/>
        <v/>
      </c>
      <c r="M4730" s="7" t="str">
        <f>IF(ISBLANK(A4730),"",K4730/($M$1+SUM(K$3:K4729)))</f>
        <v/>
      </c>
      <c r="N4730" t="str">
        <f>IF(ISBLANK(A4730),"",IF(H4731=0,NETWORKDAYS($H$3,H4730,holiday!$B$2:$B$10),IF(DAY(H4730)&lt;DAY(H4731),NETWORKDAYS($H$3,H4730,holiday!$B$2:$B$10),0)))</f>
        <v/>
      </c>
      <c r="O4730" t="str">
        <f>IF(ISBLANK(A4730),"",SUMIF($A$3:$A4730,O$2,$B$3:$B4730))</f>
        <v/>
      </c>
      <c r="P4730" t="str">
        <f>IF(ISBLANK(A4730),"",SUMIF($A$3:$A4730,P$2,$B$3:$B4730))</f>
        <v/>
      </c>
      <c r="Q4730" t="str">
        <f>IF(ISBLANK(A4730),"",SUMIF($A$3:$A4730,Q$2,$B$3:$B4730))</f>
        <v/>
      </c>
      <c r="R4730" t="str">
        <f>IF(ISBLANK(A4730),"",SUMIF($A$3:$A4730,R$2,$B$3:$B4730))</f>
        <v/>
      </c>
      <c r="T4730" s="2" t="str">
        <f t="shared" si="595"/>
        <v/>
      </c>
      <c r="U4730" s="2" t="str">
        <f t="shared" si="596"/>
        <v/>
      </c>
      <c r="V4730" s="2" t="str">
        <f t="shared" si="597"/>
        <v/>
      </c>
      <c r="W4730" s="2" t="str">
        <f t="shared" si="598"/>
        <v/>
      </c>
    </row>
    <row r="4731" spans="8:23" x14ac:dyDescent="0.3">
      <c r="H4731" s="12">
        <f t="shared" si="591"/>
        <v>0</v>
      </c>
      <c r="I4731" s="2" t="str">
        <f t="shared" si="592"/>
        <v/>
      </c>
      <c r="J4731" s="2" t="str">
        <f>IF(ISBLANK(A4731),"",-SUM(I$3:I4731))</f>
        <v/>
      </c>
      <c r="K4731" s="2" t="str">
        <f t="shared" si="593"/>
        <v/>
      </c>
      <c r="L4731" s="7" t="str">
        <f t="shared" si="594"/>
        <v/>
      </c>
      <c r="M4731" s="7" t="str">
        <f>IF(ISBLANK(A4731),"",K4731/($M$1+SUM(K$3:K4730)))</f>
        <v/>
      </c>
      <c r="N4731" t="str">
        <f>IF(ISBLANK(A4731),"",IF(H4732=0,NETWORKDAYS($H$3,H4731,holiday!$B$2:$B$10),IF(DAY(H4731)&lt;DAY(H4732),NETWORKDAYS($H$3,H4731,holiday!$B$2:$B$10),0)))</f>
        <v/>
      </c>
      <c r="O4731" t="str">
        <f>IF(ISBLANK(A4731),"",SUMIF($A$3:$A4731,O$2,$B$3:$B4731))</f>
        <v/>
      </c>
      <c r="P4731" t="str">
        <f>IF(ISBLANK(A4731),"",SUMIF($A$3:$A4731,P$2,$B$3:$B4731))</f>
        <v/>
      </c>
      <c r="Q4731" t="str">
        <f>IF(ISBLANK(A4731),"",SUMIF($A$3:$A4731,Q$2,$B$3:$B4731))</f>
        <v/>
      </c>
      <c r="R4731" t="str">
        <f>IF(ISBLANK(A4731),"",SUMIF($A$3:$A4731,R$2,$B$3:$B4731))</f>
        <v/>
      </c>
      <c r="T4731" s="2" t="str">
        <f t="shared" si="595"/>
        <v/>
      </c>
      <c r="U4731" s="2" t="str">
        <f t="shared" si="596"/>
        <v/>
      </c>
      <c r="V4731" s="2" t="str">
        <f t="shared" si="597"/>
        <v/>
      </c>
      <c r="W4731" s="2" t="str">
        <f t="shared" si="598"/>
        <v/>
      </c>
    </row>
    <row r="4732" spans="8:23" x14ac:dyDescent="0.3">
      <c r="H4732" s="12">
        <f t="shared" si="591"/>
        <v>0</v>
      </c>
      <c r="I4732" s="2" t="str">
        <f t="shared" si="592"/>
        <v/>
      </c>
      <c r="J4732" s="2" t="str">
        <f>IF(ISBLANK(A4732),"",-SUM(I$3:I4732))</f>
        <v/>
      </c>
      <c r="K4732" s="2" t="str">
        <f t="shared" si="593"/>
        <v/>
      </c>
      <c r="L4732" s="7" t="str">
        <f t="shared" si="594"/>
        <v/>
      </c>
      <c r="M4732" s="7" t="str">
        <f>IF(ISBLANK(A4732),"",K4732/($M$1+SUM(K$3:K4731)))</f>
        <v/>
      </c>
      <c r="N4732" t="str">
        <f>IF(ISBLANK(A4732),"",IF(H4733=0,NETWORKDAYS($H$3,H4732,holiday!$B$2:$B$10),IF(DAY(H4732)&lt;DAY(H4733),NETWORKDAYS($H$3,H4732,holiday!$B$2:$B$10),0)))</f>
        <v/>
      </c>
      <c r="O4732" t="str">
        <f>IF(ISBLANK(A4732),"",SUMIF($A$3:$A4732,O$2,$B$3:$B4732))</f>
        <v/>
      </c>
      <c r="P4732" t="str">
        <f>IF(ISBLANK(A4732),"",SUMIF($A$3:$A4732,P$2,$B$3:$B4732))</f>
        <v/>
      </c>
      <c r="Q4732" t="str">
        <f>IF(ISBLANK(A4732),"",SUMIF($A$3:$A4732,Q$2,$B$3:$B4732))</f>
        <v/>
      </c>
      <c r="R4732" t="str">
        <f>IF(ISBLANK(A4732),"",SUMIF($A$3:$A4732,R$2,$B$3:$B4732))</f>
        <v/>
      </c>
      <c r="T4732" s="2" t="str">
        <f t="shared" si="595"/>
        <v/>
      </c>
      <c r="U4732" s="2" t="str">
        <f t="shared" si="596"/>
        <v/>
      </c>
      <c r="V4732" s="2" t="str">
        <f t="shared" si="597"/>
        <v/>
      </c>
      <c r="W4732" s="2" t="str">
        <f t="shared" si="598"/>
        <v/>
      </c>
    </row>
    <row r="4733" spans="8:23" x14ac:dyDescent="0.3">
      <c r="H4733" s="12">
        <f t="shared" si="591"/>
        <v>0</v>
      </c>
      <c r="I4733" s="2" t="str">
        <f t="shared" si="592"/>
        <v/>
      </c>
      <c r="J4733" s="2" t="str">
        <f>IF(ISBLANK(A4733),"",-SUM(I$3:I4733))</f>
        <v/>
      </c>
      <c r="K4733" s="2" t="str">
        <f t="shared" si="593"/>
        <v/>
      </c>
      <c r="L4733" s="7" t="str">
        <f t="shared" si="594"/>
        <v/>
      </c>
      <c r="M4733" s="7" t="str">
        <f>IF(ISBLANK(A4733),"",K4733/($M$1+SUM(K$3:K4732)))</f>
        <v/>
      </c>
      <c r="N4733" t="str">
        <f>IF(ISBLANK(A4733),"",IF(H4734=0,NETWORKDAYS($H$3,H4733,holiday!$B$2:$B$10),IF(DAY(H4733)&lt;DAY(H4734),NETWORKDAYS($H$3,H4733,holiday!$B$2:$B$10),0)))</f>
        <v/>
      </c>
      <c r="O4733" t="str">
        <f>IF(ISBLANK(A4733),"",SUMIF($A$3:$A4733,O$2,$B$3:$B4733))</f>
        <v/>
      </c>
      <c r="P4733" t="str">
        <f>IF(ISBLANK(A4733),"",SUMIF($A$3:$A4733,P$2,$B$3:$B4733))</f>
        <v/>
      </c>
      <c r="Q4733" t="str">
        <f>IF(ISBLANK(A4733),"",SUMIF($A$3:$A4733,Q$2,$B$3:$B4733))</f>
        <v/>
      </c>
      <c r="R4733" t="str">
        <f>IF(ISBLANK(A4733),"",SUMIF($A$3:$A4733,R$2,$B$3:$B4733))</f>
        <v/>
      </c>
      <c r="T4733" s="2" t="str">
        <f t="shared" si="595"/>
        <v/>
      </c>
      <c r="U4733" s="2" t="str">
        <f t="shared" si="596"/>
        <v/>
      </c>
      <c r="V4733" s="2" t="str">
        <f t="shared" si="597"/>
        <v/>
      </c>
      <c r="W4733" s="2" t="str">
        <f t="shared" si="598"/>
        <v/>
      </c>
    </row>
    <row r="4734" spans="8:23" x14ac:dyDescent="0.3">
      <c r="H4734" s="12">
        <f t="shared" si="591"/>
        <v>0</v>
      </c>
      <c r="I4734" s="2" t="str">
        <f t="shared" si="592"/>
        <v/>
      </c>
      <c r="J4734" s="2" t="str">
        <f>IF(ISBLANK(A4734),"",-SUM(I$3:I4734))</f>
        <v/>
      </c>
      <c r="K4734" s="2" t="str">
        <f t="shared" si="593"/>
        <v/>
      </c>
      <c r="L4734" s="7" t="str">
        <f t="shared" si="594"/>
        <v/>
      </c>
      <c r="M4734" s="7" t="str">
        <f>IF(ISBLANK(A4734),"",K4734/($M$1+SUM(K$3:K4733)))</f>
        <v/>
      </c>
      <c r="N4734" t="str">
        <f>IF(ISBLANK(A4734),"",IF(H4735=0,NETWORKDAYS($H$3,H4734,holiday!$B$2:$B$10),IF(DAY(H4734)&lt;DAY(H4735),NETWORKDAYS($H$3,H4734,holiday!$B$2:$B$10),0)))</f>
        <v/>
      </c>
      <c r="O4734" t="str">
        <f>IF(ISBLANK(A4734),"",SUMIF($A$3:$A4734,O$2,$B$3:$B4734))</f>
        <v/>
      </c>
      <c r="P4734" t="str">
        <f>IF(ISBLANK(A4734),"",SUMIF($A$3:$A4734,P$2,$B$3:$B4734))</f>
        <v/>
      </c>
      <c r="Q4734" t="str">
        <f>IF(ISBLANK(A4734),"",SUMIF($A$3:$A4734,Q$2,$B$3:$B4734))</f>
        <v/>
      </c>
      <c r="R4734" t="str">
        <f>IF(ISBLANK(A4734),"",SUMIF($A$3:$A4734,R$2,$B$3:$B4734))</f>
        <v/>
      </c>
      <c r="T4734" s="2" t="str">
        <f t="shared" si="595"/>
        <v/>
      </c>
      <c r="U4734" s="2" t="str">
        <f t="shared" si="596"/>
        <v/>
      </c>
      <c r="V4734" s="2" t="str">
        <f t="shared" si="597"/>
        <v/>
      </c>
      <c r="W4734" s="2" t="str">
        <f t="shared" si="598"/>
        <v/>
      </c>
    </row>
    <row r="4735" spans="8:23" x14ac:dyDescent="0.3">
      <c r="H4735" s="12">
        <f t="shared" si="591"/>
        <v>0</v>
      </c>
      <c r="I4735" s="2" t="str">
        <f t="shared" si="592"/>
        <v/>
      </c>
      <c r="J4735" s="2" t="str">
        <f>IF(ISBLANK(A4735),"",-SUM(I$3:I4735))</f>
        <v/>
      </c>
      <c r="K4735" s="2" t="str">
        <f t="shared" si="593"/>
        <v/>
      </c>
      <c r="L4735" s="7" t="str">
        <f t="shared" si="594"/>
        <v/>
      </c>
      <c r="M4735" s="7" t="str">
        <f>IF(ISBLANK(A4735),"",K4735/($M$1+SUM(K$3:K4734)))</f>
        <v/>
      </c>
      <c r="N4735" t="str">
        <f>IF(ISBLANK(A4735),"",IF(H4736=0,NETWORKDAYS($H$3,H4735,holiday!$B$2:$B$10),IF(DAY(H4735)&lt;DAY(H4736),NETWORKDAYS($H$3,H4735,holiday!$B$2:$B$10),0)))</f>
        <v/>
      </c>
      <c r="O4735" t="str">
        <f>IF(ISBLANK(A4735),"",SUMIF($A$3:$A4735,O$2,$B$3:$B4735))</f>
        <v/>
      </c>
      <c r="P4735" t="str">
        <f>IF(ISBLANK(A4735),"",SUMIF($A$3:$A4735,P$2,$B$3:$B4735))</f>
        <v/>
      </c>
      <c r="Q4735" t="str">
        <f>IF(ISBLANK(A4735),"",SUMIF($A$3:$A4735,Q$2,$B$3:$B4735))</f>
        <v/>
      </c>
      <c r="R4735" t="str">
        <f>IF(ISBLANK(A4735),"",SUMIF($A$3:$A4735,R$2,$B$3:$B4735))</f>
        <v/>
      </c>
      <c r="T4735" s="2" t="str">
        <f t="shared" si="595"/>
        <v/>
      </c>
      <c r="U4735" s="2" t="str">
        <f t="shared" si="596"/>
        <v/>
      </c>
      <c r="V4735" s="2" t="str">
        <f t="shared" si="597"/>
        <v/>
      </c>
      <c r="W4735" s="2" t="str">
        <f t="shared" si="598"/>
        <v/>
      </c>
    </row>
    <row r="4736" spans="8:23" x14ac:dyDescent="0.3">
      <c r="H4736" s="12">
        <f t="shared" si="591"/>
        <v>0</v>
      </c>
      <c r="I4736" s="2" t="str">
        <f t="shared" si="592"/>
        <v/>
      </c>
      <c r="J4736" s="2" t="str">
        <f>IF(ISBLANK(A4736),"",-SUM(I$3:I4736))</f>
        <v/>
      </c>
      <c r="K4736" s="2" t="str">
        <f t="shared" si="593"/>
        <v/>
      </c>
      <c r="L4736" s="7" t="str">
        <f t="shared" si="594"/>
        <v/>
      </c>
      <c r="M4736" s="7" t="str">
        <f>IF(ISBLANK(A4736),"",K4736/($M$1+SUM(K$3:K4735)))</f>
        <v/>
      </c>
      <c r="N4736" t="str">
        <f>IF(ISBLANK(A4736),"",IF(H4737=0,NETWORKDAYS($H$3,H4736,holiday!$B$2:$B$10),IF(DAY(H4736)&lt;DAY(H4737),NETWORKDAYS($H$3,H4736,holiday!$B$2:$B$10),0)))</f>
        <v/>
      </c>
      <c r="O4736" t="str">
        <f>IF(ISBLANK(A4736),"",SUMIF($A$3:$A4736,O$2,$B$3:$B4736))</f>
        <v/>
      </c>
      <c r="P4736" t="str">
        <f>IF(ISBLANK(A4736),"",SUMIF($A$3:$A4736,P$2,$B$3:$B4736))</f>
        <v/>
      </c>
      <c r="Q4736" t="str">
        <f>IF(ISBLANK(A4736),"",SUMIF($A$3:$A4736,Q$2,$B$3:$B4736))</f>
        <v/>
      </c>
      <c r="R4736" t="str">
        <f>IF(ISBLANK(A4736),"",SUMIF($A$3:$A4736,R$2,$B$3:$B4736))</f>
        <v/>
      </c>
      <c r="T4736" s="2" t="str">
        <f t="shared" si="595"/>
        <v/>
      </c>
      <c r="U4736" s="2" t="str">
        <f t="shared" si="596"/>
        <v/>
      </c>
      <c r="V4736" s="2" t="str">
        <f t="shared" si="597"/>
        <v/>
      </c>
      <c r="W4736" s="2" t="str">
        <f t="shared" si="598"/>
        <v/>
      </c>
    </row>
    <row r="4737" spans="8:23" x14ac:dyDescent="0.3">
      <c r="H4737" s="12">
        <f t="shared" si="591"/>
        <v>0</v>
      </c>
      <c r="I4737" s="2" t="str">
        <f t="shared" si="592"/>
        <v/>
      </c>
      <c r="J4737" s="2" t="str">
        <f>IF(ISBLANK(A4737),"",-SUM(I$3:I4737))</f>
        <v/>
      </c>
      <c r="K4737" s="2" t="str">
        <f t="shared" si="593"/>
        <v/>
      </c>
      <c r="L4737" s="7" t="str">
        <f t="shared" si="594"/>
        <v/>
      </c>
      <c r="M4737" s="7" t="str">
        <f>IF(ISBLANK(A4737),"",K4737/($M$1+SUM(K$3:K4736)))</f>
        <v/>
      </c>
      <c r="N4737" t="str">
        <f>IF(ISBLANK(A4737),"",IF(H4738=0,NETWORKDAYS($H$3,H4737,holiday!$B$2:$B$10),IF(DAY(H4737)&lt;DAY(H4738),NETWORKDAYS($H$3,H4737,holiday!$B$2:$B$10),0)))</f>
        <v/>
      </c>
      <c r="O4737" t="str">
        <f>IF(ISBLANK(A4737),"",SUMIF($A$3:$A4737,O$2,$B$3:$B4737))</f>
        <v/>
      </c>
      <c r="P4737" t="str">
        <f>IF(ISBLANK(A4737),"",SUMIF($A$3:$A4737,P$2,$B$3:$B4737))</f>
        <v/>
      </c>
      <c r="Q4737" t="str">
        <f>IF(ISBLANK(A4737),"",SUMIF($A$3:$A4737,Q$2,$B$3:$B4737))</f>
        <v/>
      </c>
      <c r="R4737" t="str">
        <f>IF(ISBLANK(A4737),"",SUMIF($A$3:$A4737,R$2,$B$3:$B4737))</f>
        <v/>
      </c>
      <c r="T4737" s="2" t="str">
        <f t="shared" si="595"/>
        <v/>
      </c>
      <c r="U4737" s="2" t="str">
        <f t="shared" si="596"/>
        <v/>
      </c>
      <c r="V4737" s="2" t="str">
        <f t="shared" si="597"/>
        <v/>
      </c>
      <c r="W4737" s="2" t="str">
        <f t="shared" si="598"/>
        <v/>
      </c>
    </row>
    <row r="4738" spans="8:23" x14ac:dyDescent="0.3">
      <c r="H4738" s="12">
        <f t="shared" si="591"/>
        <v>0</v>
      </c>
      <c r="I4738" s="2" t="str">
        <f t="shared" si="592"/>
        <v/>
      </c>
      <c r="J4738" s="2" t="str">
        <f>IF(ISBLANK(A4738),"",-SUM(I$3:I4738))</f>
        <v/>
      </c>
      <c r="K4738" s="2" t="str">
        <f t="shared" si="593"/>
        <v/>
      </c>
      <c r="L4738" s="7" t="str">
        <f t="shared" si="594"/>
        <v/>
      </c>
      <c r="M4738" s="7" t="str">
        <f>IF(ISBLANK(A4738),"",K4738/($M$1+SUM(K$3:K4737)))</f>
        <v/>
      </c>
      <c r="N4738" t="str">
        <f>IF(ISBLANK(A4738),"",IF(H4739=0,NETWORKDAYS($H$3,H4738,holiday!$B$2:$B$10),IF(DAY(H4738)&lt;DAY(H4739),NETWORKDAYS($H$3,H4738,holiday!$B$2:$B$10),0)))</f>
        <v/>
      </c>
      <c r="O4738" t="str">
        <f>IF(ISBLANK(A4738),"",SUMIF($A$3:$A4738,O$2,$B$3:$B4738))</f>
        <v/>
      </c>
      <c r="P4738" t="str">
        <f>IF(ISBLANK(A4738),"",SUMIF($A$3:$A4738,P$2,$B$3:$B4738))</f>
        <v/>
      </c>
      <c r="Q4738" t="str">
        <f>IF(ISBLANK(A4738),"",SUMIF($A$3:$A4738,Q$2,$B$3:$B4738))</f>
        <v/>
      </c>
      <c r="R4738" t="str">
        <f>IF(ISBLANK(A4738),"",SUMIF($A$3:$A4738,R$2,$B$3:$B4738))</f>
        <v/>
      </c>
      <c r="T4738" s="2" t="str">
        <f t="shared" si="595"/>
        <v/>
      </c>
      <c r="U4738" s="2" t="str">
        <f t="shared" si="596"/>
        <v/>
      </c>
      <c r="V4738" s="2" t="str">
        <f t="shared" si="597"/>
        <v/>
      </c>
      <c r="W4738" s="2" t="str">
        <f t="shared" si="598"/>
        <v/>
      </c>
    </row>
    <row r="4739" spans="8:23" x14ac:dyDescent="0.3">
      <c r="H4739" s="12">
        <f t="shared" si="591"/>
        <v>0</v>
      </c>
      <c r="I4739" s="2" t="str">
        <f t="shared" si="592"/>
        <v/>
      </c>
      <c r="J4739" s="2" t="str">
        <f>IF(ISBLANK(A4739),"",-SUM(I$3:I4739))</f>
        <v/>
      </c>
      <c r="K4739" s="2" t="str">
        <f t="shared" si="593"/>
        <v/>
      </c>
      <c r="L4739" s="7" t="str">
        <f t="shared" si="594"/>
        <v/>
      </c>
      <c r="M4739" s="7" t="str">
        <f>IF(ISBLANK(A4739),"",K4739/($M$1+SUM(K$3:K4738)))</f>
        <v/>
      </c>
      <c r="N4739" t="str">
        <f>IF(ISBLANK(A4739),"",IF(H4740=0,NETWORKDAYS($H$3,H4739,holiday!$B$2:$B$10),IF(DAY(H4739)&lt;DAY(H4740),NETWORKDAYS($H$3,H4739,holiday!$B$2:$B$10),0)))</f>
        <v/>
      </c>
      <c r="O4739" t="str">
        <f>IF(ISBLANK(A4739),"",SUMIF($A$3:$A4739,O$2,$B$3:$B4739))</f>
        <v/>
      </c>
      <c r="P4739" t="str">
        <f>IF(ISBLANK(A4739),"",SUMIF($A$3:$A4739,P$2,$B$3:$B4739))</f>
        <v/>
      </c>
      <c r="Q4739" t="str">
        <f>IF(ISBLANK(A4739),"",SUMIF($A$3:$A4739,Q$2,$B$3:$B4739))</f>
        <v/>
      </c>
      <c r="R4739" t="str">
        <f>IF(ISBLANK(A4739),"",SUMIF($A$3:$A4739,R$2,$B$3:$B4739))</f>
        <v/>
      </c>
      <c r="T4739" s="2" t="str">
        <f t="shared" si="595"/>
        <v/>
      </c>
      <c r="U4739" s="2" t="str">
        <f t="shared" si="596"/>
        <v/>
      </c>
      <c r="V4739" s="2" t="str">
        <f t="shared" si="597"/>
        <v/>
      </c>
      <c r="W4739" s="2" t="str">
        <f t="shared" si="598"/>
        <v/>
      </c>
    </row>
    <row r="4740" spans="8:23" x14ac:dyDescent="0.3">
      <c r="H4740" s="12">
        <f t="shared" ref="H4740:H4803" si="599">IF(ISBLANK(D4740),,LEFT(D4740,LEN(D4740)-6)*1)</f>
        <v>0</v>
      </c>
      <c r="I4740" s="2" t="str">
        <f t="shared" si="592"/>
        <v/>
      </c>
      <c r="J4740" s="2" t="str">
        <f>IF(ISBLANK(A4740),"",-SUM(I$3:I4740))</f>
        <v/>
      </c>
      <c r="K4740" s="2" t="str">
        <f t="shared" si="593"/>
        <v/>
      </c>
      <c r="L4740" s="7" t="str">
        <f t="shared" si="594"/>
        <v/>
      </c>
      <c r="M4740" s="7" t="str">
        <f>IF(ISBLANK(A4740),"",K4740/($M$1+SUM(K$3:K4739)))</f>
        <v/>
      </c>
      <c r="N4740" t="str">
        <f>IF(ISBLANK(A4740),"",IF(H4741=0,NETWORKDAYS($H$3,H4740,holiday!$B$2:$B$10),IF(DAY(H4740)&lt;DAY(H4741),NETWORKDAYS($H$3,H4740,holiday!$B$2:$B$10),0)))</f>
        <v/>
      </c>
      <c r="O4740" t="str">
        <f>IF(ISBLANK(A4740),"",SUMIF($A$3:$A4740,O$2,$B$3:$B4740))</f>
        <v/>
      </c>
      <c r="P4740" t="str">
        <f>IF(ISBLANK(A4740),"",SUMIF($A$3:$A4740,P$2,$B$3:$B4740))</f>
        <v/>
      </c>
      <c r="Q4740" t="str">
        <f>IF(ISBLANK(A4740),"",SUMIF($A$3:$A4740,Q$2,$B$3:$B4740))</f>
        <v/>
      </c>
      <c r="R4740" t="str">
        <f>IF(ISBLANK(A4740),"",SUMIF($A$3:$A4740,R$2,$B$3:$B4740))</f>
        <v/>
      </c>
      <c r="T4740" s="2" t="str">
        <f t="shared" si="595"/>
        <v/>
      </c>
      <c r="U4740" s="2" t="str">
        <f t="shared" si="596"/>
        <v/>
      </c>
      <c r="V4740" s="2" t="str">
        <f t="shared" si="597"/>
        <v/>
      </c>
      <c r="W4740" s="2" t="str">
        <f t="shared" si="598"/>
        <v/>
      </c>
    </row>
    <row r="4741" spans="8:23" x14ac:dyDescent="0.3">
      <c r="H4741" s="12">
        <f t="shared" si="599"/>
        <v>0</v>
      </c>
      <c r="I4741" s="2" t="str">
        <f t="shared" si="592"/>
        <v/>
      </c>
      <c r="J4741" s="2" t="str">
        <f>IF(ISBLANK(A4741),"",-SUM(I$3:I4741))</f>
        <v/>
      </c>
      <c r="K4741" s="2" t="str">
        <f t="shared" si="593"/>
        <v/>
      </c>
      <c r="L4741" s="7" t="str">
        <f t="shared" si="594"/>
        <v/>
      </c>
      <c r="M4741" s="7" t="str">
        <f>IF(ISBLANK(A4741),"",K4741/($M$1+SUM(K$3:K4740)))</f>
        <v/>
      </c>
      <c r="N4741" t="str">
        <f>IF(ISBLANK(A4741),"",IF(H4742=0,NETWORKDAYS($H$3,H4741,holiday!$B$2:$B$10),IF(DAY(H4741)&lt;DAY(H4742),NETWORKDAYS($H$3,H4741,holiday!$B$2:$B$10),0)))</f>
        <v/>
      </c>
      <c r="O4741" t="str">
        <f>IF(ISBLANK(A4741),"",SUMIF($A$3:$A4741,O$2,$B$3:$B4741))</f>
        <v/>
      </c>
      <c r="P4741" t="str">
        <f>IF(ISBLANK(A4741),"",SUMIF($A$3:$A4741,P$2,$B$3:$B4741))</f>
        <v/>
      </c>
      <c r="Q4741" t="str">
        <f>IF(ISBLANK(A4741),"",SUMIF($A$3:$A4741,Q$2,$B$3:$B4741))</f>
        <v/>
      </c>
      <c r="R4741" t="str">
        <f>IF(ISBLANK(A4741),"",SUMIF($A$3:$A4741,R$2,$B$3:$B4741))</f>
        <v/>
      </c>
      <c r="T4741" s="2" t="str">
        <f t="shared" si="595"/>
        <v/>
      </c>
      <c r="U4741" s="2" t="str">
        <f t="shared" si="596"/>
        <v/>
      </c>
      <c r="V4741" s="2" t="str">
        <f t="shared" si="597"/>
        <v/>
      </c>
      <c r="W4741" s="2" t="str">
        <f t="shared" si="598"/>
        <v/>
      </c>
    </row>
    <row r="4742" spans="8:23" x14ac:dyDescent="0.3">
      <c r="H4742" s="12">
        <f t="shared" si="599"/>
        <v>0</v>
      </c>
      <c r="I4742" s="2" t="str">
        <f t="shared" si="592"/>
        <v/>
      </c>
      <c r="J4742" s="2" t="str">
        <f>IF(ISBLANK(A4742),"",-SUM(I$3:I4742))</f>
        <v/>
      </c>
      <c r="K4742" s="2" t="str">
        <f t="shared" si="593"/>
        <v/>
      </c>
      <c r="L4742" s="7" t="str">
        <f t="shared" si="594"/>
        <v/>
      </c>
      <c r="M4742" s="7" t="str">
        <f>IF(ISBLANK(A4742),"",K4742/($M$1+SUM(K$3:K4741)))</f>
        <v/>
      </c>
      <c r="N4742" t="str">
        <f>IF(ISBLANK(A4742),"",IF(H4743=0,NETWORKDAYS($H$3,H4742,holiday!$B$2:$B$10),IF(DAY(H4742)&lt;DAY(H4743),NETWORKDAYS($H$3,H4742,holiday!$B$2:$B$10),0)))</f>
        <v/>
      </c>
      <c r="O4742" t="str">
        <f>IF(ISBLANK(A4742),"",SUMIF($A$3:$A4742,O$2,$B$3:$B4742))</f>
        <v/>
      </c>
      <c r="P4742" t="str">
        <f>IF(ISBLANK(A4742),"",SUMIF($A$3:$A4742,P$2,$B$3:$B4742))</f>
        <v/>
      </c>
      <c r="Q4742" t="str">
        <f>IF(ISBLANK(A4742),"",SUMIF($A$3:$A4742,Q$2,$B$3:$B4742))</f>
        <v/>
      </c>
      <c r="R4742" t="str">
        <f>IF(ISBLANK(A4742),"",SUMIF($A$3:$A4742,R$2,$B$3:$B4742))</f>
        <v/>
      </c>
      <c r="T4742" s="2" t="str">
        <f t="shared" si="595"/>
        <v/>
      </c>
      <c r="U4742" s="2" t="str">
        <f t="shared" si="596"/>
        <v/>
      </c>
      <c r="V4742" s="2" t="str">
        <f t="shared" si="597"/>
        <v/>
      </c>
      <c r="W4742" s="2" t="str">
        <f t="shared" si="598"/>
        <v/>
      </c>
    </row>
    <row r="4743" spans="8:23" x14ac:dyDescent="0.3">
      <c r="H4743" s="12">
        <f t="shared" si="599"/>
        <v>0</v>
      </c>
      <c r="I4743" s="2" t="str">
        <f t="shared" si="592"/>
        <v/>
      </c>
      <c r="J4743" s="2" t="str">
        <f>IF(ISBLANK(A4743),"",-SUM(I$3:I4743))</f>
        <v/>
      </c>
      <c r="K4743" s="2" t="str">
        <f t="shared" si="593"/>
        <v/>
      </c>
      <c r="L4743" s="7" t="str">
        <f t="shared" si="594"/>
        <v/>
      </c>
      <c r="M4743" s="7" t="str">
        <f>IF(ISBLANK(A4743),"",K4743/($M$1+SUM(K$3:K4742)))</f>
        <v/>
      </c>
      <c r="N4743" t="str">
        <f>IF(ISBLANK(A4743),"",IF(H4744=0,NETWORKDAYS($H$3,H4743,holiday!$B$2:$B$10),IF(DAY(H4743)&lt;DAY(H4744),NETWORKDAYS($H$3,H4743,holiday!$B$2:$B$10),0)))</f>
        <v/>
      </c>
      <c r="O4743" t="str">
        <f>IF(ISBLANK(A4743),"",SUMIF($A$3:$A4743,O$2,$B$3:$B4743))</f>
        <v/>
      </c>
      <c r="P4743" t="str">
        <f>IF(ISBLANK(A4743),"",SUMIF($A$3:$A4743,P$2,$B$3:$B4743))</f>
        <v/>
      </c>
      <c r="Q4743" t="str">
        <f>IF(ISBLANK(A4743),"",SUMIF($A$3:$A4743,Q$2,$B$3:$B4743))</f>
        <v/>
      </c>
      <c r="R4743" t="str">
        <f>IF(ISBLANK(A4743),"",SUMIF($A$3:$A4743,R$2,$B$3:$B4743))</f>
        <v/>
      </c>
      <c r="T4743" s="2" t="str">
        <f t="shared" si="595"/>
        <v/>
      </c>
      <c r="U4743" s="2" t="str">
        <f t="shared" si="596"/>
        <v/>
      </c>
      <c r="V4743" s="2" t="str">
        <f t="shared" si="597"/>
        <v/>
      </c>
      <c r="W4743" s="2" t="str">
        <f t="shared" si="598"/>
        <v/>
      </c>
    </row>
    <row r="4744" spans="8:23" x14ac:dyDescent="0.3">
      <c r="H4744" s="12">
        <f t="shared" si="599"/>
        <v>0</v>
      </c>
      <c r="I4744" s="2" t="str">
        <f t="shared" si="592"/>
        <v/>
      </c>
      <c r="J4744" s="2" t="str">
        <f>IF(ISBLANK(A4744),"",-SUM(I$3:I4744))</f>
        <v/>
      </c>
      <c r="K4744" s="2" t="str">
        <f t="shared" si="593"/>
        <v/>
      </c>
      <c r="L4744" s="7" t="str">
        <f t="shared" si="594"/>
        <v/>
      </c>
      <c r="M4744" s="7" t="str">
        <f>IF(ISBLANK(A4744),"",K4744/($M$1+SUM(K$3:K4743)))</f>
        <v/>
      </c>
      <c r="N4744" t="str">
        <f>IF(ISBLANK(A4744),"",IF(H4745=0,NETWORKDAYS($H$3,H4744,holiday!$B$2:$B$10),IF(DAY(H4744)&lt;DAY(H4745),NETWORKDAYS($H$3,H4744,holiday!$B$2:$B$10),0)))</f>
        <v/>
      </c>
      <c r="O4744" t="str">
        <f>IF(ISBLANK(A4744),"",SUMIF($A$3:$A4744,O$2,$B$3:$B4744))</f>
        <v/>
      </c>
      <c r="P4744" t="str">
        <f>IF(ISBLANK(A4744),"",SUMIF($A$3:$A4744,P$2,$B$3:$B4744))</f>
        <v/>
      </c>
      <c r="Q4744" t="str">
        <f>IF(ISBLANK(A4744),"",SUMIF($A$3:$A4744,Q$2,$B$3:$B4744))</f>
        <v/>
      </c>
      <c r="R4744" t="str">
        <f>IF(ISBLANK(A4744),"",SUMIF($A$3:$A4744,R$2,$B$3:$B4744))</f>
        <v/>
      </c>
      <c r="T4744" s="2" t="str">
        <f t="shared" si="595"/>
        <v/>
      </c>
      <c r="U4744" s="2" t="str">
        <f t="shared" si="596"/>
        <v/>
      </c>
      <c r="V4744" s="2" t="str">
        <f t="shared" si="597"/>
        <v/>
      </c>
      <c r="W4744" s="2" t="str">
        <f t="shared" si="598"/>
        <v/>
      </c>
    </row>
    <row r="4745" spans="8:23" x14ac:dyDescent="0.3">
      <c r="H4745" s="12">
        <f t="shared" si="599"/>
        <v>0</v>
      </c>
      <c r="I4745" s="2" t="str">
        <f t="shared" si="592"/>
        <v/>
      </c>
      <c r="J4745" s="2" t="str">
        <f>IF(ISBLANK(A4745),"",-SUM(I$3:I4745))</f>
        <v/>
      </c>
      <c r="K4745" s="2" t="str">
        <f t="shared" si="593"/>
        <v/>
      </c>
      <c r="L4745" s="7" t="str">
        <f t="shared" si="594"/>
        <v/>
      </c>
      <c r="M4745" s="7" t="str">
        <f>IF(ISBLANK(A4745),"",K4745/($M$1+SUM(K$3:K4744)))</f>
        <v/>
      </c>
      <c r="N4745" t="str">
        <f>IF(ISBLANK(A4745),"",IF(H4746=0,NETWORKDAYS($H$3,H4745,holiday!$B$2:$B$10),IF(DAY(H4745)&lt;DAY(H4746),NETWORKDAYS($H$3,H4745,holiday!$B$2:$B$10),0)))</f>
        <v/>
      </c>
      <c r="O4745" t="str">
        <f>IF(ISBLANK(A4745),"",SUMIF($A$3:$A4745,O$2,$B$3:$B4745))</f>
        <v/>
      </c>
      <c r="P4745" t="str">
        <f>IF(ISBLANK(A4745),"",SUMIF($A$3:$A4745,P$2,$B$3:$B4745))</f>
        <v/>
      </c>
      <c r="Q4745" t="str">
        <f>IF(ISBLANK(A4745),"",SUMIF($A$3:$A4745,Q$2,$B$3:$B4745))</f>
        <v/>
      </c>
      <c r="R4745" t="str">
        <f>IF(ISBLANK(A4745),"",SUMIF($A$3:$A4745,R$2,$B$3:$B4745))</f>
        <v/>
      </c>
      <c r="T4745" s="2" t="str">
        <f t="shared" si="595"/>
        <v/>
      </c>
      <c r="U4745" s="2" t="str">
        <f t="shared" si="596"/>
        <v/>
      </c>
      <c r="V4745" s="2" t="str">
        <f t="shared" si="597"/>
        <v/>
      </c>
      <c r="W4745" s="2" t="str">
        <f t="shared" si="598"/>
        <v/>
      </c>
    </row>
    <row r="4746" spans="8:23" x14ac:dyDescent="0.3">
      <c r="H4746" s="12">
        <f t="shared" si="599"/>
        <v>0</v>
      </c>
      <c r="I4746" s="2" t="str">
        <f t="shared" si="592"/>
        <v/>
      </c>
      <c r="J4746" s="2" t="str">
        <f>IF(ISBLANK(A4746),"",-SUM(I$3:I4746))</f>
        <v/>
      </c>
      <c r="K4746" s="2" t="str">
        <f t="shared" si="593"/>
        <v/>
      </c>
      <c r="L4746" s="7" t="str">
        <f t="shared" si="594"/>
        <v/>
      </c>
      <c r="M4746" s="7" t="str">
        <f>IF(ISBLANK(A4746),"",K4746/($M$1+SUM(K$3:K4745)))</f>
        <v/>
      </c>
      <c r="N4746" t="str">
        <f>IF(ISBLANK(A4746),"",IF(H4747=0,NETWORKDAYS($H$3,H4746,holiday!$B$2:$B$10),IF(DAY(H4746)&lt;DAY(H4747),NETWORKDAYS($H$3,H4746,holiday!$B$2:$B$10),0)))</f>
        <v/>
      </c>
      <c r="O4746" t="str">
        <f>IF(ISBLANK(A4746),"",SUMIF($A$3:$A4746,O$2,$B$3:$B4746))</f>
        <v/>
      </c>
      <c r="P4746" t="str">
        <f>IF(ISBLANK(A4746),"",SUMIF($A$3:$A4746,P$2,$B$3:$B4746))</f>
        <v/>
      </c>
      <c r="Q4746" t="str">
        <f>IF(ISBLANK(A4746),"",SUMIF($A$3:$A4746,Q$2,$B$3:$B4746))</f>
        <v/>
      </c>
      <c r="R4746" t="str">
        <f>IF(ISBLANK(A4746),"",SUMIF($A$3:$A4746,R$2,$B$3:$B4746))</f>
        <v/>
      </c>
      <c r="T4746" s="2" t="str">
        <f t="shared" si="595"/>
        <v/>
      </c>
      <c r="U4746" s="2" t="str">
        <f t="shared" si="596"/>
        <v/>
      </c>
      <c r="V4746" s="2" t="str">
        <f t="shared" si="597"/>
        <v/>
      </c>
      <c r="W4746" s="2" t="str">
        <f t="shared" si="598"/>
        <v/>
      </c>
    </row>
    <row r="4747" spans="8:23" x14ac:dyDescent="0.3">
      <c r="H4747" s="12">
        <f t="shared" si="599"/>
        <v>0</v>
      </c>
      <c r="I4747" s="2" t="str">
        <f t="shared" si="592"/>
        <v/>
      </c>
      <c r="J4747" s="2" t="str">
        <f>IF(ISBLANK(A4747),"",-SUM(I$3:I4747))</f>
        <v/>
      </c>
      <c r="K4747" s="2" t="str">
        <f t="shared" si="593"/>
        <v/>
      </c>
      <c r="L4747" s="7" t="str">
        <f t="shared" si="594"/>
        <v/>
      </c>
      <c r="M4747" s="7" t="str">
        <f>IF(ISBLANK(A4747),"",K4747/($M$1+SUM(K$3:K4746)))</f>
        <v/>
      </c>
      <c r="N4747" t="str">
        <f>IF(ISBLANK(A4747),"",IF(H4748=0,NETWORKDAYS($H$3,H4747,holiday!$B$2:$B$10),IF(DAY(H4747)&lt;DAY(H4748),NETWORKDAYS($H$3,H4747,holiday!$B$2:$B$10),0)))</f>
        <v/>
      </c>
      <c r="O4747" t="str">
        <f>IF(ISBLANK(A4747),"",SUMIF($A$3:$A4747,O$2,$B$3:$B4747))</f>
        <v/>
      </c>
      <c r="P4747" t="str">
        <f>IF(ISBLANK(A4747),"",SUMIF($A$3:$A4747,P$2,$B$3:$B4747))</f>
        <v/>
      </c>
      <c r="Q4747" t="str">
        <f>IF(ISBLANK(A4747),"",SUMIF($A$3:$A4747,Q$2,$B$3:$B4747))</f>
        <v/>
      </c>
      <c r="R4747" t="str">
        <f>IF(ISBLANK(A4747),"",SUMIF($A$3:$A4747,R$2,$B$3:$B4747))</f>
        <v/>
      </c>
      <c r="T4747" s="2" t="str">
        <f t="shared" si="595"/>
        <v/>
      </c>
      <c r="U4747" s="2" t="str">
        <f t="shared" si="596"/>
        <v/>
      </c>
      <c r="V4747" s="2" t="str">
        <f t="shared" si="597"/>
        <v/>
      </c>
      <c r="W4747" s="2" t="str">
        <f t="shared" si="598"/>
        <v/>
      </c>
    </row>
    <row r="4748" spans="8:23" x14ac:dyDescent="0.3">
      <c r="H4748" s="12">
        <f t="shared" si="599"/>
        <v>0</v>
      </c>
      <c r="I4748" s="2" t="str">
        <f t="shared" si="592"/>
        <v/>
      </c>
      <c r="J4748" s="2" t="str">
        <f>IF(ISBLANK(A4748),"",-SUM(I$3:I4748))</f>
        <v/>
      </c>
      <c r="K4748" s="2" t="str">
        <f t="shared" si="593"/>
        <v/>
      </c>
      <c r="L4748" s="7" t="str">
        <f t="shared" si="594"/>
        <v/>
      </c>
      <c r="M4748" s="7" t="str">
        <f>IF(ISBLANK(A4748),"",K4748/($M$1+SUM(K$3:K4747)))</f>
        <v/>
      </c>
      <c r="N4748" t="str">
        <f>IF(ISBLANK(A4748),"",IF(H4749=0,NETWORKDAYS($H$3,H4748,holiday!$B$2:$B$10),IF(DAY(H4748)&lt;DAY(H4749),NETWORKDAYS($H$3,H4748,holiday!$B$2:$B$10),0)))</f>
        <v/>
      </c>
      <c r="O4748" t="str">
        <f>IF(ISBLANK(A4748),"",SUMIF($A$3:$A4748,O$2,$B$3:$B4748))</f>
        <v/>
      </c>
      <c r="P4748" t="str">
        <f>IF(ISBLANK(A4748),"",SUMIF($A$3:$A4748,P$2,$B$3:$B4748))</f>
        <v/>
      </c>
      <c r="Q4748" t="str">
        <f>IF(ISBLANK(A4748),"",SUMIF($A$3:$A4748,Q$2,$B$3:$B4748))</f>
        <v/>
      </c>
      <c r="R4748" t="str">
        <f>IF(ISBLANK(A4748),"",SUMIF($A$3:$A4748,R$2,$B$3:$B4748))</f>
        <v/>
      </c>
      <c r="T4748" s="2" t="str">
        <f t="shared" si="595"/>
        <v/>
      </c>
      <c r="U4748" s="2" t="str">
        <f t="shared" si="596"/>
        <v/>
      </c>
      <c r="V4748" s="2" t="str">
        <f t="shared" si="597"/>
        <v/>
      </c>
      <c r="W4748" s="2" t="str">
        <f t="shared" si="598"/>
        <v/>
      </c>
    </row>
    <row r="4749" spans="8:23" x14ac:dyDescent="0.3">
      <c r="H4749" s="12">
        <f t="shared" si="599"/>
        <v>0</v>
      </c>
      <c r="I4749" s="2" t="str">
        <f t="shared" si="592"/>
        <v/>
      </c>
      <c r="J4749" s="2" t="str">
        <f>IF(ISBLANK(A4749),"",-SUM(I$3:I4749))</f>
        <v/>
      </c>
      <c r="K4749" s="2" t="str">
        <f t="shared" si="593"/>
        <v/>
      </c>
      <c r="L4749" s="7" t="str">
        <f t="shared" si="594"/>
        <v/>
      </c>
      <c r="M4749" s="7" t="str">
        <f>IF(ISBLANK(A4749),"",K4749/($M$1+SUM(K$3:K4748)))</f>
        <v/>
      </c>
      <c r="N4749" t="str">
        <f>IF(ISBLANK(A4749),"",IF(H4750=0,NETWORKDAYS($H$3,H4749,holiday!$B$2:$B$10),IF(DAY(H4749)&lt;DAY(H4750),NETWORKDAYS($H$3,H4749,holiday!$B$2:$B$10),0)))</f>
        <v/>
      </c>
      <c r="O4749" t="str">
        <f>IF(ISBLANK(A4749),"",SUMIF($A$3:$A4749,O$2,$B$3:$B4749))</f>
        <v/>
      </c>
      <c r="P4749" t="str">
        <f>IF(ISBLANK(A4749),"",SUMIF($A$3:$A4749,P$2,$B$3:$B4749))</f>
        <v/>
      </c>
      <c r="Q4749" t="str">
        <f>IF(ISBLANK(A4749),"",SUMIF($A$3:$A4749,Q$2,$B$3:$B4749))</f>
        <v/>
      </c>
      <c r="R4749" t="str">
        <f>IF(ISBLANK(A4749),"",SUMIF($A$3:$A4749,R$2,$B$3:$B4749))</f>
        <v/>
      </c>
      <c r="T4749" s="2" t="str">
        <f t="shared" si="595"/>
        <v/>
      </c>
      <c r="U4749" s="2" t="str">
        <f t="shared" si="596"/>
        <v/>
      </c>
      <c r="V4749" s="2" t="str">
        <f t="shared" si="597"/>
        <v/>
      </c>
      <c r="W4749" s="2" t="str">
        <f t="shared" si="598"/>
        <v/>
      </c>
    </row>
    <row r="4750" spans="8:23" x14ac:dyDescent="0.3">
      <c r="H4750" s="12">
        <f t="shared" si="599"/>
        <v>0</v>
      </c>
      <c r="I4750" s="2" t="str">
        <f t="shared" si="592"/>
        <v/>
      </c>
      <c r="J4750" s="2" t="str">
        <f>IF(ISBLANK(A4750),"",-SUM(I$3:I4750))</f>
        <v/>
      </c>
      <c r="K4750" s="2" t="str">
        <f t="shared" si="593"/>
        <v/>
      </c>
      <c r="L4750" s="7" t="str">
        <f t="shared" si="594"/>
        <v/>
      </c>
      <c r="M4750" s="7" t="str">
        <f>IF(ISBLANK(A4750),"",K4750/($M$1+SUM(K$3:K4749)))</f>
        <v/>
      </c>
      <c r="N4750" t="str">
        <f>IF(ISBLANK(A4750),"",IF(H4751=0,NETWORKDAYS($H$3,H4750,holiday!$B$2:$B$10),IF(DAY(H4750)&lt;DAY(H4751),NETWORKDAYS($H$3,H4750,holiday!$B$2:$B$10),0)))</f>
        <v/>
      </c>
      <c r="O4750" t="str">
        <f>IF(ISBLANK(A4750),"",SUMIF($A$3:$A4750,O$2,$B$3:$B4750))</f>
        <v/>
      </c>
      <c r="P4750" t="str">
        <f>IF(ISBLANK(A4750),"",SUMIF($A$3:$A4750,P$2,$B$3:$B4750))</f>
        <v/>
      </c>
      <c r="Q4750" t="str">
        <f>IF(ISBLANK(A4750),"",SUMIF($A$3:$A4750,Q$2,$B$3:$B4750))</f>
        <v/>
      </c>
      <c r="R4750" t="str">
        <f>IF(ISBLANK(A4750),"",SUMIF($A$3:$A4750,R$2,$B$3:$B4750))</f>
        <v/>
      </c>
      <c r="T4750" s="2" t="str">
        <f t="shared" si="595"/>
        <v/>
      </c>
      <c r="U4750" s="2" t="str">
        <f t="shared" si="596"/>
        <v/>
      </c>
      <c r="V4750" s="2" t="str">
        <f t="shared" si="597"/>
        <v/>
      </c>
      <c r="W4750" s="2" t="str">
        <f t="shared" si="598"/>
        <v/>
      </c>
    </row>
    <row r="4751" spans="8:23" x14ac:dyDescent="0.3">
      <c r="H4751" s="12">
        <f t="shared" si="599"/>
        <v>0</v>
      </c>
      <c r="I4751" s="2" t="str">
        <f t="shared" si="592"/>
        <v/>
      </c>
      <c r="J4751" s="2" t="str">
        <f>IF(ISBLANK(A4751),"",-SUM(I$3:I4751))</f>
        <v/>
      </c>
      <c r="K4751" s="2" t="str">
        <f t="shared" si="593"/>
        <v/>
      </c>
      <c r="L4751" s="7" t="str">
        <f t="shared" si="594"/>
        <v/>
      </c>
      <c r="M4751" s="7" t="str">
        <f>IF(ISBLANK(A4751),"",K4751/($M$1+SUM(K$3:K4750)))</f>
        <v/>
      </c>
      <c r="N4751" t="str">
        <f>IF(ISBLANK(A4751),"",IF(H4752=0,NETWORKDAYS($H$3,H4751,holiday!$B$2:$B$10),IF(DAY(H4751)&lt;DAY(H4752),NETWORKDAYS($H$3,H4751,holiday!$B$2:$B$10),0)))</f>
        <v/>
      </c>
      <c r="O4751" t="str">
        <f>IF(ISBLANK(A4751),"",SUMIF($A$3:$A4751,O$2,$B$3:$B4751))</f>
        <v/>
      </c>
      <c r="P4751" t="str">
        <f>IF(ISBLANK(A4751),"",SUMIF($A$3:$A4751,P$2,$B$3:$B4751))</f>
        <v/>
      </c>
      <c r="Q4751" t="str">
        <f>IF(ISBLANK(A4751),"",SUMIF($A$3:$A4751,Q$2,$B$3:$B4751))</f>
        <v/>
      </c>
      <c r="R4751" t="str">
        <f>IF(ISBLANK(A4751),"",SUMIF($A$3:$A4751,R$2,$B$3:$B4751))</f>
        <v/>
      </c>
      <c r="T4751" s="2" t="str">
        <f t="shared" si="595"/>
        <v/>
      </c>
      <c r="U4751" s="2" t="str">
        <f t="shared" si="596"/>
        <v/>
      </c>
      <c r="V4751" s="2" t="str">
        <f t="shared" si="597"/>
        <v/>
      </c>
      <c r="W4751" s="2" t="str">
        <f t="shared" si="598"/>
        <v/>
      </c>
    </row>
    <row r="4752" spans="8:23" x14ac:dyDescent="0.3">
      <c r="H4752" s="12">
        <f t="shared" si="599"/>
        <v>0</v>
      </c>
      <c r="I4752" s="2" t="str">
        <f t="shared" si="592"/>
        <v/>
      </c>
      <c r="J4752" s="2" t="str">
        <f>IF(ISBLANK(A4752),"",-SUM(I$3:I4752))</f>
        <v/>
      </c>
      <c r="K4752" s="2" t="str">
        <f t="shared" si="593"/>
        <v/>
      </c>
      <c r="L4752" s="7" t="str">
        <f t="shared" si="594"/>
        <v/>
      </c>
      <c r="M4752" s="7" t="str">
        <f>IF(ISBLANK(A4752),"",K4752/($M$1+SUM(K$3:K4751)))</f>
        <v/>
      </c>
      <c r="N4752" t="str">
        <f>IF(ISBLANK(A4752),"",IF(H4753=0,NETWORKDAYS($H$3,H4752,holiday!$B$2:$B$10),IF(DAY(H4752)&lt;DAY(H4753),NETWORKDAYS($H$3,H4752,holiday!$B$2:$B$10),0)))</f>
        <v/>
      </c>
      <c r="O4752" t="str">
        <f>IF(ISBLANK(A4752),"",SUMIF($A$3:$A4752,O$2,$B$3:$B4752))</f>
        <v/>
      </c>
      <c r="P4752" t="str">
        <f>IF(ISBLANK(A4752),"",SUMIF($A$3:$A4752,P$2,$B$3:$B4752))</f>
        <v/>
      </c>
      <c r="Q4752" t="str">
        <f>IF(ISBLANK(A4752),"",SUMIF($A$3:$A4752,Q$2,$B$3:$B4752))</f>
        <v/>
      </c>
      <c r="R4752" t="str">
        <f>IF(ISBLANK(A4752),"",SUMIF($A$3:$A4752,R$2,$B$3:$B4752))</f>
        <v/>
      </c>
      <c r="T4752" s="2" t="str">
        <f t="shared" si="595"/>
        <v/>
      </c>
      <c r="U4752" s="2" t="str">
        <f t="shared" si="596"/>
        <v/>
      </c>
      <c r="V4752" s="2" t="str">
        <f t="shared" si="597"/>
        <v/>
      </c>
      <c r="W4752" s="2" t="str">
        <f t="shared" si="598"/>
        <v/>
      </c>
    </row>
    <row r="4753" spans="8:23" x14ac:dyDescent="0.3">
      <c r="H4753" s="12">
        <f t="shared" si="599"/>
        <v>0</v>
      </c>
      <c r="I4753" s="2" t="str">
        <f t="shared" si="592"/>
        <v/>
      </c>
      <c r="J4753" s="2" t="str">
        <f>IF(ISBLANK(A4753),"",-SUM(I$3:I4753))</f>
        <v/>
      </c>
      <c r="K4753" s="2" t="str">
        <f t="shared" si="593"/>
        <v/>
      </c>
      <c r="L4753" s="7" t="str">
        <f t="shared" si="594"/>
        <v/>
      </c>
      <c r="M4753" s="7" t="str">
        <f>IF(ISBLANK(A4753),"",K4753/($M$1+SUM(K$3:K4752)))</f>
        <v/>
      </c>
      <c r="N4753" t="str">
        <f>IF(ISBLANK(A4753),"",IF(H4754=0,NETWORKDAYS($H$3,H4753,holiday!$B$2:$B$10),IF(DAY(H4753)&lt;DAY(H4754),NETWORKDAYS($H$3,H4753,holiday!$B$2:$B$10),0)))</f>
        <v/>
      </c>
      <c r="O4753" t="str">
        <f>IF(ISBLANK(A4753),"",SUMIF($A$3:$A4753,O$2,$B$3:$B4753))</f>
        <v/>
      </c>
      <c r="P4753" t="str">
        <f>IF(ISBLANK(A4753),"",SUMIF($A$3:$A4753,P$2,$B$3:$B4753))</f>
        <v/>
      </c>
      <c r="Q4753" t="str">
        <f>IF(ISBLANK(A4753),"",SUMIF($A$3:$A4753,Q$2,$B$3:$B4753))</f>
        <v/>
      </c>
      <c r="R4753" t="str">
        <f>IF(ISBLANK(A4753),"",SUMIF($A$3:$A4753,R$2,$B$3:$B4753))</f>
        <v/>
      </c>
      <c r="T4753" s="2" t="str">
        <f t="shared" si="595"/>
        <v/>
      </c>
      <c r="U4753" s="2" t="str">
        <f t="shared" si="596"/>
        <v/>
      </c>
      <c r="V4753" s="2" t="str">
        <f t="shared" si="597"/>
        <v/>
      </c>
      <c r="W4753" s="2" t="str">
        <f t="shared" si="598"/>
        <v/>
      </c>
    </row>
    <row r="4754" spans="8:23" x14ac:dyDescent="0.3">
      <c r="H4754" s="12">
        <f t="shared" si="599"/>
        <v>0</v>
      </c>
      <c r="I4754" s="2" t="str">
        <f t="shared" si="592"/>
        <v/>
      </c>
      <c r="J4754" s="2" t="str">
        <f>IF(ISBLANK(A4754),"",-SUM(I$3:I4754))</f>
        <v/>
      </c>
      <c r="K4754" s="2" t="str">
        <f t="shared" si="593"/>
        <v/>
      </c>
      <c r="L4754" s="7" t="str">
        <f t="shared" si="594"/>
        <v/>
      </c>
      <c r="M4754" s="7" t="str">
        <f>IF(ISBLANK(A4754),"",K4754/($M$1+SUM(K$3:K4753)))</f>
        <v/>
      </c>
      <c r="N4754" t="str">
        <f>IF(ISBLANK(A4754),"",IF(H4755=0,NETWORKDAYS($H$3,H4754,holiday!$B$2:$B$10),IF(DAY(H4754)&lt;DAY(H4755),NETWORKDAYS($H$3,H4754,holiday!$B$2:$B$10),0)))</f>
        <v/>
      </c>
      <c r="O4754" t="str">
        <f>IF(ISBLANK(A4754),"",SUMIF($A$3:$A4754,O$2,$B$3:$B4754))</f>
        <v/>
      </c>
      <c r="P4754" t="str">
        <f>IF(ISBLANK(A4754),"",SUMIF($A$3:$A4754,P$2,$B$3:$B4754))</f>
        <v/>
      </c>
      <c r="Q4754" t="str">
        <f>IF(ISBLANK(A4754),"",SUMIF($A$3:$A4754,Q$2,$B$3:$B4754))</f>
        <v/>
      </c>
      <c r="R4754" t="str">
        <f>IF(ISBLANK(A4754),"",SUMIF($A$3:$A4754,R$2,$B$3:$B4754))</f>
        <v/>
      </c>
      <c r="T4754" s="2" t="str">
        <f t="shared" si="595"/>
        <v/>
      </c>
      <c r="U4754" s="2" t="str">
        <f t="shared" si="596"/>
        <v/>
      </c>
      <c r="V4754" s="2" t="str">
        <f t="shared" si="597"/>
        <v/>
      </c>
      <c r="W4754" s="2" t="str">
        <f t="shared" si="598"/>
        <v/>
      </c>
    </row>
    <row r="4755" spans="8:23" x14ac:dyDescent="0.3">
      <c r="H4755" s="12">
        <f t="shared" si="599"/>
        <v>0</v>
      </c>
      <c r="I4755" s="2" t="str">
        <f t="shared" si="592"/>
        <v/>
      </c>
      <c r="J4755" s="2" t="str">
        <f>IF(ISBLANK(A4755),"",-SUM(I$3:I4755))</f>
        <v/>
      </c>
      <c r="K4755" s="2" t="str">
        <f t="shared" si="593"/>
        <v/>
      </c>
      <c r="L4755" s="7" t="str">
        <f t="shared" si="594"/>
        <v/>
      </c>
      <c r="M4755" s="7" t="str">
        <f>IF(ISBLANK(A4755),"",K4755/($M$1+SUM(K$3:K4754)))</f>
        <v/>
      </c>
      <c r="N4755" t="str">
        <f>IF(ISBLANK(A4755),"",IF(H4756=0,NETWORKDAYS($H$3,H4755,holiday!$B$2:$B$10),IF(DAY(H4755)&lt;DAY(H4756),NETWORKDAYS($H$3,H4755,holiday!$B$2:$B$10),0)))</f>
        <v/>
      </c>
      <c r="O4755" t="str">
        <f>IF(ISBLANK(A4755),"",SUMIF($A$3:$A4755,O$2,$B$3:$B4755))</f>
        <v/>
      </c>
      <c r="P4755" t="str">
        <f>IF(ISBLANK(A4755),"",SUMIF($A$3:$A4755,P$2,$B$3:$B4755))</f>
        <v/>
      </c>
      <c r="Q4755" t="str">
        <f>IF(ISBLANK(A4755),"",SUMIF($A$3:$A4755,Q$2,$B$3:$B4755))</f>
        <v/>
      </c>
      <c r="R4755" t="str">
        <f>IF(ISBLANK(A4755),"",SUMIF($A$3:$A4755,R$2,$B$3:$B4755))</f>
        <v/>
      </c>
      <c r="T4755" s="2" t="str">
        <f t="shared" si="595"/>
        <v/>
      </c>
      <c r="U4755" s="2" t="str">
        <f t="shared" si="596"/>
        <v/>
      </c>
      <c r="V4755" s="2" t="str">
        <f t="shared" si="597"/>
        <v/>
      </c>
      <c r="W4755" s="2" t="str">
        <f t="shared" si="598"/>
        <v/>
      </c>
    </row>
    <row r="4756" spans="8:23" x14ac:dyDescent="0.3">
      <c r="H4756" s="12">
        <f t="shared" si="599"/>
        <v>0</v>
      </c>
      <c r="I4756" s="2" t="str">
        <f t="shared" si="592"/>
        <v/>
      </c>
      <c r="J4756" s="2" t="str">
        <f>IF(ISBLANK(A4756),"",-SUM(I$3:I4756))</f>
        <v/>
      </c>
      <c r="K4756" s="2" t="str">
        <f t="shared" si="593"/>
        <v/>
      </c>
      <c r="L4756" s="7" t="str">
        <f t="shared" si="594"/>
        <v/>
      </c>
      <c r="M4756" s="7" t="str">
        <f>IF(ISBLANK(A4756),"",K4756/($M$1+SUM(K$3:K4755)))</f>
        <v/>
      </c>
      <c r="N4756" t="str">
        <f>IF(ISBLANK(A4756),"",IF(H4757=0,NETWORKDAYS($H$3,H4756,holiday!$B$2:$B$10),IF(DAY(H4756)&lt;DAY(H4757),NETWORKDAYS($H$3,H4756,holiday!$B$2:$B$10),0)))</f>
        <v/>
      </c>
      <c r="O4756" t="str">
        <f>IF(ISBLANK(A4756),"",SUMIF($A$3:$A4756,O$2,$B$3:$B4756))</f>
        <v/>
      </c>
      <c r="P4756" t="str">
        <f>IF(ISBLANK(A4756),"",SUMIF($A$3:$A4756,P$2,$B$3:$B4756))</f>
        <v/>
      </c>
      <c r="Q4756" t="str">
        <f>IF(ISBLANK(A4756),"",SUMIF($A$3:$A4756,Q$2,$B$3:$B4756))</f>
        <v/>
      </c>
      <c r="R4756" t="str">
        <f>IF(ISBLANK(A4756),"",SUMIF($A$3:$A4756,R$2,$B$3:$B4756))</f>
        <v/>
      </c>
      <c r="T4756" s="2" t="str">
        <f t="shared" si="595"/>
        <v/>
      </c>
      <c r="U4756" s="2" t="str">
        <f t="shared" si="596"/>
        <v/>
      </c>
      <c r="V4756" s="2" t="str">
        <f t="shared" si="597"/>
        <v/>
      </c>
      <c r="W4756" s="2" t="str">
        <f t="shared" si="598"/>
        <v/>
      </c>
    </row>
    <row r="4757" spans="8:23" x14ac:dyDescent="0.3">
      <c r="H4757" s="12">
        <f t="shared" si="599"/>
        <v>0</v>
      </c>
      <c r="I4757" s="2" t="str">
        <f t="shared" si="592"/>
        <v/>
      </c>
      <c r="J4757" s="2" t="str">
        <f>IF(ISBLANK(A4757),"",-SUM(I$3:I4757))</f>
        <v/>
      </c>
      <c r="K4757" s="2" t="str">
        <f t="shared" si="593"/>
        <v/>
      </c>
      <c r="L4757" s="7" t="str">
        <f t="shared" si="594"/>
        <v/>
      </c>
      <c r="M4757" s="7" t="str">
        <f>IF(ISBLANK(A4757),"",K4757/($M$1+SUM(K$3:K4756)))</f>
        <v/>
      </c>
      <c r="N4757" t="str">
        <f>IF(ISBLANK(A4757),"",IF(H4758=0,NETWORKDAYS($H$3,H4757,holiday!$B$2:$B$10),IF(DAY(H4757)&lt;DAY(H4758),NETWORKDAYS($H$3,H4757,holiday!$B$2:$B$10),0)))</f>
        <v/>
      </c>
      <c r="O4757" t="str">
        <f>IF(ISBLANK(A4757),"",SUMIF($A$3:$A4757,O$2,$B$3:$B4757))</f>
        <v/>
      </c>
      <c r="P4757" t="str">
        <f>IF(ISBLANK(A4757),"",SUMIF($A$3:$A4757,P$2,$B$3:$B4757))</f>
        <v/>
      </c>
      <c r="Q4757" t="str">
        <f>IF(ISBLANK(A4757),"",SUMIF($A$3:$A4757,Q$2,$B$3:$B4757))</f>
        <v/>
      </c>
      <c r="R4757" t="str">
        <f>IF(ISBLANK(A4757),"",SUMIF($A$3:$A4757,R$2,$B$3:$B4757))</f>
        <v/>
      </c>
      <c r="T4757" s="2" t="str">
        <f t="shared" si="595"/>
        <v/>
      </c>
      <c r="U4757" s="2" t="str">
        <f t="shared" si="596"/>
        <v/>
      </c>
      <c r="V4757" s="2" t="str">
        <f t="shared" si="597"/>
        <v/>
      </c>
      <c r="W4757" s="2" t="str">
        <f t="shared" si="598"/>
        <v/>
      </c>
    </row>
    <row r="4758" spans="8:23" x14ac:dyDescent="0.3">
      <c r="H4758" s="12">
        <f t="shared" si="599"/>
        <v>0</v>
      </c>
      <c r="I4758" s="2" t="str">
        <f t="shared" si="592"/>
        <v/>
      </c>
      <c r="J4758" s="2" t="str">
        <f>IF(ISBLANK(A4758),"",-SUM(I$3:I4758))</f>
        <v/>
      </c>
      <c r="K4758" s="2" t="str">
        <f t="shared" si="593"/>
        <v/>
      </c>
      <c r="L4758" s="7" t="str">
        <f t="shared" si="594"/>
        <v/>
      </c>
      <c r="M4758" s="7" t="str">
        <f>IF(ISBLANK(A4758),"",K4758/($M$1+SUM(K$3:K4757)))</f>
        <v/>
      </c>
      <c r="N4758" t="str">
        <f>IF(ISBLANK(A4758),"",IF(H4759=0,NETWORKDAYS($H$3,H4758,holiday!$B$2:$B$10),IF(DAY(H4758)&lt;DAY(H4759),NETWORKDAYS($H$3,H4758,holiday!$B$2:$B$10),0)))</f>
        <v/>
      </c>
      <c r="O4758" t="str">
        <f>IF(ISBLANK(A4758),"",SUMIF($A$3:$A4758,O$2,$B$3:$B4758))</f>
        <v/>
      </c>
      <c r="P4758" t="str">
        <f>IF(ISBLANK(A4758),"",SUMIF($A$3:$A4758,P$2,$B$3:$B4758))</f>
        <v/>
      </c>
      <c r="Q4758" t="str">
        <f>IF(ISBLANK(A4758),"",SUMIF($A$3:$A4758,Q$2,$B$3:$B4758))</f>
        <v/>
      </c>
      <c r="R4758" t="str">
        <f>IF(ISBLANK(A4758),"",SUMIF($A$3:$A4758,R$2,$B$3:$B4758))</f>
        <v/>
      </c>
      <c r="T4758" s="2" t="str">
        <f t="shared" si="595"/>
        <v/>
      </c>
      <c r="U4758" s="2" t="str">
        <f t="shared" si="596"/>
        <v/>
      </c>
      <c r="V4758" s="2" t="str">
        <f t="shared" si="597"/>
        <v/>
      </c>
      <c r="W4758" s="2" t="str">
        <f t="shared" si="598"/>
        <v/>
      </c>
    </row>
    <row r="4759" spans="8:23" x14ac:dyDescent="0.3">
      <c r="H4759" s="12">
        <f t="shared" si="599"/>
        <v>0</v>
      </c>
      <c r="I4759" s="2" t="str">
        <f t="shared" si="592"/>
        <v/>
      </c>
      <c r="J4759" s="2" t="str">
        <f>IF(ISBLANK(A4759),"",-SUM(I$3:I4759))</f>
        <v/>
      </c>
      <c r="K4759" s="2" t="str">
        <f t="shared" si="593"/>
        <v/>
      </c>
      <c r="L4759" s="7" t="str">
        <f t="shared" si="594"/>
        <v/>
      </c>
      <c r="M4759" s="7" t="str">
        <f>IF(ISBLANK(A4759),"",K4759/($M$1+SUM(K$3:K4758)))</f>
        <v/>
      </c>
      <c r="N4759" t="str">
        <f>IF(ISBLANK(A4759),"",IF(H4760=0,NETWORKDAYS($H$3,H4759,holiday!$B$2:$B$10),IF(DAY(H4759)&lt;DAY(H4760),NETWORKDAYS($H$3,H4759,holiday!$B$2:$B$10),0)))</f>
        <v/>
      </c>
      <c r="O4759" t="str">
        <f>IF(ISBLANK(A4759),"",SUMIF($A$3:$A4759,O$2,$B$3:$B4759))</f>
        <v/>
      </c>
      <c r="P4759" t="str">
        <f>IF(ISBLANK(A4759),"",SUMIF($A$3:$A4759,P$2,$B$3:$B4759))</f>
        <v/>
      </c>
      <c r="Q4759" t="str">
        <f>IF(ISBLANK(A4759),"",SUMIF($A$3:$A4759,Q$2,$B$3:$B4759))</f>
        <v/>
      </c>
      <c r="R4759" t="str">
        <f>IF(ISBLANK(A4759),"",SUMIF($A$3:$A4759,R$2,$B$3:$B4759))</f>
        <v/>
      </c>
      <c r="T4759" s="2" t="str">
        <f t="shared" si="595"/>
        <v/>
      </c>
      <c r="U4759" s="2" t="str">
        <f t="shared" si="596"/>
        <v/>
      </c>
      <c r="V4759" s="2" t="str">
        <f t="shared" si="597"/>
        <v/>
      </c>
      <c r="W4759" s="2" t="str">
        <f t="shared" si="598"/>
        <v/>
      </c>
    </row>
    <row r="4760" spans="8:23" x14ac:dyDescent="0.3">
      <c r="H4760" s="12">
        <f t="shared" si="599"/>
        <v>0</v>
      </c>
      <c r="I4760" s="2" t="str">
        <f t="shared" si="592"/>
        <v/>
      </c>
      <c r="J4760" s="2" t="str">
        <f>IF(ISBLANK(A4760),"",-SUM(I$3:I4760))</f>
        <v/>
      </c>
      <c r="K4760" s="2" t="str">
        <f t="shared" si="593"/>
        <v/>
      </c>
      <c r="L4760" s="7" t="str">
        <f t="shared" si="594"/>
        <v/>
      </c>
      <c r="M4760" s="7" t="str">
        <f>IF(ISBLANK(A4760),"",K4760/($M$1+SUM(K$3:K4759)))</f>
        <v/>
      </c>
      <c r="N4760" t="str">
        <f>IF(ISBLANK(A4760),"",IF(H4761=0,NETWORKDAYS($H$3,H4760,holiday!$B$2:$B$10),IF(DAY(H4760)&lt;DAY(H4761),NETWORKDAYS($H$3,H4760,holiday!$B$2:$B$10),0)))</f>
        <v/>
      </c>
      <c r="O4760" t="str">
        <f>IF(ISBLANK(A4760),"",SUMIF($A$3:$A4760,O$2,$B$3:$B4760))</f>
        <v/>
      </c>
      <c r="P4760" t="str">
        <f>IF(ISBLANK(A4760),"",SUMIF($A$3:$A4760,P$2,$B$3:$B4760))</f>
        <v/>
      </c>
      <c r="Q4760" t="str">
        <f>IF(ISBLANK(A4760),"",SUMIF($A$3:$A4760,Q$2,$B$3:$B4760))</f>
        <v/>
      </c>
      <c r="R4760" t="str">
        <f>IF(ISBLANK(A4760),"",SUMIF($A$3:$A4760,R$2,$B$3:$B4760))</f>
        <v/>
      </c>
      <c r="T4760" s="2" t="str">
        <f t="shared" si="595"/>
        <v/>
      </c>
      <c r="U4760" s="2" t="str">
        <f t="shared" si="596"/>
        <v/>
      </c>
      <c r="V4760" s="2" t="str">
        <f t="shared" si="597"/>
        <v/>
      </c>
      <c r="W4760" s="2" t="str">
        <f t="shared" si="598"/>
        <v/>
      </c>
    </row>
    <row r="4761" spans="8:23" x14ac:dyDescent="0.3">
      <c r="H4761" s="12">
        <f t="shared" si="599"/>
        <v>0</v>
      </c>
      <c r="I4761" s="2" t="str">
        <f t="shared" si="592"/>
        <v/>
      </c>
      <c r="J4761" s="2" t="str">
        <f>IF(ISBLANK(A4761),"",-SUM(I$3:I4761))</f>
        <v/>
      </c>
      <c r="K4761" s="2" t="str">
        <f t="shared" si="593"/>
        <v/>
      </c>
      <c r="L4761" s="7" t="str">
        <f t="shared" si="594"/>
        <v/>
      </c>
      <c r="M4761" s="7" t="str">
        <f>IF(ISBLANK(A4761),"",K4761/($M$1+SUM(K$3:K4760)))</f>
        <v/>
      </c>
      <c r="N4761" t="str">
        <f>IF(ISBLANK(A4761),"",IF(H4762=0,NETWORKDAYS($H$3,H4761,holiday!$B$2:$B$10),IF(DAY(H4761)&lt;DAY(H4762),NETWORKDAYS($H$3,H4761,holiday!$B$2:$B$10),0)))</f>
        <v/>
      </c>
      <c r="O4761" t="str">
        <f>IF(ISBLANK(A4761),"",SUMIF($A$3:$A4761,O$2,$B$3:$B4761))</f>
        <v/>
      </c>
      <c r="P4761" t="str">
        <f>IF(ISBLANK(A4761),"",SUMIF($A$3:$A4761,P$2,$B$3:$B4761))</f>
        <v/>
      </c>
      <c r="Q4761" t="str">
        <f>IF(ISBLANK(A4761),"",SUMIF($A$3:$A4761,Q$2,$B$3:$B4761))</f>
        <v/>
      </c>
      <c r="R4761" t="str">
        <f>IF(ISBLANK(A4761),"",SUMIF($A$3:$A4761,R$2,$B$3:$B4761))</f>
        <v/>
      </c>
      <c r="T4761" s="2" t="str">
        <f t="shared" si="595"/>
        <v/>
      </c>
      <c r="U4761" s="2" t="str">
        <f t="shared" si="596"/>
        <v/>
      </c>
      <c r="V4761" s="2" t="str">
        <f t="shared" si="597"/>
        <v/>
      </c>
      <c r="W4761" s="2" t="str">
        <f t="shared" si="598"/>
        <v/>
      </c>
    </row>
    <row r="4762" spans="8:23" x14ac:dyDescent="0.3">
      <c r="H4762" s="12">
        <f t="shared" si="599"/>
        <v>0</v>
      </c>
      <c r="I4762" s="2" t="str">
        <f t="shared" si="592"/>
        <v/>
      </c>
      <c r="J4762" s="2" t="str">
        <f>IF(ISBLANK(A4762),"",-SUM(I$3:I4762))</f>
        <v/>
      </c>
      <c r="K4762" s="2" t="str">
        <f t="shared" si="593"/>
        <v/>
      </c>
      <c r="L4762" s="7" t="str">
        <f t="shared" si="594"/>
        <v/>
      </c>
      <c r="M4762" s="7" t="str">
        <f>IF(ISBLANK(A4762),"",K4762/($M$1+SUM(K$3:K4761)))</f>
        <v/>
      </c>
      <c r="N4762" t="str">
        <f>IF(ISBLANK(A4762),"",IF(H4763=0,NETWORKDAYS($H$3,H4762,holiday!$B$2:$B$10),IF(DAY(H4762)&lt;DAY(H4763),NETWORKDAYS($H$3,H4762,holiday!$B$2:$B$10),0)))</f>
        <v/>
      </c>
      <c r="O4762" t="str">
        <f>IF(ISBLANK(A4762),"",SUMIF($A$3:$A4762,O$2,$B$3:$B4762))</f>
        <v/>
      </c>
      <c r="P4762" t="str">
        <f>IF(ISBLANK(A4762),"",SUMIF($A$3:$A4762,P$2,$B$3:$B4762))</f>
        <v/>
      </c>
      <c r="Q4762" t="str">
        <f>IF(ISBLANK(A4762),"",SUMIF($A$3:$A4762,Q$2,$B$3:$B4762))</f>
        <v/>
      </c>
      <c r="R4762" t="str">
        <f>IF(ISBLANK(A4762),"",SUMIF($A$3:$A4762,R$2,$B$3:$B4762))</f>
        <v/>
      </c>
      <c r="T4762" s="2" t="str">
        <f t="shared" si="595"/>
        <v/>
      </c>
      <c r="U4762" s="2" t="str">
        <f t="shared" si="596"/>
        <v/>
      </c>
      <c r="V4762" s="2" t="str">
        <f t="shared" si="597"/>
        <v/>
      </c>
      <c r="W4762" s="2" t="str">
        <f t="shared" si="598"/>
        <v/>
      </c>
    </row>
    <row r="4763" spans="8:23" x14ac:dyDescent="0.3">
      <c r="H4763" s="12">
        <f t="shared" si="599"/>
        <v>0</v>
      </c>
      <c r="I4763" s="2" t="str">
        <f t="shared" si="592"/>
        <v/>
      </c>
      <c r="J4763" s="2" t="str">
        <f>IF(ISBLANK(A4763),"",-SUM(I$3:I4763))</f>
        <v/>
      </c>
      <c r="K4763" s="2" t="str">
        <f t="shared" si="593"/>
        <v/>
      </c>
      <c r="L4763" s="7" t="str">
        <f t="shared" si="594"/>
        <v/>
      </c>
      <c r="M4763" s="7" t="str">
        <f>IF(ISBLANK(A4763),"",K4763/($M$1+SUM(K$3:K4762)))</f>
        <v/>
      </c>
      <c r="N4763" t="str">
        <f>IF(ISBLANK(A4763),"",IF(H4764=0,NETWORKDAYS($H$3,H4763,holiday!$B$2:$B$10),IF(DAY(H4763)&lt;DAY(H4764),NETWORKDAYS($H$3,H4763,holiday!$B$2:$B$10),0)))</f>
        <v/>
      </c>
      <c r="O4763" t="str">
        <f>IF(ISBLANK(A4763),"",SUMIF($A$3:$A4763,O$2,$B$3:$B4763))</f>
        <v/>
      </c>
      <c r="P4763" t="str">
        <f>IF(ISBLANK(A4763),"",SUMIF($A$3:$A4763,P$2,$B$3:$B4763))</f>
        <v/>
      </c>
      <c r="Q4763" t="str">
        <f>IF(ISBLANK(A4763),"",SUMIF($A$3:$A4763,Q$2,$B$3:$B4763))</f>
        <v/>
      </c>
      <c r="R4763" t="str">
        <f>IF(ISBLANK(A4763),"",SUMIF($A$3:$A4763,R$2,$B$3:$B4763))</f>
        <v/>
      </c>
      <c r="T4763" s="2" t="str">
        <f t="shared" si="595"/>
        <v/>
      </c>
      <c r="U4763" s="2" t="str">
        <f t="shared" si="596"/>
        <v/>
      </c>
      <c r="V4763" s="2" t="str">
        <f t="shared" si="597"/>
        <v/>
      </c>
      <c r="W4763" s="2" t="str">
        <f t="shared" si="598"/>
        <v/>
      </c>
    </row>
    <row r="4764" spans="8:23" x14ac:dyDescent="0.3">
      <c r="H4764" s="12">
        <f t="shared" si="599"/>
        <v>0</v>
      </c>
      <c r="I4764" s="2" t="str">
        <f t="shared" si="592"/>
        <v/>
      </c>
      <c r="J4764" s="2" t="str">
        <f>IF(ISBLANK(A4764),"",-SUM(I$3:I4764))</f>
        <v/>
      </c>
      <c r="K4764" s="2" t="str">
        <f t="shared" si="593"/>
        <v/>
      </c>
      <c r="L4764" s="7" t="str">
        <f t="shared" si="594"/>
        <v/>
      </c>
      <c r="M4764" s="7" t="str">
        <f>IF(ISBLANK(A4764),"",K4764/($M$1+SUM(K$3:K4763)))</f>
        <v/>
      </c>
      <c r="N4764" t="str">
        <f>IF(ISBLANK(A4764),"",IF(H4765=0,NETWORKDAYS($H$3,H4764,holiday!$B$2:$B$10),IF(DAY(H4764)&lt;DAY(H4765),NETWORKDAYS($H$3,H4764,holiday!$B$2:$B$10),0)))</f>
        <v/>
      </c>
      <c r="O4764" t="str">
        <f>IF(ISBLANK(A4764),"",SUMIF($A$3:$A4764,O$2,$B$3:$B4764))</f>
        <v/>
      </c>
      <c r="P4764" t="str">
        <f>IF(ISBLANK(A4764),"",SUMIF($A$3:$A4764,P$2,$B$3:$B4764))</f>
        <v/>
      </c>
      <c r="Q4764" t="str">
        <f>IF(ISBLANK(A4764),"",SUMIF($A$3:$A4764,Q$2,$B$3:$B4764))</f>
        <v/>
      </c>
      <c r="R4764" t="str">
        <f>IF(ISBLANK(A4764),"",SUMIF($A$3:$A4764,R$2,$B$3:$B4764))</f>
        <v/>
      </c>
      <c r="T4764" s="2" t="str">
        <f t="shared" si="595"/>
        <v/>
      </c>
      <c r="U4764" s="2" t="str">
        <f t="shared" si="596"/>
        <v/>
      </c>
      <c r="V4764" s="2" t="str">
        <f t="shared" si="597"/>
        <v/>
      </c>
      <c r="W4764" s="2" t="str">
        <f t="shared" si="598"/>
        <v/>
      </c>
    </row>
    <row r="4765" spans="8:23" x14ac:dyDescent="0.3">
      <c r="H4765" s="12">
        <f t="shared" si="599"/>
        <v>0</v>
      </c>
      <c r="I4765" s="2" t="str">
        <f t="shared" si="592"/>
        <v/>
      </c>
      <c r="J4765" s="2" t="str">
        <f>IF(ISBLANK(A4765),"",-SUM(I$3:I4765))</f>
        <v/>
      </c>
      <c r="K4765" s="2" t="str">
        <f t="shared" si="593"/>
        <v/>
      </c>
      <c r="L4765" s="7" t="str">
        <f t="shared" si="594"/>
        <v/>
      </c>
      <c r="M4765" s="7" t="str">
        <f>IF(ISBLANK(A4765),"",K4765/($M$1+SUM(K$3:K4764)))</f>
        <v/>
      </c>
      <c r="N4765" t="str">
        <f>IF(ISBLANK(A4765),"",IF(H4766=0,NETWORKDAYS($H$3,H4765,holiday!$B$2:$B$10),IF(DAY(H4765)&lt;DAY(H4766),NETWORKDAYS($H$3,H4765,holiday!$B$2:$B$10),0)))</f>
        <v/>
      </c>
      <c r="O4765" t="str">
        <f>IF(ISBLANK(A4765),"",SUMIF($A$3:$A4765,O$2,$B$3:$B4765))</f>
        <v/>
      </c>
      <c r="P4765" t="str">
        <f>IF(ISBLANK(A4765),"",SUMIF($A$3:$A4765,P$2,$B$3:$B4765))</f>
        <v/>
      </c>
      <c r="Q4765" t="str">
        <f>IF(ISBLANK(A4765),"",SUMIF($A$3:$A4765,Q$2,$B$3:$B4765))</f>
        <v/>
      </c>
      <c r="R4765" t="str">
        <f>IF(ISBLANK(A4765),"",SUMIF($A$3:$A4765,R$2,$B$3:$B4765))</f>
        <v/>
      </c>
      <c r="T4765" s="2" t="str">
        <f t="shared" si="595"/>
        <v/>
      </c>
      <c r="U4765" s="2" t="str">
        <f t="shared" si="596"/>
        <v/>
      </c>
      <c r="V4765" s="2" t="str">
        <f t="shared" si="597"/>
        <v/>
      </c>
      <c r="W4765" s="2" t="str">
        <f t="shared" si="598"/>
        <v/>
      </c>
    </row>
    <row r="4766" spans="8:23" x14ac:dyDescent="0.3">
      <c r="H4766" s="12">
        <f t="shared" si="599"/>
        <v>0</v>
      </c>
      <c r="I4766" s="2" t="str">
        <f t="shared" si="592"/>
        <v/>
      </c>
      <c r="J4766" s="2" t="str">
        <f>IF(ISBLANK(A4766),"",-SUM(I$3:I4766))</f>
        <v/>
      </c>
      <c r="K4766" s="2" t="str">
        <f t="shared" si="593"/>
        <v/>
      </c>
      <c r="L4766" s="7" t="str">
        <f t="shared" si="594"/>
        <v/>
      </c>
      <c r="M4766" s="7" t="str">
        <f>IF(ISBLANK(A4766),"",K4766/($M$1+SUM(K$3:K4765)))</f>
        <v/>
      </c>
      <c r="N4766" t="str">
        <f>IF(ISBLANK(A4766),"",IF(H4767=0,NETWORKDAYS($H$3,H4766,holiday!$B$2:$B$10),IF(DAY(H4766)&lt;DAY(H4767),NETWORKDAYS($H$3,H4766,holiday!$B$2:$B$10),0)))</f>
        <v/>
      </c>
      <c r="O4766" t="str">
        <f>IF(ISBLANK(A4766),"",SUMIF($A$3:$A4766,O$2,$B$3:$B4766))</f>
        <v/>
      </c>
      <c r="P4766" t="str">
        <f>IF(ISBLANK(A4766),"",SUMIF($A$3:$A4766,P$2,$B$3:$B4766))</f>
        <v/>
      </c>
      <c r="Q4766" t="str">
        <f>IF(ISBLANK(A4766),"",SUMIF($A$3:$A4766,Q$2,$B$3:$B4766))</f>
        <v/>
      </c>
      <c r="R4766" t="str">
        <f>IF(ISBLANK(A4766),"",SUMIF($A$3:$A4766,R$2,$B$3:$B4766))</f>
        <v/>
      </c>
      <c r="T4766" s="2" t="str">
        <f t="shared" si="595"/>
        <v/>
      </c>
      <c r="U4766" s="2" t="str">
        <f t="shared" si="596"/>
        <v/>
      </c>
      <c r="V4766" s="2" t="str">
        <f t="shared" si="597"/>
        <v/>
      </c>
      <c r="W4766" s="2" t="str">
        <f t="shared" si="598"/>
        <v/>
      </c>
    </row>
    <row r="4767" spans="8:23" x14ac:dyDescent="0.3">
      <c r="H4767" s="12">
        <f t="shared" si="599"/>
        <v>0</v>
      </c>
      <c r="I4767" s="2" t="str">
        <f t="shared" si="592"/>
        <v/>
      </c>
      <c r="J4767" s="2" t="str">
        <f>IF(ISBLANK(A4767),"",-SUM(I$3:I4767))</f>
        <v/>
      </c>
      <c r="K4767" s="2" t="str">
        <f t="shared" si="593"/>
        <v/>
      </c>
      <c r="L4767" s="7" t="str">
        <f t="shared" si="594"/>
        <v/>
      </c>
      <c r="M4767" s="7" t="str">
        <f>IF(ISBLANK(A4767),"",K4767/($M$1+SUM(K$3:K4766)))</f>
        <v/>
      </c>
      <c r="N4767" t="str">
        <f>IF(ISBLANK(A4767),"",IF(H4768=0,NETWORKDAYS($H$3,H4767,holiday!$B$2:$B$10),IF(DAY(H4767)&lt;DAY(H4768),NETWORKDAYS($H$3,H4767,holiday!$B$2:$B$10),0)))</f>
        <v/>
      </c>
      <c r="O4767" t="str">
        <f>IF(ISBLANK(A4767),"",SUMIF($A$3:$A4767,O$2,$B$3:$B4767))</f>
        <v/>
      </c>
      <c r="P4767" t="str">
        <f>IF(ISBLANK(A4767),"",SUMIF($A$3:$A4767,P$2,$B$3:$B4767))</f>
        <v/>
      </c>
      <c r="Q4767" t="str">
        <f>IF(ISBLANK(A4767),"",SUMIF($A$3:$A4767,Q$2,$B$3:$B4767))</f>
        <v/>
      </c>
      <c r="R4767" t="str">
        <f>IF(ISBLANK(A4767),"",SUMIF($A$3:$A4767,R$2,$B$3:$B4767))</f>
        <v/>
      </c>
      <c r="T4767" s="2" t="str">
        <f t="shared" si="595"/>
        <v/>
      </c>
      <c r="U4767" s="2" t="str">
        <f t="shared" si="596"/>
        <v/>
      </c>
      <c r="V4767" s="2" t="str">
        <f t="shared" si="597"/>
        <v/>
      </c>
      <c r="W4767" s="2" t="str">
        <f t="shared" si="598"/>
        <v/>
      </c>
    </row>
    <row r="4768" spans="8:23" x14ac:dyDescent="0.3">
      <c r="H4768" s="12">
        <f t="shared" si="599"/>
        <v>0</v>
      </c>
      <c r="I4768" s="2" t="str">
        <f t="shared" si="592"/>
        <v/>
      </c>
      <c r="J4768" s="2" t="str">
        <f>IF(ISBLANK(A4768),"",-SUM(I$3:I4768))</f>
        <v/>
      </c>
      <c r="K4768" s="2" t="str">
        <f t="shared" si="593"/>
        <v/>
      </c>
      <c r="L4768" s="7" t="str">
        <f t="shared" si="594"/>
        <v/>
      </c>
      <c r="M4768" s="7" t="str">
        <f>IF(ISBLANK(A4768),"",K4768/($M$1+SUM(K$3:K4767)))</f>
        <v/>
      </c>
      <c r="N4768" t="str">
        <f>IF(ISBLANK(A4768),"",IF(H4769=0,NETWORKDAYS($H$3,H4768,holiday!$B$2:$B$10),IF(DAY(H4768)&lt;DAY(H4769),NETWORKDAYS($H$3,H4768,holiday!$B$2:$B$10),0)))</f>
        <v/>
      </c>
      <c r="O4768" t="str">
        <f>IF(ISBLANK(A4768),"",SUMIF($A$3:$A4768,O$2,$B$3:$B4768))</f>
        <v/>
      </c>
      <c r="P4768" t="str">
        <f>IF(ISBLANK(A4768),"",SUMIF($A$3:$A4768,P$2,$B$3:$B4768))</f>
        <v/>
      </c>
      <c r="Q4768" t="str">
        <f>IF(ISBLANK(A4768),"",SUMIF($A$3:$A4768,Q$2,$B$3:$B4768))</f>
        <v/>
      </c>
      <c r="R4768" t="str">
        <f>IF(ISBLANK(A4768),"",SUMIF($A$3:$A4768,R$2,$B$3:$B4768))</f>
        <v/>
      </c>
      <c r="T4768" s="2" t="str">
        <f t="shared" si="595"/>
        <v/>
      </c>
      <c r="U4768" s="2" t="str">
        <f t="shared" si="596"/>
        <v/>
      </c>
      <c r="V4768" s="2" t="str">
        <f t="shared" si="597"/>
        <v/>
      </c>
      <c r="W4768" s="2" t="str">
        <f t="shared" si="598"/>
        <v/>
      </c>
    </row>
    <row r="4769" spans="8:23" x14ac:dyDescent="0.3">
      <c r="H4769" s="12">
        <f t="shared" si="599"/>
        <v>0</v>
      </c>
      <c r="I4769" s="2" t="str">
        <f t="shared" si="592"/>
        <v/>
      </c>
      <c r="J4769" s="2" t="str">
        <f>IF(ISBLANK(A4769),"",-SUM(I$3:I4769))</f>
        <v/>
      </c>
      <c r="K4769" s="2" t="str">
        <f t="shared" si="593"/>
        <v/>
      </c>
      <c r="L4769" s="7" t="str">
        <f t="shared" si="594"/>
        <v/>
      </c>
      <c r="M4769" s="7" t="str">
        <f>IF(ISBLANK(A4769),"",K4769/($M$1+SUM(K$3:K4768)))</f>
        <v/>
      </c>
      <c r="N4769" t="str">
        <f>IF(ISBLANK(A4769),"",IF(H4770=0,NETWORKDAYS($H$3,H4769,holiday!$B$2:$B$10),IF(DAY(H4769)&lt;DAY(H4770),NETWORKDAYS($H$3,H4769,holiday!$B$2:$B$10),0)))</f>
        <v/>
      </c>
      <c r="O4769" t="str">
        <f>IF(ISBLANK(A4769),"",SUMIF($A$3:$A4769,O$2,$B$3:$B4769))</f>
        <v/>
      </c>
      <c r="P4769" t="str">
        <f>IF(ISBLANK(A4769),"",SUMIF($A$3:$A4769,P$2,$B$3:$B4769))</f>
        <v/>
      </c>
      <c r="Q4769" t="str">
        <f>IF(ISBLANK(A4769),"",SUMIF($A$3:$A4769,Q$2,$B$3:$B4769))</f>
        <v/>
      </c>
      <c r="R4769" t="str">
        <f>IF(ISBLANK(A4769),"",SUMIF($A$3:$A4769,R$2,$B$3:$B4769))</f>
        <v/>
      </c>
      <c r="T4769" s="2" t="str">
        <f t="shared" si="595"/>
        <v/>
      </c>
      <c r="U4769" s="2" t="str">
        <f t="shared" si="596"/>
        <v/>
      </c>
      <c r="V4769" s="2" t="str">
        <f t="shared" si="597"/>
        <v/>
      </c>
      <c r="W4769" s="2" t="str">
        <f t="shared" si="598"/>
        <v/>
      </c>
    </row>
    <row r="4770" spans="8:23" x14ac:dyDescent="0.3">
      <c r="H4770" s="12">
        <f t="shared" si="599"/>
        <v>0</v>
      </c>
      <c r="I4770" s="2" t="str">
        <f t="shared" si="592"/>
        <v/>
      </c>
      <c r="J4770" s="2" t="str">
        <f>IF(ISBLANK(A4770),"",-SUM(I$3:I4770))</f>
        <v/>
      </c>
      <c r="K4770" s="2" t="str">
        <f t="shared" si="593"/>
        <v/>
      </c>
      <c r="L4770" s="7" t="str">
        <f t="shared" si="594"/>
        <v/>
      </c>
      <c r="M4770" s="7" t="str">
        <f>IF(ISBLANK(A4770),"",K4770/($M$1+SUM(K$3:K4769)))</f>
        <v/>
      </c>
      <c r="N4770" t="str">
        <f>IF(ISBLANK(A4770),"",IF(H4771=0,NETWORKDAYS($H$3,H4770,holiday!$B$2:$B$10),IF(DAY(H4770)&lt;DAY(H4771),NETWORKDAYS($H$3,H4770,holiday!$B$2:$B$10),0)))</f>
        <v/>
      </c>
      <c r="O4770" t="str">
        <f>IF(ISBLANK(A4770),"",SUMIF($A$3:$A4770,O$2,$B$3:$B4770))</f>
        <v/>
      </c>
      <c r="P4770" t="str">
        <f>IF(ISBLANK(A4770),"",SUMIF($A$3:$A4770,P$2,$B$3:$B4770))</f>
        <v/>
      </c>
      <c r="Q4770" t="str">
        <f>IF(ISBLANK(A4770),"",SUMIF($A$3:$A4770,Q$2,$B$3:$B4770))</f>
        <v/>
      </c>
      <c r="R4770" t="str">
        <f>IF(ISBLANK(A4770),"",SUMIF($A$3:$A4770,R$2,$B$3:$B4770))</f>
        <v/>
      </c>
      <c r="T4770" s="2" t="str">
        <f t="shared" si="595"/>
        <v/>
      </c>
      <c r="U4770" s="2" t="str">
        <f t="shared" si="596"/>
        <v/>
      </c>
      <c r="V4770" s="2" t="str">
        <f t="shared" si="597"/>
        <v/>
      </c>
      <c r="W4770" s="2" t="str">
        <f t="shared" si="598"/>
        <v/>
      </c>
    </row>
    <row r="4771" spans="8:23" x14ac:dyDescent="0.3">
      <c r="H4771" s="12">
        <f t="shared" si="599"/>
        <v>0</v>
      </c>
      <c r="I4771" s="2" t="str">
        <f t="shared" si="592"/>
        <v/>
      </c>
      <c r="J4771" s="2" t="str">
        <f>IF(ISBLANK(A4771),"",-SUM(I$3:I4771))</f>
        <v/>
      </c>
      <c r="K4771" s="2" t="str">
        <f t="shared" si="593"/>
        <v/>
      </c>
      <c r="L4771" s="7" t="str">
        <f t="shared" si="594"/>
        <v/>
      </c>
      <c r="M4771" s="7" t="str">
        <f>IF(ISBLANK(A4771),"",K4771/($M$1+SUM(K$3:K4770)))</f>
        <v/>
      </c>
      <c r="N4771" t="str">
        <f>IF(ISBLANK(A4771),"",IF(H4772=0,NETWORKDAYS($H$3,H4771,holiday!$B$2:$B$10),IF(DAY(H4771)&lt;DAY(H4772),NETWORKDAYS($H$3,H4771,holiday!$B$2:$B$10),0)))</f>
        <v/>
      </c>
      <c r="O4771" t="str">
        <f>IF(ISBLANK(A4771),"",SUMIF($A$3:$A4771,O$2,$B$3:$B4771))</f>
        <v/>
      </c>
      <c r="P4771" t="str">
        <f>IF(ISBLANK(A4771),"",SUMIF($A$3:$A4771,P$2,$B$3:$B4771))</f>
        <v/>
      </c>
      <c r="Q4771" t="str">
        <f>IF(ISBLANK(A4771),"",SUMIF($A$3:$A4771,Q$2,$B$3:$B4771))</f>
        <v/>
      </c>
      <c r="R4771" t="str">
        <f>IF(ISBLANK(A4771),"",SUMIF($A$3:$A4771,R$2,$B$3:$B4771))</f>
        <v/>
      </c>
      <c r="T4771" s="2" t="str">
        <f t="shared" si="595"/>
        <v/>
      </c>
      <c r="U4771" s="2" t="str">
        <f t="shared" si="596"/>
        <v/>
      </c>
      <c r="V4771" s="2" t="str">
        <f t="shared" si="597"/>
        <v/>
      </c>
      <c r="W4771" s="2" t="str">
        <f t="shared" si="598"/>
        <v/>
      </c>
    </row>
    <row r="4772" spans="8:23" x14ac:dyDescent="0.3">
      <c r="H4772" s="12">
        <f t="shared" si="599"/>
        <v>0</v>
      </c>
      <c r="I4772" s="2" t="str">
        <f t="shared" si="592"/>
        <v/>
      </c>
      <c r="J4772" s="2" t="str">
        <f>IF(ISBLANK(A4772),"",-SUM(I$3:I4772))</f>
        <v/>
      </c>
      <c r="K4772" s="2" t="str">
        <f t="shared" si="593"/>
        <v/>
      </c>
      <c r="L4772" s="7" t="str">
        <f t="shared" si="594"/>
        <v/>
      </c>
      <c r="M4772" s="7" t="str">
        <f>IF(ISBLANK(A4772),"",K4772/($M$1+SUM(K$3:K4771)))</f>
        <v/>
      </c>
      <c r="N4772" t="str">
        <f>IF(ISBLANK(A4772),"",IF(H4773=0,NETWORKDAYS($H$3,H4772,holiday!$B$2:$B$10),IF(DAY(H4772)&lt;DAY(H4773),NETWORKDAYS($H$3,H4772,holiday!$B$2:$B$10),0)))</f>
        <v/>
      </c>
      <c r="O4772" t="str">
        <f>IF(ISBLANK(A4772),"",SUMIF($A$3:$A4772,O$2,$B$3:$B4772))</f>
        <v/>
      </c>
      <c r="P4772" t="str">
        <f>IF(ISBLANK(A4772),"",SUMIF($A$3:$A4772,P$2,$B$3:$B4772))</f>
        <v/>
      </c>
      <c r="Q4772" t="str">
        <f>IF(ISBLANK(A4772),"",SUMIF($A$3:$A4772,Q$2,$B$3:$B4772))</f>
        <v/>
      </c>
      <c r="R4772" t="str">
        <f>IF(ISBLANK(A4772),"",SUMIF($A$3:$A4772,R$2,$B$3:$B4772))</f>
        <v/>
      </c>
      <c r="T4772" s="2" t="str">
        <f t="shared" si="595"/>
        <v/>
      </c>
      <c r="U4772" s="2" t="str">
        <f t="shared" si="596"/>
        <v/>
      </c>
      <c r="V4772" s="2" t="str">
        <f t="shared" si="597"/>
        <v/>
      </c>
      <c r="W4772" s="2" t="str">
        <f t="shared" si="598"/>
        <v/>
      </c>
    </row>
    <row r="4773" spans="8:23" x14ac:dyDescent="0.3">
      <c r="H4773" s="12">
        <f t="shared" si="599"/>
        <v>0</v>
      </c>
      <c r="I4773" s="2" t="str">
        <f t="shared" si="592"/>
        <v/>
      </c>
      <c r="J4773" s="2" t="str">
        <f>IF(ISBLANK(A4773),"",-SUM(I$3:I4773))</f>
        <v/>
      </c>
      <c r="K4773" s="2" t="str">
        <f t="shared" si="593"/>
        <v/>
      </c>
      <c r="L4773" s="7" t="str">
        <f t="shared" si="594"/>
        <v/>
      </c>
      <c r="M4773" s="7" t="str">
        <f>IF(ISBLANK(A4773),"",K4773/($M$1+SUM(K$3:K4772)))</f>
        <v/>
      </c>
      <c r="N4773" t="str">
        <f>IF(ISBLANK(A4773),"",IF(H4774=0,NETWORKDAYS($H$3,H4773,holiday!$B$2:$B$10),IF(DAY(H4773)&lt;DAY(H4774),NETWORKDAYS($H$3,H4773,holiday!$B$2:$B$10),0)))</f>
        <v/>
      </c>
      <c r="O4773" t="str">
        <f>IF(ISBLANK(A4773),"",SUMIF($A$3:$A4773,O$2,$B$3:$B4773))</f>
        <v/>
      </c>
      <c r="P4773" t="str">
        <f>IF(ISBLANK(A4773),"",SUMIF($A$3:$A4773,P$2,$B$3:$B4773))</f>
        <v/>
      </c>
      <c r="Q4773" t="str">
        <f>IF(ISBLANK(A4773),"",SUMIF($A$3:$A4773,Q$2,$B$3:$B4773))</f>
        <v/>
      </c>
      <c r="R4773" t="str">
        <f>IF(ISBLANK(A4773),"",SUMIF($A$3:$A4773,R$2,$B$3:$B4773))</f>
        <v/>
      </c>
      <c r="T4773" s="2" t="str">
        <f t="shared" si="595"/>
        <v/>
      </c>
      <c r="U4773" s="2" t="str">
        <f t="shared" si="596"/>
        <v/>
      </c>
      <c r="V4773" s="2" t="str">
        <f t="shared" si="597"/>
        <v/>
      </c>
      <c r="W4773" s="2" t="str">
        <f t="shared" si="598"/>
        <v/>
      </c>
    </row>
    <row r="4774" spans="8:23" x14ac:dyDescent="0.3">
      <c r="H4774" s="12">
        <f t="shared" si="599"/>
        <v>0</v>
      </c>
      <c r="I4774" s="2" t="str">
        <f t="shared" si="592"/>
        <v/>
      </c>
      <c r="J4774" s="2" t="str">
        <f>IF(ISBLANK(A4774),"",-SUM(I$3:I4774))</f>
        <v/>
      </c>
      <c r="K4774" s="2" t="str">
        <f t="shared" si="593"/>
        <v/>
      </c>
      <c r="L4774" s="7" t="str">
        <f t="shared" si="594"/>
        <v/>
      </c>
      <c r="M4774" s="7" t="str">
        <f>IF(ISBLANK(A4774),"",K4774/($M$1+SUM(K$3:K4773)))</f>
        <v/>
      </c>
      <c r="N4774" t="str">
        <f>IF(ISBLANK(A4774),"",IF(H4775=0,NETWORKDAYS($H$3,H4774,holiday!$B$2:$B$10),IF(DAY(H4774)&lt;DAY(H4775),NETWORKDAYS($H$3,H4774,holiday!$B$2:$B$10),0)))</f>
        <v/>
      </c>
      <c r="O4774" t="str">
        <f>IF(ISBLANK(A4774),"",SUMIF($A$3:$A4774,O$2,$B$3:$B4774))</f>
        <v/>
      </c>
      <c r="P4774" t="str">
        <f>IF(ISBLANK(A4774),"",SUMIF($A$3:$A4774,P$2,$B$3:$B4774))</f>
        <v/>
      </c>
      <c r="Q4774" t="str">
        <f>IF(ISBLANK(A4774),"",SUMIF($A$3:$A4774,Q$2,$B$3:$B4774))</f>
        <v/>
      </c>
      <c r="R4774" t="str">
        <f>IF(ISBLANK(A4774),"",SUMIF($A$3:$A4774,R$2,$B$3:$B4774))</f>
        <v/>
      </c>
      <c r="T4774" s="2" t="str">
        <f t="shared" si="595"/>
        <v/>
      </c>
      <c r="U4774" s="2" t="str">
        <f t="shared" si="596"/>
        <v/>
      </c>
      <c r="V4774" s="2" t="str">
        <f t="shared" si="597"/>
        <v/>
      </c>
      <c r="W4774" s="2" t="str">
        <f t="shared" si="598"/>
        <v/>
      </c>
    </row>
    <row r="4775" spans="8:23" x14ac:dyDescent="0.3">
      <c r="H4775" s="12">
        <f t="shared" si="599"/>
        <v>0</v>
      </c>
      <c r="I4775" s="2" t="str">
        <f t="shared" si="592"/>
        <v/>
      </c>
      <c r="J4775" s="2" t="str">
        <f>IF(ISBLANK(A4775),"",-SUM(I$3:I4775))</f>
        <v/>
      </c>
      <c r="K4775" s="2" t="str">
        <f t="shared" si="593"/>
        <v/>
      </c>
      <c r="L4775" s="7" t="str">
        <f t="shared" si="594"/>
        <v/>
      </c>
      <c r="M4775" s="7" t="str">
        <f>IF(ISBLANK(A4775),"",K4775/($M$1+SUM(K$3:K4774)))</f>
        <v/>
      </c>
      <c r="N4775" t="str">
        <f>IF(ISBLANK(A4775),"",IF(H4776=0,NETWORKDAYS($H$3,H4775,holiday!$B$2:$B$10),IF(DAY(H4775)&lt;DAY(H4776),NETWORKDAYS($H$3,H4775,holiday!$B$2:$B$10),0)))</f>
        <v/>
      </c>
      <c r="O4775" t="str">
        <f>IF(ISBLANK(A4775),"",SUMIF($A$3:$A4775,O$2,$B$3:$B4775))</f>
        <v/>
      </c>
      <c r="P4775" t="str">
        <f>IF(ISBLANK(A4775),"",SUMIF($A$3:$A4775,P$2,$B$3:$B4775))</f>
        <v/>
      </c>
      <c r="Q4775" t="str">
        <f>IF(ISBLANK(A4775),"",SUMIF($A$3:$A4775,Q$2,$B$3:$B4775))</f>
        <v/>
      </c>
      <c r="R4775" t="str">
        <f>IF(ISBLANK(A4775),"",SUMIF($A$3:$A4775,R$2,$B$3:$B4775))</f>
        <v/>
      </c>
      <c r="T4775" s="2" t="str">
        <f t="shared" si="595"/>
        <v/>
      </c>
      <c r="U4775" s="2" t="str">
        <f t="shared" si="596"/>
        <v/>
      </c>
      <c r="V4775" s="2" t="str">
        <f t="shared" si="597"/>
        <v/>
      </c>
      <c r="W4775" s="2" t="str">
        <f t="shared" si="598"/>
        <v/>
      </c>
    </row>
    <row r="4776" spans="8:23" x14ac:dyDescent="0.3">
      <c r="H4776" s="12">
        <f t="shared" si="599"/>
        <v>0</v>
      </c>
      <c r="I4776" s="2" t="str">
        <f t="shared" ref="I4776:I4839" si="600">IF(ISBLANK(A4776),"",-B4776*C4776)</f>
        <v/>
      </c>
      <c r="J4776" s="2" t="str">
        <f>IF(ISBLANK(A4776),"",-SUM(I$3:I4776))</f>
        <v/>
      </c>
      <c r="K4776" s="2" t="str">
        <f t="shared" ref="K4776:K4839" si="601">IF(ISBLANK(A4776),"",SUMPRODUCT(O4776:R4776,T4776:W4776)-J4776)</f>
        <v/>
      </c>
      <c r="L4776" s="7" t="str">
        <f t="shared" ref="L4776:L4839" si="602">IF(ISBLANK(A4776),"",K4776/$M$1)</f>
        <v/>
      </c>
      <c r="M4776" s="7" t="str">
        <f>IF(ISBLANK(A4776),"",K4776/($M$1+SUM(K$3:K4775)))</f>
        <v/>
      </c>
      <c r="N4776" t="str">
        <f>IF(ISBLANK(A4776),"",IF(H4777=0,NETWORKDAYS($H$3,H4776,holiday!$B$2:$B$10),IF(DAY(H4776)&lt;DAY(H4777),NETWORKDAYS($H$3,H4776,holiday!$B$2:$B$10),0)))</f>
        <v/>
      </c>
      <c r="O4776" t="str">
        <f>IF(ISBLANK(A4776),"",SUMIF($A$3:$A4776,O$2,$B$3:$B4776))</f>
        <v/>
      </c>
      <c r="P4776" t="str">
        <f>IF(ISBLANK(A4776),"",SUMIF($A$3:$A4776,P$2,$B$3:$B4776))</f>
        <v/>
      </c>
      <c r="Q4776" t="str">
        <f>IF(ISBLANK(A4776),"",SUMIF($A$3:$A4776,Q$2,$B$3:$B4776))</f>
        <v/>
      </c>
      <c r="R4776" t="str">
        <f>IF(ISBLANK(A4776),"",SUMIF($A$3:$A4776,R$2,$B$3:$B4776))</f>
        <v/>
      </c>
      <c r="T4776" s="2" t="str">
        <f t="shared" ref="T4776:T4839" si="603">IF(ISBLANK(A4776),"",IF($A4776=T$2,$C4776,T4775))</f>
        <v/>
      </c>
      <c r="U4776" s="2" t="str">
        <f t="shared" ref="U4776:U4839" si="604">IF(ISBLANK(A4776),"",IF($A4776=U$2,$C4776,U4775))</f>
        <v/>
      </c>
      <c r="V4776" s="2" t="str">
        <f t="shared" ref="V4776:V4839" si="605">IF(ISBLANK(A4776),"",IF($A4776=V$2,$C4776,V4775))</f>
        <v/>
      </c>
      <c r="W4776" s="2" t="str">
        <f t="shared" ref="W4776:W4839" si="606">IF(ISBLANK(A4776),"",IF($A4776=W$2,$C4776,W4775))</f>
        <v/>
      </c>
    </row>
    <row r="4777" spans="8:23" x14ac:dyDescent="0.3">
      <c r="H4777" s="12">
        <f t="shared" si="599"/>
        <v>0</v>
      </c>
      <c r="I4777" s="2" t="str">
        <f t="shared" si="600"/>
        <v/>
      </c>
      <c r="J4777" s="2" t="str">
        <f>IF(ISBLANK(A4777),"",-SUM(I$3:I4777))</f>
        <v/>
      </c>
      <c r="K4777" s="2" t="str">
        <f t="shared" si="601"/>
        <v/>
      </c>
      <c r="L4777" s="7" t="str">
        <f t="shared" si="602"/>
        <v/>
      </c>
      <c r="M4777" s="7" t="str">
        <f>IF(ISBLANK(A4777),"",K4777/($M$1+SUM(K$3:K4776)))</f>
        <v/>
      </c>
      <c r="N4777" t="str">
        <f>IF(ISBLANK(A4777),"",IF(H4778=0,NETWORKDAYS($H$3,H4777,holiday!$B$2:$B$10),IF(DAY(H4777)&lt;DAY(H4778),NETWORKDAYS($H$3,H4777,holiday!$B$2:$B$10),0)))</f>
        <v/>
      </c>
      <c r="O4777" t="str">
        <f>IF(ISBLANK(A4777),"",SUMIF($A$3:$A4777,O$2,$B$3:$B4777))</f>
        <v/>
      </c>
      <c r="P4777" t="str">
        <f>IF(ISBLANK(A4777),"",SUMIF($A$3:$A4777,P$2,$B$3:$B4777))</f>
        <v/>
      </c>
      <c r="Q4777" t="str">
        <f>IF(ISBLANK(A4777),"",SUMIF($A$3:$A4777,Q$2,$B$3:$B4777))</f>
        <v/>
      </c>
      <c r="R4777" t="str">
        <f>IF(ISBLANK(A4777),"",SUMIF($A$3:$A4777,R$2,$B$3:$B4777))</f>
        <v/>
      </c>
      <c r="T4777" s="2" t="str">
        <f t="shared" si="603"/>
        <v/>
      </c>
      <c r="U4777" s="2" t="str">
        <f t="shared" si="604"/>
        <v/>
      </c>
      <c r="V4777" s="2" t="str">
        <f t="shared" si="605"/>
        <v/>
      </c>
      <c r="W4777" s="2" t="str">
        <f t="shared" si="606"/>
        <v/>
      </c>
    </row>
    <row r="4778" spans="8:23" x14ac:dyDescent="0.3">
      <c r="H4778" s="12">
        <f t="shared" si="599"/>
        <v>0</v>
      </c>
      <c r="I4778" s="2" t="str">
        <f t="shared" si="600"/>
        <v/>
      </c>
      <c r="J4778" s="2" t="str">
        <f>IF(ISBLANK(A4778),"",-SUM(I$3:I4778))</f>
        <v/>
      </c>
      <c r="K4778" s="2" t="str">
        <f t="shared" si="601"/>
        <v/>
      </c>
      <c r="L4778" s="7" t="str">
        <f t="shared" si="602"/>
        <v/>
      </c>
      <c r="M4778" s="7" t="str">
        <f>IF(ISBLANK(A4778),"",K4778/($M$1+SUM(K$3:K4777)))</f>
        <v/>
      </c>
      <c r="N4778" t="str">
        <f>IF(ISBLANK(A4778),"",IF(H4779=0,NETWORKDAYS($H$3,H4778,holiday!$B$2:$B$10),IF(DAY(H4778)&lt;DAY(H4779),NETWORKDAYS($H$3,H4778,holiday!$B$2:$B$10),0)))</f>
        <v/>
      </c>
      <c r="O4778" t="str">
        <f>IF(ISBLANK(A4778),"",SUMIF($A$3:$A4778,O$2,$B$3:$B4778))</f>
        <v/>
      </c>
      <c r="P4778" t="str">
        <f>IF(ISBLANK(A4778),"",SUMIF($A$3:$A4778,P$2,$B$3:$B4778))</f>
        <v/>
      </c>
      <c r="Q4778" t="str">
        <f>IF(ISBLANK(A4778),"",SUMIF($A$3:$A4778,Q$2,$B$3:$B4778))</f>
        <v/>
      </c>
      <c r="R4778" t="str">
        <f>IF(ISBLANK(A4778),"",SUMIF($A$3:$A4778,R$2,$B$3:$B4778))</f>
        <v/>
      </c>
      <c r="T4778" s="2" t="str">
        <f t="shared" si="603"/>
        <v/>
      </c>
      <c r="U4778" s="2" t="str">
        <f t="shared" si="604"/>
        <v/>
      </c>
      <c r="V4778" s="2" t="str">
        <f t="shared" si="605"/>
        <v/>
      </c>
      <c r="W4778" s="2" t="str">
        <f t="shared" si="606"/>
        <v/>
      </c>
    </row>
    <row r="4779" spans="8:23" x14ac:dyDescent="0.3">
      <c r="H4779" s="12">
        <f t="shared" si="599"/>
        <v>0</v>
      </c>
      <c r="I4779" s="2" t="str">
        <f t="shared" si="600"/>
        <v/>
      </c>
      <c r="J4779" s="2" t="str">
        <f>IF(ISBLANK(A4779),"",-SUM(I$3:I4779))</f>
        <v/>
      </c>
      <c r="K4779" s="2" t="str">
        <f t="shared" si="601"/>
        <v/>
      </c>
      <c r="L4779" s="7" t="str">
        <f t="shared" si="602"/>
        <v/>
      </c>
      <c r="M4779" s="7" t="str">
        <f>IF(ISBLANK(A4779),"",K4779/($M$1+SUM(K$3:K4778)))</f>
        <v/>
      </c>
      <c r="N4779" t="str">
        <f>IF(ISBLANK(A4779),"",IF(H4780=0,NETWORKDAYS($H$3,H4779,holiday!$B$2:$B$10),IF(DAY(H4779)&lt;DAY(H4780),NETWORKDAYS($H$3,H4779,holiday!$B$2:$B$10),0)))</f>
        <v/>
      </c>
      <c r="O4779" t="str">
        <f>IF(ISBLANK(A4779),"",SUMIF($A$3:$A4779,O$2,$B$3:$B4779))</f>
        <v/>
      </c>
      <c r="P4779" t="str">
        <f>IF(ISBLANK(A4779),"",SUMIF($A$3:$A4779,P$2,$B$3:$B4779))</f>
        <v/>
      </c>
      <c r="Q4779" t="str">
        <f>IF(ISBLANK(A4779),"",SUMIF($A$3:$A4779,Q$2,$B$3:$B4779))</f>
        <v/>
      </c>
      <c r="R4779" t="str">
        <f>IF(ISBLANK(A4779),"",SUMIF($A$3:$A4779,R$2,$B$3:$B4779))</f>
        <v/>
      </c>
      <c r="T4779" s="2" t="str">
        <f t="shared" si="603"/>
        <v/>
      </c>
      <c r="U4779" s="2" t="str">
        <f t="shared" si="604"/>
        <v/>
      </c>
      <c r="V4779" s="2" t="str">
        <f t="shared" si="605"/>
        <v/>
      </c>
      <c r="W4779" s="2" t="str">
        <f t="shared" si="606"/>
        <v/>
      </c>
    </row>
    <row r="4780" spans="8:23" x14ac:dyDescent="0.3">
      <c r="H4780" s="12">
        <f t="shared" si="599"/>
        <v>0</v>
      </c>
      <c r="I4780" s="2" t="str">
        <f t="shared" si="600"/>
        <v/>
      </c>
      <c r="J4780" s="2" t="str">
        <f>IF(ISBLANK(A4780),"",-SUM(I$3:I4780))</f>
        <v/>
      </c>
      <c r="K4780" s="2" t="str">
        <f t="shared" si="601"/>
        <v/>
      </c>
      <c r="L4780" s="7" t="str">
        <f t="shared" si="602"/>
        <v/>
      </c>
      <c r="M4780" s="7" t="str">
        <f>IF(ISBLANK(A4780),"",K4780/($M$1+SUM(K$3:K4779)))</f>
        <v/>
      </c>
      <c r="N4780" t="str">
        <f>IF(ISBLANK(A4780),"",IF(H4781=0,NETWORKDAYS($H$3,H4780,holiday!$B$2:$B$10),IF(DAY(H4780)&lt;DAY(H4781),NETWORKDAYS($H$3,H4780,holiday!$B$2:$B$10),0)))</f>
        <v/>
      </c>
      <c r="O4780" t="str">
        <f>IF(ISBLANK(A4780),"",SUMIF($A$3:$A4780,O$2,$B$3:$B4780))</f>
        <v/>
      </c>
      <c r="P4780" t="str">
        <f>IF(ISBLANK(A4780),"",SUMIF($A$3:$A4780,P$2,$B$3:$B4780))</f>
        <v/>
      </c>
      <c r="Q4780" t="str">
        <f>IF(ISBLANK(A4780),"",SUMIF($A$3:$A4780,Q$2,$B$3:$B4780))</f>
        <v/>
      </c>
      <c r="R4780" t="str">
        <f>IF(ISBLANK(A4780),"",SUMIF($A$3:$A4780,R$2,$B$3:$B4780))</f>
        <v/>
      </c>
      <c r="T4780" s="2" t="str">
        <f t="shared" si="603"/>
        <v/>
      </c>
      <c r="U4780" s="2" t="str">
        <f t="shared" si="604"/>
        <v/>
      </c>
      <c r="V4780" s="2" t="str">
        <f t="shared" si="605"/>
        <v/>
      </c>
      <c r="W4780" s="2" t="str">
        <f t="shared" si="606"/>
        <v/>
      </c>
    </row>
    <row r="4781" spans="8:23" x14ac:dyDescent="0.3">
      <c r="H4781" s="12">
        <f t="shared" si="599"/>
        <v>0</v>
      </c>
      <c r="I4781" s="2" t="str">
        <f t="shared" si="600"/>
        <v/>
      </c>
      <c r="J4781" s="2" t="str">
        <f>IF(ISBLANK(A4781),"",-SUM(I$3:I4781))</f>
        <v/>
      </c>
      <c r="K4781" s="2" t="str">
        <f t="shared" si="601"/>
        <v/>
      </c>
      <c r="L4781" s="7" t="str">
        <f t="shared" si="602"/>
        <v/>
      </c>
      <c r="M4781" s="7" t="str">
        <f>IF(ISBLANK(A4781),"",K4781/($M$1+SUM(K$3:K4780)))</f>
        <v/>
      </c>
      <c r="N4781" t="str">
        <f>IF(ISBLANK(A4781),"",IF(H4782=0,NETWORKDAYS($H$3,H4781,holiday!$B$2:$B$10),IF(DAY(H4781)&lt;DAY(H4782),NETWORKDAYS($H$3,H4781,holiday!$B$2:$B$10),0)))</f>
        <v/>
      </c>
      <c r="O4781" t="str">
        <f>IF(ISBLANK(A4781),"",SUMIF($A$3:$A4781,O$2,$B$3:$B4781))</f>
        <v/>
      </c>
      <c r="P4781" t="str">
        <f>IF(ISBLANK(A4781),"",SUMIF($A$3:$A4781,P$2,$B$3:$B4781))</f>
        <v/>
      </c>
      <c r="Q4781" t="str">
        <f>IF(ISBLANK(A4781),"",SUMIF($A$3:$A4781,Q$2,$B$3:$B4781))</f>
        <v/>
      </c>
      <c r="R4781" t="str">
        <f>IF(ISBLANK(A4781),"",SUMIF($A$3:$A4781,R$2,$B$3:$B4781))</f>
        <v/>
      </c>
      <c r="T4781" s="2" t="str">
        <f t="shared" si="603"/>
        <v/>
      </c>
      <c r="U4781" s="2" t="str">
        <f t="shared" si="604"/>
        <v/>
      </c>
      <c r="V4781" s="2" t="str">
        <f t="shared" si="605"/>
        <v/>
      </c>
      <c r="W4781" s="2" t="str">
        <f t="shared" si="606"/>
        <v/>
      </c>
    </row>
    <row r="4782" spans="8:23" x14ac:dyDescent="0.3">
      <c r="H4782" s="12">
        <f t="shared" si="599"/>
        <v>0</v>
      </c>
      <c r="I4782" s="2" t="str">
        <f t="shared" si="600"/>
        <v/>
      </c>
      <c r="J4782" s="2" t="str">
        <f>IF(ISBLANK(A4782),"",-SUM(I$3:I4782))</f>
        <v/>
      </c>
      <c r="K4782" s="2" t="str">
        <f t="shared" si="601"/>
        <v/>
      </c>
      <c r="L4782" s="7" t="str">
        <f t="shared" si="602"/>
        <v/>
      </c>
      <c r="M4782" s="7" t="str">
        <f>IF(ISBLANK(A4782),"",K4782/($M$1+SUM(K$3:K4781)))</f>
        <v/>
      </c>
      <c r="N4782" t="str">
        <f>IF(ISBLANK(A4782),"",IF(H4783=0,NETWORKDAYS($H$3,H4782,holiday!$B$2:$B$10),IF(DAY(H4782)&lt;DAY(H4783),NETWORKDAYS($H$3,H4782,holiday!$B$2:$B$10),0)))</f>
        <v/>
      </c>
      <c r="O4782" t="str">
        <f>IF(ISBLANK(A4782),"",SUMIF($A$3:$A4782,O$2,$B$3:$B4782))</f>
        <v/>
      </c>
      <c r="P4782" t="str">
        <f>IF(ISBLANK(A4782),"",SUMIF($A$3:$A4782,P$2,$B$3:$B4782))</f>
        <v/>
      </c>
      <c r="Q4782" t="str">
        <f>IF(ISBLANK(A4782),"",SUMIF($A$3:$A4782,Q$2,$B$3:$B4782))</f>
        <v/>
      </c>
      <c r="R4782" t="str">
        <f>IF(ISBLANK(A4782),"",SUMIF($A$3:$A4782,R$2,$B$3:$B4782))</f>
        <v/>
      </c>
      <c r="T4782" s="2" t="str">
        <f t="shared" si="603"/>
        <v/>
      </c>
      <c r="U4782" s="2" t="str">
        <f t="shared" si="604"/>
        <v/>
      </c>
      <c r="V4782" s="2" t="str">
        <f t="shared" si="605"/>
        <v/>
      </c>
      <c r="W4782" s="2" t="str">
        <f t="shared" si="606"/>
        <v/>
      </c>
    </row>
    <row r="4783" spans="8:23" x14ac:dyDescent="0.3">
      <c r="H4783" s="12">
        <f t="shared" si="599"/>
        <v>0</v>
      </c>
      <c r="I4783" s="2" t="str">
        <f t="shared" si="600"/>
        <v/>
      </c>
      <c r="J4783" s="2" t="str">
        <f>IF(ISBLANK(A4783),"",-SUM(I$3:I4783))</f>
        <v/>
      </c>
      <c r="K4783" s="2" t="str">
        <f t="shared" si="601"/>
        <v/>
      </c>
      <c r="L4783" s="7" t="str">
        <f t="shared" si="602"/>
        <v/>
      </c>
      <c r="M4783" s="7" t="str">
        <f>IF(ISBLANK(A4783),"",K4783/($M$1+SUM(K$3:K4782)))</f>
        <v/>
      </c>
      <c r="N4783" t="str">
        <f>IF(ISBLANK(A4783),"",IF(H4784=0,NETWORKDAYS($H$3,H4783,holiday!$B$2:$B$10),IF(DAY(H4783)&lt;DAY(H4784),NETWORKDAYS($H$3,H4783,holiday!$B$2:$B$10),0)))</f>
        <v/>
      </c>
      <c r="O4783" t="str">
        <f>IF(ISBLANK(A4783),"",SUMIF($A$3:$A4783,O$2,$B$3:$B4783))</f>
        <v/>
      </c>
      <c r="P4783" t="str">
        <f>IF(ISBLANK(A4783),"",SUMIF($A$3:$A4783,P$2,$B$3:$B4783))</f>
        <v/>
      </c>
      <c r="Q4783" t="str">
        <f>IF(ISBLANK(A4783),"",SUMIF($A$3:$A4783,Q$2,$B$3:$B4783))</f>
        <v/>
      </c>
      <c r="R4783" t="str">
        <f>IF(ISBLANK(A4783),"",SUMIF($A$3:$A4783,R$2,$B$3:$B4783))</f>
        <v/>
      </c>
      <c r="T4783" s="2" t="str">
        <f t="shared" si="603"/>
        <v/>
      </c>
      <c r="U4783" s="2" t="str">
        <f t="shared" si="604"/>
        <v/>
      </c>
      <c r="V4783" s="2" t="str">
        <f t="shared" si="605"/>
        <v/>
      </c>
      <c r="W4783" s="2" t="str">
        <f t="shared" si="606"/>
        <v/>
      </c>
    </row>
    <row r="4784" spans="8:23" x14ac:dyDescent="0.3">
      <c r="H4784" s="12">
        <f t="shared" si="599"/>
        <v>0</v>
      </c>
      <c r="I4784" s="2" t="str">
        <f t="shared" si="600"/>
        <v/>
      </c>
      <c r="J4784" s="2" t="str">
        <f>IF(ISBLANK(A4784),"",-SUM(I$3:I4784))</f>
        <v/>
      </c>
      <c r="K4784" s="2" t="str">
        <f t="shared" si="601"/>
        <v/>
      </c>
      <c r="L4784" s="7" t="str">
        <f t="shared" si="602"/>
        <v/>
      </c>
      <c r="M4784" s="7" t="str">
        <f>IF(ISBLANK(A4784),"",K4784/($M$1+SUM(K$3:K4783)))</f>
        <v/>
      </c>
      <c r="N4784" t="str">
        <f>IF(ISBLANK(A4784),"",IF(H4785=0,NETWORKDAYS($H$3,H4784,holiday!$B$2:$B$10),IF(DAY(H4784)&lt;DAY(H4785),NETWORKDAYS($H$3,H4784,holiday!$B$2:$B$10),0)))</f>
        <v/>
      </c>
      <c r="O4784" t="str">
        <f>IF(ISBLANK(A4784),"",SUMIF($A$3:$A4784,O$2,$B$3:$B4784))</f>
        <v/>
      </c>
      <c r="P4784" t="str">
        <f>IF(ISBLANK(A4784),"",SUMIF($A$3:$A4784,P$2,$B$3:$B4784))</f>
        <v/>
      </c>
      <c r="Q4784" t="str">
        <f>IF(ISBLANK(A4784),"",SUMIF($A$3:$A4784,Q$2,$B$3:$B4784))</f>
        <v/>
      </c>
      <c r="R4784" t="str">
        <f>IF(ISBLANK(A4784),"",SUMIF($A$3:$A4784,R$2,$B$3:$B4784))</f>
        <v/>
      </c>
      <c r="T4784" s="2" t="str">
        <f t="shared" si="603"/>
        <v/>
      </c>
      <c r="U4784" s="2" t="str">
        <f t="shared" si="604"/>
        <v/>
      </c>
      <c r="V4784" s="2" t="str">
        <f t="shared" si="605"/>
        <v/>
      </c>
      <c r="W4784" s="2" t="str">
        <f t="shared" si="606"/>
        <v/>
      </c>
    </row>
    <row r="4785" spans="8:23" x14ac:dyDescent="0.3">
      <c r="H4785" s="12">
        <f t="shared" si="599"/>
        <v>0</v>
      </c>
      <c r="I4785" s="2" t="str">
        <f t="shared" si="600"/>
        <v/>
      </c>
      <c r="J4785" s="2" t="str">
        <f>IF(ISBLANK(A4785),"",-SUM(I$3:I4785))</f>
        <v/>
      </c>
      <c r="K4785" s="2" t="str">
        <f t="shared" si="601"/>
        <v/>
      </c>
      <c r="L4785" s="7" t="str">
        <f t="shared" si="602"/>
        <v/>
      </c>
      <c r="M4785" s="7" t="str">
        <f>IF(ISBLANK(A4785),"",K4785/($M$1+SUM(K$3:K4784)))</f>
        <v/>
      </c>
      <c r="N4785" t="str">
        <f>IF(ISBLANK(A4785),"",IF(H4786=0,NETWORKDAYS($H$3,H4785,holiday!$B$2:$B$10),IF(DAY(H4785)&lt;DAY(H4786),NETWORKDAYS($H$3,H4785,holiday!$B$2:$B$10),0)))</f>
        <v/>
      </c>
      <c r="O4785" t="str">
        <f>IF(ISBLANK(A4785),"",SUMIF($A$3:$A4785,O$2,$B$3:$B4785))</f>
        <v/>
      </c>
      <c r="P4785" t="str">
        <f>IF(ISBLANK(A4785),"",SUMIF($A$3:$A4785,P$2,$B$3:$B4785))</f>
        <v/>
      </c>
      <c r="Q4785" t="str">
        <f>IF(ISBLANK(A4785),"",SUMIF($A$3:$A4785,Q$2,$B$3:$B4785))</f>
        <v/>
      </c>
      <c r="R4785" t="str">
        <f>IF(ISBLANK(A4785),"",SUMIF($A$3:$A4785,R$2,$B$3:$B4785))</f>
        <v/>
      </c>
      <c r="T4785" s="2" t="str">
        <f t="shared" si="603"/>
        <v/>
      </c>
      <c r="U4785" s="2" t="str">
        <f t="shared" si="604"/>
        <v/>
      </c>
      <c r="V4785" s="2" t="str">
        <f t="shared" si="605"/>
        <v/>
      </c>
      <c r="W4785" s="2" t="str">
        <f t="shared" si="606"/>
        <v/>
      </c>
    </row>
    <row r="4786" spans="8:23" x14ac:dyDescent="0.3">
      <c r="H4786" s="12">
        <f t="shared" si="599"/>
        <v>0</v>
      </c>
      <c r="I4786" s="2" t="str">
        <f t="shared" si="600"/>
        <v/>
      </c>
      <c r="J4786" s="2" t="str">
        <f>IF(ISBLANK(A4786),"",-SUM(I$3:I4786))</f>
        <v/>
      </c>
      <c r="K4786" s="2" t="str">
        <f t="shared" si="601"/>
        <v/>
      </c>
      <c r="L4786" s="7" t="str">
        <f t="shared" si="602"/>
        <v/>
      </c>
      <c r="M4786" s="7" t="str">
        <f>IF(ISBLANK(A4786),"",K4786/($M$1+SUM(K$3:K4785)))</f>
        <v/>
      </c>
      <c r="N4786" t="str">
        <f>IF(ISBLANK(A4786),"",IF(H4787=0,NETWORKDAYS($H$3,H4786,holiday!$B$2:$B$10),IF(DAY(H4786)&lt;DAY(H4787),NETWORKDAYS($H$3,H4786,holiday!$B$2:$B$10),0)))</f>
        <v/>
      </c>
      <c r="O4786" t="str">
        <f>IF(ISBLANK(A4786),"",SUMIF($A$3:$A4786,O$2,$B$3:$B4786))</f>
        <v/>
      </c>
      <c r="P4786" t="str">
        <f>IF(ISBLANK(A4786),"",SUMIF($A$3:$A4786,P$2,$B$3:$B4786))</f>
        <v/>
      </c>
      <c r="Q4786" t="str">
        <f>IF(ISBLANK(A4786),"",SUMIF($A$3:$A4786,Q$2,$B$3:$B4786))</f>
        <v/>
      </c>
      <c r="R4786" t="str">
        <f>IF(ISBLANK(A4786),"",SUMIF($A$3:$A4786,R$2,$B$3:$B4786))</f>
        <v/>
      </c>
      <c r="T4786" s="2" t="str">
        <f t="shared" si="603"/>
        <v/>
      </c>
      <c r="U4786" s="2" t="str">
        <f t="shared" si="604"/>
        <v/>
      </c>
      <c r="V4786" s="2" t="str">
        <f t="shared" si="605"/>
        <v/>
      </c>
      <c r="W4786" s="2" t="str">
        <f t="shared" si="606"/>
        <v/>
      </c>
    </row>
    <row r="4787" spans="8:23" x14ac:dyDescent="0.3">
      <c r="H4787" s="12">
        <f t="shared" si="599"/>
        <v>0</v>
      </c>
      <c r="I4787" s="2" t="str">
        <f t="shared" si="600"/>
        <v/>
      </c>
      <c r="J4787" s="2" t="str">
        <f>IF(ISBLANK(A4787),"",-SUM(I$3:I4787))</f>
        <v/>
      </c>
      <c r="K4787" s="2" t="str">
        <f t="shared" si="601"/>
        <v/>
      </c>
      <c r="L4787" s="7" t="str">
        <f t="shared" si="602"/>
        <v/>
      </c>
      <c r="M4787" s="7" t="str">
        <f>IF(ISBLANK(A4787),"",K4787/($M$1+SUM(K$3:K4786)))</f>
        <v/>
      </c>
      <c r="N4787" t="str">
        <f>IF(ISBLANK(A4787),"",IF(H4788=0,NETWORKDAYS($H$3,H4787,holiday!$B$2:$B$10),IF(DAY(H4787)&lt;DAY(H4788),NETWORKDAYS($H$3,H4787,holiday!$B$2:$B$10),0)))</f>
        <v/>
      </c>
      <c r="O4787" t="str">
        <f>IF(ISBLANK(A4787),"",SUMIF($A$3:$A4787,O$2,$B$3:$B4787))</f>
        <v/>
      </c>
      <c r="P4787" t="str">
        <f>IF(ISBLANK(A4787),"",SUMIF($A$3:$A4787,P$2,$B$3:$B4787))</f>
        <v/>
      </c>
      <c r="Q4787" t="str">
        <f>IF(ISBLANK(A4787),"",SUMIF($A$3:$A4787,Q$2,$B$3:$B4787))</f>
        <v/>
      </c>
      <c r="R4787" t="str">
        <f>IF(ISBLANK(A4787),"",SUMIF($A$3:$A4787,R$2,$B$3:$B4787))</f>
        <v/>
      </c>
      <c r="T4787" s="2" t="str">
        <f t="shared" si="603"/>
        <v/>
      </c>
      <c r="U4787" s="2" t="str">
        <f t="shared" si="604"/>
        <v/>
      </c>
      <c r="V4787" s="2" t="str">
        <f t="shared" si="605"/>
        <v/>
      </c>
      <c r="W4787" s="2" t="str">
        <f t="shared" si="606"/>
        <v/>
      </c>
    </row>
    <row r="4788" spans="8:23" x14ac:dyDescent="0.3">
      <c r="H4788" s="12">
        <f t="shared" si="599"/>
        <v>0</v>
      </c>
      <c r="I4788" s="2" t="str">
        <f t="shared" si="600"/>
        <v/>
      </c>
      <c r="J4788" s="2" t="str">
        <f>IF(ISBLANK(A4788),"",-SUM(I$3:I4788))</f>
        <v/>
      </c>
      <c r="K4788" s="2" t="str">
        <f t="shared" si="601"/>
        <v/>
      </c>
      <c r="L4788" s="7" t="str">
        <f t="shared" si="602"/>
        <v/>
      </c>
      <c r="M4788" s="7" t="str">
        <f>IF(ISBLANK(A4788),"",K4788/($M$1+SUM(K$3:K4787)))</f>
        <v/>
      </c>
      <c r="N4788" t="str">
        <f>IF(ISBLANK(A4788),"",IF(H4789=0,NETWORKDAYS($H$3,H4788,holiday!$B$2:$B$10),IF(DAY(H4788)&lt;DAY(H4789),NETWORKDAYS($H$3,H4788,holiday!$B$2:$B$10),0)))</f>
        <v/>
      </c>
      <c r="O4788" t="str">
        <f>IF(ISBLANK(A4788),"",SUMIF($A$3:$A4788,O$2,$B$3:$B4788))</f>
        <v/>
      </c>
      <c r="P4788" t="str">
        <f>IF(ISBLANK(A4788),"",SUMIF($A$3:$A4788,P$2,$B$3:$B4788))</f>
        <v/>
      </c>
      <c r="Q4788" t="str">
        <f>IF(ISBLANK(A4788),"",SUMIF($A$3:$A4788,Q$2,$B$3:$B4788))</f>
        <v/>
      </c>
      <c r="R4788" t="str">
        <f>IF(ISBLANK(A4788),"",SUMIF($A$3:$A4788,R$2,$B$3:$B4788))</f>
        <v/>
      </c>
      <c r="T4788" s="2" t="str">
        <f t="shared" si="603"/>
        <v/>
      </c>
      <c r="U4788" s="2" t="str">
        <f t="shared" si="604"/>
        <v/>
      </c>
      <c r="V4788" s="2" t="str">
        <f t="shared" si="605"/>
        <v/>
      </c>
      <c r="W4788" s="2" t="str">
        <f t="shared" si="606"/>
        <v/>
      </c>
    </row>
    <row r="4789" spans="8:23" x14ac:dyDescent="0.3">
      <c r="H4789" s="12">
        <f t="shared" si="599"/>
        <v>0</v>
      </c>
      <c r="I4789" s="2" t="str">
        <f t="shared" si="600"/>
        <v/>
      </c>
      <c r="J4789" s="2" t="str">
        <f>IF(ISBLANK(A4789),"",-SUM(I$3:I4789))</f>
        <v/>
      </c>
      <c r="K4789" s="2" t="str">
        <f t="shared" si="601"/>
        <v/>
      </c>
      <c r="L4789" s="7" t="str">
        <f t="shared" si="602"/>
        <v/>
      </c>
      <c r="M4789" s="7" t="str">
        <f>IF(ISBLANK(A4789),"",K4789/($M$1+SUM(K$3:K4788)))</f>
        <v/>
      </c>
      <c r="N4789" t="str">
        <f>IF(ISBLANK(A4789),"",IF(H4790=0,NETWORKDAYS($H$3,H4789,holiday!$B$2:$B$10),IF(DAY(H4789)&lt;DAY(H4790),NETWORKDAYS($H$3,H4789,holiday!$B$2:$B$10),0)))</f>
        <v/>
      </c>
      <c r="O4789" t="str">
        <f>IF(ISBLANK(A4789),"",SUMIF($A$3:$A4789,O$2,$B$3:$B4789))</f>
        <v/>
      </c>
      <c r="P4789" t="str">
        <f>IF(ISBLANK(A4789),"",SUMIF($A$3:$A4789,P$2,$B$3:$B4789))</f>
        <v/>
      </c>
      <c r="Q4789" t="str">
        <f>IF(ISBLANK(A4789),"",SUMIF($A$3:$A4789,Q$2,$B$3:$B4789))</f>
        <v/>
      </c>
      <c r="R4789" t="str">
        <f>IF(ISBLANK(A4789),"",SUMIF($A$3:$A4789,R$2,$B$3:$B4789))</f>
        <v/>
      </c>
      <c r="T4789" s="2" t="str">
        <f t="shared" si="603"/>
        <v/>
      </c>
      <c r="U4789" s="2" t="str">
        <f t="shared" si="604"/>
        <v/>
      </c>
      <c r="V4789" s="2" t="str">
        <f t="shared" si="605"/>
        <v/>
      </c>
      <c r="W4789" s="2" t="str">
        <f t="shared" si="606"/>
        <v/>
      </c>
    </row>
    <row r="4790" spans="8:23" x14ac:dyDescent="0.3">
      <c r="H4790" s="12">
        <f t="shared" si="599"/>
        <v>0</v>
      </c>
      <c r="I4790" s="2" t="str">
        <f t="shared" si="600"/>
        <v/>
      </c>
      <c r="J4790" s="2" t="str">
        <f>IF(ISBLANK(A4790),"",-SUM(I$3:I4790))</f>
        <v/>
      </c>
      <c r="K4790" s="2" t="str">
        <f t="shared" si="601"/>
        <v/>
      </c>
      <c r="L4790" s="7" t="str">
        <f t="shared" si="602"/>
        <v/>
      </c>
      <c r="M4790" s="7" t="str">
        <f>IF(ISBLANK(A4790),"",K4790/($M$1+SUM(K$3:K4789)))</f>
        <v/>
      </c>
      <c r="N4790" t="str">
        <f>IF(ISBLANK(A4790),"",IF(H4791=0,NETWORKDAYS($H$3,H4790,holiday!$B$2:$B$10),IF(DAY(H4790)&lt;DAY(H4791),NETWORKDAYS($H$3,H4790,holiday!$B$2:$B$10),0)))</f>
        <v/>
      </c>
      <c r="O4790" t="str">
        <f>IF(ISBLANK(A4790),"",SUMIF($A$3:$A4790,O$2,$B$3:$B4790))</f>
        <v/>
      </c>
      <c r="P4790" t="str">
        <f>IF(ISBLANK(A4790),"",SUMIF($A$3:$A4790,P$2,$B$3:$B4790))</f>
        <v/>
      </c>
      <c r="Q4790" t="str">
        <f>IF(ISBLANK(A4790),"",SUMIF($A$3:$A4790,Q$2,$B$3:$B4790))</f>
        <v/>
      </c>
      <c r="R4790" t="str">
        <f>IF(ISBLANK(A4790),"",SUMIF($A$3:$A4790,R$2,$B$3:$B4790))</f>
        <v/>
      </c>
      <c r="T4790" s="2" t="str">
        <f t="shared" si="603"/>
        <v/>
      </c>
      <c r="U4790" s="2" t="str">
        <f t="shared" si="604"/>
        <v/>
      </c>
      <c r="V4790" s="2" t="str">
        <f t="shared" si="605"/>
        <v/>
      </c>
      <c r="W4790" s="2" t="str">
        <f t="shared" si="606"/>
        <v/>
      </c>
    </row>
    <row r="4791" spans="8:23" x14ac:dyDescent="0.3">
      <c r="H4791" s="12">
        <f t="shared" si="599"/>
        <v>0</v>
      </c>
      <c r="I4791" s="2" t="str">
        <f t="shared" si="600"/>
        <v/>
      </c>
      <c r="J4791" s="2" t="str">
        <f>IF(ISBLANK(A4791),"",-SUM(I$3:I4791))</f>
        <v/>
      </c>
      <c r="K4791" s="2" t="str">
        <f t="shared" si="601"/>
        <v/>
      </c>
      <c r="L4791" s="7" t="str">
        <f t="shared" si="602"/>
        <v/>
      </c>
      <c r="M4791" s="7" t="str">
        <f>IF(ISBLANK(A4791),"",K4791/($M$1+SUM(K$3:K4790)))</f>
        <v/>
      </c>
      <c r="N4791" t="str">
        <f>IF(ISBLANK(A4791),"",IF(H4792=0,NETWORKDAYS($H$3,H4791,holiday!$B$2:$B$10),IF(DAY(H4791)&lt;DAY(H4792),NETWORKDAYS($H$3,H4791,holiday!$B$2:$B$10),0)))</f>
        <v/>
      </c>
      <c r="O4791" t="str">
        <f>IF(ISBLANK(A4791),"",SUMIF($A$3:$A4791,O$2,$B$3:$B4791))</f>
        <v/>
      </c>
      <c r="P4791" t="str">
        <f>IF(ISBLANK(A4791),"",SUMIF($A$3:$A4791,P$2,$B$3:$B4791))</f>
        <v/>
      </c>
      <c r="Q4791" t="str">
        <f>IF(ISBLANK(A4791),"",SUMIF($A$3:$A4791,Q$2,$B$3:$B4791))</f>
        <v/>
      </c>
      <c r="R4791" t="str">
        <f>IF(ISBLANK(A4791),"",SUMIF($A$3:$A4791,R$2,$B$3:$B4791))</f>
        <v/>
      </c>
      <c r="T4791" s="2" t="str">
        <f t="shared" si="603"/>
        <v/>
      </c>
      <c r="U4791" s="2" t="str">
        <f t="shared" si="604"/>
        <v/>
      </c>
      <c r="V4791" s="2" t="str">
        <f t="shared" si="605"/>
        <v/>
      </c>
      <c r="W4791" s="2" t="str">
        <f t="shared" si="606"/>
        <v/>
      </c>
    </row>
    <row r="4792" spans="8:23" x14ac:dyDescent="0.3">
      <c r="H4792" s="12">
        <f t="shared" si="599"/>
        <v>0</v>
      </c>
      <c r="I4792" s="2" t="str">
        <f t="shared" si="600"/>
        <v/>
      </c>
      <c r="J4792" s="2" t="str">
        <f>IF(ISBLANK(A4792),"",-SUM(I$3:I4792))</f>
        <v/>
      </c>
      <c r="K4792" s="2" t="str">
        <f t="shared" si="601"/>
        <v/>
      </c>
      <c r="L4792" s="7" t="str">
        <f t="shared" si="602"/>
        <v/>
      </c>
      <c r="M4792" s="7" t="str">
        <f>IF(ISBLANK(A4792),"",K4792/($M$1+SUM(K$3:K4791)))</f>
        <v/>
      </c>
      <c r="N4792" t="str">
        <f>IF(ISBLANK(A4792),"",IF(H4793=0,NETWORKDAYS($H$3,H4792,holiday!$B$2:$B$10),IF(DAY(H4792)&lt;DAY(H4793),NETWORKDAYS($H$3,H4792,holiday!$B$2:$B$10),0)))</f>
        <v/>
      </c>
      <c r="O4792" t="str">
        <f>IF(ISBLANK(A4792),"",SUMIF($A$3:$A4792,O$2,$B$3:$B4792))</f>
        <v/>
      </c>
      <c r="P4792" t="str">
        <f>IF(ISBLANK(A4792),"",SUMIF($A$3:$A4792,P$2,$B$3:$B4792))</f>
        <v/>
      </c>
      <c r="Q4792" t="str">
        <f>IF(ISBLANK(A4792),"",SUMIF($A$3:$A4792,Q$2,$B$3:$B4792))</f>
        <v/>
      </c>
      <c r="R4792" t="str">
        <f>IF(ISBLANK(A4792),"",SUMIF($A$3:$A4792,R$2,$B$3:$B4792))</f>
        <v/>
      </c>
      <c r="T4792" s="2" t="str">
        <f t="shared" si="603"/>
        <v/>
      </c>
      <c r="U4792" s="2" t="str">
        <f t="shared" si="604"/>
        <v/>
      </c>
      <c r="V4792" s="2" t="str">
        <f t="shared" si="605"/>
        <v/>
      </c>
      <c r="W4792" s="2" t="str">
        <f t="shared" si="606"/>
        <v/>
      </c>
    </row>
    <row r="4793" spans="8:23" x14ac:dyDescent="0.3">
      <c r="H4793" s="12">
        <f t="shared" si="599"/>
        <v>0</v>
      </c>
      <c r="I4793" s="2" t="str">
        <f t="shared" si="600"/>
        <v/>
      </c>
      <c r="J4793" s="2" t="str">
        <f>IF(ISBLANK(A4793),"",-SUM(I$3:I4793))</f>
        <v/>
      </c>
      <c r="K4793" s="2" t="str">
        <f t="shared" si="601"/>
        <v/>
      </c>
      <c r="L4793" s="7" t="str">
        <f t="shared" si="602"/>
        <v/>
      </c>
      <c r="M4793" s="7" t="str">
        <f>IF(ISBLANK(A4793),"",K4793/($M$1+SUM(K$3:K4792)))</f>
        <v/>
      </c>
      <c r="N4793" t="str">
        <f>IF(ISBLANK(A4793),"",IF(H4794=0,NETWORKDAYS($H$3,H4793,holiday!$B$2:$B$10),IF(DAY(H4793)&lt;DAY(H4794),NETWORKDAYS($H$3,H4793,holiday!$B$2:$B$10),0)))</f>
        <v/>
      </c>
      <c r="O4793" t="str">
        <f>IF(ISBLANK(A4793),"",SUMIF($A$3:$A4793,O$2,$B$3:$B4793))</f>
        <v/>
      </c>
      <c r="P4793" t="str">
        <f>IF(ISBLANK(A4793),"",SUMIF($A$3:$A4793,P$2,$B$3:$B4793))</f>
        <v/>
      </c>
      <c r="Q4793" t="str">
        <f>IF(ISBLANK(A4793),"",SUMIF($A$3:$A4793,Q$2,$B$3:$B4793))</f>
        <v/>
      </c>
      <c r="R4793" t="str">
        <f>IF(ISBLANK(A4793),"",SUMIF($A$3:$A4793,R$2,$B$3:$B4793))</f>
        <v/>
      </c>
      <c r="T4793" s="2" t="str">
        <f t="shared" si="603"/>
        <v/>
      </c>
      <c r="U4793" s="2" t="str">
        <f t="shared" si="604"/>
        <v/>
      </c>
      <c r="V4793" s="2" t="str">
        <f t="shared" si="605"/>
        <v/>
      </c>
      <c r="W4793" s="2" t="str">
        <f t="shared" si="606"/>
        <v/>
      </c>
    </row>
    <row r="4794" spans="8:23" x14ac:dyDescent="0.3">
      <c r="H4794" s="12">
        <f t="shared" si="599"/>
        <v>0</v>
      </c>
      <c r="I4794" s="2" t="str">
        <f t="shared" si="600"/>
        <v/>
      </c>
      <c r="J4794" s="2" t="str">
        <f>IF(ISBLANK(A4794),"",-SUM(I$3:I4794))</f>
        <v/>
      </c>
      <c r="K4794" s="2" t="str">
        <f t="shared" si="601"/>
        <v/>
      </c>
      <c r="L4794" s="7" t="str">
        <f t="shared" si="602"/>
        <v/>
      </c>
      <c r="M4794" s="7" t="str">
        <f>IF(ISBLANK(A4794),"",K4794/($M$1+SUM(K$3:K4793)))</f>
        <v/>
      </c>
      <c r="N4794" t="str">
        <f>IF(ISBLANK(A4794),"",IF(H4795=0,NETWORKDAYS($H$3,H4794,holiday!$B$2:$B$10),IF(DAY(H4794)&lt;DAY(H4795),NETWORKDAYS($H$3,H4794,holiday!$B$2:$B$10),0)))</f>
        <v/>
      </c>
      <c r="O4794" t="str">
        <f>IF(ISBLANK(A4794),"",SUMIF($A$3:$A4794,O$2,$B$3:$B4794))</f>
        <v/>
      </c>
      <c r="P4794" t="str">
        <f>IF(ISBLANK(A4794),"",SUMIF($A$3:$A4794,P$2,$B$3:$B4794))</f>
        <v/>
      </c>
      <c r="Q4794" t="str">
        <f>IF(ISBLANK(A4794),"",SUMIF($A$3:$A4794,Q$2,$B$3:$B4794))</f>
        <v/>
      </c>
      <c r="R4794" t="str">
        <f>IF(ISBLANK(A4794),"",SUMIF($A$3:$A4794,R$2,$B$3:$B4794))</f>
        <v/>
      </c>
      <c r="T4794" s="2" t="str">
        <f t="shared" si="603"/>
        <v/>
      </c>
      <c r="U4794" s="2" t="str">
        <f t="shared" si="604"/>
        <v/>
      </c>
      <c r="V4794" s="2" t="str">
        <f t="shared" si="605"/>
        <v/>
      </c>
      <c r="W4794" s="2" t="str">
        <f t="shared" si="606"/>
        <v/>
      </c>
    </row>
    <row r="4795" spans="8:23" x14ac:dyDescent="0.3">
      <c r="H4795" s="12">
        <f t="shared" si="599"/>
        <v>0</v>
      </c>
      <c r="I4795" s="2" t="str">
        <f t="shared" si="600"/>
        <v/>
      </c>
      <c r="J4795" s="2" t="str">
        <f>IF(ISBLANK(A4795),"",-SUM(I$3:I4795))</f>
        <v/>
      </c>
      <c r="K4795" s="2" t="str">
        <f t="shared" si="601"/>
        <v/>
      </c>
      <c r="L4795" s="7" t="str">
        <f t="shared" si="602"/>
        <v/>
      </c>
      <c r="M4795" s="7" t="str">
        <f>IF(ISBLANK(A4795),"",K4795/($M$1+SUM(K$3:K4794)))</f>
        <v/>
      </c>
      <c r="N4795" t="str">
        <f>IF(ISBLANK(A4795),"",IF(H4796=0,NETWORKDAYS($H$3,H4795,holiday!$B$2:$B$10),IF(DAY(H4795)&lt;DAY(H4796),NETWORKDAYS($H$3,H4795,holiday!$B$2:$B$10),0)))</f>
        <v/>
      </c>
      <c r="O4795" t="str">
        <f>IF(ISBLANK(A4795),"",SUMIF($A$3:$A4795,O$2,$B$3:$B4795))</f>
        <v/>
      </c>
      <c r="P4795" t="str">
        <f>IF(ISBLANK(A4795),"",SUMIF($A$3:$A4795,P$2,$B$3:$B4795))</f>
        <v/>
      </c>
      <c r="Q4795" t="str">
        <f>IF(ISBLANK(A4795),"",SUMIF($A$3:$A4795,Q$2,$B$3:$B4795))</f>
        <v/>
      </c>
      <c r="R4795" t="str">
        <f>IF(ISBLANK(A4795),"",SUMIF($A$3:$A4795,R$2,$B$3:$B4795))</f>
        <v/>
      </c>
      <c r="T4795" s="2" t="str">
        <f t="shared" si="603"/>
        <v/>
      </c>
      <c r="U4795" s="2" t="str">
        <f t="shared" si="604"/>
        <v/>
      </c>
      <c r="V4795" s="2" t="str">
        <f t="shared" si="605"/>
        <v/>
      </c>
      <c r="W4795" s="2" t="str">
        <f t="shared" si="606"/>
        <v/>
      </c>
    </row>
    <row r="4796" spans="8:23" x14ac:dyDescent="0.3">
      <c r="H4796" s="12">
        <f t="shared" si="599"/>
        <v>0</v>
      </c>
      <c r="I4796" s="2" t="str">
        <f t="shared" si="600"/>
        <v/>
      </c>
      <c r="J4796" s="2" t="str">
        <f>IF(ISBLANK(A4796),"",-SUM(I$3:I4796))</f>
        <v/>
      </c>
      <c r="K4796" s="2" t="str">
        <f t="shared" si="601"/>
        <v/>
      </c>
      <c r="L4796" s="7" t="str">
        <f t="shared" si="602"/>
        <v/>
      </c>
      <c r="M4796" s="7" t="str">
        <f>IF(ISBLANK(A4796),"",K4796/($M$1+SUM(K$3:K4795)))</f>
        <v/>
      </c>
      <c r="N4796" t="str">
        <f>IF(ISBLANK(A4796),"",IF(H4797=0,NETWORKDAYS($H$3,H4796,holiday!$B$2:$B$10),IF(DAY(H4796)&lt;DAY(H4797),NETWORKDAYS($H$3,H4796,holiday!$B$2:$B$10),0)))</f>
        <v/>
      </c>
      <c r="O4796" t="str">
        <f>IF(ISBLANK(A4796),"",SUMIF($A$3:$A4796,O$2,$B$3:$B4796))</f>
        <v/>
      </c>
      <c r="P4796" t="str">
        <f>IF(ISBLANK(A4796),"",SUMIF($A$3:$A4796,P$2,$B$3:$B4796))</f>
        <v/>
      </c>
      <c r="Q4796" t="str">
        <f>IF(ISBLANK(A4796),"",SUMIF($A$3:$A4796,Q$2,$B$3:$B4796))</f>
        <v/>
      </c>
      <c r="R4796" t="str">
        <f>IF(ISBLANK(A4796),"",SUMIF($A$3:$A4796,R$2,$B$3:$B4796))</f>
        <v/>
      </c>
      <c r="T4796" s="2" t="str">
        <f t="shared" si="603"/>
        <v/>
      </c>
      <c r="U4796" s="2" t="str">
        <f t="shared" si="604"/>
        <v/>
      </c>
      <c r="V4796" s="2" t="str">
        <f t="shared" si="605"/>
        <v/>
      </c>
      <c r="W4796" s="2" t="str">
        <f t="shared" si="606"/>
        <v/>
      </c>
    </row>
    <row r="4797" spans="8:23" x14ac:dyDescent="0.3">
      <c r="H4797" s="12">
        <f t="shared" si="599"/>
        <v>0</v>
      </c>
      <c r="I4797" s="2" t="str">
        <f t="shared" si="600"/>
        <v/>
      </c>
      <c r="J4797" s="2" t="str">
        <f>IF(ISBLANK(A4797),"",-SUM(I$3:I4797))</f>
        <v/>
      </c>
      <c r="K4797" s="2" t="str">
        <f t="shared" si="601"/>
        <v/>
      </c>
      <c r="L4797" s="7" t="str">
        <f t="shared" si="602"/>
        <v/>
      </c>
      <c r="M4797" s="7" t="str">
        <f>IF(ISBLANK(A4797),"",K4797/($M$1+SUM(K$3:K4796)))</f>
        <v/>
      </c>
      <c r="N4797" t="str">
        <f>IF(ISBLANK(A4797),"",IF(H4798=0,NETWORKDAYS($H$3,H4797,holiday!$B$2:$B$10),IF(DAY(H4797)&lt;DAY(H4798),NETWORKDAYS($H$3,H4797,holiday!$B$2:$B$10),0)))</f>
        <v/>
      </c>
      <c r="O4797" t="str">
        <f>IF(ISBLANK(A4797),"",SUMIF($A$3:$A4797,O$2,$B$3:$B4797))</f>
        <v/>
      </c>
      <c r="P4797" t="str">
        <f>IF(ISBLANK(A4797),"",SUMIF($A$3:$A4797,P$2,$B$3:$B4797))</f>
        <v/>
      </c>
      <c r="Q4797" t="str">
        <f>IF(ISBLANK(A4797),"",SUMIF($A$3:$A4797,Q$2,$B$3:$B4797))</f>
        <v/>
      </c>
      <c r="R4797" t="str">
        <f>IF(ISBLANK(A4797),"",SUMIF($A$3:$A4797,R$2,$B$3:$B4797))</f>
        <v/>
      </c>
      <c r="T4797" s="2" t="str">
        <f t="shared" si="603"/>
        <v/>
      </c>
      <c r="U4797" s="2" t="str">
        <f t="shared" si="604"/>
        <v/>
      </c>
      <c r="V4797" s="2" t="str">
        <f t="shared" si="605"/>
        <v/>
      </c>
      <c r="W4797" s="2" t="str">
        <f t="shared" si="606"/>
        <v/>
      </c>
    </row>
    <row r="4798" spans="8:23" x14ac:dyDescent="0.3">
      <c r="H4798" s="12">
        <f t="shared" si="599"/>
        <v>0</v>
      </c>
      <c r="I4798" s="2" t="str">
        <f t="shared" si="600"/>
        <v/>
      </c>
      <c r="J4798" s="2" t="str">
        <f>IF(ISBLANK(A4798),"",-SUM(I$3:I4798))</f>
        <v/>
      </c>
      <c r="K4798" s="2" t="str">
        <f t="shared" si="601"/>
        <v/>
      </c>
      <c r="L4798" s="7" t="str">
        <f t="shared" si="602"/>
        <v/>
      </c>
      <c r="M4798" s="7" t="str">
        <f>IF(ISBLANK(A4798),"",K4798/($M$1+SUM(K$3:K4797)))</f>
        <v/>
      </c>
      <c r="N4798" t="str">
        <f>IF(ISBLANK(A4798),"",IF(H4799=0,NETWORKDAYS($H$3,H4798,holiday!$B$2:$B$10),IF(DAY(H4798)&lt;DAY(H4799),NETWORKDAYS($H$3,H4798,holiday!$B$2:$B$10),0)))</f>
        <v/>
      </c>
      <c r="O4798" t="str">
        <f>IF(ISBLANK(A4798),"",SUMIF($A$3:$A4798,O$2,$B$3:$B4798))</f>
        <v/>
      </c>
      <c r="P4798" t="str">
        <f>IF(ISBLANK(A4798),"",SUMIF($A$3:$A4798,P$2,$B$3:$B4798))</f>
        <v/>
      </c>
      <c r="Q4798" t="str">
        <f>IF(ISBLANK(A4798),"",SUMIF($A$3:$A4798,Q$2,$B$3:$B4798))</f>
        <v/>
      </c>
      <c r="R4798" t="str">
        <f>IF(ISBLANK(A4798),"",SUMIF($A$3:$A4798,R$2,$B$3:$B4798))</f>
        <v/>
      </c>
      <c r="T4798" s="2" t="str">
        <f t="shared" si="603"/>
        <v/>
      </c>
      <c r="U4798" s="2" t="str">
        <f t="shared" si="604"/>
        <v/>
      </c>
      <c r="V4798" s="2" t="str">
        <f t="shared" si="605"/>
        <v/>
      </c>
      <c r="W4798" s="2" t="str">
        <f t="shared" si="606"/>
        <v/>
      </c>
    </row>
    <row r="4799" spans="8:23" x14ac:dyDescent="0.3">
      <c r="H4799" s="12">
        <f t="shared" si="599"/>
        <v>0</v>
      </c>
      <c r="I4799" s="2" t="str">
        <f t="shared" si="600"/>
        <v/>
      </c>
      <c r="J4799" s="2" t="str">
        <f>IF(ISBLANK(A4799),"",-SUM(I$3:I4799))</f>
        <v/>
      </c>
      <c r="K4799" s="2" t="str">
        <f t="shared" si="601"/>
        <v/>
      </c>
      <c r="L4799" s="7" t="str">
        <f t="shared" si="602"/>
        <v/>
      </c>
      <c r="M4799" s="7" t="str">
        <f>IF(ISBLANK(A4799),"",K4799/($M$1+SUM(K$3:K4798)))</f>
        <v/>
      </c>
      <c r="N4799" t="str">
        <f>IF(ISBLANK(A4799),"",IF(H4800=0,NETWORKDAYS($H$3,H4799,holiday!$B$2:$B$10),IF(DAY(H4799)&lt;DAY(H4800),NETWORKDAYS($H$3,H4799,holiday!$B$2:$B$10),0)))</f>
        <v/>
      </c>
      <c r="O4799" t="str">
        <f>IF(ISBLANK(A4799),"",SUMIF($A$3:$A4799,O$2,$B$3:$B4799))</f>
        <v/>
      </c>
      <c r="P4799" t="str">
        <f>IF(ISBLANK(A4799),"",SUMIF($A$3:$A4799,P$2,$B$3:$B4799))</f>
        <v/>
      </c>
      <c r="Q4799" t="str">
        <f>IF(ISBLANK(A4799),"",SUMIF($A$3:$A4799,Q$2,$B$3:$B4799))</f>
        <v/>
      </c>
      <c r="R4799" t="str">
        <f>IF(ISBLANK(A4799),"",SUMIF($A$3:$A4799,R$2,$B$3:$B4799))</f>
        <v/>
      </c>
      <c r="T4799" s="2" t="str">
        <f t="shared" si="603"/>
        <v/>
      </c>
      <c r="U4799" s="2" t="str">
        <f t="shared" si="604"/>
        <v/>
      </c>
      <c r="V4799" s="2" t="str">
        <f t="shared" si="605"/>
        <v/>
      </c>
      <c r="W4799" s="2" t="str">
        <f t="shared" si="606"/>
        <v/>
      </c>
    </row>
    <row r="4800" spans="8:23" x14ac:dyDescent="0.3">
      <c r="H4800" s="12">
        <f t="shared" si="599"/>
        <v>0</v>
      </c>
      <c r="I4800" s="2" t="str">
        <f t="shared" si="600"/>
        <v/>
      </c>
      <c r="J4800" s="2" t="str">
        <f>IF(ISBLANK(A4800),"",-SUM(I$3:I4800))</f>
        <v/>
      </c>
      <c r="K4800" s="2" t="str">
        <f t="shared" si="601"/>
        <v/>
      </c>
      <c r="L4800" s="7" t="str">
        <f t="shared" si="602"/>
        <v/>
      </c>
      <c r="M4800" s="7" t="str">
        <f>IF(ISBLANK(A4800),"",K4800/($M$1+SUM(K$3:K4799)))</f>
        <v/>
      </c>
      <c r="N4800" t="str">
        <f>IF(ISBLANK(A4800),"",IF(H4801=0,NETWORKDAYS($H$3,H4800,holiday!$B$2:$B$10),IF(DAY(H4800)&lt;DAY(H4801),NETWORKDAYS($H$3,H4800,holiday!$B$2:$B$10),0)))</f>
        <v/>
      </c>
      <c r="O4800" t="str">
        <f>IF(ISBLANK(A4800),"",SUMIF($A$3:$A4800,O$2,$B$3:$B4800))</f>
        <v/>
      </c>
      <c r="P4800" t="str">
        <f>IF(ISBLANK(A4800),"",SUMIF($A$3:$A4800,P$2,$B$3:$B4800))</f>
        <v/>
      </c>
      <c r="Q4800" t="str">
        <f>IF(ISBLANK(A4800),"",SUMIF($A$3:$A4800,Q$2,$B$3:$B4800))</f>
        <v/>
      </c>
      <c r="R4800" t="str">
        <f>IF(ISBLANK(A4800),"",SUMIF($A$3:$A4800,R$2,$B$3:$B4800))</f>
        <v/>
      </c>
      <c r="T4800" s="2" t="str">
        <f t="shared" si="603"/>
        <v/>
      </c>
      <c r="U4800" s="2" t="str">
        <f t="shared" si="604"/>
        <v/>
      </c>
      <c r="V4800" s="2" t="str">
        <f t="shared" si="605"/>
        <v/>
      </c>
      <c r="W4800" s="2" t="str">
        <f t="shared" si="606"/>
        <v/>
      </c>
    </row>
    <row r="4801" spans="8:23" x14ac:dyDescent="0.3">
      <c r="H4801" s="12">
        <f t="shared" si="599"/>
        <v>0</v>
      </c>
      <c r="I4801" s="2" t="str">
        <f t="shared" si="600"/>
        <v/>
      </c>
      <c r="J4801" s="2" t="str">
        <f>IF(ISBLANK(A4801),"",-SUM(I$3:I4801))</f>
        <v/>
      </c>
      <c r="K4801" s="2" t="str">
        <f t="shared" si="601"/>
        <v/>
      </c>
      <c r="L4801" s="7" t="str">
        <f t="shared" si="602"/>
        <v/>
      </c>
      <c r="M4801" s="7" t="str">
        <f>IF(ISBLANK(A4801),"",K4801/($M$1+SUM(K$3:K4800)))</f>
        <v/>
      </c>
      <c r="N4801" t="str">
        <f>IF(ISBLANK(A4801),"",IF(H4802=0,NETWORKDAYS($H$3,H4801,holiday!$B$2:$B$10),IF(DAY(H4801)&lt;DAY(H4802),NETWORKDAYS($H$3,H4801,holiday!$B$2:$B$10),0)))</f>
        <v/>
      </c>
      <c r="O4801" t="str">
        <f>IF(ISBLANK(A4801),"",SUMIF($A$3:$A4801,O$2,$B$3:$B4801))</f>
        <v/>
      </c>
      <c r="P4801" t="str">
        <f>IF(ISBLANK(A4801),"",SUMIF($A$3:$A4801,P$2,$B$3:$B4801))</f>
        <v/>
      </c>
      <c r="Q4801" t="str">
        <f>IF(ISBLANK(A4801),"",SUMIF($A$3:$A4801,Q$2,$B$3:$B4801))</f>
        <v/>
      </c>
      <c r="R4801" t="str">
        <f>IF(ISBLANK(A4801),"",SUMIF($A$3:$A4801,R$2,$B$3:$B4801))</f>
        <v/>
      </c>
      <c r="T4801" s="2" t="str">
        <f t="shared" si="603"/>
        <v/>
      </c>
      <c r="U4801" s="2" t="str">
        <f t="shared" si="604"/>
        <v/>
      </c>
      <c r="V4801" s="2" t="str">
        <f t="shared" si="605"/>
        <v/>
      </c>
      <c r="W4801" s="2" t="str">
        <f t="shared" si="606"/>
        <v/>
      </c>
    </row>
    <row r="4802" spans="8:23" x14ac:dyDescent="0.3">
      <c r="H4802" s="12">
        <f t="shared" si="599"/>
        <v>0</v>
      </c>
      <c r="I4802" s="2" t="str">
        <f t="shared" si="600"/>
        <v/>
      </c>
      <c r="J4802" s="2" t="str">
        <f>IF(ISBLANK(A4802),"",-SUM(I$3:I4802))</f>
        <v/>
      </c>
      <c r="K4802" s="2" t="str">
        <f t="shared" si="601"/>
        <v/>
      </c>
      <c r="L4802" s="7" t="str">
        <f t="shared" si="602"/>
        <v/>
      </c>
      <c r="M4802" s="7" t="str">
        <f>IF(ISBLANK(A4802),"",K4802/($M$1+SUM(K$3:K4801)))</f>
        <v/>
      </c>
      <c r="N4802" t="str">
        <f>IF(ISBLANK(A4802),"",IF(H4803=0,NETWORKDAYS($H$3,H4802,holiday!$B$2:$B$10),IF(DAY(H4802)&lt;DAY(H4803),NETWORKDAYS($H$3,H4802,holiday!$B$2:$B$10),0)))</f>
        <v/>
      </c>
      <c r="O4802" t="str">
        <f>IF(ISBLANK(A4802),"",SUMIF($A$3:$A4802,O$2,$B$3:$B4802))</f>
        <v/>
      </c>
      <c r="P4802" t="str">
        <f>IF(ISBLANK(A4802),"",SUMIF($A$3:$A4802,P$2,$B$3:$B4802))</f>
        <v/>
      </c>
      <c r="Q4802" t="str">
        <f>IF(ISBLANK(A4802),"",SUMIF($A$3:$A4802,Q$2,$B$3:$B4802))</f>
        <v/>
      </c>
      <c r="R4802" t="str">
        <f>IF(ISBLANK(A4802),"",SUMIF($A$3:$A4802,R$2,$B$3:$B4802))</f>
        <v/>
      </c>
      <c r="T4802" s="2" t="str">
        <f t="shared" si="603"/>
        <v/>
      </c>
      <c r="U4802" s="2" t="str">
        <f t="shared" si="604"/>
        <v/>
      </c>
      <c r="V4802" s="2" t="str">
        <f t="shared" si="605"/>
        <v/>
      </c>
      <c r="W4802" s="2" t="str">
        <f t="shared" si="606"/>
        <v/>
      </c>
    </row>
    <row r="4803" spans="8:23" x14ac:dyDescent="0.3">
      <c r="H4803" s="12">
        <f t="shared" si="599"/>
        <v>0</v>
      </c>
      <c r="I4803" s="2" t="str">
        <f t="shared" si="600"/>
        <v/>
      </c>
      <c r="J4803" s="2" t="str">
        <f>IF(ISBLANK(A4803),"",-SUM(I$3:I4803))</f>
        <v/>
      </c>
      <c r="K4803" s="2" t="str">
        <f t="shared" si="601"/>
        <v/>
      </c>
      <c r="L4803" s="7" t="str">
        <f t="shared" si="602"/>
        <v/>
      </c>
      <c r="M4803" s="7" t="str">
        <f>IF(ISBLANK(A4803),"",K4803/($M$1+SUM(K$3:K4802)))</f>
        <v/>
      </c>
      <c r="N4803" t="str">
        <f>IF(ISBLANK(A4803),"",IF(H4804=0,NETWORKDAYS($H$3,H4803,holiday!$B$2:$B$10),IF(DAY(H4803)&lt;DAY(H4804),NETWORKDAYS($H$3,H4803,holiday!$B$2:$B$10),0)))</f>
        <v/>
      </c>
      <c r="O4803" t="str">
        <f>IF(ISBLANK(A4803),"",SUMIF($A$3:$A4803,O$2,$B$3:$B4803))</f>
        <v/>
      </c>
      <c r="P4803" t="str">
        <f>IF(ISBLANK(A4803),"",SUMIF($A$3:$A4803,P$2,$B$3:$B4803))</f>
        <v/>
      </c>
      <c r="Q4803" t="str">
        <f>IF(ISBLANK(A4803),"",SUMIF($A$3:$A4803,Q$2,$B$3:$B4803))</f>
        <v/>
      </c>
      <c r="R4803" t="str">
        <f>IF(ISBLANK(A4803),"",SUMIF($A$3:$A4803,R$2,$B$3:$B4803))</f>
        <v/>
      </c>
      <c r="T4803" s="2" t="str">
        <f t="shared" si="603"/>
        <v/>
      </c>
      <c r="U4803" s="2" t="str">
        <f t="shared" si="604"/>
        <v/>
      </c>
      <c r="V4803" s="2" t="str">
        <f t="shared" si="605"/>
        <v/>
      </c>
      <c r="W4803" s="2" t="str">
        <f t="shared" si="606"/>
        <v/>
      </c>
    </row>
    <row r="4804" spans="8:23" x14ac:dyDescent="0.3">
      <c r="H4804" s="12">
        <f t="shared" ref="H4804:H4867" si="607">IF(ISBLANK(D4804),,LEFT(D4804,LEN(D4804)-6)*1)</f>
        <v>0</v>
      </c>
      <c r="I4804" s="2" t="str">
        <f t="shared" si="600"/>
        <v/>
      </c>
      <c r="J4804" s="2" t="str">
        <f>IF(ISBLANK(A4804),"",-SUM(I$3:I4804))</f>
        <v/>
      </c>
      <c r="K4804" s="2" t="str">
        <f t="shared" si="601"/>
        <v/>
      </c>
      <c r="L4804" s="7" t="str">
        <f t="shared" si="602"/>
        <v/>
      </c>
      <c r="M4804" s="7" t="str">
        <f>IF(ISBLANK(A4804),"",K4804/($M$1+SUM(K$3:K4803)))</f>
        <v/>
      </c>
      <c r="N4804" t="str">
        <f>IF(ISBLANK(A4804),"",IF(H4805=0,NETWORKDAYS($H$3,H4804,holiday!$B$2:$B$10),IF(DAY(H4804)&lt;DAY(H4805),NETWORKDAYS($H$3,H4804,holiday!$B$2:$B$10),0)))</f>
        <v/>
      </c>
      <c r="O4804" t="str">
        <f>IF(ISBLANK(A4804),"",SUMIF($A$3:$A4804,O$2,$B$3:$B4804))</f>
        <v/>
      </c>
      <c r="P4804" t="str">
        <f>IF(ISBLANK(A4804),"",SUMIF($A$3:$A4804,P$2,$B$3:$B4804))</f>
        <v/>
      </c>
      <c r="Q4804" t="str">
        <f>IF(ISBLANK(A4804),"",SUMIF($A$3:$A4804,Q$2,$B$3:$B4804))</f>
        <v/>
      </c>
      <c r="R4804" t="str">
        <f>IF(ISBLANK(A4804),"",SUMIF($A$3:$A4804,R$2,$B$3:$B4804))</f>
        <v/>
      </c>
      <c r="T4804" s="2" t="str">
        <f t="shared" si="603"/>
        <v/>
      </c>
      <c r="U4804" s="2" t="str">
        <f t="shared" si="604"/>
        <v/>
      </c>
      <c r="V4804" s="2" t="str">
        <f t="shared" si="605"/>
        <v/>
      </c>
      <c r="W4804" s="2" t="str">
        <f t="shared" si="606"/>
        <v/>
      </c>
    </row>
    <row r="4805" spans="8:23" x14ac:dyDescent="0.3">
      <c r="H4805" s="12">
        <f t="shared" si="607"/>
        <v>0</v>
      </c>
      <c r="I4805" s="2" t="str">
        <f t="shared" si="600"/>
        <v/>
      </c>
      <c r="J4805" s="2" t="str">
        <f>IF(ISBLANK(A4805),"",-SUM(I$3:I4805))</f>
        <v/>
      </c>
      <c r="K4805" s="2" t="str">
        <f t="shared" si="601"/>
        <v/>
      </c>
      <c r="L4805" s="7" t="str">
        <f t="shared" si="602"/>
        <v/>
      </c>
      <c r="M4805" s="7" t="str">
        <f>IF(ISBLANK(A4805),"",K4805/($M$1+SUM(K$3:K4804)))</f>
        <v/>
      </c>
      <c r="N4805" t="str">
        <f>IF(ISBLANK(A4805),"",IF(H4806=0,NETWORKDAYS($H$3,H4805,holiday!$B$2:$B$10),IF(DAY(H4805)&lt;DAY(H4806),NETWORKDAYS($H$3,H4805,holiday!$B$2:$B$10),0)))</f>
        <v/>
      </c>
      <c r="O4805" t="str">
        <f>IF(ISBLANK(A4805),"",SUMIF($A$3:$A4805,O$2,$B$3:$B4805))</f>
        <v/>
      </c>
      <c r="P4805" t="str">
        <f>IF(ISBLANK(A4805),"",SUMIF($A$3:$A4805,P$2,$B$3:$B4805))</f>
        <v/>
      </c>
      <c r="Q4805" t="str">
        <f>IF(ISBLANK(A4805),"",SUMIF($A$3:$A4805,Q$2,$B$3:$B4805))</f>
        <v/>
      </c>
      <c r="R4805" t="str">
        <f>IF(ISBLANK(A4805),"",SUMIF($A$3:$A4805,R$2,$B$3:$B4805))</f>
        <v/>
      </c>
      <c r="T4805" s="2" t="str">
        <f t="shared" si="603"/>
        <v/>
      </c>
      <c r="U4805" s="2" t="str">
        <f t="shared" si="604"/>
        <v/>
      </c>
      <c r="V4805" s="2" t="str">
        <f t="shared" si="605"/>
        <v/>
      </c>
      <c r="W4805" s="2" t="str">
        <f t="shared" si="606"/>
        <v/>
      </c>
    </row>
    <row r="4806" spans="8:23" x14ac:dyDescent="0.3">
      <c r="H4806" s="12">
        <f t="shared" si="607"/>
        <v>0</v>
      </c>
      <c r="I4806" s="2" t="str">
        <f t="shared" si="600"/>
        <v/>
      </c>
      <c r="J4806" s="2" t="str">
        <f>IF(ISBLANK(A4806),"",-SUM(I$3:I4806))</f>
        <v/>
      </c>
      <c r="K4806" s="2" t="str">
        <f t="shared" si="601"/>
        <v/>
      </c>
      <c r="L4806" s="7" t="str">
        <f t="shared" si="602"/>
        <v/>
      </c>
      <c r="M4806" s="7" t="str">
        <f>IF(ISBLANK(A4806),"",K4806/($M$1+SUM(K$3:K4805)))</f>
        <v/>
      </c>
      <c r="N4806" t="str">
        <f>IF(ISBLANK(A4806),"",IF(H4807=0,NETWORKDAYS($H$3,H4806,holiday!$B$2:$B$10),IF(DAY(H4806)&lt;DAY(H4807),NETWORKDAYS($H$3,H4806,holiday!$B$2:$B$10),0)))</f>
        <v/>
      </c>
      <c r="O4806" t="str">
        <f>IF(ISBLANK(A4806),"",SUMIF($A$3:$A4806,O$2,$B$3:$B4806))</f>
        <v/>
      </c>
      <c r="P4806" t="str">
        <f>IF(ISBLANK(A4806),"",SUMIF($A$3:$A4806,P$2,$B$3:$B4806))</f>
        <v/>
      </c>
      <c r="Q4806" t="str">
        <f>IF(ISBLANK(A4806),"",SUMIF($A$3:$A4806,Q$2,$B$3:$B4806))</f>
        <v/>
      </c>
      <c r="R4806" t="str">
        <f>IF(ISBLANK(A4806),"",SUMIF($A$3:$A4806,R$2,$B$3:$B4806))</f>
        <v/>
      </c>
      <c r="T4806" s="2" t="str">
        <f t="shared" si="603"/>
        <v/>
      </c>
      <c r="U4806" s="2" t="str">
        <f t="shared" si="604"/>
        <v/>
      </c>
      <c r="V4806" s="2" t="str">
        <f t="shared" si="605"/>
        <v/>
      </c>
      <c r="W4806" s="2" t="str">
        <f t="shared" si="606"/>
        <v/>
      </c>
    </row>
    <row r="4807" spans="8:23" x14ac:dyDescent="0.3">
      <c r="H4807" s="12">
        <f t="shared" si="607"/>
        <v>0</v>
      </c>
      <c r="I4807" s="2" t="str">
        <f t="shared" si="600"/>
        <v/>
      </c>
      <c r="J4807" s="2" t="str">
        <f>IF(ISBLANK(A4807),"",-SUM(I$3:I4807))</f>
        <v/>
      </c>
      <c r="K4807" s="2" t="str">
        <f t="shared" si="601"/>
        <v/>
      </c>
      <c r="L4807" s="7" t="str">
        <f t="shared" si="602"/>
        <v/>
      </c>
      <c r="M4807" s="7" t="str">
        <f>IF(ISBLANK(A4807),"",K4807/($M$1+SUM(K$3:K4806)))</f>
        <v/>
      </c>
      <c r="N4807" t="str">
        <f>IF(ISBLANK(A4807),"",IF(H4808=0,NETWORKDAYS($H$3,H4807,holiday!$B$2:$B$10),IF(DAY(H4807)&lt;DAY(H4808),NETWORKDAYS($H$3,H4807,holiday!$B$2:$B$10),0)))</f>
        <v/>
      </c>
      <c r="O4807" t="str">
        <f>IF(ISBLANK(A4807),"",SUMIF($A$3:$A4807,O$2,$B$3:$B4807))</f>
        <v/>
      </c>
      <c r="P4807" t="str">
        <f>IF(ISBLANK(A4807),"",SUMIF($A$3:$A4807,P$2,$B$3:$B4807))</f>
        <v/>
      </c>
      <c r="Q4807" t="str">
        <f>IF(ISBLANK(A4807),"",SUMIF($A$3:$A4807,Q$2,$B$3:$B4807))</f>
        <v/>
      </c>
      <c r="R4807" t="str">
        <f>IF(ISBLANK(A4807),"",SUMIF($A$3:$A4807,R$2,$B$3:$B4807))</f>
        <v/>
      </c>
      <c r="T4807" s="2" t="str">
        <f t="shared" si="603"/>
        <v/>
      </c>
      <c r="U4807" s="2" t="str">
        <f t="shared" si="604"/>
        <v/>
      </c>
      <c r="V4807" s="2" t="str">
        <f t="shared" si="605"/>
        <v/>
      </c>
      <c r="W4807" s="2" t="str">
        <f t="shared" si="606"/>
        <v/>
      </c>
    </row>
    <row r="4808" spans="8:23" x14ac:dyDescent="0.3">
      <c r="H4808" s="12">
        <f t="shared" si="607"/>
        <v>0</v>
      </c>
      <c r="I4808" s="2" t="str">
        <f t="shared" si="600"/>
        <v/>
      </c>
      <c r="J4808" s="2" t="str">
        <f>IF(ISBLANK(A4808),"",-SUM(I$3:I4808))</f>
        <v/>
      </c>
      <c r="K4808" s="2" t="str">
        <f t="shared" si="601"/>
        <v/>
      </c>
      <c r="L4808" s="7" t="str">
        <f t="shared" si="602"/>
        <v/>
      </c>
      <c r="M4808" s="7" t="str">
        <f>IF(ISBLANK(A4808),"",K4808/($M$1+SUM(K$3:K4807)))</f>
        <v/>
      </c>
      <c r="N4808" t="str">
        <f>IF(ISBLANK(A4808),"",IF(H4809=0,NETWORKDAYS($H$3,H4808,holiday!$B$2:$B$10),IF(DAY(H4808)&lt;DAY(H4809),NETWORKDAYS($H$3,H4808,holiday!$B$2:$B$10),0)))</f>
        <v/>
      </c>
      <c r="O4808" t="str">
        <f>IF(ISBLANK(A4808),"",SUMIF($A$3:$A4808,O$2,$B$3:$B4808))</f>
        <v/>
      </c>
      <c r="P4808" t="str">
        <f>IF(ISBLANK(A4808),"",SUMIF($A$3:$A4808,P$2,$B$3:$B4808))</f>
        <v/>
      </c>
      <c r="Q4808" t="str">
        <f>IF(ISBLANK(A4808),"",SUMIF($A$3:$A4808,Q$2,$B$3:$B4808))</f>
        <v/>
      </c>
      <c r="R4808" t="str">
        <f>IF(ISBLANK(A4808),"",SUMIF($A$3:$A4808,R$2,$B$3:$B4808))</f>
        <v/>
      </c>
      <c r="T4808" s="2" t="str">
        <f t="shared" si="603"/>
        <v/>
      </c>
      <c r="U4808" s="2" t="str">
        <f t="shared" si="604"/>
        <v/>
      </c>
      <c r="V4808" s="2" t="str">
        <f t="shared" si="605"/>
        <v/>
      </c>
      <c r="W4808" s="2" t="str">
        <f t="shared" si="606"/>
        <v/>
      </c>
    </row>
    <row r="4809" spans="8:23" x14ac:dyDescent="0.3">
      <c r="H4809" s="12">
        <f t="shared" si="607"/>
        <v>0</v>
      </c>
      <c r="I4809" s="2" t="str">
        <f t="shared" si="600"/>
        <v/>
      </c>
      <c r="J4809" s="2" t="str">
        <f>IF(ISBLANK(A4809),"",-SUM(I$3:I4809))</f>
        <v/>
      </c>
      <c r="K4809" s="2" t="str">
        <f t="shared" si="601"/>
        <v/>
      </c>
      <c r="L4809" s="7" t="str">
        <f t="shared" si="602"/>
        <v/>
      </c>
      <c r="M4809" s="7" t="str">
        <f>IF(ISBLANK(A4809),"",K4809/($M$1+SUM(K$3:K4808)))</f>
        <v/>
      </c>
      <c r="N4809" t="str">
        <f>IF(ISBLANK(A4809),"",IF(H4810=0,NETWORKDAYS($H$3,H4809,holiday!$B$2:$B$10),IF(DAY(H4809)&lt;DAY(H4810),NETWORKDAYS($H$3,H4809,holiday!$B$2:$B$10),0)))</f>
        <v/>
      </c>
      <c r="O4809" t="str">
        <f>IF(ISBLANK(A4809),"",SUMIF($A$3:$A4809,O$2,$B$3:$B4809))</f>
        <v/>
      </c>
      <c r="P4809" t="str">
        <f>IF(ISBLANK(A4809),"",SUMIF($A$3:$A4809,P$2,$B$3:$B4809))</f>
        <v/>
      </c>
      <c r="Q4809" t="str">
        <f>IF(ISBLANK(A4809),"",SUMIF($A$3:$A4809,Q$2,$B$3:$B4809))</f>
        <v/>
      </c>
      <c r="R4809" t="str">
        <f>IF(ISBLANK(A4809),"",SUMIF($A$3:$A4809,R$2,$B$3:$B4809))</f>
        <v/>
      </c>
      <c r="T4809" s="2" t="str">
        <f t="shared" si="603"/>
        <v/>
      </c>
      <c r="U4809" s="2" t="str">
        <f t="shared" si="604"/>
        <v/>
      </c>
      <c r="V4809" s="2" t="str">
        <f t="shared" si="605"/>
        <v/>
      </c>
      <c r="W4809" s="2" t="str">
        <f t="shared" si="606"/>
        <v/>
      </c>
    </row>
    <row r="4810" spans="8:23" x14ac:dyDescent="0.3">
      <c r="H4810" s="12">
        <f t="shared" si="607"/>
        <v>0</v>
      </c>
      <c r="I4810" s="2" t="str">
        <f t="shared" si="600"/>
        <v/>
      </c>
      <c r="J4810" s="2" t="str">
        <f>IF(ISBLANK(A4810),"",-SUM(I$3:I4810))</f>
        <v/>
      </c>
      <c r="K4810" s="2" t="str">
        <f t="shared" si="601"/>
        <v/>
      </c>
      <c r="L4810" s="7" t="str">
        <f t="shared" si="602"/>
        <v/>
      </c>
      <c r="M4810" s="7" t="str">
        <f>IF(ISBLANK(A4810),"",K4810/($M$1+SUM(K$3:K4809)))</f>
        <v/>
      </c>
      <c r="N4810" t="str">
        <f>IF(ISBLANK(A4810),"",IF(H4811=0,NETWORKDAYS($H$3,H4810,holiday!$B$2:$B$10),IF(DAY(H4810)&lt;DAY(H4811),NETWORKDAYS($H$3,H4810,holiday!$B$2:$B$10),0)))</f>
        <v/>
      </c>
      <c r="O4810" t="str">
        <f>IF(ISBLANK(A4810),"",SUMIF($A$3:$A4810,O$2,$B$3:$B4810))</f>
        <v/>
      </c>
      <c r="P4810" t="str">
        <f>IF(ISBLANK(A4810),"",SUMIF($A$3:$A4810,P$2,$B$3:$B4810))</f>
        <v/>
      </c>
      <c r="Q4810" t="str">
        <f>IF(ISBLANK(A4810),"",SUMIF($A$3:$A4810,Q$2,$B$3:$B4810))</f>
        <v/>
      </c>
      <c r="R4810" t="str">
        <f>IF(ISBLANK(A4810),"",SUMIF($A$3:$A4810,R$2,$B$3:$B4810))</f>
        <v/>
      </c>
      <c r="T4810" s="2" t="str">
        <f t="shared" si="603"/>
        <v/>
      </c>
      <c r="U4810" s="2" t="str">
        <f t="shared" si="604"/>
        <v/>
      </c>
      <c r="V4810" s="2" t="str">
        <f t="shared" si="605"/>
        <v/>
      </c>
      <c r="W4810" s="2" t="str">
        <f t="shared" si="606"/>
        <v/>
      </c>
    </row>
    <row r="4811" spans="8:23" x14ac:dyDescent="0.3">
      <c r="H4811" s="12">
        <f t="shared" si="607"/>
        <v>0</v>
      </c>
      <c r="I4811" s="2" t="str">
        <f t="shared" si="600"/>
        <v/>
      </c>
      <c r="J4811" s="2" t="str">
        <f>IF(ISBLANK(A4811),"",-SUM(I$3:I4811))</f>
        <v/>
      </c>
      <c r="K4811" s="2" t="str">
        <f t="shared" si="601"/>
        <v/>
      </c>
      <c r="L4811" s="7" t="str">
        <f t="shared" si="602"/>
        <v/>
      </c>
      <c r="M4811" s="7" t="str">
        <f>IF(ISBLANK(A4811),"",K4811/($M$1+SUM(K$3:K4810)))</f>
        <v/>
      </c>
      <c r="N4811" t="str">
        <f>IF(ISBLANK(A4811),"",IF(H4812=0,NETWORKDAYS($H$3,H4811,holiday!$B$2:$B$10),IF(DAY(H4811)&lt;DAY(H4812),NETWORKDAYS($H$3,H4811,holiday!$B$2:$B$10),0)))</f>
        <v/>
      </c>
      <c r="O4811" t="str">
        <f>IF(ISBLANK(A4811),"",SUMIF($A$3:$A4811,O$2,$B$3:$B4811))</f>
        <v/>
      </c>
      <c r="P4811" t="str">
        <f>IF(ISBLANK(A4811),"",SUMIF($A$3:$A4811,P$2,$B$3:$B4811))</f>
        <v/>
      </c>
      <c r="Q4811" t="str">
        <f>IF(ISBLANK(A4811),"",SUMIF($A$3:$A4811,Q$2,$B$3:$B4811))</f>
        <v/>
      </c>
      <c r="R4811" t="str">
        <f>IF(ISBLANK(A4811),"",SUMIF($A$3:$A4811,R$2,$B$3:$B4811))</f>
        <v/>
      </c>
      <c r="T4811" s="2" t="str">
        <f t="shared" si="603"/>
        <v/>
      </c>
      <c r="U4811" s="2" t="str">
        <f t="shared" si="604"/>
        <v/>
      </c>
      <c r="V4811" s="2" t="str">
        <f t="shared" si="605"/>
        <v/>
      </c>
      <c r="W4811" s="2" t="str">
        <f t="shared" si="606"/>
        <v/>
      </c>
    </row>
    <row r="4812" spans="8:23" x14ac:dyDescent="0.3">
      <c r="H4812" s="12">
        <f t="shared" si="607"/>
        <v>0</v>
      </c>
      <c r="I4812" s="2" t="str">
        <f t="shared" si="600"/>
        <v/>
      </c>
      <c r="J4812" s="2" t="str">
        <f>IF(ISBLANK(A4812),"",-SUM(I$3:I4812))</f>
        <v/>
      </c>
      <c r="K4812" s="2" t="str">
        <f t="shared" si="601"/>
        <v/>
      </c>
      <c r="L4812" s="7" t="str">
        <f t="shared" si="602"/>
        <v/>
      </c>
      <c r="M4812" s="7" t="str">
        <f>IF(ISBLANK(A4812),"",K4812/($M$1+SUM(K$3:K4811)))</f>
        <v/>
      </c>
      <c r="N4812" t="str">
        <f>IF(ISBLANK(A4812),"",IF(H4813=0,NETWORKDAYS($H$3,H4812,holiday!$B$2:$B$10),IF(DAY(H4812)&lt;DAY(H4813),NETWORKDAYS($H$3,H4812,holiday!$B$2:$B$10),0)))</f>
        <v/>
      </c>
      <c r="O4812" t="str">
        <f>IF(ISBLANK(A4812),"",SUMIF($A$3:$A4812,O$2,$B$3:$B4812))</f>
        <v/>
      </c>
      <c r="P4812" t="str">
        <f>IF(ISBLANK(A4812),"",SUMIF($A$3:$A4812,P$2,$B$3:$B4812))</f>
        <v/>
      </c>
      <c r="Q4812" t="str">
        <f>IF(ISBLANK(A4812),"",SUMIF($A$3:$A4812,Q$2,$B$3:$B4812))</f>
        <v/>
      </c>
      <c r="R4812" t="str">
        <f>IF(ISBLANK(A4812),"",SUMIF($A$3:$A4812,R$2,$B$3:$B4812))</f>
        <v/>
      </c>
      <c r="T4812" s="2" t="str">
        <f t="shared" si="603"/>
        <v/>
      </c>
      <c r="U4812" s="2" t="str">
        <f t="shared" si="604"/>
        <v/>
      </c>
      <c r="V4812" s="2" t="str">
        <f t="shared" si="605"/>
        <v/>
      </c>
      <c r="W4812" s="2" t="str">
        <f t="shared" si="606"/>
        <v/>
      </c>
    </row>
    <row r="4813" spans="8:23" x14ac:dyDescent="0.3">
      <c r="H4813" s="12">
        <f t="shared" si="607"/>
        <v>0</v>
      </c>
      <c r="I4813" s="2" t="str">
        <f t="shared" si="600"/>
        <v/>
      </c>
      <c r="J4813" s="2" t="str">
        <f>IF(ISBLANK(A4813),"",-SUM(I$3:I4813))</f>
        <v/>
      </c>
      <c r="K4813" s="2" t="str">
        <f t="shared" si="601"/>
        <v/>
      </c>
      <c r="L4813" s="7" t="str">
        <f t="shared" si="602"/>
        <v/>
      </c>
      <c r="M4813" s="7" t="str">
        <f>IF(ISBLANK(A4813),"",K4813/($M$1+SUM(K$3:K4812)))</f>
        <v/>
      </c>
      <c r="N4813" t="str">
        <f>IF(ISBLANK(A4813),"",IF(H4814=0,NETWORKDAYS($H$3,H4813,holiday!$B$2:$B$10),IF(DAY(H4813)&lt;DAY(H4814),NETWORKDAYS($H$3,H4813,holiday!$B$2:$B$10),0)))</f>
        <v/>
      </c>
      <c r="O4813" t="str">
        <f>IF(ISBLANK(A4813),"",SUMIF($A$3:$A4813,O$2,$B$3:$B4813))</f>
        <v/>
      </c>
      <c r="P4813" t="str">
        <f>IF(ISBLANK(A4813),"",SUMIF($A$3:$A4813,P$2,$B$3:$B4813))</f>
        <v/>
      </c>
      <c r="Q4813" t="str">
        <f>IF(ISBLANK(A4813),"",SUMIF($A$3:$A4813,Q$2,$B$3:$B4813))</f>
        <v/>
      </c>
      <c r="R4813" t="str">
        <f>IF(ISBLANK(A4813),"",SUMIF($A$3:$A4813,R$2,$B$3:$B4813))</f>
        <v/>
      </c>
      <c r="T4813" s="2" t="str">
        <f t="shared" si="603"/>
        <v/>
      </c>
      <c r="U4813" s="2" t="str">
        <f t="shared" si="604"/>
        <v/>
      </c>
      <c r="V4813" s="2" t="str">
        <f t="shared" si="605"/>
        <v/>
      </c>
      <c r="W4813" s="2" t="str">
        <f t="shared" si="606"/>
        <v/>
      </c>
    </row>
    <row r="4814" spans="8:23" x14ac:dyDescent="0.3">
      <c r="H4814" s="12">
        <f t="shared" si="607"/>
        <v>0</v>
      </c>
      <c r="I4814" s="2" t="str">
        <f t="shared" si="600"/>
        <v/>
      </c>
      <c r="J4814" s="2" t="str">
        <f>IF(ISBLANK(A4814),"",-SUM(I$3:I4814))</f>
        <v/>
      </c>
      <c r="K4814" s="2" t="str">
        <f t="shared" si="601"/>
        <v/>
      </c>
      <c r="L4814" s="7" t="str">
        <f t="shared" si="602"/>
        <v/>
      </c>
      <c r="M4814" s="7" t="str">
        <f>IF(ISBLANK(A4814),"",K4814/($M$1+SUM(K$3:K4813)))</f>
        <v/>
      </c>
      <c r="N4814" t="str">
        <f>IF(ISBLANK(A4814),"",IF(H4815=0,NETWORKDAYS($H$3,H4814,holiday!$B$2:$B$10),IF(DAY(H4814)&lt;DAY(H4815),NETWORKDAYS($H$3,H4814,holiday!$B$2:$B$10),0)))</f>
        <v/>
      </c>
      <c r="O4814" t="str">
        <f>IF(ISBLANK(A4814),"",SUMIF($A$3:$A4814,O$2,$B$3:$B4814))</f>
        <v/>
      </c>
      <c r="P4814" t="str">
        <f>IF(ISBLANK(A4814),"",SUMIF($A$3:$A4814,P$2,$B$3:$B4814))</f>
        <v/>
      </c>
      <c r="Q4814" t="str">
        <f>IF(ISBLANK(A4814),"",SUMIF($A$3:$A4814,Q$2,$B$3:$B4814))</f>
        <v/>
      </c>
      <c r="R4814" t="str">
        <f>IF(ISBLANK(A4814),"",SUMIF($A$3:$A4814,R$2,$B$3:$B4814))</f>
        <v/>
      </c>
      <c r="T4814" s="2" t="str">
        <f t="shared" si="603"/>
        <v/>
      </c>
      <c r="U4814" s="2" t="str">
        <f t="shared" si="604"/>
        <v/>
      </c>
      <c r="V4814" s="2" t="str">
        <f t="shared" si="605"/>
        <v/>
      </c>
      <c r="W4814" s="2" t="str">
        <f t="shared" si="606"/>
        <v/>
      </c>
    </row>
    <row r="4815" spans="8:23" x14ac:dyDescent="0.3">
      <c r="H4815" s="12">
        <f t="shared" si="607"/>
        <v>0</v>
      </c>
      <c r="I4815" s="2" t="str">
        <f t="shared" si="600"/>
        <v/>
      </c>
      <c r="J4815" s="2" t="str">
        <f>IF(ISBLANK(A4815),"",-SUM(I$3:I4815))</f>
        <v/>
      </c>
      <c r="K4815" s="2" t="str">
        <f t="shared" si="601"/>
        <v/>
      </c>
      <c r="L4815" s="7" t="str">
        <f t="shared" si="602"/>
        <v/>
      </c>
      <c r="M4815" s="7" t="str">
        <f>IF(ISBLANK(A4815),"",K4815/($M$1+SUM(K$3:K4814)))</f>
        <v/>
      </c>
      <c r="N4815" t="str">
        <f>IF(ISBLANK(A4815),"",IF(H4816=0,NETWORKDAYS($H$3,H4815,holiday!$B$2:$B$10),IF(DAY(H4815)&lt;DAY(H4816),NETWORKDAYS($H$3,H4815,holiday!$B$2:$B$10),0)))</f>
        <v/>
      </c>
      <c r="O4815" t="str">
        <f>IF(ISBLANK(A4815),"",SUMIF($A$3:$A4815,O$2,$B$3:$B4815))</f>
        <v/>
      </c>
      <c r="P4815" t="str">
        <f>IF(ISBLANK(A4815),"",SUMIF($A$3:$A4815,P$2,$B$3:$B4815))</f>
        <v/>
      </c>
      <c r="Q4815" t="str">
        <f>IF(ISBLANK(A4815),"",SUMIF($A$3:$A4815,Q$2,$B$3:$B4815))</f>
        <v/>
      </c>
      <c r="R4815" t="str">
        <f>IF(ISBLANK(A4815),"",SUMIF($A$3:$A4815,R$2,$B$3:$B4815))</f>
        <v/>
      </c>
      <c r="T4815" s="2" t="str">
        <f t="shared" si="603"/>
        <v/>
      </c>
      <c r="U4815" s="2" t="str">
        <f t="shared" si="604"/>
        <v/>
      </c>
      <c r="V4815" s="2" t="str">
        <f t="shared" si="605"/>
        <v/>
      </c>
      <c r="W4815" s="2" t="str">
        <f t="shared" si="606"/>
        <v/>
      </c>
    </row>
    <row r="4816" spans="8:23" x14ac:dyDescent="0.3">
      <c r="H4816" s="12">
        <f t="shared" si="607"/>
        <v>0</v>
      </c>
      <c r="I4816" s="2" t="str">
        <f t="shared" si="600"/>
        <v/>
      </c>
      <c r="J4816" s="2" t="str">
        <f>IF(ISBLANK(A4816),"",-SUM(I$3:I4816))</f>
        <v/>
      </c>
      <c r="K4816" s="2" t="str">
        <f t="shared" si="601"/>
        <v/>
      </c>
      <c r="L4816" s="7" t="str">
        <f t="shared" si="602"/>
        <v/>
      </c>
      <c r="M4816" s="7" t="str">
        <f>IF(ISBLANK(A4816),"",K4816/($M$1+SUM(K$3:K4815)))</f>
        <v/>
      </c>
      <c r="N4816" t="str">
        <f>IF(ISBLANK(A4816),"",IF(H4817=0,NETWORKDAYS($H$3,H4816,holiday!$B$2:$B$10),IF(DAY(H4816)&lt;DAY(H4817),NETWORKDAYS($H$3,H4816,holiday!$B$2:$B$10),0)))</f>
        <v/>
      </c>
      <c r="O4816" t="str">
        <f>IF(ISBLANK(A4816),"",SUMIF($A$3:$A4816,O$2,$B$3:$B4816))</f>
        <v/>
      </c>
      <c r="P4816" t="str">
        <f>IF(ISBLANK(A4816),"",SUMIF($A$3:$A4816,P$2,$B$3:$B4816))</f>
        <v/>
      </c>
      <c r="Q4816" t="str">
        <f>IF(ISBLANK(A4816),"",SUMIF($A$3:$A4816,Q$2,$B$3:$B4816))</f>
        <v/>
      </c>
      <c r="R4816" t="str">
        <f>IF(ISBLANK(A4816),"",SUMIF($A$3:$A4816,R$2,$B$3:$B4816))</f>
        <v/>
      </c>
      <c r="T4816" s="2" t="str">
        <f t="shared" si="603"/>
        <v/>
      </c>
      <c r="U4816" s="2" t="str">
        <f t="shared" si="604"/>
        <v/>
      </c>
      <c r="V4816" s="2" t="str">
        <f t="shared" si="605"/>
        <v/>
      </c>
      <c r="W4816" s="2" t="str">
        <f t="shared" si="606"/>
        <v/>
      </c>
    </row>
    <row r="4817" spans="8:23" x14ac:dyDescent="0.3">
      <c r="H4817" s="12">
        <f t="shared" si="607"/>
        <v>0</v>
      </c>
      <c r="I4817" s="2" t="str">
        <f t="shared" si="600"/>
        <v/>
      </c>
      <c r="J4817" s="2" t="str">
        <f>IF(ISBLANK(A4817),"",-SUM(I$3:I4817))</f>
        <v/>
      </c>
      <c r="K4817" s="2" t="str">
        <f t="shared" si="601"/>
        <v/>
      </c>
      <c r="L4817" s="7" t="str">
        <f t="shared" si="602"/>
        <v/>
      </c>
      <c r="M4817" s="7" t="str">
        <f>IF(ISBLANK(A4817),"",K4817/($M$1+SUM(K$3:K4816)))</f>
        <v/>
      </c>
      <c r="N4817" t="str">
        <f>IF(ISBLANK(A4817),"",IF(H4818=0,NETWORKDAYS($H$3,H4817,holiday!$B$2:$B$10),IF(DAY(H4817)&lt;DAY(H4818),NETWORKDAYS($H$3,H4817,holiday!$B$2:$B$10),0)))</f>
        <v/>
      </c>
      <c r="O4817" t="str">
        <f>IF(ISBLANK(A4817),"",SUMIF($A$3:$A4817,O$2,$B$3:$B4817))</f>
        <v/>
      </c>
      <c r="P4817" t="str">
        <f>IF(ISBLANK(A4817),"",SUMIF($A$3:$A4817,P$2,$B$3:$B4817))</f>
        <v/>
      </c>
      <c r="Q4817" t="str">
        <f>IF(ISBLANK(A4817),"",SUMIF($A$3:$A4817,Q$2,$B$3:$B4817))</f>
        <v/>
      </c>
      <c r="R4817" t="str">
        <f>IF(ISBLANK(A4817),"",SUMIF($A$3:$A4817,R$2,$B$3:$B4817))</f>
        <v/>
      </c>
      <c r="T4817" s="2" t="str">
        <f t="shared" si="603"/>
        <v/>
      </c>
      <c r="U4817" s="2" t="str">
        <f t="shared" si="604"/>
        <v/>
      </c>
      <c r="V4817" s="2" t="str">
        <f t="shared" si="605"/>
        <v/>
      </c>
      <c r="W4817" s="2" t="str">
        <f t="shared" si="606"/>
        <v/>
      </c>
    </row>
    <row r="4818" spans="8:23" x14ac:dyDescent="0.3">
      <c r="H4818" s="12">
        <f t="shared" si="607"/>
        <v>0</v>
      </c>
      <c r="I4818" s="2" t="str">
        <f t="shared" si="600"/>
        <v/>
      </c>
      <c r="J4818" s="2" t="str">
        <f>IF(ISBLANK(A4818),"",-SUM(I$3:I4818))</f>
        <v/>
      </c>
      <c r="K4818" s="2" t="str">
        <f t="shared" si="601"/>
        <v/>
      </c>
      <c r="L4818" s="7" t="str">
        <f t="shared" si="602"/>
        <v/>
      </c>
      <c r="M4818" s="7" t="str">
        <f>IF(ISBLANK(A4818),"",K4818/($M$1+SUM(K$3:K4817)))</f>
        <v/>
      </c>
      <c r="N4818" t="str">
        <f>IF(ISBLANK(A4818),"",IF(H4819=0,NETWORKDAYS($H$3,H4818,holiday!$B$2:$B$10),IF(DAY(H4818)&lt;DAY(H4819),NETWORKDAYS($H$3,H4818,holiday!$B$2:$B$10),0)))</f>
        <v/>
      </c>
      <c r="O4818" t="str">
        <f>IF(ISBLANK(A4818),"",SUMIF($A$3:$A4818,O$2,$B$3:$B4818))</f>
        <v/>
      </c>
      <c r="P4818" t="str">
        <f>IF(ISBLANK(A4818),"",SUMIF($A$3:$A4818,P$2,$B$3:$B4818))</f>
        <v/>
      </c>
      <c r="Q4818" t="str">
        <f>IF(ISBLANK(A4818),"",SUMIF($A$3:$A4818,Q$2,$B$3:$B4818))</f>
        <v/>
      </c>
      <c r="R4818" t="str">
        <f>IF(ISBLANK(A4818),"",SUMIF($A$3:$A4818,R$2,$B$3:$B4818))</f>
        <v/>
      </c>
      <c r="T4818" s="2" t="str">
        <f t="shared" si="603"/>
        <v/>
      </c>
      <c r="U4818" s="2" t="str">
        <f t="shared" si="604"/>
        <v/>
      </c>
      <c r="V4818" s="2" t="str">
        <f t="shared" si="605"/>
        <v/>
      </c>
      <c r="W4818" s="2" t="str">
        <f t="shared" si="606"/>
        <v/>
      </c>
    </row>
    <row r="4819" spans="8:23" x14ac:dyDescent="0.3">
      <c r="H4819" s="12">
        <f t="shared" si="607"/>
        <v>0</v>
      </c>
      <c r="I4819" s="2" t="str">
        <f t="shared" si="600"/>
        <v/>
      </c>
      <c r="J4819" s="2" t="str">
        <f>IF(ISBLANK(A4819),"",-SUM(I$3:I4819))</f>
        <v/>
      </c>
      <c r="K4819" s="2" t="str">
        <f t="shared" si="601"/>
        <v/>
      </c>
      <c r="L4819" s="7" t="str">
        <f t="shared" si="602"/>
        <v/>
      </c>
      <c r="M4819" s="7" t="str">
        <f>IF(ISBLANK(A4819),"",K4819/($M$1+SUM(K$3:K4818)))</f>
        <v/>
      </c>
      <c r="N4819" t="str">
        <f>IF(ISBLANK(A4819),"",IF(H4820=0,NETWORKDAYS($H$3,H4819,holiday!$B$2:$B$10),IF(DAY(H4819)&lt;DAY(H4820),NETWORKDAYS($H$3,H4819,holiday!$B$2:$B$10),0)))</f>
        <v/>
      </c>
      <c r="O4819" t="str">
        <f>IF(ISBLANK(A4819),"",SUMIF($A$3:$A4819,O$2,$B$3:$B4819))</f>
        <v/>
      </c>
      <c r="P4819" t="str">
        <f>IF(ISBLANK(A4819),"",SUMIF($A$3:$A4819,P$2,$B$3:$B4819))</f>
        <v/>
      </c>
      <c r="Q4819" t="str">
        <f>IF(ISBLANK(A4819),"",SUMIF($A$3:$A4819,Q$2,$B$3:$B4819))</f>
        <v/>
      </c>
      <c r="R4819" t="str">
        <f>IF(ISBLANK(A4819),"",SUMIF($A$3:$A4819,R$2,$B$3:$B4819))</f>
        <v/>
      </c>
      <c r="T4819" s="2" t="str">
        <f t="shared" si="603"/>
        <v/>
      </c>
      <c r="U4819" s="2" t="str">
        <f t="shared" si="604"/>
        <v/>
      </c>
      <c r="V4819" s="2" t="str">
        <f t="shared" si="605"/>
        <v/>
      </c>
      <c r="W4819" s="2" t="str">
        <f t="shared" si="606"/>
        <v/>
      </c>
    </row>
    <row r="4820" spans="8:23" x14ac:dyDescent="0.3">
      <c r="H4820" s="12">
        <f t="shared" si="607"/>
        <v>0</v>
      </c>
      <c r="I4820" s="2" t="str">
        <f t="shared" si="600"/>
        <v/>
      </c>
      <c r="J4820" s="2" t="str">
        <f>IF(ISBLANK(A4820),"",-SUM(I$3:I4820))</f>
        <v/>
      </c>
      <c r="K4820" s="2" t="str">
        <f t="shared" si="601"/>
        <v/>
      </c>
      <c r="L4820" s="7" t="str">
        <f t="shared" si="602"/>
        <v/>
      </c>
      <c r="M4820" s="7" t="str">
        <f>IF(ISBLANK(A4820),"",K4820/($M$1+SUM(K$3:K4819)))</f>
        <v/>
      </c>
      <c r="N4820" t="str">
        <f>IF(ISBLANK(A4820),"",IF(H4821=0,NETWORKDAYS($H$3,H4820,holiday!$B$2:$B$10),IF(DAY(H4820)&lt;DAY(H4821),NETWORKDAYS($H$3,H4820,holiday!$B$2:$B$10),0)))</f>
        <v/>
      </c>
      <c r="O4820" t="str">
        <f>IF(ISBLANK(A4820),"",SUMIF($A$3:$A4820,O$2,$B$3:$B4820))</f>
        <v/>
      </c>
      <c r="P4820" t="str">
        <f>IF(ISBLANK(A4820),"",SUMIF($A$3:$A4820,P$2,$B$3:$B4820))</f>
        <v/>
      </c>
      <c r="Q4820" t="str">
        <f>IF(ISBLANK(A4820),"",SUMIF($A$3:$A4820,Q$2,$B$3:$B4820))</f>
        <v/>
      </c>
      <c r="R4820" t="str">
        <f>IF(ISBLANK(A4820),"",SUMIF($A$3:$A4820,R$2,$B$3:$B4820))</f>
        <v/>
      </c>
      <c r="T4820" s="2" t="str">
        <f t="shared" si="603"/>
        <v/>
      </c>
      <c r="U4820" s="2" t="str">
        <f t="shared" si="604"/>
        <v/>
      </c>
      <c r="V4820" s="2" t="str">
        <f t="shared" si="605"/>
        <v/>
      </c>
      <c r="W4820" s="2" t="str">
        <f t="shared" si="606"/>
        <v/>
      </c>
    </row>
    <row r="4821" spans="8:23" x14ac:dyDescent="0.3">
      <c r="H4821" s="12">
        <f t="shared" si="607"/>
        <v>0</v>
      </c>
      <c r="I4821" s="2" t="str">
        <f t="shared" si="600"/>
        <v/>
      </c>
      <c r="J4821" s="2" t="str">
        <f>IF(ISBLANK(A4821),"",-SUM(I$3:I4821))</f>
        <v/>
      </c>
      <c r="K4821" s="2" t="str">
        <f t="shared" si="601"/>
        <v/>
      </c>
      <c r="L4821" s="7" t="str">
        <f t="shared" si="602"/>
        <v/>
      </c>
      <c r="M4821" s="7" t="str">
        <f>IF(ISBLANK(A4821),"",K4821/($M$1+SUM(K$3:K4820)))</f>
        <v/>
      </c>
      <c r="N4821" t="str">
        <f>IF(ISBLANK(A4821),"",IF(H4822=0,NETWORKDAYS($H$3,H4821,holiday!$B$2:$B$10),IF(DAY(H4821)&lt;DAY(H4822),NETWORKDAYS($H$3,H4821,holiday!$B$2:$B$10),0)))</f>
        <v/>
      </c>
      <c r="O4821" t="str">
        <f>IF(ISBLANK(A4821),"",SUMIF($A$3:$A4821,O$2,$B$3:$B4821))</f>
        <v/>
      </c>
      <c r="P4821" t="str">
        <f>IF(ISBLANK(A4821),"",SUMIF($A$3:$A4821,P$2,$B$3:$B4821))</f>
        <v/>
      </c>
      <c r="Q4821" t="str">
        <f>IF(ISBLANK(A4821),"",SUMIF($A$3:$A4821,Q$2,$B$3:$B4821))</f>
        <v/>
      </c>
      <c r="R4821" t="str">
        <f>IF(ISBLANK(A4821),"",SUMIF($A$3:$A4821,R$2,$B$3:$B4821))</f>
        <v/>
      </c>
      <c r="T4821" s="2" t="str">
        <f t="shared" si="603"/>
        <v/>
      </c>
      <c r="U4821" s="2" t="str">
        <f t="shared" si="604"/>
        <v/>
      </c>
      <c r="V4821" s="2" t="str">
        <f t="shared" si="605"/>
        <v/>
      </c>
      <c r="W4821" s="2" t="str">
        <f t="shared" si="606"/>
        <v/>
      </c>
    </row>
    <row r="4822" spans="8:23" x14ac:dyDescent="0.3">
      <c r="H4822" s="12">
        <f t="shared" si="607"/>
        <v>0</v>
      </c>
      <c r="I4822" s="2" t="str">
        <f t="shared" si="600"/>
        <v/>
      </c>
      <c r="J4822" s="2" t="str">
        <f>IF(ISBLANK(A4822),"",-SUM(I$3:I4822))</f>
        <v/>
      </c>
      <c r="K4822" s="2" t="str">
        <f t="shared" si="601"/>
        <v/>
      </c>
      <c r="L4822" s="7" t="str">
        <f t="shared" si="602"/>
        <v/>
      </c>
      <c r="M4822" s="7" t="str">
        <f>IF(ISBLANK(A4822),"",K4822/($M$1+SUM(K$3:K4821)))</f>
        <v/>
      </c>
      <c r="N4822" t="str">
        <f>IF(ISBLANK(A4822),"",IF(H4823=0,NETWORKDAYS($H$3,H4822,holiday!$B$2:$B$10),IF(DAY(H4822)&lt;DAY(H4823),NETWORKDAYS($H$3,H4822,holiday!$B$2:$B$10),0)))</f>
        <v/>
      </c>
      <c r="O4822" t="str">
        <f>IF(ISBLANK(A4822),"",SUMIF($A$3:$A4822,O$2,$B$3:$B4822))</f>
        <v/>
      </c>
      <c r="P4822" t="str">
        <f>IF(ISBLANK(A4822),"",SUMIF($A$3:$A4822,P$2,$B$3:$B4822))</f>
        <v/>
      </c>
      <c r="Q4822" t="str">
        <f>IF(ISBLANK(A4822),"",SUMIF($A$3:$A4822,Q$2,$B$3:$B4822))</f>
        <v/>
      </c>
      <c r="R4822" t="str">
        <f>IF(ISBLANK(A4822),"",SUMIF($A$3:$A4822,R$2,$B$3:$B4822))</f>
        <v/>
      </c>
      <c r="T4822" s="2" t="str">
        <f t="shared" si="603"/>
        <v/>
      </c>
      <c r="U4822" s="2" t="str">
        <f t="shared" si="604"/>
        <v/>
      </c>
      <c r="V4822" s="2" t="str">
        <f t="shared" si="605"/>
        <v/>
      </c>
      <c r="W4822" s="2" t="str">
        <f t="shared" si="606"/>
        <v/>
      </c>
    </row>
    <row r="4823" spans="8:23" x14ac:dyDescent="0.3">
      <c r="H4823" s="12">
        <f t="shared" si="607"/>
        <v>0</v>
      </c>
      <c r="I4823" s="2" t="str">
        <f t="shared" si="600"/>
        <v/>
      </c>
      <c r="J4823" s="2" t="str">
        <f>IF(ISBLANK(A4823),"",-SUM(I$3:I4823))</f>
        <v/>
      </c>
      <c r="K4823" s="2" t="str">
        <f t="shared" si="601"/>
        <v/>
      </c>
      <c r="L4823" s="7" t="str">
        <f t="shared" si="602"/>
        <v/>
      </c>
      <c r="M4823" s="7" t="str">
        <f>IF(ISBLANK(A4823),"",K4823/($M$1+SUM(K$3:K4822)))</f>
        <v/>
      </c>
      <c r="N4823" t="str">
        <f>IF(ISBLANK(A4823),"",IF(H4824=0,NETWORKDAYS($H$3,H4823,holiday!$B$2:$B$10),IF(DAY(H4823)&lt;DAY(H4824),NETWORKDAYS($H$3,H4823,holiday!$B$2:$B$10),0)))</f>
        <v/>
      </c>
      <c r="O4823" t="str">
        <f>IF(ISBLANK(A4823),"",SUMIF($A$3:$A4823,O$2,$B$3:$B4823))</f>
        <v/>
      </c>
      <c r="P4823" t="str">
        <f>IF(ISBLANK(A4823),"",SUMIF($A$3:$A4823,P$2,$B$3:$B4823))</f>
        <v/>
      </c>
      <c r="Q4823" t="str">
        <f>IF(ISBLANK(A4823),"",SUMIF($A$3:$A4823,Q$2,$B$3:$B4823))</f>
        <v/>
      </c>
      <c r="R4823" t="str">
        <f>IF(ISBLANK(A4823),"",SUMIF($A$3:$A4823,R$2,$B$3:$B4823))</f>
        <v/>
      </c>
      <c r="T4823" s="2" t="str">
        <f t="shared" si="603"/>
        <v/>
      </c>
      <c r="U4823" s="2" t="str">
        <f t="shared" si="604"/>
        <v/>
      </c>
      <c r="V4823" s="2" t="str">
        <f t="shared" si="605"/>
        <v/>
      </c>
      <c r="W4823" s="2" t="str">
        <f t="shared" si="606"/>
        <v/>
      </c>
    </row>
    <row r="4824" spans="8:23" x14ac:dyDescent="0.3">
      <c r="H4824" s="12">
        <f t="shared" si="607"/>
        <v>0</v>
      </c>
      <c r="I4824" s="2" t="str">
        <f t="shared" si="600"/>
        <v/>
      </c>
      <c r="J4824" s="2" t="str">
        <f>IF(ISBLANK(A4824),"",-SUM(I$3:I4824))</f>
        <v/>
      </c>
      <c r="K4824" s="2" t="str">
        <f t="shared" si="601"/>
        <v/>
      </c>
      <c r="L4824" s="7" t="str">
        <f t="shared" si="602"/>
        <v/>
      </c>
      <c r="M4824" s="7" t="str">
        <f>IF(ISBLANK(A4824),"",K4824/($M$1+SUM(K$3:K4823)))</f>
        <v/>
      </c>
      <c r="N4824" t="str">
        <f>IF(ISBLANK(A4824),"",IF(H4825=0,NETWORKDAYS($H$3,H4824,holiday!$B$2:$B$10),IF(DAY(H4824)&lt;DAY(H4825),NETWORKDAYS($H$3,H4824,holiday!$B$2:$B$10),0)))</f>
        <v/>
      </c>
      <c r="O4824" t="str">
        <f>IF(ISBLANK(A4824),"",SUMIF($A$3:$A4824,O$2,$B$3:$B4824))</f>
        <v/>
      </c>
      <c r="P4824" t="str">
        <f>IF(ISBLANK(A4824),"",SUMIF($A$3:$A4824,P$2,$B$3:$B4824))</f>
        <v/>
      </c>
      <c r="Q4824" t="str">
        <f>IF(ISBLANK(A4824),"",SUMIF($A$3:$A4824,Q$2,$B$3:$B4824))</f>
        <v/>
      </c>
      <c r="R4824" t="str">
        <f>IF(ISBLANK(A4824),"",SUMIF($A$3:$A4824,R$2,$B$3:$B4824))</f>
        <v/>
      </c>
      <c r="T4824" s="2" t="str">
        <f t="shared" si="603"/>
        <v/>
      </c>
      <c r="U4824" s="2" t="str">
        <f t="shared" si="604"/>
        <v/>
      </c>
      <c r="V4824" s="2" t="str">
        <f t="shared" si="605"/>
        <v/>
      </c>
      <c r="W4824" s="2" t="str">
        <f t="shared" si="606"/>
        <v/>
      </c>
    </row>
    <row r="4825" spans="8:23" x14ac:dyDescent="0.3">
      <c r="H4825" s="12">
        <f t="shared" si="607"/>
        <v>0</v>
      </c>
      <c r="I4825" s="2" t="str">
        <f t="shared" si="600"/>
        <v/>
      </c>
      <c r="J4825" s="2" t="str">
        <f>IF(ISBLANK(A4825),"",-SUM(I$3:I4825))</f>
        <v/>
      </c>
      <c r="K4825" s="2" t="str">
        <f t="shared" si="601"/>
        <v/>
      </c>
      <c r="L4825" s="7" t="str">
        <f t="shared" si="602"/>
        <v/>
      </c>
      <c r="M4825" s="7" t="str">
        <f>IF(ISBLANK(A4825),"",K4825/($M$1+SUM(K$3:K4824)))</f>
        <v/>
      </c>
      <c r="N4825" t="str">
        <f>IF(ISBLANK(A4825),"",IF(H4826=0,NETWORKDAYS($H$3,H4825,holiday!$B$2:$B$10),IF(DAY(H4825)&lt;DAY(H4826),NETWORKDAYS($H$3,H4825,holiday!$B$2:$B$10),0)))</f>
        <v/>
      </c>
      <c r="O4825" t="str">
        <f>IF(ISBLANK(A4825),"",SUMIF($A$3:$A4825,O$2,$B$3:$B4825))</f>
        <v/>
      </c>
      <c r="P4825" t="str">
        <f>IF(ISBLANK(A4825),"",SUMIF($A$3:$A4825,P$2,$B$3:$B4825))</f>
        <v/>
      </c>
      <c r="Q4825" t="str">
        <f>IF(ISBLANK(A4825),"",SUMIF($A$3:$A4825,Q$2,$B$3:$B4825))</f>
        <v/>
      </c>
      <c r="R4825" t="str">
        <f>IF(ISBLANK(A4825),"",SUMIF($A$3:$A4825,R$2,$B$3:$B4825))</f>
        <v/>
      </c>
      <c r="T4825" s="2" t="str">
        <f t="shared" si="603"/>
        <v/>
      </c>
      <c r="U4825" s="2" t="str">
        <f t="shared" si="604"/>
        <v/>
      </c>
      <c r="V4825" s="2" t="str">
        <f t="shared" si="605"/>
        <v/>
      </c>
      <c r="W4825" s="2" t="str">
        <f t="shared" si="606"/>
        <v/>
      </c>
    </row>
    <row r="4826" spans="8:23" x14ac:dyDescent="0.3">
      <c r="H4826" s="12">
        <f t="shared" si="607"/>
        <v>0</v>
      </c>
      <c r="I4826" s="2" t="str">
        <f t="shared" si="600"/>
        <v/>
      </c>
      <c r="J4826" s="2" t="str">
        <f>IF(ISBLANK(A4826),"",-SUM(I$3:I4826))</f>
        <v/>
      </c>
      <c r="K4826" s="2" t="str">
        <f t="shared" si="601"/>
        <v/>
      </c>
      <c r="L4826" s="7" t="str">
        <f t="shared" si="602"/>
        <v/>
      </c>
      <c r="M4826" s="7" t="str">
        <f>IF(ISBLANK(A4826),"",K4826/($M$1+SUM(K$3:K4825)))</f>
        <v/>
      </c>
      <c r="N4826" t="str">
        <f>IF(ISBLANK(A4826),"",IF(H4827=0,NETWORKDAYS($H$3,H4826,holiday!$B$2:$B$10),IF(DAY(H4826)&lt;DAY(H4827),NETWORKDAYS($H$3,H4826,holiday!$B$2:$B$10),0)))</f>
        <v/>
      </c>
      <c r="O4826" t="str">
        <f>IF(ISBLANK(A4826),"",SUMIF($A$3:$A4826,O$2,$B$3:$B4826))</f>
        <v/>
      </c>
      <c r="P4826" t="str">
        <f>IF(ISBLANK(A4826),"",SUMIF($A$3:$A4826,P$2,$B$3:$B4826))</f>
        <v/>
      </c>
      <c r="Q4826" t="str">
        <f>IF(ISBLANK(A4826),"",SUMIF($A$3:$A4826,Q$2,$B$3:$B4826))</f>
        <v/>
      </c>
      <c r="R4826" t="str">
        <f>IF(ISBLANK(A4826),"",SUMIF($A$3:$A4826,R$2,$B$3:$B4826))</f>
        <v/>
      </c>
      <c r="T4826" s="2" t="str">
        <f t="shared" si="603"/>
        <v/>
      </c>
      <c r="U4826" s="2" t="str">
        <f t="shared" si="604"/>
        <v/>
      </c>
      <c r="V4826" s="2" t="str">
        <f t="shared" si="605"/>
        <v/>
      </c>
      <c r="W4826" s="2" t="str">
        <f t="shared" si="606"/>
        <v/>
      </c>
    </row>
    <row r="4827" spans="8:23" x14ac:dyDescent="0.3">
      <c r="H4827" s="12">
        <f t="shared" si="607"/>
        <v>0</v>
      </c>
      <c r="I4827" s="2" t="str">
        <f t="shared" si="600"/>
        <v/>
      </c>
      <c r="J4827" s="2" t="str">
        <f>IF(ISBLANK(A4827),"",-SUM(I$3:I4827))</f>
        <v/>
      </c>
      <c r="K4827" s="2" t="str">
        <f t="shared" si="601"/>
        <v/>
      </c>
      <c r="L4827" s="7" t="str">
        <f t="shared" si="602"/>
        <v/>
      </c>
      <c r="M4827" s="7" t="str">
        <f>IF(ISBLANK(A4827),"",K4827/($M$1+SUM(K$3:K4826)))</f>
        <v/>
      </c>
      <c r="N4827" t="str">
        <f>IF(ISBLANK(A4827),"",IF(H4828=0,NETWORKDAYS($H$3,H4827,holiday!$B$2:$B$10),IF(DAY(H4827)&lt;DAY(H4828),NETWORKDAYS($H$3,H4827,holiday!$B$2:$B$10),0)))</f>
        <v/>
      </c>
      <c r="O4827" t="str">
        <f>IF(ISBLANK(A4827),"",SUMIF($A$3:$A4827,O$2,$B$3:$B4827))</f>
        <v/>
      </c>
      <c r="P4827" t="str">
        <f>IF(ISBLANK(A4827),"",SUMIF($A$3:$A4827,P$2,$B$3:$B4827))</f>
        <v/>
      </c>
      <c r="Q4827" t="str">
        <f>IF(ISBLANK(A4827),"",SUMIF($A$3:$A4827,Q$2,$B$3:$B4827))</f>
        <v/>
      </c>
      <c r="R4827" t="str">
        <f>IF(ISBLANK(A4827),"",SUMIF($A$3:$A4827,R$2,$B$3:$B4827))</f>
        <v/>
      </c>
      <c r="T4827" s="2" t="str">
        <f t="shared" si="603"/>
        <v/>
      </c>
      <c r="U4827" s="2" t="str">
        <f t="shared" si="604"/>
        <v/>
      </c>
      <c r="V4827" s="2" t="str">
        <f t="shared" si="605"/>
        <v/>
      </c>
      <c r="W4827" s="2" t="str">
        <f t="shared" si="606"/>
        <v/>
      </c>
    </row>
    <row r="4828" spans="8:23" x14ac:dyDescent="0.3">
      <c r="H4828" s="12">
        <f t="shared" si="607"/>
        <v>0</v>
      </c>
      <c r="I4828" s="2" t="str">
        <f t="shared" si="600"/>
        <v/>
      </c>
      <c r="J4828" s="2" t="str">
        <f>IF(ISBLANK(A4828),"",-SUM(I$3:I4828))</f>
        <v/>
      </c>
      <c r="K4828" s="2" t="str">
        <f t="shared" si="601"/>
        <v/>
      </c>
      <c r="L4828" s="7" t="str">
        <f t="shared" si="602"/>
        <v/>
      </c>
      <c r="M4828" s="7" t="str">
        <f>IF(ISBLANK(A4828),"",K4828/($M$1+SUM(K$3:K4827)))</f>
        <v/>
      </c>
      <c r="N4828" t="str">
        <f>IF(ISBLANK(A4828),"",IF(H4829=0,NETWORKDAYS($H$3,H4828,holiday!$B$2:$B$10),IF(DAY(H4828)&lt;DAY(H4829),NETWORKDAYS($H$3,H4828,holiday!$B$2:$B$10),0)))</f>
        <v/>
      </c>
      <c r="O4828" t="str">
        <f>IF(ISBLANK(A4828),"",SUMIF($A$3:$A4828,O$2,$B$3:$B4828))</f>
        <v/>
      </c>
      <c r="P4828" t="str">
        <f>IF(ISBLANK(A4828),"",SUMIF($A$3:$A4828,P$2,$B$3:$B4828))</f>
        <v/>
      </c>
      <c r="Q4828" t="str">
        <f>IF(ISBLANK(A4828),"",SUMIF($A$3:$A4828,Q$2,$B$3:$B4828))</f>
        <v/>
      </c>
      <c r="R4828" t="str">
        <f>IF(ISBLANK(A4828),"",SUMIF($A$3:$A4828,R$2,$B$3:$B4828))</f>
        <v/>
      </c>
      <c r="T4828" s="2" t="str">
        <f t="shared" si="603"/>
        <v/>
      </c>
      <c r="U4828" s="2" t="str">
        <f t="shared" si="604"/>
        <v/>
      </c>
      <c r="V4828" s="2" t="str">
        <f t="shared" si="605"/>
        <v/>
      </c>
      <c r="W4828" s="2" t="str">
        <f t="shared" si="606"/>
        <v/>
      </c>
    </row>
    <row r="4829" spans="8:23" x14ac:dyDescent="0.3">
      <c r="H4829" s="12">
        <f t="shared" si="607"/>
        <v>0</v>
      </c>
      <c r="I4829" s="2" t="str">
        <f t="shared" si="600"/>
        <v/>
      </c>
      <c r="J4829" s="2" t="str">
        <f>IF(ISBLANK(A4829),"",-SUM(I$3:I4829))</f>
        <v/>
      </c>
      <c r="K4829" s="2" t="str">
        <f t="shared" si="601"/>
        <v/>
      </c>
      <c r="L4829" s="7" t="str">
        <f t="shared" si="602"/>
        <v/>
      </c>
      <c r="M4829" s="7" t="str">
        <f>IF(ISBLANK(A4829),"",K4829/($M$1+SUM(K$3:K4828)))</f>
        <v/>
      </c>
      <c r="N4829" t="str">
        <f>IF(ISBLANK(A4829),"",IF(H4830=0,NETWORKDAYS($H$3,H4829,holiday!$B$2:$B$10),IF(DAY(H4829)&lt;DAY(H4830),NETWORKDAYS($H$3,H4829,holiday!$B$2:$B$10),0)))</f>
        <v/>
      </c>
      <c r="O4829" t="str">
        <f>IF(ISBLANK(A4829),"",SUMIF($A$3:$A4829,O$2,$B$3:$B4829))</f>
        <v/>
      </c>
      <c r="P4829" t="str">
        <f>IF(ISBLANK(A4829),"",SUMIF($A$3:$A4829,P$2,$B$3:$B4829))</f>
        <v/>
      </c>
      <c r="Q4829" t="str">
        <f>IF(ISBLANK(A4829),"",SUMIF($A$3:$A4829,Q$2,$B$3:$B4829))</f>
        <v/>
      </c>
      <c r="R4829" t="str">
        <f>IF(ISBLANK(A4829),"",SUMIF($A$3:$A4829,R$2,$B$3:$B4829))</f>
        <v/>
      </c>
      <c r="T4829" s="2" t="str">
        <f t="shared" si="603"/>
        <v/>
      </c>
      <c r="U4829" s="2" t="str">
        <f t="shared" si="604"/>
        <v/>
      </c>
      <c r="V4829" s="2" t="str">
        <f t="shared" si="605"/>
        <v/>
      </c>
      <c r="W4829" s="2" t="str">
        <f t="shared" si="606"/>
        <v/>
      </c>
    </row>
    <row r="4830" spans="8:23" x14ac:dyDescent="0.3">
      <c r="H4830" s="12">
        <f t="shared" si="607"/>
        <v>0</v>
      </c>
      <c r="I4830" s="2" t="str">
        <f t="shared" si="600"/>
        <v/>
      </c>
      <c r="J4830" s="2" t="str">
        <f>IF(ISBLANK(A4830),"",-SUM(I$3:I4830))</f>
        <v/>
      </c>
      <c r="K4830" s="2" t="str">
        <f t="shared" si="601"/>
        <v/>
      </c>
      <c r="L4830" s="7" t="str">
        <f t="shared" si="602"/>
        <v/>
      </c>
      <c r="M4830" s="7" t="str">
        <f>IF(ISBLANK(A4830),"",K4830/($M$1+SUM(K$3:K4829)))</f>
        <v/>
      </c>
      <c r="N4830" t="str">
        <f>IF(ISBLANK(A4830),"",IF(H4831=0,NETWORKDAYS($H$3,H4830,holiday!$B$2:$B$10),IF(DAY(H4830)&lt;DAY(H4831),NETWORKDAYS($H$3,H4830,holiday!$B$2:$B$10),0)))</f>
        <v/>
      </c>
      <c r="O4830" t="str">
        <f>IF(ISBLANK(A4830),"",SUMIF($A$3:$A4830,O$2,$B$3:$B4830))</f>
        <v/>
      </c>
      <c r="P4830" t="str">
        <f>IF(ISBLANK(A4830),"",SUMIF($A$3:$A4830,P$2,$B$3:$B4830))</f>
        <v/>
      </c>
      <c r="Q4830" t="str">
        <f>IF(ISBLANK(A4830),"",SUMIF($A$3:$A4830,Q$2,$B$3:$B4830))</f>
        <v/>
      </c>
      <c r="R4830" t="str">
        <f>IF(ISBLANK(A4830),"",SUMIF($A$3:$A4830,R$2,$B$3:$B4830))</f>
        <v/>
      </c>
      <c r="T4830" s="2" t="str">
        <f t="shared" si="603"/>
        <v/>
      </c>
      <c r="U4830" s="2" t="str">
        <f t="shared" si="604"/>
        <v/>
      </c>
      <c r="V4830" s="2" t="str">
        <f t="shared" si="605"/>
        <v/>
      </c>
      <c r="W4830" s="2" t="str">
        <f t="shared" si="606"/>
        <v/>
      </c>
    </row>
    <row r="4831" spans="8:23" x14ac:dyDescent="0.3">
      <c r="H4831" s="12">
        <f t="shared" si="607"/>
        <v>0</v>
      </c>
      <c r="I4831" s="2" t="str">
        <f t="shared" si="600"/>
        <v/>
      </c>
      <c r="J4831" s="2" t="str">
        <f>IF(ISBLANK(A4831),"",-SUM(I$3:I4831))</f>
        <v/>
      </c>
      <c r="K4831" s="2" t="str">
        <f t="shared" si="601"/>
        <v/>
      </c>
      <c r="L4831" s="7" t="str">
        <f t="shared" si="602"/>
        <v/>
      </c>
      <c r="M4831" s="7" t="str">
        <f>IF(ISBLANK(A4831),"",K4831/($M$1+SUM(K$3:K4830)))</f>
        <v/>
      </c>
      <c r="N4831" t="str">
        <f>IF(ISBLANK(A4831),"",IF(H4832=0,NETWORKDAYS($H$3,H4831,holiday!$B$2:$B$10),IF(DAY(H4831)&lt;DAY(H4832),NETWORKDAYS($H$3,H4831,holiday!$B$2:$B$10),0)))</f>
        <v/>
      </c>
      <c r="O4831" t="str">
        <f>IF(ISBLANK(A4831),"",SUMIF($A$3:$A4831,O$2,$B$3:$B4831))</f>
        <v/>
      </c>
      <c r="P4831" t="str">
        <f>IF(ISBLANK(A4831),"",SUMIF($A$3:$A4831,P$2,$B$3:$B4831))</f>
        <v/>
      </c>
      <c r="Q4831" t="str">
        <f>IF(ISBLANK(A4831),"",SUMIF($A$3:$A4831,Q$2,$B$3:$B4831))</f>
        <v/>
      </c>
      <c r="R4831" t="str">
        <f>IF(ISBLANK(A4831),"",SUMIF($A$3:$A4831,R$2,$B$3:$B4831))</f>
        <v/>
      </c>
      <c r="T4831" s="2" t="str">
        <f t="shared" si="603"/>
        <v/>
      </c>
      <c r="U4831" s="2" t="str">
        <f t="shared" si="604"/>
        <v/>
      </c>
      <c r="V4831" s="2" t="str">
        <f t="shared" si="605"/>
        <v/>
      </c>
      <c r="W4831" s="2" t="str">
        <f t="shared" si="606"/>
        <v/>
      </c>
    </row>
    <row r="4832" spans="8:23" x14ac:dyDescent="0.3">
      <c r="H4832" s="12">
        <f t="shared" si="607"/>
        <v>0</v>
      </c>
      <c r="I4832" s="2" t="str">
        <f t="shared" si="600"/>
        <v/>
      </c>
      <c r="J4832" s="2" t="str">
        <f>IF(ISBLANK(A4832),"",-SUM(I$3:I4832))</f>
        <v/>
      </c>
      <c r="K4832" s="2" t="str">
        <f t="shared" si="601"/>
        <v/>
      </c>
      <c r="L4832" s="7" t="str">
        <f t="shared" si="602"/>
        <v/>
      </c>
      <c r="M4832" s="7" t="str">
        <f>IF(ISBLANK(A4832),"",K4832/($M$1+SUM(K$3:K4831)))</f>
        <v/>
      </c>
      <c r="N4832" t="str">
        <f>IF(ISBLANK(A4832),"",IF(H4833=0,NETWORKDAYS($H$3,H4832,holiday!$B$2:$B$10),IF(DAY(H4832)&lt;DAY(H4833),NETWORKDAYS($H$3,H4832,holiday!$B$2:$B$10),0)))</f>
        <v/>
      </c>
      <c r="O4832" t="str">
        <f>IF(ISBLANK(A4832),"",SUMIF($A$3:$A4832,O$2,$B$3:$B4832))</f>
        <v/>
      </c>
      <c r="P4832" t="str">
        <f>IF(ISBLANK(A4832),"",SUMIF($A$3:$A4832,P$2,$B$3:$B4832))</f>
        <v/>
      </c>
      <c r="Q4832" t="str">
        <f>IF(ISBLANK(A4832),"",SUMIF($A$3:$A4832,Q$2,$B$3:$B4832))</f>
        <v/>
      </c>
      <c r="R4832" t="str">
        <f>IF(ISBLANK(A4832),"",SUMIF($A$3:$A4832,R$2,$B$3:$B4832))</f>
        <v/>
      </c>
      <c r="T4832" s="2" t="str">
        <f t="shared" si="603"/>
        <v/>
      </c>
      <c r="U4832" s="2" t="str">
        <f t="shared" si="604"/>
        <v/>
      </c>
      <c r="V4832" s="2" t="str">
        <f t="shared" si="605"/>
        <v/>
      </c>
      <c r="W4832" s="2" t="str">
        <f t="shared" si="606"/>
        <v/>
      </c>
    </row>
    <row r="4833" spans="8:23" x14ac:dyDescent="0.3">
      <c r="H4833" s="12">
        <f t="shared" si="607"/>
        <v>0</v>
      </c>
      <c r="I4833" s="2" t="str">
        <f t="shared" si="600"/>
        <v/>
      </c>
      <c r="J4833" s="2" t="str">
        <f>IF(ISBLANK(A4833),"",-SUM(I$3:I4833))</f>
        <v/>
      </c>
      <c r="K4833" s="2" t="str">
        <f t="shared" si="601"/>
        <v/>
      </c>
      <c r="L4833" s="7" t="str">
        <f t="shared" si="602"/>
        <v/>
      </c>
      <c r="M4833" s="7" t="str">
        <f>IF(ISBLANK(A4833),"",K4833/($M$1+SUM(K$3:K4832)))</f>
        <v/>
      </c>
      <c r="N4833" t="str">
        <f>IF(ISBLANK(A4833),"",IF(H4834=0,NETWORKDAYS($H$3,H4833,holiday!$B$2:$B$10),IF(DAY(H4833)&lt;DAY(H4834),NETWORKDAYS($H$3,H4833,holiday!$B$2:$B$10),0)))</f>
        <v/>
      </c>
      <c r="O4833" t="str">
        <f>IF(ISBLANK(A4833),"",SUMIF($A$3:$A4833,O$2,$B$3:$B4833))</f>
        <v/>
      </c>
      <c r="P4833" t="str">
        <f>IF(ISBLANK(A4833),"",SUMIF($A$3:$A4833,P$2,$B$3:$B4833))</f>
        <v/>
      </c>
      <c r="Q4833" t="str">
        <f>IF(ISBLANK(A4833),"",SUMIF($A$3:$A4833,Q$2,$B$3:$B4833))</f>
        <v/>
      </c>
      <c r="R4833" t="str">
        <f>IF(ISBLANK(A4833),"",SUMIF($A$3:$A4833,R$2,$B$3:$B4833))</f>
        <v/>
      </c>
      <c r="T4833" s="2" t="str">
        <f t="shared" si="603"/>
        <v/>
      </c>
      <c r="U4833" s="2" t="str">
        <f t="shared" si="604"/>
        <v/>
      </c>
      <c r="V4833" s="2" t="str">
        <f t="shared" si="605"/>
        <v/>
      </c>
      <c r="W4833" s="2" t="str">
        <f t="shared" si="606"/>
        <v/>
      </c>
    </row>
    <row r="4834" spans="8:23" x14ac:dyDescent="0.3">
      <c r="H4834" s="12">
        <f t="shared" si="607"/>
        <v>0</v>
      </c>
      <c r="I4834" s="2" t="str">
        <f t="shared" si="600"/>
        <v/>
      </c>
      <c r="J4834" s="2" t="str">
        <f>IF(ISBLANK(A4834),"",-SUM(I$3:I4834))</f>
        <v/>
      </c>
      <c r="K4834" s="2" t="str">
        <f t="shared" si="601"/>
        <v/>
      </c>
      <c r="L4834" s="7" t="str">
        <f t="shared" si="602"/>
        <v/>
      </c>
      <c r="M4834" s="7" t="str">
        <f>IF(ISBLANK(A4834),"",K4834/($M$1+SUM(K$3:K4833)))</f>
        <v/>
      </c>
      <c r="N4834" t="str">
        <f>IF(ISBLANK(A4834),"",IF(H4835=0,NETWORKDAYS($H$3,H4834,holiday!$B$2:$B$10),IF(DAY(H4834)&lt;DAY(H4835),NETWORKDAYS($H$3,H4834,holiday!$B$2:$B$10),0)))</f>
        <v/>
      </c>
      <c r="O4834" t="str">
        <f>IF(ISBLANK(A4834),"",SUMIF($A$3:$A4834,O$2,$B$3:$B4834))</f>
        <v/>
      </c>
      <c r="P4834" t="str">
        <f>IF(ISBLANK(A4834),"",SUMIF($A$3:$A4834,P$2,$B$3:$B4834))</f>
        <v/>
      </c>
      <c r="Q4834" t="str">
        <f>IF(ISBLANK(A4834),"",SUMIF($A$3:$A4834,Q$2,$B$3:$B4834))</f>
        <v/>
      </c>
      <c r="R4834" t="str">
        <f>IF(ISBLANK(A4834),"",SUMIF($A$3:$A4834,R$2,$B$3:$B4834))</f>
        <v/>
      </c>
      <c r="T4834" s="2" t="str">
        <f t="shared" si="603"/>
        <v/>
      </c>
      <c r="U4834" s="2" t="str">
        <f t="shared" si="604"/>
        <v/>
      </c>
      <c r="V4834" s="2" t="str">
        <f t="shared" si="605"/>
        <v/>
      </c>
      <c r="W4834" s="2" t="str">
        <f t="shared" si="606"/>
        <v/>
      </c>
    </row>
    <row r="4835" spans="8:23" x14ac:dyDescent="0.3">
      <c r="H4835" s="12">
        <f t="shared" si="607"/>
        <v>0</v>
      </c>
      <c r="I4835" s="2" t="str">
        <f t="shared" si="600"/>
        <v/>
      </c>
      <c r="J4835" s="2" t="str">
        <f>IF(ISBLANK(A4835),"",-SUM(I$3:I4835))</f>
        <v/>
      </c>
      <c r="K4835" s="2" t="str">
        <f t="shared" si="601"/>
        <v/>
      </c>
      <c r="L4835" s="7" t="str">
        <f t="shared" si="602"/>
        <v/>
      </c>
      <c r="M4835" s="7" t="str">
        <f>IF(ISBLANK(A4835),"",K4835/($M$1+SUM(K$3:K4834)))</f>
        <v/>
      </c>
      <c r="N4835" t="str">
        <f>IF(ISBLANK(A4835),"",IF(H4836=0,NETWORKDAYS($H$3,H4835,holiday!$B$2:$B$10),IF(DAY(H4835)&lt;DAY(H4836),NETWORKDAYS($H$3,H4835,holiday!$B$2:$B$10),0)))</f>
        <v/>
      </c>
      <c r="O4835" t="str">
        <f>IF(ISBLANK(A4835),"",SUMIF($A$3:$A4835,O$2,$B$3:$B4835))</f>
        <v/>
      </c>
      <c r="P4835" t="str">
        <f>IF(ISBLANK(A4835),"",SUMIF($A$3:$A4835,P$2,$B$3:$B4835))</f>
        <v/>
      </c>
      <c r="Q4835" t="str">
        <f>IF(ISBLANK(A4835),"",SUMIF($A$3:$A4835,Q$2,$B$3:$B4835))</f>
        <v/>
      </c>
      <c r="R4835" t="str">
        <f>IF(ISBLANK(A4835),"",SUMIF($A$3:$A4835,R$2,$B$3:$B4835))</f>
        <v/>
      </c>
      <c r="T4835" s="2" t="str">
        <f t="shared" si="603"/>
        <v/>
      </c>
      <c r="U4835" s="2" t="str">
        <f t="shared" si="604"/>
        <v/>
      </c>
      <c r="V4835" s="2" t="str">
        <f t="shared" si="605"/>
        <v/>
      </c>
      <c r="W4835" s="2" t="str">
        <f t="shared" si="606"/>
        <v/>
      </c>
    </row>
    <row r="4836" spans="8:23" x14ac:dyDescent="0.3">
      <c r="H4836" s="12">
        <f t="shared" si="607"/>
        <v>0</v>
      </c>
      <c r="I4836" s="2" t="str">
        <f t="shared" si="600"/>
        <v/>
      </c>
      <c r="J4836" s="2" t="str">
        <f>IF(ISBLANK(A4836),"",-SUM(I$3:I4836))</f>
        <v/>
      </c>
      <c r="K4836" s="2" t="str">
        <f t="shared" si="601"/>
        <v/>
      </c>
      <c r="L4836" s="7" t="str">
        <f t="shared" si="602"/>
        <v/>
      </c>
      <c r="M4836" s="7" t="str">
        <f>IF(ISBLANK(A4836),"",K4836/($M$1+SUM(K$3:K4835)))</f>
        <v/>
      </c>
      <c r="N4836" t="str">
        <f>IF(ISBLANK(A4836),"",IF(H4837=0,NETWORKDAYS($H$3,H4836,holiday!$B$2:$B$10),IF(DAY(H4836)&lt;DAY(H4837),NETWORKDAYS($H$3,H4836,holiday!$B$2:$B$10),0)))</f>
        <v/>
      </c>
      <c r="O4836" t="str">
        <f>IF(ISBLANK(A4836),"",SUMIF($A$3:$A4836,O$2,$B$3:$B4836))</f>
        <v/>
      </c>
      <c r="P4836" t="str">
        <f>IF(ISBLANK(A4836),"",SUMIF($A$3:$A4836,P$2,$B$3:$B4836))</f>
        <v/>
      </c>
      <c r="Q4836" t="str">
        <f>IF(ISBLANK(A4836),"",SUMIF($A$3:$A4836,Q$2,$B$3:$B4836))</f>
        <v/>
      </c>
      <c r="R4836" t="str">
        <f>IF(ISBLANK(A4836),"",SUMIF($A$3:$A4836,R$2,$B$3:$B4836))</f>
        <v/>
      </c>
      <c r="T4836" s="2" t="str">
        <f t="shared" si="603"/>
        <v/>
      </c>
      <c r="U4836" s="2" t="str">
        <f t="shared" si="604"/>
        <v/>
      </c>
      <c r="V4836" s="2" t="str">
        <f t="shared" si="605"/>
        <v/>
      </c>
      <c r="W4836" s="2" t="str">
        <f t="shared" si="606"/>
        <v/>
      </c>
    </row>
    <row r="4837" spans="8:23" x14ac:dyDescent="0.3">
      <c r="H4837" s="12">
        <f t="shared" si="607"/>
        <v>0</v>
      </c>
      <c r="I4837" s="2" t="str">
        <f t="shared" si="600"/>
        <v/>
      </c>
      <c r="J4837" s="2" t="str">
        <f>IF(ISBLANK(A4837),"",-SUM(I$3:I4837))</f>
        <v/>
      </c>
      <c r="K4837" s="2" t="str">
        <f t="shared" si="601"/>
        <v/>
      </c>
      <c r="L4837" s="7" t="str">
        <f t="shared" si="602"/>
        <v/>
      </c>
      <c r="M4837" s="7" t="str">
        <f>IF(ISBLANK(A4837),"",K4837/($M$1+SUM(K$3:K4836)))</f>
        <v/>
      </c>
      <c r="N4837" t="str">
        <f>IF(ISBLANK(A4837),"",IF(H4838=0,NETWORKDAYS($H$3,H4837,holiday!$B$2:$B$10),IF(DAY(H4837)&lt;DAY(H4838),NETWORKDAYS($H$3,H4837,holiday!$B$2:$B$10),0)))</f>
        <v/>
      </c>
      <c r="O4837" t="str">
        <f>IF(ISBLANK(A4837),"",SUMIF($A$3:$A4837,O$2,$B$3:$B4837))</f>
        <v/>
      </c>
      <c r="P4837" t="str">
        <f>IF(ISBLANK(A4837),"",SUMIF($A$3:$A4837,P$2,$B$3:$B4837))</f>
        <v/>
      </c>
      <c r="Q4837" t="str">
        <f>IF(ISBLANK(A4837),"",SUMIF($A$3:$A4837,Q$2,$B$3:$B4837))</f>
        <v/>
      </c>
      <c r="R4837" t="str">
        <f>IF(ISBLANK(A4837),"",SUMIF($A$3:$A4837,R$2,$B$3:$B4837))</f>
        <v/>
      </c>
      <c r="T4837" s="2" t="str">
        <f t="shared" si="603"/>
        <v/>
      </c>
      <c r="U4837" s="2" t="str">
        <f t="shared" si="604"/>
        <v/>
      </c>
      <c r="V4837" s="2" t="str">
        <f t="shared" si="605"/>
        <v/>
      </c>
      <c r="W4837" s="2" t="str">
        <f t="shared" si="606"/>
        <v/>
      </c>
    </row>
    <row r="4838" spans="8:23" x14ac:dyDescent="0.3">
      <c r="H4838" s="12">
        <f t="shared" si="607"/>
        <v>0</v>
      </c>
      <c r="I4838" s="2" t="str">
        <f t="shared" si="600"/>
        <v/>
      </c>
      <c r="J4838" s="2" t="str">
        <f>IF(ISBLANK(A4838),"",-SUM(I$3:I4838))</f>
        <v/>
      </c>
      <c r="K4838" s="2" t="str">
        <f t="shared" si="601"/>
        <v/>
      </c>
      <c r="L4838" s="7" t="str">
        <f t="shared" si="602"/>
        <v/>
      </c>
      <c r="M4838" s="7" t="str">
        <f>IF(ISBLANK(A4838),"",K4838/($M$1+SUM(K$3:K4837)))</f>
        <v/>
      </c>
      <c r="N4838" t="str">
        <f>IF(ISBLANK(A4838),"",IF(H4839=0,NETWORKDAYS($H$3,H4838,holiday!$B$2:$B$10),IF(DAY(H4838)&lt;DAY(H4839),NETWORKDAYS($H$3,H4838,holiday!$B$2:$B$10),0)))</f>
        <v/>
      </c>
      <c r="O4838" t="str">
        <f>IF(ISBLANK(A4838),"",SUMIF($A$3:$A4838,O$2,$B$3:$B4838))</f>
        <v/>
      </c>
      <c r="P4838" t="str">
        <f>IF(ISBLANK(A4838),"",SUMIF($A$3:$A4838,P$2,$B$3:$B4838))</f>
        <v/>
      </c>
      <c r="Q4838" t="str">
        <f>IF(ISBLANK(A4838),"",SUMIF($A$3:$A4838,Q$2,$B$3:$B4838))</f>
        <v/>
      </c>
      <c r="R4838" t="str">
        <f>IF(ISBLANK(A4838),"",SUMIF($A$3:$A4838,R$2,$B$3:$B4838))</f>
        <v/>
      </c>
      <c r="T4838" s="2" t="str">
        <f t="shared" si="603"/>
        <v/>
      </c>
      <c r="U4838" s="2" t="str">
        <f t="shared" si="604"/>
        <v/>
      </c>
      <c r="V4838" s="2" t="str">
        <f t="shared" si="605"/>
        <v/>
      </c>
      <c r="W4838" s="2" t="str">
        <f t="shared" si="606"/>
        <v/>
      </c>
    </row>
    <row r="4839" spans="8:23" x14ac:dyDescent="0.3">
      <c r="H4839" s="12">
        <f t="shared" si="607"/>
        <v>0</v>
      </c>
      <c r="I4839" s="2" t="str">
        <f t="shared" si="600"/>
        <v/>
      </c>
      <c r="J4839" s="2" t="str">
        <f>IF(ISBLANK(A4839),"",-SUM(I$3:I4839))</f>
        <v/>
      </c>
      <c r="K4839" s="2" t="str">
        <f t="shared" si="601"/>
        <v/>
      </c>
      <c r="L4839" s="7" t="str">
        <f t="shared" si="602"/>
        <v/>
      </c>
      <c r="M4839" s="7" t="str">
        <f>IF(ISBLANK(A4839),"",K4839/($M$1+SUM(K$3:K4838)))</f>
        <v/>
      </c>
      <c r="N4839" t="str">
        <f>IF(ISBLANK(A4839),"",IF(H4840=0,NETWORKDAYS($H$3,H4839,holiday!$B$2:$B$10),IF(DAY(H4839)&lt;DAY(H4840),NETWORKDAYS($H$3,H4839,holiday!$B$2:$B$10),0)))</f>
        <v/>
      </c>
      <c r="O4839" t="str">
        <f>IF(ISBLANK(A4839),"",SUMIF($A$3:$A4839,O$2,$B$3:$B4839))</f>
        <v/>
      </c>
      <c r="P4839" t="str">
        <f>IF(ISBLANK(A4839),"",SUMIF($A$3:$A4839,P$2,$B$3:$B4839))</f>
        <v/>
      </c>
      <c r="Q4839" t="str">
        <f>IF(ISBLANK(A4839),"",SUMIF($A$3:$A4839,Q$2,$B$3:$B4839))</f>
        <v/>
      </c>
      <c r="R4839" t="str">
        <f>IF(ISBLANK(A4839),"",SUMIF($A$3:$A4839,R$2,$B$3:$B4839))</f>
        <v/>
      </c>
      <c r="T4839" s="2" t="str">
        <f t="shared" si="603"/>
        <v/>
      </c>
      <c r="U4839" s="2" t="str">
        <f t="shared" si="604"/>
        <v/>
      </c>
      <c r="V4839" s="2" t="str">
        <f t="shared" si="605"/>
        <v/>
      </c>
      <c r="W4839" s="2" t="str">
        <f t="shared" si="606"/>
        <v/>
      </c>
    </row>
    <row r="4840" spans="8:23" x14ac:dyDescent="0.3">
      <c r="H4840" s="12">
        <f t="shared" si="607"/>
        <v>0</v>
      </c>
      <c r="I4840" s="2" t="str">
        <f t="shared" ref="I4840:I4903" si="608">IF(ISBLANK(A4840),"",-B4840*C4840)</f>
        <v/>
      </c>
      <c r="J4840" s="2" t="str">
        <f>IF(ISBLANK(A4840),"",-SUM(I$3:I4840))</f>
        <v/>
      </c>
      <c r="K4840" s="2" t="str">
        <f t="shared" ref="K4840:K4903" si="609">IF(ISBLANK(A4840),"",SUMPRODUCT(O4840:R4840,T4840:W4840)-J4840)</f>
        <v/>
      </c>
      <c r="L4840" s="7" t="str">
        <f t="shared" ref="L4840:L4903" si="610">IF(ISBLANK(A4840),"",K4840/$M$1)</f>
        <v/>
      </c>
      <c r="M4840" s="7" t="str">
        <f>IF(ISBLANK(A4840),"",K4840/($M$1+SUM(K$3:K4839)))</f>
        <v/>
      </c>
      <c r="N4840" t="str">
        <f>IF(ISBLANK(A4840),"",IF(H4841=0,NETWORKDAYS($H$3,H4840,holiday!$B$2:$B$10),IF(DAY(H4840)&lt;DAY(H4841),NETWORKDAYS($H$3,H4840,holiday!$B$2:$B$10),0)))</f>
        <v/>
      </c>
      <c r="O4840" t="str">
        <f>IF(ISBLANK(A4840),"",SUMIF($A$3:$A4840,O$2,$B$3:$B4840))</f>
        <v/>
      </c>
      <c r="P4840" t="str">
        <f>IF(ISBLANK(A4840),"",SUMIF($A$3:$A4840,P$2,$B$3:$B4840))</f>
        <v/>
      </c>
      <c r="Q4840" t="str">
        <f>IF(ISBLANK(A4840),"",SUMIF($A$3:$A4840,Q$2,$B$3:$B4840))</f>
        <v/>
      </c>
      <c r="R4840" t="str">
        <f>IF(ISBLANK(A4840),"",SUMIF($A$3:$A4840,R$2,$B$3:$B4840))</f>
        <v/>
      </c>
      <c r="T4840" s="2" t="str">
        <f t="shared" ref="T4840:T4903" si="611">IF(ISBLANK(A4840),"",IF($A4840=T$2,$C4840,T4839))</f>
        <v/>
      </c>
      <c r="U4840" s="2" t="str">
        <f t="shared" ref="U4840:U4903" si="612">IF(ISBLANK(A4840),"",IF($A4840=U$2,$C4840,U4839))</f>
        <v/>
      </c>
      <c r="V4840" s="2" t="str">
        <f t="shared" ref="V4840:V4903" si="613">IF(ISBLANK(A4840),"",IF($A4840=V$2,$C4840,V4839))</f>
        <v/>
      </c>
      <c r="W4840" s="2" t="str">
        <f t="shared" ref="W4840:W4903" si="614">IF(ISBLANK(A4840),"",IF($A4840=W$2,$C4840,W4839))</f>
        <v/>
      </c>
    </row>
    <row r="4841" spans="8:23" x14ac:dyDescent="0.3">
      <c r="H4841" s="12">
        <f t="shared" si="607"/>
        <v>0</v>
      </c>
      <c r="I4841" s="2" t="str">
        <f t="shared" si="608"/>
        <v/>
      </c>
      <c r="J4841" s="2" t="str">
        <f>IF(ISBLANK(A4841),"",-SUM(I$3:I4841))</f>
        <v/>
      </c>
      <c r="K4841" s="2" t="str">
        <f t="shared" si="609"/>
        <v/>
      </c>
      <c r="L4841" s="7" t="str">
        <f t="shared" si="610"/>
        <v/>
      </c>
      <c r="M4841" s="7" t="str">
        <f>IF(ISBLANK(A4841),"",K4841/($M$1+SUM(K$3:K4840)))</f>
        <v/>
      </c>
      <c r="N4841" t="str">
        <f>IF(ISBLANK(A4841),"",IF(H4842=0,NETWORKDAYS($H$3,H4841,holiday!$B$2:$B$10),IF(DAY(H4841)&lt;DAY(H4842),NETWORKDAYS($H$3,H4841,holiday!$B$2:$B$10),0)))</f>
        <v/>
      </c>
      <c r="O4841" t="str">
        <f>IF(ISBLANK(A4841),"",SUMIF($A$3:$A4841,O$2,$B$3:$B4841))</f>
        <v/>
      </c>
      <c r="P4841" t="str">
        <f>IF(ISBLANK(A4841),"",SUMIF($A$3:$A4841,P$2,$B$3:$B4841))</f>
        <v/>
      </c>
      <c r="Q4841" t="str">
        <f>IF(ISBLANK(A4841),"",SUMIF($A$3:$A4841,Q$2,$B$3:$B4841))</f>
        <v/>
      </c>
      <c r="R4841" t="str">
        <f>IF(ISBLANK(A4841),"",SUMIF($A$3:$A4841,R$2,$B$3:$B4841))</f>
        <v/>
      </c>
      <c r="T4841" s="2" t="str">
        <f t="shared" si="611"/>
        <v/>
      </c>
      <c r="U4841" s="2" t="str">
        <f t="shared" si="612"/>
        <v/>
      </c>
      <c r="V4841" s="2" t="str">
        <f t="shared" si="613"/>
        <v/>
      </c>
      <c r="W4841" s="2" t="str">
        <f t="shared" si="614"/>
        <v/>
      </c>
    </row>
    <row r="4842" spans="8:23" x14ac:dyDescent="0.3">
      <c r="H4842" s="12">
        <f t="shared" si="607"/>
        <v>0</v>
      </c>
      <c r="I4842" s="2" t="str">
        <f t="shared" si="608"/>
        <v/>
      </c>
      <c r="J4842" s="2" t="str">
        <f>IF(ISBLANK(A4842),"",-SUM(I$3:I4842))</f>
        <v/>
      </c>
      <c r="K4842" s="2" t="str">
        <f t="shared" si="609"/>
        <v/>
      </c>
      <c r="L4842" s="7" t="str">
        <f t="shared" si="610"/>
        <v/>
      </c>
      <c r="M4842" s="7" t="str">
        <f>IF(ISBLANK(A4842),"",K4842/($M$1+SUM(K$3:K4841)))</f>
        <v/>
      </c>
      <c r="N4842" t="str">
        <f>IF(ISBLANK(A4842),"",IF(H4843=0,NETWORKDAYS($H$3,H4842,holiday!$B$2:$B$10),IF(DAY(H4842)&lt;DAY(H4843),NETWORKDAYS($H$3,H4842,holiday!$B$2:$B$10),0)))</f>
        <v/>
      </c>
      <c r="O4842" t="str">
        <f>IF(ISBLANK(A4842),"",SUMIF($A$3:$A4842,O$2,$B$3:$B4842))</f>
        <v/>
      </c>
      <c r="P4842" t="str">
        <f>IF(ISBLANK(A4842),"",SUMIF($A$3:$A4842,P$2,$B$3:$B4842))</f>
        <v/>
      </c>
      <c r="Q4842" t="str">
        <f>IF(ISBLANK(A4842),"",SUMIF($A$3:$A4842,Q$2,$B$3:$B4842))</f>
        <v/>
      </c>
      <c r="R4842" t="str">
        <f>IF(ISBLANK(A4842),"",SUMIF($A$3:$A4842,R$2,$B$3:$B4842))</f>
        <v/>
      </c>
      <c r="T4842" s="2" t="str">
        <f t="shared" si="611"/>
        <v/>
      </c>
      <c r="U4842" s="2" t="str">
        <f t="shared" si="612"/>
        <v/>
      </c>
      <c r="V4842" s="2" t="str">
        <f t="shared" si="613"/>
        <v/>
      </c>
      <c r="W4842" s="2" t="str">
        <f t="shared" si="614"/>
        <v/>
      </c>
    </row>
    <row r="4843" spans="8:23" x14ac:dyDescent="0.3">
      <c r="H4843" s="12">
        <f t="shared" si="607"/>
        <v>0</v>
      </c>
      <c r="I4843" s="2" t="str">
        <f t="shared" si="608"/>
        <v/>
      </c>
      <c r="J4843" s="2" t="str">
        <f>IF(ISBLANK(A4843),"",-SUM(I$3:I4843))</f>
        <v/>
      </c>
      <c r="K4843" s="2" t="str">
        <f t="shared" si="609"/>
        <v/>
      </c>
      <c r="L4843" s="7" t="str">
        <f t="shared" si="610"/>
        <v/>
      </c>
      <c r="M4843" s="7" t="str">
        <f>IF(ISBLANK(A4843),"",K4843/($M$1+SUM(K$3:K4842)))</f>
        <v/>
      </c>
      <c r="N4843" t="str">
        <f>IF(ISBLANK(A4843),"",IF(H4844=0,NETWORKDAYS($H$3,H4843,holiday!$B$2:$B$10),IF(DAY(H4843)&lt;DAY(H4844),NETWORKDAYS($H$3,H4843,holiday!$B$2:$B$10),0)))</f>
        <v/>
      </c>
      <c r="O4843" t="str">
        <f>IF(ISBLANK(A4843),"",SUMIF($A$3:$A4843,O$2,$B$3:$B4843))</f>
        <v/>
      </c>
      <c r="P4843" t="str">
        <f>IF(ISBLANK(A4843),"",SUMIF($A$3:$A4843,P$2,$B$3:$B4843))</f>
        <v/>
      </c>
      <c r="Q4843" t="str">
        <f>IF(ISBLANK(A4843),"",SUMIF($A$3:$A4843,Q$2,$B$3:$B4843))</f>
        <v/>
      </c>
      <c r="R4843" t="str">
        <f>IF(ISBLANK(A4843),"",SUMIF($A$3:$A4843,R$2,$B$3:$B4843))</f>
        <v/>
      </c>
      <c r="T4843" s="2" t="str">
        <f t="shared" si="611"/>
        <v/>
      </c>
      <c r="U4843" s="2" t="str">
        <f t="shared" si="612"/>
        <v/>
      </c>
      <c r="V4843" s="2" t="str">
        <f t="shared" si="613"/>
        <v/>
      </c>
      <c r="W4843" s="2" t="str">
        <f t="shared" si="614"/>
        <v/>
      </c>
    </row>
    <row r="4844" spans="8:23" x14ac:dyDescent="0.3">
      <c r="H4844" s="12">
        <f t="shared" si="607"/>
        <v>0</v>
      </c>
      <c r="I4844" s="2" t="str">
        <f t="shared" si="608"/>
        <v/>
      </c>
      <c r="J4844" s="2" t="str">
        <f>IF(ISBLANK(A4844),"",-SUM(I$3:I4844))</f>
        <v/>
      </c>
      <c r="K4844" s="2" t="str">
        <f t="shared" si="609"/>
        <v/>
      </c>
      <c r="L4844" s="7" t="str">
        <f t="shared" si="610"/>
        <v/>
      </c>
      <c r="M4844" s="7" t="str">
        <f>IF(ISBLANK(A4844),"",K4844/($M$1+SUM(K$3:K4843)))</f>
        <v/>
      </c>
      <c r="N4844" t="str">
        <f>IF(ISBLANK(A4844),"",IF(H4845=0,NETWORKDAYS($H$3,H4844,holiday!$B$2:$B$10),IF(DAY(H4844)&lt;DAY(H4845),NETWORKDAYS($H$3,H4844,holiday!$B$2:$B$10),0)))</f>
        <v/>
      </c>
      <c r="O4844" t="str">
        <f>IF(ISBLANK(A4844),"",SUMIF($A$3:$A4844,O$2,$B$3:$B4844))</f>
        <v/>
      </c>
      <c r="P4844" t="str">
        <f>IF(ISBLANK(A4844),"",SUMIF($A$3:$A4844,P$2,$B$3:$B4844))</f>
        <v/>
      </c>
      <c r="Q4844" t="str">
        <f>IF(ISBLANK(A4844),"",SUMIF($A$3:$A4844,Q$2,$B$3:$B4844))</f>
        <v/>
      </c>
      <c r="R4844" t="str">
        <f>IF(ISBLANK(A4844),"",SUMIF($A$3:$A4844,R$2,$B$3:$B4844))</f>
        <v/>
      </c>
      <c r="T4844" s="2" t="str">
        <f t="shared" si="611"/>
        <v/>
      </c>
      <c r="U4844" s="2" t="str">
        <f t="shared" si="612"/>
        <v/>
      </c>
      <c r="V4844" s="2" t="str">
        <f t="shared" si="613"/>
        <v/>
      </c>
      <c r="W4844" s="2" t="str">
        <f t="shared" si="614"/>
        <v/>
      </c>
    </row>
    <row r="4845" spans="8:23" x14ac:dyDescent="0.3">
      <c r="H4845" s="12">
        <f t="shared" si="607"/>
        <v>0</v>
      </c>
      <c r="I4845" s="2" t="str">
        <f t="shared" si="608"/>
        <v/>
      </c>
      <c r="J4845" s="2" t="str">
        <f>IF(ISBLANK(A4845),"",-SUM(I$3:I4845))</f>
        <v/>
      </c>
      <c r="K4845" s="2" t="str">
        <f t="shared" si="609"/>
        <v/>
      </c>
      <c r="L4845" s="7" t="str">
        <f t="shared" si="610"/>
        <v/>
      </c>
      <c r="M4845" s="7" t="str">
        <f>IF(ISBLANK(A4845),"",K4845/($M$1+SUM(K$3:K4844)))</f>
        <v/>
      </c>
      <c r="N4845" t="str">
        <f>IF(ISBLANK(A4845),"",IF(H4846=0,NETWORKDAYS($H$3,H4845,holiday!$B$2:$B$10),IF(DAY(H4845)&lt;DAY(H4846),NETWORKDAYS($H$3,H4845,holiday!$B$2:$B$10),0)))</f>
        <v/>
      </c>
      <c r="O4845" t="str">
        <f>IF(ISBLANK(A4845),"",SUMIF($A$3:$A4845,O$2,$B$3:$B4845))</f>
        <v/>
      </c>
      <c r="P4845" t="str">
        <f>IF(ISBLANK(A4845),"",SUMIF($A$3:$A4845,P$2,$B$3:$B4845))</f>
        <v/>
      </c>
      <c r="Q4845" t="str">
        <f>IF(ISBLANK(A4845),"",SUMIF($A$3:$A4845,Q$2,$B$3:$B4845))</f>
        <v/>
      </c>
      <c r="R4845" t="str">
        <f>IF(ISBLANK(A4845),"",SUMIF($A$3:$A4845,R$2,$B$3:$B4845))</f>
        <v/>
      </c>
      <c r="T4845" s="2" t="str">
        <f t="shared" si="611"/>
        <v/>
      </c>
      <c r="U4845" s="2" t="str">
        <f t="shared" si="612"/>
        <v/>
      </c>
      <c r="V4845" s="2" t="str">
        <f t="shared" si="613"/>
        <v/>
      </c>
      <c r="W4845" s="2" t="str">
        <f t="shared" si="614"/>
        <v/>
      </c>
    </row>
    <row r="4846" spans="8:23" x14ac:dyDescent="0.3">
      <c r="H4846" s="12">
        <f t="shared" si="607"/>
        <v>0</v>
      </c>
      <c r="I4846" s="2" t="str">
        <f t="shared" si="608"/>
        <v/>
      </c>
      <c r="J4846" s="2" t="str">
        <f>IF(ISBLANK(A4846),"",-SUM(I$3:I4846))</f>
        <v/>
      </c>
      <c r="K4846" s="2" t="str">
        <f t="shared" si="609"/>
        <v/>
      </c>
      <c r="L4846" s="7" t="str">
        <f t="shared" si="610"/>
        <v/>
      </c>
      <c r="M4846" s="7" t="str">
        <f>IF(ISBLANK(A4846),"",K4846/($M$1+SUM(K$3:K4845)))</f>
        <v/>
      </c>
      <c r="N4846" t="str">
        <f>IF(ISBLANK(A4846),"",IF(H4847=0,NETWORKDAYS($H$3,H4846,holiday!$B$2:$B$10),IF(DAY(H4846)&lt;DAY(H4847),NETWORKDAYS($H$3,H4846,holiday!$B$2:$B$10),0)))</f>
        <v/>
      </c>
      <c r="O4846" t="str">
        <f>IF(ISBLANK(A4846),"",SUMIF($A$3:$A4846,O$2,$B$3:$B4846))</f>
        <v/>
      </c>
      <c r="P4846" t="str">
        <f>IF(ISBLANK(A4846),"",SUMIF($A$3:$A4846,P$2,$B$3:$B4846))</f>
        <v/>
      </c>
      <c r="Q4846" t="str">
        <f>IF(ISBLANK(A4846),"",SUMIF($A$3:$A4846,Q$2,$B$3:$B4846))</f>
        <v/>
      </c>
      <c r="R4846" t="str">
        <f>IF(ISBLANK(A4846),"",SUMIF($A$3:$A4846,R$2,$B$3:$B4846))</f>
        <v/>
      </c>
      <c r="T4846" s="2" t="str">
        <f t="shared" si="611"/>
        <v/>
      </c>
      <c r="U4846" s="2" t="str">
        <f t="shared" si="612"/>
        <v/>
      </c>
      <c r="V4846" s="2" t="str">
        <f t="shared" si="613"/>
        <v/>
      </c>
      <c r="W4846" s="2" t="str">
        <f t="shared" si="614"/>
        <v/>
      </c>
    </row>
    <row r="4847" spans="8:23" x14ac:dyDescent="0.3">
      <c r="H4847" s="12">
        <f t="shared" si="607"/>
        <v>0</v>
      </c>
      <c r="I4847" s="2" t="str">
        <f t="shared" si="608"/>
        <v/>
      </c>
      <c r="J4847" s="2" t="str">
        <f>IF(ISBLANK(A4847),"",-SUM(I$3:I4847))</f>
        <v/>
      </c>
      <c r="K4847" s="2" t="str">
        <f t="shared" si="609"/>
        <v/>
      </c>
      <c r="L4847" s="7" t="str">
        <f t="shared" si="610"/>
        <v/>
      </c>
      <c r="M4847" s="7" t="str">
        <f>IF(ISBLANK(A4847),"",K4847/($M$1+SUM(K$3:K4846)))</f>
        <v/>
      </c>
      <c r="N4847" t="str">
        <f>IF(ISBLANK(A4847),"",IF(H4848=0,NETWORKDAYS($H$3,H4847,holiday!$B$2:$B$10),IF(DAY(H4847)&lt;DAY(H4848),NETWORKDAYS($H$3,H4847,holiday!$B$2:$B$10),0)))</f>
        <v/>
      </c>
      <c r="O4847" t="str">
        <f>IF(ISBLANK(A4847),"",SUMIF($A$3:$A4847,O$2,$B$3:$B4847))</f>
        <v/>
      </c>
      <c r="P4847" t="str">
        <f>IF(ISBLANK(A4847),"",SUMIF($A$3:$A4847,P$2,$B$3:$B4847))</f>
        <v/>
      </c>
      <c r="Q4847" t="str">
        <f>IF(ISBLANK(A4847),"",SUMIF($A$3:$A4847,Q$2,$B$3:$B4847))</f>
        <v/>
      </c>
      <c r="R4847" t="str">
        <f>IF(ISBLANK(A4847),"",SUMIF($A$3:$A4847,R$2,$B$3:$B4847))</f>
        <v/>
      </c>
      <c r="T4847" s="2" t="str">
        <f t="shared" si="611"/>
        <v/>
      </c>
      <c r="U4847" s="2" t="str">
        <f t="shared" si="612"/>
        <v/>
      </c>
      <c r="V4847" s="2" t="str">
        <f t="shared" si="613"/>
        <v/>
      </c>
      <c r="W4847" s="2" t="str">
        <f t="shared" si="614"/>
        <v/>
      </c>
    </row>
    <row r="4848" spans="8:23" x14ac:dyDescent="0.3">
      <c r="H4848" s="12">
        <f t="shared" si="607"/>
        <v>0</v>
      </c>
      <c r="I4848" s="2" t="str">
        <f t="shared" si="608"/>
        <v/>
      </c>
      <c r="J4848" s="2" t="str">
        <f>IF(ISBLANK(A4848),"",-SUM(I$3:I4848))</f>
        <v/>
      </c>
      <c r="K4848" s="2" t="str">
        <f t="shared" si="609"/>
        <v/>
      </c>
      <c r="L4848" s="7" t="str">
        <f t="shared" si="610"/>
        <v/>
      </c>
      <c r="M4848" s="7" t="str">
        <f>IF(ISBLANK(A4848),"",K4848/($M$1+SUM(K$3:K4847)))</f>
        <v/>
      </c>
      <c r="N4848" t="str">
        <f>IF(ISBLANK(A4848),"",IF(H4849=0,NETWORKDAYS($H$3,H4848,holiday!$B$2:$B$10),IF(DAY(H4848)&lt;DAY(H4849),NETWORKDAYS($H$3,H4848,holiday!$B$2:$B$10),0)))</f>
        <v/>
      </c>
      <c r="O4848" t="str">
        <f>IF(ISBLANK(A4848),"",SUMIF($A$3:$A4848,O$2,$B$3:$B4848))</f>
        <v/>
      </c>
      <c r="P4848" t="str">
        <f>IF(ISBLANK(A4848),"",SUMIF($A$3:$A4848,P$2,$B$3:$B4848))</f>
        <v/>
      </c>
      <c r="Q4848" t="str">
        <f>IF(ISBLANK(A4848),"",SUMIF($A$3:$A4848,Q$2,$B$3:$B4848))</f>
        <v/>
      </c>
      <c r="R4848" t="str">
        <f>IF(ISBLANK(A4848),"",SUMIF($A$3:$A4848,R$2,$B$3:$B4848))</f>
        <v/>
      </c>
      <c r="T4848" s="2" t="str">
        <f t="shared" si="611"/>
        <v/>
      </c>
      <c r="U4848" s="2" t="str">
        <f t="shared" si="612"/>
        <v/>
      </c>
      <c r="V4848" s="2" t="str">
        <f t="shared" si="613"/>
        <v/>
      </c>
      <c r="W4848" s="2" t="str">
        <f t="shared" si="614"/>
        <v/>
      </c>
    </row>
    <row r="4849" spans="8:23" x14ac:dyDescent="0.3">
      <c r="H4849" s="12">
        <f t="shared" si="607"/>
        <v>0</v>
      </c>
      <c r="I4849" s="2" t="str">
        <f t="shared" si="608"/>
        <v/>
      </c>
      <c r="J4849" s="2" t="str">
        <f>IF(ISBLANK(A4849),"",-SUM(I$3:I4849))</f>
        <v/>
      </c>
      <c r="K4849" s="2" t="str">
        <f t="shared" si="609"/>
        <v/>
      </c>
      <c r="L4849" s="7" t="str">
        <f t="shared" si="610"/>
        <v/>
      </c>
      <c r="M4849" s="7" t="str">
        <f>IF(ISBLANK(A4849),"",K4849/($M$1+SUM(K$3:K4848)))</f>
        <v/>
      </c>
      <c r="N4849" t="str">
        <f>IF(ISBLANK(A4849),"",IF(H4850=0,NETWORKDAYS($H$3,H4849,holiday!$B$2:$B$10),IF(DAY(H4849)&lt;DAY(H4850),NETWORKDAYS($H$3,H4849,holiday!$B$2:$B$10),0)))</f>
        <v/>
      </c>
      <c r="O4849" t="str">
        <f>IF(ISBLANK(A4849),"",SUMIF($A$3:$A4849,O$2,$B$3:$B4849))</f>
        <v/>
      </c>
      <c r="P4849" t="str">
        <f>IF(ISBLANK(A4849),"",SUMIF($A$3:$A4849,P$2,$B$3:$B4849))</f>
        <v/>
      </c>
      <c r="Q4849" t="str">
        <f>IF(ISBLANK(A4849),"",SUMIF($A$3:$A4849,Q$2,$B$3:$B4849))</f>
        <v/>
      </c>
      <c r="R4849" t="str">
        <f>IF(ISBLANK(A4849),"",SUMIF($A$3:$A4849,R$2,$B$3:$B4849))</f>
        <v/>
      </c>
      <c r="T4849" s="2" t="str">
        <f t="shared" si="611"/>
        <v/>
      </c>
      <c r="U4849" s="2" t="str">
        <f t="shared" si="612"/>
        <v/>
      </c>
      <c r="V4849" s="2" t="str">
        <f t="shared" si="613"/>
        <v/>
      </c>
      <c r="W4849" s="2" t="str">
        <f t="shared" si="614"/>
        <v/>
      </c>
    </row>
    <row r="4850" spans="8:23" x14ac:dyDescent="0.3">
      <c r="H4850" s="12">
        <f t="shared" si="607"/>
        <v>0</v>
      </c>
      <c r="I4850" s="2" t="str">
        <f t="shared" si="608"/>
        <v/>
      </c>
      <c r="J4850" s="2" t="str">
        <f>IF(ISBLANK(A4850),"",-SUM(I$3:I4850))</f>
        <v/>
      </c>
      <c r="K4850" s="2" t="str">
        <f t="shared" si="609"/>
        <v/>
      </c>
      <c r="L4850" s="7" t="str">
        <f t="shared" si="610"/>
        <v/>
      </c>
      <c r="M4850" s="7" t="str">
        <f>IF(ISBLANK(A4850),"",K4850/($M$1+SUM(K$3:K4849)))</f>
        <v/>
      </c>
      <c r="N4850" t="str">
        <f>IF(ISBLANK(A4850),"",IF(H4851=0,NETWORKDAYS($H$3,H4850,holiday!$B$2:$B$10),IF(DAY(H4850)&lt;DAY(H4851),NETWORKDAYS($H$3,H4850,holiday!$B$2:$B$10),0)))</f>
        <v/>
      </c>
      <c r="O4850" t="str">
        <f>IF(ISBLANK(A4850),"",SUMIF($A$3:$A4850,O$2,$B$3:$B4850))</f>
        <v/>
      </c>
      <c r="P4850" t="str">
        <f>IF(ISBLANK(A4850),"",SUMIF($A$3:$A4850,P$2,$B$3:$B4850))</f>
        <v/>
      </c>
      <c r="Q4850" t="str">
        <f>IF(ISBLANK(A4850),"",SUMIF($A$3:$A4850,Q$2,$B$3:$B4850))</f>
        <v/>
      </c>
      <c r="R4850" t="str">
        <f>IF(ISBLANK(A4850),"",SUMIF($A$3:$A4850,R$2,$B$3:$B4850))</f>
        <v/>
      </c>
      <c r="T4850" s="2" t="str">
        <f t="shared" si="611"/>
        <v/>
      </c>
      <c r="U4850" s="2" t="str">
        <f t="shared" si="612"/>
        <v/>
      </c>
      <c r="V4850" s="2" t="str">
        <f t="shared" si="613"/>
        <v/>
      </c>
      <c r="W4850" s="2" t="str">
        <f t="shared" si="614"/>
        <v/>
      </c>
    </row>
    <row r="4851" spans="8:23" x14ac:dyDescent="0.3">
      <c r="H4851" s="12">
        <f t="shared" si="607"/>
        <v>0</v>
      </c>
      <c r="I4851" s="2" t="str">
        <f t="shared" si="608"/>
        <v/>
      </c>
      <c r="J4851" s="2" t="str">
        <f>IF(ISBLANK(A4851),"",-SUM(I$3:I4851))</f>
        <v/>
      </c>
      <c r="K4851" s="2" t="str">
        <f t="shared" si="609"/>
        <v/>
      </c>
      <c r="L4851" s="7" t="str">
        <f t="shared" si="610"/>
        <v/>
      </c>
      <c r="M4851" s="7" t="str">
        <f>IF(ISBLANK(A4851),"",K4851/($M$1+SUM(K$3:K4850)))</f>
        <v/>
      </c>
      <c r="N4851" t="str">
        <f>IF(ISBLANK(A4851),"",IF(H4852=0,NETWORKDAYS($H$3,H4851,holiday!$B$2:$B$10),IF(DAY(H4851)&lt;DAY(H4852),NETWORKDAYS($H$3,H4851,holiday!$B$2:$B$10),0)))</f>
        <v/>
      </c>
      <c r="O4851" t="str">
        <f>IF(ISBLANK(A4851),"",SUMIF($A$3:$A4851,O$2,$B$3:$B4851))</f>
        <v/>
      </c>
      <c r="P4851" t="str">
        <f>IF(ISBLANK(A4851),"",SUMIF($A$3:$A4851,P$2,$B$3:$B4851))</f>
        <v/>
      </c>
      <c r="Q4851" t="str">
        <f>IF(ISBLANK(A4851),"",SUMIF($A$3:$A4851,Q$2,$B$3:$B4851))</f>
        <v/>
      </c>
      <c r="R4851" t="str">
        <f>IF(ISBLANK(A4851),"",SUMIF($A$3:$A4851,R$2,$B$3:$B4851))</f>
        <v/>
      </c>
      <c r="T4851" s="2" t="str">
        <f t="shared" si="611"/>
        <v/>
      </c>
      <c r="U4851" s="2" t="str">
        <f t="shared" si="612"/>
        <v/>
      </c>
      <c r="V4851" s="2" t="str">
        <f t="shared" si="613"/>
        <v/>
      </c>
      <c r="W4851" s="2" t="str">
        <f t="shared" si="614"/>
        <v/>
      </c>
    </row>
    <row r="4852" spans="8:23" x14ac:dyDescent="0.3">
      <c r="H4852" s="12">
        <f t="shared" si="607"/>
        <v>0</v>
      </c>
      <c r="I4852" s="2" t="str">
        <f t="shared" si="608"/>
        <v/>
      </c>
      <c r="J4852" s="2" t="str">
        <f>IF(ISBLANK(A4852),"",-SUM(I$3:I4852))</f>
        <v/>
      </c>
      <c r="K4852" s="2" t="str">
        <f t="shared" si="609"/>
        <v/>
      </c>
      <c r="L4852" s="7" t="str">
        <f t="shared" si="610"/>
        <v/>
      </c>
      <c r="M4852" s="7" t="str">
        <f>IF(ISBLANK(A4852),"",K4852/($M$1+SUM(K$3:K4851)))</f>
        <v/>
      </c>
      <c r="N4852" t="str">
        <f>IF(ISBLANK(A4852),"",IF(H4853=0,NETWORKDAYS($H$3,H4852,holiday!$B$2:$B$10),IF(DAY(H4852)&lt;DAY(H4853),NETWORKDAYS($H$3,H4852,holiday!$B$2:$B$10),0)))</f>
        <v/>
      </c>
      <c r="O4852" t="str">
        <f>IF(ISBLANK(A4852),"",SUMIF($A$3:$A4852,O$2,$B$3:$B4852))</f>
        <v/>
      </c>
      <c r="P4852" t="str">
        <f>IF(ISBLANK(A4852),"",SUMIF($A$3:$A4852,P$2,$B$3:$B4852))</f>
        <v/>
      </c>
      <c r="Q4852" t="str">
        <f>IF(ISBLANK(A4852),"",SUMIF($A$3:$A4852,Q$2,$B$3:$B4852))</f>
        <v/>
      </c>
      <c r="R4852" t="str">
        <f>IF(ISBLANK(A4852),"",SUMIF($A$3:$A4852,R$2,$B$3:$B4852))</f>
        <v/>
      </c>
      <c r="T4852" s="2" t="str">
        <f t="shared" si="611"/>
        <v/>
      </c>
      <c r="U4852" s="2" t="str">
        <f t="shared" si="612"/>
        <v/>
      </c>
      <c r="V4852" s="2" t="str">
        <f t="shared" si="613"/>
        <v/>
      </c>
      <c r="W4852" s="2" t="str">
        <f t="shared" si="614"/>
        <v/>
      </c>
    </row>
    <row r="4853" spans="8:23" x14ac:dyDescent="0.3">
      <c r="H4853" s="12">
        <f t="shared" si="607"/>
        <v>0</v>
      </c>
      <c r="I4853" s="2" t="str">
        <f t="shared" si="608"/>
        <v/>
      </c>
      <c r="J4853" s="2" t="str">
        <f>IF(ISBLANK(A4853),"",-SUM(I$3:I4853))</f>
        <v/>
      </c>
      <c r="K4853" s="2" t="str">
        <f t="shared" si="609"/>
        <v/>
      </c>
      <c r="L4853" s="7" t="str">
        <f t="shared" si="610"/>
        <v/>
      </c>
      <c r="M4853" s="7" t="str">
        <f>IF(ISBLANK(A4853),"",K4853/($M$1+SUM(K$3:K4852)))</f>
        <v/>
      </c>
      <c r="N4853" t="str">
        <f>IF(ISBLANK(A4853),"",IF(H4854=0,NETWORKDAYS($H$3,H4853,holiday!$B$2:$B$10),IF(DAY(H4853)&lt;DAY(H4854),NETWORKDAYS($H$3,H4853,holiday!$B$2:$B$10),0)))</f>
        <v/>
      </c>
      <c r="O4853" t="str">
        <f>IF(ISBLANK(A4853),"",SUMIF($A$3:$A4853,O$2,$B$3:$B4853))</f>
        <v/>
      </c>
      <c r="P4853" t="str">
        <f>IF(ISBLANK(A4853),"",SUMIF($A$3:$A4853,P$2,$B$3:$B4853))</f>
        <v/>
      </c>
      <c r="Q4853" t="str">
        <f>IF(ISBLANK(A4853),"",SUMIF($A$3:$A4853,Q$2,$B$3:$B4853))</f>
        <v/>
      </c>
      <c r="R4853" t="str">
        <f>IF(ISBLANK(A4853),"",SUMIF($A$3:$A4853,R$2,$B$3:$B4853))</f>
        <v/>
      </c>
      <c r="T4853" s="2" t="str">
        <f t="shared" si="611"/>
        <v/>
      </c>
      <c r="U4853" s="2" t="str">
        <f t="shared" si="612"/>
        <v/>
      </c>
      <c r="V4853" s="2" t="str">
        <f t="shared" si="613"/>
        <v/>
      </c>
      <c r="W4853" s="2" t="str">
        <f t="shared" si="614"/>
        <v/>
      </c>
    </row>
    <row r="4854" spans="8:23" x14ac:dyDescent="0.3">
      <c r="H4854" s="12">
        <f t="shared" si="607"/>
        <v>0</v>
      </c>
      <c r="I4854" s="2" t="str">
        <f t="shared" si="608"/>
        <v/>
      </c>
      <c r="J4854" s="2" t="str">
        <f>IF(ISBLANK(A4854),"",-SUM(I$3:I4854))</f>
        <v/>
      </c>
      <c r="K4854" s="2" t="str">
        <f t="shared" si="609"/>
        <v/>
      </c>
      <c r="L4854" s="7" t="str">
        <f t="shared" si="610"/>
        <v/>
      </c>
      <c r="M4854" s="7" t="str">
        <f>IF(ISBLANK(A4854),"",K4854/($M$1+SUM(K$3:K4853)))</f>
        <v/>
      </c>
      <c r="N4854" t="str">
        <f>IF(ISBLANK(A4854),"",IF(H4855=0,NETWORKDAYS($H$3,H4854,holiday!$B$2:$B$10),IF(DAY(H4854)&lt;DAY(H4855),NETWORKDAYS($H$3,H4854,holiday!$B$2:$B$10),0)))</f>
        <v/>
      </c>
      <c r="O4854" t="str">
        <f>IF(ISBLANK(A4854),"",SUMIF($A$3:$A4854,O$2,$B$3:$B4854))</f>
        <v/>
      </c>
      <c r="P4854" t="str">
        <f>IF(ISBLANK(A4854),"",SUMIF($A$3:$A4854,P$2,$B$3:$B4854))</f>
        <v/>
      </c>
      <c r="Q4854" t="str">
        <f>IF(ISBLANK(A4854),"",SUMIF($A$3:$A4854,Q$2,$B$3:$B4854))</f>
        <v/>
      </c>
      <c r="R4854" t="str">
        <f>IF(ISBLANK(A4854),"",SUMIF($A$3:$A4854,R$2,$B$3:$B4854))</f>
        <v/>
      </c>
      <c r="T4854" s="2" t="str">
        <f t="shared" si="611"/>
        <v/>
      </c>
      <c r="U4854" s="2" t="str">
        <f t="shared" si="612"/>
        <v/>
      </c>
      <c r="V4854" s="2" t="str">
        <f t="shared" si="613"/>
        <v/>
      </c>
      <c r="W4854" s="2" t="str">
        <f t="shared" si="614"/>
        <v/>
      </c>
    </row>
    <row r="4855" spans="8:23" x14ac:dyDescent="0.3">
      <c r="H4855" s="12">
        <f t="shared" si="607"/>
        <v>0</v>
      </c>
      <c r="I4855" s="2" t="str">
        <f t="shared" si="608"/>
        <v/>
      </c>
      <c r="J4855" s="2" t="str">
        <f>IF(ISBLANK(A4855),"",-SUM(I$3:I4855))</f>
        <v/>
      </c>
      <c r="K4855" s="2" t="str">
        <f t="shared" si="609"/>
        <v/>
      </c>
      <c r="L4855" s="7" t="str">
        <f t="shared" si="610"/>
        <v/>
      </c>
      <c r="M4855" s="7" t="str">
        <f>IF(ISBLANK(A4855),"",K4855/($M$1+SUM(K$3:K4854)))</f>
        <v/>
      </c>
      <c r="N4855" t="str">
        <f>IF(ISBLANK(A4855),"",IF(H4856=0,NETWORKDAYS($H$3,H4855,holiday!$B$2:$B$10),IF(DAY(H4855)&lt;DAY(H4856),NETWORKDAYS($H$3,H4855,holiday!$B$2:$B$10),0)))</f>
        <v/>
      </c>
      <c r="O4855" t="str">
        <f>IF(ISBLANK(A4855),"",SUMIF($A$3:$A4855,O$2,$B$3:$B4855))</f>
        <v/>
      </c>
      <c r="P4855" t="str">
        <f>IF(ISBLANK(A4855),"",SUMIF($A$3:$A4855,P$2,$B$3:$B4855))</f>
        <v/>
      </c>
      <c r="Q4855" t="str">
        <f>IF(ISBLANK(A4855),"",SUMIF($A$3:$A4855,Q$2,$B$3:$B4855))</f>
        <v/>
      </c>
      <c r="R4855" t="str">
        <f>IF(ISBLANK(A4855),"",SUMIF($A$3:$A4855,R$2,$B$3:$B4855))</f>
        <v/>
      </c>
      <c r="T4855" s="2" t="str">
        <f t="shared" si="611"/>
        <v/>
      </c>
      <c r="U4855" s="2" t="str">
        <f t="shared" si="612"/>
        <v/>
      </c>
      <c r="V4855" s="2" t="str">
        <f t="shared" si="613"/>
        <v/>
      </c>
      <c r="W4855" s="2" t="str">
        <f t="shared" si="614"/>
        <v/>
      </c>
    </row>
    <row r="4856" spans="8:23" x14ac:dyDescent="0.3">
      <c r="H4856" s="12">
        <f t="shared" si="607"/>
        <v>0</v>
      </c>
      <c r="I4856" s="2" t="str">
        <f t="shared" si="608"/>
        <v/>
      </c>
      <c r="J4856" s="2" t="str">
        <f>IF(ISBLANK(A4856),"",-SUM(I$3:I4856))</f>
        <v/>
      </c>
      <c r="K4856" s="2" t="str">
        <f t="shared" si="609"/>
        <v/>
      </c>
      <c r="L4856" s="7" t="str">
        <f t="shared" si="610"/>
        <v/>
      </c>
      <c r="M4856" s="7" t="str">
        <f>IF(ISBLANK(A4856),"",K4856/($M$1+SUM(K$3:K4855)))</f>
        <v/>
      </c>
      <c r="N4856" t="str">
        <f>IF(ISBLANK(A4856),"",IF(H4857=0,NETWORKDAYS($H$3,H4856,holiday!$B$2:$B$10),IF(DAY(H4856)&lt;DAY(H4857),NETWORKDAYS($H$3,H4856,holiday!$B$2:$B$10),0)))</f>
        <v/>
      </c>
      <c r="O4856" t="str">
        <f>IF(ISBLANK(A4856),"",SUMIF($A$3:$A4856,O$2,$B$3:$B4856))</f>
        <v/>
      </c>
      <c r="P4856" t="str">
        <f>IF(ISBLANK(A4856),"",SUMIF($A$3:$A4856,P$2,$B$3:$B4856))</f>
        <v/>
      </c>
      <c r="Q4856" t="str">
        <f>IF(ISBLANK(A4856),"",SUMIF($A$3:$A4856,Q$2,$B$3:$B4856))</f>
        <v/>
      </c>
      <c r="R4856" t="str">
        <f>IF(ISBLANK(A4856),"",SUMIF($A$3:$A4856,R$2,$B$3:$B4856))</f>
        <v/>
      </c>
      <c r="T4856" s="2" t="str">
        <f t="shared" si="611"/>
        <v/>
      </c>
      <c r="U4856" s="2" t="str">
        <f t="shared" si="612"/>
        <v/>
      </c>
      <c r="V4856" s="2" t="str">
        <f t="shared" si="613"/>
        <v/>
      </c>
      <c r="W4856" s="2" t="str">
        <f t="shared" si="614"/>
        <v/>
      </c>
    </row>
    <row r="4857" spans="8:23" x14ac:dyDescent="0.3">
      <c r="H4857" s="12">
        <f t="shared" si="607"/>
        <v>0</v>
      </c>
      <c r="I4857" s="2" t="str">
        <f t="shared" si="608"/>
        <v/>
      </c>
      <c r="J4857" s="2" t="str">
        <f>IF(ISBLANK(A4857),"",-SUM(I$3:I4857))</f>
        <v/>
      </c>
      <c r="K4857" s="2" t="str">
        <f t="shared" si="609"/>
        <v/>
      </c>
      <c r="L4857" s="7" t="str">
        <f t="shared" si="610"/>
        <v/>
      </c>
      <c r="M4857" s="7" t="str">
        <f>IF(ISBLANK(A4857),"",K4857/($M$1+SUM(K$3:K4856)))</f>
        <v/>
      </c>
      <c r="N4857" t="str">
        <f>IF(ISBLANK(A4857),"",IF(H4858=0,NETWORKDAYS($H$3,H4857,holiday!$B$2:$B$10),IF(DAY(H4857)&lt;DAY(H4858),NETWORKDAYS($H$3,H4857,holiday!$B$2:$B$10),0)))</f>
        <v/>
      </c>
      <c r="O4857" t="str">
        <f>IF(ISBLANK(A4857),"",SUMIF($A$3:$A4857,O$2,$B$3:$B4857))</f>
        <v/>
      </c>
      <c r="P4857" t="str">
        <f>IF(ISBLANK(A4857),"",SUMIF($A$3:$A4857,P$2,$B$3:$B4857))</f>
        <v/>
      </c>
      <c r="Q4857" t="str">
        <f>IF(ISBLANK(A4857),"",SUMIF($A$3:$A4857,Q$2,$B$3:$B4857))</f>
        <v/>
      </c>
      <c r="R4857" t="str">
        <f>IF(ISBLANK(A4857),"",SUMIF($A$3:$A4857,R$2,$B$3:$B4857))</f>
        <v/>
      </c>
      <c r="T4857" s="2" t="str">
        <f t="shared" si="611"/>
        <v/>
      </c>
      <c r="U4857" s="2" t="str">
        <f t="shared" si="612"/>
        <v/>
      </c>
      <c r="V4857" s="2" t="str">
        <f t="shared" si="613"/>
        <v/>
      </c>
      <c r="W4857" s="2" t="str">
        <f t="shared" si="614"/>
        <v/>
      </c>
    </row>
    <row r="4858" spans="8:23" x14ac:dyDescent="0.3">
      <c r="H4858" s="12">
        <f t="shared" si="607"/>
        <v>0</v>
      </c>
      <c r="I4858" s="2" t="str">
        <f t="shared" si="608"/>
        <v/>
      </c>
      <c r="J4858" s="2" t="str">
        <f>IF(ISBLANK(A4858),"",-SUM(I$3:I4858))</f>
        <v/>
      </c>
      <c r="K4858" s="2" t="str">
        <f t="shared" si="609"/>
        <v/>
      </c>
      <c r="L4858" s="7" t="str">
        <f t="shared" si="610"/>
        <v/>
      </c>
      <c r="M4858" s="7" t="str">
        <f>IF(ISBLANK(A4858),"",K4858/($M$1+SUM(K$3:K4857)))</f>
        <v/>
      </c>
      <c r="N4858" t="str">
        <f>IF(ISBLANK(A4858),"",IF(H4859=0,NETWORKDAYS($H$3,H4858,holiday!$B$2:$B$10),IF(DAY(H4858)&lt;DAY(H4859),NETWORKDAYS($H$3,H4858,holiday!$B$2:$B$10),0)))</f>
        <v/>
      </c>
      <c r="O4858" t="str">
        <f>IF(ISBLANK(A4858),"",SUMIF($A$3:$A4858,O$2,$B$3:$B4858))</f>
        <v/>
      </c>
      <c r="P4858" t="str">
        <f>IF(ISBLANK(A4858),"",SUMIF($A$3:$A4858,P$2,$B$3:$B4858))</f>
        <v/>
      </c>
      <c r="Q4858" t="str">
        <f>IF(ISBLANK(A4858),"",SUMIF($A$3:$A4858,Q$2,$B$3:$B4858))</f>
        <v/>
      </c>
      <c r="R4858" t="str">
        <f>IF(ISBLANK(A4858),"",SUMIF($A$3:$A4858,R$2,$B$3:$B4858))</f>
        <v/>
      </c>
      <c r="T4858" s="2" t="str">
        <f t="shared" si="611"/>
        <v/>
      </c>
      <c r="U4858" s="2" t="str">
        <f t="shared" si="612"/>
        <v/>
      </c>
      <c r="V4858" s="2" t="str">
        <f t="shared" si="613"/>
        <v/>
      </c>
      <c r="W4858" s="2" t="str">
        <f t="shared" si="614"/>
        <v/>
      </c>
    </row>
    <row r="4859" spans="8:23" x14ac:dyDescent="0.3">
      <c r="H4859" s="12">
        <f t="shared" si="607"/>
        <v>0</v>
      </c>
      <c r="I4859" s="2" t="str">
        <f t="shared" si="608"/>
        <v/>
      </c>
      <c r="J4859" s="2" t="str">
        <f>IF(ISBLANK(A4859),"",-SUM(I$3:I4859))</f>
        <v/>
      </c>
      <c r="K4859" s="2" t="str">
        <f t="shared" si="609"/>
        <v/>
      </c>
      <c r="L4859" s="7" t="str">
        <f t="shared" si="610"/>
        <v/>
      </c>
      <c r="M4859" s="7" t="str">
        <f>IF(ISBLANK(A4859),"",K4859/($M$1+SUM(K$3:K4858)))</f>
        <v/>
      </c>
      <c r="N4859" t="str">
        <f>IF(ISBLANK(A4859),"",IF(H4860=0,NETWORKDAYS($H$3,H4859,holiday!$B$2:$B$10),IF(DAY(H4859)&lt;DAY(H4860),NETWORKDAYS($H$3,H4859,holiday!$B$2:$B$10),0)))</f>
        <v/>
      </c>
      <c r="O4859" t="str">
        <f>IF(ISBLANK(A4859),"",SUMIF($A$3:$A4859,O$2,$B$3:$B4859))</f>
        <v/>
      </c>
      <c r="P4859" t="str">
        <f>IF(ISBLANK(A4859),"",SUMIF($A$3:$A4859,P$2,$B$3:$B4859))</f>
        <v/>
      </c>
      <c r="Q4859" t="str">
        <f>IF(ISBLANK(A4859),"",SUMIF($A$3:$A4859,Q$2,$B$3:$B4859))</f>
        <v/>
      </c>
      <c r="R4859" t="str">
        <f>IF(ISBLANK(A4859),"",SUMIF($A$3:$A4859,R$2,$B$3:$B4859))</f>
        <v/>
      </c>
      <c r="T4859" s="2" t="str">
        <f t="shared" si="611"/>
        <v/>
      </c>
      <c r="U4859" s="2" t="str">
        <f t="shared" si="612"/>
        <v/>
      </c>
      <c r="V4859" s="2" t="str">
        <f t="shared" si="613"/>
        <v/>
      </c>
      <c r="W4859" s="2" t="str">
        <f t="shared" si="614"/>
        <v/>
      </c>
    </row>
    <row r="4860" spans="8:23" x14ac:dyDescent="0.3">
      <c r="H4860" s="12">
        <f t="shared" si="607"/>
        <v>0</v>
      </c>
      <c r="I4860" s="2" t="str">
        <f t="shared" si="608"/>
        <v/>
      </c>
      <c r="J4860" s="2" t="str">
        <f>IF(ISBLANK(A4860),"",-SUM(I$3:I4860))</f>
        <v/>
      </c>
      <c r="K4860" s="2" t="str">
        <f t="shared" si="609"/>
        <v/>
      </c>
      <c r="L4860" s="7" t="str">
        <f t="shared" si="610"/>
        <v/>
      </c>
      <c r="M4860" s="7" t="str">
        <f>IF(ISBLANK(A4860),"",K4860/($M$1+SUM(K$3:K4859)))</f>
        <v/>
      </c>
      <c r="N4860" t="str">
        <f>IF(ISBLANK(A4860),"",IF(H4861=0,NETWORKDAYS($H$3,H4860,holiday!$B$2:$B$10),IF(DAY(H4860)&lt;DAY(H4861),NETWORKDAYS($H$3,H4860,holiday!$B$2:$B$10),0)))</f>
        <v/>
      </c>
      <c r="O4860" t="str">
        <f>IF(ISBLANK(A4860),"",SUMIF($A$3:$A4860,O$2,$B$3:$B4860))</f>
        <v/>
      </c>
      <c r="P4860" t="str">
        <f>IF(ISBLANK(A4860),"",SUMIF($A$3:$A4860,P$2,$B$3:$B4860))</f>
        <v/>
      </c>
      <c r="Q4860" t="str">
        <f>IF(ISBLANK(A4860),"",SUMIF($A$3:$A4860,Q$2,$B$3:$B4860))</f>
        <v/>
      </c>
      <c r="R4860" t="str">
        <f>IF(ISBLANK(A4860),"",SUMIF($A$3:$A4860,R$2,$B$3:$B4860))</f>
        <v/>
      </c>
      <c r="T4860" s="2" t="str">
        <f t="shared" si="611"/>
        <v/>
      </c>
      <c r="U4860" s="2" t="str">
        <f t="shared" si="612"/>
        <v/>
      </c>
      <c r="V4860" s="2" t="str">
        <f t="shared" si="613"/>
        <v/>
      </c>
      <c r="W4860" s="2" t="str">
        <f t="shared" si="614"/>
        <v/>
      </c>
    </row>
    <row r="4861" spans="8:23" x14ac:dyDescent="0.3">
      <c r="H4861" s="12">
        <f t="shared" si="607"/>
        <v>0</v>
      </c>
      <c r="I4861" s="2" t="str">
        <f t="shared" si="608"/>
        <v/>
      </c>
      <c r="J4861" s="2" t="str">
        <f>IF(ISBLANK(A4861),"",-SUM(I$3:I4861))</f>
        <v/>
      </c>
      <c r="K4861" s="2" t="str">
        <f t="shared" si="609"/>
        <v/>
      </c>
      <c r="L4861" s="7" t="str">
        <f t="shared" si="610"/>
        <v/>
      </c>
      <c r="M4861" s="7" t="str">
        <f>IF(ISBLANK(A4861),"",K4861/($M$1+SUM(K$3:K4860)))</f>
        <v/>
      </c>
      <c r="N4861" t="str">
        <f>IF(ISBLANK(A4861),"",IF(H4862=0,NETWORKDAYS($H$3,H4861,holiday!$B$2:$B$10),IF(DAY(H4861)&lt;DAY(H4862),NETWORKDAYS($H$3,H4861,holiday!$B$2:$B$10),0)))</f>
        <v/>
      </c>
      <c r="O4861" t="str">
        <f>IF(ISBLANK(A4861),"",SUMIF($A$3:$A4861,O$2,$B$3:$B4861))</f>
        <v/>
      </c>
      <c r="P4861" t="str">
        <f>IF(ISBLANK(A4861),"",SUMIF($A$3:$A4861,P$2,$B$3:$B4861))</f>
        <v/>
      </c>
      <c r="Q4861" t="str">
        <f>IF(ISBLANK(A4861),"",SUMIF($A$3:$A4861,Q$2,$B$3:$B4861))</f>
        <v/>
      </c>
      <c r="R4861" t="str">
        <f>IF(ISBLANK(A4861),"",SUMIF($A$3:$A4861,R$2,$B$3:$B4861))</f>
        <v/>
      </c>
      <c r="T4861" s="2" t="str">
        <f t="shared" si="611"/>
        <v/>
      </c>
      <c r="U4861" s="2" t="str">
        <f t="shared" si="612"/>
        <v/>
      </c>
      <c r="V4861" s="2" t="str">
        <f t="shared" si="613"/>
        <v/>
      </c>
      <c r="W4861" s="2" t="str">
        <f t="shared" si="614"/>
        <v/>
      </c>
    </row>
    <row r="4862" spans="8:23" x14ac:dyDescent="0.3">
      <c r="H4862" s="12">
        <f t="shared" si="607"/>
        <v>0</v>
      </c>
      <c r="I4862" s="2" t="str">
        <f t="shared" si="608"/>
        <v/>
      </c>
      <c r="J4862" s="2" t="str">
        <f>IF(ISBLANK(A4862),"",-SUM(I$3:I4862))</f>
        <v/>
      </c>
      <c r="K4862" s="2" t="str">
        <f t="shared" si="609"/>
        <v/>
      </c>
      <c r="L4862" s="7" t="str">
        <f t="shared" si="610"/>
        <v/>
      </c>
      <c r="M4862" s="7" t="str">
        <f>IF(ISBLANK(A4862),"",K4862/($M$1+SUM(K$3:K4861)))</f>
        <v/>
      </c>
      <c r="N4862" t="str">
        <f>IF(ISBLANK(A4862),"",IF(H4863=0,NETWORKDAYS($H$3,H4862,holiday!$B$2:$B$10),IF(DAY(H4862)&lt;DAY(H4863),NETWORKDAYS($H$3,H4862,holiday!$B$2:$B$10),0)))</f>
        <v/>
      </c>
      <c r="O4862" t="str">
        <f>IF(ISBLANK(A4862),"",SUMIF($A$3:$A4862,O$2,$B$3:$B4862))</f>
        <v/>
      </c>
      <c r="P4862" t="str">
        <f>IF(ISBLANK(A4862),"",SUMIF($A$3:$A4862,P$2,$B$3:$B4862))</f>
        <v/>
      </c>
      <c r="Q4862" t="str">
        <f>IF(ISBLANK(A4862),"",SUMIF($A$3:$A4862,Q$2,$B$3:$B4862))</f>
        <v/>
      </c>
      <c r="R4862" t="str">
        <f>IF(ISBLANK(A4862),"",SUMIF($A$3:$A4862,R$2,$B$3:$B4862))</f>
        <v/>
      </c>
      <c r="T4862" s="2" t="str">
        <f t="shared" si="611"/>
        <v/>
      </c>
      <c r="U4862" s="2" t="str">
        <f t="shared" si="612"/>
        <v/>
      </c>
      <c r="V4862" s="2" t="str">
        <f t="shared" si="613"/>
        <v/>
      </c>
      <c r="W4862" s="2" t="str">
        <f t="shared" si="614"/>
        <v/>
      </c>
    </row>
    <row r="4863" spans="8:23" x14ac:dyDescent="0.3">
      <c r="H4863" s="12">
        <f t="shared" si="607"/>
        <v>0</v>
      </c>
      <c r="I4863" s="2" t="str">
        <f t="shared" si="608"/>
        <v/>
      </c>
      <c r="J4863" s="2" t="str">
        <f>IF(ISBLANK(A4863),"",-SUM(I$3:I4863))</f>
        <v/>
      </c>
      <c r="K4863" s="2" t="str">
        <f t="shared" si="609"/>
        <v/>
      </c>
      <c r="L4863" s="7" t="str">
        <f t="shared" si="610"/>
        <v/>
      </c>
      <c r="M4863" s="7" t="str">
        <f>IF(ISBLANK(A4863),"",K4863/($M$1+SUM(K$3:K4862)))</f>
        <v/>
      </c>
      <c r="N4863" t="str">
        <f>IF(ISBLANK(A4863),"",IF(H4864=0,NETWORKDAYS($H$3,H4863,holiday!$B$2:$B$10),IF(DAY(H4863)&lt;DAY(H4864),NETWORKDAYS($H$3,H4863,holiday!$B$2:$B$10),0)))</f>
        <v/>
      </c>
      <c r="O4863" t="str">
        <f>IF(ISBLANK(A4863),"",SUMIF($A$3:$A4863,O$2,$B$3:$B4863))</f>
        <v/>
      </c>
      <c r="P4863" t="str">
        <f>IF(ISBLANK(A4863),"",SUMIF($A$3:$A4863,P$2,$B$3:$B4863))</f>
        <v/>
      </c>
      <c r="Q4863" t="str">
        <f>IF(ISBLANK(A4863),"",SUMIF($A$3:$A4863,Q$2,$B$3:$B4863))</f>
        <v/>
      </c>
      <c r="R4863" t="str">
        <f>IF(ISBLANK(A4863),"",SUMIF($A$3:$A4863,R$2,$B$3:$B4863))</f>
        <v/>
      </c>
      <c r="T4863" s="2" t="str">
        <f t="shared" si="611"/>
        <v/>
      </c>
      <c r="U4863" s="2" t="str">
        <f t="shared" si="612"/>
        <v/>
      </c>
      <c r="V4863" s="2" t="str">
        <f t="shared" si="613"/>
        <v/>
      </c>
      <c r="W4863" s="2" t="str">
        <f t="shared" si="614"/>
        <v/>
      </c>
    </row>
    <row r="4864" spans="8:23" x14ac:dyDescent="0.3">
      <c r="H4864" s="12">
        <f t="shared" si="607"/>
        <v>0</v>
      </c>
      <c r="I4864" s="2" t="str">
        <f t="shared" si="608"/>
        <v/>
      </c>
      <c r="J4864" s="2" t="str">
        <f>IF(ISBLANK(A4864),"",-SUM(I$3:I4864))</f>
        <v/>
      </c>
      <c r="K4864" s="2" t="str">
        <f t="shared" si="609"/>
        <v/>
      </c>
      <c r="L4864" s="7" t="str">
        <f t="shared" si="610"/>
        <v/>
      </c>
      <c r="M4864" s="7" t="str">
        <f>IF(ISBLANK(A4864),"",K4864/($M$1+SUM(K$3:K4863)))</f>
        <v/>
      </c>
      <c r="N4864" t="str">
        <f>IF(ISBLANK(A4864),"",IF(H4865=0,NETWORKDAYS($H$3,H4864,holiday!$B$2:$B$10),IF(DAY(H4864)&lt;DAY(H4865),NETWORKDAYS($H$3,H4864,holiday!$B$2:$B$10),0)))</f>
        <v/>
      </c>
      <c r="O4864" t="str">
        <f>IF(ISBLANK(A4864),"",SUMIF($A$3:$A4864,O$2,$B$3:$B4864))</f>
        <v/>
      </c>
      <c r="P4864" t="str">
        <f>IF(ISBLANK(A4864),"",SUMIF($A$3:$A4864,P$2,$B$3:$B4864))</f>
        <v/>
      </c>
      <c r="Q4864" t="str">
        <f>IF(ISBLANK(A4864),"",SUMIF($A$3:$A4864,Q$2,$B$3:$B4864))</f>
        <v/>
      </c>
      <c r="R4864" t="str">
        <f>IF(ISBLANK(A4864),"",SUMIF($A$3:$A4864,R$2,$B$3:$B4864))</f>
        <v/>
      </c>
      <c r="T4864" s="2" t="str">
        <f t="shared" si="611"/>
        <v/>
      </c>
      <c r="U4864" s="2" t="str">
        <f t="shared" si="612"/>
        <v/>
      </c>
      <c r="V4864" s="2" t="str">
        <f t="shared" si="613"/>
        <v/>
      </c>
      <c r="W4864" s="2" t="str">
        <f t="shared" si="614"/>
        <v/>
      </c>
    </row>
    <row r="4865" spans="8:23" x14ac:dyDescent="0.3">
      <c r="H4865" s="12">
        <f t="shared" si="607"/>
        <v>0</v>
      </c>
      <c r="I4865" s="2" t="str">
        <f t="shared" si="608"/>
        <v/>
      </c>
      <c r="J4865" s="2" t="str">
        <f>IF(ISBLANK(A4865),"",-SUM(I$3:I4865))</f>
        <v/>
      </c>
      <c r="K4865" s="2" t="str">
        <f t="shared" si="609"/>
        <v/>
      </c>
      <c r="L4865" s="7" t="str">
        <f t="shared" si="610"/>
        <v/>
      </c>
      <c r="M4865" s="7" t="str">
        <f>IF(ISBLANK(A4865),"",K4865/($M$1+SUM(K$3:K4864)))</f>
        <v/>
      </c>
      <c r="N4865" t="str">
        <f>IF(ISBLANK(A4865),"",IF(H4866=0,NETWORKDAYS($H$3,H4865,holiday!$B$2:$B$10),IF(DAY(H4865)&lt;DAY(H4866),NETWORKDAYS($H$3,H4865,holiday!$B$2:$B$10),0)))</f>
        <v/>
      </c>
      <c r="O4865" t="str">
        <f>IF(ISBLANK(A4865),"",SUMIF($A$3:$A4865,O$2,$B$3:$B4865))</f>
        <v/>
      </c>
      <c r="P4865" t="str">
        <f>IF(ISBLANK(A4865),"",SUMIF($A$3:$A4865,P$2,$B$3:$B4865))</f>
        <v/>
      </c>
      <c r="Q4865" t="str">
        <f>IF(ISBLANK(A4865),"",SUMIF($A$3:$A4865,Q$2,$B$3:$B4865))</f>
        <v/>
      </c>
      <c r="R4865" t="str">
        <f>IF(ISBLANK(A4865),"",SUMIF($A$3:$A4865,R$2,$B$3:$B4865))</f>
        <v/>
      </c>
      <c r="T4865" s="2" t="str">
        <f t="shared" si="611"/>
        <v/>
      </c>
      <c r="U4865" s="2" t="str">
        <f t="shared" si="612"/>
        <v/>
      </c>
      <c r="V4865" s="2" t="str">
        <f t="shared" si="613"/>
        <v/>
      </c>
      <c r="W4865" s="2" t="str">
        <f t="shared" si="614"/>
        <v/>
      </c>
    </row>
    <row r="4866" spans="8:23" x14ac:dyDescent="0.3">
      <c r="H4866" s="12">
        <f t="shared" si="607"/>
        <v>0</v>
      </c>
      <c r="I4866" s="2" t="str">
        <f t="shared" si="608"/>
        <v/>
      </c>
      <c r="J4866" s="2" t="str">
        <f>IF(ISBLANK(A4866),"",-SUM(I$3:I4866))</f>
        <v/>
      </c>
      <c r="K4866" s="2" t="str">
        <f t="shared" si="609"/>
        <v/>
      </c>
      <c r="L4866" s="7" t="str">
        <f t="shared" si="610"/>
        <v/>
      </c>
      <c r="M4866" s="7" t="str">
        <f>IF(ISBLANK(A4866),"",K4866/($M$1+SUM(K$3:K4865)))</f>
        <v/>
      </c>
      <c r="N4866" t="str">
        <f>IF(ISBLANK(A4866),"",IF(H4867=0,NETWORKDAYS($H$3,H4866,holiday!$B$2:$B$10),IF(DAY(H4866)&lt;DAY(H4867),NETWORKDAYS($H$3,H4866,holiday!$B$2:$B$10),0)))</f>
        <v/>
      </c>
      <c r="O4866" t="str">
        <f>IF(ISBLANK(A4866),"",SUMIF($A$3:$A4866,O$2,$B$3:$B4866))</f>
        <v/>
      </c>
      <c r="P4866" t="str">
        <f>IF(ISBLANK(A4866),"",SUMIF($A$3:$A4866,P$2,$B$3:$B4866))</f>
        <v/>
      </c>
      <c r="Q4866" t="str">
        <f>IF(ISBLANK(A4866),"",SUMIF($A$3:$A4866,Q$2,$B$3:$B4866))</f>
        <v/>
      </c>
      <c r="R4866" t="str">
        <f>IF(ISBLANK(A4866),"",SUMIF($A$3:$A4866,R$2,$B$3:$B4866))</f>
        <v/>
      </c>
      <c r="T4866" s="2" t="str">
        <f t="shared" si="611"/>
        <v/>
      </c>
      <c r="U4866" s="2" t="str">
        <f t="shared" si="612"/>
        <v/>
      </c>
      <c r="V4866" s="2" t="str">
        <f t="shared" si="613"/>
        <v/>
      </c>
      <c r="W4866" s="2" t="str">
        <f t="shared" si="614"/>
        <v/>
      </c>
    </row>
    <row r="4867" spans="8:23" x14ac:dyDescent="0.3">
      <c r="H4867" s="12">
        <f t="shared" si="607"/>
        <v>0</v>
      </c>
      <c r="I4867" s="2" t="str">
        <f t="shared" si="608"/>
        <v/>
      </c>
      <c r="J4867" s="2" t="str">
        <f>IF(ISBLANK(A4867),"",-SUM(I$3:I4867))</f>
        <v/>
      </c>
      <c r="K4867" s="2" t="str">
        <f t="shared" si="609"/>
        <v/>
      </c>
      <c r="L4867" s="7" t="str">
        <f t="shared" si="610"/>
        <v/>
      </c>
      <c r="M4867" s="7" t="str">
        <f>IF(ISBLANK(A4867),"",K4867/($M$1+SUM(K$3:K4866)))</f>
        <v/>
      </c>
      <c r="N4867" t="str">
        <f>IF(ISBLANK(A4867),"",IF(H4868=0,NETWORKDAYS($H$3,H4867,holiday!$B$2:$B$10),IF(DAY(H4867)&lt;DAY(H4868),NETWORKDAYS($H$3,H4867,holiday!$B$2:$B$10),0)))</f>
        <v/>
      </c>
      <c r="O4867" t="str">
        <f>IF(ISBLANK(A4867),"",SUMIF($A$3:$A4867,O$2,$B$3:$B4867))</f>
        <v/>
      </c>
      <c r="P4867" t="str">
        <f>IF(ISBLANK(A4867),"",SUMIF($A$3:$A4867,P$2,$B$3:$B4867))</f>
        <v/>
      </c>
      <c r="Q4867" t="str">
        <f>IF(ISBLANK(A4867),"",SUMIF($A$3:$A4867,Q$2,$B$3:$B4867))</f>
        <v/>
      </c>
      <c r="R4867" t="str">
        <f>IF(ISBLANK(A4867),"",SUMIF($A$3:$A4867,R$2,$B$3:$B4867))</f>
        <v/>
      </c>
      <c r="T4867" s="2" t="str">
        <f t="shared" si="611"/>
        <v/>
      </c>
      <c r="U4867" s="2" t="str">
        <f t="shared" si="612"/>
        <v/>
      </c>
      <c r="V4867" s="2" t="str">
        <f t="shared" si="613"/>
        <v/>
      </c>
      <c r="W4867" s="2" t="str">
        <f t="shared" si="614"/>
        <v/>
      </c>
    </row>
    <row r="4868" spans="8:23" x14ac:dyDescent="0.3">
      <c r="H4868" s="12">
        <f t="shared" ref="H4868:H4931" si="615">IF(ISBLANK(D4868),,LEFT(D4868,LEN(D4868)-6)*1)</f>
        <v>0</v>
      </c>
      <c r="I4868" s="2" t="str">
        <f t="shared" si="608"/>
        <v/>
      </c>
      <c r="J4868" s="2" t="str">
        <f>IF(ISBLANK(A4868),"",-SUM(I$3:I4868))</f>
        <v/>
      </c>
      <c r="K4868" s="2" t="str">
        <f t="shared" si="609"/>
        <v/>
      </c>
      <c r="L4868" s="7" t="str">
        <f t="shared" si="610"/>
        <v/>
      </c>
      <c r="M4868" s="7" t="str">
        <f>IF(ISBLANK(A4868),"",K4868/($M$1+SUM(K$3:K4867)))</f>
        <v/>
      </c>
      <c r="N4868" t="str">
        <f>IF(ISBLANK(A4868),"",IF(H4869=0,NETWORKDAYS($H$3,H4868,holiday!$B$2:$B$10),IF(DAY(H4868)&lt;DAY(H4869),NETWORKDAYS($H$3,H4868,holiday!$B$2:$B$10),0)))</f>
        <v/>
      </c>
      <c r="O4868" t="str">
        <f>IF(ISBLANK(A4868),"",SUMIF($A$3:$A4868,O$2,$B$3:$B4868))</f>
        <v/>
      </c>
      <c r="P4868" t="str">
        <f>IF(ISBLANK(A4868),"",SUMIF($A$3:$A4868,P$2,$B$3:$B4868))</f>
        <v/>
      </c>
      <c r="Q4868" t="str">
        <f>IF(ISBLANK(A4868),"",SUMIF($A$3:$A4868,Q$2,$B$3:$B4868))</f>
        <v/>
      </c>
      <c r="R4868" t="str">
        <f>IF(ISBLANK(A4868),"",SUMIF($A$3:$A4868,R$2,$B$3:$B4868))</f>
        <v/>
      </c>
      <c r="T4868" s="2" t="str">
        <f t="shared" si="611"/>
        <v/>
      </c>
      <c r="U4868" s="2" t="str">
        <f t="shared" si="612"/>
        <v/>
      </c>
      <c r="V4868" s="2" t="str">
        <f t="shared" si="613"/>
        <v/>
      </c>
      <c r="W4868" s="2" t="str">
        <f t="shared" si="614"/>
        <v/>
      </c>
    </row>
    <row r="4869" spans="8:23" x14ac:dyDescent="0.3">
      <c r="H4869" s="12">
        <f t="shared" si="615"/>
        <v>0</v>
      </c>
      <c r="I4869" s="2" t="str">
        <f t="shared" si="608"/>
        <v/>
      </c>
      <c r="J4869" s="2" t="str">
        <f>IF(ISBLANK(A4869),"",-SUM(I$3:I4869))</f>
        <v/>
      </c>
      <c r="K4869" s="2" t="str">
        <f t="shared" si="609"/>
        <v/>
      </c>
      <c r="L4869" s="7" t="str">
        <f t="shared" si="610"/>
        <v/>
      </c>
      <c r="M4869" s="7" t="str">
        <f>IF(ISBLANK(A4869),"",K4869/($M$1+SUM(K$3:K4868)))</f>
        <v/>
      </c>
      <c r="N4869" t="str">
        <f>IF(ISBLANK(A4869),"",IF(H4870=0,NETWORKDAYS($H$3,H4869,holiday!$B$2:$B$10),IF(DAY(H4869)&lt;DAY(H4870),NETWORKDAYS($H$3,H4869,holiday!$B$2:$B$10),0)))</f>
        <v/>
      </c>
      <c r="O4869" t="str">
        <f>IF(ISBLANK(A4869),"",SUMIF($A$3:$A4869,O$2,$B$3:$B4869))</f>
        <v/>
      </c>
      <c r="P4869" t="str">
        <f>IF(ISBLANK(A4869),"",SUMIF($A$3:$A4869,P$2,$B$3:$B4869))</f>
        <v/>
      </c>
      <c r="Q4869" t="str">
        <f>IF(ISBLANK(A4869),"",SUMIF($A$3:$A4869,Q$2,$B$3:$B4869))</f>
        <v/>
      </c>
      <c r="R4869" t="str">
        <f>IF(ISBLANK(A4869),"",SUMIF($A$3:$A4869,R$2,$B$3:$B4869))</f>
        <v/>
      </c>
      <c r="T4869" s="2" t="str">
        <f t="shared" si="611"/>
        <v/>
      </c>
      <c r="U4869" s="2" t="str">
        <f t="shared" si="612"/>
        <v/>
      </c>
      <c r="V4869" s="2" t="str">
        <f t="shared" si="613"/>
        <v/>
      </c>
      <c r="W4869" s="2" t="str">
        <f t="shared" si="614"/>
        <v/>
      </c>
    </row>
    <row r="4870" spans="8:23" x14ac:dyDescent="0.3">
      <c r="H4870" s="12">
        <f t="shared" si="615"/>
        <v>0</v>
      </c>
      <c r="I4870" s="2" t="str">
        <f t="shared" si="608"/>
        <v/>
      </c>
      <c r="J4870" s="2" t="str">
        <f>IF(ISBLANK(A4870),"",-SUM(I$3:I4870))</f>
        <v/>
      </c>
      <c r="K4870" s="2" t="str">
        <f t="shared" si="609"/>
        <v/>
      </c>
      <c r="L4870" s="7" t="str">
        <f t="shared" si="610"/>
        <v/>
      </c>
      <c r="M4870" s="7" t="str">
        <f>IF(ISBLANK(A4870),"",K4870/($M$1+SUM(K$3:K4869)))</f>
        <v/>
      </c>
      <c r="N4870" t="str">
        <f>IF(ISBLANK(A4870),"",IF(H4871=0,NETWORKDAYS($H$3,H4870,holiday!$B$2:$B$10),IF(DAY(H4870)&lt;DAY(H4871),NETWORKDAYS($H$3,H4870,holiday!$B$2:$B$10),0)))</f>
        <v/>
      </c>
      <c r="O4870" t="str">
        <f>IF(ISBLANK(A4870),"",SUMIF($A$3:$A4870,O$2,$B$3:$B4870))</f>
        <v/>
      </c>
      <c r="P4870" t="str">
        <f>IF(ISBLANK(A4870),"",SUMIF($A$3:$A4870,P$2,$B$3:$B4870))</f>
        <v/>
      </c>
      <c r="Q4870" t="str">
        <f>IF(ISBLANK(A4870),"",SUMIF($A$3:$A4870,Q$2,$B$3:$B4870))</f>
        <v/>
      </c>
      <c r="R4870" t="str">
        <f>IF(ISBLANK(A4870),"",SUMIF($A$3:$A4870,R$2,$B$3:$B4870))</f>
        <v/>
      </c>
      <c r="T4870" s="2" t="str">
        <f t="shared" si="611"/>
        <v/>
      </c>
      <c r="U4870" s="2" t="str">
        <f t="shared" si="612"/>
        <v/>
      </c>
      <c r="V4870" s="2" t="str">
        <f t="shared" si="613"/>
        <v/>
      </c>
      <c r="W4870" s="2" t="str">
        <f t="shared" si="614"/>
        <v/>
      </c>
    </row>
    <row r="4871" spans="8:23" x14ac:dyDescent="0.3">
      <c r="H4871" s="12">
        <f t="shared" si="615"/>
        <v>0</v>
      </c>
      <c r="I4871" s="2" t="str">
        <f t="shared" si="608"/>
        <v/>
      </c>
      <c r="J4871" s="2" t="str">
        <f>IF(ISBLANK(A4871),"",-SUM(I$3:I4871))</f>
        <v/>
      </c>
      <c r="K4871" s="2" t="str">
        <f t="shared" si="609"/>
        <v/>
      </c>
      <c r="L4871" s="7" t="str">
        <f t="shared" si="610"/>
        <v/>
      </c>
      <c r="M4871" s="7" t="str">
        <f>IF(ISBLANK(A4871),"",K4871/($M$1+SUM(K$3:K4870)))</f>
        <v/>
      </c>
      <c r="N4871" t="str">
        <f>IF(ISBLANK(A4871),"",IF(H4872=0,NETWORKDAYS($H$3,H4871,holiday!$B$2:$B$10),IF(DAY(H4871)&lt;DAY(H4872),NETWORKDAYS($H$3,H4871,holiday!$B$2:$B$10),0)))</f>
        <v/>
      </c>
      <c r="O4871" t="str">
        <f>IF(ISBLANK(A4871),"",SUMIF($A$3:$A4871,O$2,$B$3:$B4871))</f>
        <v/>
      </c>
      <c r="P4871" t="str">
        <f>IF(ISBLANK(A4871),"",SUMIF($A$3:$A4871,P$2,$B$3:$B4871))</f>
        <v/>
      </c>
      <c r="Q4871" t="str">
        <f>IF(ISBLANK(A4871),"",SUMIF($A$3:$A4871,Q$2,$B$3:$B4871))</f>
        <v/>
      </c>
      <c r="R4871" t="str">
        <f>IF(ISBLANK(A4871),"",SUMIF($A$3:$A4871,R$2,$B$3:$B4871))</f>
        <v/>
      </c>
      <c r="T4871" s="2" t="str">
        <f t="shared" si="611"/>
        <v/>
      </c>
      <c r="U4871" s="2" t="str">
        <f t="shared" si="612"/>
        <v/>
      </c>
      <c r="V4871" s="2" t="str">
        <f t="shared" si="613"/>
        <v/>
      </c>
      <c r="W4871" s="2" t="str">
        <f t="shared" si="614"/>
        <v/>
      </c>
    </row>
    <row r="4872" spans="8:23" x14ac:dyDescent="0.3">
      <c r="H4872" s="12">
        <f t="shared" si="615"/>
        <v>0</v>
      </c>
      <c r="I4872" s="2" t="str">
        <f t="shared" si="608"/>
        <v/>
      </c>
      <c r="J4872" s="2" t="str">
        <f>IF(ISBLANK(A4872),"",-SUM(I$3:I4872))</f>
        <v/>
      </c>
      <c r="K4872" s="2" t="str">
        <f t="shared" si="609"/>
        <v/>
      </c>
      <c r="L4872" s="7" t="str">
        <f t="shared" si="610"/>
        <v/>
      </c>
      <c r="M4872" s="7" t="str">
        <f>IF(ISBLANK(A4872),"",K4872/($M$1+SUM(K$3:K4871)))</f>
        <v/>
      </c>
      <c r="N4872" t="str">
        <f>IF(ISBLANK(A4872),"",IF(H4873=0,NETWORKDAYS($H$3,H4872,holiday!$B$2:$B$10),IF(DAY(H4872)&lt;DAY(H4873),NETWORKDAYS($H$3,H4872,holiday!$B$2:$B$10),0)))</f>
        <v/>
      </c>
      <c r="O4872" t="str">
        <f>IF(ISBLANK(A4872),"",SUMIF($A$3:$A4872,O$2,$B$3:$B4872))</f>
        <v/>
      </c>
      <c r="P4872" t="str">
        <f>IF(ISBLANK(A4872),"",SUMIF($A$3:$A4872,P$2,$B$3:$B4872))</f>
        <v/>
      </c>
      <c r="Q4872" t="str">
        <f>IF(ISBLANK(A4872),"",SUMIF($A$3:$A4872,Q$2,$B$3:$B4872))</f>
        <v/>
      </c>
      <c r="R4872" t="str">
        <f>IF(ISBLANK(A4872),"",SUMIF($A$3:$A4872,R$2,$B$3:$B4872))</f>
        <v/>
      </c>
      <c r="T4872" s="2" t="str">
        <f t="shared" si="611"/>
        <v/>
      </c>
      <c r="U4872" s="2" t="str">
        <f t="shared" si="612"/>
        <v/>
      </c>
      <c r="V4872" s="2" t="str">
        <f t="shared" si="613"/>
        <v/>
      </c>
      <c r="W4872" s="2" t="str">
        <f t="shared" si="614"/>
        <v/>
      </c>
    </row>
    <row r="4873" spans="8:23" x14ac:dyDescent="0.3">
      <c r="H4873" s="12">
        <f t="shared" si="615"/>
        <v>0</v>
      </c>
      <c r="I4873" s="2" t="str">
        <f t="shared" si="608"/>
        <v/>
      </c>
      <c r="J4873" s="2" t="str">
        <f>IF(ISBLANK(A4873),"",-SUM(I$3:I4873))</f>
        <v/>
      </c>
      <c r="K4873" s="2" t="str">
        <f t="shared" si="609"/>
        <v/>
      </c>
      <c r="L4873" s="7" t="str">
        <f t="shared" si="610"/>
        <v/>
      </c>
      <c r="M4873" s="7" t="str">
        <f>IF(ISBLANK(A4873),"",K4873/($M$1+SUM(K$3:K4872)))</f>
        <v/>
      </c>
      <c r="N4873" t="str">
        <f>IF(ISBLANK(A4873),"",IF(H4874=0,NETWORKDAYS($H$3,H4873,holiday!$B$2:$B$10),IF(DAY(H4873)&lt;DAY(H4874),NETWORKDAYS($H$3,H4873,holiday!$B$2:$B$10),0)))</f>
        <v/>
      </c>
      <c r="O4873" t="str">
        <f>IF(ISBLANK(A4873),"",SUMIF($A$3:$A4873,O$2,$B$3:$B4873))</f>
        <v/>
      </c>
      <c r="P4873" t="str">
        <f>IF(ISBLANK(A4873),"",SUMIF($A$3:$A4873,P$2,$B$3:$B4873))</f>
        <v/>
      </c>
      <c r="Q4873" t="str">
        <f>IF(ISBLANK(A4873),"",SUMIF($A$3:$A4873,Q$2,$B$3:$B4873))</f>
        <v/>
      </c>
      <c r="R4873" t="str">
        <f>IF(ISBLANK(A4873),"",SUMIF($A$3:$A4873,R$2,$B$3:$B4873))</f>
        <v/>
      </c>
      <c r="T4873" s="2" t="str">
        <f t="shared" si="611"/>
        <v/>
      </c>
      <c r="U4873" s="2" t="str">
        <f t="shared" si="612"/>
        <v/>
      </c>
      <c r="V4873" s="2" t="str">
        <f t="shared" si="613"/>
        <v/>
      </c>
      <c r="W4873" s="2" t="str">
        <f t="shared" si="614"/>
        <v/>
      </c>
    </row>
    <row r="4874" spans="8:23" x14ac:dyDescent="0.3">
      <c r="H4874" s="12">
        <f t="shared" si="615"/>
        <v>0</v>
      </c>
      <c r="I4874" s="2" t="str">
        <f t="shared" si="608"/>
        <v/>
      </c>
      <c r="J4874" s="2" t="str">
        <f>IF(ISBLANK(A4874),"",-SUM(I$3:I4874))</f>
        <v/>
      </c>
      <c r="K4874" s="2" t="str">
        <f t="shared" si="609"/>
        <v/>
      </c>
      <c r="L4874" s="7" t="str">
        <f t="shared" si="610"/>
        <v/>
      </c>
      <c r="M4874" s="7" t="str">
        <f>IF(ISBLANK(A4874),"",K4874/($M$1+SUM(K$3:K4873)))</f>
        <v/>
      </c>
      <c r="N4874" t="str">
        <f>IF(ISBLANK(A4874),"",IF(H4875=0,NETWORKDAYS($H$3,H4874,holiday!$B$2:$B$10),IF(DAY(H4874)&lt;DAY(H4875),NETWORKDAYS($H$3,H4874,holiday!$B$2:$B$10),0)))</f>
        <v/>
      </c>
      <c r="O4874" t="str">
        <f>IF(ISBLANK(A4874),"",SUMIF($A$3:$A4874,O$2,$B$3:$B4874))</f>
        <v/>
      </c>
      <c r="P4874" t="str">
        <f>IF(ISBLANK(A4874),"",SUMIF($A$3:$A4874,P$2,$B$3:$B4874))</f>
        <v/>
      </c>
      <c r="Q4874" t="str">
        <f>IF(ISBLANK(A4874),"",SUMIF($A$3:$A4874,Q$2,$B$3:$B4874))</f>
        <v/>
      </c>
      <c r="R4874" t="str">
        <f>IF(ISBLANK(A4874),"",SUMIF($A$3:$A4874,R$2,$B$3:$B4874))</f>
        <v/>
      </c>
      <c r="T4874" s="2" t="str">
        <f t="shared" si="611"/>
        <v/>
      </c>
      <c r="U4874" s="2" t="str">
        <f t="shared" si="612"/>
        <v/>
      </c>
      <c r="V4874" s="2" t="str">
        <f t="shared" si="613"/>
        <v/>
      </c>
      <c r="W4874" s="2" t="str">
        <f t="shared" si="614"/>
        <v/>
      </c>
    </row>
    <row r="4875" spans="8:23" x14ac:dyDescent="0.3">
      <c r="H4875" s="12">
        <f t="shared" si="615"/>
        <v>0</v>
      </c>
      <c r="I4875" s="2" t="str">
        <f t="shared" si="608"/>
        <v/>
      </c>
      <c r="J4875" s="2" t="str">
        <f>IF(ISBLANK(A4875),"",-SUM(I$3:I4875))</f>
        <v/>
      </c>
      <c r="K4875" s="2" t="str">
        <f t="shared" si="609"/>
        <v/>
      </c>
      <c r="L4875" s="7" t="str">
        <f t="shared" si="610"/>
        <v/>
      </c>
      <c r="M4875" s="7" t="str">
        <f>IF(ISBLANK(A4875),"",K4875/($M$1+SUM(K$3:K4874)))</f>
        <v/>
      </c>
      <c r="N4875" t="str">
        <f>IF(ISBLANK(A4875),"",IF(H4876=0,NETWORKDAYS($H$3,H4875,holiday!$B$2:$B$10),IF(DAY(H4875)&lt;DAY(H4876),NETWORKDAYS($H$3,H4875,holiday!$B$2:$B$10),0)))</f>
        <v/>
      </c>
      <c r="O4875" t="str">
        <f>IF(ISBLANK(A4875),"",SUMIF($A$3:$A4875,O$2,$B$3:$B4875))</f>
        <v/>
      </c>
      <c r="P4875" t="str">
        <f>IF(ISBLANK(A4875),"",SUMIF($A$3:$A4875,P$2,$B$3:$B4875))</f>
        <v/>
      </c>
      <c r="Q4875" t="str">
        <f>IF(ISBLANK(A4875),"",SUMIF($A$3:$A4875,Q$2,$B$3:$B4875))</f>
        <v/>
      </c>
      <c r="R4875" t="str">
        <f>IF(ISBLANK(A4875),"",SUMIF($A$3:$A4875,R$2,$B$3:$B4875))</f>
        <v/>
      </c>
      <c r="T4875" s="2" t="str">
        <f t="shared" si="611"/>
        <v/>
      </c>
      <c r="U4875" s="2" t="str">
        <f t="shared" si="612"/>
        <v/>
      </c>
      <c r="V4875" s="2" t="str">
        <f t="shared" si="613"/>
        <v/>
      </c>
      <c r="W4875" s="2" t="str">
        <f t="shared" si="614"/>
        <v/>
      </c>
    </row>
    <row r="4876" spans="8:23" x14ac:dyDescent="0.3">
      <c r="H4876" s="12">
        <f t="shared" si="615"/>
        <v>0</v>
      </c>
      <c r="I4876" s="2" t="str">
        <f t="shared" si="608"/>
        <v/>
      </c>
      <c r="J4876" s="2" t="str">
        <f>IF(ISBLANK(A4876),"",-SUM(I$3:I4876))</f>
        <v/>
      </c>
      <c r="K4876" s="2" t="str">
        <f t="shared" si="609"/>
        <v/>
      </c>
      <c r="L4876" s="7" t="str">
        <f t="shared" si="610"/>
        <v/>
      </c>
      <c r="M4876" s="7" t="str">
        <f>IF(ISBLANK(A4876),"",K4876/($M$1+SUM(K$3:K4875)))</f>
        <v/>
      </c>
      <c r="N4876" t="str">
        <f>IF(ISBLANK(A4876),"",IF(H4877=0,NETWORKDAYS($H$3,H4876,holiday!$B$2:$B$10),IF(DAY(H4876)&lt;DAY(H4877),NETWORKDAYS($H$3,H4876,holiday!$B$2:$B$10),0)))</f>
        <v/>
      </c>
      <c r="O4876" t="str">
        <f>IF(ISBLANK(A4876),"",SUMIF($A$3:$A4876,O$2,$B$3:$B4876))</f>
        <v/>
      </c>
      <c r="P4876" t="str">
        <f>IF(ISBLANK(A4876),"",SUMIF($A$3:$A4876,P$2,$B$3:$B4876))</f>
        <v/>
      </c>
      <c r="Q4876" t="str">
        <f>IF(ISBLANK(A4876),"",SUMIF($A$3:$A4876,Q$2,$B$3:$B4876))</f>
        <v/>
      </c>
      <c r="R4876" t="str">
        <f>IF(ISBLANK(A4876),"",SUMIF($A$3:$A4876,R$2,$B$3:$B4876))</f>
        <v/>
      </c>
      <c r="T4876" s="2" t="str">
        <f t="shared" si="611"/>
        <v/>
      </c>
      <c r="U4876" s="2" t="str">
        <f t="shared" si="612"/>
        <v/>
      </c>
      <c r="V4876" s="2" t="str">
        <f t="shared" si="613"/>
        <v/>
      </c>
      <c r="W4876" s="2" t="str">
        <f t="shared" si="614"/>
        <v/>
      </c>
    </row>
    <row r="4877" spans="8:23" x14ac:dyDescent="0.3">
      <c r="H4877" s="12">
        <f t="shared" si="615"/>
        <v>0</v>
      </c>
      <c r="I4877" s="2" t="str">
        <f t="shared" si="608"/>
        <v/>
      </c>
      <c r="J4877" s="2" t="str">
        <f>IF(ISBLANK(A4877),"",-SUM(I$3:I4877))</f>
        <v/>
      </c>
      <c r="K4877" s="2" t="str">
        <f t="shared" si="609"/>
        <v/>
      </c>
      <c r="L4877" s="7" t="str">
        <f t="shared" si="610"/>
        <v/>
      </c>
      <c r="M4877" s="7" t="str">
        <f>IF(ISBLANK(A4877),"",K4877/($M$1+SUM(K$3:K4876)))</f>
        <v/>
      </c>
      <c r="N4877" t="str">
        <f>IF(ISBLANK(A4877),"",IF(H4878=0,NETWORKDAYS($H$3,H4877,holiday!$B$2:$B$10),IF(DAY(H4877)&lt;DAY(H4878),NETWORKDAYS($H$3,H4877,holiday!$B$2:$B$10),0)))</f>
        <v/>
      </c>
      <c r="O4877" t="str">
        <f>IF(ISBLANK(A4877),"",SUMIF($A$3:$A4877,O$2,$B$3:$B4877))</f>
        <v/>
      </c>
      <c r="P4877" t="str">
        <f>IF(ISBLANK(A4877),"",SUMIF($A$3:$A4877,P$2,$B$3:$B4877))</f>
        <v/>
      </c>
      <c r="Q4877" t="str">
        <f>IF(ISBLANK(A4877),"",SUMIF($A$3:$A4877,Q$2,$B$3:$B4877))</f>
        <v/>
      </c>
      <c r="R4877" t="str">
        <f>IF(ISBLANK(A4877),"",SUMIF($A$3:$A4877,R$2,$B$3:$B4877))</f>
        <v/>
      </c>
      <c r="T4877" s="2" t="str">
        <f t="shared" si="611"/>
        <v/>
      </c>
      <c r="U4877" s="2" t="str">
        <f t="shared" si="612"/>
        <v/>
      </c>
      <c r="V4877" s="2" t="str">
        <f t="shared" si="613"/>
        <v/>
      </c>
      <c r="W4877" s="2" t="str">
        <f t="shared" si="614"/>
        <v/>
      </c>
    </row>
    <row r="4878" spans="8:23" x14ac:dyDescent="0.3">
      <c r="H4878" s="12">
        <f t="shared" si="615"/>
        <v>0</v>
      </c>
      <c r="I4878" s="2" t="str">
        <f t="shared" si="608"/>
        <v/>
      </c>
      <c r="J4878" s="2" t="str">
        <f>IF(ISBLANK(A4878),"",-SUM(I$3:I4878))</f>
        <v/>
      </c>
      <c r="K4878" s="2" t="str">
        <f t="shared" si="609"/>
        <v/>
      </c>
      <c r="L4878" s="7" t="str">
        <f t="shared" si="610"/>
        <v/>
      </c>
      <c r="M4878" s="7" t="str">
        <f>IF(ISBLANK(A4878),"",K4878/($M$1+SUM(K$3:K4877)))</f>
        <v/>
      </c>
      <c r="N4878" t="str">
        <f>IF(ISBLANK(A4878),"",IF(H4879=0,NETWORKDAYS($H$3,H4878,holiday!$B$2:$B$10),IF(DAY(H4878)&lt;DAY(H4879),NETWORKDAYS($H$3,H4878,holiday!$B$2:$B$10),0)))</f>
        <v/>
      </c>
      <c r="O4878" t="str">
        <f>IF(ISBLANK(A4878),"",SUMIF($A$3:$A4878,O$2,$B$3:$B4878))</f>
        <v/>
      </c>
      <c r="P4878" t="str">
        <f>IF(ISBLANK(A4878),"",SUMIF($A$3:$A4878,P$2,$B$3:$B4878))</f>
        <v/>
      </c>
      <c r="Q4878" t="str">
        <f>IF(ISBLANK(A4878),"",SUMIF($A$3:$A4878,Q$2,$B$3:$B4878))</f>
        <v/>
      </c>
      <c r="R4878" t="str">
        <f>IF(ISBLANK(A4878),"",SUMIF($A$3:$A4878,R$2,$B$3:$B4878))</f>
        <v/>
      </c>
      <c r="T4878" s="2" t="str">
        <f t="shared" si="611"/>
        <v/>
      </c>
      <c r="U4878" s="2" t="str">
        <f t="shared" si="612"/>
        <v/>
      </c>
      <c r="V4878" s="2" t="str">
        <f t="shared" si="613"/>
        <v/>
      </c>
      <c r="W4878" s="2" t="str">
        <f t="shared" si="614"/>
        <v/>
      </c>
    </row>
    <row r="4879" spans="8:23" x14ac:dyDescent="0.3">
      <c r="H4879" s="12">
        <f t="shared" si="615"/>
        <v>0</v>
      </c>
      <c r="I4879" s="2" t="str">
        <f t="shared" si="608"/>
        <v/>
      </c>
      <c r="J4879" s="2" t="str">
        <f>IF(ISBLANK(A4879),"",-SUM(I$3:I4879))</f>
        <v/>
      </c>
      <c r="K4879" s="2" t="str">
        <f t="shared" si="609"/>
        <v/>
      </c>
      <c r="L4879" s="7" t="str">
        <f t="shared" si="610"/>
        <v/>
      </c>
      <c r="M4879" s="7" t="str">
        <f>IF(ISBLANK(A4879),"",K4879/($M$1+SUM(K$3:K4878)))</f>
        <v/>
      </c>
      <c r="N4879" t="str">
        <f>IF(ISBLANK(A4879),"",IF(H4880=0,NETWORKDAYS($H$3,H4879,holiday!$B$2:$B$10),IF(DAY(H4879)&lt;DAY(H4880),NETWORKDAYS($H$3,H4879,holiday!$B$2:$B$10),0)))</f>
        <v/>
      </c>
      <c r="O4879" t="str">
        <f>IF(ISBLANK(A4879),"",SUMIF($A$3:$A4879,O$2,$B$3:$B4879))</f>
        <v/>
      </c>
      <c r="P4879" t="str">
        <f>IF(ISBLANK(A4879),"",SUMIF($A$3:$A4879,P$2,$B$3:$B4879))</f>
        <v/>
      </c>
      <c r="Q4879" t="str">
        <f>IF(ISBLANK(A4879),"",SUMIF($A$3:$A4879,Q$2,$B$3:$B4879))</f>
        <v/>
      </c>
      <c r="R4879" t="str">
        <f>IF(ISBLANK(A4879),"",SUMIF($A$3:$A4879,R$2,$B$3:$B4879))</f>
        <v/>
      </c>
      <c r="T4879" s="2" t="str">
        <f t="shared" si="611"/>
        <v/>
      </c>
      <c r="U4879" s="2" t="str">
        <f t="shared" si="612"/>
        <v/>
      </c>
      <c r="V4879" s="2" t="str">
        <f t="shared" si="613"/>
        <v/>
      </c>
      <c r="W4879" s="2" t="str">
        <f t="shared" si="614"/>
        <v/>
      </c>
    </row>
    <row r="4880" spans="8:23" x14ac:dyDescent="0.3">
      <c r="H4880" s="12">
        <f t="shared" si="615"/>
        <v>0</v>
      </c>
      <c r="I4880" s="2" t="str">
        <f t="shared" si="608"/>
        <v/>
      </c>
      <c r="J4880" s="2" t="str">
        <f>IF(ISBLANK(A4880),"",-SUM(I$3:I4880))</f>
        <v/>
      </c>
      <c r="K4880" s="2" t="str">
        <f t="shared" si="609"/>
        <v/>
      </c>
      <c r="L4880" s="7" t="str">
        <f t="shared" si="610"/>
        <v/>
      </c>
      <c r="M4880" s="7" t="str">
        <f>IF(ISBLANK(A4880),"",K4880/($M$1+SUM(K$3:K4879)))</f>
        <v/>
      </c>
      <c r="N4880" t="str">
        <f>IF(ISBLANK(A4880),"",IF(H4881=0,NETWORKDAYS($H$3,H4880,holiday!$B$2:$B$10),IF(DAY(H4880)&lt;DAY(H4881),NETWORKDAYS($H$3,H4880,holiday!$B$2:$B$10),0)))</f>
        <v/>
      </c>
      <c r="O4880" t="str">
        <f>IF(ISBLANK(A4880),"",SUMIF($A$3:$A4880,O$2,$B$3:$B4880))</f>
        <v/>
      </c>
      <c r="P4880" t="str">
        <f>IF(ISBLANK(A4880),"",SUMIF($A$3:$A4880,P$2,$B$3:$B4880))</f>
        <v/>
      </c>
      <c r="Q4880" t="str">
        <f>IF(ISBLANK(A4880),"",SUMIF($A$3:$A4880,Q$2,$B$3:$B4880))</f>
        <v/>
      </c>
      <c r="R4880" t="str">
        <f>IF(ISBLANK(A4880),"",SUMIF($A$3:$A4880,R$2,$B$3:$B4880))</f>
        <v/>
      </c>
      <c r="T4880" s="2" t="str">
        <f t="shared" si="611"/>
        <v/>
      </c>
      <c r="U4880" s="2" t="str">
        <f t="shared" si="612"/>
        <v/>
      </c>
      <c r="V4880" s="2" t="str">
        <f t="shared" si="613"/>
        <v/>
      </c>
      <c r="W4880" s="2" t="str">
        <f t="shared" si="614"/>
        <v/>
      </c>
    </row>
    <row r="4881" spans="8:23" x14ac:dyDescent="0.3">
      <c r="H4881" s="12">
        <f t="shared" si="615"/>
        <v>0</v>
      </c>
      <c r="I4881" s="2" t="str">
        <f t="shared" si="608"/>
        <v/>
      </c>
      <c r="J4881" s="2" t="str">
        <f>IF(ISBLANK(A4881),"",-SUM(I$3:I4881))</f>
        <v/>
      </c>
      <c r="K4881" s="2" t="str">
        <f t="shared" si="609"/>
        <v/>
      </c>
      <c r="L4881" s="7" t="str">
        <f t="shared" si="610"/>
        <v/>
      </c>
      <c r="M4881" s="7" t="str">
        <f>IF(ISBLANK(A4881),"",K4881/($M$1+SUM(K$3:K4880)))</f>
        <v/>
      </c>
      <c r="N4881" t="str">
        <f>IF(ISBLANK(A4881),"",IF(H4882=0,NETWORKDAYS($H$3,H4881,holiday!$B$2:$B$10),IF(DAY(H4881)&lt;DAY(H4882),NETWORKDAYS($H$3,H4881,holiday!$B$2:$B$10),0)))</f>
        <v/>
      </c>
      <c r="O4881" t="str">
        <f>IF(ISBLANK(A4881),"",SUMIF($A$3:$A4881,O$2,$B$3:$B4881))</f>
        <v/>
      </c>
      <c r="P4881" t="str">
        <f>IF(ISBLANK(A4881),"",SUMIF($A$3:$A4881,P$2,$B$3:$B4881))</f>
        <v/>
      </c>
      <c r="Q4881" t="str">
        <f>IF(ISBLANK(A4881),"",SUMIF($A$3:$A4881,Q$2,$B$3:$B4881))</f>
        <v/>
      </c>
      <c r="R4881" t="str">
        <f>IF(ISBLANK(A4881),"",SUMIF($A$3:$A4881,R$2,$B$3:$B4881))</f>
        <v/>
      </c>
      <c r="T4881" s="2" t="str">
        <f t="shared" si="611"/>
        <v/>
      </c>
      <c r="U4881" s="2" t="str">
        <f t="shared" si="612"/>
        <v/>
      </c>
      <c r="V4881" s="2" t="str">
        <f t="shared" si="613"/>
        <v/>
      </c>
      <c r="W4881" s="2" t="str">
        <f t="shared" si="614"/>
        <v/>
      </c>
    </row>
    <row r="4882" spans="8:23" x14ac:dyDescent="0.3">
      <c r="H4882" s="12">
        <f t="shared" si="615"/>
        <v>0</v>
      </c>
      <c r="I4882" s="2" t="str">
        <f t="shared" si="608"/>
        <v/>
      </c>
      <c r="J4882" s="2" t="str">
        <f>IF(ISBLANK(A4882),"",-SUM(I$3:I4882))</f>
        <v/>
      </c>
      <c r="K4882" s="2" t="str">
        <f t="shared" si="609"/>
        <v/>
      </c>
      <c r="L4882" s="7" t="str">
        <f t="shared" si="610"/>
        <v/>
      </c>
      <c r="M4882" s="7" t="str">
        <f>IF(ISBLANK(A4882),"",K4882/($M$1+SUM(K$3:K4881)))</f>
        <v/>
      </c>
      <c r="N4882" t="str">
        <f>IF(ISBLANK(A4882),"",IF(H4883=0,NETWORKDAYS($H$3,H4882,holiday!$B$2:$B$10),IF(DAY(H4882)&lt;DAY(H4883),NETWORKDAYS($H$3,H4882,holiday!$B$2:$B$10),0)))</f>
        <v/>
      </c>
      <c r="O4882" t="str">
        <f>IF(ISBLANK(A4882),"",SUMIF($A$3:$A4882,O$2,$B$3:$B4882))</f>
        <v/>
      </c>
      <c r="P4882" t="str">
        <f>IF(ISBLANK(A4882),"",SUMIF($A$3:$A4882,P$2,$B$3:$B4882))</f>
        <v/>
      </c>
      <c r="Q4882" t="str">
        <f>IF(ISBLANK(A4882),"",SUMIF($A$3:$A4882,Q$2,$B$3:$B4882))</f>
        <v/>
      </c>
      <c r="R4882" t="str">
        <f>IF(ISBLANK(A4882),"",SUMIF($A$3:$A4882,R$2,$B$3:$B4882))</f>
        <v/>
      </c>
      <c r="T4882" s="2" t="str">
        <f t="shared" si="611"/>
        <v/>
      </c>
      <c r="U4882" s="2" t="str">
        <f t="shared" si="612"/>
        <v/>
      </c>
      <c r="V4882" s="2" t="str">
        <f t="shared" si="613"/>
        <v/>
      </c>
      <c r="W4882" s="2" t="str">
        <f t="shared" si="614"/>
        <v/>
      </c>
    </row>
    <row r="4883" spans="8:23" x14ac:dyDescent="0.3">
      <c r="H4883" s="12">
        <f t="shared" si="615"/>
        <v>0</v>
      </c>
      <c r="I4883" s="2" t="str">
        <f t="shared" si="608"/>
        <v/>
      </c>
      <c r="J4883" s="2" t="str">
        <f>IF(ISBLANK(A4883),"",-SUM(I$3:I4883))</f>
        <v/>
      </c>
      <c r="K4883" s="2" t="str">
        <f t="shared" si="609"/>
        <v/>
      </c>
      <c r="L4883" s="7" t="str">
        <f t="shared" si="610"/>
        <v/>
      </c>
      <c r="M4883" s="7" t="str">
        <f>IF(ISBLANK(A4883),"",K4883/($M$1+SUM(K$3:K4882)))</f>
        <v/>
      </c>
      <c r="N4883" t="str">
        <f>IF(ISBLANK(A4883),"",IF(H4884=0,NETWORKDAYS($H$3,H4883,holiday!$B$2:$B$10),IF(DAY(H4883)&lt;DAY(H4884),NETWORKDAYS($H$3,H4883,holiday!$B$2:$B$10),0)))</f>
        <v/>
      </c>
      <c r="O4883" t="str">
        <f>IF(ISBLANK(A4883),"",SUMIF($A$3:$A4883,O$2,$B$3:$B4883))</f>
        <v/>
      </c>
      <c r="P4883" t="str">
        <f>IF(ISBLANK(A4883),"",SUMIF($A$3:$A4883,P$2,$B$3:$B4883))</f>
        <v/>
      </c>
      <c r="Q4883" t="str">
        <f>IF(ISBLANK(A4883),"",SUMIF($A$3:$A4883,Q$2,$B$3:$B4883))</f>
        <v/>
      </c>
      <c r="R4883" t="str">
        <f>IF(ISBLANK(A4883),"",SUMIF($A$3:$A4883,R$2,$B$3:$B4883))</f>
        <v/>
      </c>
      <c r="T4883" s="2" t="str">
        <f t="shared" si="611"/>
        <v/>
      </c>
      <c r="U4883" s="2" t="str">
        <f t="shared" si="612"/>
        <v/>
      </c>
      <c r="V4883" s="2" t="str">
        <f t="shared" si="613"/>
        <v/>
      </c>
      <c r="W4883" s="2" t="str">
        <f t="shared" si="614"/>
        <v/>
      </c>
    </row>
    <row r="4884" spans="8:23" x14ac:dyDescent="0.3">
      <c r="H4884" s="12">
        <f t="shared" si="615"/>
        <v>0</v>
      </c>
      <c r="I4884" s="2" t="str">
        <f t="shared" si="608"/>
        <v/>
      </c>
      <c r="J4884" s="2" t="str">
        <f>IF(ISBLANK(A4884),"",-SUM(I$3:I4884))</f>
        <v/>
      </c>
      <c r="K4884" s="2" t="str">
        <f t="shared" si="609"/>
        <v/>
      </c>
      <c r="L4884" s="7" t="str">
        <f t="shared" si="610"/>
        <v/>
      </c>
      <c r="M4884" s="7" t="str">
        <f>IF(ISBLANK(A4884),"",K4884/($M$1+SUM(K$3:K4883)))</f>
        <v/>
      </c>
      <c r="N4884" t="str">
        <f>IF(ISBLANK(A4884),"",IF(H4885=0,NETWORKDAYS($H$3,H4884,holiday!$B$2:$B$10),IF(DAY(H4884)&lt;DAY(H4885),NETWORKDAYS($H$3,H4884,holiday!$B$2:$B$10),0)))</f>
        <v/>
      </c>
      <c r="O4884" t="str">
        <f>IF(ISBLANK(A4884),"",SUMIF($A$3:$A4884,O$2,$B$3:$B4884))</f>
        <v/>
      </c>
      <c r="P4884" t="str">
        <f>IF(ISBLANK(A4884),"",SUMIF($A$3:$A4884,P$2,$B$3:$B4884))</f>
        <v/>
      </c>
      <c r="Q4884" t="str">
        <f>IF(ISBLANK(A4884),"",SUMIF($A$3:$A4884,Q$2,$B$3:$B4884))</f>
        <v/>
      </c>
      <c r="R4884" t="str">
        <f>IF(ISBLANK(A4884),"",SUMIF($A$3:$A4884,R$2,$B$3:$B4884))</f>
        <v/>
      </c>
      <c r="T4884" s="2" t="str">
        <f t="shared" si="611"/>
        <v/>
      </c>
      <c r="U4884" s="2" t="str">
        <f t="shared" si="612"/>
        <v/>
      </c>
      <c r="V4884" s="2" t="str">
        <f t="shared" si="613"/>
        <v/>
      </c>
      <c r="W4884" s="2" t="str">
        <f t="shared" si="614"/>
        <v/>
      </c>
    </row>
    <row r="4885" spans="8:23" x14ac:dyDescent="0.3">
      <c r="H4885" s="12">
        <f t="shared" si="615"/>
        <v>0</v>
      </c>
      <c r="I4885" s="2" t="str">
        <f t="shared" si="608"/>
        <v/>
      </c>
      <c r="J4885" s="2" t="str">
        <f>IF(ISBLANK(A4885),"",-SUM(I$3:I4885))</f>
        <v/>
      </c>
      <c r="K4885" s="2" t="str">
        <f t="shared" si="609"/>
        <v/>
      </c>
      <c r="L4885" s="7" t="str">
        <f t="shared" si="610"/>
        <v/>
      </c>
      <c r="M4885" s="7" t="str">
        <f>IF(ISBLANK(A4885),"",K4885/($M$1+SUM(K$3:K4884)))</f>
        <v/>
      </c>
      <c r="N4885" t="str">
        <f>IF(ISBLANK(A4885),"",IF(H4886=0,NETWORKDAYS($H$3,H4885,holiday!$B$2:$B$10),IF(DAY(H4885)&lt;DAY(H4886),NETWORKDAYS($H$3,H4885,holiday!$B$2:$B$10),0)))</f>
        <v/>
      </c>
      <c r="O4885" t="str">
        <f>IF(ISBLANK(A4885),"",SUMIF($A$3:$A4885,O$2,$B$3:$B4885))</f>
        <v/>
      </c>
      <c r="P4885" t="str">
        <f>IF(ISBLANK(A4885),"",SUMIF($A$3:$A4885,P$2,$B$3:$B4885))</f>
        <v/>
      </c>
      <c r="Q4885" t="str">
        <f>IF(ISBLANK(A4885),"",SUMIF($A$3:$A4885,Q$2,$B$3:$B4885))</f>
        <v/>
      </c>
      <c r="R4885" t="str">
        <f>IF(ISBLANK(A4885),"",SUMIF($A$3:$A4885,R$2,$B$3:$B4885))</f>
        <v/>
      </c>
      <c r="T4885" s="2" t="str">
        <f t="shared" si="611"/>
        <v/>
      </c>
      <c r="U4885" s="2" t="str">
        <f t="shared" si="612"/>
        <v/>
      </c>
      <c r="V4885" s="2" t="str">
        <f t="shared" si="613"/>
        <v/>
      </c>
      <c r="W4885" s="2" t="str">
        <f t="shared" si="614"/>
        <v/>
      </c>
    </row>
    <row r="4886" spans="8:23" x14ac:dyDescent="0.3">
      <c r="H4886" s="12">
        <f t="shared" si="615"/>
        <v>0</v>
      </c>
      <c r="I4886" s="2" t="str">
        <f t="shared" si="608"/>
        <v/>
      </c>
      <c r="J4886" s="2" t="str">
        <f>IF(ISBLANK(A4886),"",-SUM(I$3:I4886))</f>
        <v/>
      </c>
      <c r="K4886" s="2" t="str">
        <f t="shared" si="609"/>
        <v/>
      </c>
      <c r="L4886" s="7" t="str">
        <f t="shared" si="610"/>
        <v/>
      </c>
      <c r="M4886" s="7" t="str">
        <f>IF(ISBLANK(A4886),"",K4886/($M$1+SUM(K$3:K4885)))</f>
        <v/>
      </c>
      <c r="N4886" t="str">
        <f>IF(ISBLANK(A4886),"",IF(H4887=0,NETWORKDAYS($H$3,H4886,holiday!$B$2:$B$10),IF(DAY(H4886)&lt;DAY(H4887),NETWORKDAYS($H$3,H4886,holiday!$B$2:$B$10),0)))</f>
        <v/>
      </c>
      <c r="O4886" t="str">
        <f>IF(ISBLANK(A4886),"",SUMIF($A$3:$A4886,O$2,$B$3:$B4886))</f>
        <v/>
      </c>
      <c r="P4886" t="str">
        <f>IF(ISBLANK(A4886),"",SUMIF($A$3:$A4886,P$2,$B$3:$B4886))</f>
        <v/>
      </c>
      <c r="Q4886" t="str">
        <f>IF(ISBLANK(A4886),"",SUMIF($A$3:$A4886,Q$2,$B$3:$B4886))</f>
        <v/>
      </c>
      <c r="R4886" t="str">
        <f>IF(ISBLANK(A4886),"",SUMIF($A$3:$A4886,R$2,$B$3:$B4886))</f>
        <v/>
      </c>
      <c r="T4886" s="2" t="str">
        <f t="shared" si="611"/>
        <v/>
      </c>
      <c r="U4886" s="2" t="str">
        <f t="shared" si="612"/>
        <v/>
      </c>
      <c r="V4886" s="2" t="str">
        <f t="shared" si="613"/>
        <v/>
      </c>
      <c r="W4886" s="2" t="str">
        <f t="shared" si="614"/>
        <v/>
      </c>
    </row>
    <row r="4887" spans="8:23" x14ac:dyDescent="0.3">
      <c r="H4887" s="12">
        <f t="shared" si="615"/>
        <v>0</v>
      </c>
      <c r="I4887" s="2" t="str">
        <f t="shared" si="608"/>
        <v/>
      </c>
      <c r="J4887" s="2" t="str">
        <f>IF(ISBLANK(A4887),"",-SUM(I$3:I4887))</f>
        <v/>
      </c>
      <c r="K4887" s="2" t="str">
        <f t="shared" si="609"/>
        <v/>
      </c>
      <c r="L4887" s="7" t="str">
        <f t="shared" si="610"/>
        <v/>
      </c>
      <c r="M4887" s="7" t="str">
        <f>IF(ISBLANK(A4887),"",K4887/($M$1+SUM(K$3:K4886)))</f>
        <v/>
      </c>
      <c r="N4887" t="str">
        <f>IF(ISBLANK(A4887),"",IF(H4888=0,NETWORKDAYS($H$3,H4887,holiday!$B$2:$B$10),IF(DAY(H4887)&lt;DAY(H4888),NETWORKDAYS($H$3,H4887,holiday!$B$2:$B$10),0)))</f>
        <v/>
      </c>
      <c r="O4887" t="str">
        <f>IF(ISBLANK(A4887),"",SUMIF($A$3:$A4887,O$2,$B$3:$B4887))</f>
        <v/>
      </c>
      <c r="P4887" t="str">
        <f>IF(ISBLANK(A4887),"",SUMIF($A$3:$A4887,P$2,$B$3:$B4887))</f>
        <v/>
      </c>
      <c r="Q4887" t="str">
        <f>IF(ISBLANK(A4887),"",SUMIF($A$3:$A4887,Q$2,$B$3:$B4887))</f>
        <v/>
      </c>
      <c r="R4887" t="str">
        <f>IF(ISBLANK(A4887),"",SUMIF($A$3:$A4887,R$2,$B$3:$B4887))</f>
        <v/>
      </c>
      <c r="T4887" s="2" t="str">
        <f t="shared" si="611"/>
        <v/>
      </c>
      <c r="U4887" s="2" t="str">
        <f t="shared" si="612"/>
        <v/>
      </c>
      <c r="V4887" s="2" t="str">
        <f t="shared" si="613"/>
        <v/>
      </c>
      <c r="W4887" s="2" t="str">
        <f t="shared" si="614"/>
        <v/>
      </c>
    </row>
    <row r="4888" spans="8:23" x14ac:dyDescent="0.3">
      <c r="H4888" s="12">
        <f t="shared" si="615"/>
        <v>0</v>
      </c>
      <c r="I4888" s="2" t="str">
        <f t="shared" si="608"/>
        <v/>
      </c>
      <c r="J4888" s="2" t="str">
        <f>IF(ISBLANK(A4888),"",-SUM(I$3:I4888))</f>
        <v/>
      </c>
      <c r="K4888" s="2" t="str">
        <f t="shared" si="609"/>
        <v/>
      </c>
      <c r="L4888" s="7" t="str">
        <f t="shared" si="610"/>
        <v/>
      </c>
      <c r="M4888" s="7" t="str">
        <f>IF(ISBLANK(A4888),"",K4888/($M$1+SUM(K$3:K4887)))</f>
        <v/>
      </c>
      <c r="N4888" t="str">
        <f>IF(ISBLANK(A4888),"",IF(H4889=0,NETWORKDAYS($H$3,H4888,holiday!$B$2:$B$10),IF(DAY(H4888)&lt;DAY(H4889),NETWORKDAYS($H$3,H4888,holiday!$B$2:$B$10),0)))</f>
        <v/>
      </c>
      <c r="O4888" t="str">
        <f>IF(ISBLANK(A4888),"",SUMIF($A$3:$A4888,O$2,$B$3:$B4888))</f>
        <v/>
      </c>
      <c r="P4888" t="str">
        <f>IF(ISBLANK(A4888),"",SUMIF($A$3:$A4888,P$2,$B$3:$B4888))</f>
        <v/>
      </c>
      <c r="Q4888" t="str">
        <f>IF(ISBLANK(A4888),"",SUMIF($A$3:$A4888,Q$2,$B$3:$B4888))</f>
        <v/>
      </c>
      <c r="R4888" t="str">
        <f>IF(ISBLANK(A4888),"",SUMIF($A$3:$A4888,R$2,$B$3:$B4888))</f>
        <v/>
      </c>
      <c r="T4888" s="2" t="str">
        <f t="shared" si="611"/>
        <v/>
      </c>
      <c r="U4888" s="2" t="str">
        <f t="shared" si="612"/>
        <v/>
      </c>
      <c r="V4888" s="2" t="str">
        <f t="shared" si="613"/>
        <v/>
      </c>
      <c r="W4888" s="2" t="str">
        <f t="shared" si="614"/>
        <v/>
      </c>
    </row>
    <row r="4889" spans="8:23" x14ac:dyDescent="0.3">
      <c r="H4889" s="12">
        <f t="shared" si="615"/>
        <v>0</v>
      </c>
      <c r="I4889" s="2" t="str">
        <f t="shared" si="608"/>
        <v/>
      </c>
      <c r="J4889" s="2" t="str">
        <f>IF(ISBLANK(A4889),"",-SUM(I$3:I4889))</f>
        <v/>
      </c>
      <c r="K4889" s="2" t="str">
        <f t="shared" si="609"/>
        <v/>
      </c>
      <c r="L4889" s="7" t="str">
        <f t="shared" si="610"/>
        <v/>
      </c>
      <c r="M4889" s="7" t="str">
        <f>IF(ISBLANK(A4889),"",K4889/($M$1+SUM(K$3:K4888)))</f>
        <v/>
      </c>
      <c r="N4889" t="str">
        <f>IF(ISBLANK(A4889),"",IF(H4890=0,NETWORKDAYS($H$3,H4889,holiday!$B$2:$B$10),IF(DAY(H4889)&lt;DAY(H4890),NETWORKDAYS($H$3,H4889,holiday!$B$2:$B$10),0)))</f>
        <v/>
      </c>
      <c r="O4889" t="str">
        <f>IF(ISBLANK(A4889),"",SUMIF($A$3:$A4889,O$2,$B$3:$B4889))</f>
        <v/>
      </c>
      <c r="P4889" t="str">
        <f>IF(ISBLANK(A4889),"",SUMIF($A$3:$A4889,P$2,$B$3:$B4889))</f>
        <v/>
      </c>
      <c r="Q4889" t="str">
        <f>IF(ISBLANK(A4889),"",SUMIF($A$3:$A4889,Q$2,$B$3:$B4889))</f>
        <v/>
      </c>
      <c r="R4889" t="str">
        <f>IF(ISBLANK(A4889),"",SUMIF($A$3:$A4889,R$2,$B$3:$B4889))</f>
        <v/>
      </c>
      <c r="T4889" s="2" t="str">
        <f t="shared" si="611"/>
        <v/>
      </c>
      <c r="U4889" s="2" t="str">
        <f t="shared" si="612"/>
        <v/>
      </c>
      <c r="V4889" s="2" t="str">
        <f t="shared" si="613"/>
        <v/>
      </c>
      <c r="W4889" s="2" t="str">
        <f t="shared" si="614"/>
        <v/>
      </c>
    </row>
    <row r="4890" spans="8:23" x14ac:dyDescent="0.3">
      <c r="H4890" s="12">
        <f t="shared" si="615"/>
        <v>0</v>
      </c>
      <c r="I4890" s="2" t="str">
        <f t="shared" si="608"/>
        <v/>
      </c>
      <c r="J4890" s="2" t="str">
        <f>IF(ISBLANK(A4890),"",-SUM(I$3:I4890))</f>
        <v/>
      </c>
      <c r="K4890" s="2" t="str">
        <f t="shared" si="609"/>
        <v/>
      </c>
      <c r="L4890" s="7" t="str">
        <f t="shared" si="610"/>
        <v/>
      </c>
      <c r="M4890" s="7" t="str">
        <f>IF(ISBLANK(A4890),"",K4890/($M$1+SUM(K$3:K4889)))</f>
        <v/>
      </c>
      <c r="N4890" t="str">
        <f>IF(ISBLANK(A4890),"",IF(H4891=0,NETWORKDAYS($H$3,H4890,holiday!$B$2:$B$10),IF(DAY(H4890)&lt;DAY(H4891),NETWORKDAYS($H$3,H4890,holiday!$B$2:$B$10),0)))</f>
        <v/>
      </c>
      <c r="O4890" t="str">
        <f>IF(ISBLANK(A4890),"",SUMIF($A$3:$A4890,O$2,$B$3:$B4890))</f>
        <v/>
      </c>
      <c r="P4890" t="str">
        <f>IF(ISBLANK(A4890),"",SUMIF($A$3:$A4890,P$2,$B$3:$B4890))</f>
        <v/>
      </c>
      <c r="Q4890" t="str">
        <f>IF(ISBLANK(A4890),"",SUMIF($A$3:$A4890,Q$2,$B$3:$B4890))</f>
        <v/>
      </c>
      <c r="R4890" t="str">
        <f>IF(ISBLANK(A4890),"",SUMIF($A$3:$A4890,R$2,$B$3:$B4890))</f>
        <v/>
      </c>
      <c r="T4890" s="2" t="str">
        <f t="shared" si="611"/>
        <v/>
      </c>
      <c r="U4890" s="2" t="str">
        <f t="shared" si="612"/>
        <v/>
      </c>
      <c r="V4890" s="2" t="str">
        <f t="shared" si="613"/>
        <v/>
      </c>
      <c r="W4890" s="2" t="str">
        <f t="shared" si="614"/>
        <v/>
      </c>
    </row>
    <row r="4891" spans="8:23" x14ac:dyDescent="0.3">
      <c r="H4891" s="12">
        <f t="shared" si="615"/>
        <v>0</v>
      </c>
      <c r="I4891" s="2" t="str">
        <f t="shared" si="608"/>
        <v/>
      </c>
      <c r="J4891" s="2" t="str">
        <f>IF(ISBLANK(A4891),"",-SUM(I$3:I4891))</f>
        <v/>
      </c>
      <c r="K4891" s="2" t="str">
        <f t="shared" si="609"/>
        <v/>
      </c>
      <c r="L4891" s="7" t="str">
        <f t="shared" si="610"/>
        <v/>
      </c>
      <c r="M4891" s="7" t="str">
        <f>IF(ISBLANK(A4891),"",K4891/($M$1+SUM(K$3:K4890)))</f>
        <v/>
      </c>
      <c r="N4891" t="str">
        <f>IF(ISBLANK(A4891),"",IF(H4892=0,NETWORKDAYS($H$3,H4891,holiday!$B$2:$B$10),IF(DAY(H4891)&lt;DAY(H4892),NETWORKDAYS($H$3,H4891,holiday!$B$2:$B$10),0)))</f>
        <v/>
      </c>
      <c r="O4891" t="str">
        <f>IF(ISBLANK(A4891),"",SUMIF($A$3:$A4891,O$2,$B$3:$B4891))</f>
        <v/>
      </c>
      <c r="P4891" t="str">
        <f>IF(ISBLANK(A4891),"",SUMIF($A$3:$A4891,P$2,$B$3:$B4891))</f>
        <v/>
      </c>
      <c r="Q4891" t="str">
        <f>IF(ISBLANK(A4891),"",SUMIF($A$3:$A4891,Q$2,$B$3:$B4891))</f>
        <v/>
      </c>
      <c r="R4891" t="str">
        <f>IF(ISBLANK(A4891),"",SUMIF($A$3:$A4891,R$2,$B$3:$B4891))</f>
        <v/>
      </c>
      <c r="T4891" s="2" t="str">
        <f t="shared" si="611"/>
        <v/>
      </c>
      <c r="U4891" s="2" t="str">
        <f t="shared" si="612"/>
        <v/>
      </c>
      <c r="V4891" s="2" t="str">
        <f t="shared" si="613"/>
        <v/>
      </c>
      <c r="W4891" s="2" t="str">
        <f t="shared" si="614"/>
        <v/>
      </c>
    </row>
    <row r="4892" spans="8:23" x14ac:dyDescent="0.3">
      <c r="H4892" s="12">
        <f t="shared" si="615"/>
        <v>0</v>
      </c>
      <c r="I4892" s="2" t="str">
        <f t="shared" si="608"/>
        <v/>
      </c>
      <c r="J4892" s="2" t="str">
        <f>IF(ISBLANK(A4892),"",-SUM(I$3:I4892))</f>
        <v/>
      </c>
      <c r="K4892" s="2" t="str">
        <f t="shared" si="609"/>
        <v/>
      </c>
      <c r="L4892" s="7" t="str">
        <f t="shared" si="610"/>
        <v/>
      </c>
      <c r="M4892" s="7" t="str">
        <f>IF(ISBLANK(A4892),"",K4892/($M$1+SUM(K$3:K4891)))</f>
        <v/>
      </c>
      <c r="N4892" t="str">
        <f>IF(ISBLANK(A4892),"",IF(H4893=0,NETWORKDAYS($H$3,H4892,holiday!$B$2:$B$10),IF(DAY(H4892)&lt;DAY(H4893),NETWORKDAYS($H$3,H4892,holiday!$B$2:$B$10),0)))</f>
        <v/>
      </c>
      <c r="O4892" t="str">
        <f>IF(ISBLANK(A4892),"",SUMIF($A$3:$A4892,O$2,$B$3:$B4892))</f>
        <v/>
      </c>
      <c r="P4892" t="str">
        <f>IF(ISBLANK(A4892),"",SUMIF($A$3:$A4892,P$2,$B$3:$B4892))</f>
        <v/>
      </c>
      <c r="Q4892" t="str">
        <f>IF(ISBLANK(A4892),"",SUMIF($A$3:$A4892,Q$2,$B$3:$B4892))</f>
        <v/>
      </c>
      <c r="R4892" t="str">
        <f>IF(ISBLANK(A4892),"",SUMIF($A$3:$A4892,R$2,$B$3:$B4892))</f>
        <v/>
      </c>
      <c r="T4892" s="2" t="str">
        <f t="shared" si="611"/>
        <v/>
      </c>
      <c r="U4892" s="2" t="str">
        <f t="shared" si="612"/>
        <v/>
      </c>
      <c r="V4892" s="2" t="str">
        <f t="shared" si="613"/>
        <v/>
      </c>
      <c r="W4892" s="2" t="str">
        <f t="shared" si="614"/>
        <v/>
      </c>
    </row>
    <row r="4893" spans="8:23" x14ac:dyDescent="0.3">
      <c r="H4893" s="12">
        <f t="shared" si="615"/>
        <v>0</v>
      </c>
      <c r="I4893" s="2" t="str">
        <f t="shared" si="608"/>
        <v/>
      </c>
      <c r="J4893" s="2" t="str">
        <f>IF(ISBLANK(A4893),"",-SUM(I$3:I4893))</f>
        <v/>
      </c>
      <c r="K4893" s="2" t="str">
        <f t="shared" si="609"/>
        <v/>
      </c>
      <c r="L4893" s="7" t="str">
        <f t="shared" si="610"/>
        <v/>
      </c>
      <c r="M4893" s="7" t="str">
        <f>IF(ISBLANK(A4893),"",K4893/($M$1+SUM(K$3:K4892)))</f>
        <v/>
      </c>
      <c r="N4893" t="str">
        <f>IF(ISBLANK(A4893),"",IF(H4894=0,NETWORKDAYS($H$3,H4893,holiday!$B$2:$B$10),IF(DAY(H4893)&lt;DAY(H4894),NETWORKDAYS($H$3,H4893,holiday!$B$2:$B$10),0)))</f>
        <v/>
      </c>
      <c r="O4893" t="str">
        <f>IF(ISBLANK(A4893),"",SUMIF($A$3:$A4893,O$2,$B$3:$B4893))</f>
        <v/>
      </c>
      <c r="P4893" t="str">
        <f>IF(ISBLANK(A4893),"",SUMIF($A$3:$A4893,P$2,$B$3:$B4893))</f>
        <v/>
      </c>
      <c r="Q4893" t="str">
        <f>IF(ISBLANK(A4893),"",SUMIF($A$3:$A4893,Q$2,$B$3:$B4893))</f>
        <v/>
      </c>
      <c r="R4893" t="str">
        <f>IF(ISBLANK(A4893),"",SUMIF($A$3:$A4893,R$2,$B$3:$B4893))</f>
        <v/>
      </c>
      <c r="T4893" s="2" t="str">
        <f t="shared" si="611"/>
        <v/>
      </c>
      <c r="U4893" s="2" t="str">
        <f t="shared" si="612"/>
        <v/>
      </c>
      <c r="V4893" s="2" t="str">
        <f t="shared" si="613"/>
        <v/>
      </c>
      <c r="W4893" s="2" t="str">
        <f t="shared" si="614"/>
        <v/>
      </c>
    </row>
    <row r="4894" spans="8:23" x14ac:dyDescent="0.3">
      <c r="H4894" s="12">
        <f t="shared" si="615"/>
        <v>0</v>
      </c>
      <c r="I4894" s="2" t="str">
        <f t="shared" si="608"/>
        <v/>
      </c>
      <c r="J4894" s="2" t="str">
        <f>IF(ISBLANK(A4894),"",-SUM(I$3:I4894))</f>
        <v/>
      </c>
      <c r="K4894" s="2" t="str">
        <f t="shared" si="609"/>
        <v/>
      </c>
      <c r="L4894" s="7" t="str">
        <f t="shared" si="610"/>
        <v/>
      </c>
      <c r="M4894" s="7" t="str">
        <f>IF(ISBLANK(A4894),"",K4894/($M$1+SUM(K$3:K4893)))</f>
        <v/>
      </c>
      <c r="N4894" t="str">
        <f>IF(ISBLANK(A4894),"",IF(H4895=0,NETWORKDAYS($H$3,H4894,holiday!$B$2:$B$10),IF(DAY(H4894)&lt;DAY(H4895),NETWORKDAYS($H$3,H4894,holiday!$B$2:$B$10),0)))</f>
        <v/>
      </c>
      <c r="O4894" t="str">
        <f>IF(ISBLANK(A4894),"",SUMIF($A$3:$A4894,O$2,$B$3:$B4894))</f>
        <v/>
      </c>
      <c r="P4894" t="str">
        <f>IF(ISBLANK(A4894),"",SUMIF($A$3:$A4894,P$2,$B$3:$B4894))</f>
        <v/>
      </c>
      <c r="Q4894" t="str">
        <f>IF(ISBLANK(A4894),"",SUMIF($A$3:$A4894,Q$2,$B$3:$B4894))</f>
        <v/>
      </c>
      <c r="R4894" t="str">
        <f>IF(ISBLANK(A4894),"",SUMIF($A$3:$A4894,R$2,$B$3:$B4894))</f>
        <v/>
      </c>
      <c r="T4894" s="2" t="str">
        <f t="shared" si="611"/>
        <v/>
      </c>
      <c r="U4894" s="2" t="str">
        <f t="shared" si="612"/>
        <v/>
      </c>
      <c r="V4894" s="2" t="str">
        <f t="shared" si="613"/>
        <v/>
      </c>
      <c r="W4894" s="2" t="str">
        <f t="shared" si="614"/>
        <v/>
      </c>
    </row>
    <row r="4895" spans="8:23" x14ac:dyDescent="0.3">
      <c r="H4895" s="12">
        <f t="shared" si="615"/>
        <v>0</v>
      </c>
      <c r="I4895" s="2" t="str">
        <f t="shared" si="608"/>
        <v/>
      </c>
      <c r="J4895" s="2" t="str">
        <f>IF(ISBLANK(A4895),"",-SUM(I$3:I4895))</f>
        <v/>
      </c>
      <c r="K4895" s="2" t="str">
        <f t="shared" si="609"/>
        <v/>
      </c>
      <c r="L4895" s="7" t="str">
        <f t="shared" si="610"/>
        <v/>
      </c>
      <c r="M4895" s="7" t="str">
        <f>IF(ISBLANK(A4895),"",K4895/($M$1+SUM(K$3:K4894)))</f>
        <v/>
      </c>
      <c r="N4895" t="str">
        <f>IF(ISBLANK(A4895),"",IF(H4896=0,NETWORKDAYS($H$3,H4895,holiday!$B$2:$B$10),IF(DAY(H4895)&lt;DAY(H4896),NETWORKDAYS($H$3,H4895,holiday!$B$2:$B$10),0)))</f>
        <v/>
      </c>
      <c r="O4895" t="str">
        <f>IF(ISBLANK(A4895),"",SUMIF($A$3:$A4895,O$2,$B$3:$B4895))</f>
        <v/>
      </c>
      <c r="P4895" t="str">
        <f>IF(ISBLANK(A4895),"",SUMIF($A$3:$A4895,P$2,$B$3:$B4895))</f>
        <v/>
      </c>
      <c r="Q4895" t="str">
        <f>IF(ISBLANK(A4895),"",SUMIF($A$3:$A4895,Q$2,$B$3:$B4895))</f>
        <v/>
      </c>
      <c r="R4895" t="str">
        <f>IF(ISBLANK(A4895),"",SUMIF($A$3:$A4895,R$2,$B$3:$B4895))</f>
        <v/>
      </c>
      <c r="T4895" s="2" t="str">
        <f t="shared" si="611"/>
        <v/>
      </c>
      <c r="U4895" s="2" t="str">
        <f t="shared" si="612"/>
        <v/>
      </c>
      <c r="V4895" s="2" t="str">
        <f t="shared" si="613"/>
        <v/>
      </c>
      <c r="W4895" s="2" t="str">
        <f t="shared" si="614"/>
        <v/>
      </c>
    </row>
    <row r="4896" spans="8:23" x14ac:dyDescent="0.3">
      <c r="H4896" s="12">
        <f t="shared" si="615"/>
        <v>0</v>
      </c>
      <c r="I4896" s="2" t="str">
        <f t="shared" si="608"/>
        <v/>
      </c>
      <c r="J4896" s="2" t="str">
        <f>IF(ISBLANK(A4896),"",-SUM(I$3:I4896))</f>
        <v/>
      </c>
      <c r="K4896" s="2" t="str">
        <f t="shared" si="609"/>
        <v/>
      </c>
      <c r="L4896" s="7" t="str">
        <f t="shared" si="610"/>
        <v/>
      </c>
      <c r="M4896" s="7" t="str">
        <f>IF(ISBLANK(A4896),"",K4896/($M$1+SUM(K$3:K4895)))</f>
        <v/>
      </c>
      <c r="N4896" t="str">
        <f>IF(ISBLANK(A4896),"",IF(H4897=0,NETWORKDAYS($H$3,H4896,holiday!$B$2:$B$10),IF(DAY(H4896)&lt;DAY(H4897),NETWORKDAYS($H$3,H4896,holiday!$B$2:$B$10),0)))</f>
        <v/>
      </c>
      <c r="O4896" t="str">
        <f>IF(ISBLANK(A4896),"",SUMIF($A$3:$A4896,O$2,$B$3:$B4896))</f>
        <v/>
      </c>
      <c r="P4896" t="str">
        <f>IF(ISBLANK(A4896),"",SUMIF($A$3:$A4896,P$2,$B$3:$B4896))</f>
        <v/>
      </c>
      <c r="Q4896" t="str">
        <f>IF(ISBLANK(A4896),"",SUMIF($A$3:$A4896,Q$2,$B$3:$B4896))</f>
        <v/>
      </c>
      <c r="R4896" t="str">
        <f>IF(ISBLANK(A4896),"",SUMIF($A$3:$A4896,R$2,$B$3:$B4896))</f>
        <v/>
      </c>
      <c r="T4896" s="2" t="str">
        <f t="shared" si="611"/>
        <v/>
      </c>
      <c r="U4896" s="2" t="str">
        <f t="shared" si="612"/>
        <v/>
      </c>
      <c r="V4896" s="2" t="str">
        <f t="shared" si="613"/>
        <v/>
      </c>
      <c r="W4896" s="2" t="str">
        <f t="shared" si="614"/>
        <v/>
      </c>
    </row>
    <row r="4897" spans="8:23" x14ac:dyDescent="0.3">
      <c r="H4897" s="12">
        <f t="shared" si="615"/>
        <v>0</v>
      </c>
      <c r="I4897" s="2" t="str">
        <f t="shared" si="608"/>
        <v/>
      </c>
      <c r="J4897" s="2" t="str">
        <f>IF(ISBLANK(A4897),"",-SUM(I$3:I4897))</f>
        <v/>
      </c>
      <c r="K4897" s="2" t="str">
        <f t="shared" si="609"/>
        <v/>
      </c>
      <c r="L4897" s="7" t="str">
        <f t="shared" si="610"/>
        <v/>
      </c>
      <c r="M4897" s="7" t="str">
        <f>IF(ISBLANK(A4897),"",K4897/($M$1+SUM(K$3:K4896)))</f>
        <v/>
      </c>
      <c r="N4897" t="str">
        <f>IF(ISBLANK(A4897),"",IF(H4898=0,NETWORKDAYS($H$3,H4897,holiday!$B$2:$B$10),IF(DAY(H4897)&lt;DAY(H4898),NETWORKDAYS($H$3,H4897,holiday!$B$2:$B$10),0)))</f>
        <v/>
      </c>
      <c r="O4897" t="str">
        <f>IF(ISBLANK(A4897),"",SUMIF($A$3:$A4897,O$2,$B$3:$B4897))</f>
        <v/>
      </c>
      <c r="P4897" t="str">
        <f>IF(ISBLANK(A4897),"",SUMIF($A$3:$A4897,P$2,$B$3:$B4897))</f>
        <v/>
      </c>
      <c r="Q4897" t="str">
        <f>IF(ISBLANK(A4897),"",SUMIF($A$3:$A4897,Q$2,$B$3:$B4897))</f>
        <v/>
      </c>
      <c r="R4897" t="str">
        <f>IF(ISBLANK(A4897),"",SUMIF($A$3:$A4897,R$2,$B$3:$B4897))</f>
        <v/>
      </c>
      <c r="T4897" s="2" t="str">
        <f t="shared" si="611"/>
        <v/>
      </c>
      <c r="U4897" s="2" t="str">
        <f t="shared" si="612"/>
        <v/>
      </c>
      <c r="V4897" s="2" t="str">
        <f t="shared" si="613"/>
        <v/>
      </c>
      <c r="W4897" s="2" t="str">
        <f t="shared" si="614"/>
        <v/>
      </c>
    </row>
    <row r="4898" spans="8:23" x14ac:dyDescent="0.3">
      <c r="H4898" s="12">
        <f t="shared" si="615"/>
        <v>0</v>
      </c>
      <c r="I4898" s="2" t="str">
        <f t="shared" si="608"/>
        <v/>
      </c>
      <c r="J4898" s="2" t="str">
        <f>IF(ISBLANK(A4898),"",-SUM(I$3:I4898))</f>
        <v/>
      </c>
      <c r="K4898" s="2" t="str">
        <f t="shared" si="609"/>
        <v/>
      </c>
      <c r="L4898" s="7" t="str">
        <f t="shared" si="610"/>
        <v/>
      </c>
      <c r="M4898" s="7" t="str">
        <f>IF(ISBLANK(A4898),"",K4898/($M$1+SUM(K$3:K4897)))</f>
        <v/>
      </c>
      <c r="N4898" t="str">
        <f>IF(ISBLANK(A4898),"",IF(H4899=0,NETWORKDAYS($H$3,H4898,holiday!$B$2:$B$10),IF(DAY(H4898)&lt;DAY(H4899),NETWORKDAYS($H$3,H4898,holiday!$B$2:$B$10),0)))</f>
        <v/>
      </c>
      <c r="O4898" t="str">
        <f>IF(ISBLANK(A4898),"",SUMIF($A$3:$A4898,O$2,$B$3:$B4898))</f>
        <v/>
      </c>
      <c r="P4898" t="str">
        <f>IF(ISBLANK(A4898),"",SUMIF($A$3:$A4898,P$2,$B$3:$B4898))</f>
        <v/>
      </c>
      <c r="Q4898" t="str">
        <f>IF(ISBLANK(A4898),"",SUMIF($A$3:$A4898,Q$2,$B$3:$B4898))</f>
        <v/>
      </c>
      <c r="R4898" t="str">
        <f>IF(ISBLANK(A4898),"",SUMIF($A$3:$A4898,R$2,$B$3:$B4898))</f>
        <v/>
      </c>
      <c r="T4898" s="2" t="str">
        <f t="shared" si="611"/>
        <v/>
      </c>
      <c r="U4898" s="2" t="str">
        <f t="shared" si="612"/>
        <v/>
      </c>
      <c r="V4898" s="2" t="str">
        <f t="shared" si="613"/>
        <v/>
      </c>
      <c r="W4898" s="2" t="str">
        <f t="shared" si="614"/>
        <v/>
      </c>
    </row>
    <row r="4899" spans="8:23" x14ac:dyDescent="0.3">
      <c r="H4899" s="12">
        <f t="shared" si="615"/>
        <v>0</v>
      </c>
      <c r="I4899" s="2" t="str">
        <f t="shared" si="608"/>
        <v/>
      </c>
      <c r="J4899" s="2" t="str">
        <f>IF(ISBLANK(A4899),"",-SUM(I$3:I4899))</f>
        <v/>
      </c>
      <c r="K4899" s="2" t="str">
        <f t="shared" si="609"/>
        <v/>
      </c>
      <c r="L4899" s="7" t="str">
        <f t="shared" si="610"/>
        <v/>
      </c>
      <c r="M4899" s="7" t="str">
        <f>IF(ISBLANK(A4899),"",K4899/($M$1+SUM(K$3:K4898)))</f>
        <v/>
      </c>
      <c r="N4899" t="str">
        <f>IF(ISBLANK(A4899),"",IF(H4900=0,NETWORKDAYS($H$3,H4899,holiday!$B$2:$B$10),IF(DAY(H4899)&lt;DAY(H4900),NETWORKDAYS($H$3,H4899,holiday!$B$2:$B$10),0)))</f>
        <v/>
      </c>
      <c r="O4899" t="str">
        <f>IF(ISBLANK(A4899),"",SUMIF($A$3:$A4899,O$2,$B$3:$B4899))</f>
        <v/>
      </c>
      <c r="P4899" t="str">
        <f>IF(ISBLANK(A4899),"",SUMIF($A$3:$A4899,P$2,$B$3:$B4899))</f>
        <v/>
      </c>
      <c r="Q4899" t="str">
        <f>IF(ISBLANK(A4899),"",SUMIF($A$3:$A4899,Q$2,$B$3:$B4899))</f>
        <v/>
      </c>
      <c r="R4899" t="str">
        <f>IF(ISBLANK(A4899),"",SUMIF($A$3:$A4899,R$2,$B$3:$B4899))</f>
        <v/>
      </c>
      <c r="T4899" s="2" t="str">
        <f t="shared" si="611"/>
        <v/>
      </c>
      <c r="U4899" s="2" t="str">
        <f t="shared" si="612"/>
        <v/>
      </c>
      <c r="V4899" s="2" t="str">
        <f t="shared" si="613"/>
        <v/>
      </c>
      <c r="W4899" s="2" t="str">
        <f t="shared" si="614"/>
        <v/>
      </c>
    </row>
    <row r="4900" spans="8:23" x14ac:dyDescent="0.3">
      <c r="H4900" s="12">
        <f t="shared" si="615"/>
        <v>0</v>
      </c>
      <c r="I4900" s="2" t="str">
        <f t="shared" si="608"/>
        <v/>
      </c>
      <c r="J4900" s="2" t="str">
        <f>IF(ISBLANK(A4900),"",-SUM(I$3:I4900))</f>
        <v/>
      </c>
      <c r="K4900" s="2" t="str">
        <f t="shared" si="609"/>
        <v/>
      </c>
      <c r="L4900" s="7" t="str">
        <f t="shared" si="610"/>
        <v/>
      </c>
      <c r="M4900" s="7" t="str">
        <f>IF(ISBLANK(A4900),"",K4900/($M$1+SUM(K$3:K4899)))</f>
        <v/>
      </c>
      <c r="N4900" t="str">
        <f>IF(ISBLANK(A4900),"",IF(H4901=0,NETWORKDAYS($H$3,H4900,holiday!$B$2:$B$10),IF(DAY(H4900)&lt;DAY(H4901),NETWORKDAYS($H$3,H4900,holiday!$B$2:$B$10),0)))</f>
        <v/>
      </c>
      <c r="O4900" t="str">
        <f>IF(ISBLANK(A4900),"",SUMIF($A$3:$A4900,O$2,$B$3:$B4900))</f>
        <v/>
      </c>
      <c r="P4900" t="str">
        <f>IF(ISBLANK(A4900),"",SUMIF($A$3:$A4900,P$2,$B$3:$B4900))</f>
        <v/>
      </c>
      <c r="Q4900" t="str">
        <f>IF(ISBLANK(A4900),"",SUMIF($A$3:$A4900,Q$2,$B$3:$B4900))</f>
        <v/>
      </c>
      <c r="R4900" t="str">
        <f>IF(ISBLANK(A4900),"",SUMIF($A$3:$A4900,R$2,$B$3:$B4900))</f>
        <v/>
      </c>
      <c r="T4900" s="2" t="str">
        <f t="shared" si="611"/>
        <v/>
      </c>
      <c r="U4900" s="2" t="str">
        <f t="shared" si="612"/>
        <v/>
      </c>
      <c r="V4900" s="2" t="str">
        <f t="shared" si="613"/>
        <v/>
      </c>
      <c r="W4900" s="2" t="str">
        <f t="shared" si="614"/>
        <v/>
      </c>
    </row>
    <row r="4901" spans="8:23" x14ac:dyDescent="0.3">
      <c r="H4901" s="12">
        <f t="shared" si="615"/>
        <v>0</v>
      </c>
      <c r="I4901" s="2" t="str">
        <f t="shared" si="608"/>
        <v/>
      </c>
      <c r="J4901" s="2" t="str">
        <f>IF(ISBLANK(A4901),"",-SUM(I$3:I4901))</f>
        <v/>
      </c>
      <c r="K4901" s="2" t="str">
        <f t="shared" si="609"/>
        <v/>
      </c>
      <c r="L4901" s="7" t="str">
        <f t="shared" si="610"/>
        <v/>
      </c>
      <c r="M4901" s="7" t="str">
        <f>IF(ISBLANK(A4901),"",K4901/($M$1+SUM(K$3:K4900)))</f>
        <v/>
      </c>
      <c r="N4901" t="str">
        <f>IF(ISBLANK(A4901),"",IF(H4902=0,NETWORKDAYS($H$3,H4901,holiday!$B$2:$B$10),IF(DAY(H4901)&lt;DAY(H4902),NETWORKDAYS($H$3,H4901,holiday!$B$2:$B$10),0)))</f>
        <v/>
      </c>
      <c r="O4901" t="str">
        <f>IF(ISBLANK(A4901),"",SUMIF($A$3:$A4901,O$2,$B$3:$B4901))</f>
        <v/>
      </c>
      <c r="P4901" t="str">
        <f>IF(ISBLANK(A4901),"",SUMIF($A$3:$A4901,P$2,$B$3:$B4901))</f>
        <v/>
      </c>
      <c r="Q4901" t="str">
        <f>IF(ISBLANK(A4901),"",SUMIF($A$3:$A4901,Q$2,$B$3:$B4901))</f>
        <v/>
      </c>
      <c r="R4901" t="str">
        <f>IF(ISBLANK(A4901),"",SUMIF($A$3:$A4901,R$2,$B$3:$B4901))</f>
        <v/>
      </c>
      <c r="T4901" s="2" t="str">
        <f t="shared" si="611"/>
        <v/>
      </c>
      <c r="U4901" s="2" t="str">
        <f t="shared" si="612"/>
        <v/>
      </c>
      <c r="V4901" s="2" t="str">
        <f t="shared" si="613"/>
        <v/>
      </c>
      <c r="W4901" s="2" t="str">
        <f t="shared" si="614"/>
        <v/>
      </c>
    </row>
    <row r="4902" spans="8:23" x14ac:dyDescent="0.3">
      <c r="H4902" s="12">
        <f t="shared" si="615"/>
        <v>0</v>
      </c>
      <c r="I4902" s="2" t="str">
        <f t="shared" si="608"/>
        <v/>
      </c>
      <c r="J4902" s="2" t="str">
        <f>IF(ISBLANK(A4902),"",-SUM(I$3:I4902))</f>
        <v/>
      </c>
      <c r="K4902" s="2" t="str">
        <f t="shared" si="609"/>
        <v/>
      </c>
      <c r="L4902" s="7" t="str">
        <f t="shared" si="610"/>
        <v/>
      </c>
      <c r="M4902" s="7" t="str">
        <f>IF(ISBLANK(A4902),"",K4902/($M$1+SUM(K$3:K4901)))</f>
        <v/>
      </c>
      <c r="N4902" t="str">
        <f>IF(ISBLANK(A4902),"",IF(H4903=0,NETWORKDAYS($H$3,H4902,holiday!$B$2:$B$10),IF(DAY(H4902)&lt;DAY(H4903),NETWORKDAYS($H$3,H4902,holiday!$B$2:$B$10),0)))</f>
        <v/>
      </c>
      <c r="O4902" t="str">
        <f>IF(ISBLANK(A4902),"",SUMIF($A$3:$A4902,O$2,$B$3:$B4902))</f>
        <v/>
      </c>
      <c r="P4902" t="str">
        <f>IF(ISBLANK(A4902),"",SUMIF($A$3:$A4902,P$2,$B$3:$B4902))</f>
        <v/>
      </c>
      <c r="Q4902" t="str">
        <f>IF(ISBLANK(A4902),"",SUMIF($A$3:$A4902,Q$2,$B$3:$B4902))</f>
        <v/>
      </c>
      <c r="R4902" t="str">
        <f>IF(ISBLANK(A4902),"",SUMIF($A$3:$A4902,R$2,$B$3:$B4902))</f>
        <v/>
      </c>
      <c r="T4902" s="2" t="str">
        <f t="shared" si="611"/>
        <v/>
      </c>
      <c r="U4902" s="2" t="str">
        <f t="shared" si="612"/>
        <v/>
      </c>
      <c r="V4902" s="2" t="str">
        <f t="shared" si="613"/>
        <v/>
      </c>
      <c r="W4902" s="2" t="str">
        <f t="shared" si="614"/>
        <v/>
      </c>
    </row>
    <row r="4903" spans="8:23" x14ac:dyDescent="0.3">
      <c r="H4903" s="12">
        <f t="shared" si="615"/>
        <v>0</v>
      </c>
      <c r="I4903" s="2" t="str">
        <f t="shared" si="608"/>
        <v/>
      </c>
      <c r="J4903" s="2" t="str">
        <f>IF(ISBLANK(A4903),"",-SUM(I$3:I4903))</f>
        <v/>
      </c>
      <c r="K4903" s="2" t="str">
        <f t="shared" si="609"/>
        <v/>
      </c>
      <c r="L4903" s="7" t="str">
        <f t="shared" si="610"/>
        <v/>
      </c>
      <c r="M4903" s="7" t="str">
        <f>IF(ISBLANK(A4903),"",K4903/($M$1+SUM(K$3:K4902)))</f>
        <v/>
      </c>
      <c r="N4903" t="str">
        <f>IF(ISBLANK(A4903),"",IF(H4904=0,NETWORKDAYS($H$3,H4903,holiday!$B$2:$B$10),IF(DAY(H4903)&lt;DAY(H4904),NETWORKDAYS($H$3,H4903,holiday!$B$2:$B$10),0)))</f>
        <v/>
      </c>
      <c r="O4903" t="str">
        <f>IF(ISBLANK(A4903),"",SUMIF($A$3:$A4903,O$2,$B$3:$B4903))</f>
        <v/>
      </c>
      <c r="P4903" t="str">
        <f>IF(ISBLANK(A4903),"",SUMIF($A$3:$A4903,P$2,$B$3:$B4903))</f>
        <v/>
      </c>
      <c r="Q4903" t="str">
        <f>IF(ISBLANK(A4903),"",SUMIF($A$3:$A4903,Q$2,$B$3:$B4903))</f>
        <v/>
      </c>
      <c r="R4903" t="str">
        <f>IF(ISBLANK(A4903),"",SUMIF($A$3:$A4903,R$2,$B$3:$B4903))</f>
        <v/>
      </c>
      <c r="T4903" s="2" t="str">
        <f t="shared" si="611"/>
        <v/>
      </c>
      <c r="U4903" s="2" t="str">
        <f t="shared" si="612"/>
        <v/>
      </c>
      <c r="V4903" s="2" t="str">
        <f t="shared" si="613"/>
        <v/>
      </c>
      <c r="W4903" s="2" t="str">
        <f t="shared" si="614"/>
        <v/>
      </c>
    </row>
    <row r="4904" spans="8:23" x14ac:dyDescent="0.3">
      <c r="H4904" s="12">
        <f t="shared" si="615"/>
        <v>0</v>
      </c>
      <c r="I4904" s="2" t="str">
        <f t="shared" ref="I4904:I4967" si="616">IF(ISBLANK(A4904),"",-B4904*C4904)</f>
        <v/>
      </c>
      <c r="J4904" s="2" t="str">
        <f>IF(ISBLANK(A4904),"",-SUM(I$3:I4904))</f>
        <v/>
      </c>
      <c r="K4904" s="2" t="str">
        <f t="shared" ref="K4904:K4967" si="617">IF(ISBLANK(A4904),"",SUMPRODUCT(O4904:R4904,T4904:W4904)-J4904)</f>
        <v/>
      </c>
      <c r="L4904" s="7" t="str">
        <f t="shared" ref="L4904:L4967" si="618">IF(ISBLANK(A4904),"",K4904/$M$1)</f>
        <v/>
      </c>
      <c r="M4904" s="7" t="str">
        <f>IF(ISBLANK(A4904),"",K4904/($M$1+SUM(K$3:K4903)))</f>
        <v/>
      </c>
      <c r="N4904" t="str">
        <f>IF(ISBLANK(A4904),"",IF(H4905=0,NETWORKDAYS($H$3,H4904,holiday!$B$2:$B$10),IF(DAY(H4904)&lt;DAY(H4905),NETWORKDAYS($H$3,H4904,holiday!$B$2:$B$10),0)))</f>
        <v/>
      </c>
      <c r="O4904" t="str">
        <f>IF(ISBLANK(A4904),"",SUMIF($A$3:$A4904,O$2,$B$3:$B4904))</f>
        <v/>
      </c>
      <c r="P4904" t="str">
        <f>IF(ISBLANK(A4904),"",SUMIF($A$3:$A4904,P$2,$B$3:$B4904))</f>
        <v/>
      </c>
      <c r="Q4904" t="str">
        <f>IF(ISBLANK(A4904),"",SUMIF($A$3:$A4904,Q$2,$B$3:$B4904))</f>
        <v/>
      </c>
      <c r="R4904" t="str">
        <f>IF(ISBLANK(A4904),"",SUMIF($A$3:$A4904,R$2,$B$3:$B4904))</f>
        <v/>
      </c>
      <c r="T4904" s="2" t="str">
        <f t="shared" ref="T4904:T4967" si="619">IF(ISBLANK(A4904),"",IF($A4904=T$2,$C4904,T4903))</f>
        <v/>
      </c>
      <c r="U4904" s="2" t="str">
        <f t="shared" ref="U4904:U4967" si="620">IF(ISBLANK(A4904),"",IF($A4904=U$2,$C4904,U4903))</f>
        <v/>
      </c>
      <c r="V4904" s="2" t="str">
        <f t="shared" ref="V4904:V4967" si="621">IF(ISBLANK(A4904),"",IF($A4904=V$2,$C4904,V4903))</f>
        <v/>
      </c>
      <c r="W4904" s="2" t="str">
        <f t="shared" ref="W4904:W4967" si="622">IF(ISBLANK(A4904),"",IF($A4904=W$2,$C4904,W4903))</f>
        <v/>
      </c>
    </row>
    <row r="4905" spans="8:23" x14ac:dyDescent="0.3">
      <c r="H4905" s="12">
        <f t="shared" si="615"/>
        <v>0</v>
      </c>
      <c r="I4905" s="2" t="str">
        <f t="shared" si="616"/>
        <v/>
      </c>
      <c r="J4905" s="2" t="str">
        <f>IF(ISBLANK(A4905),"",-SUM(I$3:I4905))</f>
        <v/>
      </c>
      <c r="K4905" s="2" t="str">
        <f t="shared" si="617"/>
        <v/>
      </c>
      <c r="L4905" s="7" t="str">
        <f t="shared" si="618"/>
        <v/>
      </c>
      <c r="M4905" s="7" t="str">
        <f>IF(ISBLANK(A4905),"",K4905/($M$1+SUM(K$3:K4904)))</f>
        <v/>
      </c>
      <c r="N4905" t="str">
        <f>IF(ISBLANK(A4905),"",IF(H4906=0,NETWORKDAYS($H$3,H4905,holiday!$B$2:$B$10),IF(DAY(H4905)&lt;DAY(H4906),NETWORKDAYS($H$3,H4905,holiday!$B$2:$B$10),0)))</f>
        <v/>
      </c>
      <c r="O4905" t="str">
        <f>IF(ISBLANK(A4905),"",SUMIF($A$3:$A4905,O$2,$B$3:$B4905))</f>
        <v/>
      </c>
      <c r="P4905" t="str">
        <f>IF(ISBLANK(A4905),"",SUMIF($A$3:$A4905,P$2,$B$3:$B4905))</f>
        <v/>
      </c>
      <c r="Q4905" t="str">
        <f>IF(ISBLANK(A4905),"",SUMIF($A$3:$A4905,Q$2,$B$3:$B4905))</f>
        <v/>
      </c>
      <c r="R4905" t="str">
        <f>IF(ISBLANK(A4905),"",SUMIF($A$3:$A4905,R$2,$B$3:$B4905))</f>
        <v/>
      </c>
      <c r="T4905" s="2" t="str">
        <f t="shared" si="619"/>
        <v/>
      </c>
      <c r="U4905" s="2" t="str">
        <f t="shared" si="620"/>
        <v/>
      </c>
      <c r="V4905" s="2" t="str">
        <f t="shared" si="621"/>
        <v/>
      </c>
      <c r="W4905" s="2" t="str">
        <f t="shared" si="622"/>
        <v/>
      </c>
    </row>
    <row r="4906" spans="8:23" x14ac:dyDescent="0.3">
      <c r="H4906" s="12">
        <f t="shared" si="615"/>
        <v>0</v>
      </c>
      <c r="I4906" s="2" t="str">
        <f t="shared" si="616"/>
        <v/>
      </c>
      <c r="J4906" s="2" t="str">
        <f>IF(ISBLANK(A4906),"",-SUM(I$3:I4906))</f>
        <v/>
      </c>
      <c r="K4906" s="2" t="str">
        <f t="shared" si="617"/>
        <v/>
      </c>
      <c r="L4906" s="7" t="str">
        <f t="shared" si="618"/>
        <v/>
      </c>
      <c r="M4906" s="7" t="str">
        <f>IF(ISBLANK(A4906),"",K4906/($M$1+SUM(K$3:K4905)))</f>
        <v/>
      </c>
      <c r="N4906" t="str">
        <f>IF(ISBLANK(A4906),"",IF(H4907=0,NETWORKDAYS($H$3,H4906,holiday!$B$2:$B$10),IF(DAY(H4906)&lt;DAY(H4907),NETWORKDAYS($H$3,H4906,holiday!$B$2:$B$10),0)))</f>
        <v/>
      </c>
      <c r="O4906" t="str">
        <f>IF(ISBLANK(A4906),"",SUMIF($A$3:$A4906,O$2,$B$3:$B4906))</f>
        <v/>
      </c>
      <c r="P4906" t="str">
        <f>IF(ISBLANK(A4906),"",SUMIF($A$3:$A4906,P$2,$B$3:$B4906))</f>
        <v/>
      </c>
      <c r="Q4906" t="str">
        <f>IF(ISBLANK(A4906),"",SUMIF($A$3:$A4906,Q$2,$B$3:$B4906))</f>
        <v/>
      </c>
      <c r="R4906" t="str">
        <f>IF(ISBLANK(A4906),"",SUMIF($A$3:$A4906,R$2,$B$3:$B4906))</f>
        <v/>
      </c>
      <c r="T4906" s="2" t="str">
        <f t="shared" si="619"/>
        <v/>
      </c>
      <c r="U4906" s="2" t="str">
        <f t="shared" si="620"/>
        <v/>
      </c>
      <c r="V4906" s="2" t="str">
        <f t="shared" si="621"/>
        <v/>
      </c>
      <c r="W4906" s="2" t="str">
        <f t="shared" si="622"/>
        <v/>
      </c>
    </row>
    <row r="4907" spans="8:23" x14ac:dyDescent="0.3">
      <c r="H4907" s="12">
        <f t="shared" si="615"/>
        <v>0</v>
      </c>
      <c r="I4907" s="2" t="str">
        <f t="shared" si="616"/>
        <v/>
      </c>
      <c r="J4907" s="2" t="str">
        <f>IF(ISBLANK(A4907),"",-SUM(I$3:I4907))</f>
        <v/>
      </c>
      <c r="K4907" s="2" t="str">
        <f t="shared" si="617"/>
        <v/>
      </c>
      <c r="L4907" s="7" t="str">
        <f t="shared" si="618"/>
        <v/>
      </c>
      <c r="M4907" s="7" t="str">
        <f>IF(ISBLANK(A4907),"",K4907/($M$1+SUM(K$3:K4906)))</f>
        <v/>
      </c>
      <c r="N4907" t="str">
        <f>IF(ISBLANK(A4907),"",IF(H4908=0,NETWORKDAYS($H$3,H4907,holiday!$B$2:$B$10),IF(DAY(H4907)&lt;DAY(H4908),NETWORKDAYS($H$3,H4907,holiday!$B$2:$B$10),0)))</f>
        <v/>
      </c>
      <c r="O4907" t="str">
        <f>IF(ISBLANK(A4907),"",SUMIF($A$3:$A4907,O$2,$B$3:$B4907))</f>
        <v/>
      </c>
      <c r="P4907" t="str">
        <f>IF(ISBLANK(A4907),"",SUMIF($A$3:$A4907,P$2,$B$3:$B4907))</f>
        <v/>
      </c>
      <c r="Q4907" t="str">
        <f>IF(ISBLANK(A4907),"",SUMIF($A$3:$A4907,Q$2,$B$3:$B4907))</f>
        <v/>
      </c>
      <c r="R4907" t="str">
        <f>IF(ISBLANK(A4907),"",SUMIF($A$3:$A4907,R$2,$B$3:$B4907))</f>
        <v/>
      </c>
      <c r="T4907" s="2" t="str">
        <f t="shared" si="619"/>
        <v/>
      </c>
      <c r="U4907" s="2" t="str">
        <f t="shared" si="620"/>
        <v/>
      </c>
      <c r="V4907" s="2" t="str">
        <f t="shared" si="621"/>
        <v/>
      </c>
      <c r="W4907" s="2" t="str">
        <f t="shared" si="622"/>
        <v/>
      </c>
    </row>
    <row r="4908" spans="8:23" x14ac:dyDescent="0.3">
      <c r="H4908" s="12">
        <f t="shared" si="615"/>
        <v>0</v>
      </c>
      <c r="I4908" s="2" t="str">
        <f t="shared" si="616"/>
        <v/>
      </c>
      <c r="J4908" s="2" t="str">
        <f>IF(ISBLANK(A4908),"",-SUM(I$3:I4908))</f>
        <v/>
      </c>
      <c r="K4908" s="2" t="str">
        <f t="shared" si="617"/>
        <v/>
      </c>
      <c r="L4908" s="7" t="str">
        <f t="shared" si="618"/>
        <v/>
      </c>
      <c r="M4908" s="7" t="str">
        <f>IF(ISBLANK(A4908),"",K4908/($M$1+SUM(K$3:K4907)))</f>
        <v/>
      </c>
      <c r="N4908" t="str">
        <f>IF(ISBLANK(A4908),"",IF(H4909=0,NETWORKDAYS($H$3,H4908,holiday!$B$2:$B$10),IF(DAY(H4908)&lt;DAY(H4909),NETWORKDAYS($H$3,H4908,holiday!$B$2:$B$10),0)))</f>
        <v/>
      </c>
      <c r="O4908" t="str">
        <f>IF(ISBLANK(A4908),"",SUMIF($A$3:$A4908,O$2,$B$3:$B4908))</f>
        <v/>
      </c>
      <c r="P4908" t="str">
        <f>IF(ISBLANK(A4908),"",SUMIF($A$3:$A4908,P$2,$B$3:$B4908))</f>
        <v/>
      </c>
      <c r="Q4908" t="str">
        <f>IF(ISBLANK(A4908),"",SUMIF($A$3:$A4908,Q$2,$B$3:$B4908))</f>
        <v/>
      </c>
      <c r="R4908" t="str">
        <f>IF(ISBLANK(A4908),"",SUMIF($A$3:$A4908,R$2,$B$3:$B4908))</f>
        <v/>
      </c>
      <c r="T4908" s="2" t="str">
        <f t="shared" si="619"/>
        <v/>
      </c>
      <c r="U4908" s="2" t="str">
        <f t="shared" si="620"/>
        <v/>
      </c>
      <c r="V4908" s="2" t="str">
        <f t="shared" si="621"/>
        <v/>
      </c>
      <c r="W4908" s="2" t="str">
        <f t="shared" si="622"/>
        <v/>
      </c>
    </row>
    <row r="4909" spans="8:23" x14ac:dyDescent="0.3">
      <c r="H4909" s="12">
        <f t="shared" si="615"/>
        <v>0</v>
      </c>
      <c r="I4909" s="2" t="str">
        <f t="shared" si="616"/>
        <v/>
      </c>
      <c r="J4909" s="2" t="str">
        <f>IF(ISBLANK(A4909),"",-SUM(I$3:I4909))</f>
        <v/>
      </c>
      <c r="K4909" s="2" t="str">
        <f t="shared" si="617"/>
        <v/>
      </c>
      <c r="L4909" s="7" t="str">
        <f t="shared" si="618"/>
        <v/>
      </c>
      <c r="M4909" s="7" t="str">
        <f>IF(ISBLANK(A4909),"",K4909/($M$1+SUM(K$3:K4908)))</f>
        <v/>
      </c>
      <c r="N4909" t="str">
        <f>IF(ISBLANK(A4909),"",IF(H4910=0,NETWORKDAYS($H$3,H4909,holiday!$B$2:$B$10),IF(DAY(H4909)&lt;DAY(H4910),NETWORKDAYS($H$3,H4909,holiday!$B$2:$B$10),0)))</f>
        <v/>
      </c>
      <c r="O4909" t="str">
        <f>IF(ISBLANK(A4909),"",SUMIF($A$3:$A4909,O$2,$B$3:$B4909))</f>
        <v/>
      </c>
      <c r="P4909" t="str">
        <f>IF(ISBLANK(A4909),"",SUMIF($A$3:$A4909,P$2,$B$3:$B4909))</f>
        <v/>
      </c>
      <c r="Q4909" t="str">
        <f>IF(ISBLANK(A4909),"",SUMIF($A$3:$A4909,Q$2,$B$3:$B4909))</f>
        <v/>
      </c>
      <c r="R4909" t="str">
        <f>IF(ISBLANK(A4909),"",SUMIF($A$3:$A4909,R$2,$B$3:$B4909))</f>
        <v/>
      </c>
      <c r="T4909" s="2" t="str">
        <f t="shared" si="619"/>
        <v/>
      </c>
      <c r="U4909" s="2" t="str">
        <f t="shared" si="620"/>
        <v/>
      </c>
      <c r="V4909" s="2" t="str">
        <f t="shared" si="621"/>
        <v/>
      </c>
      <c r="W4909" s="2" t="str">
        <f t="shared" si="622"/>
        <v/>
      </c>
    </row>
    <row r="4910" spans="8:23" x14ac:dyDescent="0.3">
      <c r="H4910" s="12">
        <f t="shared" si="615"/>
        <v>0</v>
      </c>
      <c r="I4910" s="2" t="str">
        <f t="shared" si="616"/>
        <v/>
      </c>
      <c r="J4910" s="2" t="str">
        <f>IF(ISBLANK(A4910),"",-SUM(I$3:I4910))</f>
        <v/>
      </c>
      <c r="K4910" s="2" t="str">
        <f t="shared" si="617"/>
        <v/>
      </c>
      <c r="L4910" s="7" t="str">
        <f t="shared" si="618"/>
        <v/>
      </c>
      <c r="M4910" s="7" t="str">
        <f>IF(ISBLANK(A4910),"",K4910/($M$1+SUM(K$3:K4909)))</f>
        <v/>
      </c>
      <c r="N4910" t="str">
        <f>IF(ISBLANK(A4910),"",IF(H4911=0,NETWORKDAYS($H$3,H4910,holiday!$B$2:$B$10),IF(DAY(H4910)&lt;DAY(H4911),NETWORKDAYS($H$3,H4910,holiday!$B$2:$B$10),0)))</f>
        <v/>
      </c>
      <c r="O4910" t="str">
        <f>IF(ISBLANK(A4910),"",SUMIF($A$3:$A4910,O$2,$B$3:$B4910))</f>
        <v/>
      </c>
      <c r="P4910" t="str">
        <f>IF(ISBLANK(A4910),"",SUMIF($A$3:$A4910,P$2,$B$3:$B4910))</f>
        <v/>
      </c>
      <c r="Q4910" t="str">
        <f>IF(ISBLANK(A4910),"",SUMIF($A$3:$A4910,Q$2,$B$3:$B4910))</f>
        <v/>
      </c>
      <c r="R4910" t="str">
        <f>IF(ISBLANK(A4910),"",SUMIF($A$3:$A4910,R$2,$B$3:$B4910))</f>
        <v/>
      </c>
      <c r="T4910" s="2" t="str">
        <f t="shared" si="619"/>
        <v/>
      </c>
      <c r="U4910" s="2" t="str">
        <f t="shared" si="620"/>
        <v/>
      </c>
      <c r="V4910" s="2" t="str">
        <f t="shared" si="621"/>
        <v/>
      </c>
      <c r="W4910" s="2" t="str">
        <f t="shared" si="622"/>
        <v/>
      </c>
    </row>
    <row r="4911" spans="8:23" x14ac:dyDescent="0.3">
      <c r="H4911" s="12">
        <f t="shared" si="615"/>
        <v>0</v>
      </c>
      <c r="I4911" s="2" t="str">
        <f t="shared" si="616"/>
        <v/>
      </c>
      <c r="J4911" s="2" t="str">
        <f>IF(ISBLANK(A4911),"",-SUM(I$3:I4911))</f>
        <v/>
      </c>
      <c r="K4911" s="2" t="str">
        <f t="shared" si="617"/>
        <v/>
      </c>
      <c r="L4911" s="7" t="str">
        <f t="shared" si="618"/>
        <v/>
      </c>
      <c r="M4911" s="7" t="str">
        <f>IF(ISBLANK(A4911),"",K4911/($M$1+SUM(K$3:K4910)))</f>
        <v/>
      </c>
      <c r="N4911" t="str">
        <f>IF(ISBLANK(A4911),"",IF(H4912=0,NETWORKDAYS($H$3,H4911,holiday!$B$2:$B$10),IF(DAY(H4911)&lt;DAY(H4912),NETWORKDAYS($H$3,H4911,holiday!$B$2:$B$10),0)))</f>
        <v/>
      </c>
      <c r="O4911" t="str">
        <f>IF(ISBLANK(A4911),"",SUMIF($A$3:$A4911,O$2,$B$3:$B4911))</f>
        <v/>
      </c>
      <c r="P4911" t="str">
        <f>IF(ISBLANK(A4911),"",SUMIF($A$3:$A4911,P$2,$B$3:$B4911))</f>
        <v/>
      </c>
      <c r="Q4911" t="str">
        <f>IF(ISBLANK(A4911),"",SUMIF($A$3:$A4911,Q$2,$B$3:$B4911))</f>
        <v/>
      </c>
      <c r="R4911" t="str">
        <f>IF(ISBLANK(A4911),"",SUMIF($A$3:$A4911,R$2,$B$3:$B4911))</f>
        <v/>
      </c>
      <c r="T4911" s="2" t="str">
        <f t="shared" si="619"/>
        <v/>
      </c>
      <c r="U4911" s="2" t="str">
        <f t="shared" si="620"/>
        <v/>
      </c>
      <c r="V4911" s="2" t="str">
        <f t="shared" si="621"/>
        <v/>
      </c>
      <c r="W4911" s="2" t="str">
        <f t="shared" si="622"/>
        <v/>
      </c>
    </row>
    <row r="4912" spans="8:23" x14ac:dyDescent="0.3">
      <c r="H4912" s="12">
        <f t="shared" si="615"/>
        <v>0</v>
      </c>
      <c r="I4912" s="2" t="str">
        <f t="shared" si="616"/>
        <v/>
      </c>
      <c r="J4912" s="2" t="str">
        <f>IF(ISBLANK(A4912),"",-SUM(I$3:I4912))</f>
        <v/>
      </c>
      <c r="K4912" s="2" t="str">
        <f t="shared" si="617"/>
        <v/>
      </c>
      <c r="L4912" s="7" t="str">
        <f t="shared" si="618"/>
        <v/>
      </c>
      <c r="M4912" s="7" t="str">
        <f>IF(ISBLANK(A4912),"",K4912/($M$1+SUM(K$3:K4911)))</f>
        <v/>
      </c>
      <c r="N4912" t="str">
        <f>IF(ISBLANK(A4912),"",IF(H4913=0,NETWORKDAYS($H$3,H4912,holiday!$B$2:$B$10),IF(DAY(H4912)&lt;DAY(H4913),NETWORKDAYS($H$3,H4912,holiday!$B$2:$B$10),0)))</f>
        <v/>
      </c>
      <c r="O4912" t="str">
        <f>IF(ISBLANK(A4912),"",SUMIF($A$3:$A4912,O$2,$B$3:$B4912))</f>
        <v/>
      </c>
      <c r="P4912" t="str">
        <f>IF(ISBLANK(A4912),"",SUMIF($A$3:$A4912,P$2,$B$3:$B4912))</f>
        <v/>
      </c>
      <c r="Q4912" t="str">
        <f>IF(ISBLANK(A4912),"",SUMIF($A$3:$A4912,Q$2,$B$3:$B4912))</f>
        <v/>
      </c>
      <c r="R4912" t="str">
        <f>IF(ISBLANK(A4912),"",SUMIF($A$3:$A4912,R$2,$B$3:$B4912))</f>
        <v/>
      </c>
      <c r="T4912" s="2" t="str">
        <f t="shared" si="619"/>
        <v/>
      </c>
      <c r="U4912" s="2" t="str">
        <f t="shared" si="620"/>
        <v/>
      </c>
      <c r="V4912" s="2" t="str">
        <f t="shared" si="621"/>
        <v/>
      </c>
      <c r="W4912" s="2" t="str">
        <f t="shared" si="622"/>
        <v/>
      </c>
    </row>
    <row r="4913" spans="8:23" x14ac:dyDescent="0.3">
      <c r="H4913" s="12">
        <f t="shared" si="615"/>
        <v>0</v>
      </c>
      <c r="I4913" s="2" t="str">
        <f t="shared" si="616"/>
        <v/>
      </c>
      <c r="J4913" s="2" t="str">
        <f>IF(ISBLANK(A4913),"",-SUM(I$3:I4913))</f>
        <v/>
      </c>
      <c r="K4913" s="2" t="str">
        <f t="shared" si="617"/>
        <v/>
      </c>
      <c r="L4913" s="7" t="str">
        <f t="shared" si="618"/>
        <v/>
      </c>
      <c r="M4913" s="7" t="str">
        <f>IF(ISBLANK(A4913),"",K4913/($M$1+SUM(K$3:K4912)))</f>
        <v/>
      </c>
      <c r="N4913" t="str">
        <f>IF(ISBLANK(A4913),"",IF(H4914=0,NETWORKDAYS($H$3,H4913,holiday!$B$2:$B$10),IF(DAY(H4913)&lt;DAY(H4914),NETWORKDAYS($H$3,H4913,holiday!$B$2:$B$10),0)))</f>
        <v/>
      </c>
      <c r="O4913" t="str">
        <f>IF(ISBLANK(A4913),"",SUMIF($A$3:$A4913,O$2,$B$3:$B4913))</f>
        <v/>
      </c>
      <c r="P4913" t="str">
        <f>IF(ISBLANK(A4913),"",SUMIF($A$3:$A4913,P$2,$B$3:$B4913))</f>
        <v/>
      </c>
      <c r="Q4913" t="str">
        <f>IF(ISBLANK(A4913),"",SUMIF($A$3:$A4913,Q$2,$B$3:$B4913))</f>
        <v/>
      </c>
      <c r="R4913" t="str">
        <f>IF(ISBLANK(A4913),"",SUMIF($A$3:$A4913,R$2,$B$3:$B4913))</f>
        <v/>
      </c>
      <c r="T4913" s="2" t="str">
        <f t="shared" si="619"/>
        <v/>
      </c>
      <c r="U4913" s="2" t="str">
        <f t="shared" si="620"/>
        <v/>
      </c>
      <c r="V4913" s="2" t="str">
        <f t="shared" si="621"/>
        <v/>
      </c>
      <c r="W4913" s="2" t="str">
        <f t="shared" si="622"/>
        <v/>
      </c>
    </row>
    <row r="4914" spans="8:23" x14ac:dyDescent="0.3">
      <c r="H4914" s="12">
        <f t="shared" si="615"/>
        <v>0</v>
      </c>
      <c r="I4914" s="2" t="str">
        <f t="shared" si="616"/>
        <v/>
      </c>
      <c r="J4914" s="2" t="str">
        <f>IF(ISBLANK(A4914),"",-SUM(I$3:I4914))</f>
        <v/>
      </c>
      <c r="K4914" s="2" t="str">
        <f t="shared" si="617"/>
        <v/>
      </c>
      <c r="L4914" s="7" t="str">
        <f t="shared" si="618"/>
        <v/>
      </c>
      <c r="M4914" s="7" t="str">
        <f>IF(ISBLANK(A4914),"",K4914/($M$1+SUM(K$3:K4913)))</f>
        <v/>
      </c>
      <c r="N4914" t="str">
        <f>IF(ISBLANK(A4914),"",IF(H4915=0,NETWORKDAYS($H$3,H4914,holiday!$B$2:$B$10),IF(DAY(H4914)&lt;DAY(H4915),NETWORKDAYS($H$3,H4914,holiday!$B$2:$B$10),0)))</f>
        <v/>
      </c>
      <c r="O4914" t="str">
        <f>IF(ISBLANK(A4914),"",SUMIF($A$3:$A4914,O$2,$B$3:$B4914))</f>
        <v/>
      </c>
      <c r="P4914" t="str">
        <f>IF(ISBLANK(A4914),"",SUMIF($A$3:$A4914,P$2,$B$3:$B4914))</f>
        <v/>
      </c>
      <c r="Q4914" t="str">
        <f>IF(ISBLANK(A4914),"",SUMIF($A$3:$A4914,Q$2,$B$3:$B4914))</f>
        <v/>
      </c>
      <c r="R4914" t="str">
        <f>IF(ISBLANK(A4914),"",SUMIF($A$3:$A4914,R$2,$B$3:$B4914))</f>
        <v/>
      </c>
      <c r="T4914" s="2" t="str">
        <f t="shared" si="619"/>
        <v/>
      </c>
      <c r="U4914" s="2" t="str">
        <f t="shared" si="620"/>
        <v/>
      </c>
      <c r="V4914" s="2" t="str">
        <f t="shared" si="621"/>
        <v/>
      </c>
      <c r="W4914" s="2" t="str">
        <f t="shared" si="622"/>
        <v/>
      </c>
    </row>
    <row r="4915" spans="8:23" x14ac:dyDescent="0.3">
      <c r="H4915" s="12">
        <f t="shared" si="615"/>
        <v>0</v>
      </c>
      <c r="I4915" s="2" t="str">
        <f t="shared" si="616"/>
        <v/>
      </c>
      <c r="J4915" s="2" t="str">
        <f>IF(ISBLANK(A4915),"",-SUM(I$3:I4915))</f>
        <v/>
      </c>
      <c r="K4915" s="2" t="str">
        <f t="shared" si="617"/>
        <v/>
      </c>
      <c r="L4915" s="7" t="str">
        <f t="shared" si="618"/>
        <v/>
      </c>
      <c r="M4915" s="7" t="str">
        <f>IF(ISBLANK(A4915),"",K4915/($M$1+SUM(K$3:K4914)))</f>
        <v/>
      </c>
      <c r="N4915" t="str">
        <f>IF(ISBLANK(A4915),"",IF(H4916=0,NETWORKDAYS($H$3,H4915,holiday!$B$2:$B$10),IF(DAY(H4915)&lt;DAY(H4916),NETWORKDAYS($H$3,H4915,holiday!$B$2:$B$10),0)))</f>
        <v/>
      </c>
      <c r="O4915" t="str">
        <f>IF(ISBLANK(A4915),"",SUMIF($A$3:$A4915,O$2,$B$3:$B4915))</f>
        <v/>
      </c>
      <c r="P4915" t="str">
        <f>IF(ISBLANK(A4915),"",SUMIF($A$3:$A4915,P$2,$B$3:$B4915))</f>
        <v/>
      </c>
      <c r="Q4915" t="str">
        <f>IF(ISBLANK(A4915),"",SUMIF($A$3:$A4915,Q$2,$B$3:$B4915))</f>
        <v/>
      </c>
      <c r="R4915" t="str">
        <f>IF(ISBLANK(A4915),"",SUMIF($A$3:$A4915,R$2,$B$3:$B4915))</f>
        <v/>
      </c>
      <c r="T4915" s="2" t="str">
        <f t="shared" si="619"/>
        <v/>
      </c>
      <c r="U4915" s="2" t="str">
        <f t="shared" si="620"/>
        <v/>
      </c>
      <c r="V4915" s="2" t="str">
        <f t="shared" si="621"/>
        <v/>
      </c>
      <c r="W4915" s="2" t="str">
        <f t="shared" si="622"/>
        <v/>
      </c>
    </row>
    <row r="4916" spans="8:23" x14ac:dyDescent="0.3">
      <c r="H4916" s="12">
        <f t="shared" si="615"/>
        <v>0</v>
      </c>
      <c r="I4916" s="2" t="str">
        <f t="shared" si="616"/>
        <v/>
      </c>
      <c r="J4916" s="2" t="str">
        <f>IF(ISBLANK(A4916),"",-SUM(I$3:I4916))</f>
        <v/>
      </c>
      <c r="K4916" s="2" t="str">
        <f t="shared" si="617"/>
        <v/>
      </c>
      <c r="L4916" s="7" t="str">
        <f t="shared" si="618"/>
        <v/>
      </c>
      <c r="M4916" s="7" t="str">
        <f>IF(ISBLANK(A4916),"",K4916/($M$1+SUM(K$3:K4915)))</f>
        <v/>
      </c>
      <c r="N4916" t="str">
        <f>IF(ISBLANK(A4916),"",IF(H4917=0,NETWORKDAYS($H$3,H4916,holiday!$B$2:$B$10),IF(DAY(H4916)&lt;DAY(H4917),NETWORKDAYS($H$3,H4916,holiday!$B$2:$B$10),0)))</f>
        <v/>
      </c>
      <c r="O4916" t="str">
        <f>IF(ISBLANK(A4916),"",SUMIF($A$3:$A4916,O$2,$B$3:$B4916))</f>
        <v/>
      </c>
      <c r="P4916" t="str">
        <f>IF(ISBLANK(A4916),"",SUMIF($A$3:$A4916,P$2,$B$3:$B4916))</f>
        <v/>
      </c>
      <c r="Q4916" t="str">
        <f>IF(ISBLANK(A4916),"",SUMIF($A$3:$A4916,Q$2,$B$3:$B4916))</f>
        <v/>
      </c>
      <c r="R4916" t="str">
        <f>IF(ISBLANK(A4916),"",SUMIF($A$3:$A4916,R$2,$B$3:$B4916))</f>
        <v/>
      </c>
      <c r="T4916" s="2" t="str">
        <f t="shared" si="619"/>
        <v/>
      </c>
      <c r="U4916" s="2" t="str">
        <f t="shared" si="620"/>
        <v/>
      </c>
      <c r="V4916" s="2" t="str">
        <f t="shared" si="621"/>
        <v/>
      </c>
      <c r="W4916" s="2" t="str">
        <f t="shared" si="622"/>
        <v/>
      </c>
    </row>
    <row r="4917" spans="8:23" x14ac:dyDescent="0.3">
      <c r="H4917" s="12">
        <f t="shared" si="615"/>
        <v>0</v>
      </c>
      <c r="I4917" s="2" t="str">
        <f t="shared" si="616"/>
        <v/>
      </c>
      <c r="J4917" s="2" t="str">
        <f>IF(ISBLANK(A4917),"",-SUM(I$3:I4917))</f>
        <v/>
      </c>
      <c r="K4917" s="2" t="str">
        <f t="shared" si="617"/>
        <v/>
      </c>
      <c r="L4917" s="7" t="str">
        <f t="shared" si="618"/>
        <v/>
      </c>
      <c r="M4917" s="7" t="str">
        <f>IF(ISBLANK(A4917),"",K4917/($M$1+SUM(K$3:K4916)))</f>
        <v/>
      </c>
      <c r="N4917" t="str">
        <f>IF(ISBLANK(A4917),"",IF(H4918=0,NETWORKDAYS($H$3,H4917,holiday!$B$2:$B$10),IF(DAY(H4917)&lt;DAY(H4918),NETWORKDAYS($H$3,H4917,holiday!$B$2:$B$10),0)))</f>
        <v/>
      </c>
      <c r="O4917" t="str">
        <f>IF(ISBLANK(A4917),"",SUMIF($A$3:$A4917,O$2,$B$3:$B4917))</f>
        <v/>
      </c>
      <c r="P4917" t="str">
        <f>IF(ISBLANK(A4917),"",SUMIF($A$3:$A4917,P$2,$B$3:$B4917))</f>
        <v/>
      </c>
      <c r="Q4917" t="str">
        <f>IF(ISBLANK(A4917),"",SUMIF($A$3:$A4917,Q$2,$B$3:$B4917))</f>
        <v/>
      </c>
      <c r="R4917" t="str">
        <f>IF(ISBLANK(A4917),"",SUMIF($A$3:$A4917,R$2,$B$3:$B4917))</f>
        <v/>
      </c>
      <c r="T4917" s="2" t="str">
        <f t="shared" si="619"/>
        <v/>
      </c>
      <c r="U4917" s="2" t="str">
        <f t="shared" si="620"/>
        <v/>
      </c>
      <c r="V4917" s="2" t="str">
        <f t="shared" si="621"/>
        <v/>
      </c>
      <c r="W4917" s="2" t="str">
        <f t="shared" si="622"/>
        <v/>
      </c>
    </row>
    <row r="4918" spans="8:23" x14ac:dyDescent="0.3">
      <c r="H4918" s="12">
        <f t="shared" si="615"/>
        <v>0</v>
      </c>
      <c r="I4918" s="2" t="str">
        <f t="shared" si="616"/>
        <v/>
      </c>
      <c r="J4918" s="2" t="str">
        <f>IF(ISBLANK(A4918),"",-SUM(I$3:I4918))</f>
        <v/>
      </c>
      <c r="K4918" s="2" t="str">
        <f t="shared" si="617"/>
        <v/>
      </c>
      <c r="L4918" s="7" t="str">
        <f t="shared" si="618"/>
        <v/>
      </c>
      <c r="M4918" s="7" t="str">
        <f>IF(ISBLANK(A4918),"",K4918/($M$1+SUM(K$3:K4917)))</f>
        <v/>
      </c>
      <c r="N4918" t="str">
        <f>IF(ISBLANK(A4918),"",IF(H4919=0,NETWORKDAYS($H$3,H4918,holiday!$B$2:$B$10),IF(DAY(H4918)&lt;DAY(H4919),NETWORKDAYS($H$3,H4918,holiday!$B$2:$B$10),0)))</f>
        <v/>
      </c>
      <c r="O4918" t="str">
        <f>IF(ISBLANK(A4918),"",SUMIF($A$3:$A4918,O$2,$B$3:$B4918))</f>
        <v/>
      </c>
      <c r="P4918" t="str">
        <f>IF(ISBLANK(A4918),"",SUMIF($A$3:$A4918,P$2,$B$3:$B4918))</f>
        <v/>
      </c>
      <c r="Q4918" t="str">
        <f>IF(ISBLANK(A4918),"",SUMIF($A$3:$A4918,Q$2,$B$3:$B4918))</f>
        <v/>
      </c>
      <c r="R4918" t="str">
        <f>IF(ISBLANK(A4918),"",SUMIF($A$3:$A4918,R$2,$B$3:$B4918))</f>
        <v/>
      </c>
      <c r="T4918" s="2" t="str">
        <f t="shared" si="619"/>
        <v/>
      </c>
      <c r="U4918" s="2" t="str">
        <f t="shared" si="620"/>
        <v/>
      </c>
      <c r="V4918" s="2" t="str">
        <f t="shared" si="621"/>
        <v/>
      </c>
      <c r="W4918" s="2" t="str">
        <f t="shared" si="622"/>
        <v/>
      </c>
    </row>
    <row r="4919" spans="8:23" x14ac:dyDescent="0.3">
      <c r="H4919" s="12">
        <f t="shared" si="615"/>
        <v>0</v>
      </c>
      <c r="I4919" s="2" t="str">
        <f t="shared" si="616"/>
        <v/>
      </c>
      <c r="J4919" s="2" t="str">
        <f>IF(ISBLANK(A4919),"",-SUM(I$3:I4919))</f>
        <v/>
      </c>
      <c r="K4919" s="2" t="str">
        <f t="shared" si="617"/>
        <v/>
      </c>
      <c r="L4919" s="7" t="str">
        <f t="shared" si="618"/>
        <v/>
      </c>
      <c r="M4919" s="7" t="str">
        <f>IF(ISBLANK(A4919),"",K4919/($M$1+SUM(K$3:K4918)))</f>
        <v/>
      </c>
      <c r="N4919" t="str">
        <f>IF(ISBLANK(A4919),"",IF(H4920=0,NETWORKDAYS($H$3,H4919,holiday!$B$2:$B$10),IF(DAY(H4919)&lt;DAY(H4920),NETWORKDAYS($H$3,H4919,holiday!$B$2:$B$10),0)))</f>
        <v/>
      </c>
      <c r="O4919" t="str">
        <f>IF(ISBLANK(A4919),"",SUMIF($A$3:$A4919,O$2,$B$3:$B4919))</f>
        <v/>
      </c>
      <c r="P4919" t="str">
        <f>IF(ISBLANK(A4919),"",SUMIF($A$3:$A4919,P$2,$B$3:$B4919))</f>
        <v/>
      </c>
      <c r="Q4919" t="str">
        <f>IF(ISBLANK(A4919),"",SUMIF($A$3:$A4919,Q$2,$B$3:$B4919))</f>
        <v/>
      </c>
      <c r="R4919" t="str">
        <f>IF(ISBLANK(A4919),"",SUMIF($A$3:$A4919,R$2,$B$3:$B4919))</f>
        <v/>
      </c>
      <c r="T4919" s="2" t="str">
        <f t="shared" si="619"/>
        <v/>
      </c>
      <c r="U4919" s="2" t="str">
        <f t="shared" si="620"/>
        <v/>
      </c>
      <c r="V4919" s="2" t="str">
        <f t="shared" si="621"/>
        <v/>
      </c>
      <c r="W4919" s="2" t="str">
        <f t="shared" si="622"/>
        <v/>
      </c>
    </row>
    <row r="4920" spans="8:23" x14ac:dyDescent="0.3">
      <c r="H4920" s="12">
        <f t="shared" si="615"/>
        <v>0</v>
      </c>
      <c r="I4920" s="2" t="str">
        <f t="shared" si="616"/>
        <v/>
      </c>
      <c r="J4920" s="2" t="str">
        <f>IF(ISBLANK(A4920),"",-SUM(I$3:I4920))</f>
        <v/>
      </c>
      <c r="K4920" s="2" t="str">
        <f t="shared" si="617"/>
        <v/>
      </c>
      <c r="L4920" s="7" t="str">
        <f t="shared" si="618"/>
        <v/>
      </c>
      <c r="M4920" s="7" t="str">
        <f>IF(ISBLANK(A4920),"",K4920/($M$1+SUM(K$3:K4919)))</f>
        <v/>
      </c>
      <c r="N4920" t="str">
        <f>IF(ISBLANK(A4920),"",IF(H4921=0,NETWORKDAYS($H$3,H4920,holiday!$B$2:$B$10),IF(DAY(H4920)&lt;DAY(H4921),NETWORKDAYS($H$3,H4920,holiday!$B$2:$B$10),0)))</f>
        <v/>
      </c>
      <c r="O4920" t="str">
        <f>IF(ISBLANK(A4920),"",SUMIF($A$3:$A4920,O$2,$B$3:$B4920))</f>
        <v/>
      </c>
      <c r="P4920" t="str">
        <f>IF(ISBLANK(A4920),"",SUMIF($A$3:$A4920,P$2,$B$3:$B4920))</f>
        <v/>
      </c>
      <c r="Q4920" t="str">
        <f>IF(ISBLANK(A4920),"",SUMIF($A$3:$A4920,Q$2,$B$3:$B4920))</f>
        <v/>
      </c>
      <c r="R4920" t="str">
        <f>IF(ISBLANK(A4920),"",SUMIF($A$3:$A4920,R$2,$B$3:$B4920))</f>
        <v/>
      </c>
      <c r="T4920" s="2" t="str">
        <f t="shared" si="619"/>
        <v/>
      </c>
      <c r="U4920" s="2" t="str">
        <f t="shared" si="620"/>
        <v/>
      </c>
      <c r="V4920" s="2" t="str">
        <f t="shared" si="621"/>
        <v/>
      </c>
      <c r="W4920" s="2" t="str">
        <f t="shared" si="622"/>
        <v/>
      </c>
    </row>
    <row r="4921" spans="8:23" x14ac:dyDescent="0.3">
      <c r="H4921" s="12">
        <f t="shared" si="615"/>
        <v>0</v>
      </c>
      <c r="I4921" s="2" t="str">
        <f t="shared" si="616"/>
        <v/>
      </c>
      <c r="J4921" s="2" t="str">
        <f>IF(ISBLANK(A4921),"",-SUM(I$3:I4921))</f>
        <v/>
      </c>
      <c r="K4921" s="2" t="str">
        <f t="shared" si="617"/>
        <v/>
      </c>
      <c r="L4921" s="7" t="str">
        <f t="shared" si="618"/>
        <v/>
      </c>
      <c r="M4921" s="7" t="str">
        <f>IF(ISBLANK(A4921),"",K4921/($M$1+SUM(K$3:K4920)))</f>
        <v/>
      </c>
      <c r="N4921" t="str">
        <f>IF(ISBLANK(A4921),"",IF(H4922=0,NETWORKDAYS($H$3,H4921,holiday!$B$2:$B$10),IF(DAY(H4921)&lt;DAY(H4922),NETWORKDAYS($H$3,H4921,holiday!$B$2:$B$10),0)))</f>
        <v/>
      </c>
      <c r="O4921" t="str">
        <f>IF(ISBLANK(A4921),"",SUMIF($A$3:$A4921,O$2,$B$3:$B4921))</f>
        <v/>
      </c>
      <c r="P4921" t="str">
        <f>IF(ISBLANK(A4921),"",SUMIF($A$3:$A4921,P$2,$B$3:$B4921))</f>
        <v/>
      </c>
      <c r="Q4921" t="str">
        <f>IF(ISBLANK(A4921),"",SUMIF($A$3:$A4921,Q$2,$B$3:$B4921))</f>
        <v/>
      </c>
      <c r="R4921" t="str">
        <f>IF(ISBLANK(A4921),"",SUMIF($A$3:$A4921,R$2,$B$3:$B4921))</f>
        <v/>
      </c>
      <c r="T4921" s="2" t="str">
        <f t="shared" si="619"/>
        <v/>
      </c>
      <c r="U4921" s="2" t="str">
        <f t="shared" si="620"/>
        <v/>
      </c>
      <c r="V4921" s="2" t="str">
        <f t="shared" si="621"/>
        <v/>
      </c>
      <c r="W4921" s="2" t="str">
        <f t="shared" si="622"/>
        <v/>
      </c>
    </row>
    <row r="4922" spans="8:23" x14ac:dyDescent="0.3">
      <c r="H4922" s="12">
        <f t="shared" si="615"/>
        <v>0</v>
      </c>
      <c r="I4922" s="2" t="str">
        <f t="shared" si="616"/>
        <v/>
      </c>
      <c r="J4922" s="2" t="str">
        <f>IF(ISBLANK(A4922),"",-SUM(I$3:I4922))</f>
        <v/>
      </c>
      <c r="K4922" s="2" t="str">
        <f t="shared" si="617"/>
        <v/>
      </c>
      <c r="L4922" s="7" t="str">
        <f t="shared" si="618"/>
        <v/>
      </c>
      <c r="M4922" s="7" t="str">
        <f>IF(ISBLANK(A4922),"",K4922/($M$1+SUM(K$3:K4921)))</f>
        <v/>
      </c>
      <c r="N4922" t="str">
        <f>IF(ISBLANK(A4922),"",IF(H4923=0,NETWORKDAYS($H$3,H4922,holiday!$B$2:$B$10),IF(DAY(H4922)&lt;DAY(H4923),NETWORKDAYS($H$3,H4922,holiday!$B$2:$B$10),0)))</f>
        <v/>
      </c>
      <c r="O4922" t="str">
        <f>IF(ISBLANK(A4922),"",SUMIF($A$3:$A4922,O$2,$B$3:$B4922))</f>
        <v/>
      </c>
      <c r="P4922" t="str">
        <f>IF(ISBLANK(A4922),"",SUMIF($A$3:$A4922,P$2,$B$3:$B4922))</f>
        <v/>
      </c>
      <c r="Q4922" t="str">
        <f>IF(ISBLANK(A4922),"",SUMIF($A$3:$A4922,Q$2,$B$3:$B4922))</f>
        <v/>
      </c>
      <c r="R4922" t="str">
        <f>IF(ISBLANK(A4922),"",SUMIF($A$3:$A4922,R$2,$B$3:$B4922))</f>
        <v/>
      </c>
      <c r="T4922" s="2" t="str">
        <f t="shared" si="619"/>
        <v/>
      </c>
      <c r="U4922" s="2" t="str">
        <f t="shared" si="620"/>
        <v/>
      </c>
      <c r="V4922" s="2" t="str">
        <f t="shared" si="621"/>
        <v/>
      </c>
      <c r="W4922" s="2" t="str">
        <f t="shared" si="622"/>
        <v/>
      </c>
    </row>
    <row r="4923" spans="8:23" x14ac:dyDescent="0.3">
      <c r="H4923" s="12">
        <f t="shared" si="615"/>
        <v>0</v>
      </c>
      <c r="I4923" s="2" t="str">
        <f t="shared" si="616"/>
        <v/>
      </c>
      <c r="J4923" s="2" t="str">
        <f>IF(ISBLANK(A4923),"",-SUM(I$3:I4923))</f>
        <v/>
      </c>
      <c r="K4923" s="2" t="str">
        <f t="shared" si="617"/>
        <v/>
      </c>
      <c r="L4923" s="7" t="str">
        <f t="shared" si="618"/>
        <v/>
      </c>
      <c r="M4923" s="7" t="str">
        <f>IF(ISBLANK(A4923),"",K4923/($M$1+SUM(K$3:K4922)))</f>
        <v/>
      </c>
      <c r="N4923" t="str">
        <f>IF(ISBLANK(A4923),"",IF(H4924=0,NETWORKDAYS($H$3,H4923,holiday!$B$2:$B$10),IF(DAY(H4923)&lt;DAY(H4924),NETWORKDAYS($H$3,H4923,holiday!$B$2:$B$10),0)))</f>
        <v/>
      </c>
      <c r="O4923" t="str">
        <f>IF(ISBLANK(A4923),"",SUMIF($A$3:$A4923,O$2,$B$3:$B4923))</f>
        <v/>
      </c>
      <c r="P4923" t="str">
        <f>IF(ISBLANK(A4923),"",SUMIF($A$3:$A4923,P$2,$B$3:$B4923))</f>
        <v/>
      </c>
      <c r="Q4923" t="str">
        <f>IF(ISBLANK(A4923),"",SUMIF($A$3:$A4923,Q$2,$B$3:$B4923))</f>
        <v/>
      </c>
      <c r="R4923" t="str">
        <f>IF(ISBLANK(A4923),"",SUMIF($A$3:$A4923,R$2,$B$3:$B4923))</f>
        <v/>
      </c>
      <c r="T4923" s="2" t="str">
        <f t="shared" si="619"/>
        <v/>
      </c>
      <c r="U4923" s="2" t="str">
        <f t="shared" si="620"/>
        <v/>
      </c>
      <c r="V4923" s="2" t="str">
        <f t="shared" si="621"/>
        <v/>
      </c>
      <c r="W4923" s="2" t="str">
        <f t="shared" si="622"/>
        <v/>
      </c>
    </row>
    <row r="4924" spans="8:23" x14ac:dyDescent="0.3">
      <c r="H4924" s="12">
        <f t="shared" si="615"/>
        <v>0</v>
      </c>
      <c r="I4924" s="2" t="str">
        <f t="shared" si="616"/>
        <v/>
      </c>
      <c r="J4924" s="2" t="str">
        <f>IF(ISBLANK(A4924),"",-SUM(I$3:I4924))</f>
        <v/>
      </c>
      <c r="K4924" s="2" t="str">
        <f t="shared" si="617"/>
        <v/>
      </c>
      <c r="L4924" s="7" t="str">
        <f t="shared" si="618"/>
        <v/>
      </c>
      <c r="M4924" s="7" t="str">
        <f>IF(ISBLANK(A4924),"",K4924/($M$1+SUM(K$3:K4923)))</f>
        <v/>
      </c>
      <c r="N4924" t="str">
        <f>IF(ISBLANK(A4924),"",IF(H4925=0,NETWORKDAYS($H$3,H4924,holiday!$B$2:$B$10),IF(DAY(H4924)&lt;DAY(H4925),NETWORKDAYS($H$3,H4924,holiday!$B$2:$B$10),0)))</f>
        <v/>
      </c>
      <c r="O4924" t="str">
        <f>IF(ISBLANK(A4924),"",SUMIF($A$3:$A4924,O$2,$B$3:$B4924))</f>
        <v/>
      </c>
      <c r="P4924" t="str">
        <f>IF(ISBLANK(A4924),"",SUMIF($A$3:$A4924,P$2,$B$3:$B4924))</f>
        <v/>
      </c>
      <c r="Q4924" t="str">
        <f>IF(ISBLANK(A4924),"",SUMIF($A$3:$A4924,Q$2,$B$3:$B4924))</f>
        <v/>
      </c>
      <c r="R4924" t="str">
        <f>IF(ISBLANK(A4924),"",SUMIF($A$3:$A4924,R$2,$B$3:$B4924))</f>
        <v/>
      </c>
      <c r="T4924" s="2" t="str">
        <f t="shared" si="619"/>
        <v/>
      </c>
      <c r="U4924" s="2" t="str">
        <f t="shared" si="620"/>
        <v/>
      </c>
      <c r="V4924" s="2" t="str">
        <f t="shared" si="621"/>
        <v/>
      </c>
      <c r="W4924" s="2" t="str">
        <f t="shared" si="622"/>
        <v/>
      </c>
    </row>
    <row r="4925" spans="8:23" x14ac:dyDescent="0.3">
      <c r="H4925" s="12">
        <f t="shared" si="615"/>
        <v>0</v>
      </c>
      <c r="I4925" s="2" t="str">
        <f t="shared" si="616"/>
        <v/>
      </c>
      <c r="J4925" s="2" t="str">
        <f>IF(ISBLANK(A4925),"",-SUM(I$3:I4925))</f>
        <v/>
      </c>
      <c r="K4925" s="2" t="str">
        <f t="shared" si="617"/>
        <v/>
      </c>
      <c r="L4925" s="7" t="str">
        <f t="shared" si="618"/>
        <v/>
      </c>
      <c r="M4925" s="7" t="str">
        <f>IF(ISBLANK(A4925),"",K4925/($M$1+SUM(K$3:K4924)))</f>
        <v/>
      </c>
      <c r="N4925" t="str">
        <f>IF(ISBLANK(A4925),"",IF(H4926=0,NETWORKDAYS($H$3,H4925,holiday!$B$2:$B$10),IF(DAY(H4925)&lt;DAY(H4926),NETWORKDAYS($H$3,H4925,holiday!$B$2:$B$10),0)))</f>
        <v/>
      </c>
      <c r="O4925" t="str">
        <f>IF(ISBLANK(A4925),"",SUMIF($A$3:$A4925,O$2,$B$3:$B4925))</f>
        <v/>
      </c>
      <c r="P4925" t="str">
        <f>IF(ISBLANK(A4925),"",SUMIF($A$3:$A4925,P$2,$B$3:$B4925))</f>
        <v/>
      </c>
      <c r="Q4925" t="str">
        <f>IF(ISBLANK(A4925),"",SUMIF($A$3:$A4925,Q$2,$B$3:$B4925))</f>
        <v/>
      </c>
      <c r="R4925" t="str">
        <f>IF(ISBLANK(A4925),"",SUMIF($A$3:$A4925,R$2,$B$3:$B4925))</f>
        <v/>
      </c>
      <c r="T4925" s="2" t="str">
        <f t="shared" si="619"/>
        <v/>
      </c>
      <c r="U4925" s="2" t="str">
        <f t="shared" si="620"/>
        <v/>
      </c>
      <c r="V4925" s="2" t="str">
        <f t="shared" si="621"/>
        <v/>
      </c>
      <c r="W4925" s="2" t="str">
        <f t="shared" si="622"/>
        <v/>
      </c>
    </row>
    <row r="4926" spans="8:23" x14ac:dyDescent="0.3">
      <c r="H4926" s="12">
        <f t="shared" si="615"/>
        <v>0</v>
      </c>
      <c r="I4926" s="2" t="str">
        <f t="shared" si="616"/>
        <v/>
      </c>
      <c r="J4926" s="2" t="str">
        <f>IF(ISBLANK(A4926),"",-SUM(I$3:I4926))</f>
        <v/>
      </c>
      <c r="K4926" s="2" t="str">
        <f t="shared" si="617"/>
        <v/>
      </c>
      <c r="L4926" s="7" t="str">
        <f t="shared" si="618"/>
        <v/>
      </c>
      <c r="M4926" s="7" t="str">
        <f>IF(ISBLANK(A4926),"",K4926/($M$1+SUM(K$3:K4925)))</f>
        <v/>
      </c>
      <c r="N4926" t="str">
        <f>IF(ISBLANK(A4926),"",IF(H4927=0,NETWORKDAYS($H$3,H4926,holiday!$B$2:$B$10),IF(DAY(H4926)&lt;DAY(H4927),NETWORKDAYS($H$3,H4926,holiday!$B$2:$B$10),0)))</f>
        <v/>
      </c>
      <c r="O4926" t="str">
        <f>IF(ISBLANK(A4926),"",SUMIF($A$3:$A4926,O$2,$B$3:$B4926))</f>
        <v/>
      </c>
      <c r="P4926" t="str">
        <f>IF(ISBLANK(A4926),"",SUMIF($A$3:$A4926,P$2,$B$3:$B4926))</f>
        <v/>
      </c>
      <c r="Q4926" t="str">
        <f>IF(ISBLANK(A4926),"",SUMIF($A$3:$A4926,Q$2,$B$3:$B4926))</f>
        <v/>
      </c>
      <c r="R4926" t="str">
        <f>IF(ISBLANK(A4926),"",SUMIF($A$3:$A4926,R$2,$B$3:$B4926))</f>
        <v/>
      </c>
      <c r="T4926" s="2" t="str">
        <f t="shared" si="619"/>
        <v/>
      </c>
      <c r="U4926" s="2" t="str">
        <f t="shared" si="620"/>
        <v/>
      </c>
      <c r="V4926" s="2" t="str">
        <f t="shared" si="621"/>
        <v/>
      </c>
      <c r="W4926" s="2" t="str">
        <f t="shared" si="622"/>
        <v/>
      </c>
    </row>
    <row r="4927" spans="8:23" x14ac:dyDescent="0.3">
      <c r="H4927" s="12">
        <f t="shared" si="615"/>
        <v>0</v>
      </c>
      <c r="I4927" s="2" t="str">
        <f t="shared" si="616"/>
        <v/>
      </c>
      <c r="J4927" s="2" t="str">
        <f>IF(ISBLANK(A4927),"",-SUM(I$3:I4927))</f>
        <v/>
      </c>
      <c r="K4927" s="2" t="str">
        <f t="shared" si="617"/>
        <v/>
      </c>
      <c r="L4927" s="7" t="str">
        <f t="shared" si="618"/>
        <v/>
      </c>
      <c r="M4927" s="7" t="str">
        <f>IF(ISBLANK(A4927),"",K4927/($M$1+SUM(K$3:K4926)))</f>
        <v/>
      </c>
      <c r="N4927" t="str">
        <f>IF(ISBLANK(A4927),"",IF(H4928=0,NETWORKDAYS($H$3,H4927,holiday!$B$2:$B$10),IF(DAY(H4927)&lt;DAY(H4928),NETWORKDAYS($H$3,H4927,holiday!$B$2:$B$10),0)))</f>
        <v/>
      </c>
      <c r="O4927" t="str">
        <f>IF(ISBLANK(A4927),"",SUMIF($A$3:$A4927,O$2,$B$3:$B4927))</f>
        <v/>
      </c>
      <c r="P4927" t="str">
        <f>IF(ISBLANK(A4927),"",SUMIF($A$3:$A4927,P$2,$B$3:$B4927))</f>
        <v/>
      </c>
      <c r="Q4927" t="str">
        <f>IF(ISBLANK(A4927),"",SUMIF($A$3:$A4927,Q$2,$B$3:$B4927))</f>
        <v/>
      </c>
      <c r="R4927" t="str">
        <f>IF(ISBLANK(A4927),"",SUMIF($A$3:$A4927,R$2,$B$3:$B4927))</f>
        <v/>
      </c>
      <c r="T4927" s="2" t="str">
        <f t="shared" si="619"/>
        <v/>
      </c>
      <c r="U4927" s="2" t="str">
        <f t="shared" si="620"/>
        <v/>
      </c>
      <c r="V4927" s="2" t="str">
        <f t="shared" si="621"/>
        <v/>
      </c>
      <c r="W4927" s="2" t="str">
        <f t="shared" si="622"/>
        <v/>
      </c>
    </row>
    <row r="4928" spans="8:23" x14ac:dyDescent="0.3">
      <c r="H4928" s="12">
        <f t="shared" si="615"/>
        <v>0</v>
      </c>
      <c r="I4928" s="2" t="str">
        <f t="shared" si="616"/>
        <v/>
      </c>
      <c r="J4928" s="2" t="str">
        <f>IF(ISBLANK(A4928),"",-SUM(I$3:I4928))</f>
        <v/>
      </c>
      <c r="K4928" s="2" t="str">
        <f t="shared" si="617"/>
        <v/>
      </c>
      <c r="L4928" s="7" t="str">
        <f t="shared" si="618"/>
        <v/>
      </c>
      <c r="M4928" s="7" t="str">
        <f>IF(ISBLANK(A4928),"",K4928/($M$1+SUM(K$3:K4927)))</f>
        <v/>
      </c>
      <c r="N4928" t="str">
        <f>IF(ISBLANK(A4928),"",IF(H4929=0,NETWORKDAYS($H$3,H4928,holiday!$B$2:$B$10),IF(DAY(H4928)&lt;DAY(H4929),NETWORKDAYS($H$3,H4928,holiday!$B$2:$B$10),0)))</f>
        <v/>
      </c>
      <c r="O4928" t="str">
        <f>IF(ISBLANK(A4928),"",SUMIF($A$3:$A4928,O$2,$B$3:$B4928))</f>
        <v/>
      </c>
      <c r="P4928" t="str">
        <f>IF(ISBLANK(A4928),"",SUMIF($A$3:$A4928,P$2,$B$3:$B4928))</f>
        <v/>
      </c>
      <c r="Q4928" t="str">
        <f>IF(ISBLANK(A4928),"",SUMIF($A$3:$A4928,Q$2,$B$3:$B4928))</f>
        <v/>
      </c>
      <c r="R4928" t="str">
        <f>IF(ISBLANK(A4928),"",SUMIF($A$3:$A4928,R$2,$B$3:$B4928))</f>
        <v/>
      </c>
      <c r="T4928" s="2" t="str">
        <f t="shared" si="619"/>
        <v/>
      </c>
      <c r="U4928" s="2" t="str">
        <f t="shared" si="620"/>
        <v/>
      </c>
      <c r="V4928" s="2" t="str">
        <f t="shared" si="621"/>
        <v/>
      </c>
      <c r="W4928" s="2" t="str">
        <f t="shared" si="622"/>
        <v/>
      </c>
    </row>
    <row r="4929" spans="8:23" x14ac:dyDescent="0.3">
      <c r="H4929" s="12">
        <f t="shared" si="615"/>
        <v>0</v>
      </c>
      <c r="I4929" s="2" t="str">
        <f t="shared" si="616"/>
        <v/>
      </c>
      <c r="J4929" s="2" t="str">
        <f>IF(ISBLANK(A4929),"",-SUM(I$3:I4929))</f>
        <v/>
      </c>
      <c r="K4929" s="2" t="str">
        <f t="shared" si="617"/>
        <v/>
      </c>
      <c r="L4929" s="7" t="str">
        <f t="shared" si="618"/>
        <v/>
      </c>
      <c r="M4929" s="7" t="str">
        <f>IF(ISBLANK(A4929),"",K4929/($M$1+SUM(K$3:K4928)))</f>
        <v/>
      </c>
      <c r="N4929" t="str">
        <f>IF(ISBLANK(A4929),"",IF(H4930=0,NETWORKDAYS($H$3,H4929,holiday!$B$2:$B$10),IF(DAY(H4929)&lt;DAY(H4930),NETWORKDAYS($H$3,H4929,holiday!$B$2:$B$10),0)))</f>
        <v/>
      </c>
      <c r="O4929" t="str">
        <f>IF(ISBLANK(A4929),"",SUMIF($A$3:$A4929,O$2,$B$3:$B4929))</f>
        <v/>
      </c>
      <c r="P4929" t="str">
        <f>IF(ISBLANK(A4929),"",SUMIF($A$3:$A4929,P$2,$B$3:$B4929))</f>
        <v/>
      </c>
      <c r="Q4929" t="str">
        <f>IF(ISBLANK(A4929),"",SUMIF($A$3:$A4929,Q$2,$B$3:$B4929))</f>
        <v/>
      </c>
      <c r="R4929" t="str">
        <f>IF(ISBLANK(A4929),"",SUMIF($A$3:$A4929,R$2,$B$3:$B4929))</f>
        <v/>
      </c>
      <c r="T4929" s="2" t="str">
        <f t="shared" si="619"/>
        <v/>
      </c>
      <c r="U4929" s="2" t="str">
        <f t="shared" si="620"/>
        <v/>
      </c>
      <c r="V4929" s="2" t="str">
        <f t="shared" si="621"/>
        <v/>
      </c>
      <c r="W4929" s="2" t="str">
        <f t="shared" si="622"/>
        <v/>
      </c>
    </row>
    <row r="4930" spans="8:23" x14ac:dyDescent="0.3">
      <c r="H4930" s="12">
        <f t="shared" si="615"/>
        <v>0</v>
      </c>
      <c r="I4930" s="2" t="str">
        <f t="shared" si="616"/>
        <v/>
      </c>
      <c r="J4930" s="2" t="str">
        <f>IF(ISBLANK(A4930),"",-SUM(I$3:I4930))</f>
        <v/>
      </c>
      <c r="K4930" s="2" t="str">
        <f t="shared" si="617"/>
        <v/>
      </c>
      <c r="L4930" s="7" t="str">
        <f t="shared" si="618"/>
        <v/>
      </c>
      <c r="M4930" s="7" t="str">
        <f>IF(ISBLANK(A4930),"",K4930/($M$1+SUM(K$3:K4929)))</f>
        <v/>
      </c>
      <c r="N4930" t="str">
        <f>IF(ISBLANK(A4930),"",IF(H4931=0,NETWORKDAYS($H$3,H4930,holiday!$B$2:$B$10),IF(DAY(H4930)&lt;DAY(H4931),NETWORKDAYS($H$3,H4930,holiday!$B$2:$B$10),0)))</f>
        <v/>
      </c>
      <c r="O4930" t="str">
        <f>IF(ISBLANK(A4930),"",SUMIF($A$3:$A4930,O$2,$B$3:$B4930))</f>
        <v/>
      </c>
      <c r="P4930" t="str">
        <f>IF(ISBLANK(A4930),"",SUMIF($A$3:$A4930,P$2,$B$3:$B4930))</f>
        <v/>
      </c>
      <c r="Q4930" t="str">
        <f>IF(ISBLANK(A4930),"",SUMIF($A$3:$A4930,Q$2,$B$3:$B4930))</f>
        <v/>
      </c>
      <c r="R4930" t="str">
        <f>IF(ISBLANK(A4930),"",SUMIF($A$3:$A4930,R$2,$B$3:$B4930))</f>
        <v/>
      </c>
      <c r="T4930" s="2" t="str">
        <f t="shared" si="619"/>
        <v/>
      </c>
      <c r="U4930" s="2" t="str">
        <f t="shared" si="620"/>
        <v/>
      </c>
      <c r="V4930" s="2" t="str">
        <f t="shared" si="621"/>
        <v/>
      </c>
      <c r="W4930" s="2" t="str">
        <f t="shared" si="622"/>
        <v/>
      </c>
    </row>
    <row r="4931" spans="8:23" x14ac:dyDescent="0.3">
      <c r="H4931" s="12">
        <f t="shared" si="615"/>
        <v>0</v>
      </c>
      <c r="I4931" s="2" t="str">
        <f t="shared" si="616"/>
        <v/>
      </c>
      <c r="J4931" s="2" t="str">
        <f>IF(ISBLANK(A4931),"",-SUM(I$3:I4931))</f>
        <v/>
      </c>
      <c r="K4931" s="2" t="str">
        <f t="shared" si="617"/>
        <v/>
      </c>
      <c r="L4931" s="7" t="str">
        <f t="shared" si="618"/>
        <v/>
      </c>
      <c r="M4931" s="7" t="str">
        <f>IF(ISBLANK(A4931),"",K4931/($M$1+SUM(K$3:K4930)))</f>
        <v/>
      </c>
      <c r="N4931" t="str">
        <f>IF(ISBLANK(A4931),"",IF(H4932=0,NETWORKDAYS($H$3,H4931,holiday!$B$2:$B$10),IF(DAY(H4931)&lt;DAY(H4932),NETWORKDAYS($H$3,H4931,holiday!$B$2:$B$10),0)))</f>
        <v/>
      </c>
      <c r="O4931" t="str">
        <f>IF(ISBLANK(A4931),"",SUMIF($A$3:$A4931,O$2,$B$3:$B4931))</f>
        <v/>
      </c>
      <c r="P4931" t="str">
        <f>IF(ISBLANK(A4931),"",SUMIF($A$3:$A4931,P$2,$B$3:$B4931))</f>
        <v/>
      </c>
      <c r="Q4931" t="str">
        <f>IF(ISBLANK(A4931),"",SUMIF($A$3:$A4931,Q$2,$B$3:$B4931))</f>
        <v/>
      </c>
      <c r="R4931" t="str">
        <f>IF(ISBLANK(A4931),"",SUMIF($A$3:$A4931,R$2,$B$3:$B4931))</f>
        <v/>
      </c>
      <c r="T4931" s="2" t="str">
        <f t="shared" si="619"/>
        <v/>
      </c>
      <c r="U4931" s="2" t="str">
        <f t="shared" si="620"/>
        <v/>
      </c>
      <c r="V4931" s="2" t="str">
        <f t="shared" si="621"/>
        <v/>
      </c>
      <c r="W4931" s="2" t="str">
        <f t="shared" si="622"/>
        <v/>
      </c>
    </row>
    <row r="4932" spans="8:23" x14ac:dyDescent="0.3">
      <c r="H4932" s="12">
        <f t="shared" ref="H4932:H4995" si="623">IF(ISBLANK(D4932),,LEFT(D4932,LEN(D4932)-6)*1)</f>
        <v>0</v>
      </c>
      <c r="I4932" s="2" t="str">
        <f t="shared" si="616"/>
        <v/>
      </c>
      <c r="J4932" s="2" t="str">
        <f>IF(ISBLANK(A4932),"",-SUM(I$3:I4932))</f>
        <v/>
      </c>
      <c r="K4932" s="2" t="str">
        <f t="shared" si="617"/>
        <v/>
      </c>
      <c r="L4932" s="7" t="str">
        <f t="shared" si="618"/>
        <v/>
      </c>
      <c r="M4932" s="7" t="str">
        <f>IF(ISBLANK(A4932),"",K4932/($M$1+SUM(K$3:K4931)))</f>
        <v/>
      </c>
      <c r="N4932" t="str">
        <f>IF(ISBLANK(A4932),"",IF(H4933=0,NETWORKDAYS($H$3,H4932,holiday!$B$2:$B$10),IF(DAY(H4932)&lt;DAY(H4933),NETWORKDAYS($H$3,H4932,holiday!$B$2:$B$10),0)))</f>
        <v/>
      </c>
      <c r="O4932" t="str">
        <f>IF(ISBLANK(A4932),"",SUMIF($A$3:$A4932,O$2,$B$3:$B4932))</f>
        <v/>
      </c>
      <c r="P4932" t="str">
        <f>IF(ISBLANK(A4932),"",SUMIF($A$3:$A4932,P$2,$B$3:$B4932))</f>
        <v/>
      </c>
      <c r="Q4932" t="str">
        <f>IF(ISBLANK(A4932),"",SUMIF($A$3:$A4932,Q$2,$B$3:$B4932))</f>
        <v/>
      </c>
      <c r="R4932" t="str">
        <f>IF(ISBLANK(A4932),"",SUMIF($A$3:$A4932,R$2,$B$3:$B4932))</f>
        <v/>
      </c>
      <c r="T4932" s="2" t="str">
        <f t="shared" si="619"/>
        <v/>
      </c>
      <c r="U4932" s="2" t="str">
        <f t="shared" si="620"/>
        <v/>
      </c>
      <c r="V4932" s="2" t="str">
        <f t="shared" si="621"/>
        <v/>
      </c>
      <c r="W4932" s="2" t="str">
        <f t="shared" si="622"/>
        <v/>
      </c>
    </row>
    <row r="4933" spans="8:23" x14ac:dyDescent="0.3">
      <c r="H4933" s="12">
        <f t="shared" si="623"/>
        <v>0</v>
      </c>
      <c r="I4933" s="2" t="str">
        <f t="shared" si="616"/>
        <v/>
      </c>
      <c r="J4933" s="2" t="str">
        <f>IF(ISBLANK(A4933),"",-SUM(I$3:I4933))</f>
        <v/>
      </c>
      <c r="K4933" s="2" t="str">
        <f t="shared" si="617"/>
        <v/>
      </c>
      <c r="L4933" s="7" t="str">
        <f t="shared" si="618"/>
        <v/>
      </c>
      <c r="M4933" s="7" t="str">
        <f>IF(ISBLANK(A4933),"",K4933/($M$1+SUM(K$3:K4932)))</f>
        <v/>
      </c>
      <c r="N4933" t="str">
        <f>IF(ISBLANK(A4933),"",IF(H4934=0,NETWORKDAYS($H$3,H4933,holiday!$B$2:$B$10),IF(DAY(H4933)&lt;DAY(H4934),NETWORKDAYS($H$3,H4933,holiday!$B$2:$B$10),0)))</f>
        <v/>
      </c>
      <c r="O4933" t="str">
        <f>IF(ISBLANK(A4933),"",SUMIF($A$3:$A4933,O$2,$B$3:$B4933))</f>
        <v/>
      </c>
      <c r="P4933" t="str">
        <f>IF(ISBLANK(A4933),"",SUMIF($A$3:$A4933,P$2,$B$3:$B4933))</f>
        <v/>
      </c>
      <c r="Q4933" t="str">
        <f>IF(ISBLANK(A4933),"",SUMIF($A$3:$A4933,Q$2,$B$3:$B4933))</f>
        <v/>
      </c>
      <c r="R4933" t="str">
        <f>IF(ISBLANK(A4933),"",SUMIF($A$3:$A4933,R$2,$B$3:$B4933))</f>
        <v/>
      </c>
      <c r="T4933" s="2" t="str">
        <f t="shared" si="619"/>
        <v/>
      </c>
      <c r="U4933" s="2" t="str">
        <f t="shared" si="620"/>
        <v/>
      </c>
      <c r="V4933" s="2" t="str">
        <f t="shared" si="621"/>
        <v/>
      </c>
      <c r="W4933" s="2" t="str">
        <f t="shared" si="622"/>
        <v/>
      </c>
    </row>
    <row r="4934" spans="8:23" x14ac:dyDescent="0.3">
      <c r="H4934" s="12">
        <f t="shared" si="623"/>
        <v>0</v>
      </c>
      <c r="I4934" s="2" t="str">
        <f t="shared" si="616"/>
        <v/>
      </c>
      <c r="J4934" s="2" t="str">
        <f>IF(ISBLANK(A4934),"",-SUM(I$3:I4934))</f>
        <v/>
      </c>
      <c r="K4934" s="2" t="str">
        <f t="shared" si="617"/>
        <v/>
      </c>
      <c r="L4934" s="7" t="str">
        <f t="shared" si="618"/>
        <v/>
      </c>
      <c r="M4934" s="7" t="str">
        <f>IF(ISBLANK(A4934),"",K4934/($M$1+SUM(K$3:K4933)))</f>
        <v/>
      </c>
      <c r="N4934" t="str">
        <f>IF(ISBLANK(A4934),"",IF(H4935=0,NETWORKDAYS($H$3,H4934,holiday!$B$2:$B$10),IF(DAY(H4934)&lt;DAY(H4935),NETWORKDAYS($H$3,H4934,holiday!$B$2:$B$10),0)))</f>
        <v/>
      </c>
      <c r="O4934" t="str">
        <f>IF(ISBLANK(A4934),"",SUMIF($A$3:$A4934,O$2,$B$3:$B4934))</f>
        <v/>
      </c>
      <c r="P4934" t="str">
        <f>IF(ISBLANK(A4934),"",SUMIF($A$3:$A4934,P$2,$B$3:$B4934))</f>
        <v/>
      </c>
      <c r="Q4934" t="str">
        <f>IF(ISBLANK(A4934),"",SUMIF($A$3:$A4934,Q$2,$B$3:$B4934))</f>
        <v/>
      </c>
      <c r="R4934" t="str">
        <f>IF(ISBLANK(A4934),"",SUMIF($A$3:$A4934,R$2,$B$3:$B4934))</f>
        <v/>
      </c>
      <c r="T4934" s="2" t="str">
        <f t="shared" si="619"/>
        <v/>
      </c>
      <c r="U4934" s="2" t="str">
        <f t="shared" si="620"/>
        <v/>
      </c>
      <c r="V4934" s="2" t="str">
        <f t="shared" si="621"/>
        <v/>
      </c>
      <c r="W4934" s="2" t="str">
        <f t="shared" si="622"/>
        <v/>
      </c>
    </row>
    <row r="4935" spans="8:23" x14ac:dyDescent="0.3">
      <c r="H4935" s="12">
        <f t="shared" si="623"/>
        <v>0</v>
      </c>
      <c r="I4935" s="2" t="str">
        <f t="shared" si="616"/>
        <v/>
      </c>
      <c r="J4935" s="2" t="str">
        <f>IF(ISBLANK(A4935),"",-SUM(I$3:I4935))</f>
        <v/>
      </c>
      <c r="K4935" s="2" t="str">
        <f t="shared" si="617"/>
        <v/>
      </c>
      <c r="L4935" s="7" t="str">
        <f t="shared" si="618"/>
        <v/>
      </c>
      <c r="M4935" s="7" t="str">
        <f>IF(ISBLANK(A4935),"",K4935/($M$1+SUM(K$3:K4934)))</f>
        <v/>
      </c>
      <c r="N4935" t="str">
        <f>IF(ISBLANK(A4935),"",IF(H4936=0,NETWORKDAYS($H$3,H4935,holiday!$B$2:$B$10),IF(DAY(H4935)&lt;DAY(H4936),NETWORKDAYS($H$3,H4935,holiday!$B$2:$B$10),0)))</f>
        <v/>
      </c>
      <c r="O4935" t="str">
        <f>IF(ISBLANK(A4935),"",SUMIF($A$3:$A4935,O$2,$B$3:$B4935))</f>
        <v/>
      </c>
      <c r="P4935" t="str">
        <f>IF(ISBLANK(A4935),"",SUMIF($A$3:$A4935,P$2,$B$3:$B4935))</f>
        <v/>
      </c>
      <c r="Q4935" t="str">
        <f>IF(ISBLANK(A4935),"",SUMIF($A$3:$A4935,Q$2,$B$3:$B4935))</f>
        <v/>
      </c>
      <c r="R4935" t="str">
        <f>IF(ISBLANK(A4935),"",SUMIF($A$3:$A4935,R$2,$B$3:$B4935))</f>
        <v/>
      </c>
      <c r="T4935" s="2" t="str">
        <f t="shared" si="619"/>
        <v/>
      </c>
      <c r="U4935" s="2" t="str">
        <f t="shared" si="620"/>
        <v/>
      </c>
      <c r="V4935" s="2" t="str">
        <f t="shared" si="621"/>
        <v/>
      </c>
      <c r="W4935" s="2" t="str">
        <f t="shared" si="622"/>
        <v/>
      </c>
    </row>
    <row r="4936" spans="8:23" x14ac:dyDescent="0.3">
      <c r="H4936" s="12">
        <f t="shared" si="623"/>
        <v>0</v>
      </c>
      <c r="I4936" s="2" t="str">
        <f t="shared" si="616"/>
        <v/>
      </c>
      <c r="J4936" s="2" t="str">
        <f>IF(ISBLANK(A4936),"",-SUM(I$3:I4936))</f>
        <v/>
      </c>
      <c r="K4936" s="2" t="str">
        <f t="shared" si="617"/>
        <v/>
      </c>
      <c r="L4936" s="7" t="str">
        <f t="shared" si="618"/>
        <v/>
      </c>
      <c r="M4936" s="7" t="str">
        <f>IF(ISBLANK(A4936),"",K4936/($M$1+SUM(K$3:K4935)))</f>
        <v/>
      </c>
      <c r="N4936" t="str">
        <f>IF(ISBLANK(A4936),"",IF(H4937=0,NETWORKDAYS($H$3,H4936,holiday!$B$2:$B$10),IF(DAY(H4936)&lt;DAY(H4937),NETWORKDAYS($H$3,H4936,holiday!$B$2:$B$10),0)))</f>
        <v/>
      </c>
      <c r="O4936" t="str">
        <f>IF(ISBLANK(A4936),"",SUMIF($A$3:$A4936,O$2,$B$3:$B4936))</f>
        <v/>
      </c>
      <c r="P4936" t="str">
        <f>IF(ISBLANK(A4936),"",SUMIF($A$3:$A4936,P$2,$B$3:$B4936))</f>
        <v/>
      </c>
      <c r="Q4936" t="str">
        <f>IF(ISBLANK(A4936),"",SUMIF($A$3:$A4936,Q$2,$B$3:$B4936))</f>
        <v/>
      </c>
      <c r="R4936" t="str">
        <f>IF(ISBLANK(A4936),"",SUMIF($A$3:$A4936,R$2,$B$3:$B4936))</f>
        <v/>
      </c>
      <c r="T4936" s="2" t="str">
        <f t="shared" si="619"/>
        <v/>
      </c>
      <c r="U4936" s="2" t="str">
        <f t="shared" si="620"/>
        <v/>
      </c>
      <c r="V4936" s="2" t="str">
        <f t="shared" si="621"/>
        <v/>
      </c>
      <c r="W4936" s="2" t="str">
        <f t="shared" si="622"/>
        <v/>
      </c>
    </row>
    <row r="4937" spans="8:23" x14ac:dyDescent="0.3">
      <c r="H4937" s="12">
        <f t="shared" si="623"/>
        <v>0</v>
      </c>
      <c r="I4937" s="2" t="str">
        <f t="shared" si="616"/>
        <v/>
      </c>
      <c r="J4937" s="2" t="str">
        <f>IF(ISBLANK(A4937),"",-SUM(I$3:I4937))</f>
        <v/>
      </c>
      <c r="K4937" s="2" t="str">
        <f t="shared" si="617"/>
        <v/>
      </c>
      <c r="L4937" s="7" t="str">
        <f t="shared" si="618"/>
        <v/>
      </c>
      <c r="M4937" s="7" t="str">
        <f>IF(ISBLANK(A4937),"",K4937/($M$1+SUM(K$3:K4936)))</f>
        <v/>
      </c>
      <c r="N4937" t="str">
        <f>IF(ISBLANK(A4937),"",IF(H4938=0,NETWORKDAYS($H$3,H4937,holiday!$B$2:$B$10),IF(DAY(H4937)&lt;DAY(H4938),NETWORKDAYS($H$3,H4937,holiday!$B$2:$B$10),0)))</f>
        <v/>
      </c>
      <c r="O4937" t="str">
        <f>IF(ISBLANK(A4937),"",SUMIF($A$3:$A4937,O$2,$B$3:$B4937))</f>
        <v/>
      </c>
      <c r="P4937" t="str">
        <f>IF(ISBLANK(A4937),"",SUMIF($A$3:$A4937,P$2,$B$3:$B4937))</f>
        <v/>
      </c>
      <c r="Q4937" t="str">
        <f>IF(ISBLANK(A4937),"",SUMIF($A$3:$A4937,Q$2,$B$3:$B4937))</f>
        <v/>
      </c>
      <c r="R4937" t="str">
        <f>IF(ISBLANK(A4937),"",SUMIF($A$3:$A4937,R$2,$B$3:$B4937))</f>
        <v/>
      </c>
      <c r="T4937" s="2" t="str">
        <f t="shared" si="619"/>
        <v/>
      </c>
      <c r="U4937" s="2" t="str">
        <f t="shared" si="620"/>
        <v/>
      </c>
      <c r="V4937" s="2" t="str">
        <f t="shared" si="621"/>
        <v/>
      </c>
      <c r="W4937" s="2" t="str">
        <f t="shared" si="622"/>
        <v/>
      </c>
    </row>
    <row r="4938" spans="8:23" x14ac:dyDescent="0.3">
      <c r="H4938" s="12">
        <f t="shared" si="623"/>
        <v>0</v>
      </c>
      <c r="I4938" s="2" t="str">
        <f t="shared" si="616"/>
        <v/>
      </c>
      <c r="J4938" s="2" t="str">
        <f>IF(ISBLANK(A4938),"",-SUM(I$3:I4938))</f>
        <v/>
      </c>
      <c r="K4938" s="2" t="str">
        <f t="shared" si="617"/>
        <v/>
      </c>
      <c r="L4938" s="7" t="str">
        <f t="shared" si="618"/>
        <v/>
      </c>
      <c r="M4938" s="7" t="str">
        <f>IF(ISBLANK(A4938),"",K4938/($M$1+SUM(K$3:K4937)))</f>
        <v/>
      </c>
      <c r="N4938" t="str">
        <f>IF(ISBLANK(A4938),"",IF(H4939=0,NETWORKDAYS($H$3,H4938,holiday!$B$2:$B$10),IF(DAY(H4938)&lt;DAY(H4939),NETWORKDAYS($H$3,H4938,holiday!$B$2:$B$10),0)))</f>
        <v/>
      </c>
      <c r="O4938" t="str">
        <f>IF(ISBLANK(A4938),"",SUMIF($A$3:$A4938,O$2,$B$3:$B4938))</f>
        <v/>
      </c>
      <c r="P4938" t="str">
        <f>IF(ISBLANK(A4938),"",SUMIF($A$3:$A4938,P$2,$B$3:$B4938))</f>
        <v/>
      </c>
      <c r="Q4938" t="str">
        <f>IF(ISBLANK(A4938),"",SUMIF($A$3:$A4938,Q$2,$B$3:$B4938))</f>
        <v/>
      </c>
      <c r="R4938" t="str">
        <f>IF(ISBLANK(A4938),"",SUMIF($A$3:$A4938,R$2,$B$3:$B4938))</f>
        <v/>
      </c>
      <c r="T4938" s="2" t="str">
        <f t="shared" si="619"/>
        <v/>
      </c>
      <c r="U4938" s="2" t="str">
        <f t="shared" si="620"/>
        <v/>
      </c>
      <c r="V4938" s="2" t="str">
        <f t="shared" si="621"/>
        <v/>
      </c>
      <c r="W4938" s="2" t="str">
        <f t="shared" si="622"/>
        <v/>
      </c>
    </row>
    <row r="4939" spans="8:23" x14ac:dyDescent="0.3">
      <c r="H4939" s="12">
        <f t="shared" si="623"/>
        <v>0</v>
      </c>
      <c r="I4939" s="2" t="str">
        <f t="shared" si="616"/>
        <v/>
      </c>
      <c r="J4939" s="2" t="str">
        <f>IF(ISBLANK(A4939),"",-SUM(I$3:I4939))</f>
        <v/>
      </c>
      <c r="K4939" s="2" t="str">
        <f t="shared" si="617"/>
        <v/>
      </c>
      <c r="L4939" s="7" t="str">
        <f t="shared" si="618"/>
        <v/>
      </c>
      <c r="M4939" s="7" t="str">
        <f>IF(ISBLANK(A4939),"",K4939/($M$1+SUM(K$3:K4938)))</f>
        <v/>
      </c>
      <c r="N4939" t="str">
        <f>IF(ISBLANK(A4939),"",IF(H4940=0,NETWORKDAYS($H$3,H4939,holiday!$B$2:$B$10),IF(DAY(H4939)&lt;DAY(H4940),NETWORKDAYS($H$3,H4939,holiday!$B$2:$B$10),0)))</f>
        <v/>
      </c>
      <c r="O4939" t="str">
        <f>IF(ISBLANK(A4939),"",SUMIF($A$3:$A4939,O$2,$B$3:$B4939))</f>
        <v/>
      </c>
      <c r="P4939" t="str">
        <f>IF(ISBLANK(A4939),"",SUMIF($A$3:$A4939,P$2,$B$3:$B4939))</f>
        <v/>
      </c>
      <c r="Q4939" t="str">
        <f>IF(ISBLANK(A4939),"",SUMIF($A$3:$A4939,Q$2,$B$3:$B4939))</f>
        <v/>
      </c>
      <c r="R4939" t="str">
        <f>IF(ISBLANK(A4939),"",SUMIF($A$3:$A4939,R$2,$B$3:$B4939))</f>
        <v/>
      </c>
      <c r="T4939" s="2" t="str">
        <f t="shared" si="619"/>
        <v/>
      </c>
      <c r="U4939" s="2" t="str">
        <f t="shared" si="620"/>
        <v/>
      </c>
      <c r="V4939" s="2" t="str">
        <f t="shared" si="621"/>
        <v/>
      </c>
      <c r="W4939" s="2" t="str">
        <f t="shared" si="622"/>
        <v/>
      </c>
    </row>
    <row r="4940" spans="8:23" x14ac:dyDescent="0.3">
      <c r="H4940" s="12">
        <f t="shared" si="623"/>
        <v>0</v>
      </c>
      <c r="I4940" s="2" t="str">
        <f t="shared" si="616"/>
        <v/>
      </c>
      <c r="J4940" s="2" t="str">
        <f>IF(ISBLANK(A4940),"",-SUM(I$3:I4940))</f>
        <v/>
      </c>
      <c r="K4940" s="2" t="str">
        <f t="shared" si="617"/>
        <v/>
      </c>
      <c r="L4940" s="7" t="str">
        <f t="shared" si="618"/>
        <v/>
      </c>
      <c r="M4940" s="7" t="str">
        <f>IF(ISBLANK(A4940),"",K4940/($M$1+SUM(K$3:K4939)))</f>
        <v/>
      </c>
      <c r="N4940" t="str">
        <f>IF(ISBLANK(A4940),"",IF(H4941=0,NETWORKDAYS($H$3,H4940,holiday!$B$2:$B$10),IF(DAY(H4940)&lt;DAY(H4941),NETWORKDAYS($H$3,H4940,holiday!$B$2:$B$10),0)))</f>
        <v/>
      </c>
      <c r="O4940" t="str">
        <f>IF(ISBLANK(A4940),"",SUMIF($A$3:$A4940,O$2,$B$3:$B4940))</f>
        <v/>
      </c>
      <c r="P4940" t="str">
        <f>IF(ISBLANK(A4940),"",SUMIF($A$3:$A4940,P$2,$B$3:$B4940))</f>
        <v/>
      </c>
      <c r="Q4940" t="str">
        <f>IF(ISBLANK(A4940),"",SUMIF($A$3:$A4940,Q$2,$B$3:$B4940))</f>
        <v/>
      </c>
      <c r="R4940" t="str">
        <f>IF(ISBLANK(A4940),"",SUMIF($A$3:$A4940,R$2,$B$3:$B4940))</f>
        <v/>
      </c>
      <c r="T4940" s="2" t="str">
        <f t="shared" si="619"/>
        <v/>
      </c>
      <c r="U4940" s="2" t="str">
        <f t="shared" si="620"/>
        <v/>
      </c>
      <c r="V4940" s="2" t="str">
        <f t="shared" si="621"/>
        <v/>
      </c>
      <c r="W4940" s="2" t="str">
        <f t="shared" si="622"/>
        <v/>
      </c>
    </row>
    <row r="4941" spans="8:23" x14ac:dyDescent="0.3">
      <c r="H4941" s="12">
        <f t="shared" si="623"/>
        <v>0</v>
      </c>
      <c r="I4941" s="2" t="str">
        <f t="shared" si="616"/>
        <v/>
      </c>
      <c r="J4941" s="2" t="str">
        <f>IF(ISBLANK(A4941),"",-SUM(I$3:I4941))</f>
        <v/>
      </c>
      <c r="K4941" s="2" t="str">
        <f t="shared" si="617"/>
        <v/>
      </c>
      <c r="L4941" s="7" t="str">
        <f t="shared" si="618"/>
        <v/>
      </c>
      <c r="M4941" s="7" t="str">
        <f>IF(ISBLANK(A4941),"",K4941/($M$1+SUM(K$3:K4940)))</f>
        <v/>
      </c>
      <c r="N4941" t="str">
        <f>IF(ISBLANK(A4941),"",IF(H4942=0,NETWORKDAYS($H$3,H4941,holiday!$B$2:$B$10),IF(DAY(H4941)&lt;DAY(H4942),NETWORKDAYS($H$3,H4941,holiday!$B$2:$B$10),0)))</f>
        <v/>
      </c>
      <c r="O4941" t="str">
        <f>IF(ISBLANK(A4941),"",SUMIF($A$3:$A4941,O$2,$B$3:$B4941))</f>
        <v/>
      </c>
      <c r="P4941" t="str">
        <f>IF(ISBLANK(A4941),"",SUMIF($A$3:$A4941,P$2,$B$3:$B4941))</f>
        <v/>
      </c>
      <c r="Q4941" t="str">
        <f>IF(ISBLANK(A4941),"",SUMIF($A$3:$A4941,Q$2,$B$3:$B4941))</f>
        <v/>
      </c>
      <c r="R4941" t="str">
        <f>IF(ISBLANK(A4941),"",SUMIF($A$3:$A4941,R$2,$B$3:$B4941))</f>
        <v/>
      </c>
      <c r="T4941" s="2" t="str">
        <f t="shared" si="619"/>
        <v/>
      </c>
      <c r="U4941" s="2" t="str">
        <f t="shared" si="620"/>
        <v/>
      </c>
      <c r="V4941" s="2" t="str">
        <f t="shared" si="621"/>
        <v/>
      </c>
      <c r="W4941" s="2" t="str">
        <f t="shared" si="622"/>
        <v/>
      </c>
    </row>
    <row r="4942" spans="8:23" x14ac:dyDescent="0.3">
      <c r="H4942" s="12">
        <f t="shared" si="623"/>
        <v>0</v>
      </c>
      <c r="I4942" s="2" t="str">
        <f t="shared" si="616"/>
        <v/>
      </c>
      <c r="J4942" s="2" t="str">
        <f>IF(ISBLANK(A4942),"",-SUM(I$3:I4942))</f>
        <v/>
      </c>
      <c r="K4942" s="2" t="str">
        <f t="shared" si="617"/>
        <v/>
      </c>
      <c r="L4942" s="7" t="str">
        <f t="shared" si="618"/>
        <v/>
      </c>
      <c r="M4942" s="7" t="str">
        <f>IF(ISBLANK(A4942),"",K4942/($M$1+SUM(K$3:K4941)))</f>
        <v/>
      </c>
      <c r="N4942" t="str">
        <f>IF(ISBLANK(A4942),"",IF(H4943=0,NETWORKDAYS($H$3,H4942,holiday!$B$2:$B$10),IF(DAY(H4942)&lt;DAY(H4943),NETWORKDAYS($H$3,H4942,holiday!$B$2:$B$10),0)))</f>
        <v/>
      </c>
      <c r="O4942" t="str">
        <f>IF(ISBLANK(A4942),"",SUMIF($A$3:$A4942,O$2,$B$3:$B4942))</f>
        <v/>
      </c>
      <c r="P4942" t="str">
        <f>IF(ISBLANK(A4942),"",SUMIF($A$3:$A4942,P$2,$B$3:$B4942))</f>
        <v/>
      </c>
      <c r="Q4942" t="str">
        <f>IF(ISBLANK(A4942),"",SUMIF($A$3:$A4942,Q$2,$B$3:$B4942))</f>
        <v/>
      </c>
      <c r="R4942" t="str">
        <f>IF(ISBLANK(A4942),"",SUMIF($A$3:$A4942,R$2,$B$3:$B4942))</f>
        <v/>
      </c>
      <c r="T4942" s="2" t="str">
        <f t="shared" si="619"/>
        <v/>
      </c>
      <c r="U4942" s="2" t="str">
        <f t="shared" si="620"/>
        <v/>
      </c>
      <c r="V4942" s="2" t="str">
        <f t="shared" si="621"/>
        <v/>
      </c>
      <c r="W4942" s="2" t="str">
        <f t="shared" si="622"/>
        <v/>
      </c>
    </row>
    <row r="4943" spans="8:23" x14ac:dyDescent="0.3">
      <c r="H4943" s="12">
        <f t="shared" si="623"/>
        <v>0</v>
      </c>
      <c r="I4943" s="2" t="str">
        <f t="shared" si="616"/>
        <v/>
      </c>
      <c r="J4943" s="2" t="str">
        <f>IF(ISBLANK(A4943),"",-SUM(I$3:I4943))</f>
        <v/>
      </c>
      <c r="K4943" s="2" t="str">
        <f t="shared" si="617"/>
        <v/>
      </c>
      <c r="L4943" s="7" t="str">
        <f t="shared" si="618"/>
        <v/>
      </c>
      <c r="M4943" s="7" t="str">
        <f>IF(ISBLANK(A4943),"",K4943/($M$1+SUM(K$3:K4942)))</f>
        <v/>
      </c>
      <c r="N4943" t="str">
        <f>IF(ISBLANK(A4943),"",IF(H4944=0,NETWORKDAYS($H$3,H4943,holiday!$B$2:$B$10),IF(DAY(H4943)&lt;DAY(H4944),NETWORKDAYS($H$3,H4943,holiday!$B$2:$B$10),0)))</f>
        <v/>
      </c>
      <c r="O4943" t="str">
        <f>IF(ISBLANK(A4943),"",SUMIF($A$3:$A4943,O$2,$B$3:$B4943))</f>
        <v/>
      </c>
      <c r="P4943" t="str">
        <f>IF(ISBLANK(A4943),"",SUMIF($A$3:$A4943,P$2,$B$3:$B4943))</f>
        <v/>
      </c>
      <c r="Q4943" t="str">
        <f>IF(ISBLANK(A4943),"",SUMIF($A$3:$A4943,Q$2,$B$3:$B4943))</f>
        <v/>
      </c>
      <c r="R4943" t="str">
        <f>IF(ISBLANK(A4943),"",SUMIF($A$3:$A4943,R$2,$B$3:$B4943))</f>
        <v/>
      </c>
      <c r="T4943" s="2" t="str">
        <f t="shared" si="619"/>
        <v/>
      </c>
      <c r="U4943" s="2" t="str">
        <f t="shared" si="620"/>
        <v/>
      </c>
      <c r="V4943" s="2" t="str">
        <f t="shared" si="621"/>
        <v/>
      </c>
      <c r="W4943" s="2" t="str">
        <f t="shared" si="622"/>
        <v/>
      </c>
    </row>
    <row r="4944" spans="8:23" x14ac:dyDescent="0.3">
      <c r="H4944" s="12">
        <f t="shared" si="623"/>
        <v>0</v>
      </c>
      <c r="I4944" s="2" t="str">
        <f t="shared" si="616"/>
        <v/>
      </c>
      <c r="J4944" s="2" t="str">
        <f>IF(ISBLANK(A4944),"",-SUM(I$3:I4944))</f>
        <v/>
      </c>
      <c r="K4944" s="2" t="str">
        <f t="shared" si="617"/>
        <v/>
      </c>
      <c r="L4944" s="7" t="str">
        <f t="shared" si="618"/>
        <v/>
      </c>
      <c r="M4944" s="7" t="str">
        <f>IF(ISBLANK(A4944),"",K4944/($M$1+SUM(K$3:K4943)))</f>
        <v/>
      </c>
      <c r="N4944" t="str">
        <f>IF(ISBLANK(A4944),"",IF(H4945=0,NETWORKDAYS($H$3,H4944,holiday!$B$2:$B$10),IF(DAY(H4944)&lt;DAY(H4945),NETWORKDAYS($H$3,H4944,holiday!$B$2:$B$10),0)))</f>
        <v/>
      </c>
      <c r="O4944" t="str">
        <f>IF(ISBLANK(A4944),"",SUMIF($A$3:$A4944,O$2,$B$3:$B4944))</f>
        <v/>
      </c>
      <c r="P4944" t="str">
        <f>IF(ISBLANK(A4944),"",SUMIF($A$3:$A4944,P$2,$B$3:$B4944))</f>
        <v/>
      </c>
      <c r="Q4944" t="str">
        <f>IF(ISBLANK(A4944),"",SUMIF($A$3:$A4944,Q$2,$B$3:$B4944))</f>
        <v/>
      </c>
      <c r="R4944" t="str">
        <f>IF(ISBLANK(A4944),"",SUMIF($A$3:$A4944,R$2,$B$3:$B4944))</f>
        <v/>
      </c>
      <c r="T4944" s="2" t="str">
        <f t="shared" si="619"/>
        <v/>
      </c>
      <c r="U4944" s="2" t="str">
        <f t="shared" si="620"/>
        <v/>
      </c>
      <c r="V4944" s="2" t="str">
        <f t="shared" si="621"/>
        <v/>
      </c>
      <c r="W4944" s="2" t="str">
        <f t="shared" si="622"/>
        <v/>
      </c>
    </row>
    <row r="4945" spans="8:23" x14ac:dyDescent="0.3">
      <c r="H4945" s="12">
        <f t="shared" si="623"/>
        <v>0</v>
      </c>
      <c r="I4945" s="2" t="str">
        <f t="shared" si="616"/>
        <v/>
      </c>
      <c r="J4945" s="2" t="str">
        <f>IF(ISBLANK(A4945),"",-SUM(I$3:I4945))</f>
        <v/>
      </c>
      <c r="K4945" s="2" t="str">
        <f t="shared" si="617"/>
        <v/>
      </c>
      <c r="L4945" s="7" t="str">
        <f t="shared" si="618"/>
        <v/>
      </c>
      <c r="M4945" s="7" t="str">
        <f>IF(ISBLANK(A4945),"",K4945/($M$1+SUM(K$3:K4944)))</f>
        <v/>
      </c>
      <c r="N4945" t="str">
        <f>IF(ISBLANK(A4945),"",IF(H4946=0,NETWORKDAYS($H$3,H4945,holiday!$B$2:$B$10),IF(DAY(H4945)&lt;DAY(H4946),NETWORKDAYS($H$3,H4945,holiday!$B$2:$B$10),0)))</f>
        <v/>
      </c>
      <c r="O4945" t="str">
        <f>IF(ISBLANK(A4945),"",SUMIF($A$3:$A4945,O$2,$B$3:$B4945))</f>
        <v/>
      </c>
      <c r="P4945" t="str">
        <f>IF(ISBLANK(A4945),"",SUMIF($A$3:$A4945,P$2,$B$3:$B4945))</f>
        <v/>
      </c>
      <c r="Q4945" t="str">
        <f>IF(ISBLANK(A4945),"",SUMIF($A$3:$A4945,Q$2,$B$3:$B4945))</f>
        <v/>
      </c>
      <c r="R4945" t="str">
        <f>IF(ISBLANK(A4945),"",SUMIF($A$3:$A4945,R$2,$B$3:$B4945))</f>
        <v/>
      </c>
      <c r="T4945" s="2" t="str">
        <f t="shared" si="619"/>
        <v/>
      </c>
      <c r="U4945" s="2" t="str">
        <f t="shared" si="620"/>
        <v/>
      </c>
      <c r="V4945" s="2" t="str">
        <f t="shared" si="621"/>
        <v/>
      </c>
      <c r="W4945" s="2" t="str">
        <f t="shared" si="622"/>
        <v/>
      </c>
    </row>
    <row r="4946" spans="8:23" x14ac:dyDescent="0.3">
      <c r="H4946" s="12">
        <f t="shared" si="623"/>
        <v>0</v>
      </c>
      <c r="I4946" s="2" t="str">
        <f t="shared" si="616"/>
        <v/>
      </c>
      <c r="J4946" s="2" t="str">
        <f>IF(ISBLANK(A4946),"",-SUM(I$3:I4946))</f>
        <v/>
      </c>
      <c r="K4946" s="2" t="str">
        <f t="shared" si="617"/>
        <v/>
      </c>
      <c r="L4946" s="7" t="str">
        <f t="shared" si="618"/>
        <v/>
      </c>
      <c r="M4946" s="7" t="str">
        <f>IF(ISBLANK(A4946),"",K4946/($M$1+SUM(K$3:K4945)))</f>
        <v/>
      </c>
      <c r="N4946" t="str">
        <f>IF(ISBLANK(A4946),"",IF(H4947=0,NETWORKDAYS($H$3,H4946,holiday!$B$2:$B$10),IF(DAY(H4946)&lt;DAY(H4947),NETWORKDAYS($H$3,H4946,holiday!$B$2:$B$10),0)))</f>
        <v/>
      </c>
      <c r="O4946" t="str">
        <f>IF(ISBLANK(A4946),"",SUMIF($A$3:$A4946,O$2,$B$3:$B4946))</f>
        <v/>
      </c>
      <c r="P4946" t="str">
        <f>IF(ISBLANK(A4946),"",SUMIF($A$3:$A4946,P$2,$B$3:$B4946))</f>
        <v/>
      </c>
      <c r="Q4946" t="str">
        <f>IF(ISBLANK(A4946),"",SUMIF($A$3:$A4946,Q$2,$B$3:$B4946))</f>
        <v/>
      </c>
      <c r="R4946" t="str">
        <f>IF(ISBLANK(A4946),"",SUMIF($A$3:$A4946,R$2,$B$3:$B4946))</f>
        <v/>
      </c>
      <c r="T4946" s="2" t="str">
        <f t="shared" si="619"/>
        <v/>
      </c>
      <c r="U4946" s="2" t="str">
        <f t="shared" si="620"/>
        <v/>
      </c>
      <c r="V4946" s="2" t="str">
        <f t="shared" si="621"/>
        <v/>
      </c>
      <c r="W4946" s="2" t="str">
        <f t="shared" si="622"/>
        <v/>
      </c>
    </row>
    <row r="4947" spans="8:23" x14ac:dyDescent="0.3">
      <c r="H4947" s="12">
        <f t="shared" si="623"/>
        <v>0</v>
      </c>
      <c r="I4947" s="2" t="str">
        <f t="shared" si="616"/>
        <v/>
      </c>
      <c r="J4947" s="2" t="str">
        <f>IF(ISBLANK(A4947),"",-SUM(I$3:I4947))</f>
        <v/>
      </c>
      <c r="K4947" s="2" t="str">
        <f t="shared" si="617"/>
        <v/>
      </c>
      <c r="L4947" s="7" t="str">
        <f t="shared" si="618"/>
        <v/>
      </c>
      <c r="M4947" s="7" t="str">
        <f>IF(ISBLANK(A4947),"",K4947/($M$1+SUM(K$3:K4946)))</f>
        <v/>
      </c>
      <c r="N4947" t="str">
        <f>IF(ISBLANK(A4947),"",IF(H4948=0,NETWORKDAYS($H$3,H4947,holiday!$B$2:$B$10),IF(DAY(H4947)&lt;DAY(H4948),NETWORKDAYS($H$3,H4947,holiday!$B$2:$B$10),0)))</f>
        <v/>
      </c>
      <c r="O4947" t="str">
        <f>IF(ISBLANK(A4947),"",SUMIF($A$3:$A4947,O$2,$B$3:$B4947))</f>
        <v/>
      </c>
      <c r="P4947" t="str">
        <f>IF(ISBLANK(A4947),"",SUMIF($A$3:$A4947,P$2,$B$3:$B4947))</f>
        <v/>
      </c>
      <c r="Q4947" t="str">
        <f>IF(ISBLANK(A4947),"",SUMIF($A$3:$A4947,Q$2,$B$3:$B4947))</f>
        <v/>
      </c>
      <c r="R4947" t="str">
        <f>IF(ISBLANK(A4947),"",SUMIF($A$3:$A4947,R$2,$B$3:$B4947))</f>
        <v/>
      </c>
      <c r="T4947" s="2" t="str">
        <f t="shared" si="619"/>
        <v/>
      </c>
      <c r="U4947" s="2" t="str">
        <f t="shared" si="620"/>
        <v/>
      </c>
      <c r="V4947" s="2" t="str">
        <f t="shared" si="621"/>
        <v/>
      </c>
      <c r="W4947" s="2" t="str">
        <f t="shared" si="622"/>
        <v/>
      </c>
    </row>
    <row r="4948" spans="8:23" x14ac:dyDescent="0.3">
      <c r="H4948" s="12">
        <f t="shared" si="623"/>
        <v>0</v>
      </c>
      <c r="I4948" s="2" t="str">
        <f t="shared" si="616"/>
        <v/>
      </c>
      <c r="J4948" s="2" t="str">
        <f>IF(ISBLANK(A4948),"",-SUM(I$3:I4948))</f>
        <v/>
      </c>
      <c r="K4948" s="2" t="str">
        <f t="shared" si="617"/>
        <v/>
      </c>
      <c r="L4948" s="7" t="str">
        <f t="shared" si="618"/>
        <v/>
      </c>
      <c r="M4948" s="7" t="str">
        <f>IF(ISBLANK(A4948),"",K4948/($M$1+SUM(K$3:K4947)))</f>
        <v/>
      </c>
      <c r="N4948" t="str">
        <f>IF(ISBLANK(A4948),"",IF(H4949=0,NETWORKDAYS($H$3,H4948,holiday!$B$2:$B$10),IF(DAY(H4948)&lt;DAY(H4949),NETWORKDAYS($H$3,H4948,holiday!$B$2:$B$10),0)))</f>
        <v/>
      </c>
      <c r="O4948" t="str">
        <f>IF(ISBLANK(A4948),"",SUMIF($A$3:$A4948,O$2,$B$3:$B4948))</f>
        <v/>
      </c>
      <c r="P4948" t="str">
        <f>IF(ISBLANK(A4948),"",SUMIF($A$3:$A4948,P$2,$B$3:$B4948))</f>
        <v/>
      </c>
      <c r="Q4948" t="str">
        <f>IF(ISBLANK(A4948),"",SUMIF($A$3:$A4948,Q$2,$B$3:$B4948))</f>
        <v/>
      </c>
      <c r="R4948" t="str">
        <f>IF(ISBLANK(A4948),"",SUMIF($A$3:$A4948,R$2,$B$3:$B4948))</f>
        <v/>
      </c>
      <c r="T4948" s="2" t="str">
        <f t="shared" si="619"/>
        <v/>
      </c>
      <c r="U4948" s="2" t="str">
        <f t="shared" si="620"/>
        <v/>
      </c>
      <c r="V4948" s="2" t="str">
        <f t="shared" si="621"/>
        <v/>
      </c>
      <c r="W4948" s="2" t="str">
        <f t="shared" si="622"/>
        <v/>
      </c>
    </row>
    <row r="4949" spans="8:23" x14ac:dyDescent="0.3">
      <c r="H4949" s="12">
        <f t="shared" si="623"/>
        <v>0</v>
      </c>
      <c r="I4949" s="2" t="str">
        <f t="shared" si="616"/>
        <v/>
      </c>
      <c r="J4949" s="2" t="str">
        <f>IF(ISBLANK(A4949),"",-SUM(I$3:I4949))</f>
        <v/>
      </c>
      <c r="K4949" s="2" t="str">
        <f t="shared" si="617"/>
        <v/>
      </c>
      <c r="L4949" s="7" t="str">
        <f t="shared" si="618"/>
        <v/>
      </c>
      <c r="M4949" s="7" t="str">
        <f>IF(ISBLANK(A4949),"",K4949/($M$1+SUM(K$3:K4948)))</f>
        <v/>
      </c>
      <c r="N4949" t="str">
        <f>IF(ISBLANK(A4949),"",IF(H4950=0,NETWORKDAYS($H$3,H4949,holiday!$B$2:$B$10),IF(DAY(H4949)&lt;DAY(H4950),NETWORKDAYS($H$3,H4949,holiday!$B$2:$B$10),0)))</f>
        <v/>
      </c>
      <c r="O4949" t="str">
        <f>IF(ISBLANK(A4949),"",SUMIF($A$3:$A4949,O$2,$B$3:$B4949))</f>
        <v/>
      </c>
      <c r="P4949" t="str">
        <f>IF(ISBLANK(A4949),"",SUMIF($A$3:$A4949,P$2,$B$3:$B4949))</f>
        <v/>
      </c>
      <c r="Q4949" t="str">
        <f>IF(ISBLANK(A4949),"",SUMIF($A$3:$A4949,Q$2,$B$3:$B4949))</f>
        <v/>
      </c>
      <c r="R4949" t="str">
        <f>IF(ISBLANK(A4949),"",SUMIF($A$3:$A4949,R$2,$B$3:$B4949))</f>
        <v/>
      </c>
      <c r="T4949" s="2" t="str">
        <f t="shared" si="619"/>
        <v/>
      </c>
      <c r="U4949" s="2" t="str">
        <f t="shared" si="620"/>
        <v/>
      </c>
      <c r="V4949" s="2" t="str">
        <f t="shared" si="621"/>
        <v/>
      </c>
      <c r="W4949" s="2" t="str">
        <f t="shared" si="622"/>
        <v/>
      </c>
    </row>
    <row r="4950" spans="8:23" x14ac:dyDescent="0.3">
      <c r="H4950" s="12">
        <f t="shared" si="623"/>
        <v>0</v>
      </c>
      <c r="I4950" s="2" t="str">
        <f t="shared" si="616"/>
        <v/>
      </c>
      <c r="J4950" s="2" t="str">
        <f>IF(ISBLANK(A4950),"",-SUM(I$3:I4950))</f>
        <v/>
      </c>
      <c r="K4950" s="2" t="str">
        <f t="shared" si="617"/>
        <v/>
      </c>
      <c r="L4950" s="7" t="str">
        <f t="shared" si="618"/>
        <v/>
      </c>
      <c r="M4950" s="7" t="str">
        <f>IF(ISBLANK(A4950),"",K4950/($M$1+SUM(K$3:K4949)))</f>
        <v/>
      </c>
      <c r="N4950" t="str">
        <f>IF(ISBLANK(A4950),"",IF(H4951=0,NETWORKDAYS($H$3,H4950,holiday!$B$2:$B$10),IF(DAY(H4950)&lt;DAY(H4951),NETWORKDAYS($H$3,H4950,holiday!$B$2:$B$10),0)))</f>
        <v/>
      </c>
      <c r="O4950" t="str">
        <f>IF(ISBLANK(A4950),"",SUMIF($A$3:$A4950,O$2,$B$3:$B4950))</f>
        <v/>
      </c>
      <c r="P4950" t="str">
        <f>IF(ISBLANK(A4950),"",SUMIF($A$3:$A4950,P$2,$B$3:$B4950))</f>
        <v/>
      </c>
      <c r="Q4950" t="str">
        <f>IF(ISBLANK(A4950),"",SUMIF($A$3:$A4950,Q$2,$B$3:$B4950))</f>
        <v/>
      </c>
      <c r="R4950" t="str">
        <f>IF(ISBLANK(A4950),"",SUMIF($A$3:$A4950,R$2,$B$3:$B4950))</f>
        <v/>
      </c>
      <c r="T4950" s="2" t="str">
        <f t="shared" si="619"/>
        <v/>
      </c>
      <c r="U4950" s="2" t="str">
        <f t="shared" si="620"/>
        <v/>
      </c>
      <c r="V4950" s="2" t="str">
        <f t="shared" si="621"/>
        <v/>
      </c>
      <c r="W4950" s="2" t="str">
        <f t="shared" si="622"/>
        <v/>
      </c>
    </row>
    <row r="4951" spans="8:23" x14ac:dyDescent="0.3">
      <c r="H4951" s="12">
        <f t="shared" si="623"/>
        <v>0</v>
      </c>
      <c r="I4951" s="2" t="str">
        <f t="shared" si="616"/>
        <v/>
      </c>
      <c r="J4951" s="2" t="str">
        <f>IF(ISBLANK(A4951),"",-SUM(I$3:I4951))</f>
        <v/>
      </c>
      <c r="K4951" s="2" t="str">
        <f t="shared" si="617"/>
        <v/>
      </c>
      <c r="L4951" s="7" t="str">
        <f t="shared" si="618"/>
        <v/>
      </c>
      <c r="M4951" s="7" t="str">
        <f>IF(ISBLANK(A4951),"",K4951/($M$1+SUM(K$3:K4950)))</f>
        <v/>
      </c>
      <c r="N4951" t="str">
        <f>IF(ISBLANK(A4951),"",IF(H4952=0,NETWORKDAYS($H$3,H4951,holiday!$B$2:$B$10),IF(DAY(H4951)&lt;DAY(H4952),NETWORKDAYS($H$3,H4951,holiday!$B$2:$B$10),0)))</f>
        <v/>
      </c>
      <c r="O4951" t="str">
        <f>IF(ISBLANK(A4951),"",SUMIF($A$3:$A4951,O$2,$B$3:$B4951))</f>
        <v/>
      </c>
      <c r="P4951" t="str">
        <f>IF(ISBLANK(A4951),"",SUMIF($A$3:$A4951,P$2,$B$3:$B4951))</f>
        <v/>
      </c>
      <c r="Q4951" t="str">
        <f>IF(ISBLANK(A4951),"",SUMIF($A$3:$A4951,Q$2,$B$3:$B4951))</f>
        <v/>
      </c>
      <c r="R4951" t="str">
        <f>IF(ISBLANK(A4951),"",SUMIF($A$3:$A4951,R$2,$B$3:$B4951))</f>
        <v/>
      </c>
      <c r="T4951" s="2" t="str">
        <f t="shared" si="619"/>
        <v/>
      </c>
      <c r="U4951" s="2" t="str">
        <f t="shared" si="620"/>
        <v/>
      </c>
      <c r="V4951" s="2" t="str">
        <f t="shared" si="621"/>
        <v/>
      </c>
      <c r="W4951" s="2" t="str">
        <f t="shared" si="622"/>
        <v/>
      </c>
    </row>
    <row r="4952" spans="8:23" x14ac:dyDescent="0.3">
      <c r="H4952" s="12">
        <f t="shared" si="623"/>
        <v>0</v>
      </c>
      <c r="I4952" s="2" t="str">
        <f t="shared" si="616"/>
        <v/>
      </c>
      <c r="J4952" s="2" t="str">
        <f>IF(ISBLANK(A4952),"",-SUM(I$3:I4952))</f>
        <v/>
      </c>
      <c r="K4952" s="2" t="str">
        <f t="shared" si="617"/>
        <v/>
      </c>
      <c r="L4952" s="7" t="str">
        <f t="shared" si="618"/>
        <v/>
      </c>
      <c r="M4952" s="7" t="str">
        <f>IF(ISBLANK(A4952),"",K4952/($M$1+SUM(K$3:K4951)))</f>
        <v/>
      </c>
      <c r="N4952" t="str">
        <f>IF(ISBLANK(A4952),"",IF(H4953=0,NETWORKDAYS($H$3,H4952,holiday!$B$2:$B$10),IF(DAY(H4952)&lt;DAY(H4953),NETWORKDAYS($H$3,H4952,holiday!$B$2:$B$10),0)))</f>
        <v/>
      </c>
      <c r="O4952" t="str">
        <f>IF(ISBLANK(A4952),"",SUMIF($A$3:$A4952,O$2,$B$3:$B4952))</f>
        <v/>
      </c>
      <c r="P4952" t="str">
        <f>IF(ISBLANK(A4952),"",SUMIF($A$3:$A4952,P$2,$B$3:$B4952))</f>
        <v/>
      </c>
      <c r="Q4952" t="str">
        <f>IF(ISBLANK(A4952),"",SUMIF($A$3:$A4952,Q$2,$B$3:$B4952))</f>
        <v/>
      </c>
      <c r="R4952" t="str">
        <f>IF(ISBLANK(A4952),"",SUMIF($A$3:$A4952,R$2,$B$3:$B4952))</f>
        <v/>
      </c>
      <c r="T4952" s="2" t="str">
        <f t="shared" si="619"/>
        <v/>
      </c>
      <c r="U4952" s="2" t="str">
        <f t="shared" si="620"/>
        <v/>
      </c>
      <c r="V4952" s="2" t="str">
        <f t="shared" si="621"/>
        <v/>
      </c>
      <c r="W4952" s="2" t="str">
        <f t="shared" si="622"/>
        <v/>
      </c>
    </row>
    <row r="4953" spans="8:23" x14ac:dyDescent="0.3">
      <c r="H4953" s="12">
        <f t="shared" si="623"/>
        <v>0</v>
      </c>
      <c r="I4953" s="2" t="str">
        <f t="shared" si="616"/>
        <v/>
      </c>
      <c r="J4953" s="2" t="str">
        <f>IF(ISBLANK(A4953),"",-SUM(I$3:I4953))</f>
        <v/>
      </c>
      <c r="K4953" s="2" t="str">
        <f t="shared" si="617"/>
        <v/>
      </c>
      <c r="L4953" s="7" t="str">
        <f t="shared" si="618"/>
        <v/>
      </c>
      <c r="M4953" s="7" t="str">
        <f>IF(ISBLANK(A4953),"",K4953/($M$1+SUM(K$3:K4952)))</f>
        <v/>
      </c>
      <c r="N4953" t="str">
        <f>IF(ISBLANK(A4953),"",IF(H4954=0,NETWORKDAYS($H$3,H4953,holiday!$B$2:$B$10),IF(DAY(H4953)&lt;DAY(H4954),NETWORKDAYS($H$3,H4953,holiday!$B$2:$B$10),0)))</f>
        <v/>
      </c>
      <c r="O4953" t="str">
        <f>IF(ISBLANK(A4953),"",SUMIF($A$3:$A4953,O$2,$B$3:$B4953))</f>
        <v/>
      </c>
      <c r="P4953" t="str">
        <f>IF(ISBLANK(A4953),"",SUMIF($A$3:$A4953,P$2,$B$3:$B4953))</f>
        <v/>
      </c>
      <c r="Q4953" t="str">
        <f>IF(ISBLANK(A4953),"",SUMIF($A$3:$A4953,Q$2,$B$3:$B4953))</f>
        <v/>
      </c>
      <c r="R4953" t="str">
        <f>IF(ISBLANK(A4953),"",SUMIF($A$3:$A4953,R$2,$B$3:$B4953))</f>
        <v/>
      </c>
      <c r="T4953" s="2" t="str">
        <f t="shared" si="619"/>
        <v/>
      </c>
      <c r="U4953" s="2" t="str">
        <f t="shared" si="620"/>
        <v/>
      </c>
      <c r="V4953" s="2" t="str">
        <f t="shared" si="621"/>
        <v/>
      </c>
      <c r="W4953" s="2" t="str">
        <f t="shared" si="622"/>
        <v/>
      </c>
    </row>
    <row r="4954" spans="8:23" x14ac:dyDescent="0.3">
      <c r="H4954" s="12">
        <f t="shared" si="623"/>
        <v>0</v>
      </c>
      <c r="I4954" s="2" t="str">
        <f t="shared" si="616"/>
        <v/>
      </c>
      <c r="J4954" s="2" t="str">
        <f>IF(ISBLANK(A4954),"",-SUM(I$3:I4954))</f>
        <v/>
      </c>
      <c r="K4954" s="2" t="str">
        <f t="shared" si="617"/>
        <v/>
      </c>
      <c r="L4954" s="7" t="str">
        <f t="shared" si="618"/>
        <v/>
      </c>
      <c r="M4954" s="7" t="str">
        <f>IF(ISBLANK(A4954),"",K4954/($M$1+SUM(K$3:K4953)))</f>
        <v/>
      </c>
      <c r="N4954" t="str">
        <f>IF(ISBLANK(A4954),"",IF(H4955=0,NETWORKDAYS($H$3,H4954,holiday!$B$2:$B$10),IF(DAY(H4954)&lt;DAY(H4955),NETWORKDAYS($H$3,H4954,holiday!$B$2:$B$10),0)))</f>
        <v/>
      </c>
      <c r="O4954" t="str">
        <f>IF(ISBLANK(A4954),"",SUMIF($A$3:$A4954,O$2,$B$3:$B4954))</f>
        <v/>
      </c>
      <c r="P4954" t="str">
        <f>IF(ISBLANK(A4954),"",SUMIF($A$3:$A4954,P$2,$B$3:$B4954))</f>
        <v/>
      </c>
      <c r="Q4954" t="str">
        <f>IF(ISBLANK(A4954),"",SUMIF($A$3:$A4954,Q$2,$B$3:$B4954))</f>
        <v/>
      </c>
      <c r="R4954" t="str">
        <f>IF(ISBLANK(A4954),"",SUMIF($A$3:$A4954,R$2,$B$3:$B4954))</f>
        <v/>
      </c>
      <c r="T4954" s="2" t="str">
        <f t="shared" si="619"/>
        <v/>
      </c>
      <c r="U4954" s="2" t="str">
        <f t="shared" si="620"/>
        <v/>
      </c>
      <c r="V4954" s="2" t="str">
        <f t="shared" si="621"/>
        <v/>
      </c>
      <c r="W4954" s="2" t="str">
        <f t="shared" si="622"/>
        <v/>
      </c>
    </row>
    <row r="4955" spans="8:23" x14ac:dyDescent="0.3">
      <c r="H4955" s="12">
        <f t="shared" si="623"/>
        <v>0</v>
      </c>
      <c r="I4955" s="2" t="str">
        <f t="shared" si="616"/>
        <v/>
      </c>
      <c r="J4955" s="2" t="str">
        <f>IF(ISBLANK(A4955),"",-SUM(I$3:I4955))</f>
        <v/>
      </c>
      <c r="K4955" s="2" t="str">
        <f t="shared" si="617"/>
        <v/>
      </c>
      <c r="L4955" s="7" t="str">
        <f t="shared" si="618"/>
        <v/>
      </c>
      <c r="M4955" s="7" t="str">
        <f>IF(ISBLANK(A4955),"",K4955/($M$1+SUM(K$3:K4954)))</f>
        <v/>
      </c>
      <c r="N4955" t="str">
        <f>IF(ISBLANK(A4955),"",IF(H4956=0,NETWORKDAYS($H$3,H4955,holiday!$B$2:$B$10),IF(DAY(H4955)&lt;DAY(H4956),NETWORKDAYS($H$3,H4955,holiday!$B$2:$B$10),0)))</f>
        <v/>
      </c>
      <c r="O4955" t="str">
        <f>IF(ISBLANK(A4955),"",SUMIF($A$3:$A4955,O$2,$B$3:$B4955))</f>
        <v/>
      </c>
      <c r="P4955" t="str">
        <f>IF(ISBLANK(A4955),"",SUMIF($A$3:$A4955,P$2,$B$3:$B4955))</f>
        <v/>
      </c>
      <c r="Q4955" t="str">
        <f>IF(ISBLANK(A4955),"",SUMIF($A$3:$A4955,Q$2,$B$3:$B4955))</f>
        <v/>
      </c>
      <c r="R4955" t="str">
        <f>IF(ISBLANK(A4955),"",SUMIF($A$3:$A4955,R$2,$B$3:$B4955))</f>
        <v/>
      </c>
      <c r="T4955" s="2" t="str">
        <f t="shared" si="619"/>
        <v/>
      </c>
      <c r="U4955" s="2" t="str">
        <f t="shared" si="620"/>
        <v/>
      </c>
      <c r="V4955" s="2" t="str">
        <f t="shared" si="621"/>
        <v/>
      </c>
      <c r="W4955" s="2" t="str">
        <f t="shared" si="622"/>
        <v/>
      </c>
    </row>
    <row r="4956" spans="8:23" x14ac:dyDescent="0.3">
      <c r="H4956" s="12">
        <f t="shared" si="623"/>
        <v>0</v>
      </c>
      <c r="I4956" s="2" t="str">
        <f t="shared" si="616"/>
        <v/>
      </c>
      <c r="J4956" s="2" t="str">
        <f>IF(ISBLANK(A4956),"",-SUM(I$3:I4956))</f>
        <v/>
      </c>
      <c r="K4956" s="2" t="str">
        <f t="shared" si="617"/>
        <v/>
      </c>
      <c r="L4956" s="7" t="str">
        <f t="shared" si="618"/>
        <v/>
      </c>
      <c r="M4956" s="7" t="str">
        <f>IF(ISBLANK(A4956),"",K4956/($M$1+SUM(K$3:K4955)))</f>
        <v/>
      </c>
      <c r="N4956" t="str">
        <f>IF(ISBLANK(A4956),"",IF(H4957=0,NETWORKDAYS($H$3,H4956,holiday!$B$2:$B$10),IF(DAY(H4956)&lt;DAY(H4957),NETWORKDAYS($H$3,H4956,holiday!$B$2:$B$10),0)))</f>
        <v/>
      </c>
      <c r="O4956" t="str">
        <f>IF(ISBLANK(A4956),"",SUMIF($A$3:$A4956,O$2,$B$3:$B4956))</f>
        <v/>
      </c>
      <c r="P4956" t="str">
        <f>IF(ISBLANK(A4956),"",SUMIF($A$3:$A4956,P$2,$B$3:$B4956))</f>
        <v/>
      </c>
      <c r="Q4956" t="str">
        <f>IF(ISBLANK(A4956),"",SUMIF($A$3:$A4956,Q$2,$B$3:$B4956))</f>
        <v/>
      </c>
      <c r="R4956" t="str">
        <f>IF(ISBLANK(A4956),"",SUMIF($A$3:$A4956,R$2,$B$3:$B4956))</f>
        <v/>
      </c>
      <c r="T4956" s="2" t="str">
        <f t="shared" si="619"/>
        <v/>
      </c>
      <c r="U4956" s="2" t="str">
        <f t="shared" si="620"/>
        <v/>
      </c>
      <c r="V4956" s="2" t="str">
        <f t="shared" si="621"/>
        <v/>
      </c>
      <c r="W4956" s="2" t="str">
        <f t="shared" si="622"/>
        <v/>
      </c>
    </row>
    <row r="4957" spans="8:23" x14ac:dyDescent="0.3">
      <c r="H4957" s="12">
        <f t="shared" si="623"/>
        <v>0</v>
      </c>
      <c r="I4957" s="2" t="str">
        <f t="shared" si="616"/>
        <v/>
      </c>
      <c r="J4957" s="2" t="str">
        <f>IF(ISBLANK(A4957),"",-SUM(I$3:I4957))</f>
        <v/>
      </c>
      <c r="K4957" s="2" t="str">
        <f t="shared" si="617"/>
        <v/>
      </c>
      <c r="L4957" s="7" t="str">
        <f t="shared" si="618"/>
        <v/>
      </c>
      <c r="M4957" s="7" t="str">
        <f>IF(ISBLANK(A4957),"",K4957/($M$1+SUM(K$3:K4956)))</f>
        <v/>
      </c>
      <c r="N4957" t="str">
        <f>IF(ISBLANK(A4957),"",IF(H4958=0,NETWORKDAYS($H$3,H4957,holiday!$B$2:$B$10),IF(DAY(H4957)&lt;DAY(H4958),NETWORKDAYS($H$3,H4957,holiday!$B$2:$B$10),0)))</f>
        <v/>
      </c>
      <c r="O4957" t="str">
        <f>IF(ISBLANK(A4957),"",SUMIF($A$3:$A4957,O$2,$B$3:$B4957))</f>
        <v/>
      </c>
      <c r="P4957" t="str">
        <f>IF(ISBLANK(A4957),"",SUMIF($A$3:$A4957,P$2,$B$3:$B4957))</f>
        <v/>
      </c>
      <c r="Q4957" t="str">
        <f>IF(ISBLANK(A4957),"",SUMIF($A$3:$A4957,Q$2,$B$3:$B4957))</f>
        <v/>
      </c>
      <c r="R4957" t="str">
        <f>IF(ISBLANK(A4957),"",SUMIF($A$3:$A4957,R$2,$B$3:$B4957))</f>
        <v/>
      </c>
      <c r="T4957" s="2" t="str">
        <f t="shared" si="619"/>
        <v/>
      </c>
      <c r="U4957" s="2" t="str">
        <f t="shared" si="620"/>
        <v/>
      </c>
      <c r="V4957" s="2" t="str">
        <f t="shared" si="621"/>
        <v/>
      </c>
      <c r="W4957" s="2" t="str">
        <f t="shared" si="622"/>
        <v/>
      </c>
    </row>
    <row r="4958" spans="8:23" x14ac:dyDescent="0.3">
      <c r="H4958" s="12">
        <f t="shared" si="623"/>
        <v>0</v>
      </c>
      <c r="I4958" s="2" t="str">
        <f t="shared" si="616"/>
        <v/>
      </c>
      <c r="J4958" s="2" t="str">
        <f>IF(ISBLANK(A4958),"",-SUM(I$3:I4958))</f>
        <v/>
      </c>
      <c r="K4958" s="2" t="str">
        <f t="shared" si="617"/>
        <v/>
      </c>
      <c r="L4958" s="7" t="str">
        <f t="shared" si="618"/>
        <v/>
      </c>
      <c r="M4958" s="7" t="str">
        <f>IF(ISBLANK(A4958),"",K4958/($M$1+SUM(K$3:K4957)))</f>
        <v/>
      </c>
      <c r="N4958" t="str">
        <f>IF(ISBLANK(A4958),"",IF(H4959=0,NETWORKDAYS($H$3,H4958,holiday!$B$2:$B$10),IF(DAY(H4958)&lt;DAY(H4959),NETWORKDAYS($H$3,H4958,holiday!$B$2:$B$10),0)))</f>
        <v/>
      </c>
      <c r="O4958" t="str">
        <f>IF(ISBLANK(A4958),"",SUMIF($A$3:$A4958,O$2,$B$3:$B4958))</f>
        <v/>
      </c>
      <c r="P4958" t="str">
        <f>IF(ISBLANK(A4958),"",SUMIF($A$3:$A4958,P$2,$B$3:$B4958))</f>
        <v/>
      </c>
      <c r="Q4958" t="str">
        <f>IF(ISBLANK(A4958),"",SUMIF($A$3:$A4958,Q$2,$B$3:$B4958))</f>
        <v/>
      </c>
      <c r="R4958" t="str">
        <f>IF(ISBLANK(A4958),"",SUMIF($A$3:$A4958,R$2,$B$3:$B4958))</f>
        <v/>
      </c>
      <c r="T4958" s="2" t="str">
        <f t="shared" si="619"/>
        <v/>
      </c>
      <c r="U4958" s="2" t="str">
        <f t="shared" si="620"/>
        <v/>
      </c>
      <c r="V4958" s="2" t="str">
        <f t="shared" si="621"/>
        <v/>
      </c>
      <c r="W4958" s="2" t="str">
        <f t="shared" si="622"/>
        <v/>
      </c>
    </row>
    <row r="4959" spans="8:23" x14ac:dyDescent="0.3">
      <c r="H4959" s="12">
        <f t="shared" si="623"/>
        <v>0</v>
      </c>
      <c r="I4959" s="2" t="str">
        <f t="shared" si="616"/>
        <v/>
      </c>
      <c r="J4959" s="2" t="str">
        <f>IF(ISBLANK(A4959),"",-SUM(I$3:I4959))</f>
        <v/>
      </c>
      <c r="K4959" s="2" t="str">
        <f t="shared" si="617"/>
        <v/>
      </c>
      <c r="L4959" s="7" t="str">
        <f t="shared" si="618"/>
        <v/>
      </c>
      <c r="M4959" s="7" t="str">
        <f>IF(ISBLANK(A4959),"",K4959/($M$1+SUM(K$3:K4958)))</f>
        <v/>
      </c>
      <c r="N4959" t="str">
        <f>IF(ISBLANK(A4959),"",IF(H4960=0,NETWORKDAYS($H$3,H4959,holiday!$B$2:$B$10),IF(DAY(H4959)&lt;DAY(H4960),NETWORKDAYS($H$3,H4959,holiday!$B$2:$B$10),0)))</f>
        <v/>
      </c>
      <c r="O4959" t="str">
        <f>IF(ISBLANK(A4959),"",SUMIF($A$3:$A4959,O$2,$B$3:$B4959))</f>
        <v/>
      </c>
      <c r="P4959" t="str">
        <f>IF(ISBLANK(A4959),"",SUMIF($A$3:$A4959,P$2,$B$3:$B4959))</f>
        <v/>
      </c>
      <c r="Q4959" t="str">
        <f>IF(ISBLANK(A4959),"",SUMIF($A$3:$A4959,Q$2,$B$3:$B4959))</f>
        <v/>
      </c>
      <c r="R4959" t="str">
        <f>IF(ISBLANK(A4959),"",SUMIF($A$3:$A4959,R$2,$B$3:$B4959))</f>
        <v/>
      </c>
      <c r="T4959" s="2" t="str">
        <f t="shared" si="619"/>
        <v/>
      </c>
      <c r="U4959" s="2" t="str">
        <f t="shared" si="620"/>
        <v/>
      </c>
      <c r="V4959" s="2" t="str">
        <f t="shared" si="621"/>
        <v/>
      </c>
      <c r="W4959" s="2" t="str">
        <f t="shared" si="622"/>
        <v/>
      </c>
    </row>
    <row r="4960" spans="8:23" x14ac:dyDescent="0.3">
      <c r="H4960" s="12">
        <f t="shared" si="623"/>
        <v>0</v>
      </c>
      <c r="I4960" s="2" t="str">
        <f t="shared" si="616"/>
        <v/>
      </c>
      <c r="J4960" s="2" t="str">
        <f>IF(ISBLANK(A4960),"",-SUM(I$3:I4960))</f>
        <v/>
      </c>
      <c r="K4960" s="2" t="str">
        <f t="shared" si="617"/>
        <v/>
      </c>
      <c r="L4960" s="7" t="str">
        <f t="shared" si="618"/>
        <v/>
      </c>
      <c r="M4960" s="7" t="str">
        <f>IF(ISBLANK(A4960),"",K4960/($M$1+SUM(K$3:K4959)))</f>
        <v/>
      </c>
      <c r="N4960" t="str">
        <f>IF(ISBLANK(A4960),"",IF(H4961=0,NETWORKDAYS($H$3,H4960,holiday!$B$2:$B$10),IF(DAY(H4960)&lt;DAY(H4961),NETWORKDAYS($H$3,H4960,holiday!$B$2:$B$10),0)))</f>
        <v/>
      </c>
      <c r="O4960" t="str">
        <f>IF(ISBLANK(A4960),"",SUMIF($A$3:$A4960,O$2,$B$3:$B4960))</f>
        <v/>
      </c>
      <c r="P4960" t="str">
        <f>IF(ISBLANK(A4960),"",SUMIF($A$3:$A4960,P$2,$B$3:$B4960))</f>
        <v/>
      </c>
      <c r="Q4960" t="str">
        <f>IF(ISBLANK(A4960),"",SUMIF($A$3:$A4960,Q$2,$B$3:$B4960))</f>
        <v/>
      </c>
      <c r="R4960" t="str">
        <f>IF(ISBLANK(A4960),"",SUMIF($A$3:$A4960,R$2,$B$3:$B4960))</f>
        <v/>
      </c>
      <c r="T4960" s="2" t="str">
        <f t="shared" si="619"/>
        <v/>
      </c>
      <c r="U4960" s="2" t="str">
        <f t="shared" si="620"/>
        <v/>
      </c>
      <c r="V4960" s="2" t="str">
        <f t="shared" si="621"/>
        <v/>
      </c>
      <c r="W4960" s="2" t="str">
        <f t="shared" si="622"/>
        <v/>
      </c>
    </row>
    <row r="4961" spans="8:23" x14ac:dyDescent="0.3">
      <c r="H4961" s="12">
        <f t="shared" si="623"/>
        <v>0</v>
      </c>
      <c r="I4961" s="2" t="str">
        <f t="shared" si="616"/>
        <v/>
      </c>
      <c r="J4961" s="2" t="str">
        <f>IF(ISBLANK(A4961),"",-SUM(I$3:I4961))</f>
        <v/>
      </c>
      <c r="K4961" s="2" t="str">
        <f t="shared" si="617"/>
        <v/>
      </c>
      <c r="L4961" s="7" t="str">
        <f t="shared" si="618"/>
        <v/>
      </c>
      <c r="M4961" s="7" t="str">
        <f>IF(ISBLANK(A4961),"",K4961/($M$1+SUM(K$3:K4960)))</f>
        <v/>
      </c>
      <c r="N4961" t="str">
        <f>IF(ISBLANK(A4961),"",IF(H4962=0,NETWORKDAYS($H$3,H4961,holiday!$B$2:$B$10),IF(DAY(H4961)&lt;DAY(H4962),NETWORKDAYS($H$3,H4961,holiday!$B$2:$B$10),0)))</f>
        <v/>
      </c>
      <c r="O4961" t="str">
        <f>IF(ISBLANK(A4961),"",SUMIF($A$3:$A4961,O$2,$B$3:$B4961))</f>
        <v/>
      </c>
      <c r="P4961" t="str">
        <f>IF(ISBLANK(A4961),"",SUMIF($A$3:$A4961,P$2,$B$3:$B4961))</f>
        <v/>
      </c>
      <c r="Q4961" t="str">
        <f>IF(ISBLANK(A4961),"",SUMIF($A$3:$A4961,Q$2,$B$3:$B4961))</f>
        <v/>
      </c>
      <c r="R4961" t="str">
        <f>IF(ISBLANK(A4961),"",SUMIF($A$3:$A4961,R$2,$B$3:$B4961))</f>
        <v/>
      </c>
      <c r="T4961" s="2" t="str">
        <f t="shared" si="619"/>
        <v/>
      </c>
      <c r="U4961" s="2" t="str">
        <f t="shared" si="620"/>
        <v/>
      </c>
      <c r="V4961" s="2" t="str">
        <f t="shared" si="621"/>
        <v/>
      </c>
      <c r="W4961" s="2" t="str">
        <f t="shared" si="622"/>
        <v/>
      </c>
    </row>
    <row r="4962" spans="8:23" x14ac:dyDescent="0.3">
      <c r="H4962" s="12">
        <f t="shared" si="623"/>
        <v>0</v>
      </c>
      <c r="I4962" s="2" t="str">
        <f t="shared" si="616"/>
        <v/>
      </c>
      <c r="J4962" s="2" t="str">
        <f>IF(ISBLANK(A4962),"",-SUM(I$3:I4962))</f>
        <v/>
      </c>
      <c r="K4962" s="2" t="str">
        <f t="shared" si="617"/>
        <v/>
      </c>
      <c r="L4962" s="7" t="str">
        <f t="shared" si="618"/>
        <v/>
      </c>
      <c r="M4962" s="7" t="str">
        <f>IF(ISBLANK(A4962),"",K4962/($M$1+SUM(K$3:K4961)))</f>
        <v/>
      </c>
      <c r="N4962" t="str">
        <f>IF(ISBLANK(A4962),"",IF(H4963=0,NETWORKDAYS($H$3,H4962,holiday!$B$2:$B$10),IF(DAY(H4962)&lt;DAY(H4963),NETWORKDAYS($H$3,H4962,holiday!$B$2:$B$10),0)))</f>
        <v/>
      </c>
      <c r="O4962" t="str">
        <f>IF(ISBLANK(A4962),"",SUMIF($A$3:$A4962,O$2,$B$3:$B4962))</f>
        <v/>
      </c>
      <c r="P4962" t="str">
        <f>IF(ISBLANK(A4962),"",SUMIF($A$3:$A4962,P$2,$B$3:$B4962))</f>
        <v/>
      </c>
      <c r="Q4962" t="str">
        <f>IF(ISBLANK(A4962),"",SUMIF($A$3:$A4962,Q$2,$B$3:$B4962))</f>
        <v/>
      </c>
      <c r="R4962" t="str">
        <f>IF(ISBLANK(A4962),"",SUMIF($A$3:$A4962,R$2,$B$3:$B4962))</f>
        <v/>
      </c>
      <c r="T4962" s="2" t="str">
        <f t="shared" si="619"/>
        <v/>
      </c>
      <c r="U4962" s="2" t="str">
        <f t="shared" si="620"/>
        <v/>
      </c>
      <c r="V4962" s="2" t="str">
        <f t="shared" si="621"/>
        <v/>
      </c>
      <c r="W4962" s="2" t="str">
        <f t="shared" si="622"/>
        <v/>
      </c>
    </row>
    <row r="4963" spans="8:23" x14ac:dyDescent="0.3">
      <c r="H4963" s="12">
        <f t="shared" si="623"/>
        <v>0</v>
      </c>
      <c r="I4963" s="2" t="str">
        <f t="shared" si="616"/>
        <v/>
      </c>
      <c r="J4963" s="2" t="str">
        <f>IF(ISBLANK(A4963),"",-SUM(I$3:I4963))</f>
        <v/>
      </c>
      <c r="K4963" s="2" t="str">
        <f t="shared" si="617"/>
        <v/>
      </c>
      <c r="L4963" s="7" t="str">
        <f t="shared" si="618"/>
        <v/>
      </c>
      <c r="M4963" s="7" t="str">
        <f>IF(ISBLANK(A4963),"",K4963/($M$1+SUM(K$3:K4962)))</f>
        <v/>
      </c>
      <c r="N4963" t="str">
        <f>IF(ISBLANK(A4963),"",IF(H4964=0,NETWORKDAYS($H$3,H4963,holiday!$B$2:$B$10),IF(DAY(H4963)&lt;DAY(H4964),NETWORKDAYS($H$3,H4963,holiday!$B$2:$B$10),0)))</f>
        <v/>
      </c>
      <c r="O4963" t="str">
        <f>IF(ISBLANK(A4963),"",SUMIF($A$3:$A4963,O$2,$B$3:$B4963))</f>
        <v/>
      </c>
      <c r="P4963" t="str">
        <f>IF(ISBLANK(A4963),"",SUMIF($A$3:$A4963,P$2,$B$3:$B4963))</f>
        <v/>
      </c>
      <c r="Q4963" t="str">
        <f>IF(ISBLANK(A4963),"",SUMIF($A$3:$A4963,Q$2,$B$3:$B4963))</f>
        <v/>
      </c>
      <c r="R4963" t="str">
        <f>IF(ISBLANK(A4963),"",SUMIF($A$3:$A4963,R$2,$B$3:$B4963))</f>
        <v/>
      </c>
      <c r="T4963" s="2" t="str">
        <f t="shared" si="619"/>
        <v/>
      </c>
      <c r="U4963" s="2" t="str">
        <f t="shared" si="620"/>
        <v/>
      </c>
      <c r="V4963" s="2" t="str">
        <f t="shared" si="621"/>
        <v/>
      </c>
      <c r="W4963" s="2" t="str">
        <f t="shared" si="622"/>
        <v/>
      </c>
    </row>
    <row r="4964" spans="8:23" x14ac:dyDescent="0.3">
      <c r="H4964" s="12">
        <f t="shared" si="623"/>
        <v>0</v>
      </c>
      <c r="I4964" s="2" t="str">
        <f t="shared" si="616"/>
        <v/>
      </c>
      <c r="J4964" s="2" t="str">
        <f>IF(ISBLANK(A4964),"",-SUM(I$3:I4964))</f>
        <v/>
      </c>
      <c r="K4964" s="2" t="str">
        <f t="shared" si="617"/>
        <v/>
      </c>
      <c r="L4964" s="7" t="str">
        <f t="shared" si="618"/>
        <v/>
      </c>
      <c r="M4964" s="7" t="str">
        <f>IF(ISBLANK(A4964),"",K4964/($M$1+SUM(K$3:K4963)))</f>
        <v/>
      </c>
      <c r="N4964" t="str">
        <f>IF(ISBLANK(A4964),"",IF(H4965=0,NETWORKDAYS($H$3,H4964,holiday!$B$2:$B$10),IF(DAY(H4964)&lt;DAY(H4965),NETWORKDAYS($H$3,H4964,holiday!$B$2:$B$10),0)))</f>
        <v/>
      </c>
      <c r="O4964" t="str">
        <f>IF(ISBLANK(A4964),"",SUMIF($A$3:$A4964,O$2,$B$3:$B4964))</f>
        <v/>
      </c>
      <c r="P4964" t="str">
        <f>IF(ISBLANK(A4964),"",SUMIF($A$3:$A4964,P$2,$B$3:$B4964))</f>
        <v/>
      </c>
      <c r="Q4964" t="str">
        <f>IF(ISBLANK(A4964),"",SUMIF($A$3:$A4964,Q$2,$B$3:$B4964))</f>
        <v/>
      </c>
      <c r="R4964" t="str">
        <f>IF(ISBLANK(A4964),"",SUMIF($A$3:$A4964,R$2,$B$3:$B4964))</f>
        <v/>
      </c>
      <c r="T4964" s="2" t="str">
        <f t="shared" si="619"/>
        <v/>
      </c>
      <c r="U4964" s="2" t="str">
        <f t="shared" si="620"/>
        <v/>
      </c>
      <c r="V4964" s="2" t="str">
        <f t="shared" si="621"/>
        <v/>
      </c>
      <c r="W4964" s="2" t="str">
        <f t="shared" si="622"/>
        <v/>
      </c>
    </row>
    <row r="4965" spans="8:23" x14ac:dyDescent="0.3">
      <c r="H4965" s="12">
        <f t="shared" si="623"/>
        <v>0</v>
      </c>
      <c r="I4965" s="2" t="str">
        <f t="shared" si="616"/>
        <v/>
      </c>
      <c r="J4965" s="2" t="str">
        <f>IF(ISBLANK(A4965),"",-SUM(I$3:I4965))</f>
        <v/>
      </c>
      <c r="K4965" s="2" t="str">
        <f t="shared" si="617"/>
        <v/>
      </c>
      <c r="L4965" s="7" t="str">
        <f t="shared" si="618"/>
        <v/>
      </c>
      <c r="M4965" s="7" t="str">
        <f>IF(ISBLANK(A4965),"",K4965/($M$1+SUM(K$3:K4964)))</f>
        <v/>
      </c>
      <c r="N4965" t="str">
        <f>IF(ISBLANK(A4965),"",IF(H4966=0,NETWORKDAYS($H$3,H4965,holiday!$B$2:$B$10),IF(DAY(H4965)&lt;DAY(H4966),NETWORKDAYS($H$3,H4965,holiday!$B$2:$B$10),0)))</f>
        <v/>
      </c>
      <c r="O4965" t="str">
        <f>IF(ISBLANK(A4965),"",SUMIF($A$3:$A4965,O$2,$B$3:$B4965))</f>
        <v/>
      </c>
      <c r="P4965" t="str">
        <f>IF(ISBLANK(A4965),"",SUMIF($A$3:$A4965,P$2,$B$3:$B4965))</f>
        <v/>
      </c>
      <c r="Q4965" t="str">
        <f>IF(ISBLANK(A4965),"",SUMIF($A$3:$A4965,Q$2,$B$3:$B4965))</f>
        <v/>
      </c>
      <c r="R4965" t="str">
        <f>IF(ISBLANK(A4965),"",SUMIF($A$3:$A4965,R$2,$B$3:$B4965))</f>
        <v/>
      </c>
      <c r="T4965" s="2" t="str">
        <f t="shared" si="619"/>
        <v/>
      </c>
      <c r="U4965" s="2" t="str">
        <f t="shared" si="620"/>
        <v/>
      </c>
      <c r="V4965" s="2" t="str">
        <f t="shared" si="621"/>
        <v/>
      </c>
      <c r="W4965" s="2" t="str">
        <f t="shared" si="622"/>
        <v/>
      </c>
    </row>
    <row r="4966" spans="8:23" x14ac:dyDescent="0.3">
      <c r="H4966" s="12">
        <f t="shared" si="623"/>
        <v>0</v>
      </c>
      <c r="I4966" s="2" t="str">
        <f t="shared" si="616"/>
        <v/>
      </c>
      <c r="J4966" s="2" t="str">
        <f>IF(ISBLANK(A4966),"",-SUM(I$3:I4966))</f>
        <v/>
      </c>
      <c r="K4966" s="2" t="str">
        <f t="shared" si="617"/>
        <v/>
      </c>
      <c r="L4966" s="7" t="str">
        <f t="shared" si="618"/>
        <v/>
      </c>
      <c r="M4966" s="7" t="str">
        <f>IF(ISBLANK(A4966),"",K4966/($M$1+SUM(K$3:K4965)))</f>
        <v/>
      </c>
      <c r="N4966" t="str">
        <f>IF(ISBLANK(A4966),"",IF(H4967=0,NETWORKDAYS($H$3,H4966,holiday!$B$2:$B$10),IF(DAY(H4966)&lt;DAY(H4967),NETWORKDAYS($H$3,H4966,holiday!$B$2:$B$10),0)))</f>
        <v/>
      </c>
      <c r="O4966" t="str">
        <f>IF(ISBLANK(A4966),"",SUMIF($A$3:$A4966,O$2,$B$3:$B4966))</f>
        <v/>
      </c>
      <c r="P4966" t="str">
        <f>IF(ISBLANK(A4966),"",SUMIF($A$3:$A4966,P$2,$B$3:$B4966))</f>
        <v/>
      </c>
      <c r="Q4966" t="str">
        <f>IF(ISBLANK(A4966),"",SUMIF($A$3:$A4966,Q$2,$B$3:$B4966))</f>
        <v/>
      </c>
      <c r="R4966" t="str">
        <f>IF(ISBLANK(A4966),"",SUMIF($A$3:$A4966,R$2,$B$3:$B4966))</f>
        <v/>
      </c>
      <c r="T4966" s="2" t="str">
        <f t="shared" si="619"/>
        <v/>
      </c>
      <c r="U4966" s="2" t="str">
        <f t="shared" si="620"/>
        <v/>
      </c>
      <c r="V4966" s="2" t="str">
        <f t="shared" si="621"/>
        <v/>
      </c>
      <c r="W4966" s="2" t="str">
        <f t="shared" si="622"/>
        <v/>
      </c>
    </row>
    <row r="4967" spans="8:23" x14ac:dyDescent="0.3">
      <c r="H4967" s="12">
        <f t="shared" si="623"/>
        <v>0</v>
      </c>
      <c r="I4967" s="2" t="str">
        <f t="shared" si="616"/>
        <v/>
      </c>
      <c r="J4967" s="2" t="str">
        <f>IF(ISBLANK(A4967),"",-SUM(I$3:I4967))</f>
        <v/>
      </c>
      <c r="K4967" s="2" t="str">
        <f t="shared" si="617"/>
        <v/>
      </c>
      <c r="L4967" s="7" t="str">
        <f t="shared" si="618"/>
        <v/>
      </c>
      <c r="M4967" s="7" t="str">
        <f>IF(ISBLANK(A4967),"",K4967/($M$1+SUM(K$3:K4966)))</f>
        <v/>
      </c>
      <c r="N4967" t="str">
        <f>IF(ISBLANK(A4967),"",IF(H4968=0,NETWORKDAYS($H$3,H4967,holiday!$B$2:$B$10),IF(DAY(H4967)&lt;DAY(H4968),NETWORKDAYS($H$3,H4967,holiday!$B$2:$B$10),0)))</f>
        <v/>
      </c>
      <c r="O4967" t="str">
        <f>IF(ISBLANK(A4967),"",SUMIF($A$3:$A4967,O$2,$B$3:$B4967))</f>
        <v/>
      </c>
      <c r="P4967" t="str">
        <f>IF(ISBLANK(A4967),"",SUMIF($A$3:$A4967,P$2,$B$3:$B4967))</f>
        <v/>
      </c>
      <c r="Q4967" t="str">
        <f>IF(ISBLANK(A4967),"",SUMIF($A$3:$A4967,Q$2,$B$3:$B4967))</f>
        <v/>
      </c>
      <c r="R4967" t="str">
        <f>IF(ISBLANK(A4967),"",SUMIF($A$3:$A4967,R$2,$B$3:$B4967))</f>
        <v/>
      </c>
      <c r="T4967" s="2" t="str">
        <f t="shared" si="619"/>
        <v/>
      </c>
      <c r="U4967" s="2" t="str">
        <f t="shared" si="620"/>
        <v/>
      </c>
      <c r="V4967" s="2" t="str">
        <f t="shared" si="621"/>
        <v/>
      </c>
      <c r="W4967" s="2" t="str">
        <f t="shared" si="622"/>
        <v/>
      </c>
    </row>
    <row r="4968" spans="8:23" x14ac:dyDescent="0.3">
      <c r="H4968" s="12">
        <f t="shared" si="623"/>
        <v>0</v>
      </c>
      <c r="I4968" s="2" t="str">
        <f t="shared" ref="I4968:I5000" si="624">IF(ISBLANK(A4968),"",-B4968*C4968)</f>
        <v/>
      </c>
      <c r="J4968" s="2" t="str">
        <f>IF(ISBLANK(A4968),"",-SUM(I$3:I4968))</f>
        <v/>
      </c>
      <c r="K4968" s="2" t="str">
        <f t="shared" ref="K4968:K5000" si="625">IF(ISBLANK(A4968),"",SUMPRODUCT(O4968:R4968,T4968:W4968)-J4968)</f>
        <v/>
      </c>
      <c r="L4968" s="7" t="str">
        <f t="shared" ref="L4968:L5000" si="626">IF(ISBLANK(A4968),"",K4968/$M$1)</f>
        <v/>
      </c>
      <c r="M4968" s="7" t="str">
        <f>IF(ISBLANK(A4968),"",K4968/($M$1+SUM(K$3:K4967)))</f>
        <v/>
      </c>
      <c r="N4968" t="str">
        <f>IF(ISBLANK(A4968),"",IF(H4969=0,NETWORKDAYS($H$3,H4968,holiday!$B$2:$B$10),IF(DAY(H4968)&lt;DAY(H4969),NETWORKDAYS($H$3,H4968,holiday!$B$2:$B$10),0)))</f>
        <v/>
      </c>
      <c r="O4968" t="str">
        <f>IF(ISBLANK(A4968),"",SUMIF($A$3:$A4968,O$2,$B$3:$B4968))</f>
        <v/>
      </c>
      <c r="P4968" t="str">
        <f>IF(ISBLANK(A4968),"",SUMIF($A$3:$A4968,P$2,$B$3:$B4968))</f>
        <v/>
      </c>
      <c r="Q4968" t="str">
        <f>IF(ISBLANK(A4968),"",SUMIF($A$3:$A4968,Q$2,$B$3:$B4968))</f>
        <v/>
      </c>
      <c r="R4968" t="str">
        <f>IF(ISBLANK(A4968),"",SUMIF($A$3:$A4968,R$2,$B$3:$B4968))</f>
        <v/>
      </c>
      <c r="T4968" s="2" t="str">
        <f t="shared" ref="T4968:T5000" si="627">IF(ISBLANK(A4968),"",IF($A4968=T$2,$C4968,T4967))</f>
        <v/>
      </c>
      <c r="U4968" s="2" t="str">
        <f t="shared" ref="U4968:U5000" si="628">IF(ISBLANK(A4968),"",IF($A4968=U$2,$C4968,U4967))</f>
        <v/>
      </c>
      <c r="V4968" s="2" t="str">
        <f t="shared" ref="V4968:V5000" si="629">IF(ISBLANK(A4968),"",IF($A4968=V$2,$C4968,V4967))</f>
        <v/>
      </c>
      <c r="W4968" s="2" t="str">
        <f t="shared" ref="W4968:W5000" si="630">IF(ISBLANK(A4968),"",IF($A4968=W$2,$C4968,W4967))</f>
        <v/>
      </c>
    </row>
    <row r="4969" spans="8:23" x14ac:dyDescent="0.3">
      <c r="H4969" s="12">
        <f t="shared" si="623"/>
        <v>0</v>
      </c>
      <c r="I4969" s="2" t="str">
        <f t="shared" si="624"/>
        <v/>
      </c>
      <c r="J4969" s="2" t="str">
        <f>IF(ISBLANK(A4969),"",-SUM(I$3:I4969))</f>
        <v/>
      </c>
      <c r="K4969" s="2" t="str">
        <f t="shared" si="625"/>
        <v/>
      </c>
      <c r="L4969" s="7" t="str">
        <f t="shared" si="626"/>
        <v/>
      </c>
      <c r="M4969" s="7" t="str">
        <f>IF(ISBLANK(A4969),"",K4969/($M$1+SUM(K$3:K4968)))</f>
        <v/>
      </c>
      <c r="N4969" t="str">
        <f>IF(ISBLANK(A4969),"",IF(H4970=0,NETWORKDAYS($H$3,H4969,holiday!$B$2:$B$10),IF(DAY(H4969)&lt;DAY(H4970),NETWORKDAYS($H$3,H4969,holiday!$B$2:$B$10),0)))</f>
        <v/>
      </c>
      <c r="O4969" t="str">
        <f>IF(ISBLANK(A4969),"",SUMIF($A$3:$A4969,O$2,$B$3:$B4969))</f>
        <v/>
      </c>
      <c r="P4969" t="str">
        <f>IF(ISBLANK(A4969),"",SUMIF($A$3:$A4969,P$2,$B$3:$B4969))</f>
        <v/>
      </c>
      <c r="Q4969" t="str">
        <f>IF(ISBLANK(A4969),"",SUMIF($A$3:$A4969,Q$2,$B$3:$B4969))</f>
        <v/>
      </c>
      <c r="R4969" t="str">
        <f>IF(ISBLANK(A4969),"",SUMIF($A$3:$A4969,R$2,$B$3:$B4969))</f>
        <v/>
      </c>
      <c r="T4969" s="2" t="str">
        <f t="shared" si="627"/>
        <v/>
      </c>
      <c r="U4969" s="2" t="str">
        <f t="shared" si="628"/>
        <v/>
      </c>
      <c r="V4969" s="2" t="str">
        <f t="shared" si="629"/>
        <v/>
      </c>
      <c r="W4969" s="2" t="str">
        <f t="shared" si="630"/>
        <v/>
      </c>
    </row>
    <row r="4970" spans="8:23" x14ac:dyDescent="0.3">
      <c r="H4970" s="12">
        <f t="shared" si="623"/>
        <v>0</v>
      </c>
      <c r="I4970" s="2" t="str">
        <f t="shared" si="624"/>
        <v/>
      </c>
      <c r="J4970" s="2" t="str">
        <f>IF(ISBLANK(A4970),"",-SUM(I$3:I4970))</f>
        <v/>
      </c>
      <c r="K4970" s="2" t="str">
        <f t="shared" si="625"/>
        <v/>
      </c>
      <c r="L4970" s="7" t="str">
        <f t="shared" si="626"/>
        <v/>
      </c>
      <c r="M4970" s="7" t="str">
        <f>IF(ISBLANK(A4970),"",K4970/($M$1+SUM(K$3:K4969)))</f>
        <v/>
      </c>
      <c r="N4970" t="str">
        <f>IF(ISBLANK(A4970),"",IF(H4971=0,NETWORKDAYS($H$3,H4970,holiday!$B$2:$B$10),IF(DAY(H4970)&lt;DAY(H4971),NETWORKDAYS($H$3,H4970,holiday!$B$2:$B$10),0)))</f>
        <v/>
      </c>
      <c r="O4970" t="str">
        <f>IF(ISBLANK(A4970),"",SUMIF($A$3:$A4970,O$2,$B$3:$B4970))</f>
        <v/>
      </c>
      <c r="P4970" t="str">
        <f>IF(ISBLANK(A4970),"",SUMIF($A$3:$A4970,P$2,$B$3:$B4970))</f>
        <v/>
      </c>
      <c r="Q4970" t="str">
        <f>IF(ISBLANK(A4970),"",SUMIF($A$3:$A4970,Q$2,$B$3:$B4970))</f>
        <v/>
      </c>
      <c r="R4970" t="str">
        <f>IF(ISBLANK(A4970),"",SUMIF($A$3:$A4970,R$2,$B$3:$B4970))</f>
        <v/>
      </c>
      <c r="T4970" s="2" t="str">
        <f t="shared" si="627"/>
        <v/>
      </c>
      <c r="U4970" s="2" t="str">
        <f t="shared" si="628"/>
        <v/>
      </c>
      <c r="V4970" s="2" t="str">
        <f t="shared" si="629"/>
        <v/>
      </c>
      <c r="W4970" s="2" t="str">
        <f t="shared" si="630"/>
        <v/>
      </c>
    </row>
    <row r="4971" spans="8:23" x14ac:dyDescent="0.3">
      <c r="H4971" s="12">
        <f t="shared" si="623"/>
        <v>0</v>
      </c>
      <c r="I4971" s="2" t="str">
        <f t="shared" si="624"/>
        <v/>
      </c>
      <c r="J4971" s="2" t="str">
        <f>IF(ISBLANK(A4971),"",-SUM(I$3:I4971))</f>
        <v/>
      </c>
      <c r="K4971" s="2" t="str">
        <f t="shared" si="625"/>
        <v/>
      </c>
      <c r="L4971" s="7" t="str">
        <f t="shared" si="626"/>
        <v/>
      </c>
      <c r="M4971" s="7" t="str">
        <f>IF(ISBLANK(A4971),"",K4971/($M$1+SUM(K$3:K4970)))</f>
        <v/>
      </c>
      <c r="N4971" t="str">
        <f>IF(ISBLANK(A4971),"",IF(H4972=0,NETWORKDAYS($H$3,H4971,holiday!$B$2:$B$10),IF(DAY(H4971)&lt;DAY(H4972),NETWORKDAYS($H$3,H4971,holiday!$B$2:$B$10),0)))</f>
        <v/>
      </c>
      <c r="O4971" t="str">
        <f>IF(ISBLANK(A4971),"",SUMIF($A$3:$A4971,O$2,$B$3:$B4971))</f>
        <v/>
      </c>
      <c r="P4971" t="str">
        <f>IF(ISBLANK(A4971),"",SUMIF($A$3:$A4971,P$2,$B$3:$B4971))</f>
        <v/>
      </c>
      <c r="Q4971" t="str">
        <f>IF(ISBLANK(A4971),"",SUMIF($A$3:$A4971,Q$2,$B$3:$B4971))</f>
        <v/>
      </c>
      <c r="R4971" t="str">
        <f>IF(ISBLANK(A4971),"",SUMIF($A$3:$A4971,R$2,$B$3:$B4971))</f>
        <v/>
      </c>
      <c r="T4971" s="2" t="str">
        <f t="shared" si="627"/>
        <v/>
      </c>
      <c r="U4971" s="2" t="str">
        <f t="shared" si="628"/>
        <v/>
      </c>
      <c r="V4971" s="2" t="str">
        <f t="shared" si="629"/>
        <v/>
      </c>
      <c r="W4971" s="2" t="str">
        <f t="shared" si="630"/>
        <v/>
      </c>
    </row>
    <row r="4972" spans="8:23" x14ac:dyDescent="0.3">
      <c r="H4972" s="12">
        <f t="shared" si="623"/>
        <v>0</v>
      </c>
      <c r="I4972" s="2" t="str">
        <f t="shared" si="624"/>
        <v/>
      </c>
      <c r="J4972" s="2" t="str">
        <f>IF(ISBLANK(A4972),"",-SUM(I$3:I4972))</f>
        <v/>
      </c>
      <c r="K4972" s="2" t="str">
        <f t="shared" si="625"/>
        <v/>
      </c>
      <c r="L4972" s="7" t="str">
        <f t="shared" si="626"/>
        <v/>
      </c>
      <c r="M4972" s="7" t="str">
        <f>IF(ISBLANK(A4972),"",K4972/($M$1+SUM(K$3:K4971)))</f>
        <v/>
      </c>
      <c r="N4972" t="str">
        <f>IF(ISBLANK(A4972),"",IF(H4973=0,NETWORKDAYS($H$3,H4972,holiday!$B$2:$B$10),IF(DAY(H4972)&lt;DAY(H4973),NETWORKDAYS($H$3,H4972,holiday!$B$2:$B$10),0)))</f>
        <v/>
      </c>
      <c r="O4972" t="str">
        <f>IF(ISBLANK(A4972),"",SUMIF($A$3:$A4972,O$2,$B$3:$B4972))</f>
        <v/>
      </c>
      <c r="P4972" t="str">
        <f>IF(ISBLANK(A4972),"",SUMIF($A$3:$A4972,P$2,$B$3:$B4972))</f>
        <v/>
      </c>
      <c r="Q4972" t="str">
        <f>IF(ISBLANK(A4972),"",SUMIF($A$3:$A4972,Q$2,$B$3:$B4972))</f>
        <v/>
      </c>
      <c r="R4972" t="str">
        <f>IF(ISBLANK(A4972),"",SUMIF($A$3:$A4972,R$2,$B$3:$B4972))</f>
        <v/>
      </c>
      <c r="T4972" s="2" t="str">
        <f t="shared" si="627"/>
        <v/>
      </c>
      <c r="U4972" s="2" t="str">
        <f t="shared" si="628"/>
        <v/>
      </c>
      <c r="V4972" s="2" t="str">
        <f t="shared" si="629"/>
        <v/>
      </c>
      <c r="W4972" s="2" t="str">
        <f t="shared" si="630"/>
        <v/>
      </c>
    </row>
    <row r="4973" spans="8:23" x14ac:dyDescent="0.3">
      <c r="H4973" s="12">
        <f t="shared" si="623"/>
        <v>0</v>
      </c>
      <c r="I4973" s="2" t="str">
        <f t="shared" si="624"/>
        <v/>
      </c>
      <c r="J4973" s="2" t="str">
        <f>IF(ISBLANK(A4973),"",-SUM(I$3:I4973))</f>
        <v/>
      </c>
      <c r="K4973" s="2" t="str">
        <f t="shared" si="625"/>
        <v/>
      </c>
      <c r="L4973" s="7" t="str">
        <f t="shared" si="626"/>
        <v/>
      </c>
      <c r="M4973" s="7" t="str">
        <f>IF(ISBLANK(A4973),"",K4973/($M$1+SUM(K$3:K4972)))</f>
        <v/>
      </c>
      <c r="N4973" t="str">
        <f>IF(ISBLANK(A4973),"",IF(H4974=0,NETWORKDAYS($H$3,H4973,holiday!$B$2:$B$10),IF(DAY(H4973)&lt;DAY(H4974),NETWORKDAYS($H$3,H4973,holiday!$B$2:$B$10),0)))</f>
        <v/>
      </c>
      <c r="O4973" t="str">
        <f>IF(ISBLANK(A4973),"",SUMIF($A$3:$A4973,O$2,$B$3:$B4973))</f>
        <v/>
      </c>
      <c r="P4973" t="str">
        <f>IF(ISBLANK(A4973),"",SUMIF($A$3:$A4973,P$2,$B$3:$B4973))</f>
        <v/>
      </c>
      <c r="Q4973" t="str">
        <f>IF(ISBLANK(A4973),"",SUMIF($A$3:$A4973,Q$2,$B$3:$B4973))</f>
        <v/>
      </c>
      <c r="R4973" t="str">
        <f>IF(ISBLANK(A4973),"",SUMIF($A$3:$A4973,R$2,$B$3:$B4973))</f>
        <v/>
      </c>
      <c r="T4973" s="2" t="str">
        <f t="shared" si="627"/>
        <v/>
      </c>
      <c r="U4973" s="2" t="str">
        <f t="shared" si="628"/>
        <v/>
      </c>
      <c r="V4973" s="2" t="str">
        <f t="shared" si="629"/>
        <v/>
      </c>
      <c r="W4973" s="2" t="str">
        <f t="shared" si="630"/>
        <v/>
      </c>
    </row>
    <row r="4974" spans="8:23" x14ac:dyDescent="0.3">
      <c r="H4974" s="12">
        <f t="shared" si="623"/>
        <v>0</v>
      </c>
      <c r="I4974" s="2" t="str">
        <f t="shared" si="624"/>
        <v/>
      </c>
      <c r="J4974" s="2" t="str">
        <f>IF(ISBLANK(A4974),"",-SUM(I$3:I4974))</f>
        <v/>
      </c>
      <c r="K4974" s="2" t="str">
        <f t="shared" si="625"/>
        <v/>
      </c>
      <c r="L4974" s="7" t="str">
        <f t="shared" si="626"/>
        <v/>
      </c>
      <c r="M4974" s="7" t="str">
        <f>IF(ISBLANK(A4974),"",K4974/($M$1+SUM(K$3:K4973)))</f>
        <v/>
      </c>
      <c r="N4974" t="str">
        <f>IF(ISBLANK(A4974),"",IF(H4975=0,NETWORKDAYS($H$3,H4974,holiday!$B$2:$B$10),IF(DAY(H4974)&lt;DAY(H4975),NETWORKDAYS($H$3,H4974,holiday!$B$2:$B$10),0)))</f>
        <v/>
      </c>
      <c r="O4974" t="str">
        <f>IF(ISBLANK(A4974),"",SUMIF($A$3:$A4974,O$2,$B$3:$B4974))</f>
        <v/>
      </c>
      <c r="P4974" t="str">
        <f>IF(ISBLANK(A4974),"",SUMIF($A$3:$A4974,P$2,$B$3:$B4974))</f>
        <v/>
      </c>
      <c r="Q4974" t="str">
        <f>IF(ISBLANK(A4974),"",SUMIF($A$3:$A4974,Q$2,$B$3:$B4974))</f>
        <v/>
      </c>
      <c r="R4974" t="str">
        <f>IF(ISBLANK(A4974),"",SUMIF($A$3:$A4974,R$2,$B$3:$B4974))</f>
        <v/>
      </c>
      <c r="T4974" s="2" t="str">
        <f t="shared" si="627"/>
        <v/>
      </c>
      <c r="U4974" s="2" t="str">
        <f t="shared" si="628"/>
        <v/>
      </c>
      <c r="V4974" s="2" t="str">
        <f t="shared" si="629"/>
        <v/>
      </c>
      <c r="W4974" s="2" t="str">
        <f t="shared" si="630"/>
        <v/>
      </c>
    </row>
    <row r="4975" spans="8:23" x14ac:dyDescent="0.3">
      <c r="H4975" s="12">
        <f t="shared" si="623"/>
        <v>0</v>
      </c>
      <c r="I4975" s="2" t="str">
        <f t="shared" si="624"/>
        <v/>
      </c>
      <c r="J4975" s="2" t="str">
        <f>IF(ISBLANK(A4975),"",-SUM(I$3:I4975))</f>
        <v/>
      </c>
      <c r="K4975" s="2" t="str">
        <f t="shared" si="625"/>
        <v/>
      </c>
      <c r="L4975" s="7" t="str">
        <f t="shared" si="626"/>
        <v/>
      </c>
      <c r="M4975" s="7" t="str">
        <f>IF(ISBLANK(A4975),"",K4975/($M$1+SUM(K$3:K4974)))</f>
        <v/>
      </c>
      <c r="N4975" t="str">
        <f>IF(ISBLANK(A4975),"",IF(H4976=0,NETWORKDAYS($H$3,H4975,holiday!$B$2:$B$10),IF(DAY(H4975)&lt;DAY(H4976),NETWORKDAYS($H$3,H4975,holiday!$B$2:$B$10),0)))</f>
        <v/>
      </c>
      <c r="O4975" t="str">
        <f>IF(ISBLANK(A4975),"",SUMIF($A$3:$A4975,O$2,$B$3:$B4975))</f>
        <v/>
      </c>
      <c r="P4975" t="str">
        <f>IF(ISBLANK(A4975),"",SUMIF($A$3:$A4975,P$2,$B$3:$B4975))</f>
        <v/>
      </c>
      <c r="Q4975" t="str">
        <f>IF(ISBLANK(A4975),"",SUMIF($A$3:$A4975,Q$2,$B$3:$B4975))</f>
        <v/>
      </c>
      <c r="R4975" t="str">
        <f>IF(ISBLANK(A4975),"",SUMIF($A$3:$A4975,R$2,$B$3:$B4975))</f>
        <v/>
      </c>
      <c r="T4975" s="2" t="str">
        <f t="shared" si="627"/>
        <v/>
      </c>
      <c r="U4975" s="2" t="str">
        <f t="shared" si="628"/>
        <v/>
      </c>
      <c r="V4975" s="2" t="str">
        <f t="shared" si="629"/>
        <v/>
      </c>
      <c r="W4975" s="2" t="str">
        <f t="shared" si="630"/>
        <v/>
      </c>
    </row>
    <row r="4976" spans="8:23" x14ac:dyDescent="0.3">
      <c r="H4976" s="12">
        <f t="shared" si="623"/>
        <v>0</v>
      </c>
      <c r="I4976" s="2" t="str">
        <f t="shared" si="624"/>
        <v/>
      </c>
      <c r="J4976" s="2" t="str">
        <f>IF(ISBLANK(A4976),"",-SUM(I$3:I4976))</f>
        <v/>
      </c>
      <c r="K4976" s="2" t="str">
        <f t="shared" si="625"/>
        <v/>
      </c>
      <c r="L4976" s="7" t="str">
        <f t="shared" si="626"/>
        <v/>
      </c>
      <c r="M4976" s="7" t="str">
        <f>IF(ISBLANK(A4976),"",K4976/($M$1+SUM(K$3:K4975)))</f>
        <v/>
      </c>
      <c r="N4976" t="str">
        <f>IF(ISBLANK(A4976),"",IF(H4977=0,NETWORKDAYS($H$3,H4976,holiday!$B$2:$B$10),IF(DAY(H4976)&lt;DAY(H4977),NETWORKDAYS($H$3,H4976,holiday!$B$2:$B$10),0)))</f>
        <v/>
      </c>
      <c r="O4976" t="str">
        <f>IF(ISBLANK(A4976),"",SUMIF($A$3:$A4976,O$2,$B$3:$B4976))</f>
        <v/>
      </c>
      <c r="P4976" t="str">
        <f>IF(ISBLANK(A4976),"",SUMIF($A$3:$A4976,P$2,$B$3:$B4976))</f>
        <v/>
      </c>
      <c r="Q4976" t="str">
        <f>IF(ISBLANK(A4976),"",SUMIF($A$3:$A4976,Q$2,$B$3:$B4976))</f>
        <v/>
      </c>
      <c r="R4976" t="str">
        <f>IF(ISBLANK(A4976),"",SUMIF($A$3:$A4976,R$2,$B$3:$B4976))</f>
        <v/>
      </c>
      <c r="T4976" s="2" t="str">
        <f t="shared" si="627"/>
        <v/>
      </c>
      <c r="U4976" s="2" t="str">
        <f t="shared" si="628"/>
        <v/>
      </c>
      <c r="V4976" s="2" t="str">
        <f t="shared" si="629"/>
        <v/>
      </c>
      <c r="W4976" s="2" t="str">
        <f t="shared" si="630"/>
        <v/>
      </c>
    </row>
    <row r="4977" spans="8:23" x14ac:dyDescent="0.3">
      <c r="H4977" s="12">
        <f t="shared" si="623"/>
        <v>0</v>
      </c>
      <c r="I4977" s="2" t="str">
        <f t="shared" si="624"/>
        <v/>
      </c>
      <c r="J4977" s="2" t="str">
        <f>IF(ISBLANK(A4977),"",-SUM(I$3:I4977))</f>
        <v/>
      </c>
      <c r="K4977" s="2" t="str">
        <f t="shared" si="625"/>
        <v/>
      </c>
      <c r="L4977" s="7" t="str">
        <f t="shared" si="626"/>
        <v/>
      </c>
      <c r="M4977" s="7" t="str">
        <f>IF(ISBLANK(A4977),"",K4977/($M$1+SUM(K$3:K4976)))</f>
        <v/>
      </c>
      <c r="N4977" t="str">
        <f>IF(ISBLANK(A4977),"",IF(H4978=0,NETWORKDAYS($H$3,H4977,holiday!$B$2:$B$10),IF(DAY(H4977)&lt;DAY(H4978),NETWORKDAYS($H$3,H4977,holiday!$B$2:$B$10),0)))</f>
        <v/>
      </c>
      <c r="O4977" t="str">
        <f>IF(ISBLANK(A4977),"",SUMIF($A$3:$A4977,O$2,$B$3:$B4977))</f>
        <v/>
      </c>
      <c r="P4977" t="str">
        <f>IF(ISBLANK(A4977),"",SUMIF($A$3:$A4977,P$2,$B$3:$B4977))</f>
        <v/>
      </c>
      <c r="Q4977" t="str">
        <f>IF(ISBLANK(A4977),"",SUMIF($A$3:$A4977,Q$2,$B$3:$B4977))</f>
        <v/>
      </c>
      <c r="R4977" t="str">
        <f>IF(ISBLANK(A4977),"",SUMIF($A$3:$A4977,R$2,$B$3:$B4977))</f>
        <v/>
      </c>
      <c r="T4977" s="2" t="str">
        <f t="shared" si="627"/>
        <v/>
      </c>
      <c r="U4977" s="2" t="str">
        <f t="shared" si="628"/>
        <v/>
      </c>
      <c r="V4977" s="2" t="str">
        <f t="shared" si="629"/>
        <v/>
      </c>
      <c r="W4977" s="2" t="str">
        <f t="shared" si="630"/>
        <v/>
      </c>
    </row>
    <row r="4978" spans="8:23" x14ac:dyDescent="0.3">
      <c r="H4978" s="12">
        <f t="shared" si="623"/>
        <v>0</v>
      </c>
      <c r="I4978" s="2" t="str">
        <f t="shared" si="624"/>
        <v/>
      </c>
      <c r="J4978" s="2" t="str">
        <f>IF(ISBLANK(A4978),"",-SUM(I$3:I4978))</f>
        <v/>
      </c>
      <c r="K4978" s="2" t="str">
        <f t="shared" si="625"/>
        <v/>
      </c>
      <c r="L4978" s="7" t="str">
        <f t="shared" si="626"/>
        <v/>
      </c>
      <c r="M4978" s="7" t="str">
        <f>IF(ISBLANK(A4978),"",K4978/($M$1+SUM(K$3:K4977)))</f>
        <v/>
      </c>
      <c r="N4978" t="str">
        <f>IF(ISBLANK(A4978),"",IF(H4979=0,NETWORKDAYS($H$3,H4978,holiday!$B$2:$B$10),IF(DAY(H4978)&lt;DAY(H4979),NETWORKDAYS($H$3,H4978,holiday!$B$2:$B$10),0)))</f>
        <v/>
      </c>
      <c r="O4978" t="str">
        <f>IF(ISBLANK(A4978),"",SUMIF($A$3:$A4978,O$2,$B$3:$B4978))</f>
        <v/>
      </c>
      <c r="P4978" t="str">
        <f>IF(ISBLANK(A4978),"",SUMIF($A$3:$A4978,P$2,$B$3:$B4978))</f>
        <v/>
      </c>
      <c r="Q4978" t="str">
        <f>IF(ISBLANK(A4978),"",SUMIF($A$3:$A4978,Q$2,$B$3:$B4978))</f>
        <v/>
      </c>
      <c r="R4978" t="str">
        <f>IF(ISBLANK(A4978),"",SUMIF($A$3:$A4978,R$2,$B$3:$B4978))</f>
        <v/>
      </c>
      <c r="T4978" s="2" t="str">
        <f t="shared" si="627"/>
        <v/>
      </c>
      <c r="U4978" s="2" t="str">
        <f t="shared" si="628"/>
        <v/>
      </c>
      <c r="V4978" s="2" t="str">
        <f t="shared" si="629"/>
        <v/>
      </c>
      <c r="W4978" s="2" t="str">
        <f t="shared" si="630"/>
        <v/>
      </c>
    </row>
    <row r="4979" spans="8:23" x14ac:dyDescent="0.3">
      <c r="H4979" s="12">
        <f t="shared" si="623"/>
        <v>0</v>
      </c>
      <c r="I4979" s="2" t="str">
        <f t="shared" si="624"/>
        <v/>
      </c>
      <c r="J4979" s="2" t="str">
        <f>IF(ISBLANK(A4979),"",-SUM(I$3:I4979))</f>
        <v/>
      </c>
      <c r="K4979" s="2" t="str">
        <f t="shared" si="625"/>
        <v/>
      </c>
      <c r="L4979" s="7" t="str">
        <f t="shared" si="626"/>
        <v/>
      </c>
      <c r="M4979" s="7" t="str">
        <f>IF(ISBLANK(A4979),"",K4979/($M$1+SUM(K$3:K4978)))</f>
        <v/>
      </c>
      <c r="N4979" t="str">
        <f>IF(ISBLANK(A4979),"",IF(H4980=0,NETWORKDAYS($H$3,H4979,holiday!$B$2:$B$10),IF(DAY(H4979)&lt;DAY(H4980),NETWORKDAYS($H$3,H4979,holiday!$B$2:$B$10),0)))</f>
        <v/>
      </c>
      <c r="O4979" t="str">
        <f>IF(ISBLANK(A4979),"",SUMIF($A$3:$A4979,O$2,$B$3:$B4979))</f>
        <v/>
      </c>
      <c r="P4979" t="str">
        <f>IF(ISBLANK(A4979),"",SUMIF($A$3:$A4979,P$2,$B$3:$B4979))</f>
        <v/>
      </c>
      <c r="Q4979" t="str">
        <f>IF(ISBLANK(A4979),"",SUMIF($A$3:$A4979,Q$2,$B$3:$B4979))</f>
        <v/>
      </c>
      <c r="R4979" t="str">
        <f>IF(ISBLANK(A4979),"",SUMIF($A$3:$A4979,R$2,$B$3:$B4979))</f>
        <v/>
      </c>
      <c r="T4979" s="2" t="str">
        <f t="shared" si="627"/>
        <v/>
      </c>
      <c r="U4979" s="2" t="str">
        <f t="shared" si="628"/>
        <v/>
      </c>
      <c r="V4979" s="2" t="str">
        <f t="shared" si="629"/>
        <v/>
      </c>
      <c r="W4979" s="2" t="str">
        <f t="shared" si="630"/>
        <v/>
      </c>
    </row>
    <row r="4980" spans="8:23" x14ac:dyDescent="0.3">
      <c r="H4980" s="12">
        <f t="shared" si="623"/>
        <v>0</v>
      </c>
      <c r="I4980" s="2" t="str">
        <f t="shared" si="624"/>
        <v/>
      </c>
      <c r="J4980" s="2" t="str">
        <f>IF(ISBLANK(A4980),"",-SUM(I$3:I4980))</f>
        <v/>
      </c>
      <c r="K4980" s="2" t="str">
        <f t="shared" si="625"/>
        <v/>
      </c>
      <c r="L4980" s="7" t="str">
        <f t="shared" si="626"/>
        <v/>
      </c>
      <c r="M4980" s="7" t="str">
        <f>IF(ISBLANK(A4980),"",K4980/($M$1+SUM(K$3:K4979)))</f>
        <v/>
      </c>
      <c r="N4980" t="str">
        <f>IF(ISBLANK(A4980),"",IF(H4981=0,NETWORKDAYS($H$3,H4980,holiday!$B$2:$B$10),IF(DAY(H4980)&lt;DAY(H4981),NETWORKDAYS($H$3,H4980,holiday!$B$2:$B$10),0)))</f>
        <v/>
      </c>
      <c r="O4980" t="str">
        <f>IF(ISBLANK(A4980),"",SUMIF($A$3:$A4980,O$2,$B$3:$B4980))</f>
        <v/>
      </c>
      <c r="P4980" t="str">
        <f>IF(ISBLANK(A4980),"",SUMIF($A$3:$A4980,P$2,$B$3:$B4980))</f>
        <v/>
      </c>
      <c r="Q4980" t="str">
        <f>IF(ISBLANK(A4980),"",SUMIF($A$3:$A4980,Q$2,$B$3:$B4980))</f>
        <v/>
      </c>
      <c r="R4980" t="str">
        <f>IF(ISBLANK(A4980),"",SUMIF($A$3:$A4980,R$2,$B$3:$B4980))</f>
        <v/>
      </c>
      <c r="T4980" s="2" t="str">
        <f t="shared" si="627"/>
        <v/>
      </c>
      <c r="U4980" s="2" t="str">
        <f t="shared" si="628"/>
        <v/>
      </c>
      <c r="V4980" s="2" t="str">
        <f t="shared" si="629"/>
        <v/>
      </c>
      <c r="W4980" s="2" t="str">
        <f t="shared" si="630"/>
        <v/>
      </c>
    </row>
    <row r="4981" spans="8:23" x14ac:dyDescent="0.3">
      <c r="H4981" s="12">
        <f t="shared" si="623"/>
        <v>0</v>
      </c>
      <c r="I4981" s="2" t="str">
        <f t="shared" si="624"/>
        <v/>
      </c>
      <c r="J4981" s="2" t="str">
        <f>IF(ISBLANK(A4981),"",-SUM(I$3:I4981))</f>
        <v/>
      </c>
      <c r="K4981" s="2" t="str">
        <f t="shared" si="625"/>
        <v/>
      </c>
      <c r="L4981" s="7" t="str">
        <f t="shared" si="626"/>
        <v/>
      </c>
      <c r="M4981" s="7" t="str">
        <f>IF(ISBLANK(A4981),"",K4981/($M$1+SUM(K$3:K4980)))</f>
        <v/>
      </c>
      <c r="N4981" t="str">
        <f>IF(ISBLANK(A4981),"",IF(H4982=0,NETWORKDAYS($H$3,H4981,holiday!$B$2:$B$10),IF(DAY(H4981)&lt;DAY(H4982),NETWORKDAYS($H$3,H4981,holiday!$B$2:$B$10),0)))</f>
        <v/>
      </c>
      <c r="O4981" t="str">
        <f>IF(ISBLANK(A4981),"",SUMIF($A$3:$A4981,O$2,$B$3:$B4981))</f>
        <v/>
      </c>
      <c r="P4981" t="str">
        <f>IF(ISBLANK(A4981),"",SUMIF($A$3:$A4981,P$2,$B$3:$B4981))</f>
        <v/>
      </c>
      <c r="Q4981" t="str">
        <f>IF(ISBLANK(A4981),"",SUMIF($A$3:$A4981,Q$2,$B$3:$B4981))</f>
        <v/>
      </c>
      <c r="R4981" t="str">
        <f>IF(ISBLANK(A4981),"",SUMIF($A$3:$A4981,R$2,$B$3:$B4981))</f>
        <v/>
      </c>
      <c r="T4981" s="2" t="str">
        <f t="shared" si="627"/>
        <v/>
      </c>
      <c r="U4981" s="2" t="str">
        <f t="shared" si="628"/>
        <v/>
      </c>
      <c r="V4981" s="2" t="str">
        <f t="shared" si="629"/>
        <v/>
      </c>
      <c r="W4981" s="2" t="str">
        <f t="shared" si="630"/>
        <v/>
      </c>
    </row>
    <row r="4982" spans="8:23" x14ac:dyDescent="0.3">
      <c r="H4982" s="12">
        <f t="shared" si="623"/>
        <v>0</v>
      </c>
      <c r="I4982" s="2" t="str">
        <f t="shared" si="624"/>
        <v/>
      </c>
      <c r="J4982" s="2" t="str">
        <f>IF(ISBLANK(A4982),"",-SUM(I$3:I4982))</f>
        <v/>
      </c>
      <c r="K4982" s="2" t="str">
        <f t="shared" si="625"/>
        <v/>
      </c>
      <c r="L4982" s="7" t="str">
        <f t="shared" si="626"/>
        <v/>
      </c>
      <c r="M4982" s="7" t="str">
        <f>IF(ISBLANK(A4982),"",K4982/($M$1+SUM(K$3:K4981)))</f>
        <v/>
      </c>
      <c r="N4982" t="str">
        <f>IF(ISBLANK(A4982),"",IF(H4983=0,NETWORKDAYS($H$3,H4982,holiday!$B$2:$B$10),IF(DAY(H4982)&lt;DAY(H4983),NETWORKDAYS($H$3,H4982,holiday!$B$2:$B$10),0)))</f>
        <v/>
      </c>
      <c r="O4982" t="str">
        <f>IF(ISBLANK(A4982),"",SUMIF($A$3:$A4982,O$2,$B$3:$B4982))</f>
        <v/>
      </c>
      <c r="P4982" t="str">
        <f>IF(ISBLANK(A4982),"",SUMIF($A$3:$A4982,P$2,$B$3:$B4982))</f>
        <v/>
      </c>
      <c r="Q4982" t="str">
        <f>IF(ISBLANK(A4982),"",SUMIF($A$3:$A4982,Q$2,$B$3:$B4982))</f>
        <v/>
      </c>
      <c r="R4982" t="str">
        <f>IF(ISBLANK(A4982),"",SUMIF($A$3:$A4982,R$2,$B$3:$B4982))</f>
        <v/>
      </c>
      <c r="T4982" s="2" t="str">
        <f t="shared" si="627"/>
        <v/>
      </c>
      <c r="U4982" s="2" t="str">
        <f t="shared" si="628"/>
        <v/>
      </c>
      <c r="V4982" s="2" t="str">
        <f t="shared" si="629"/>
        <v/>
      </c>
      <c r="W4982" s="2" t="str">
        <f t="shared" si="630"/>
        <v/>
      </c>
    </row>
    <row r="4983" spans="8:23" x14ac:dyDescent="0.3">
      <c r="H4983" s="12">
        <f t="shared" si="623"/>
        <v>0</v>
      </c>
      <c r="I4983" s="2" t="str">
        <f t="shared" si="624"/>
        <v/>
      </c>
      <c r="J4983" s="2" t="str">
        <f>IF(ISBLANK(A4983),"",-SUM(I$3:I4983))</f>
        <v/>
      </c>
      <c r="K4983" s="2" t="str">
        <f t="shared" si="625"/>
        <v/>
      </c>
      <c r="L4983" s="7" t="str">
        <f t="shared" si="626"/>
        <v/>
      </c>
      <c r="M4983" s="7" t="str">
        <f>IF(ISBLANK(A4983),"",K4983/($M$1+SUM(K$3:K4982)))</f>
        <v/>
      </c>
      <c r="N4983" t="str">
        <f>IF(ISBLANK(A4983),"",IF(H4984=0,NETWORKDAYS($H$3,H4983,holiday!$B$2:$B$10),IF(DAY(H4983)&lt;DAY(H4984),NETWORKDAYS($H$3,H4983,holiday!$B$2:$B$10),0)))</f>
        <v/>
      </c>
      <c r="O4983" t="str">
        <f>IF(ISBLANK(A4983),"",SUMIF($A$3:$A4983,O$2,$B$3:$B4983))</f>
        <v/>
      </c>
      <c r="P4983" t="str">
        <f>IF(ISBLANK(A4983),"",SUMIF($A$3:$A4983,P$2,$B$3:$B4983))</f>
        <v/>
      </c>
      <c r="Q4983" t="str">
        <f>IF(ISBLANK(A4983),"",SUMIF($A$3:$A4983,Q$2,$B$3:$B4983))</f>
        <v/>
      </c>
      <c r="R4983" t="str">
        <f>IF(ISBLANK(A4983),"",SUMIF($A$3:$A4983,R$2,$B$3:$B4983))</f>
        <v/>
      </c>
      <c r="T4983" s="2" t="str">
        <f t="shared" si="627"/>
        <v/>
      </c>
      <c r="U4983" s="2" t="str">
        <f t="shared" si="628"/>
        <v/>
      </c>
      <c r="V4983" s="2" t="str">
        <f t="shared" si="629"/>
        <v/>
      </c>
      <c r="W4983" s="2" t="str">
        <f t="shared" si="630"/>
        <v/>
      </c>
    </row>
    <row r="4984" spans="8:23" x14ac:dyDescent="0.3">
      <c r="H4984" s="12">
        <f t="shared" si="623"/>
        <v>0</v>
      </c>
      <c r="I4984" s="2" t="str">
        <f t="shared" si="624"/>
        <v/>
      </c>
      <c r="J4984" s="2" t="str">
        <f>IF(ISBLANK(A4984),"",-SUM(I$3:I4984))</f>
        <v/>
      </c>
      <c r="K4984" s="2" t="str">
        <f t="shared" si="625"/>
        <v/>
      </c>
      <c r="L4984" s="7" t="str">
        <f t="shared" si="626"/>
        <v/>
      </c>
      <c r="M4984" s="7" t="str">
        <f>IF(ISBLANK(A4984),"",K4984/($M$1+SUM(K$3:K4983)))</f>
        <v/>
      </c>
      <c r="N4984" t="str">
        <f>IF(ISBLANK(A4984),"",IF(H4985=0,NETWORKDAYS($H$3,H4984,holiday!$B$2:$B$10),IF(DAY(H4984)&lt;DAY(H4985),NETWORKDAYS($H$3,H4984,holiday!$B$2:$B$10),0)))</f>
        <v/>
      </c>
      <c r="O4984" t="str">
        <f>IF(ISBLANK(A4984),"",SUMIF($A$3:$A4984,O$2,$B$3:$B4984))</f>
        <v/>
      </c>
      <c r="P4984" t="str">
        <f>IF(ISBLANK(A4984),"",SUMIF($A$3:$A4984,P$2,$B$3:$B4984))</f>
        <v/>
      </c>
      <c r="Q4984" t="str">
        <f>IF(ISBLANK(A4984),"",SUMIF($A$3:$A4984,Q$2,$B$3:$B4984))</f>
        <v/>
      </c>
      <c r="R4984" t="str">
        <f>IF(ISBLANK(A4984),"",SUMIF($A$3:$A4984,R$2,$B$3:$B4984))</f>
        <v/>
      </c>
      <c r="T4984" s="2" t="str">
        <f t="shared" si="627"/>
        <v/>
      </c>
      <c r="U4984" s="2" t="str">
        <f t="shared" si="628"/>
        <v/>
      </c>
      <c r="V4984" s="2" t="str">
        <f t="shared" si="629"/>
        <v/>
      </c>
      <c r="W4984" s="2" t="str">
        <f t="shared" si="630"/>
        <v/>
      </c>
    </row>
    <row r="4985" spans="8:23" x14ac:dyDescent="0.3">
      <c r="H4985" s="12">
        <f t="shared" si="623"/>
        <v>0</v>
      </c>
      <c r="I4985" s="2" t="str">
        <f t="shared" si="624"/>
        <v/>
      </c>
      <c r="J4985" s="2" t="str">
        <f>IF(ISBLANK(A4985),"",-SUM(I$3:I4985))</f>
        <v/>
      </c>
      <c r="K4985" s="2" t="str">
        <f t="shared" si="625"/>
        <v/>
      </c>
      <c r="L4985" s="7" t="str">
        <f t="shared" si="626"/>
        <v/>
      </c>
      <c r="M4985" s="7" t="str">
        <f>IF(ISBLANK(A4985),"",K4985/($M$1+SUM(K$3:K4984)))</f>
        <v/>
      </c>
      <c r="N4985" t="str">
        <f>IF(ISBLANK(A4985),"",IF(H4986=0,NETWORKDAYS($H$3,H4985,holiday!$B$2:$B$10),IF(DAY(H4985)&lt;DAY(H4986),NETWORKDAYS($H$3,H4985,holiday!$B$2:$B$10),0)))</f>
        <v/>
      </c>
      <c r="O4985" t="str">
        <f>IF(ISBLANK(A4985),"",SUMIF($A$3:$A4985,O$2,$B$3:$B4985))</f>
        <v/>
      </c>
      <c r="P4985" t="str">
        <f>IF(ISBLANK(A4985),"",SUMIF($A$3:$A4985,P$2,$B$3:$B4985))</f>
        <v/>
      </c>
      <c r="Q4985" t="str">
        <f>IF(ISBLANK(A4985),"",SUMIF($A$3:$A4985,Q$2,$B$3:$B4985))</f>
        <v/>
      </c>
      <c r="R4985" t="str">
        <f>IF(ISBLANK(A4985),"",SUMIF($A$3:$A4985,R$2,$B$3:$B4985))</f>
        <v/>
      </c>
      <c r="T4985" s="2" t="str">
        <f t="shared" si="627"/>
        <v/>
      </c>
      <c r="U4985" s="2" t="str">
        <f t="shared" si="628"/>
        <v/>
      </c>
      <c r="V4985" s="2" t="str">
        <f t="shared" si="629"/>
        <v/>
      </c>
      <c r="W4985" s="2" t="str">
        <f t="shared" si="630"/>
        <v/>
      </c>
    </row>
    <row r="4986" spans="8:23" x14ac:dyDescent="0.3">
      <c r="H4986" s="12">
        <f t="shared" si="623"/>
        <v>0</v>
      </c>
      <c r="I4986" s="2" t="str">
        <f t="shared" si="624"/>
        <v/>
      </c>
      <c r="J4986" s="2" t="str">
        <f>IF(ISBLANK(A4986),"",-SUM(I$3:I4986))</f>
        <v/>
      </c>
      <c r="K4986" s="2" t="str">
        <f t="shared" si="625"/>
        <v/>
      </c>
      <c r="L4986" s="7" t="str">
        <f t="shared" si="626"/>
        <v/>
      </c>
      <c r="M4986" s="7" t="str">
        <f>IF(ISBLANK(A4986),"",K4986/($M$1+SUM(K$3:K4985)))</f>
        <v/>
      </c>
      <c r="N4986" t="str">
        <f>IF(ISBLANK(A4986),"",IF(H4987=0,NETWORKDAYS($H$3,H4986,holiday!$B$2:$B$10),IF(DAY(H4986)&lt;DAY(H4987),NETWORKDAYS($H$3,H4986,holiday!$B$2:$B$10),0)))</f>
        <v/>
      </c>
      <c r="O4986" t="str">
        <f>IF(ISBLANK(A4986),"",SUMIF($A$3:$A4986,O$2,$B$3:$B4986))</f>
        <v/>
      </c>
      <c r="P4986" t="str">
        <f>IF(ISBLANK(A4986),"",SUMIF($A$3:$A4986,P$2,$B$3:$B4986))</f>
        <v/>
      </c>
      <c r="Q4986" t="str">
        <f>IF(ISBLANK(A4986),"",SUMIF($A$3:$A4986,Q$2,$B$3:$B4986))</f>
        <v/>
      </c>
      <c r="R4986" t="str">
        <f>IF(ISBLANK(A4986),"",SUMIF($A$3:$A4986,R$2,$B$3:$B4986))</f>
        <v/>
      </c>
      <c r="T4986" s="2" t="str">
        <f t="shared" si="627"/>
        <v/>
      </c>
      <c r="U4986" s="2" t="str">
        <f t="shared" si="628"/>
        <v/>
      </c>
      <c r="V4986" s="2" t="str">
        <f t="shared" si="629"/>
        <v/>
      </c>
      <c r="W4986" s="2" t="str">
        <f t="shared" si="630"/>
        <v/>
      </c>
    </row>
    <row r="4987" spans="8:23" x14ac:dyDescent="0.3">
      <c r="H4987" s="12">
        <f t="shared" si="623"/>
        <v>0</v>
      </c>
      <c r="I4987" s="2" t="str">
        <f t="shared" si="624"/>
        <v/>
      </c>
      <c r="J4987" s="2" t="str">
        <f>IF(ISBLANK(A4987),"",-SUM(I$3:I4987))</f>
        <v/>
      </c>
      <c r="K4987" s="2" t="str">
        <f t="shared" si="625"/>
        <v/>
      </c>
      <c r="L4987" s="7" t="str">
        <f t="shared" si="626"/>
        <v/>
      </c>
      <c r="M4987" s="7" t="str">
        <f>IF(ISBLANK(A4987),"",K4987/($M$1+SUM(K$3:K4986)))</f>
        <v/>
      </c>
      <c r="N4987" t="str">
        <f>IF(ISBLANK(A4987),"",IF(H4988=0,NETWORKDAYS($H$3,H4987,holiday!$B$2:$B$10),IF(DAY(H4987)&lt;DAY(H4988),NETWORKDAYS($H$3,H4987,holiday!$B$2:$B$10),0)))</f>
        <v/>
      </c>
      <c r="O4987" t="str">
        <f>IF(ISBLANK(A4987),"",SUMIF($A$3:$A4987,O$2,$B$3:$B4987))</f>
        <v/>
      </c>
      <c r="P4987" t="str">
        <f>IF(ISBLANK(A4987),"",SUMIF($A$3:$A4987,P$2,$B$3:$B4987))</f>
        <v/>
      </c>
      <c r="Q4987" t="str">
        <f>IF(ISBLANK(A4987),"",SUMIF($A$3:$A4987,Q$2,$B$3:$B4987))</f>
        <v/>
      </c>
      <c r="R4987" t="str">
        <f>IF(ISBLANK(A4987),"",SUMIF($A$3:$A4987,R$2,$B$3:$B4987))</f>
        <v/>
      </c>
      <c r="T4987" s="2" t="str">
        <f t="shared" si="627"/>
        <v/>
      </c>
      <c r="U4987" s="2" t="str">
        <f t="shared" si="628"/>
        <v/>
      </c>
      <c r="V4987" s="2" t="str">
        <f t="shared" si="629"/>
        <v/>
      </c>
      <c r="W4987" s="2" t="str">
        <f t="shared" si="630"/>
        <v/>
      </c>
    </row>
    <row r="4988" spans="8:23" x14ac:dyDescent="0.3">
      <c r="H4988" s="12">
        <f t="shared" si="623"/>
        <v>0</v>
      </c>
      <c r="I4988" s="2" t="str">
        <f t="shared" si="624"/>
        <v/>
      </c>
      <c r="J4988" s="2" t="str">
        <f>IF(ISBLANK(A4988),"",-SUM(I$3:I4988))</f>
        <v/>
      </c>
      <c r="K4988" s="2" t="str">
        <f t="shared" si="625"/>
        <v/>
      </c>
      <c r="L4988" s="7" t="str">
        <f t="shared" si="626"/>
        <v/>
      </c>
      <c r="M4988" s="7" t="str">
        <f>IF(ISBLANK(A4988),"",K4988/($M$1+SUM(K$3:K4987)))</f>
        <v/>
      </c>
      <c r="N4988" t="str">
        <f>IF(ISBLANK(A4988),"",IF(H4989=0,NETWORKDAYS($H$3,H4988,holiday!$B$2:$B$10),IF(DAY(H4988)&lt;DAY(H4989),NETWORKDAYS($H$3,H4988,holiday!$B$2:$B$10),0)))</f>
        <v/>
      </c>
      <c r="O4988" t="str">
        <f>IF(ISBLANK(A4988),"",SUMIF($A$3:$A4988,O$2,$B$3:$B4988))</f>
        <v/>
      </c>
      <c r="P4988" t="str">
        <f>IF(ISBLANK(A4988),"",SUMIF($A$3:$A4988,P$2,$B$3:$B4988))</f>
        <v/>
      </c>
      <c r="Q4988" t="str">
        <f>IF(ISBLANK(A4988),"",SUMIF($A$3:$A4988,Q$2,$B$3:$B4988))</f>
        <v/>
      </c>
      <c r="R4988" t="str">
        <f>IF(ISBLANK(A4988),"",SUMIF($A$3:$A4988,R$2,$B$3:$B4988))</f>
        <v/>
      </c>
      <c r="T4988" s="2" t="str">
        <f t="shared" si="627"/>
        <v/>
      </c>
      <c r="U4988" s="2" t="str">
        <f t="shared" si="628"/>
        <v/>
      </c>
      <c r="V4988" s="2" t="str">
        <f t="shared" si="629"/>
        <v/>
      </c>
      <c r="W4988" s="2" t="str">
        <f t="shared" si="630"/>
        <v/>
      </c>
    </row>
    <row r="4989" spans="8:23" x14ac:dyDescent="0.3">
      <c r="H4989" s="12">
        <f t="shared" si="623"/>
        <v>0</v>
      </c>
      <c r="I4989" s="2" t="str">
        <f t="shared" si="624"/>
        <v/>
      </c>
      <c r="J4989" s="2" t="str">
        <f>IF(ISBLANK(A4989),"",-SUM(I$3:I4989))</f>
        <v/>
      </c>
      <c r="K4989" s="2" t="str">
        <f t="shared" si="625"/>
        <v/>
      </c>
      <c r="L4989" s="7" t="str">
        <f t="shared" si="626"/>
        <v/>
      </c>
      <c r="M4989" s="7" t="str">
        <f>IF(ISBLANK(A4989),"",K4989/($M$1+SUM(K$3:K4988)))</f>
        <v/>
      </c>
      <c r="N4989" t="str">
        <f>IF(ISBLANK(A4989),"",IF(H4990=0,NETWORKDAYS($H$3,H4989,holiday!$B$2:$B$10),IF(DAY(H4989)&lt;DAY(H4990),NETWORKDAYS($H$3,H4989,holiday!$B$2:$B$10),0)))</f>
        <v/>
      </c>
      <c r="O4989" t="str">
        <f>IF(ISBLANK(A4989),"",SUMIF($A$3:$A4989,O$2,$B$3:$B4989))</f>
        <v/>
      </c>
      <c r="P4989" t="str">
        <f>IF(ISBLANK(A4989),"",SUMIF($A$3:$A4989,P$2,$B$3:$B4989))</f>
        <v/>
      </c>
      <c r="Q4989" t="str">
        <f>IF(ISBLANK(A4989),"",SUMIF($A$3:$A4989,Q$2,$B$3:$B4989))</f>
        <v/>
      </c>
      <c r="R4989" t="str">
        <f>IF(ISBLANK(A4989),"",SUMIF($A$3:$A4989,R$2,$B$3:$B4989))</f>
        <v/>
      </c>
      <c r="T4989" s="2" t="str">
        <f t="shared" si="627"/>
        <v/>
      </c>
      <c r="U4989" s="2" t="str">
        <f t="shared" si="628"/>
        <v/>
      </c>
      <c r="V4989" s="2" t="str">
        <f t="shared" si="629"/>
        <v/>
      </c>
      <c r="W4989" s="2" t="str">
        <f t="shared" si="630"/>
        <v/>
      </c>
    </row>
    <row r="4990" spans="8:23" x14ac:dyDescent="0.3">
      <c r="H4990" s="12">
        <f t="shared" si="623"/>
        <v>0</v>
      </c>
      <c r="I4990" s="2" t="str">
        <f t="shared" si="624"/>
        <v/>
      </c>
      <c r="J4990" s="2" t="str">
        <f>IF(ISBLANK(A4990),"",-SUM(I$3:I4990))</f>
        <v/>
      </c>
      <c r="K4990" s="2" t="str">
        <f t="shared" si="625"/>
        <v/>
      </c>
      <c r="L4990" s="7" t="str">
        <f t="shared" si="626"/>
        <v/>
      </c>
      <c r="M4990" s="7" t="str">
        <f>IF(ISBLANK(A4990),"",K4990/($M$1+SUM(K$3:K4989)))</f>
        <v/>
      </c>
      <c r="N4990" t="str">
        <f>IF(ISBLANK(A4990),"",IF(H4991=0,NETWORKDAYS($H$3,H4990,holiday!$B$2:$B$10),IF(DAY(H4990)&lt;DAY(H4991),NETWORKDAYS($H$3,H4990,holiday!$B$2:$B$10),0)))</f>
        <v/>
      </c>
      <c r="O4990" t="str">
        <f>IF(ISBLANK(A4990),"",SUMIF($A$3:$A4990,O$2,$B$3:$B4990))</f>
        <v/>
      </c>
      <c r="P4990" t="str">
        <f>IF(ISBLANK(A4990),"",SUMIF($A$3:$A4990,P$2,$B$3:$B4990))</f>
        <v/>
      </c>
      <c r="Q4990" t="str">
        <f>IF(ISBLANK(A4990),"",SUMIF($A$3:$A4990,Q$2,$B$3:$B4990))</f>
        <v/>
      </c>
      <c r="R4990" t="str">
        <f>IF(ISBLANK(A4990),"",SUMIF($A$3:$A4990,R$2,$B$3:$B4990))</f>
        <v/>
      </c>
      <c r="T4990" s="2" t="str">
        <f t="shared" si="627"/>
        <v/>
      </c>
      <c r="U4990" s="2" t="str">
        <f t="shared" si="628"/>
        <v/>
      </c>
      <c r="V4990" s="2" t="str">
        <f t="shared" si="629"/>
        <v/>
      </c>
      <c r="W4990" s="2" t="str">
        <f t="shared" si="630"/>
        <v/>
      </c>
    </row>
    <row r="4991" spans="8:23" x14ac:dyDescent="0.3">
      <c r="H4991" s="12">
        <f t="shared" si="623"/>
        <v>0</v>
      </c>
      <c r="I4991" s="2" t="str">
        <f t="shared" si="624"/>
        <v/>
      </c>
      <c r="J4991" s="2" t="str">
        <f>IF(ISBLANK(A4991),"",-SUM(I$3:I4991))</f>
        <v/>
      </c>
      <c r="K4991" s="2" t="str">
        <f t="shared" si="625"/>
        <v/>
      </c>
      <c r="L4991" s="7" t="str">
        <f t="shared" si="626"/>
        <v/>
      </c>
      <c r="M4991" s="7" t="str">
        <f>IF(ISBLANK(A4991),"",K4991/($M$1+SUM(K$3:K4990)))</f>
        <v/>
      </c>
      <c r="N4991" t="str">
        <f>IF(ISBLANK(A4991),"",IF(H4992=0,NETWORKDAYS($H$3,H4991,holiday!$B$2:$B$10),IF(DAY(H4991)&lt;DAY(H4992),NETWORKDAYS($H$3,H4991,holiday!$B$2:$B$10),0)))</f>
        <v/>
      </c>
      <c r="O4991" t="str">
        <f>IF(ISBLANK(A4991),"",SUMIF($A$3:$A4991,O$2,$B$3:$B4991))</f>
        <v/>
      </c>
      <c r="P4991" t="str">
        <f>IF(ISBLANK(A4991),"",SUMIF($A$3:$A4991,P$2,$B$3:$B4991))</f>
        <v/>
      </c>
      <c r="Q4991" t="str">
        <f>IF(ISBLANK(A4991),"",SUMIF($A$3:$A4991,Q$2,$B$3:$B4991))</f>
        <v/>
      </c>
      <c r="R4991" t="str">
        <f>IF(ISBLANK(A4991),"",SUMIF($A$3:$A4991,R$2,$B$3:$B4991))</f>
        <v/>
      </c>
      <c r="T4991" s="2" t="str">
        <f t="shared" si="627"/>
        <v/>
      </c>
      <c r="U4991" s="2" t="str">
        <f t="shared" si="628"/>
        <v/>
      </c>
      <c r="V4991" s="2" t="str">
        <f t="shared" si="629"/>
        <v/>
      </c>
      <c r="W4991" s="2" t="str">
        <f t="shared" si="630"/>
        <v/>
      </c>
    </row>
    <row r="4992" spans="8:23" x14ac:dyDescent="0.3">
      <c r="H4992" s="12">
        <f t="shared" si="623"/>
        <v>0</v>
      </c>
      <c r="I4992" s="2" t="str">
        <f t="shared" si="624"/>
        <v/>
      </c>
      <c r="J4992" s="2" t="str">
        <f>IF(ISBLANK(A4992),"",-SUM(I$3:I4992))</f>
        <v/>
      </c>
      <c r="K4992" s="2" t="str">
        <f t="shared" si="625"/>
        <v/>
      </c>
      <c r="L4992" s="7" t="str">
        <f t="shared" si="626"/>
        <v/>
      </c>
      <c r="M4992" s="7" t="str">
        <f>IF(ISBLANK(A4992),"",K4992/($M$1+SUM(K$3:K4991)))</f>
        <v/>
      </c>
      <c r="N4992" t="str">
        <f>IF(ISBLANK(A4992),"",IF(H4993=0,NETWORKDAYS($H$3,H4992,holiday!$B$2:$B$10),IF(DAY(H4992)&lt;DAY(H4993),NETWORKDAYS($H$3,H4992,holiday!$B$2:$B$10),0)))</f>
        <v/>
      </c>
      <c r="O4992" t="str">
        <f>IF(ISBLANK(A4992),"",SUMIF($A$3:$A4992,O$2,$B$3:$B4992))</f>
        <v/>
      </c>
      <c r="P4992" t="str">
        <f>IF(ISBLANK(A4992),"",SUMIF($A$3:$A4992,P$2,$B$3:$B4992))</f>
        <v/>
      </c>
      <c r="Q4992" t="str">
        <f>IF(ISBLANK(A4992),"",SUMIF($A$3:$A4992,Q$2,$B$3:$B4992))</f>
        <v/>
      </c>
      <c r="R4992" t="str">
        <f>IF(ISBLANK(A4992),"",SUMIF($A$3:$A4992,R$2,$B$3:$B4992))</f>
        <v/>
      </c>
      <c r="T4992" s="2" t="str">
        <f t="shared" si="627"/>
        <v/>
      </c>
      <c r="U4992" s="2" t="str">
        <f t="shared" si="628"/>
        <v/>
      </c>
      <c r="V4992" s="2" t="str">
        <f t="shared" si="629"/>
        <v/>
      </c>
      <c r="W4992" s="2" t="str">
        <f t="shared" si="630"/>
        <v/>
      </c>
    </row>
    <row r="4993" spans="8:23" x14ac:dyDescent="0.3">
      <c r="H4993" s="12">
        <f t="shared" si="623"/>
        <v>0</v>
      </c>
      <c r="I4993" s="2" t="str">
        <f t="shared" si="624"/>
        <v/>
      </c>
      <c r="J4993" s="2" t="str">
        <f>IF(ISBLANK(A4993),"",-SUM(I$3:I4993))</f>
        <v/>
      </c>
      <c r="K4993" s="2" t="str">
        <f t="shared" si="625"/>
        <v/>
      </c>
      <c r="L4993" s="7" t="str">
        <f t="shared" si="626"/>
        <v/>
      </c>
      <c r="M4993" s="7" t="str">
        <f>IF(ISBLANK(A4993),"",K4993/($M$1+SUM(K$3:K4992)))</f>
        <v/>
      </c>
      <c r="N4993" t="str">
        <f>IF(ISBLANK(A4993),"",IF(H4994=0,NETWORKDAYS($H$3,H4993,holiday!$B$2:$B$10),IF(DAY(H4993)&lt;DAY(H4994),NETWORKDAYS($H$3,H4993,holiday!$B$2:$B$10),0)))</f>
        <v/>
      </c>
      <c r="O4993" t="str">
        <f>IF(ISBLANK(A4993),"",SUMIF($A$3:$A4993,O$2,$B$3:$B4993))</f>
        <v/>
      </c>
      <c r="P4993" t="str">
        <f>IF(ISBLANK(A4993),"",SUMIF($A$3:$A4993,P$2,$B$3:$B4993))</f>
        <v/>
      </c>
      <c r="Q4993" t="str">
        <f>IF(ISBLANK(A4993),"",SUMIF($A$3:$A4993,Q$2,$B$3:$B4993))</f>
        <v/>
      </c>
      <c r="R4993" t="str">
        <f>IF(ISBLANK(A4993),"",SUMIF($A$3:$A4993,R$2,$B$3:$B4993))</f>
        <v/>
      </c>
      <c r="T4993" s="2" t="str">
        <f t="shared" si="627"/>
        <v/>
      </c>
      <c r="U4993" s="2" t="str">
        <f t="shared" si="628"/>
        <v/>
      </c>
      <c r="V4993" s="2" t="str">
        <f t="shared" si="629"/>
        <v/>
      </c>
      <c r="W4993" s="2" t="str">
        <f t="shared" si="630"/>
        <v/>
      </c>
    </row>
    <row r="4994" spans="8:23" x14ac:dyDescent="0.3">
      <c r="H4994" s="12">
        <f t="shared" si="623"/>
        <v>0</v>
      </c>
      <c r="I4994" s="2" t="str">
        <f t="shared" si="624"/>
        <v/>
      </c>
      <c r="J4994" s="2" t="str">
        <f>IF(ISBLANK(A4994),"",-SUM(I$3:I4994))</f>
        <v/>
      </c>
      <c r="K4994" s="2" t="str">
        <f t="shared" si="625"/>
        <v/>
      </c>
      <c r="L4994" s="7" t="str">
        <f t="shared" si="626"/>
        <v/>
      </c>
      <c r="M4994" s="7" t="str">
        <f>IF(ISBLANK(A4994),"",K4994/($M$1+SUM(K$3:K4993)))</f>
        <v/>
      </c>
      <c r="N4994" t="str">
        <f>IF(ISBLANK(A4994),"",IF(H4995=0,NETWORKDAYS($H$3,H4994,holiday!$B$2:$B$10),IF(DAY(H4994)&lt;DAY(H4995),NETWORKDAYS($H$3,H4994,holiday!$B$2:$B$10),0)))</f>
        <v/>
      </c>
      <c r="O4994" t="str">
        <f>IF(ISBLANK(A4994),"",SUMIF($A$3:$A4994,O$2,$B$3:$B4994))</f>
        <v/>
      </c>
      <c r="P4994" t="str">
        <f>IF(ISBLANK(A4994),"",SUMIF($A$3:$A4994,P$2,$B$3:$B4994))</f>
        <v/>
      </c>
      <c r="Q4994" t="str">
        <f>IF(ISBLANK(A4994),"",SUMIF($A$3:$A4994,Q$2,$B$3:$B4994))</f>
        <v/>
      </c>
      <c r="R4994" t="str">
        <f>IF(ISBLANK(A4994),"",SUMIF($A$3:$A4994,R$2,$B$3:$B4994))</f>
        <v/>
      </c>
      <c r="T4994" s="2" t="str">
        <f t="shared" si="627"/>
        <v/>
      </c>
      <c r="U4994" s="2" t="str">
        <f t="shared" si="628"/>
        <v/>
      </c>
      <c r="V4994" s="2" t="str">
        <f t="shared" si="629"/>
        <v/>
      </c>
      <c r="W4994" s="2" t="str">
        <f t="shared" si="630"/>
        <v/>
      </c>
    </row>
    <row r="4995" spans="8:23" x14ac:dyDescent="0.3">
      <c r="H4995" s="12">
        <f t="shared" si="623"/>
        <v>0</v>
      </c>
      <c r="I4995" s="2" t="str">
        <f t="shared" si="624"/>
        <v/>
      </c>
      <c r="J4995" s="2" t="str">
        <f>IF(ISBLANK(A4995),"",-SUM(I$3:I4995))</f>
        <v/>
      </c>
      <c r="K4995" s="2" t="str">
        <f t="shared" si="625"/>
        <v/>
      </c>
      <c r="L4995" s="7" t="str">
        <f t="shared" si="626"/>
        <v/>
      </c>
      <c r="M4995" s="7" t="str">
        <f>IF(ISBLANK(A4995),"",K4995/($M$1+SUM(K$3:K4994)))</f>
        <v/>
      </c>
      <c r="N4995" t="str">
        <f>IF(ISBLANK(A4995),"",IF(H4996=0,NETWORKDAYS($H$3,H4995,holiday!$B$2:$B$10),IF(DAY(H4995)&lt;DAY(H4996),NETWORKDAYS($H$3,H4995,holiday!$B$2:$B$10),0)))</f>
        <v/>
      </c>
      <c r="O4995" t="str">
        <f>IF(ISBLANK(A4995),"",SUMIF($A$3:$A4995,O$2,$B$3:$B4995))</f>
        <v/>
      </c>
      <c r="P4995" t="str">
        <f>IF(ISBLANK(A4995),"",SUMIF($A$3:$A4995,P$2,$B$3:$B4995))</f>
        <v/>
      </c>
      <c r="Q4995" t="str">
        <f>IF(ISBLANK(A4995),"",SUMIF($A$3:$A4995,Q$2,$B$3:$B4995))</f>
        <v/>
      </c>
      <c r="R4995" t="str">
        <f>IF(ISBLANK(A4995),"",SUMIF($A$3:$A4995,R$2,$B$3:$B4995))</f>
        <v/>
      </c>
      <c r="T4995" s="2" t="str">
        <f t="shared" si="627"/>
        <v/>
      </c>
      <c r="U4995" s="2" t="str">
        <f t="shared" si="628"/>
        <v/>
      </c>
      <c r="V4995" s="2" t="str">
        <f t="shared" si="629"/>
        <v/>
      </c>
      <c r="W4995" s="2" t="str">
        <f t="shared" si="630"/>
        <v/>
      </c>
    </row>
    <row r="4996" spans="8:23" x14ac:dyDescent="0.3">
      <c r="H4996" s="12">
        <f>IF(ISBLANK(D4996),,LEFT(D4996,LEN(D4996)-6)*1)</f>
        <v>0</v>
      </c>
      <c r="I4996" s="2" t="str">
        <f t="shared" si="624"/>
        <v/>
      </c>
      <c r="J4996" s="2" t="str">
        <f>IF(ISBLANK(A4996),"",-SUM(I$3:I4996))</f>
        <v/>
      </c>
      <c r="K4996" s="2" t="str">
        <f t="shared" si="625"/>
        <v/>
      </c>
      <c r="L4996" s="7" t="str">
        <f t="shared" si="626"/>
        <v/>
      </c>
      <c r="M4996" s="7" t="str">
        <f>IF(ISBLANK(A4996),"",K4996/($M$1+SUM(K$3:K4995)))</f>
        <v/>
      </c>
      <c r="N4996" t="str">
        <f>IF(ISBLANK(A4996),"",IF(H4997=0,NETWORKDAYS($H$3,H4996,holiday!$B$2:$B$10),IF(DAY(H4996)&lt;DAY(H4997),NETWORKDAYS($H$3,H4996,holiday!$B$2:$B$10),0)))</f>
        <v/>
      </c>
      <c r="O4996" t="str">
        <f>IF(ISBLANK(A4996),"",SUMIF($A$3:$A4996,O$2,$B$3:$B4996))</f>
        <v/>
      </c>
      <c r="P4996" t="str">
        <f>IF(ISBLANK(A4996),"",SUMIF($A$3:$A4996,P$2,$B$3:$B4996))</f>
        <v/>
      </c>
      <c r="Q4996" t="str">
        <f>IF(ISBLANK(A4996),"",SUMIF($A$3:$A4996,Q$2,$B$3:$B4996))</f>
        <v/>
      </c>
      <c r="R4996" t="str">
        <f>IF(ISBLANK(A4996),"",SUMIF($A$3:$A4996,R$2,$B$3:$B4996))</f>
        <v/>
      </c>
      <c r="T4996" s="2" t="str">
        <f t="shared" si="627"/>
        <v/>
      </c>
      <c r="U4996" s="2" t="str">
        <f t="shared" si="628"/>
        <v/>
      </c>
      <c r="V4996" s="2" t="str">
        <f t="shared" si="629"/>
        <v/>
      </c>
      <c r="W4996" s="2" t="str">
        <f t="shared" si="630"/>
        <v/>
      </c>
    </row>
    <row r="4997" spans="8:23" x14ac:dyDescent="0.3">
      <c r="H4997" s="12">
        <f>IF(ISBLANK(D4997),,LEFT(D4997,LEN(D4997)-6)*1)</f>
        <v>0</v>
      </c>
      <c r="I4997" s="2" t="str">
        <f t="shared" si="624"/>
        <v/>
      </c>
      <c r="J4997" s="2" t="str">
        <f>IF(ISBLANK(A4997),"",-SUM(I$3:I4997))</f>
        <v/>
      </c>
      <c r="K4997" s="2" t="str">
        <f t="shared" si="625"/>
        <v/>
      </c>
      <c r="L4997" s="7" t="str">
        <f t="shared" si="626"/>
        <v/>
      </c>
      <c r="M4997" s="7" t="str">
        <f>IF(ISBLANK(A4997),"",K4997/($M$1+SUM(K$3:K4996)))</f>
        <v/>
      </c>
      <c r="N4997" t="str">
        <f>IF(ISBLANK(A4997),"",IF(H4998=0,NETWORKDAYS($H$3,H4997,holiday!$B$2:$B$10),IF(DAY(H4997)&lt;DAY(H4998),NETWORKDAYS($H$3,H4997,holiday!$B$2:$B$10),0)))</f>
        <v/>
      </c>
      <c r="O4997" t="str">
        <f>IF(ISBLANK(A4997),"",SUMIF($A$3:$A4997,O$2,$B$3:$B4997))</f>
        <v/>
      </c>
      <c r="P4997" t="str">
        <f>IF(ISBLANK(A4997),"",SUMIF($A$3:$A4997,P$2,$B$3:$B4997))</f>
        <v/>
      </c>
      <c r="Q4997" t="str">
        <f>IF(ISBLANK(A4997),"",SUMIF($A$3:$A4997,Q$2,$B$3:$B4997))</f>
        <v/>
      </c>
      <c r="R4997" t="str">
        <f>IF(ISBLANK(A4997),"",SUMIF($A$3:$A4997,R$2,$B$3:$B4997))</f>
        <v/>
      </c>
      <c r="T4997" s="2" t="str">
        <f t="shared" si="627"/>
        <v/>
      </c>
      <c r="U4997" s="2" t="str">
        <f t="shared" si="628"/>
        <v/>
      </c>
      <c r="V4997" s="2" t="str">
        <f t="shared" si="629"/>
        <v/>
      </c>
      <c r="W4997" s="2" t="str">
        <f t="shared" si="630"/>
        <v/>
      </c>
    </row>
    <row r="4998" spans="8:23" x14ac:dyDescent="0.3">
      <c r="H4998" s="12">
        <f>IF(ISBLANK(D4998),,LEFT(D4998,LEN(D4998)-6)*1)</f>
        <v>0</v>
      </c>
      <c r="I4998" s="2" t="str">
        <f t="shared" si="624"/>
        <v/>
      </c>
      <c r="J4998" s="2" t="str">
        <f>IF(ISBLANK(A4998),"",-SUM(I$3:I4998))</f>
        <v/>
      </c>
      <c r="K4998" s="2" t="str">
        <f t="shared" si="625"/>
        <v/>
      </c>
      <c r="L4998" s="7" t="str">
        <f t="shared" si="626"/>
        <v/>
      </c>
      <c r="M4998" s="7" t="str">
        <f>IF(ISBLANK(A4998),"",K4998/($M$1+SUM(K$3:K4997)))</f>
        <v/>
      </c>
      <c r="N4998" t="str">
        <f>IF(ISBLANK(A4998),"",IF(H4999=0,NETWORKDAYS($H$3,H4998,holiday!$B$2:$B$10),IF(DAY(H4998)&lt;DAY(H4999),NETWORKDAYS($H$3,H4998,holiday!$B$2:$B$10),0)))</f>
        <v/>
      </c>
      <c r="O4998" t="str">
        <f>IF(ISBLANK(A4998),"",SUMIF($A$3:$A4998,O$2,$B$3:$B4998))</f>
        <v/>
      </c>
      <c r="P4998" t="str">
        <f>IF(ISBLANK(A4998),"",SUMIF($A$3:$A4998,P$2,$B$3:$B4998))</f>
        <v/>
      </c>
      <c r="Q4998" t="str">
        <f>IF(ISBLANK(A4998),"",SUMIF($A$3:$A4998,Q$2,$B$3:$B4998))</f>
        <v/>
      </c>
      <c r="R4998" t="str">
        <f>IF(ISBLANK(A4998),"",SUMIF($A$3:$A4998,R$2,$B$3:$B4998))</f>
        <v/>
      </c>
      <c r="T4998" s="2" t="str">
        <f t="shared" si="627"/>
        <v/>
      </c>
      <c r="U4998" s="2" t="str">
        <f t="shared" si="628"/>
        <v/>
      </c>
      <c r="V4998" s="2" t="str">
        <f t="shared" si="629"/>
        <v/>
      </c>
      <c r="W4998" s="2" t="str">
        <f t="shared" si="630"/>
        <v/>
      </c>
    </row>
    <row r="4999" spans="8:23" x14ac:dyDescent="0.3">
      <c r="H4999" s="12">
        <f>IF(ISBLANK(D4999),,LEFT(D4999,LEN(D4999)-6)*1)</f>
        <v>0</v>
      </c>
      <c r="I4999" s="2" t="str">
        <f t="shared" si="624"/>
        <v/>
      </c>
      <c r="J4999" s="2" t="str">
        <f>IF(ISBLANK(A4999),"",-SUM(I$3:I4999))</f>
        <v/>
      </c>
      <c r="K4999" s="2" t="str">
        <f t="shared" si="625"/>
        <v/>
      </c>
      <c r="L4999" s="7" t="str">
        <f t="shared" si="626"/>
        <v/>
      </c>
      <c r="M4999" s="7" t="str">
        <f>IF(ISBLANK(A4999),"",K4999/($M$1+SUM(K$3:K4998)))</f>
        <v/>
      </c>
      <c r="N4999" t="str">
        <f>IF(ISBLANK(A4999),"",IF(H5000=0,NETWORKDAYS($H$3,H4999,holiday!$B$2:$B$10),IF(DAY(H4999)&lt;DAY(H5000),NETWORKDAYS($H$3,H4999,holiday!$B$2:$B$10),0)))</f>
        <v/>
      </c>
      <c r="O4999" t="str">
        <f>IF(ISBLANK(A4999),"",SUMIF($A$3:$A4999,O$2,$B$3:$B4999))</f>
        <v/>
      </c>
      <c r="P4999" t="str">
        <f>IF(ISBLANK(A4999),"",SUMIF($A$3:$A4999,P$2,$B$3:$B4999))</f>
        <v/>
      </c>
      <c r="Q4999" t="str">
        <f>IF(ISBLANK(A4999),"",SUMIF($A$3:$A4999,Q$2,$B$3:$B4999))</f>
        <v/>
      </c>
      <c r="R4999" t="str">
        <f>IF(ISBLANK(A4999),"",SUMIF($A$3:$A4999,R$2,$B$3:$B4999))</f>
        <v/>
      </c>
      <c r="T4999" s="2" t="str">
        <f t="shared" si="627"/>
        <v/>
      </c>
      <c r="U4999" s="2" t="str">
        <f t="shared" si="628"/>
        <v/>
      </c>
      <c r="V4999" s="2" t="str">
        <f t="shared" si="629"/>
        <v/>
      </c>
      <c r="W4999" s="2" t="str">
        <f t="shared" si="630"/>
        <v/>
      </c>
    </row>
    <row r="5000" spans="8:23" x14ac:dyDescent="0.3">
      <c r="H5000" s="12">
        <f>IF(ISBLANK(D5000),,LEFT(D5000,LEN(D5000)-6)*1)</f>
        <v>0</v>
      </c>
      <c r="I5000" s="2" t="str">
        <f t="shared" si="624"/>
        <v/>
      </c>
      <c r="J5000" s="2" t="str">
        <f>IF(ISBLANK(A5000),"",-SUM(I$3:I5000))</f>
        <v/>
      </c>
      <c r="K5000" s="2" t="str">
        <f t="shared" si="625"/>
        <v/>
      </c>
      <c r="L5000" s="7" t="str">
        <f t="shared" si="626"/>
        <v/>
      </c>
      <c r="M5000" s="7" t="str">
        <f>IF(ISBLANK(A5000),"",K5000/($M$1+SUM(K$3:K4999)))</f>
        <v/>
      </c>
      <c r="N5000" t="str">
        <f>IF(ISBLANK(A5000),"",IF(H5001=0,NETWORKDAYS($H$3,H5000,holiday!$B$2:$B$10),IF(DAY(H5000)&lt;DAY(H5001),NETWORKDAYS($H$3,H5000,holiday!$B$2:$B$10),0)))</f>
        <v/>
      </c>
      <c r="O5000" t="str">
        <f>IF(ISBLANK(A5000),"",SUMIF($A$3:$A5000,O$2,$B$3:$B5000))</f>
        <v/>
      </c>
      <c r="P5000" t="str">
        <f>IF(ISBLANK(A5000),"",SUMIF($A$3:$A5000,P$2,$B$3:$B5000))</f>
        <v/>
      </c>
      <c r="Q5000" t="str">
        <f>IF(ISBLANK(A5000),"",SUMIF($A$3:$A5000,Q$2,$B$3:$B5000))</f>
        <v/>
      </c>
      <c r="R5000" t="str">
        <f>IF(ISBLANK(A5000),"",SUMIF($A$3:$A5000,R$2,$B$3:$B5000))</f>
        <v/>
      </c>
      <c r="T5000" s="2" t="str">
        <f t="shared" si="627"/>
        <v/>
      </c>
      <c r="U5000" s="2" t="str">
        <f t="shared" si="628"/>
        <v/>
      </c>
      <c r="V5000" s="2" t="str">
        <f t="shared" si="629"/>
        <v/>
      </c>
      <c r="W5000" s="2" t="str">
        <f t="shared" si="630"/>
        <v/>
      </c>
    </row>
  </sheetData>
  <sortState ref="A3:G934">
    <sortCondition ref="E3:E93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3"/>
  <sheetViews>
    <sheetView topLeftCell="A28" workbookViewId="0">
      <selection activeCell="H10" sqref="H10"/>
    </sheetView>
  </sheetViews>
  <sheetFormatPr defaultColWidth="9.109375" defaultRowHeight="14.4" x14ac:dyDescent="0.3"/>
  <cols>
    <col min="1" max="1" width="30" style="43" customWidth="1"/>
    <col min="2" max="2" width="9.109375" style="43"/>
    <col min="3" max="3" width="10" style="43" customWidth="1"/>
    <col min="4" max="4" width="9.109375" style="43"/>
    <col min="5" max="5" width="10" style="43" customWidth="1"/>
    <col min="6" max="7" width="9.109375" style="43"/>
    <col min="8" max="8" width="10.5546875" style="43" customWidth="1"/>
    <col min="9" max="9" width="10.44140625" style="43" customWidth="1"/>
    <col min="10" max="10" width="11" style="43" customWidth="1"/>
    <col min="11" max="16384" width="9.109375" style="43"/>
  </cols>
  <sheetData>
    <row r="1" spans="1:7" x14ac:dyDescent="0.3">
      <c r="A1" s="44" t="s">
        <v>330</v>
      </c>
      <c r="B1" s="44"/>
      <c r="C1" s="44" t="s">
        <v>331</v>
      </c>
      <c r="D1" s="44" t="s">
        <v>332</v>
      </c>
      <c r="E1" s="44" t="s">
        <v>333</v>
      </c>
      <c r="F1" s="44" t="s">
        <v>334</v>
      </c>
      <c r="G1" s="44" t="s">
        <v>335</v>
      </c>
    </row>
    <row r="2" spans="1:7" x14ac:dyDescent="0.3">
      <c r="A2" s="45" t="s">
        <v>320</v>
      </c>
      <c r="B2" s="46"/>
      <c r="C2" s="46">
        <v>-2.72</v>
      </c>
      <c r="D2" s="46">
        <v>5.53</v>
      </c>
      <c r="E2" s="46">
        <v>-15.05</v>
      </c>
      <c r="F2" s="46">
        <v>-17.86</v>
      </c>
      <c r="G2" s="46">
        <v>-18.21</v>
      </c>
    </row>
    <row r="3" spans="1:7" x14ac:dyDescent="0.3">
      <c r="A3" s="45" t="s">
        <v>321</v>
      </c>
      <c r="B3" s="46"/>
      <c r="C3" s="46">
        <v>-3.35</v>
      </c>
      <c r="D3" s="46">
        <v>6.48</v>
      </c>
      <c r="E3" s="46">
        <v>-14.48</v>
      </c>
      <c r="F3" s="46">
        <v>-16.13</v>
      </c>
      <c r="G3" s="46">
        <v>-15.66</v>
      </c>
    </row>
    <row r="4" spans="1:7" x14ac:dyDescent="0.3">
      <c r="A4" s="45" t="s">
        <v>322</v>
      </c>
      <c r="B4" s="46"/>
      <c r="C4" s="47" t="s">
        <v>323</v>
      </c>
      <c r="D4" s="47">
        <v>3.97</v>
      </c>
      <c r="E4" s="47">
        <v>6.36</v>
      </c>
      <c r="F4" s="47">
        <v>5.26</v>
      </c>
      <c r="G4" s="47">
        <v>5.13</v>
      </c>
    </row>
    <row r="5" spans="1:7" x14ac:dyDescent="0.3">
      <c r="A5" s="45" t="s">
        <v>324</v>
      </c>
      <c r="B5" s="46"/>
      <c r="C5" s="47" t="s">
        <v>323</v>
      </c>
      <c r="D5" s="47">
        <v>4.82</v>
      </c>
      <c r="E5" s="47">
        <v>6.92</v>
      </c>
      <c r="F5" s="47">
        <v>5.73</v>
      </c>
      <c r="G5" s="47">
        <v>5.48</v>
      </c>
    </row>
    <row r="6" spans="1:7" x14ac:dyDescent="0.3">
      <c r="A6" s="45" t="s">
        <v>325</v>
      </c>
      <c r="B6" s="46"/>
      <c r="C6" s="47" t="s">
        <v>323</v>
      </c>
      <c r="D6" s="47">
        <v>0.76</v>
      </c>
      <c r="E6" s="47">
        <v>0.65</v>
      </c>
      <c r="F6" s="47">
        <v>0.56999999999999995</v>
      </c>
      <c r="G6" s="47">
        <v>0.49</v>
      </c>
    </row>
    <row r="7" spans="1:7" x14ac:dyDescent="0.3">
      <c r="A7" s="45" t="s">
        <v>326</v>
      </c>
      <c r="B7" s="46"/>
      <c r="C7" s="47" t="s">
        <v>323</v>
      </c>
      <c r="D7" s="47" t="s">
        <v>323</v>
      </c>
      <c r="E7" s="47" t="s">
        <v>323</v>
      </c>
      <c r="F7" s="47" t="s">
        <v>323</v>
      </c>
      <c r="G7" s="47" t="s">
        <v>323</v>
      </c>
    </row>
    <row r="8" spans="1:7" x14ac:dyDescent="0.3">
      <c r="A8" s="45" t="s">
        <v>327</v>
      </c>
      <c r="B8" s="46"/>
      <c r="C8" s="47" t="s">
        <v>323</v>
      </c>
      <c r="D8" s="47" t="s">
        <v>323</v>
      </c>
      <c r="E8" s="47">
        <v>0.92</v>
      </c>
      <c r="F8" s="47">
        <v>0.92</v>
      </c>
      <c r="G8" s="47">
        <v>0.93</v>
      </c>
    </row>
    <row r="9" spans="1:7" x14ac:dyDescent="0.3">
      <c r="A9" s="45" t="s">
        <v>328</v>
      </c>
      <c r="B9" s="46"/>
      <c r="C9" s="47" t="s">
        <v>323</v>
      </c>
      <c r="D9" s="47">
        <v>7.0000000000000007E-2</v>
      </c>
      <c r="E9" s="47">
        <v>-0.33</v>
      </c>
      <c r="F9" s="47">
        <v>-0.4</v>
      </c>
      <c r="G9" s="47">
        <v>-0.35</v>
      </c>
    </row>
    <row r="10" spans="1:7" x14ac:dyDescent="0.3">
      <c r="A10" s="45" t="s">
        <v>329</v>
      </c>
      <c r="B10" s="46"/>
      <c r="C10" s="47">
        <v>4.6500000000000004</v>
      </c>
      <c r="D10" s="47">
        <v>5.59</v>
      </c>
      <c r="E10" s="47">
        <v>23.01</v>
      </c>
      <c r="F10" s="47">
        <v>27.24</v>
      </c>
      <c r="G10" s="47">
        <v>27.24</v>
      </c>
    </row>
    <row r="13" spans="1:7" ht="16.5" customHeight="1" x14ac:dyDescent="0.3">
      <c r="A13" s="81" t="s">
        <v>336</v>
      </c>
      <c r="B13" s="82" t="s">
        <v>337</v>
      </c>
      <c r="C13" s="82" t="s">
        <v>338</v>
      </c>
      <c r="D13" s="82" t="s">
        <v>339</v>
      </c>
      <c r="E13" s="82" t="s">
        <v>340</v>
      </c>
      <c r="F13" s="82" t="s">
        <v>341</v>
      </c>
    </row>
    <row r="14" spans="1:7" x14ac:dyDescent="0.3">
      <c r="A14" s="81"/>
      <c r="B14" s="82"/>
      <c r="C14" s="82"/>
      <c r="D14" s="82"/>
      <c r="E14" s="82"/>
      <c r="F14" s="82"/>
    </row>
    <row r="15" spans="1:7" x14ac:dyDescent="0.3">
      <c r="A15" s="44"/>
      <c r="B15" s="44"/>
      <c r="C15" s="44"/>
      <c r="D15" s="44"/>
      <c r="E15" s="44"/>
      <c r="F15" s="44"/>
    </row>
    <row r="16" spans="1:7" x14ac:dyDescent="0.3">
      <c r="A16" s="44"/>
      <c r="B16" s="44"/>
      <c r="C16" s="44"/>
      <c r="D16" s="44"/>
      <c r="E16" s="44"/>
      <c r="F16" s="44"/>
    </row>
    <row r="17" spans="1:10" x14ac:dyDescent="0.3">
      <c r="A17" s="45" t="s">
        <v>342</v>
      </c>
      <c r="B17" s="46"/>
      <c r="C17" s="46"/>
      <c r="D17" s="46"/>
      <c r="E17" s="46"/>
      <c r="F17" s="46"/>
    </row>
    <row r="18" spans="1:10" x14ac:dyDescent="0.3">
      <c r="A18" s="48" t="s">
        <v>343</v>
      </c>
      <c r="B18" s="46">
        <v>5.53</v>
      </c>
      <c r="C18" s="46">
        <v>-18.21</v>
      </c>
      <c r="D18" s="46">
        <v>-18.21</v>
      </c>
      <c r="E18" s="46">
        <v>5.13</v>
      </c>
      <c r="F18" s="46" t="s">
        <v>323</v>
      </c>
    </row>
    <row r="19" spans="1:10" x14ac:dyDescent="0.3">
      <c r="A19" s="48" t="s">
        <v>344</v>
      </c>
      <c r="B19" s="46">
        <v>6.48</v>
      </c>
      <c r="C19" s="46">
        <v>-15.66</v>
      </c>
      <c r="D19" s="46">
        <v>-15.66</v>
      </c>
      <c r="E19" s="46">
        <v>5.48</v>
      </c>
      <c r="F19" s="46" t="s">
        <v>323</v>
      </c>
    </row>
    <row r="20" spans="1:10" x14ac:dyDescent="0.3">
      <c r="A20" s="48" t="s">
        <v>345</v>
      </c>
      <c r="B20" s="46">
        <v>-0.95</v>
      </c>
      <c r="C20" s="46">
        <v>-2.5499999999999998</v>
      </c>
      <c r="D20" s="46">
        <v>-2.5499999999999998</v>
      </c>
      <c r="E20" s="46">
        <v>0.49</v>
      </c>
      <c r="F20" s="46"/>
    </row>
    <row r="21" spans="1:10" x14ac:dyDescent="0.3">
      <c r="A21" s="45" t="s">
        <v>346</v>
      </c>
      <c r="B21" s="46"/>
      <c r="C21" s="46"/>
      <c r="D21" s="46"/>
      <c r="E21" s="46"/>
      <c r="F21" s="46"/>
    </row>
    <row r="22" spans="1:10" x14ac:dyDescent="0.3">
      <c r="A22" s="48" t="s">
        <v>343</v>
      </c>
      <c r="B22" s="46">
        <v>-19.5</v>
      </c>
      <c r="C22" s="46">
        <v>-22.5</v>
      </c>
      <c r="D22" s="46" t="s">
        <v>323</v>
      </c>
      <c r="E22" s="46" t="s">
        <v>323</v>
      </c>
      <c r="F22" s="46" t="s">
        <v>323</v>
      </c>
    </row>
    <row r="23" spans="1:10" x14ac:dyDescent="0.3">
      <c r="A23" s="48" t="s">
        <v>344</v>
      </c>
      <c r="B23" s="46">
        <v>-19.690000000000001</v>
      </c>
      <c r="C23" s="46">
        <v>-20.79</v>
      </c>
      <c r="D23" s="46" t="s">
        <v>323</v>
      </c>
      <c r="E23" s="46" t="s">
        <v>323</v>
      </c>
      <c r="F23" s="46" t="s">
        <v>323</v>
      </c>
    </row>
    <row r="24" spans="1:10" x14ac:dyDescent="0.3">
      <c r="A24" s="48" t="s">
        <v>345</v>
      </c>
      <c r="B24" s="46">
        <v>0.19</v>
      </c>
      <c r="C24" s="46">
        <v>-1.71</v>
      </c>
      <c r="D24" s="46" t="s">
        <v>323</v>
      </c>
      <c r="E24" s="46" t="s">
        <v>323</v>
      </c>
      <c r="F24" s="46"/>
    </row>
    <row r="25" spans="1:10" x14ac:dyDescent="0.3">
      <c r="A25" s="45" t="s">
        <v>347</v>
      </c>
      <c r="B25" s="46"/>
      <c r="C25" s="46"/>
      <c r="D25" s="46"/>
      <c r="E25" s="46"/>
      <c r="F25" s="46"/>
    </row>
    <row r="26" spans="1:10" x14ac:dyDescent="0.3">
      <c r="A26" s="48" t="s">
        <v>343</v>
      </c>
      <c r="B26" s="46">
        <v>-3.31</v>
      </c>
      <c r="C26" s="46">
        <v>-3.73</v>
      </c>
      <c r="D26" s="46" t="s">
        <v>323</v>
      </c>
      <c r="E26" s="46" t="s">
        <v>323</v>
      </c>
      <c r="F26" s="46" t="s">
        <v>323</v>
      </c>
    </row>
    <row r="27" spans="1:10" x14ac:dyDescent="0.3">
      <c r="A27" s="48" t="s">
        <v>344</v>
      </c>
      <c r="B27" s="46">
        <v>-1.94</v>
      </c>
      <c r="C27" s="46">
        <v>-1.38</v>
      </c>
      <c r="D27" s="46" t="s">
        <v>323</v>
      </c>
      <c r="E27" s="46" t="s">
        <v>323</v>
      </c>
      <c r="F27" s="46" t="s">
        <v>323</v>
      </c>
    </row>
    <row r="28" spans="1:10" x14ac:dyDescent="0.3">
      <c r="A28" s="48" t="s">
        <v>345</v>
      </c>
      <c r="B28" s="46">
        <v>-1.37</v>
      </c>
      <c r="C28" s="46">
        <v>-2.35</v>
      </c>
      <c r="D28" s="46" t="s">
        <v>323</v>
      </c>
      <c r="E28" s="46" t="s">
        <v>323</v>
      </c>
      <c r="F28" s="46"/>
    </row>
    <row r="31" spans="1:10" x14ac:dyDescent="0.3">
      <c r="A31" s="49"/>
      <c r="B31" s="80" t="s">
        <v>348</v>
      </c>
      <c r="C31" s="80"/>
      <c r="D31" s="80" t="s">
        <v>349</v>
      </c>
      <c r="E31" s="80"/>
      <c r="F31" s="80"/>
      <c r="G31" s="80" t="s">
        <v>337</v>
      </c>
      <c r="H31" s="80"/>
      <c r="I31" s="80" t="s">
        <v>350</v>
      </c>
      <c r="J31" s="80"/>
    </row>
    <row r="32" spans="1:10" ht="28.8" x14ac:dyDescent="0.3">
      <c r="A32" s="49" t="s">
        <v>351</v>
      </c>
      <c r="B32" s="50" t="s">
        <v>352</v>
      </c>
      <c r="C32" s="50" t="s">
        <v>353</v>
      </c>
      <c r="D32" s="50" t="s">
        <v>352</v>
      </c>
      <c r="E32" s="50" t="s">
        <v>353</v>
      </c>
      <c r="F32" s="50" t="s">
        <v>354</v>
      </c>
      <c r="G32" s="50" t="s">
        <v>352</v>
      </c>
      <c r="H32" s="50" t="s">
        <v>353</v>
      </c>
      <c r="I32" s="50" t="s">
        <v>355</v>
      </c>
      <c r="J32" s="50" t="s">
        <v>356</v>
      </c>
    </row>
    <row r="33" spans="1:10" x14ac:dyDescent="0.3">
      <c r="A33" s="44"/>
      <c r="B33" s="51"/>
      <c r="C33" s="51"/>
      <c r="D33" s="51"/>
      <c r="E33" s="51"/>
      <c r="F33" s="51"/>
      <c r="G33" s="51"/>
      <c r="H33" s="51"/>
      <c r="I33" s="51"/>
      <c r="J33" s="51"/>
    </row>
    <row r="34" spans="1:10" x14ac:dyDescent="0.3">
      <c r="A34" s="44"/>
      <c r="B34" s="51"/>
      <c r="C34" s="51"/>
      <c r="D34" s="51"/>
      <c r="E34" s="51"/>
      <c r="F34" s="51"/>
      <c r="G34" s="51"/>
      <c r="H34" s="51"/>
      <c r="I34" s="51"/>
      <c r="J34" s="51"/>
    </row>
    <row r="35" spans="1:10" x14ac:dyDescent="0.3">
      <c r="A35" s="45" t="s">
        <v>357</v>
      </c>
      <c r="B35" s="50">
        <v>1.94</v>
      </c>
      <c r="C35" s="50">
        <v>2.13</v>
      </c>
      <c r="D35" s="50">
        <v>-0.38</v>
      </c>
      <c r="E35" s="50">
        <v>-0.33</v>
      </c>
      <c r="F35" s="50">
        <v>-0.06</v>
      </c>
      <c r="G35" s="50">
        <v>-17.61</v>
      </c>
      <c r="H35" s="50">
        <v>-14.08</v>
      </c>
      <c r="I35" s="50">
        <v>-0.06</v>
      </c>
      <c r="J35" s="50">
        <v>0</v>
      </c>
    </row>
    <row r="36" spans="1:10" x14ac:dyDescent="0.3">
      <c r="A36" s="48" t="s">
        <v>358</v>
      </c>
      <c r="B36" s="46">
        <v>1.94</v>
      </c>
      <c r="C36" s="46">
        <v>2.13</v>
      </c>
      <c r="D36" s="46">
        <v>-0.38</v>
      </c>
      <c r="E36" s="46">
        <v>-0.33</v>
      </c>
      <c r="F36" s="46">
        <v>-0.06</v>
      </c>
      <c r="G36" s="46">
        <v>-17.61</v>
      </c>
      <c r="H36" s="46">
        <v>-14.08</v>
      </c>
      <c r="I36" s="46">
        <v>-0.06</v>
      </c>
      <c r="J36" s="46">
        <v>0</v>
      </c>
    </row>
    <row r="37" spans="1:10" x14ac:dyDescent="0.3">
      <c r="A37" s="48" t="s">
        <v>359</v>
      </c>
      <c r="B37" s="46">
        <v>1.94</v>
      </c>
      <c r="C37" s="46">
        <v>1.57</v>
      </c>
      <c r="D37" s="46">
        <v>-0.38</v>
      </c>
      <c r="E37" s="46">
        <v>-0.31</v>
      </c>
      <c r="F37" s="46">
        <v>-0.06</v>
      </c>
      <c r="G37" s="46">
        <v>-17.61</v>
      </c>
      <c r="H37" s="46">
        <v>-17.62</v>
      </c>
      <c r="I37" s="46">
        <v>-0.06</v>
      </c>
      <c r="J37" s="46">
        <v>0</v>
      </c>
    </row>
    <row r="38" spans="1:10" x14ac:dyDescent="0.3">
      <c r="A38" s="45" t="s">
        <v>360</v>
      </c>
      <c r="B38" s="50">
        <v>9.4499999999999993</v>
      </c>
      <c r="C38" s="50">
        <v>9.2799999999999994</v>
      </c>
      <c r="D38" s="50">
        <v>0.33</v>
      </c>
      <c r="E38" s="50">
        <v>-0.27</v>
      </c>
      <c r="F38" s="50">
        <v>0.57999999999999996</v>
      </c>
      <c r="G38" s="50">
        <v>3.3</v>
      </c>
      <c r="H38" s="50">
        <v>-2.94</v>
      </c>
      <c r="I38" s="50">
        <v>0.57999999999999996</v>
      </c>
      <c r="J38" s="50">
        <v>0</v>
      </c>
    </row>
    <row r="39" spans="1:10" x14ac:dyDescent="0.3">
      <c r="A39" s="48" t="s">
        <v>358</v>
      </c>
      <c r="B39" s="46">
        <v>9.4499999999999993</v>
      </c>
      <c r="C39" s="46">
        <v>9.2799999999999994</v>
      </c>
      <c r="D39" s="46">
        <v>0.33</v>
      </c>
      <c r="E39" s="46">
        <v>-0.27</v>
      </c>
      <c r="F39" s="46">
        <v>0.57999999999999996</v>
      </c>
      <c r="G39" s="46">
        <v>3.3</v>
      </c>
      <c r="H39" s="46">
        <v>-2.94</v>
      </c>
      <c r="I39" s="46">
        <v>0.57999999999999996</v>
      </c>
      <c r="J39" s="46">
        <v>0</v>
      </c>
    </row>
    <row r="40" spans="1:10" x14ac:dyDescent="0.3">
      <c r="A40" s="48" t="s">
        <v>361</v>
      </c>
      <c r="B40" s="46">
        <v>0.16</v>
      </c>
      <c r="C40" s="46">
        <v>0.02</v>
      </c>
      <c r="D40" s="46">
        <v>0</v>
      </c>
      <c r="E40" s="46">
        <v>0</v>
      </c>
      <c r="F40" s="46">
        <v>0</v>
      </c>
      <c r="G40" s="46" t="s">
        <v>323</v>
      </c>
      <c r="H40" s="46" t="s">
        <v>323</v>
      </c>
      <c r="I40" s="46">
        <v>0</v>
      </c>
      <c r="J40" s="46">
        <v>0</v>
      </c>
    </row>
    <row r="41" spans="1:10" x14ac:dyDescent="0.3">
      <c r="A41" s="48" t="s">
        <v>362</v>
      </c>
      <c r="B41" s="46">
        <v>1.1000000000000001</v>
      </c>
      <c r="C41" s="46">
        <v>0.47</v>
      </c>
      <c r="D41" s="46">
        <v>7.0000000000000007E-2</v>
      </c>
      <c r="E41" s="46">
        <v>0.03</v>
      </c>
      <c r="F41" s="46">
        <v>0.06</v>
      </c>
      <c r="G41" s="46">
        <v>6.68</v>
      </c>
      <c r="H41" s="46">
        <v>6.67</v>
      </c>
      <c r="I41" s="46">
        <v>0.06</v>
      </c>
      <c r="J41" s="46">
        <v>0</v>
      </c>
    </row>
    <row r="42" spans="1:10" x14ac:dyDescent="0.3">
      <c r="A42" s="48" t="s">
        <v>363</v>
      </c>
      <c r="B42" s="46">
        <v>1.03</v>
      </c>
      <c r="C42" s="46">
        <v>7.0000000000000007E-2</v>
      </c>
      <c r="D42" s="46">
        <v>0.08</v>
      </c>
      <c r="E42" s="46">
        <v>0.01</v>
      </c>
      <c r="F42" s="46">
        <v>0.1</v>
      </c>
      <c r="G42" s="46">
        <v>7.66</v>
      </c>
      <c r="H42" s="46">
        <v>7.65</v>
      </c>
      <c r="I42" s="46">
        <v>0.1</v>
      </c>
      <c r="J42" s="46">
        <v>0</v>
      </c>
    </row>
    <row r="43" spans="1:10" x14ac:dyDescent="0.3">
      <c r="A43" s="48" t="s">
        <v>364</v>
      </c>
      <c r="B43" s="46">
        <v>2.08</v>
      </c>
      <c r="C43" s="46">
        <v>1.64</v>
      </c>
      <c r="D43" s="46">
        <v>0.13</v>
      </c>
      <c r="E43" s="46">
        <v>0.11</v>
      </c>
      <c r="F43" s="46">
        <v>0.04</v>
      </c>
      <c r="G43" s="46">
        <v>6.28</v>
      </c>
      <c r="H43" s="46">
        <v>6.27</v>
      </c>
      <c r="I43" s="46">
        <v>0.04</v>
      </c>
      <c r="J43" s="46">
        <v>0</v>
      </c>
    </row>
    <row r="44" spans="1:10" x14ac:dyDescent="0.3">
      <c r="A44" s="48" t="s">
        <v>365</v>
      </c>
      <c r="B44" s="46">
        <v>0.64</v>
      </c>
      <c r="C44" s="46">
        <v>0.15</v>
      </c>
      <c r="D44" s="46">
        <v>-0.02</v>
      </c>
      <c r="E44" s="46">
        <v>0</v>
      </c>
      <c r="F44" s="46">
        <v>0</v>
      </c>
      <c r="G44" s="46">
        <v>-2.2400000000000002</v>
      </c>
      <c r="H44" s="46">
        <v>-2.2400000000000002</v>
      </c>
      <c r="I44" s="46">
        <v>0</v>
      </c>
      <c r="J44" s="46">
        <v>0</v>
      </c>
    </row>
    <row r="45" spans="1:10" x14ac:dyDescent="0.3">
      <c r="A45" s="48" t="s">
        <v>366</v>
      </c>
      <c r="B45" s="46">
        <v>2.76</v>
      </c>
      <c r="C45" s="46">
        <v>0.45</v>
      </c>
      <c r="D45" s="46">
        <v>0.11</v>
      </c>
      <c r="E45" s="46">
        <v>0.02</v>
      </c>
      <c r="F45" s="46">
        <v>0.16</v>
      </c>
      <c r="G45" s="46">
        <v>3.46</v>
      </c>
      <c r="H45" s="46">
        <v>3.45</v>
      </c>
      <c r="I45" s="46">
        <v>0.16</v>
      </c>
      <c r="J45" s="46">
        <v>0</v>
      </c>
    </row>
    <row r="46" spans="1:10" x14ac:dyDescent="0.3">
      <c r="A46" s="48" t="s">
        <v>367</v>
      </c>
      <c r="B46" s="46">
        <v>0.85</v>
      </c>
      <c r="C46" s="46">
        <v>0</v>
      </c>
      <c r="D46" s="46">
        <v>-0.08</v>
      </c>
      <c r="E46" s="46">
        <v>0</v>
      </c>
      <c r="F46" s="46">
        <v>-0.05</v>
      </c>
      <c r="G46" s="46">
        <v>-9.1199999999999992</v>
      </c>
      <c r="H46" s="46" t="s">
        <v>323</v>
      </c>
      <c r="I46" s="46">
        <v>-0.05</v>
      </c>
      <c r="J46" s="46">
        <v>0</v>
      </c>
    </row>
    <row r="47" spans="1:10" x14ac:dyDescent="0.3">
      <c r="A47" s="48" t="s">
        <v>368</v>
      </c>
      <c r="B47" s="46">
        <v>0.82</v>
      </c>
      <c r="C47" s="46">
        <v>7.0000000000000007E-2</v>
      </c>
      <c r="D47" s="46">
        <v>0.03</v>
      </c>
      <c r="E47" s="46">
        <v>0</v>
      </c>
      <c r="F47" s="46">
        <v>0.05</v>
      </c>
      <c r="G47" s="46">
        <v>3.47</v>
      </c>
      <c r="H47" s="46">
        <v>3.46</v>
      </c>
      <c r="I47" s="46">
        <v>0.05</v>
      </c>
      <c r="J47" s="46">
        <v>0</v>
      </c>
    </row>
    <row r="48" spans="1:10" x14ac:dyDescent="0.3">
      <c r="A48" s="45" t="s">
        <v>369</v>
      </c>
      <c r="B48" s="50">
        <v>4.33</v>
      </c>
      <c r="C48" s="50">
        <v>6.08</v>
      </c>
      <c r="D48" s="50">
        <v>-0.24</v>
      </c>
      <c r="E48" s="50">
        <v>-0.49</v>
      </c>
      <c r="F48" s="50">
        <v>0.19</v>
      </c>
      <c r="G48" s="50">
        <v>-5.24</v>
      </c>
      <c r="H48" s="50">
        <v>-7.67</v>
      </c>
      <c r="I48" s="50">
        <v>0.19</v>
      </c>
      <c r="J48" s="50">
        <v>0</v>
      </c>
    </row>
    <row r="49" spans="1:10" x14ac:dyDescent="0.3">
      <c r="A49" s="48" t="s">
        <v>358</v>
      </c>
      <c r="B49" s="46">
        <v>4.33</v>
      </c>
      <c r="C49" s="46">
        <v>6.05</v>
      </c>
      <c r="D49" s="46">
        <v>-0.24</v>
      </c>
      <c r="E49" s="46">
        <v>-0.49</v>
      </c>
      <c r="F49" s="46">
        <v>0.18</v>
      </c>
      <c r="G49" s="46">
        <v>-5.24</v>
      </c>
      <c r="H49" s="46">
        <v>-7.62</v>
      </c>
      <c r="I49" s="46">
        <v>0.18</v>
      </c>
      <c r="J49" s="46">
        <v>0</v>
      </c>
    </row>
    <row r="50" spans="1:10" x14ac:dyDescent="0.3">
      <c r="A50" s="48" t="s">
        <v>370</v>
      </c>
      <c r="B50" s="46">
        <v>1.26</v>
      </c>
      <c r="C50" s="46">
        <v>0.32</v>
      </c>
      <c r="D50" s="46">
        <v>-0.13</v>
      </c>
      <c r="E50" s="46">
        <v>-0.03</v>
      </c>
      <c r="F50" s="46">
        <v>-0.06</v>
      </c>
      <c r="G50" s="46">
        <v>-9.6300000000000008</v>
      </c>
      <c r="H50" s="46">
        <v>-9.6300000000000008</v>
      </c>
      <c r="I50" s="46">
        <v>-0.06</v>
      </c>
      <c r="J50" s="46">
        <v>0</v>
      </c>
    </row>
    <row r="51" spans="1:10" x14ac:dyDescent="0.3">
      <c r="A51" s="48" t="s">
        <v>371</v>
      </c>
      <c r="B51" s="46">
        <v>0.57999999999999996</v>
      </c>
      <c r="C51" s="46">
        <v>0.02</v>
      </c>
      <c r="D51" s="46">
        <v>0.04</v>
      </c>
      <c r="E51" s="46">
        <v>0</v>
      </c>
      <c r="F51" s="46">
        <v>0.05</v>
      </c>
      <c r="G51" s="46">
        <v>6.97</v>
      </c>
      <c r="H51" s="46">
        <v>6.96</v>
      </c>
      <c r="I51" s="46">
        <v>0.05</v>
      </c>
      <c r="J51" s="46">
        <v>0</v>
      </c>
    </row>
    <row r="52" spans="1:10" x14ac:dyDescent="0.3">
      <c r="A52" s="48" t="s">
        <v>372</v>
      </c>
      <c r="B52" s="46">
        <v>1.19</v>
      </c>
      <c r="C52" s="46">
        <v>0.05</v>
      </c>
      <c r="D52" s="46">
        <v>0.01</v>
      </c>
      <c r="E52" s="46">
        <v>0</v>
      </c>
      <c r="F52" s="46">
        <v>0.04</v>
      </c>
      <c r="G52" s="46">
        <v>0.4</v>
      </c>
      <c r="H52" s="46">
        <v>0.39</v>
      </c>
      <c r="I52" s="46">
        <v>0.04</v>
      </c>
      <c r="J52" s="46">
        <v>0</v>
      </c>
    </row>
    <row r="53" spans="1:10" x14ac:dyDescent="0.3">
      <c r="A53" s="48" t="s">
        <v>373</v>
      </c>
      <c r="B53" s="46">
        <v>1.3</v>
      </c>
      <c r="C53" s="46">
        <v>7.0000000000000007E-2</v>
      </c>
      <c r="D53" s="46">
        <v>-0.15</v>
      </c>
      <c r="E53" s="46">
        <v>-0.01</v>
      </c>
      <c r="F53" s="46">
        <v>-0.1</v>
      </c>
      <c r="G53" s="46">
        <v>-10.75</v>
      </c>
      <c r="H53" s="46">
        <v>-10.75</v>
      </c>
      <c r="I53" s="46">
        <v>-0.1</v>
      </c>
      <c r="J53" s="46">
        <v>0</v>
      </c>
    </row>
    <row r="54" spans="1:10" x14ac:dyDescent="0.3">
      <c r="A54" s="45" t="s">
        <v>374</v>
      </c>
      <c r="B54" s="50">
        <v>2.96</v>
      </c>
      <c r="C54" s="50">
        <v>0.75</v>
      </c>
      <c r="D54" s="50">
        <v>-0.41</v>
      </c>
      <c r="E54" s="50">
        <v>-0.05</v>
      </c>
      <c r="F54" s="50">
        <v>-0.28000000000000003</v>
      </c>
      <c r="G54" s="50">
        <v>-12.8</v>
      </c>
      <c r="H54" s="50">
        <v>-6.38</v>
      </c>
      <c r="I54" s="50">
        <v>-0.26</v>
      </c>
      <c r="J54" s="50">
        <v>-0.01</v>
      </c>
    </row>
    <row r="55" spans="1:10" x14ac:dyDescent="0.3">
      <c r="A55" s="48" t="s">
        <v>358</v>
      </c>
      <c r="B55" s="46">
        <v>2.96</v>
      </c>
      <c r="C55" s="46">
        <v>0.75</v>
      </c>
      <c r="D55" s="46">
        <v>-0.41</v>
      </c>
      <c r="E55" s="46">
        <v>-0.05</v>
      </c>
      <c r="F55" s="46">
        <v>-0.28000000000000003</v>
      </c>
      <c r="G55" s="46">
        <v>-12.8</v>
      </c>
      <c r="H55" s="46">
        <v>-6.38</v>
      </c>
      <c r="I55" s="46">
        <v>-0.26</v>
      </c>
      <c r="J55" s="46">
        <v>-0.01</v>
      </c>
    </row>
    <row r="56" spans="1:10" x14ac:dyDescent="0.3">
      <c r="A56" s="48" t="s">
        <v>375</v>
      </c>
      <c r="B56" s="46">
        <v>0.22</v>
      </c>
      <c r="C56" s="46">
        <v>0</v>
      </c>
      <c r="D56" s="46">
        <v>-0.03</v>
      </c>
      <c r="E56" s="46">
        <v>0</v>
      </c>
      <c r="F56" s="46">
        <v>-0.02</v>
      </c>
      <c r="G56" s="46">
        <v>-10.61</v>
      </c>
      <c r="H56" s="46" t="s">
        <v>323</v>
      </c>
      <c r="I56" s="46">
        <v>-0.02</v>
      </c>
      <c r="J56" s="46">
        <v>0</v>
      </c>
    </row>
    <row r="57" spans="1:10" x14ac:dyDescent="0.3">
      <c r="A57" s="48" t="s">
        <v>376</v>
      </c>
      <c r="B57" s="46">
        <v>1.04</v>
      </c>
      <c r="C57" s="46">
        <v>0.05</v>
      </c>
      <c r="D57" s="46">
        <v>-0.1</v>
      </c>
      <c r="E57" s="46">
        <v>0</v>
      </c>
      <c r="F57" s="46">
        <v>-0.06</v>
      </c>
      <c r="G57" s="46">
        <v>-8.89</v>
      </c>
      <c r="H57" s="46">
        <v>-7.52</v>
      </c>
      <c r="I57" s="46">
        <v>-0.04</v>
      </c>
      <c r="J57" s="46">
        <v>-0.02</v>
      </c>
    </row>
    <row r="58" spans="1:10" x14ac:dyDescent="0.3">
      <c r="A58" s="48" t="s">
        <v>377</v>
      </c>
      <c r="B58" s="46">
        <v>1.69</v>
      </c>
      <c r="C58" s="46">
        <v>0.13</v>
      </c>
      <c r="D58" s="46">
        <v>-0.28999999999999998</v>
      </c>
      <c r="E58" s="46">
        <v>-0.02</v>
      </c>
      <c r="F58" s="46">
        <v>-0.21</v>
      </c>
      <c r="G58" s="46">
        <v>-15.38</v>
      </c>
      <c r="H58" s="46">
        <v>-15.39</v>
      </c>
      <c r="I58" s="46">
        <v>-0.21</v>
      </c>
      <c r="J58" s="46">
        <v>0</v>
      </c>
    </row>
    <row r="59" spans="1:10" x14ac:dyDescent="0.3">
      <c r="A59" s="45" t="s">
        <v>378</v>
      </c>
      <c r="B59" s="50">
        <v>2.65</v>
      </c>
      <c r="C59" s="50">
        <v>3.33</v>
      </c>
      <c r="D59" s="50">
        <v>0.17</v>
      </c>
      <c r="E59" s="50">
        <v>-0.16</v>
      </c>
      <c r="F59" s="50">
        <v>0.3</v>
      </c>
      <c r="G59" s="50">
        <v>6.65</v>
      </c>
      <c r="H59" s="50">
        <v>-4.6100000000000003</v>
      </c>
      <c r="I59" s="50">
        <v>0.3</v>
      </c>
      <c r="J59" s="50">
        <v>0</v>
      </c>
    </row>
    <row r="60" spans="1:10" x14ac:dyDescent="0.3">
      <c r="A60" s="48" t="s">
        <v>379</v>
      </c>
      <c r="B60" s="46">
        <v>1.69</v>
      </c>
      <c r="C60" s="46">
        <v>0.12</v>
      </c>
      <c r="D60" s="46">
        <v>0.21</v>
      </c>
      <c r="E60" s="46">
        <v>0.02</v>
      </c>
      <c r="F60" s="46">
        <v>0.25</v>
      </c>
      <c r="G60" s="46">
        <v>13.54</v>
      </c>
      <c r="H60" s="46">
        <v>13.54</v>
      </c>
      <c r="I60" s="46">
        <v>0.25</v>
      </c>
      <c r="J60" s="46">
        <v>0</v>
      </c>
    </row>
    <row r="61" spans="1:10" x14ac:dyDescent="0.3">
      <c r="A61" s="48" t="s">
        <v>380</v>
      </c>
      <c r="B61" s="46">
        <v>1.69</v>
      </c>
      <c r="C61" s="46">
        <v>0.12</v>
      </c>
      <c r="D61" s="46">
        <v>0.21</v>
      </c>
      <c r="E61" s="46">
        <v>0.02</v>
      </c>
      <c r="F61" s="46">
        <v>0.25</v>
      </c>
      <c r="G61" s="46">
        <v>13.54</v>
      </c>
      <c r="H61" s="46">
        <v>13.54</v>
      </c>
      <c r="I61" s="46">
        <v>0.25</v>
      </c>
      <c r="J61" s="46">
        <v>0</v>
      </c>
    </row>
    <row r="62" spans="1:10" x14ac:dyDescent="0.3">
      <c r="A62" s="48" t="s">
        <v>358</v>
      </c>
      <c r="B62" s="46">
        <v>0.96</v>
      </c>
      <c r="C62" s="46">
        <v>3.2</v>
      </c>
      <c r="D62" s="46">
        <v>-0.04</v>
      </c>
      <c r="E62" s="46">
        <v>-0.17</v>
      </c>
      <c r="F62" s="46">
        <v>0.05</v>
      </c>
      <c r="G62" s="46">
        <v>-4.28</v>
      </c>
      <c r="H62" s="46">
        <v>-5.21</v>
      </c>
      <c r="I62" s="46">
        <v>0.05</v>
      </c>
      <c r="J62" s="46">
        <v>0</v>
      </c>
    </row>
    <row r="63" spans="1:10" x14ac:dyDescent="0.3">
      <c r="A63" s="48" t="s">
        <v>381</v>
      </c>
      <c r="B63" s="46">
        <v>0.96</v>
      </c>
      <c r="C63" s="46">
        <v>0</v>
      </c>
      <c r="D63" s="46">
        <v>-0.04</v>
      </c>
      <c r="E63" s="46">
        <v>0</v>
      </c>
      <c r="F63" s="46">
        <v>-0.01</v>
      </c>
      <c r="G63" s="46">
        <v>-4.28</v>
      </c>
      <c r="H63" s="46" t="s">
        <v>323</v>
      </c>
      <c r="I63" s="46">
        <v>-0.01</v>
      </c>
      <c r="J63" s="46">
        <v>0</v>
      </c>
    </row>
  </sheetData>
  <mergeCells count="10">
    <mergeCell ref="B31:C31"/>
    <mergeCell ref="D31:F31"/>
    <mergeCell ref="G31:H31"/>
    <mergeCell ref="I31:J31"/>
    <mergeCell ref="A13:A14"/>
    <mergeCell ref="B13:B14"/>
    <mergeCell ref="C13:C14"/>
    <mergeCell ref="D13:D14"/>
    <mergeCell ref="E13:E14"/>
    <mergeCell ref="F13:F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W331"/>
  <sheetViews>
    <sheetView workbookViewId="0">
      <selection activeCell="A2" sqref="A2"/>
    </sheetView>
  </sheetViews>
  <sheetFormatPr defaultRowHeight="14.4" x14ac:dyDescent="0.3"/>
  <cols>
    <col min="1" max="1" width="10.6640625" bestFit="1" customWidth="1"/>
    <col min="2" max="2" width="11.44140625" style="16" customWidth="1"/>
    <col min="3" max="3" width="9.109375" style="16"/>
    <col min="5" max="5" width="10" customWidth="1"/>
    <col min="7" max="7" width="7.5546875" customWidth="1"/>
    <col min="8" max="8" width="5.44140625" customWidth="1"/>
    <col min="9" max="9" width="11.44140625" style="16" customWidth="1"/>
    <col min="10" max="10" width="11.44140625" style="75" customWidth="1"/>
    <col min="11" max="11" width="9.109375" style="76"/>
    <col min="13" max="15" width="14.33203125" bestFit="1" customWidth="1"/>
    <col min="19" max="19" width="20" bestFit="1" customWidth="1"/>
    <col min="20" max="20" width="9.88671875" bestFit="1" customWidth="1"/>
    <col min="23" max="23" width="11.5546875" customWidth="1"/>
    <col min="28" max="28" width="10.6640625" bestFit="1" customWidth="1"/>
    <col min="33" max="33" width="11" bestFit="1" customWidth="1"/>
    <col min="34" max="35" width="9.109375" customWidth="1"/>
    <col min="36" max="36" width="12" bestFit="1" customWidth="1"/>
    <col min="37" max="37" width="9.109375" customWidth="1"/>
  </cols>
  <sheetData>
    <row r="1" spans="1:31" x14ac:dyDescent="0.3">
      <c r="A1" s="22" t="str">
        <f>INDEX(map!$B$1:$B$26,MATCH(COLUMN(),map!$A$1:$A$26,0))</f>
        <v>A</v>
      </c>
      <c r="B1" s="22" t="str">
        <f>INDEX(map!$B$1:$B$26,MATCH(COLUMN(),map!$A$1:$A$26,0))</f>
        <v>B</v>
      </c>
      <c r="C1" s="22" t="str">
        <f>INDEX(map!$B$1:$B$26,MATCH(COLUMN(),map!$A$1:$A$26,0))</f>
        <v>C</v>
      </c>
      <c r="D1" s="22" t="str">
        <f>INDEX(map!$B$1:$B$26,MATCH(COLUMN(),map!$A$1:$A$26,0))</f>
        <v>D</v>
      </c>
      <c r="E1" s="22" t="str">
        <f>INDEX(map!$B$1:$B$26,MATCH(COLUMN(),map!$A$1:$A$26,0))</f>
        <v>E</v>
      </c>
      <c r="F1" s="22" t="str">
        <f>INDEX(map!$B$1:$B$26,MATCH(COLUMN(),map!$A$1:$A$26,0))</f>
        <v>F</v>
      </c>
      <c r="G1" s="22" t="str">
        <f>INDEX(map!$B$1:$B$26,MATCH(COLUMN(),map!$A$1:$A$26,0))</f>
        <v>G</v>
      </c>
      <c r="H1" s="22" t="str">
        <f>INDEX(map!$B$1:$B$26,MATCH(COLUMN(),map!$A$1:$A$26,0))</f>
        <v>H</v>
      </c>
      <c r="I1" s="22" t="str">
        <f>INDEX(map!$B$1:$B$26,MATCH(COLUMN(),map!$A$1:$A$26,0))</f>
        <v>I</v>
      </c>
      <c r="J1" s="22" t="str">
        <f>INDEX(map!$B$1:$B$26,MATCH(COLUMN(),map!$A$1:$A$26,0))</f>
        <v>J</v>
      </c>
      <c r="K1" s="22" t="str">
        <f>INDEX(map!$B$1:$B$26,MATCH(COLUMN(),map!$A$1:$A$26,0))</f>
        <v>K</v>
      </c>
    </row>
    <row r="2" spans="1:31" x14ac:dyDescent="0.3">
      <c r="G2" s="73" t="s">
        <v>434</v>
      </c>
      <c r="H2" s="73"/>
      <c r="I2" s="73"/>
      <c r="J2" s="74"/>
      <c r="K2" s="74"/>
      <c r="L2" s="72"/>
      <c r="M2" s="72"/>
      <c r="N2" s="72"/>
      <c r="O2" s="72"/>
      <c r="P2" s="72"/>
      <c r="Q2" s="72"/>
    </row>
    <row r="3" spans="1:31" x14ac:dyDescent="0.3">
      <c r="B3" s="16">
        <v>1000000</v>
      </c>
      <c r="D3" t="s">
        <v>438</v>
      </c>
      <c r="F3" t="s">
        <v>392</v>
      </c>
      <c r="G3">
        <f t="array" ref="G3">IF(ROW(INDEX(H4:H254,MATCH(1,(G4:G254="min")*(H4:H254=1),0)))&lt;ROW(INDEX(H3:H253,MATCH(1,(G4:G254="max")*(H4:H254=1),0))),0,1)</f>
        <v>0</v>
      </c>
      <c r="I3" s="16" t="s">
        <v>432</v>
      </c>
      <c r="L3" s="72"/>
    </row>
    <row r="4" spans="1:31" x14ac:dyDescent="0.3">
      <c r="A4" s="1">
        <v>38720</v>
      </c>
      <c r="B4" s="16">
        <v>1009300</v>
      </c>
      <c r="C4" s="16">
        <f>B4-B3</f>
        <v>9300</v>
      </c>
      <c r="D4" s="7">
        <f t="shared" ref="D4:D67" si="0">C4/B3</f>
        <v>9.2999999999999992E-3</v>
      </c>
      <c r="E4" s="7"/>
      <c r="F4">
        <f>IF(ISBLANK(A5),MONTH(A4),IF(MONTH(A5)-MONTH(A4)=1,MONTH(A4),0))</f>
        <v>0</v>
      </c>
      <c r="M4" s="16">
        <f>B3</f>
        <v>1000000</v>
      </c>
      <c r="N4" s="16">
        <f>MAX(B6:B17)</f>
        <v>1160095.7815082376</v>
      </c>
      <c r="S4" s="16" t="s">
        <v>382</v>
      </c>
      <c r="T4" s="14" t="s">
        <v>383</v>
      </c>
      <c r="U4" s="16"/>
    </row>
    <row r="5" spans="1:31" x14ac:dyDescent="0.3">
      <c r="A5" s="1">
        <f>WORKDAY(A4,1,holiday!$B$2:$B$10)</f>
        <v>38721</v>
      </c>
      <c r="B5" s="16">
        <v>989820.51</v>
      </c>
      <c r="C5" s="16">
        <f>B5-B4</f>
        <v>-19479.489999999991</v>
      </c>
      <c r="D5" s="7">
        <f t="shared" si="0"/>
        <v>-1.9299999999999991E-2</v>
      </c>
      <c r="E5" s="7">
        <f t="array" ref="E5">PRODUCT(1+$D$4:D5)-1</f>
        <v>-1.0179489999999847E-2</v>
      </c>
      <c r="F5">
        <f t="shared" ref="F5:F68" si="1">IF(ISBLANK(A6),MONTH(A5),IF(MONTH(A6)-MONTH(A5)=1,MONTH(A5),0))</f>
        <v>0</v>
      </c>
      <c r="G5" t="str">
        <f>IF(B6&gt;B5,IF(AND(B4&gt;B5,B6&gt;B5),"min",""),IF(AND(B4&gt;B5,B6&gt;B5),"",IF(AND(B4&lt;B5,B6&lt;B5),"max","")))</f>
        <v>min</v>
      </c>
      <c r="H5">
        <f>IF(G5="min",COUNTIF(G$4:G5,"min"),IF(G5="max",COUNTIF(G$4:G5,"max"),""))</f>
        <v>1</v>
      </c>
      <c r="I5" s="16" t="e">
        <f>IF($G$3=0,IF(G5="min",INDEX($B$4:$B$254,(MATCH(1,($G$4:$G$254="max")*($H$4:$H$254=(H5-1)),0))),""),IF($G$3=1,IF(G5="min",INDEX($B$4:$B$254,(MATCH(1,($G$4:$G$254="max")*($H$4:$H$254=(H5)),0))),""),""))-B5</f>
        <v>#N/A</v>
      </c>
      <c r="J5" s="75">
        <f>IF(AND(G3=0,G5="min",H5=1),B5-B4,IF(G5="min",B5-I5,""))</f>
        <v>-19479.489999999991</v>
      </c>
      <c r="K5" s="77">
        <f>IF(AND(G3=0,G5="min",H5=1),(B5-B4)/B4,IF(G5="min",(B5-I5)/I5,""))</f>
        <v>-1.9299999999999991E-2</v>
      </c>
      <c r="L5" s="7"/>
      <c r="M5" s="16">
        <f>MAX(B4:B23)</f>
        <v>1208819.8043315837</v>
      </c>
      <c r="N5" s="16">
        <f>MIN(B6:B17)</f>
        <v>1024563.209901</v>
      </c>
      <c r="O5" s="16"/>
      <c r="P5" s="16"/>
      <c r="Q5" s="7"/>
      <c r="S5" s="16" t="s">
        <v>393</v>
      </c>
      <c r="T5" s="7">
        <f>STDEV(D4:D254)</f>
        <v>2.8937379011647644E-2</v>
      </c>
      <c r="U5" s="16"/>
    </row>
    <row r="6" spans="1:31" x14ac:dyDescent="0.3">
      <c r="A6" s="1">
        <f>WORKDAY(A5,1,holiday!$B$2:$B$10)</f>
        <v>38722</v>
      </c>
      <c r="B6" s="16">
        <v>1024563.209901</v>
      </c>
      <c r="C6" s="16">
        <f t="shared" ref="C6:C69" si="2">B6-B5</f>
        <v>34742.699901000015</v>
      </c>
      <c r="D6" s="7">
        <f t="shared" si="0"/>
        <v>3.5100000000000013E-2</v>
      </c>
      <c r="E6" s="7">
        <f t="array" ref="E6">PRODUCT(1+$D$4:D6)-1</f>
        <v>2.4563209901000027E-2</v>
      </c>
      <c r="F6">
        <f t="shared" si="1"/>
        <v>0</v>
      </c>
      <c r="G6" t="str">
        <f t="shared" ref="G6:G69" si="3">IF(B7&gt;B6,IF(AND(B5&gt;B6,B7&gt;B6),"min",""),IF(AND(B5&gt;B6,B7&gt;B6),"",IF(AND(B5&lt;B6,B7&lt;B6),"max","")))</f>
        <v/>
      </c>
      <c r="H6" t="str">
        <f>IF(G6="min",COUNTIF(G$4:G6,"min"),IF(G6="max",COUNTIF(G$4:G6,"max"),""))</f>
        <v/>
      </c>
      <c r="I6" s="16" t="str">
        <f t="array" ref="I6">IF($G$3=0,IF(G6="min",INDEX($B$4:$B$254,(MATCH(1,($G$4:$G$254="max")*($H$4:$H$254=(H6-1)),0))),""),IF($G$3=1,IF(G6="min",INDEX($B$4:$B$254,(MATCH(1,($G$4:$G$254="max")*($H$4:$H$254=(H6)),0))),""),""))</f>
        <v/>
      </c>
      <c r="J6" s="75" t="str">
        <f t="shared" ref="J6:J69" si="4">IF(AND(G4=0,G6="min",H6=1),B6-B5,IF(G6="min",B6-I6,""))</f>
        <v/>
      </c>
      <c r="K6" s="77" t="str">
        <f>IF(AND(G4=0,G6="min",H6=1),(B6-B5)/B5,IF(G6="min",(B6-I6)/I6,""))</f>
        <v/>
      </c>
      <c r="L6" s="7"/>
      <c r="M6" s="16">
        <f>MIN(B4:B23)</f>
        <v>989820.51</v>
      </c>
      <c r="N6" s="16"/>
      <c r="O6" s="16"/>
      <c r="P6" s="16"/>
      <c r="Q6" s="7"/>
      <c r="S6" s="16"/>
      <c r="T6" s="7"/>
      <c r="U6" s="16"/>
    </row>
    <row r="7" spans="1:31" x14ac:dyDescent="0.3">
      <c r="A7" s="1">
        <f>WORKDAY(A6,1,holiday!$B$2:$B$10)</f>
        <v>38723</v>
      </c>
      <c r="B7" s="16">
        <v>1065135.9130130797</v>
      </c>
      <c r="C7" s="16">
        <f t="shared" si="2"/>
        <v>40572.703112079646</v>
      </c>
      <c r="D7" s="7">
        <f t="shared" si="0"/>
        <v>3.9600000000000045E-2</v>
      </c>
      <c r="E7" s="7">
        <f t="array" ref="E7">PRODUCT(1+$D$4:D7)-1</f>
        <v>6.5135913013079749E-2</v>
      </c>
      <c r="F7">
        <f t="shared" si="1"/>
        <v>0</v>
      </c>
      <c r="G7" t="str">
        <f t="shared" si="3"/>
        <v/>
      </c>
      <c r="H7" t="str">
        <f>IF(G7="min",COUNTIF(G$4:G7,"min"),IF(G7="max",COUNTIF(G$4:G7,"max"),""))</f>
        <v/>
      </c>
      <c r="I7" s="16" t="str">
        <f t="array" ref="I7">IF($G$3=0,IF(G7="min",INDEX($B$4:$B$254,(MATCH(1,($G$4:$G$254="max")*($H$4:$H$254=(H7-1)),0))),""),IF($G$3=1,IF(G7="min",INDEX($B$4:$B$254,(MATCH(1,($G$4:$G$254="max")*($H$4:$H$254=(H7)),0))),""),""))</f>
        <v/>
      </c>
      <c r="J7" s="75" t="str">
        <f t="shared" si="4"/>
        <v/>
      </c>
      <c r="K7" s="77" t="str">
        <f>IF(AND(G5=0,G7="min",H7=1),(B7-B6)/B6,IF(G7="min",(B7-I7)/I7,""))</f>
        <v/>
      </c>
      <c r="L7" s="7"/>
      <c r="M7" s="16">
        <f>B23</f>
        <v>1100936.6672587157</v>
      </c>
      <c r="N7" s="16"/>
      <c r="O7" s="16"/>
      <c r="P7" s="16"/>
      <c r="Q7" s="7"/>
      <c r="S7" s="16"/>
      <c r="T7" s="7"/>
      <c r="U7" s="16"/>
    </row>
    <row r="8" spans="1:31" x14ac:dyDescent="0.3">
      <c r="A8" s="1">
        <f>WORKDAY(A7,1,holiday!$B$2:$B$10)</f>
        <v>38726</v>
      </c>
      <c r="B8" s="16">
        <v>1101137.5068729217</v>
      </c>
      <c r="C8" s="16">
        <f t="shared" si="2"/>
        <v>36001.593859842047</v>
      </c>
      <c r="D8" s="7">
        <f t="shared" si="0"/>
        <v>3.3799999999999955E-2</v>
      </c>
      <c r="E8" s="7">
        <f t="array" ref="E8">PRODUCT(1+$D$4:D8)-1</f>
        <v>0.10113750687292189</v>
      </c>
      <c r="F8">
        <f t="shared" si="1"/>
        <v>0</v>
      </c>
      <c r="G8" t="str">
        <f t="shared" si="3"/>
        <v>max</v>
      </c>
      <c r="H8">
        <f>IF(G8="min",COUNTIF(G$4:G8,"min"),IF(G8="max",COUNTIF(G$4:G8,"max"),""))</f>
        <v>1</v>
      </c>
      <c r="I8" s="16" t="str">
        <f t="array" ref="I8">IF($G$3=0,IF(G8="min",INDEX($B$4:$B$254,(MATCH(1,($G$4:$G$254="max")*($H$4:$H$254=(H8-1)),0))),""),IF($G$3=1,IF(G8="min",INDEX($B$4:$B$254,(MATCH(1,($G$4:$G$254="max")*($H$4:$H$254=(H8)),0))),""),""))</f>
        <v/>
      </c>
      <c r="J8" s="75" t="str">
        <f t="shared" si="4"/>
        <v/>
      </c>
      <c r="K8" s="77" t="str">
        <f>IF(AND(G6=0,G8="min",H8=1),(B8-B7)/B7,IF(G8="min",(B8-I8)/I8,""))</f>
        <v/>
      </c>
      <c r="L8" s="7"/>
      <c r="M8" s="16"/>
      <c r="N8" s="16"/>
      <c r="O8" s="16"/>
      <c r="P8" s="16"/>
      <c r="Q8" s="7"/>
      <c r="S8" s="39"/>
      <c r="T8" s="26" t="s">
        <v>390</v>
      </c>
      <c r="U8" s="26"/>
      <c r="V8" s="26"/>
      <c r="W8" s="26"/>
      <c r="X8" s="26"/>
      <c r="Y8" s="27"/>
      <c r="Z8" s="26" t="s">
        <v>391</v>
      </c>
      <c r="AA8" s="26"/>
      <c r="AB8" s="26"/>
      <c r="AC8" s="26"/>
      <c r="AD8" s="26"/>
      <c r="AE8" s="28"/>
    </row>
    <row r="9" spans="1:31" ht="15" thickBot="1" x14ac:dyDescent="0.35">
      <c r="A9" s="1">
        <f>WORKDAY(A8,1,holiday!$B$2:$B$10)</f>
        <v>38727</v>
      </c>
      <c r="B9" s="16">
        <v>1077903.5054779032</v>
      </c>
      <c r="C9" s="16">
        <f t="shared" si="2"/>
        <v>-23234.001395018538</v>
      </c>
      <c r="D9" s="7">
        <f t="shared" si="0"/>
        <v>-2.10999999999999E-2</v>
      </c>
      <c r="E9" s="7">
        <f t="array" ref="E9">PRODUCT(1+$D$4:D9)-1</f>
        <v>7.7903505477903368E-2</v>
      </c>
      <c r="F9">
        <f t="shared" si="1"/>
        <v>0</v>
      </c>
      <c r="G9" t="str">
        <f t="shared" si="3"/>
        <v>min</v>
      </c>
      <c r="H9">
        <f>IF(G9="min",COUNTIF(G$4:G9,"min"),IF(G9="max",COUNTIF(G$4:G9,"max"),""))</f>
        <v>2</v>
      </c>
      <c r="I9" s="16">
        <f t="array" ref="I9">IF($G$3=0,IF(G9="min",INDEX($B$4:$B$254,(MATCH(1,($G$4:$G$254="max")*($H$4:$H$254=(H9-1)),0))),""),IF($G$3=1,IF(G9="min",INDEX($B$4:$B$254,(MATCH(1,($G$4:$G$254="max")*($H$4:$H$254=(H9)),0))),""),""))</f>
        <v>1101137.5068729217</v>
      </c>
      <c r="J9" s="75">
        <f t="shared" si="4"/>
        <v>-23234.001395018538</v>
      </c>
      <c r="K9" s="77">
        <f>IF(AND(G7=0,G9="min",H9=1),(B9-B8)/B8,IF(G9="min",(B9-I9)/I9,""))</f>
        <v>-2.10999999999999E-2</v>
      </c>
      <c r="L9" s="7"/>
      <c r="M9" s="16">
        <f>IF(INDEX(A4:A23,MATCH(MIN(B3:B23),B3:B23,0))&gt;INDEX(A4:A23,MATCH(MAX(B3:B23),B3:B23,0)),MIN(B3:B23)-MAX(B3:B23),MIN(B19:B23)-MAX(B3:B23))</f>
        <v>-107883.13707286795</v>
      </c>
      <c r="N9" s="16" t="s">
        <v>437</v>
      </c>
      <c r="O9" s="16"/>
      <c r="P9" s="16"/>
      <c r="Q9" s="7"/>
      <c r="S9" s="40"/>
      <c r="T9" s="24" t="s">
        <v>384</v>
      </c>
      <c r="U9" s="24" t="s">
        <v>385</v>
      </c>
      <c r="V9" s="24" t="s">
        <v>386</v>
      </c>
      <c r="W9" s="24" t="s">
        <v>387</v>
      </c>
      <c r="X9" s="24" t="s">
        <v>388</v>
      </c>
      <c r="Y9" s="25" t="s">
        <v>389</v>
      </c>
      <c r="Z9" s="24" t="s">
        <v>384</v>
      </c>
      <c r="AA9" s="24" t="s">
        <v>385</v>
      </c>
      <c r="AB9" s="24" t="s">
        <v>386</v>
      </c>
      <c r="AC9" s="24" t="s">
        <v>387</v>
      </c>
      <c r="AD9" s="24" t="s">
        <v>388</v>
      </c>
      <c r="AE9" s="29" t="s">
        <v>389</v>
      </c>
    </row>
    <row r="10" spans="1:31" x14ac:dyDescent="0.3">
      <c r="A10" s="1">
        <f>WORKDAY(A9,1,holiday!$B$2:$B$10)</f>
        <v>38728</v>
      </c>
      <c r="B10" s="16">
        <v>1119833.9518409937</v>
      </c>
      <c r="C10" s="16">
        <f t="shared" si="2"/>
        <v>41930.446363090537</v>
      </c>
      <c r="D10" s="7">
        <f t="shared" si="0"/>
        <v>3.8900000000000094E-2</v>
      </c>
      <c r="E10" s="7">
        <f t="array" ref="E10">PRODUCT(1+$D$4:D10)-1</f>
        <v>0.11983395184099388</v>
      </c>
      <c r="F10">
        <f t="shared" si="1"/>
        <v>0</v>
      </c>
      <c r="G10" t="str">
        <f t="shared" si="3"/>
        <v/>
      </c>
      <c r="H10" t="str">
        <f>IF(G10="min",COUNTIF(G$4:G10,"min"),IF(G10="max",COUNTIF(G$4:G10,"max"),""))</f>
        <v/>
      </c>
      <c r="I10" s="16" t="str">
        <f t="array" ref="I10">IF($G$3=0,IF(G10="min",INDEX($B$4:$B$254,(MATCH(1,($G$4:$G$254="max")*($H$4:$H$254=(H10-1)),0))),""),IF($G$3=1,IF(G10="min",INDEX($B$4:$B$254,(MATCH(1,($G$4:$G$254="max")*($H$4:$H$254=(H10)),0))),""),""))</f>
        <v/>
      </c>
      <c r="J10" s="75" t="str">
        <f t="shared" si="4"/>
        <v/>
      </c>
      <c r="K10" s="77" t="str">
        <f t="shared" ref="K10:K73" si="5">IF(AND(G8=0,G10="min",H10=1),(B10-B9)/B9,IF(G10="min",(B10-I10)/I10,""))</f>
        <v/>
      </c>
      <c r="L10" s="7"/>
      <c r="M10" s="16">
        <f>MIN(B3:B23)-MAX(B3:B4)</f>
        <v>-19479.489999999991</v>
      </c>
      <c r="N10" s="16"/>
      <c r="O10" s="16"/>
      <c r="P10" s="16"/>
      <c r="Q10" s="7"/>
      <c r="S10" s="41" t="s">
        <v>320</v>
      </c>
      <c r="T10" s="21">
        <f>MAX(V23:V34)</f>
        <v>0.13459700958763035</v>
      </c>
      <c r="U10" s="21">
        <f>MAX(W23:W34)</f>
        <v>0.18822437921405766</v>
      </c>
      <c r="V10" s="21">
        <f>MAX(X23:X34)</f>
        <v>0.10825130207442646</v>
      </c>
      <c r="W10" s="21">
        <f>MAX(Y23:Y34)</f>
        <v>1.995325475818599E-2</v>
      </c>
      <c r="X10" s="19"/>
      <c r="Y10" s="20"/>
      <c r="Z10" s="21">
        <f>MIN(V23:V34)</f>
        <v>-0.25029818647878982</v>
      </c>
      <c r="AA10" s="21">
        <f>MIN(W23:W34)</f>
        <v>-0.19573156011916593</v>
      </c>
      <c r="AB10" s="21">
        <f>MIN(X23:X34)</f>
        <v>-0.10556288578420281</v>
      </c>
      <c r="AC10" s="21">
        <f>MIN(Y23:Y34)</f>
        <v>1.995325475818599E-2</v>
      </c>
      <c r="AD10" s="19"/>
      <c r="AE10" s="30"/>
    </row>
    <row r="11" spans="1:31" x14ac:dyDescent="0.3">
      <c r="A11" s="1">
        <f>WORKDAY(A10,1,holiday!$B$2:$B$10)</f>
        <v>38729</v>
      </c>
      <c r="B11" s="16">
        <v>1156340.5386710102</v>
      </c>
      <c r="C11" s="16">
        <f t="shared" si="2"/>
        <v>36506.586830016458</v>
      </c>
      <c r="D11" s="7">
        <f t="shared" si="0"/>
        <v>3.2600000000000059E-2</v>
      </c>
      <c r="E11" s="7">
        <f t="array" ref="E11">PRODUCT(1+$D$4:D11)-1</f>
        <v>0.15634053867101017</v>
      </c>
      <c r="F11">
        <f t="shared" si="1"/>
        <v>0</v>
      </c>
      <c r="G11" t="str">
        <f t="shared" si="3"/>
        <v>max</v>
      </c>
      <c r="H11">
        <f>IF(G11="min",COUNTIF(G$4:G11,"min"),IF(G11="max",COUNTIF(G$4:G11,"max"),""))</f>
        <v>2</v>
      </c>
      <c r="I11" s="16" t="str">
        <f t="array" ref="I11">IF($G$3=0,IF(G11="min",INDEX($B$4:$B$254,(MATCH(1,($G$4:$G$254="max")*($H$4:$H$254=(H11-1)),0))),""),IF($G$3=1,IF(G11="min",INDEX($B$4:$B$254,(MATCH(1,($G$4:$G$254="max")*($H$4:$H$254=(H11)),0))),""),""))</f>
        <v/>
      </c>
      <c r="J11" s="75" t="str">
        <f t="shared" si="4"/>
        <v/>
      </c>
      <c r="K11" s="77" t="str">
        <f t="shared" si="5"/>
        <v/>
      </c>
      <c r="L11" s="7"/>
      <c r="M11" s="16" t="str">
        <f>IF(AND(MATCH(MAX(B86:B92),$B$85:B$106,0)=MATCH(MAX($B$85:B$106),$B$85:B$106,0)-1,MATCH(MIN(B86:B92),$B$85:B$106,0)=MATCH(MIN($B$85:B$106),$B$85:B$106,0)+1),MIN(IF(INDEX($A$85:$A$106,MATCH(MIN($B$85:B$106),$B$85:B$106,0))&gt;INDEX($A$85:$A$106,MATCH(MAX($B$85:B$106),$B$85:B$106,0)),MIN($B$85:B$106)-MAX($B$85:B$106),MIN(B94:B106)-MAX($B$85:B$106)),MIN($B$85:B$106)-MAX($B$85:B106)),"more")</f>
        <v>more</v>
      </c>
      <c r="N11" s="16">
        <f>MATCH(MAX(B3:B23),B3:B23,0)+ROW(B3:B23)</f>
        <v>19</v>
      </c>
      <c r="O11" s="16">
        <v>84</v>
      </c>
      <c r="P11" s="16"/>
      <c r="Q11" s="7"/>
      <c r="S11" s="41" t="s">
        <v>321</v>
      </c>
      <c r="T11" s="21">
        <f>MAX(s_p!P8:P19)</f>
        <v>3.1508028596025112E-2</v>
      </c>
      <c r="U11" s="21">
        <f>MAX(s_p!Q8:Q19)</f>
        <v>7.933200695564957E-2</v>
      </c>
      <c r="V11" s="21">
        <f>MAX(s_p!R8:R19)</f>
        <v>0.11659581168319932</v>
      </c>
      <c r="W11" s="21">
        <f>MAX(s_p!S8:S19)</f>
        <v>0.13619431382130709</v>
      </c>
      <c r="X11" s="19"/>
      <c r="Y11" s="20"/>
      <c r="Z11" s="21">
        <f>MIN(s_p!P8:P19)</f>
        <v>-3.0916901290238885E-2</v>
      </c>
      <c r="AA11" s="21">
        <f>MIN(s_p!Q8:Q19)</f>
        <v>-2.5903968381135289E-2</v>
      </c>
      <c r="AB11" s="21">
        <f>MIN(s_p!R8:R19)</f>
        <v>-2.6717080182485642E-3</v>
      </c>
      <c r="AC11" s="21">
        <f>MIN(s_p!S8:S19)</f>
        <v>0.13619431382130709</v>
      </c>
      <c r="AD11" s="19"/>
      <c r="AE11" s="30"/>
    </row>
    <row r="12" spans="1:31" x14ac:dyDescent="0.3">
      <c r="A12" s="1">
        <f>WORKDAY(A11,1,holiday!$B$2:$B$10)</f>
        <v>38730</v>
      </c>
      <c r="B12" s="16">
        <v>1140498.6732912173</v>
      </c>
      <c r="C12" s="16">
        <f t="shared" si="2"/>
        <v>-15841.865379792871</v>
      </c>
      <c r="D12" s="7">
        <f t="shared" si="0"/>
        <v>-1.3700000000000028E-2</v>
      </c>
      <c r="E12" s="7">
        <f t="array" ref="E12">PRODUCT(1+$D$4:D12)-1</f>
        <v>0.14049867329121724</v>
      </c>
      <c r="F12">
        <f t="shared" si="1"/>
        <v>0</v>
      </c>
      <c r="G12" t="str">
        <f t="shared" si="3"/>
        <v/>
      </c>
      <c r="H12" t="str">
        <f>IF(G12="min",COUNTIF(G$4:G12,"min"),IF(G12="max",COUNTIF(G$4:G12,"max"),""))</f>
        <v/>
      </c>
      <c r="I12" s="16" t="str">
        <f t="array" ref="I12">IF($G$3=0,IF(G12="min",INDEX($B$4:$B$254,(MATCH(1,($G$4:$G$254="max")*($H$4:$H$254=(H12-1)),0))),""),IF($G$3=1,IF(G12="min",INDEX($B$4:$B$254,(MATCH(1,($G$4:$G$254="max")*($H$4:$H$254=(H12)),0))),""),""))</f>
        <v/>
      </c>
      <c r="J12" s="75" t="str">
        <f t="shared" si="4"/>
        <v/>
      </c>
      <c r="K12" s="77" t="str">
        <f t="shared" si="5"/>
        <v/>
      </c>
      <c r="L12" s="7"/>
      <c r="M12" s="16"/>
      <c r="N12" s="16">
        <f>MATCH(MIN(B3:B23),B3:B23,0)+ROW(B3:B23)-2</f>
        <v>4</v>
      </c>
      <c r="O12" s="16">
        <v>105</v>
      </c>
      <c r="P12" s="16"/>
      <c r="Q12" s="7"/>
      <c r="S12" s="41" t="s">
        <v>322</v>
      </c>
      <c r="T12" s="21">
        <f ca="1">MIN(Z23:Z34)</f>
        <v>0.11668575748565034</v>
      </c>
      <c r="U12" s="21">
        <f ca="1">MIN(AA23:AA34)</f>
        <v>0.2216725620235811</v>
      </c>
      <c r="V12" s="21">
        <f ca="1">MIN(AB23:AB34)</f>
        <v>0.32147157497981066</v>
      </c>
      <c r="W12" s="21">
        <f ca="1">MIN(AC23:AC34)</f>
        <v>0.45845430297904299</v>
      </c>
      <c r="X12" s="19"/>
      <c r="Y12" s="20"/>
      <c r="Z12" s="21">
        <f ca="1">MAX(Z23:Z34)</f>
        <v>0.14412644085101445</v>
      </c>
      <c r="AA12" s="21">
        <f ca="1">MAX(AA23:AA34)</f>
        <v>0.24341772803676526</v>
      </c>
      <c r="AB12" s="21">
        <f ca="1">MAX(AB23:AB34)</f>
        <v>0.33431275028033258</v>
      </c>
      <c r="AC12" s="21">
        <f ca="1">MAX(AC23:AC34)</f>
        <v>0.45845430297904299</v>
      </c>
      <c r="AD12" s="19"/>
      <c r="AE12" s="30"/>
    </row>
    <row r="13" spans="1:31" x14ac:dyDescent="0.3">
      <c r="A13" s="1">
        <f>WORKDAY(A12,1,holiday!$B$2:$B$10)</f>
        <v>38734</v>
      </c>
      <c r="B13" s="16">
        <v>1093624.1778189482</v>
      </c>
      <c r="C13" s="16">
        <f t="shared" si="2"/>
        <v>-46874.495472269133</v>
      </c>
      <c r="D13" s="7">
        <f t="shared" si="0"/>
        <v>-4.1100000000000088E-2</v>
      </c>
      <c r="E13" s="7">
        <f t="array" ref="E13">PRODUCT(1+$D$4:D13)-1</f>
        <v>9.3624177818948162E-2</v>
      </c>
      <c r="F13">
        <f t="shared" si="1"/>
        <v>0</v>
      </c>
      <c r="G13" t="str">
        <f t="shared" si="3"/>
        <v/>
      </c>
      <c r="H13" t="str">
        <f>IF(G13="min",COUNTIF(G$4:G13,"min"),IF(G13="max",COUNTIF(G$4:G13,"max"),""))</f>
        <v/>
      </c>
      <c r="I13" s="16" t="str">
        <f t="array" ref="I13">IF($G$3=0,IF(G13="min",INDEX($B$4:$B$254,(MATCH(1,($G$4:$G$254="max")*($H$4:$H$254=(H13-1)),0))),""),IF($G$3=1,IF(G13="min",INDEX($B$4:$B$254,(MATCH(1,($G$4:$G$254="max")*($H$4:$H$254=(H13)),0))),""),""))</f>
        <v/>
      </c>
      <c r="J13" s="75" t="str">
        <f t="shared" si="4"/>
        <v/>
      </c>
      <c r="K13" s="77" t="str">
        <f t="shared" si="5"/>
        <v/>
      </c>
      <c r="L13" s="7"/>
      <c r="M13" s="16" t="str">
        <f ca="1">IF(INDEX(INDIRECT("A"&amp;O11&amp;":A"&amp;O12),MATCH(MIN(INDIRECT("B"&amp;O11&amp;":B"&amp;O12)),INDIRECT("B"&amp;O11&amp;":B"&amp;O12),0))&gt;INDEX(INDIRECT("A"&amp;O11&amp;":A"&amp;O12),MATCH(MAX(INDIRECT("B"&amp;O11&amp;":B"&amp;O12)),INDIRECT("B"&amp;O11&amp;":B"&amp;O12),0)),MIN(INDIRECT("B"&amp;O11&amp;":B"&amp;O12))-MAX(INDIRECT("B"&amp;O11&amp;":B"&amp;O12)),IF(AND(MATCH(MAX(INDIRECT("B"&amp;MATCH(MIN(INDIRECT("B"&amp;O11&amp;":B"&amp;O12)),INDIRECT("B"&amp;O11&amp;":B"&amp;O12),0)+ROW(INDIRECT("B"&amp;O11&amp;":B"&amp;O12))&amp;":B"&amp;MATCH(MAX(INDIRECT("B"&amp;O11&amp;":B"&amp;O12)),INDIRECT("B"&amp;O11&amp;":B"&amp;O12),0)+ROW(INDIRECT("B"&amp;O11&amp;":B"&amp;O12))-2)),INDIRECT("B"&amp;O11&amp;":B"&amp;O12),0)=MATCH(MAX(INDIRECT("B"&amp;O11&amp;":B"&amp;O12)),INDIRECT("B"&amp;O11&amp;":B"&amp;O12),0)-1,MATCH(MIN(INDIRECT("b"&amp;MATCH(MIN(INDIRECT("B"&amp;O11&amp;":B"&amp;O12)),INDIRECT("B"&amp;O11&amp;":B"&amp;O12),0)+ROW(INDIRECT("B"&amp;O11&amp;":B"&amp;O12))&amp;":B"&amp;MATCH(MAX(INDIRECT("B"&amp;O11&amp;":B"&amp;O12)),INDIRECT("B"&amp;O11&amp;":B"&amp;O12),0)+ROW(INDIRECT("B"&amp;O11&amp;":B"&amp;O12))-2)),INDIRECT("B"&amp;O11&amp;":B"&amp;O12),0)=MATCH(MIN(INDIRECT("B"&amp;O11&amp;":B"&amp;O12)),INDIRECT("B"&amp;O11&amp;":B"&amp;O12),0)+1),MIN(MIN(INDIRECT("B"&amp;MATCH(MAX(INDIRECT("B"&amp;O11&amp;":B"&amp;O12)),INDIRECT("B"&amp;O11&amp;":B"&amp;O12),0)+ROW(INDIRECT("B"&amp;O11&amp;":B"&amp;O12))&amp;":B22"))-MAX(INDIRECT("B"&amp;O11&amp;":B"&amp;O12)),MIN(INDIRECT("B"&amp;O11&amp;":B"&amp;O12))-MAX(INDIRECT("B2:B"&amp;MATCH(MIN(INDIRECT("B"&amp;O11&amp;":B"&amp;O12)),INDIRECT("B"&amp;O11&amp;":B"&amp;O12),0)+ROW(INDIRECT("B"&amp;O11&amp;":B"&amp;O12))-2))),"more"))</f>
        <v>more</v>
      </c>
      <c r="N13" s="16"/>
      <c r="O13" s="16"/>
      <c r="P13" s="16"/>
      <c r="Q13" s="7"/>
      <c r="S13" s="41" t="s">
        <v>324</v>
      </c>
      <c r="T13" s="21">
        <f ca="1">MIN(s_p!T8:T19)</f>
        <v>1.9142566326517656E-2</v>
      </c>
      <c r="U13" s="21">
        <f ca="1">MIN(s_p!U8:U19)</f>
        <v>3.6989296148778592E-2</v>
      </c>
      <c r="V13" s="21">
        <f ca="1">MIN(s_p!V8:V19)</f>
        <v>6.1464352993516665E-2</v>
      </c>
      <c r="W13" s="21">
        <f ca="1">MIN(s_p!W8:W19)</f>
        <v>0.10006585346865783</v>
      </c>
      <c r="X13" s="19"/>
      <c r="Y13" s="20"/>
      <c r="Z13" s="21">
        <f ca="1">MAX(s_p!T8:T19)</f>
        <v>4.6642354113949465E-2</v>
      </c>
      <c r="AA13" s="21">
        <f ca="1">MAX(s_p!U8:U19)</f>
        <v>7.0348406487416887E-2</v>
      </c>
      <c r="AB13" s="21">
        <f ca="1">MAX(s_p!V8:V19)</f>
        <v>8.1988892399344482E-2</v>
      </c>
      <c r="AC13" s="21">
        <f ca="1">MAX(s_p!W8:W19)</f>
        <v>0.10006585346865783</v>
      </c>
      <c r="AD13" s="19"/>
      <c r="AE13" s="30"/>
    </row>
    <row r="14" spans="1:31" x14ac:dyDescent="0.3">
      <c r="A14" s="1">
        <f>WORKDAY(A13,1,holiday!$B$2:$B$10)</f>
        <v>38735</v>
      </c>
      <c r="B14" s="16">
        <v>1090124.5804499276</v>
      </c>
      <c r="C14" s="16">
        <f t="shared" si="2"/>
        <v>-3499.5973690205719</v>
      </c>
      <c r="D14" s="7">
        <f t="shared" si="0"/>
        <v>-3.1999999999999429E-3</v>
      </c>
      <c r="E14" s="7">
        <f t="array" ref="E14">PRODUCT(1+$D$4:D14)-1</f>
        <v>9.0124580449927549E-2</v>
      </c>
      <c r="F14">
        <f t="shared" si="1"/>
        <v>0</v>
      </c>
      <c r="G14" t="str">
        <f t="shared" si="3"/>
        <v>min</v>
      </c>
      <c r="H14">
        <f>IF(G14="min",COUNTIF(G$4:G14,"min"),IF(G14="max",COUNTIF(G$4:G14,"max"),""))</f>
        <v>3</v>
      </c>
      <c r="I14" s="16">
        <f t="array" ref="I14">IF($G$3=0,IF(G14="min",INDEX($B$4:$B$254,(MATCH(1,($G$4:$G$254="max")*($H$4:$H$254=(H14-1)),0))),""),IF($G$3=1,IF(G14="min",INDEX($B$4:$B$254,(MATCH(1,($G$4:$G$254="max")*($H$4:$H$254=(H14)),0))),""),""))</f>
        <v>1156340.5386710102</v>
      </c>
      <c r="J14" s="75">
        <f t="shared" si="4"/>
        <v>-66215.958221082576</v>
      </c>
      <c r="K14" s="77">
        <f t="shared" si="5"/>
        <v>-5.7263371824000063E-2</v>
      </c>
      <c r="L14" s="7"/>
      <c r="M14" s="16"/>
      <c r="N14" s="16"/>
      <c r="O14" s="16"/>
      <c r="P14" s="16"/>
      <c r="Q14" s="7"/>
      <c r="S14" s="41" t="s">
        <v>326</v>
      </c>
      <c r="T14" s="64">
        <f ca="1">MAX(AD23:AD34)</f>
        <v>1.0168796498927595</v>
      </c>
      <c r="U14" s="64">
        <f ca="1">MAX(AE23:AE34)</f>
        <v>0.76862070114245218</v>
      </c>
      <c r="V14" s="64">
        <f ca="1">MAX(AF23:AF34)</f>
        <v>0.2569189017642437</v>
      </c>
      <c r="W14" s="64">
        <f ca="1">MAX(AG23:AG34)</f>
        <v>-6.5539237054968849E-2</v>
      </c>
      <c r="X14" s="19"/>
      <c r="Y14" s="20"/>
      <c r="Z14" s="64">
        <f ca="1">MIN(AD23:AD34)</f>
        <v>-1.8091831185776961</v>
      </c>
      <c r="AA14" s="64">
        <f ca="1">MIN(AE23:AE34)</f>
        <v>-0.88756352932070504</v>
      </c>
      <c r="AB14" s="64">
        <f ca="1">MIN(AF23:AF34)</f>
        <v>-0.39838742964446916</v>
      </c>
      <c r="AC14" s="64">
        <f ca="1">MIN(AG23:AG34)</f>
        <v>-6.5539237054968849E-2</v>
      </c>
      <c r="AD14" s="19"/>
      <c r="AE14" s="30"/>
    </row>
    <row r="15" spans="1:31" x14ac:dyDescent="0.3">
      <c r="A15" s="1">
        <f>WORKDAY(A14,1,holiday!$B$2:$B$10)</f>
        <v>38736</v>
      </c>
      <c r="B15" s="16">
        <v>1106367.4366986316</v>
      </c>
      <c r="C15" s="16">
        <f t="shared" si="2"/>
        <v>16242.856248704018</v>
      </c>
      <c r="D15" s="7">
        <f t="shared" si="0"/>
        <v>1.4900000000000089E-2</v>
      </c>
      <c r="E15" s="7">
        <f t="array" ref="E15">PRODUCT(1+$D$4:D15)-1</f>
        <v>0.10636743669863158</v>
      </c>
      <c r="F15">
        <f t="shared" si="1"/>
        <v>0</v>
      </c>
      <c r="G15" t="str">
        <f t="shared" si="3"/>
        <v/>
      </c>
      <c r="H15" t="str">
        <f>IF(G15="min",COUNTIF(G$4:G15,"min"),IF(G15="max",COUNTIF(G$4:G15,"max"),""))</f>
        <v/>
      </c>
      <c r="I15" s="16" t="str">
        <f t="array" ref="I15">IF($G$3=0,IF(G15="min",INDEX($B$4:$B$254,(MATCH(1,($G$4:$G$254="max")*($H$4:$H$254=(H15-1)),0))),""),IF($G$3=1,IF(G15="min",INDEX($B$4:$B$254,(MATCH(1,($G$4:$G$254="max")*($H$4:$H$254=(H15)),0))),""),""))</f>
        <v/>
      </c>
      <c r="J15" s="75" t="str">
        <f t="shared" si="4"/>
        <v/>
      </c>
      <c r="K15" s="77" t="str">
        <f t="shared" si="5"/>
        <v/>
      </c>
      <c r="L15" s="7"/>
      <c r="M15" s="16"/>
      <c r="N15" s="16"/>
      <c r="O15" s="16"/>
      <c r="P15" s="16"/>
      <c r="Q15" s="7"/>
      <c r="S15" s="41" t="s">
        <v>327</v>
      </c>
      <c r="T15" s="19"/>
      <c r="U15" s="19"/>
      <c r="V15" s="19"/>
      <c r="W15" s="19"/>
      <c r="X15" s="19"/>
      <c r="Y15" s="20"/>
      <c r="Z15" s="19"/>
      <c r="AA15" s="19"/>
      <c r="AB15" s="19"/>
      <c r="AC15" s="19"/>
      <c r="AD15" s="19"/>
      <c r="AE15" s="30"/>
    </row>
    <row r="16" spans="1:31" x14ac:dyDescent="0.3">
      <c r="A16" s="1">
        <f>WORKDAY(A15,1,holiday!$B$2:$B$10)</f>
        <v>38737</v>
      </c>
      <c r="B16" s="16">
        <v>1121082.1236067235</v>
      </c>
      <c r="C16" s="16">
        <f t="shared" si="2"/>
        <v>14714.686908091884</v>
      </c>
      <c r="D16" s="7">
        <f t="shared" si="0"/>
        <v>1.3300000000000076E-2</v>
      </c>
      <c r="E16" s="7">
        <f t="array" ref="E16">PRODUCT(1+$D$4:D16)-1</f>
        <v>0.12108212360672344</v>
      </c>
      <c r="F16">
        <f t="shared" si="1"/>
        <v>0</v>
      </c>
      <c r="G16" t="str">
        <f t="shared" si="3"/>
        <v/>
      </c>
      <c r="H16" t="str">
        <f>IF(G16="min",COUNTIF(G$4:G16,"min"),IF(G16="max",COUNTIF(G$4:G16,"max"),""))</f>
        <v/>
      </c>
      <c r="I16" s="16" t="str">
        <f t="array" ref="I16">IF($G$3=0,IF(G16="min",INDEX($B$4:$B$254,(MATCH(1,($G$4:$G$254="max")*($H$4:$H$254=(H16-1)),0))),""),IF($G$3=1,IF(G16="min",INDEX($B$4:$B$254,(MATCH(1,($G$4:$G$254="max")*($H$4:$H$254=(H16)),0))),""),""))</f>
        <v/>
      </c>
      <c r="J16" s="75" t="str">
        <f t="shared" si="4"/>
        <v/>
      </c>
      <c r="K16" s="77" t="str">
        <f t="shared" si="5"/>
        <v/>
      </c>
      <c r="L16" s="7"/>
      <c r="M16" s="16"/>
      <c r="N16" s="16"/>
      <c r="O16" s="16"/>
      <c r="P16" s="16"/>
      <c r="Q16" s="7"/>
      <c r="S16" s="41" t="s">
        <v>328</v>
      </c>
      <c r="T16" s="21">
        <f ca="1">MAX(AL23:AL34)</f>
        <v>0.18170824506718727</v>
      </c>
      <c r="U16" s="21">
        <f ca="1">MAX(AM23:AM34)</f>
        <v>0.17852372454874268</v>
      </c>
      <c r="V16" s="21">
        <f ca="1">MAX(AN23:AN34)</f>
        <v>0.15201494260882559</v>
      </c>
      <c r="W16" s="21">
        <f ca="1">MAX(AO23:AO34)</f>
        <v>-1.1210670655453624E-2</v>
      </c>
      <c r="X16" s="19"/>
      <c r="Y16" s="20"/>
      <c r="Z16" s="21">
        <f ca="1">MIN(AL23:AL34)</f>
        <v>-0.25520216804996215</v>
      </c>
      <c r="AA16" s="21">
        <f ca="1">MIN(AM23:AM34)</f>
        <v>-0.20158631184343623</v>
      </c>
      <c r="AB16" s="21">
        <f ca="1">MIN(AN23:AN34)</f>
        <v>-0.13526381667759677</v>
      </c>
      <c r="AC16" s="21">
        <f ca="1">MIN(AO23:AO34)</f>
        <v>-1.1210670655453624E-2</v>
      </c>
      <c r="AD16" s="19"/>
      <c r="AE16" s="30"/>
    </row>
    <row r="17" spans="1:49" x14ac:dyDescent="0.3">
      <c r="A17" s="1">
        <f>WORKDAY(A16,1,holiday!$B$2:$B$10)</f>
        <v>38740</v>
      </c>
      <c r="B17" s="16">
        <v>1160095.7815082376</v>
      </c>
      <c r="C17" s="16">
        <f t="shared" si="2"/>
        <v>39013.657901514089</v>
      </c>
      <c r="D17" s="7">
        <f t="shared" si="0"/>
        <v>3.4800000000000102E-2</v>
      </c>
      <c r="E17" s="7">
        <f t="array" ref="E17">PRODUCT(1+$D$4:D17)-1</f>
        <v>0.16009578150823756</v>
      </c>
      <c r="F17">
        <f t="shared" si="1"/>
        <v>0</v>
      </c>
      <c r="G17" t="str">
        <f t="shared" si="3"/>
        <v/>
      </c>
      <c r="H17" t="str">
        <f>IF(G17="min",COUNTIF(G$4:G17,"min"),IF(G17="max",COUNTIF(G$4:G17,"max"),""))</f>
        <v/>
      </c>
      <c r="I17" s="16" t="str">
        <f t="array" ref="I17">IF($G$3=0,IF(G17="min",INDEX($B$4:$B$254,(MATCH(1,($G$4:$G$254="max")*($H$4:$H$254=(H17-1)),0))),""),IF($G$3=1,IF(G17="min",INDEX($B$4:$B$254,(MATCH(1,($G$4:$G$254="max")*($H$4:$H$254=(H17)),0))),""),""))</f>
        <v/>
      </c>
      <c r="J17" s="75" t="str">
        <f t="shared" si="4"/>
        <v/>
      </c>
      <c r="K17" s="77" t="str">
        <f t="shared" si="5"/>
        <v/>
      </c>
      <c r="L17" s="7"/>
      <c r="M17" s="16" t="str">
        <f ca="1">IF(INDEX(INDIRECT($A$1&amp;$R23&amp;":"&amp;$A$1&amp;$R24-1),MATCH(MIN(INDIRECT($B$1&amp;$R23&amp;":"&amp;$B$1&amp;$R24-1)),INDIRECT($B$1&amp;$R23&amp;":"&amp;$B$1&amp;$R24-1),0))&gt;INDEX(INDIRECT($A$1&amp;$R23&amp;":"&amp;$A$1&amp;$R24-1),MATCH(MAX(INDIRECT($B$1&amp;$R23&amp;":"&amp;$B$1&amp;$R24-1)),INDIRECT($B$1&amp;$R23&amp;":"&amp;$B$1&amp;$R24-1),0)),MIN(INDIRECT($B$1&amp;$R23&amp;":"&amp;$B$1&amp;$R24-1))-MAX(INDIRECT($B$1&amp;$R23&amp;":"&amp;$B$1&amp;$R24-1)),IF(INDEX(INDIRECT($A$1&amp;$R23&amp;":"&amp;$A$1&amp;$R24-1),MATCH(MIN(INDIRECT($B$1&amp;MATCH(MIN(INDIRECT($B$1&amp;$R23&amp;":"&amp;$B$1&amp;$R24-1)),INDIRECT($B$1&amp;$R23&amp;":"&amp;$B$1&amp;$R24-1),0)+ROW(INDIRECT($B$1&amp;$R23&amp;":"&amp;$B$1&amp;$R24-1))&amp;":"&amp;$B$1&amp;MATCH(MAX(INDIRECT($B$1&amp;$R23&amp;":"&amp;$B$1&amp;$R24-1)),INDIRECT($B$1&amp;$R23&amp;":"&amp;$B$1&amp;$R24-1),0)+ROW(INDIRECT($B$1&amp;$R23&amp;":"&amp;$B$1&amp;$R24-1))-2)),INDIRECT($B$1&amp;$R23&amp;":"&amp;$B$1&amp;$R24-1),0))&gt;INDEX(INDIRECT($A$1&amp;$R23&amp;":"&amp;$A$1&amp;$R24-1),MATCH(MAX(INDIRECT($B$1&amp;MATCH(MIN(INDIRECT($B$1&amp;$R23&amp;":"&amp;$B$1&amp;$R24-1)),INDIRECT($B$1&amp;$R23&amp;":"&amp;$B$1&amp;$R24-1),0)+ROW(INDIRECT($B$1&amp;$R23&amp;":"&amp;$B$1&amp;$R24-1))&amp;":"&amp;$B$1&amp;MATCH(MAX(INDIRECT($B$1&amp;$R23&amp;":"&amp;$B$1&amp;$R24-1)),INDIRECT($B$1&amp;$R23&amp;":"&amp;$B$1&amp;$R24-1),0)+ROW(INDIRECT($B$1&amp;$R23&amp;":"&amp;$B$1&amp;$R24-1))-2)),INDIRECT($B$1&amp;$R23&amp;":"&amp;$B$1&amp;$R24-1),0)),MIN(MIN(INDIRECT($B$1&amp;$R23&amp;":"&amp;$B$1&amp;$R24-1))-MAX(INDIRECT($B$1&amp;R23&amp;":"&amp;$B$1&amp;MATCH(MIN(INDIRECT($B$1&amp;$R23&amp;":"&amp;$B$1&amp;$R24-1)),INDIRECT($B$1&amp;$R23&amp;":"&amp;$B$1&amp;$R24-1),0)+ROW(INDIRECT($B$1&amp;$R23&amp;":"&amp;$B$1&amp;$R24-1))-2)),MIN(INDIRECT($B$1&amp;MATCH(MAX(INDIRECT($B$1&amp;$R23&amp;":"&amp;$B$1&amp;$R24-1)),INDIRECT($B$1&amp;$R23&amp;":"&amp;$B$1&amp;$R24-1),0)+ROW(INDIRECT($B$1&amp;$R23&amp;":"&amp;$B$1&amp;$R24-1))&amp;":"&amp;$B$1&amp;R24-1))-MAX(INDIRECT($B$1&amp;$R23&amp;":"&amp;$B$1&amp;$R24-1)),MIN(INDIRECT($B$1&amp;MATCH(MIN(INDIRECT($B$1&amp;$R23&amp;":"&amp;$B$1&amp;$R24-1)),INDIRECT($B$1&amp;$R23&amp;":"&amp;$B$1&amp;$R24-1),0)+ROW(INDIRECT($B$1&amp;$R23&amp;":"&amp;$B$1&amp;$R24-1))&amp;":"&amp;$B$1&amp;MATCH(MAX(INDIRECT($B$1&amp;$R23&amp;":"&amp;$B$1&amp;$R24-1)),INDIRECT($B$1&amp;$R23&amp;":"&amp;$B$1&amp;$R24-1),0)+ROW(INDIRECT($B$1&amp;$R23&amp;":"&amp;$B$1&amp;$R24-1))-2))-MAX(INDIRECT($B$1&amp;MATCH(MIN(INDIRECT($B$1&amp;$R23&amp;":"&amp;$B$1&amp;$R24-1)),INDIRECT($B$1&amp;$R23&amp;":"&amp;$B$1&amp;$R24-1),0)+ROW(INDIRECT($B$1&amp;$R23&amp;":"&amp;$B$1&amp;$R24-1))&amp;":"&amp;$B$1&amp;MATCH(MAX(INDIRECT($B$1&amp;$R23&amp;":"&amp;$B$1&amp;$R24-1)),INDIRECT($B$1&amp;$R23&amp;":"&amp;$B$1&amp;$R24-1),0)+ROW(INDIRECT($B$1&amp;$R23&amp;":"&amp;$B$1&amp;$R24-1))-2))),"more0"))</f>
        <v>more0</v>
      </c>
      <c r="N17" s="16" t="str">
        <f ca="1">IF(INDEX(INDIRECT($A$1&amp;$R23&amp;":"&amp;$A$1&amp;$R24-1),MATCH(MIN(INDIRECT($B$1&amp;MATCH(MIN(INDIRECT($B$1&amp;$R23&amp;":"&amp;$B$1&amp;$R24-1)),INDIRECT($B$1&amp;$R23&amp;":"&amp;$B$1&amp;$R24-1),0)+ROW(INDIRECT($B$1&amp;$R23&amp;":"&amp;$B$1&amp;$R24-1))&amp;":"&amp;$B$1&amp;MATCH(MAX(INDIRECT($B$1&amp;$R23&amp;":"&amp;$B$1&amp;$R24-1)),INDIRECT($B$1&amp;$R23&amp;":"&amp;$B$1&amp;$R24-1),0)+ROW(INDIRECT($B$1&amp;$R23&amp;":"&amp;$B$1&amp;$R24-1))-2)),INDIRECT($B$1&amp;$R23&amp;":"&amp;$B$1&amp;$R24-1),0))&gt;INDEX(INDIRECT($A$1&amp;$R23&amp;":"&amp;$A$1&amp;$R24-1),MATCH(MAX(INDIRECT($B$1&amp;MATCH(MIN(INDIRECT($B$1&amp;$R23&amp;":"&amp;$B$1&amp;$R24-1)),INDIRECT($B$1&amp;$R23&amp;":"&amp;$B$1&amp;$R24-1),0)+ROW(INDIRECT($B$1&amp;$R23&amp;":"&amp;$B$1&amp;$R24-1))&amp;":"&amp;$B$1&amp;MATCH(MAX(INDIRECT($B$1&amp;$R23&amp;":"&amp;$B$1&amp;$R24-1)),INDIRECT($B$1&amp;$R23&amp;":"&amp;$B$1&amp;$R24-1),0)+ROW(INDIRECT($B$1&amp;$R23&amp;":"&amp;$B$1&amp;$R24-1))-2)),INDIRECT($B$1&amp;$R23&amp;":"&amp;$B$1&amp;$R24-1),0)),MIN(INDIRECT($B$1&amp;MATCH(MIN(INDIRECT($B$1&amp;$R23&amp;":"&amp;$B$1&amp;$R24-1)),INDIRECT($B$1&amp;$R23&amp;":"&amp;$B$1&amp;$R24-1),0)+ROW(INDIRECT($B$1&amp;$R23&amp;":"&amp;$B$1&amp;$R24-1))&amp;":"&amp;$B$1&amp;MATCH(MAX(INDIRECT($B$1&amp;$R23&amp;":"&amp;$B$1&amp;$R24-1)),INDIRECT($B$1&amp;$R23&amp;":"&amp;$B$1&amp;$R24-1),0)+ROW(INDIRECT($B$1&amp;$R23&amp;":"&amp;$B$1&amp;$R24-1))-2))-MAX(INDIRECT($B$1&amp;MATCH(MIN(INDIRECT($B$1&amp;$R23&amp;":"&amp;$B$1&amp;$R24-1)),INDIRECT($B$1&amp;$R23&amp;":"&amp;$B$1&amp;$R24-1),0)+ROW(INDIRECT($B$1&amp;$R23&amp;":"&amp;$B$1&amp;$R24-1))&amp;":"&amp;$B$1&amp;MATCH(MAX(INDIRECT($B$1&amp;$R23&amp;":"&amp;$B$1&amp;$R24-1)),INDIRECT($B$1&amp;$R23&amp;":"&amp;$B$1&amp;$R24-1),0)+ROW(INDIRECT($B$1&amp;$R23&amp;":"&amp;$B$1&amp;$R24-1))-2)),"more0")</f>
        <v>more0</v>
      </c>
      <c r="O17" s="16">
        <f ca="1">MATCH(MAX(INDIRECT($B$1&amp;MATCH(MIN(INDIRECT($B$1&amp;$R23&amp;":"&amp;$B$1&amp;$R24-1)),INDIRECT($B$1&amp;$R23&amp;":"&amp;$B$1&amp;$R24-1),0)+ROW(INDIRECT($B$1&amp;$R23&amp;":"&amp;$B$1&amp;$R24-1))&amp;":"&amp;$B$1&amp;MATCH(MAX(INDIRECT($B$1&amp;$R23&amp;":"&amp;$B$1&amp;$R24-1)),INDIRECT($B$1&amp;$R23&amp;":"&amp;$B$1&amp;$R24-1),0)+ROW(INDIRECT($B$1&amp;$R23&amp;":"&amp;$B$1&amp;$R24-1))-2)),INDIRECT($B$1&amp;$R23&amp;":"&amp;$B$1&amp;$R24-1),0)+ROW(INDIRECT($B$1&amp;$R23&amp;":"&amp;$B$1&amp;$R24-1))-1</f>
        <v>17</v>
      </c>
      <c r="P17" s="16">
        <f ca="1">MATCH(MIN(INDIRECT($B$1&amp;MATCH(MIN(INDIRECT($B$1&amp;$R23&amp;":"&amp;$B$1&amp;$R24-1)),INDIRECT($B$1&amp;$R23&amp;":"&amp;$B$1&amp;$R24-1),0)+ROW(INDIRECT($B$1&amp;$R23&amp;":"&amp;$B$1&amp;$R24-1))&amp;":"&amp;$B$1&amp;MATCH(MAX(INDIRECT($B$1&amp;$R23&amp;":"&amp;$B$1&amp;$R24-1)),INDIRECT($B$1&amp;$R23&amp;":"&amp;$B$1&amp;$R24-1),0)+ROW(INDIRECT($B$1&amp;$R23&amp;":"&amp;$B$1&amp;$R24-1))-2)),INDIRECT($B$1&amp;$R23&amp;":"&amp;$B$1&amp;$R24-1),0)+ROW(INDIRECT($B$1&amp;$R23&amp;":"&amp;$B$1&amp;$R24-1))-1</f>
        <v>6</v>
      </c>
      <c r="Q17" s="16"/>
      <c r="S17" s="42" t="s">
        <v>436</v>
      </c>
      <c r="T17" s="71">
        <f>MAX(AT23:AT34)</f>
        <v>0</v>
      </c>
      <c r="U17" s="71">
        <f>MAX(AU23:AU34)</f>
        <v>0</v>
      </c>
      <c r="V17" s="71">
        <f>MAX(AV23:AV34)</f>
        <v>0</v>
      </c>
      <c r="W17" s="71">
        <f>MAX(AW23:AW34)</f>
        <v>0</v>
      </c>
      <c r="X17" s="23"/>
      <c r="Y17" s="31"/>
      <c r="Z17" s="71">
        <f>MIN(AT23:AT34)</f>
        <v>0</v>
      </c>
      <c r="AA17" s="71">
        <f>MIN(AU23:AU34)</f>
        <v>0</v>
      </c>
      <c r="AB17" s="71">
        <f>MIN(AV23:AV34)</f>
        <v>0</v>
      </c>
      <c r="AC17" s="71">
        <f>MIN(AW23:AW34)</f>
        <v>0</v>
      </c>
      <c r="AD17" s="23"/>
      <c r="AE17" s="32"/>
    </row>
    <row r="18" spans="1:49" x14ac:dyDescent="0.3">
      <c r="A18" s="1">
        <f>WORKDAY(A17,1,holiday!$B$2:$B$10)</f>
        <v>38741</v>
      </c>
      <c r="B18" s="16">
        <v>1208819.8043315837</v>
      </c>
      <c r="C18" s="16">
        <f t="shared" si="2"/>
        <v>48724.02282334608</v>
      </c>
      <c r="D18" s="7">
        <f t="shared" si="0"/>
        <v>4.2000000000000086E-2</v>
      </c>
      <c r="E18" s="7">
        <f t="array" ref="E18">PRODUCT(1+$D$4:D18)-1</f>
        <v>0.20881980433158365</v>
      </c>
      <c r="F18">
        <f t="shared" si="1"/>
        <v>0</v>
      </c>
      <c r="G18" t="str">
        <f t="shared" si="3"/>
        <v>max</v>
      </c>
      <c r="H18">
        <f>IF(G18="min",COUNTIF(G$4:G18,"min"),IF(G18="max",COUNTIF(G$4:G18,"max"),""))</f>
        <v>3</v>
      </c>
      <c r="I18" s="16" t="str">
        <f t="array" ref="I18">IF($G$3=0,IF(G18="min",INDEX($B$4:$B$254,(MATCH(1,($G$4:$G$254="max")*($H$4:$H$254=(H18-1)),0))),""),IF($G$3=1,IF(G18="min",INDEX($B$4:$B$254,(MATCH(1,($G$4:$G$254="max")*($H$4:$H$254=(H18)),0))),""),""))</f>
        <v/>
      </c>
      <c r="J18" s="75" t="str">
        <f t="shared" si="4"/>
        <v/>
      </c>
      <c r="K18" s="77" t="str">
        <f t="shared" si="5"/>
        <v/>
      </c>
      <c r="L18" s="7"/>
      <c r="M18" s="7"/>
      <c r="N18" s="78">
        <f ca="1">INDEX(INDIRECT($A$1&amp;$R23&amp;":"&amp;$A$1&amp;$R24-1),MATCH(MIN(INDIRECT($B$1&amp;MATCH(MIN(INDIRECT($B$1&amp;$R23&amp;":"&amp;$B$1&amp;$R24-1)),INDIRECT($B$1&amp;$R23&amp;":"&amp;$B$1&amp;$R24-1),0)+ROW(INDIRECT($B$1&amp;$R23&amp;":"&amp;$B$1&amp;$R24-1))&amp;":"&amp;$B$1&amp;MATCH(MAX(INDIRECT($B$1&amp;$R23&amp;":"&amp;$B$1&amp;$R24-1)),INDIRECT($B$1&amp;$R23&amp;":"&amp;$B$1&amp;$R24-1),0)+ROW(INDIRECT($B$1&amp;$R23&amp;":"&amp;$B$1&amp;$R24-1))-2)),INDIRECT($B$1&amp;$R23&amp;":"&amp;$B$1&amp;$R24-1),0))</f>
        <v>38722</v>
      </c>
      <c r="O18" s="16">
        <f ca="1">MIN(MIN(INDIRECT($B$1&amp;MATCH(MAX(INDIRECT($B$1&amp;$R23&amp;":"&amp;$B$1&amp;$R24-1)),INDIRECT($B$1&amp;$R23&amp;":"&amp;$B$1&amp;$R24-1),0)+ROW(INDIRECT($B$1&amp;$R23&amp;":"&amp;$B$1&amp;$R24-1))&amp;":"&amp;$B$1&amp;R24-1))-MAX(INDIRECT($B$1&amp;$R23&amp;":"&amp;$B$1&amp;$R24-1)),MIN(INDIRECT($B$1&amp;$R23&amp;":"&amp;$B$1&amp;$R24-1))-MAX(INDIRECT($B$1&amp;R23&amp;":"&amp;$B$1&amp;MATCH(MIN(INDIRECT($B$1&amp;$R23&amp;":"&amp;$B$1&amp;$R24-1)),INDIRECT($B$1&amp;$R23&amp;":"&amp;$B$1&amp;$R24-1),0)+ROW(INDIRECT($B$1&amp;$R23&amp;":"&amp;$B$1&amp;$R24-1))-2)))</f>
        <v>-107883.13707286795</v>
      </c>
      <c r="P18" s="16"/>
      <c r="Q18" s="16"/>
      <c r="S18" s="19"/>
      <c r="T18" s="19"/>
      <c r="U18" s="19"/>
      <c r="V18" s="19"/>
      <c r="W18" s="19"/>
      <c r="X18" s="19"/>
      <c r="Y18" s="19"/>
      <c r="Z18" s="67"/>
      <c r="AA18" s="19"/>
      <c r="AB18" s="19"/>
      <c r="AC18" s="19"/>
      <c r="AD18" s="19"/>
      <c r="AE18" s="19"/>
    </row>
    <row r="19" spans="1:49" x14ac:dyDescent="0.3">
      <c r="A19" s="1">
        <f>WORKDAY(A18,1,holiday!$B$2:$B$10)</f>
        <v>38742</v>
      </c>
      <c r="B19" s="16">
        <v>1153818.5032344966</v>
      </c>
      <c r="C19" s="16">
        <f t="shared" si="2"/>
        <v>-55001.301097087096</v>
      </c>
      <c r="D19" s="7">
        <f t="shared" si="0"/>
        <v>-4.5500000000000033E-2</v>
      </c>
      <c r="E19" s="7">
        <f t="array" ref="E19">PRODUCT(1+$D$4:D19)-1</f>
        <v>0.15381850323449653</v>
      </c>
      <c r="F19">
        <f t="shared" si="1"/>
        <v>0</v>
      </c>
      <c r="G19" t="str">
        <f t="shared" si="3"/>
        <v>min</v>
      </c>
      <c r="H19">
        <f>IF(G19="min",COUNTIF(G$4:G19,"min"),IF(G19="max",COUNTIF(G$4:G19,"max"),""))</f>
        <v>4</v>
      </c>
      <c r="I19" s="16">
        <f t="array" ref="I19">IF($G$3=0,IF(G19="min",INDEX($B$4:$B$254,(MATCH(1,($G$4:$G$254="max")*($H$4:$H$254=(H19-1)),0))),""),IF($G$3=1,IF(G19="min",INDEX($B$4:$B$254,(MATCH(1,($G$4:$G$254="max")*($H$4:$H$254=(H19)),0))),""),""))</f>
        <v>1208819.8043315837</v>
      </c>
      <c r="J19" s="75">
        <f t="shared" si="4"/>
        <v>-55001.301097087096</v>
      </c>
      <c r="K19" s="77">
        <f t="shared" si="5"/>
        <v>-4.5500000000000033E-2</v>
      </c>
      <c r="L19" s="7"/>
      <c r="M19" s="7"/>
      <c r="N19" s="78">
        <f ca="1">INDEX(INDIRECT($A$1&amp;$R23&amp;":"&amp;$A$1&amp;$R24-1),MATCH(MAX(INDIRECT($B$1&amp;MATCH(MIN(INDIRECT($B$1&amp;$R23&amp;":"&amp;$B$1&amp;$R24-1)),INDIRECT($B$1&amp;$R23&amp;":"&amp;$B$1&amp;$R24-1),0)+ROW(INDIRECT($B$1&amp;$R23&amp;":"&amp;$B$1&amp;$R24-1))&amp;":"&amp;$B$1&amp;MATCH(MAX(INDIRECT($B$1&amp;$R23&amp;":"&amp;$B$1&amp;$R24-1)),INDIRECT($B$1&amp;$R23&amp;":"&amp;$B$1&amp;$R24-1),0)+ROW(INDIRECT($B$1&amp;$R23&amp;":"&amp;$B$1&amp;$R24-1))-2)),INDIRECT($B$1&amp;$R23&amp;":"&amp;$B$1&amp;$R24-1),0))</f>
        <v>38740</v>
      </c>
      <c r="O19" s="16">
        <f ca="1">MIN(INDIRECT($B$1&amp;MATCH(MAX(INDIRECT($B$1&amp;$R23&amp;":"&amp;$B$1&amp;$R24-1)),INDIRECT($B$1&amp;$R23&amp;":"&amp;$B$1&amp;$R24-1),0)+ROW(INDIRECT($B$1&amp;$R23&amp;":"&amp;$B$1&amp;$R24-1))&amp;":"&amp;$B$1&amp;R24-1))</f>
        <v>1100936.6672587157</v>
      </c>
      <c r="P19" s="16">
        <f ca="1">MATCH(MAX(INDIRECT($B$1&amp;$R23&amp;":"&amp;$B$1&amp;$R24-1)),INDIRECT($B$1&amp;$R23&amp;":"&amp;$B$1&amp;$R24-1),0)</f>
        <v>15</v>
      </c>
      <c r="Q19" s="16">
        <f ca="1">ROW(INDIRECT($B$1&amp;$R23&amp;":"&amp;$B$1&amp;$R24-1))</f>
        <v>4</v>
      </c>
    </row>
    <row r="20" spans="1:49" x14ac:dyDescent="0.3">
      <c r="A20" s="1">
        <f>WORKDAY(A19,1,holiday!$B$2:$B$10)</f>
        <v>38743</v>
      </c>
      <c r="B20" s="16">
        <v>1184048.5480192404</v>
      </c>
      <c r="C20" s="16">
        <f t="shared" si="2"/>
        <v>30230.044784743804</v>
      </c>
      <c r="D20" s="7">
        <f t="shared" si="0"/>
        <v>2.6199999999999994E-2</v>
      </c>
      <c r="E20" s="7">
        <f t="array" ref="E20">PRODUCT(1+$D$4:D20)-1</f>
        <v>0.18404854801924042</v>
      </c>
      <c r="F20">
        <f t="shared" si="1"/>
        <v>0</v>
      </c>
      <c r="G20" t="str">
        <f t="shared" si="3"/>
        <v>max</v>
      </c>
      <c r="H20">
        <f>IF(G20="min",COUNTIF(G$4:G20,"min"),IF(G20="max",COUNTIF(G$4:G20,"max"),""))</f>
        <v>4</v>
      </c>
      <c r="I20" s="16" t="str">
        <f t="array" ref="I20">IF($G$3=0,IF(G20="min",INDEX($B$4:$B$254,(MATCH(1,($G$4:$G$254="max")*($H$4:$H$254=(H20-1)),0))),""),IF($G$3=1,IF(G20="min",INDEX($B$4:$B$254,(MATCH(1,($G$4:$G$254="max")*($H$4:$H$254=(H20)),0))),""),""))</f>
        <v/>
      </c>
      <c r="J20" s="75" t="str">
        <f t="shared" si="4"/>
        <v/>
      </c>
      <c r="K20" s="77" t="str">
        <f t="shared" si="5"/>
        <v/>
      </c>
      <c r="L20" s="7"/>
      <c r="M20" s="7"/>
      <c r="N20" s="3">
        <f ca="1">MIN(INDIRECT($B$1&amp;MATCH(MIN(INDIRECT($B$1&amp;$R23&amp;":"&amp;$B$1&amp;$R24-1)),INDIRECT($B$1&amp;$R23&amp;":"&amp;$B$1&amp;$R24-1),0)+ROW(INDIRECT($B$1&amp;$R23&amp;":"&amp;$B$1&amp;$R24-1))&amp;":"&amp;$B$1&amp;MATCH(MAX(INDIRECT($B$1&amp;$R23&amp;":"&amp;$B$1&amp;$R24-1)),INDIRECT($B$1&amp;$R23&amp;":"&amp;$B$1&amp;$R24-1),0)+ROW(INDIRECT($B$1&amp;$R23&amp;":"&amp;$B$1&amp;$R24-1))-2))</f>
        <v>1024563.209901</v>
      </c>
      <c r="O20" s="16">
        <f ca="1">MIN(INDIRECT($B$1&amp;$R23&amp;":"&amp;$B$1&amp;$R24-1))-MAX(INDIRECT($B$1&amp;R23&amp;":"&amp;$B$1&amp;MATCH(MIN(INDIRECT($B$1&amp;$R23&amp;":"&amp;$B$1&amp;$R24-1)),INDIRECT($B$1&amp;$R23&amp;":"&amp;$B$1&amp;$R24-1),0)+ROW(INDIRECT($B$1&amp;$R23&amp;":"&amp;$B$1&amp;$R24-1))-2))</f>
        <v>-19479.489999999991</v>
      </c>
      <c r="P20" s="16"/>
      <c r="Q20" s="16"/>
      <c r="S20" s="30"/>
      <c r="U20" s="35"/>
      <c r="V20" s="4" t="s">
        <v>399</v>
      </c>
      <c r="W20" s="33"/>
      <c r="X20" s="33"/>
      <c r="Y20" s="34"/>
      <c r="Z20" s="4" t="s">
        <v>398</v>
      </c>
      <c r="AA20" s="33"/>
      <c r="AB20" s="33"/>
      <c r="AC20" s="34"/>
      <c r="AD20" s="4" t="s">
        <v>429</v>
      </c>
      <c r="AE20" s="33"/>
      <c r="AF20" s="33"/>
      <c r="AG20" s="34"/>
      <c r="AH20" s="4" t="s">
        <v>327</v>
      </c>
      <c r="AI20" s="33"/>
      <c r="AJ20" s="33"/>
      <c r="AK20" s="34"/>
      <c r="AL20" s="4" t="s">
        <v>328</v>
      </c>
      <c r="AM20" s="33"/>
      <c r="AN20" s="33"/>
      <c r="AO20" s="34"/>
      <c r="AP20" s="4" t="s">
        <v>433</v>
      </c>
      <c r="AQ20" s="33"/>
      <c r="AR20" s="33"/>
      <c r="AS20" s="34"/>
      <c r="AT20" s="4" t="s">
        <v>435</v>
      </c>
      <c r="AU20" s="33"/>
      <c r="AV20" s="33"/>
      <c r="AW20" s="33"/>
    </row>
    <row r="21" spans="1:49" x14ac:dyDescent="0.3">
      <c r="A21" s="1">
        <f>WORKDAY(A20,1,holiday!$B$2:$B$10)</f>
        <v>38744</v>
      </c>
      <c r="B21" s="16">
        <v>1129463.9099555535</v>
      </c>
      <c r="C21" s="16">
        <f t="shared" si="2"/>
        <v>-54584.6380636869</v>
      </c>
      <c r="D21" s="7">
        <f t="shared" si="0"/>
        <v>-4.6099999999999933E-2</v>
      </c>
      <c r="E21" s="7">
        <f t="array" ref="E21">PRODUCT(1+$D$4:D21)-1</f>
        <v>0.12946390995555346</v>
      </c>
      <c r="F21">
        <f t="shared" si="1"/>
        <v>0</v>
      </c>
      <c r="G21" t="str">
        <f t="shared" si="3"/>
        <v>min</v>
      </c>
      <c r="H21">
        <f>IF(G21="min",COUNTIF(G$4:G21,"min"),IF(G21="max",COUNTIF(G$4:G21,"max"),""))</f>
        <v>5</v>
      </c>
      <c r="I21" s="16">
        <f t="array" ref="I21">IF($G$3=0,IF(G21="min",INDEX($B$4:$B$254,(MATCH(1,($G$4:$G$254="max")*($H$4:$H$254=(H21-1)),0))),""),IF($G$3=1,IF(G21="min",INDEX($B$4:$B$254,(MATCH(1,($G$4:$G$254="max")*($H$4:$H$254=(H21)),0))),""),""))</f>
        <v>1184048.5480192404</v>
      </c>
      <c r="J21" s="75">
        <f t="shared" si="4"/>
        <v>-54584.6380636869</v>
      </c>
      <c r="K21" s="77">
        <f t="shared" si="5"/>
        <v>-4.6099999999999933E-2</v>
      </c>
      <c r="L21" s="7"/>
      <c r="M21" s="7"/>
      <c r="N21" s="3">
        <f ca="1">MAX(INDIRECT($B$1&amp;MATCH(MIN(INDIRECT($B$1&amp;$R23&amp;":"&amp;$B$1&amp;$R24-1)),INDIRECT($B$1&amp;$R23&amp;":"&amp;$B$1&amp;$R24-1),0)+ROW(INDIRECT($B$1&amp;$R23&amp;":"&amp;$B$1&amp;$R24-1))&amp;":"&amp;$B$1&amp;MATCH(MAX(INDIRECT($B$1&amp;$R23&amp;":"&amp;$B$1&amp;$R24-1)),INDIRECT($B$1&amp;$R23&amp;":"&amp;$B$1&amp;$R24-1),0)+ROW(INDIRECT($B$1&amp;$R23&amp;":"&amp;$B$1&amp;$R24-1))-2))</f>
        <v>1160095.7815082376</v>
      </c>
      <c r="O21" s="16">
        <f ca="1">MAX(INDIRECT($B$1&amp;R23&amp;":"&amp;$B$1&amp;MATCH(MIN(INDIRECT($B$1&amp;$R23&amp;":"&amp;$B$1&amp;$R24-1)),INDIRECT($B$1&amp;$R23&amp;":"&amp;$B$1&amp;$R24-1),0)+ROW(INDIRECT($B$1&amp;$R23&amp;":"&amp;$B$1&amp;$R24-1))-2))</f>
        <v>1009300</v>
      </c>
      <c r="P21" s="16">
        <f ca="1">MATCH(MIN(INDIRECT($B$1&amp;$R23&amp;":"&amp;$B$1&amp;$R24-1)),INDIRECT($B$1&amp;$R23&amp;":"&amp;$B$1&amp;$R24-1),0)</f>
        <v>2</v>
      </c>
      <c r="Q21" s="16">
        <f ca="1">ROW(INDIRECT($B$1&amp;$R23&amp;":"&amp;$B$1&amp;$R24-1))-2</f>
        <v>2</v>
      </c>
      <c r="S21" s="32"/>
      <c r="T21" s="37" t="s">
        <v>10</v>
      </c>
      <c r="U21" s="38" t="s">
        <v>7</v>
      </c>
      <c r="V21" s="37" t="s">
        <v>394</v>
      </c>
      <c r="W21" s="37" t="s">
        <v>395</v>
      </c>
      <c r="X21" s="37" t="s">
        <v>396</v>
      </c>
      <c r="Y21" s="38" t="s">
        <v>397</v>
      </c>
      <c r="Z21" s="37" t="s">
        <v>394</v>
      </c>
      <c r="AA21" s="37" t="s">
        <v>395</v>
      </c>
      <c r="AB21" s="37" t="s">
        <v>396</v>
      </c>
      <c r="AC21" s="38" t="s">
        <v>397</v>
      </c>
      <c r="AD21" s="37" t="s">
        <v>394</v>
      </c>
      <c r="AE21" s="37" t="s">
        <v>395</v>
      </c>
      <c r="AF21" s="37" t="s">
        <v>396</v>
      </c>
      <c r="AG21" s="38" t="s">
        <v>397</v>
      </c>
      <c r="AH21" s="37" t="s">
        <v>394</v>
      </c>
      <c r="AI21" s="37" t="s">
        <v>395</v>
      </c>
      <c r="AJ21" s="37" t="s">
        <v>396</v>
      </c>
      <c r="AK21" s="38" t="s">
        <v>397</v>
      </c>
      <c r="AL21" s="37" t="s">
        <v>394</v>
      </c>
      <c r="AM21" s="37" t="s">
        <v>395</v>
      </c>
      <c r="AN21" s="37" t="s">
        <v>396</v>
      </c>
      <c r="AO21" s="38" t="s">
        <v>397</v>
      </c>
      <c r="AP21" s="37" t="s">
        <v>394</v>
      </c>
      <c r="AQ21" s="37" t="s">
        <v>395</v>
      </c>
      <c r="AR21" s="37" t="s">
        <v>396</v>
      </c>
      <c r="AS21" s="38" t="s">
        <v>397</v>
      </c>
      <c r="AT21" s="37" t="s">
        <v>394</v>
      </c>
      <c r="AU21" s="37" t="s">
        <v>395</v>
      </c>
      <c r="AV21" s="37" t="s">
        <v>396</v>
      </c>
      <c r="AW21" s="38" t="s">
        <v>397</v>
      </c>
    </row>
    <row r="22" spans="1:49" x14ac:dyDescent="0.3">
      <c r="A22" s="1">
        <f>WORKDAY(A21,1,holiday!$B$2:$B$10)</f>
        <v>38747</v>
      </c>
      <c r="B22" s="16">
        <v>1131835.7841664602</v>
      </c>
      <c r="C22" s="16">
        <f t="shared" si="2"/>
        <v>2371.8742109066807</v>
      </c>
      <c r="D22" s="7">
        <f t="shared" si="0"/>
        <v>2.1000000000000164E-3</v>
      </c>
      <c r="E22" s="7">
        <f t="array" ref="E22">PRODUCT(1+$D$4:D22)-1</f>
        <v>0.13183578416646013</v>
      </c>
      <c r="F22">
        <f t="shared" si="1"/>
        <v>0</v>
      </c>
      <c r="G22" t="str">
        <f t="shared" si="3"/>
        <v>max</v>
      </c>
      <c r="H22">
        <f>IF(G22="min",COUNTIF(G$4:G22,"min"),IF(G22="max",COUNTIF(G$4:G22,"max"),""))</f>
        <v>5</v>
      </c>
      <c r="I22" s="16" t="str">
        <f t="array" ref="I22">IF($G$3=0,IF(G22="min",INDEX($B$4:$B$254,(MATCH(1,($G$4:$G$254="max")*($H$4:$H$254=(H22-1)),0))),""),IF($G$3=1,IF(G22="min",INDEX($B$4:$B$254,(MATCH(1,($G$4:$G$254="max")*($H$4:$H$254=(H22)),0))),""),""))</f>
        <v/>
      </c>
      <c r="J22" s="75" t="str">
        <f t="shared" si="4"/>
        <v/>
      </c>
      <c r="K22" s="77" t="str">
        <f t="shared" si="5"/>
        <v/>
      </c>
      <c r="L22" s="7"/>
      <c r="M22" s="7"/>
      <c r="N22" s="3">
        <f ca="1">IF(INDEX(INDIRECT($A$1&amp;$R23&amp;":"&amp;$A$1&amp;$R24-1),MATCH(MIN(INDIRECT($B$1&amp;MATCH(MIN(INDIRECT($B$1&amp;$R23&amp;":"&amp;$B$1&amp;$R24-1)),INDIRECT($B$1&amp;$R23&amp;":"&amp;$B$1&amp;$R24-1),0)+ROW(INDIRECT($B$1&amp;$R23&amp;":"&amp;$B$1&amp;$R24-1))&amp;":"&amp;$B$1&amp;MATCH(MAX(INDIRECT($B$1&amp;$R23&amp;":"&amp;$B$1&amp;$R24-1)),INDIRECT($B$1&amp;$R23&amp;":"&amp;$B$1&amp;$R24-1),0)+ROW(INDIRECT($B$1&amp;$R23&amp;":"&amp;$B$1&amp;$R24-1))-2)),INDIRECT($B$1&amp;$R23&amp;":"&amp;$B$1&amp;$R24-1),0))&gt;INDEX(INDIRECT($A$1&amp;$R23&amp;":"&amp;$A$1&amp;$R24-1),MATCH(MAX(INDIRECT($B$1&amp;MATCH(MIN(INDIRECT($B$1&amp;$R23&amp;":"&amp;$B$1&amp;$R24-1)),INDIRECT($B$1&amp;$R23&amp;":"&amp;$B$1&amp;$R24-1),0)+ROW(INDIRECT($B$1&amp;$R23&amp;":"&amp;$B$1&amp;$R24-1))&amp;":"&amp;$B$1&amp;MATCH(MAX(INDIRECT($B$1&amp;$R23&amp;":"&amp;$B$1&amp;$R24-1)),INDIRECT($B$1&amp;$R23&amp;":"&amp;$B$1&amp;$R24-1),0)+ROW(INDIRECT($B$1&amp;$R23&amp;":"&amp;$B$1&amp;$R24-1))-2)),INDIRECT($B$1&amp;$R23&amp;":"&amp;$B$1&amp;$R24-1),0)),MIN(INDIRECT($B$1&amp;MATCH(MIN(INDIRECT($B$1&amp;$R23&amp;":"&amp;$B$1&amp;$R24-1)),INDIRECT($B$1&amp;$R23&amp;":"&amp;$B$1&amp;$R24-1),0)+ROW(INDIRECT($B$1&amp;$R23&amp;":"&amp;$B$1&amp;$R24-1))&amp;":"&amp;$B$1&amp;MATCH(MAX(INDIRECT($B$1&amp;$R23&amp;":"&amp;$B$1&amp;$R24-1)),INDIRECT($B$1&amp;$R23&amp;":"&amp;$B$1&amp;$R24-1),0)+ROW(INDIRECT($B$1&amp;$R23&amp;":"&amp;$B$1&amp;$R24-1))-2))-MAX(INDIRECT($B$1&amp;MATCH(MIN(INDIRECT($B$1&amp;$R23&amp;":"&amp;$B$1&amp;$R24-1)),INDIRECT($B$1&amp;$R23&amp;":"&amp;$B$1&amp;$R24-1),0)+ROW(INDIRECT($B$1&amp;$R23&amp;":"&amp;$B$1&amp;$R24-1))&amp;":"&amp;$B$1&amp;MATCH(MAX(INDIRECT($B$1&amp;$R23&amp;":"&amp;$B$1&amp;$R24-1)),INDIRECT($B$1&amp;$R23&amp;":"&amp;$B$1&amp;$R24-1),0)+ROW(INDIRECT($B$1&amp;$R23&amp;":"&amp;$B$1&amp;$R24-1))-2)),)</f>
        <v>0</v>
      </c>
      <c r="O22" s="16">
        <f ca="1">ROW(INDIRECT($B$1&amp;$R23&amp;":"&amp;$B$1&amp;$R24-1))</f>
        <v>4</v>
      </c>
      <c r="P22" s="16" t="str">
        <f ca="1">$B$1&amp;MATCH(MIN(INDIRECT($B$1&amp;$R23&amp;":"&amp;$B$1&amp;$R24-1)),INDIRECT($B$1&amp;$R23&amp;":"&amp;$B$1&amp;$R24-1),0)+ROW(INDIRECT($B$1&amp;$R23&amp;":"&amp;$B$1&amp;$R24-1))</f>
        <v>B6</v>
      </c>
      <c r="Q22" s="16">
        <f ca="1">MATCH(MAX(INDIRECT($B$1&amp;$R23&amp;":"&amp;$B$1&amp;$R24-1)),INDIRECT($B$1&amp;$R23&amp;":"&amp;$B$1&amp;$R24-1),0)+ROW(INDIRECT($B$1&amp;$R23&amp;":"&amp;$B$1&amp;$R24-1))-2</f>
        <v>17</v>
      </c>
      <c r="S22" s="79">
        <f>EOMONTH(A4,-1)</f>
        <v>38717</v>
      </c>
      <c r="T22" s="16">
        <f>B3</f>
        <v>1000000</v>
      </c>
      <c r="U22" s="35"/>
      <c r="Y22" s="35"/>
      <c r="AC22" s="35"/>
      <c r="AG22" s="35"/>
      <c r="AK22" s="35"/>
      <c r="AO22" s="35"/>
      <c r="AS22" s="35"/>
    </row>
    <row r="23" spans="1:49" x14ac:dyDescent="0.3">
      <c r="A23" s="1">
        <f>WORKDAY(A22,1,holiday!$B$2:$B$10)</f>
        <v>38748</v>
      </c>
      <c r="B23" s="16">
        <v>1100936.6672587157</v>
      </c>
      <c r="C23" s="16">
        <f t="shared" si="2"/>
        <v>-30899.116907744436</v>
      </c>
      <c r="D23" s="7">
        <f t="shared" si="0"/>
        <v>-2.7300000000000064E-2</v>
      </c>
      <c r="E23" s="7">
        <f t="array" ref="E23">PRODUCT(1+$D$4:D23)-1</f>
        <v>0.10093666725871575</v>
      </c>
      <c r="F23">
        <f t="shared" si="1"/>
        <v>1</v>
      </c>
      <c r="G23" t="str">
        <f t="shared" si="3"/>
        <v/>
      </c>
      <c r="H23" t="str">
        <f>IF(G23="min",COUNTIF(G$4:G23,"min"),IF(G23="max",COUNTIF(G$4:G23,"max"),""))</f>
        <v/>
      </c>
      <c r="I23" s="16" t="str">
        <f t="array" ref="I23">IF($G$3=0,IF(G23="min",INDEX($B$4:$B$254,(MATCH(1,($G$4:$G$254="max")*($H$4:$H$254=(H23-1)),0))),""),IF($G$3=1,IF(G23="min",INDEX($B$4:$B$254,(MATCH(1,($G$4:$G$254="max")*($H$4:$H$254=(H23)),0))),""),""))</f>
        <v/>
      </c>
      <c r="J23" s="75" t="str">
        <f t="shared" si="4"/>
        <v/>
      </c>
      <c r="K23" s="77" t="str">
        <f t="shared" si="5"/>
        <v/>
      </c>
      <c r="L23" s="7"/>
      <c r="M23" s="7"/>
      <c r="N23" s="3">
        <f ca="1">IF(INDEX(INDIRECT($A$1&amp;$R23&amp;":"&amp;$A$1&amp;$R24-1),MATCH(MIN(INDIRECT($B$1&amp;MATCH(MIN(INDIRECT($B$1&amp;$R23&amp;":"&amp;$B$1&amp;$R24-1)),INDIRECT($B$1&amp;$R23&amp;":"&amp;$B$1&amp;$R24-1),0)+ROW(INDIRECT($B$1&amp;$R23&amp;":"&amp;$B$1&amp;$R24-1))&amp;":"&amp;$B$1&amp;MATCH(MAX(INDIRECT($B$1&amp;$R23&amp;":"&amp;$B$1&amp;$R24-1)),INDIRECT($B$1&amp;$R23&amp;":"&amp;$B$1&amp;$R24-1),0)+ROW(INDIRECT($B$1&amp;$R23&amp;":"&amp;$B$1&amp;$R24-1))-2)),INDIRECT($B$1&amp;$R23&amp;":"&amp;$B$1&amp;$R24-1),0))&gt;INDEX(INDIRECT($A$1&amp;$R23&amp;":"&amp;$A$1&amp;$R24-1),MATCH(MAX(INDIRECT($B$1&amp;MATCH(MIN(INDIRECT($B$1&amp;$R23&amp;":"&amp;$B$1&amp;$R24-1)),INDIRECT($B$1&amp;$R23&amp;":"&amp;$B$1&amp;$R24-1),0)+ROW(INDIRECT($B$1&amp;$R23&amp;":"&amp;$B$1&amp;$R24-1))&amp;":"&amp;$B$1&amp;MATCH(MAX(INDIRECT($B$1&amp;$R23&amp;":"&amp;$B$1&amp;$R24-1)),INDIRECT($B$1&amp;$R23&amp;":"&amp;$B$1&amp;$R24-1),0)+ROW(INDIRECT($B$1&amp;$R23&amp;":"&amp;$B$1&amp;$R24-1))-2)),INDIRECT($B$1&amp;$R23&amp;":"&amp;$B$1&amp;$R24-1),0)),MIN(1,1,MIN(INDIRECT($B$1&amp;MATCH(MIN(INDIRECT($B$1&amp;$R23&amp;":"&amp;$B$1&amp;$R24-1)),INDIRECT($B$1&amp;$R23&amp;":"&amp;$B$1&amp;$R24-1),0)+ROW(INDIRECT($B$1&amp;$R23&amp;":"&amp;$B$1&amp;$R24-1))&amp;":"&amp;$B$1&amp;MATCH(MAX(INDIRECT($B$1&amp;$R23&amp;":"&amp;$B$1&amp;$R24-1)),INDIRECT($B$1&amp;$R23&amp;":"&amp;$B$1&amp;$R24-1),0)+ROW(INDIRECT($B$1&amp;$R23&amp;":"&amp;$B$1&amp;$R24-1))-2))-MAX(INDIRECT($B$1&amp;MATCH(MIN(INDIRECT($B$1&amp;$R23&amp;":"&amp;$B$1&amp;$R24-1)),INDIRECT($B$1&amp;$R23&amp;":"&amp;$B$1&amp;$R24-1),0)+ROW(INDIRECT($B$1&amp;$R23&amp;":"&amp;$B$1&amp;$R24-1))&amp;":"&amp;$B$1&amp;MATCH(MAX(INDIRECT($B$1&amp;$R23&amp;":"&amp;$B$1&amp;$R24-1)),INDIRECT($B$1&amp;$R23&amp;":"&amp;$B$1&amp;$R24-1),0)+ROW(INDIRECT($B$1&amp;$R23&amp;":"&amp;$B$1&amp;$R24-1))-2))),)</f>
        <v>0</v>
      </c>
      <c r="O23" s="16">
        <f ca="1">MIN(MIN(INDIRECT($B$1&amp;MATCH(MAX(INDIRECT($B$1&amp;$R23&amp;":"&amp;$B$1&amp;$R24-1)),INDIRECT($B$1&amp;$R23&amp;":"&amp;$B$1&amp;$R24-1),0)+ROW(INDIRECT($B$1&amp;$R23&amp;":"&amp;$B$1&amp;$R24-1))&amp;":"&amp;$B$1&amp;R24-1))-MAX(INDIRECT($B$1&amp;$R23&amp;":"&amp;$B$1&amp;$R24-1)),MIN(INDIRECT($B$1&amp;$R23&amp;":"&amp;$B$1&amp;$R24-1))-MAX(INDIRECT($B$1&amp;R23&amp;":"&amp;$B$1&amp;MATCH(MIN(INDIRECT($B$1&amp;$R23&amp;":"&amp;$B$1&amp;$R24-1)),INDIRECT($B$1&amp;$R23&amp;":"&amp;$B$1&amp;$R24-1),0)+ROW(INDIRECT($B$1&amp;$R23&amp;":"&amp;$B$1&amp;$R24-1))-2)))</f>
        <v>-107883.13707286795</v>
      </c>
      <c r="P23" s="16"/>
      <c r="Q23" s="16"/>
      <c r="R23">
        <f>IF(ISERROR(MATCH(WORKDAY(S22,1,holiday!$B$2:$B$10),A:A,0)),MATCH(MAX(A:A),A:A,0)+1,MATCH(WORKDAY(S22,1,holiday!$B$2:$B$10),A:A,0))</f>
        <v>4</v>
      </c>
      <c r="S23" s="66">
        <f>EOMONTH(S22,1)</f>
        <v>38748</v>
      </c>
      <c r="T23" s="16">
        <f>INDEX($B$4:$B$254,MATCH(MONTH(S23),$F$4:$F$254,0))</f>
        <v>1100936.6672587157</v>
      </c>
      <c r="U23" s="65">
        <f>T23-T22</f>
        <v>100936.66725871572</v>
      </c>
      <c r="V23" s="7">
        <f>U23/T22</f>
        <v>0.10093666725871572</v>
      </c>
      <c r="Y23" s="35"/>
      <c r="Z23" s="7">
        <f ca="1">STDEV(INDIRECT($D$1&amp;$R23):INDIRECT($D$1&amp;$R24-1))*SQRT(COUNT(INDIRECT($D$1&amp;$R23):INDIRECT($D$1&amp;$R24-1)))</f>
        <v>0.13673272237625159</v>
      </c>
      <c r="AC23" s="35"/>
      <c r="AD23" s="63">
        <f ca="1">(V23-Treasuries!S17)/Z23</f>
        <v>0.71105993298270787</v>
      </c>
      <c r="AE23" s="63"/>
      <c r="AF23" s="63"/>
      <c r="AG23" s="68"/>
      <c r="AH23" s="62">
        <f ca="1">COVAR(INDIRECT($D$1&amp;$R23):INDIRECT($D$1&amp;$R24-1),INDIRECT("s_p!"&amp;s_p!$H$1&amp;s_p!$K8&amp;":"&amp;s_p!$H$1&amp;s_p!$K9-1))/VAR(INDIRECT("s_p!"&amp;s_p!$H$1&amp;s_p!$K8&amp;":"&amp;s_p!$H$1&amp;s_p!$K9-1))</f>
        <v>0.55309678207249358</v>
      </c>
      <c r="AI23" s="62"/>
      <c r="AJ23" s="62"/>
      <c r="AK23" s="69"/>
      <c r="AL23" s="18">
        <f ca="1">V23-(Treasuries!S17+AH23*(s_p!P8-Treasuries!S17))</f>
        <v>8.519235640567896E-2</v>
      </c>
      <c r="AO23" s="35"/>
      <c r="AP23" s="16">
        <f ca="1">IF(INDEX(INDIRECT($A$1&amp;$R23&amp;":"&amp;$A$1&amp;$R24-1),MATCH(MIN(INDIRECT($B$1&amp;$R23&amp;":"&amp;$B$1&amp;$R24-1)),INDIRECT($B$1&amp;$R23&amp;":"&amp;$B$1&amp;$R24-1),0))&gt;INDEX(INDIRECT($A$1&amp;$R23&amp;":"&amp;$A$1&amp;$R24-1),MATCH(MAX(INDIRECT($B$1&amp;$R23&amp;":"&amp;$B$1&amp;$R24-1)),INDIRECT($B$1&amp;$R23&amp;":"&amp;$B$1&amp;$R24-1),0)),MIN(INDIRECT($B$1&amp;$R23&amp;":"&amp;$B$1&amp;$R24-1))-MAX(INDIRECT($B$1&amp;$R23&amp;":"&amp;$B$1&amp;$R24-1)),IF(AND(MATCH(MAX(INDIRECT($B$1&amp;MATCH(MIN(INDIRECT($B$1&amp;$R23&amp;":"&amp;$B$1&amp;$R24-1)),INDIRECT($B$1&amp;$R23&amp;":"&amp;$B$1&amp;$R24-1),0)+ROW(INDIRECT($B$1&amp;$R23&amp;":"&amp;$B$1&amp;$R24-1))&amp;":"&amp;$B$1&amp;MATCH(MAX(INDIRECT($B$1&amp;$R23&amp;":"&amp;$B$1&amp;$R24-1)),INDIRECT($B$1&amp;$R23&amp;":"&amp;$B$1&amp;$R24-1),0)+ROW(INDIRECT($B$1&amp;$R23&amp;":"&amp;$B$1&amp;$R24-1))-2)),INDIRECT($B$1&amp;$R23&amp;":"&amp;$B$1&amp;$R24-1),0)=MATCH(MAX(INDIRECT($B$1&amp;$R23&amp;":"&amp;$B$1&amp;$R24-1)),INDIRECT($B$1&amp;$R23&amp;":"&amp;$B$1&amp;$R24-1),0)-1,MATCH(MIN(INDIRECT($B$1&amp;MATCH(MIN(INDIRECT($B$1&amp;$R23&amp;":"&amp;$B$1&amp;$R24-1)),INDIRECT($B$1&amp;$R23&amp;":"&amp;$B$1&amp;$R24-1),0)+ROW(INDIRECT($B$1&amp;$R23&amp;":"&amp;$B$1&amp;$R24-1))&amp;":"&amp;$B$1&amp;MATCH(MAX(INDIRECT($B$1&amp;$R23&amp;":"&amp;$B$1&amp;$R24-1)),INDIRECT($B$1&amp;$R23&amp;":"&amp;$B$1&amp;$R24-1),0)+ROW(INDIRECT($B$1&amp;$R23&amp;":"&amp;$B$1&amp;$R24-1))-2)),INDIRECT($B$1&amp;$R23&amp;":"&amp;$B$1&amp;$R24-1),0)=MATCH(MIN(INDIRECT($B$1&amp;$R23&amp;":"&amp;$B$1&amp;$R24-1)),INDIRECT($B$1&amp;$R23&amp;":"&amp;$B$1&amp;$R24-1),0)+1),MIN(MIN(INDIRECT($B$1&amp;MATCH(MAX(INDIRECT($B$1&amp;$R23&amp;":"&amp;$B$1&amp;$R24-1)),INDIRECT($B$1&amp;$R23&amp;":"&amp;$B$1&amp;$R24-1),0)+ROW(INDIRECT($B$1&amp;$R23&amp;":"&amp;$B$1&amp;$R24-1))&amp;":"&amp;$B$1&amp;R24-1))-MAX(INDIRECT($B$1&amp;$R23&amp;":"&amp;$B$1&amp;$R24-1)),MIN(INDIRECT($B$1&amp;$R23&amp;":"&amp;$B$1&amp;$R24-1))-MAX(INDIRECT($B$1&amp;R23&amp;":"&amp;$B$1&amp;MATCH(MIN(INDIRECT($B$1&amp;$R23&amp;":"&amp;$B$1&amp;$R24-1)),INDIRECT($B$1&amp;$R23&amp;":"&amp;$B$1&amp;$R24-1),0)+ROW(INDIRECT($B$1&amp;$R23&amp;":"&amp;$B$1&amp;$R24-1))-2))),"more"))</f>
        <v>-107883.13707286795</v>
      </c>
      <c r="AS23" s="35"/>
      <c r="AT23" s="15"/>
      <c r="AU23" s="15"/>
      <c r="AV23" s="15"/>
      <c r="AW23" s="15"/>
    </row>
    <row r="24" spans="1:49" x14ac:dyDescent="0.3">
      <c r="A24" s="1">
        <f>WORKDAY(A23,1,holiday!$B$2:$B$10)</f>
        <v>38749</v>
      </c>
      <c r="B24" s="16">
        <v>1053706.4842333167</v>
      </c>
      <c r="C24" s="16">
        <f t="shared" si="2"/>
        <v>-47230.18302539899</v>
      </c>
      <c r="D24" s="7">
        <f t="shared" si="0"/>
        <v>-4.2900000000000077E-2</v>
      </c>
      <c r="E24" s="7">
        <f t="array" ref="E24">PRODUCT(1+$D$4:D24)-1</f>
        <v>5.3706484233316809E-2</v>
      </c>
      <c r="F24">
        <f t="shared" si="1"/>
        <v>0</v>
      </c>
      <c r="G24" t="str">
        <f t="shared" si="3"/>
        <v>min</v>
      </c>
      <c r="H24">
        <f>IF(G24="min",COUNTIF(G$4:G24,"min"),IF(G24="max",COUNTIF(G$4:G24,"max"),""))</f>
        <v>6</v>
      </c>
      <c r="I24" s="16">
        <f t="array" ref="I24">IF($G$3=0,IF(G24="min",INDEX($B$4:$B$254,(MATCH(1,($G$4:$G$254="max")*($H$4:$H$254=(H24-1)),0))),""),IF($G$3=1,IF(G24="min",INDEX($B$4:$B$254,(MATCH(1,($G$4:$G$254="max")*($H$4:$H$254=(H24)),0))),""),""))</f>
        <v>1131835.7841664602</v>
      </c>
      <c r="J24" s="75">
        <f t="shared" si="4"/>
        <v>-78129.299933143426</v>
      </c>
      <c r="K24" s="77">
        <f t="shared" si="5"/>
        <v>-6.9028830000000138E-2</v>
      </c>
      <c r="L24" s="7"/>
      <c r="M24" s="7"/>
      <c r="N24" s="7"/>
      <c r="O24" s="16">
        <f ca="1">MIN(INDIRECT($B$1&amp;MATCH(MAX(INDIRECT($B$1&amp;$R23&amp;":"&amp;$B$1&amp;$R24-1)),INDIRECT($B$1&amp;$R23&amp;":"&amp;$B$1&amp;$R24-1),0)+ROW(INDIRECT($B$1&amp;$R23&amp;":"&amp;$B$1&amp;$R24-1))&amp;":"&amp;$B$1&amp;R24-1))-MAX(INDIRECT($B$1&amp;$R23&amp;":"&amp;$B$1&amp;$R24-1))</f>
        <v>-107883.13707286795</v>
      </c>
      <c r="P24" s="7"/>
      <c r="Q24" s="7"/>
      <c r="R24">
        <f>IF(ISERROR(MATCH(WORKDAY(S23,1,holiday!$B$2:$B$10),A:A,0)),MATCH(MAX(A:A),A:A,0)+1,MATCH(WORKDAY(S23,1,holiday!$B$2:$B$10),A:A,0))</f>
        <v>24</v>
      </c>
      <c r="S24" s="66">
        <f t="shared" ref="S24:S34" si="6">EOMONTH(S23,1)</f>
        <v>38776</v>
      </c>
      <c r="T24" s="16">
        <f t="shared" ref="T24:T34" si="7">INDEX($B$4:$B$254,MATCH(MONTH(S24),$F$4:$F$254,0))</f>
        <v>1033130.0596709121</v>
      </c>
      <c r="U24" s="65">
        <f t="shared" ref="U24:U34" si="8">T24-T23</f>
        <v>-67806.607587803621</v>
      </c>
      <c r="V24" s="7">
        <f>U24/T23</f>
        <v>-6.1589925746263964E-2</v>
      </c>
      <c r="Y24" s="35"/>
      <c r="Z24" s="7">
        <f ca="1">STDEV(INDIRECT($D$1&amp;$R24):INDIRECT($D$1&amp;$R25-1))*SQRT(COUNT(INDIRECT($D$1&amp;$R24):INDIRECT($D$1&amp;$R25-1)))</f>
        <v>0.12022175343921762</v>
      </c>
      <c r="AC24" s="35"/>
      <c r="AD24" s="63">
        <f ca="1">(V24-Treasuries!S18)/Z24</f>
        <v>-0.54082530808392359</v>
      </c>
      <c r="AE24" s="63"/>
      <c r="AF24" s="63"/>
      <c r="AG24" s="68"/>
      <c r="AH24" s="62">
        <f ca="1">COVAR(INDIRECT($D$1&amp;$R24):INDIRECT($D$1&amp;$R25-1),INDIRECT("s_p!"&amp;s_p!$H$1&amp;s_p!$K9&amp;":"&amp;s_p!$H$1&amp;s_p!$K10-1))/VAR(INDIRECT("s_p!"&amp;s_p!$H$1&amp;s_p!$K9&amp;":"&amp;s_p!$H$1&amp;s_p!$K10-1))</f>
        <v>0.58299950612982576</v>
      </c>
      <c r="AI24" s="62"/>
      <c r="AJ24" s="62"/>
      <c r="AK24" s="69"/>
      <c r="AL24" s="18">
        <f ca="1">V24-(Treasuries!S18+AH24*(s_p!P9-Treasuries!S18))</f>
        <v>-6.3283992718270191E-2</v>
      </c>
      <c r="AO24" s="35"/>
      <c r="AP24" s="16">
        <f ca="1">IF(INDEX(INDIRECT($A$1&amp;$R24&amp;":"&amp;$A$1&amp;$R25-1),MATCH(MIN(INDIRECT($B$1&amp;$R24&amp;":"&amp;$B$1&amp;$R25-1)),INDIRECT($B$1&amp;$R24&amp;":"&amp;$B$1&amp;$R25-1),0))&gt;INDEX(INDIRECT($A$1&amp;$R24&amp;":"&amp;$A$1&amp;$R25-1),MATCH(MAX(INDIRECT($B$1&amp;$R24&amp;":"&amp;$B$1&amp;$R25-1)),INDIRECT($B$1&amp;$R24&amp;":"&amp;$B$1&amp;$R25-1),0)),MIN(INDIRECT($B$1&amp;$R24&amp;":"&amp;$B$1&amp;$R25-1))-MAX(INDIRECT($B$1&amp;$R24&amp;":"&amp;$B$1&amp;$R25-1)),IF(AND(MATCH(MAX(INDIRECT($B$1&amp;MATCH(MIN(INDIRECT($B$1&amp;$R24&amp;":"&amp;$B$1&amp;$R25-1)),INDIRECT($B$1&amp;$R24&amp;":"&amp;$B$1&amp;$R25-1),0)+ROW(INDIRECT($B$1&amp;$R24&amp;":"&amp;$B$1&amp;$R25-1))&amp;":"&amp;$B$1&amp;MATCH(MAX(INDIRECT($B$1&amp;$R24&amp;":"&amp;$B$1&amp;$R25-1)),INDIRECT($B$1&amp;$R24&amp;":"&amp;$B$1&amp;$R25-1),0)+ROW(INDIRECT($B$1&amp;$R24&amp;":"&amp;$B$1&amp;$R25-1))-2)),INDIRECT($B$1&amp;$R24&amp;":"&amp;$B$1&amp;$R25-1),0)=MATCH(MAX(INDIRECT($B$1&amp;$R24&amp;":"&amp;$B$1&amp;$R25-1)),INDIRECT($B$1&amp;$R24&amp;":"&amp;$B$1&amp;$R25-1),0)-1,MATCH(MIN(INDIRECT($B$1&amp;MATCH(MIN(INDIRECT($B$1&amp;$R24&amp;":"&amp;$B$1&amp;$R25-1)),INDIRECT($B$1&amp;$R24&amp;":"&amp;$B$1&amp;$R25-1),0)+ROW(INDIRECT($B$1&amp;$R24&amp;":"&amp;$B$1&amp;$R25-1))&amp;":"&amp;$B$1&amp;MATCH(MAX(INDIRECT($B$1&amp;$R24&amp;":"&amp;$B$1&amp;$R25-1)),INDIRECT($B$1&amp;$R24&amp;":"&amp;$B$1&amp;$R25-1),0)+ROW(INDIRECT($B$1&amp;$R24&amp;":"&amp;$B$1&amp;$R25-1))-2)),INDIRECT($B$1&amp;$R24&amp;":"&amp;$B$1&amp;$R25-1),0)=MATCH(MIN(INDIRECT($B$1&amp;$R24&amp;":"&amp;$B$1&amp;$R25-1)),INDIRECT($B$1&amp;$R24&amp;":"&amp;$B$1&amp;$R25-1),0)+1),MIN(MIN(INDIRECT($B$1&amp;MATCH(MAX(INDIRECT($B$1&amp;$R24&amp;":"&amp;$B$1&amp;$R25-1)),INDIRECT($B$1&amp;$R24&amp;":"&amp;$B$1&amp;$R25-1),0)+ROW(INDIRECT($B$1&amp;$R24&amp;":"&amp;$B$1&amp;$R25-1))&amp;":"&amp;$B$1&amp;R25-1))-MAX(INDIRECT($B$1&amp;$R24&amp;":"&amp;$B$1&amp;$R25-1)),MIN(INDIRECT($B$1&amp;$R24&amp;":"&amp;$B$1&amp;$R25-1))-MAX(INDIRECT($B$1&amp;R24&amp;":"&amp;$B$1&amp;MATCH(MIN(INDIRECT($B$1&amp;$R24&amp;":"&amp;$B$1&amp;$R25-1)),INDIRECT($B$1&amp;$R24&amp;":"&amp;$B$1&amp;$R25-1),0)+ROW(INDIRECT($B$1&amp;$R24&amp;":"&amp;$B$1&amp;$R25-1))-2))),"more"))</f>
        <v>-120917.05789557053</v>
      </c>
      <c r="AS24" s="35"/>
      <c r="AT24" s="15"/>
      <c r="AU24" s="15"/>
      <c r="AV24" s="15"/>
      <c r="AW24" s="15"/>
    </row>
    <row r="25" spans="1:49" x14ac:dyDescent="0.3">
      <c r="A25" s="1">
        <f>WORKDAY(A24,1,holiday!$B$2:$B$10)</f>
        <v>38750</v>
      </c>
      <c r="B25" s="16">
        <v>1098699.7511100795</v>
      </c>
      <c r="C25" s="16">
        <f t="shared" si="2"/>
        <v>44993.266876762733</v>
      </c>
      <c r="D25" s="7">
        <f t="shared" si="0"/>
        <v>4.2700000000000106E-2</v>
      </c>
      <c r="E25" s="7">
        <f t="array" ref="E25">PRODUCT(1+$D$4:D25)-1</f>
        <v>9.8699751110079559E-2</v>
      </c>
      <c r="F25">
        <f t="shared" si="1"/>
        <v>0</v>
      </c>
      <c r="G25" t="str">
        <f t="shared" si="3"/>
        <v>max</v>
      </c>
      <c r="H25">
        <f>IF(G25="min",COUNTIF(G$4:G25,"min"),IF(G25="max",COUNTIF(G$4:G25,"max"),""))</f>
        <v>6</v>
      </c>
      <c r="I25" s="16" t="str">
        <f t="array" ref="I25">IF($G$3=0,IF(G25="min",INDEX($B$4:$B$254,(MATCH(1,($G$4:$G$254="max")*($H$4:$H$254=(H25-1)),0))),""),IF($G$3=1,IF(G25="min",INDEX($B$4:$B$254,(MATCH(1,($G$4:$G$254="max")*($H$4:$H$254=(H25)),0))),""),""))</f>
        <v/>
      </c>
      <c r="J25" s="75" t="str">
        <f t="shared" si="4"/>
        <v/>
      </c>
      <c r="K25" s="77" t="str">
        <f t="shared" si="5"/>
        <v/>
      </c>
      <c r="L25" s="7"/>
      <c r="M25" s="7"/>
      <c r="N25" s="7"/>
      <c r="O25" s="16">
        <f ca="1">MIN(INDIRECT($B$1&amp;$R23&amp;":"&amp;$B$1&amp;$R24-1))-MAX(INDIRECT($B$1&amp;R23&amp;":"&amp;$B$1&amp;MATCH(MIN(INDIRECT($B$1&amp;$R23&amp;":"&amp;$B$1&amp;$R24-1)),INDIRECT($B$1&amp;$R23&amp;":"&amp;$B$1&amp;$R24-1),0)+ROW(INDIRECT($B$1&amp;$R23&amp;":"&amp;$B$1&amp;$R24-1))-2))</f>
        <v>-19479.489999999991</v>
      </c>
      <c r="P25" s="7"/>
      <c r="Q25" s="7"/>
      <c r="R25">
        <f>IF(ISERROR(MATCH(WORKDAY(S24,1,holiday!$B$2:$B$10),A:A,0)),MATCH(MAX(A:A),A:A,0)+1,MATCH(WORKDAY(S24,1,holiday!$B$2:$B$10),A:A,0))</f>
        <v>43</v>
      </c>
      <c r="S25" s="66">
        <f t="shared" si="6"/>
        <v>38807</v>
      </c>
      <c r="T25" s="16">
        <f t="shared" si="7"/>
        <v>990529.62851024431</v>
      </c>
      <c r="U25" s="65">
        <f t="shared" si="8"/>
        <v>-42600.431160667795</v>
      </c>
      <c r="V25" s="7">
        <f>U25/T24</f>
        <v>-4.123433517580305E-2</v>
      </c>
      <c r="W25" s="7">
        <f t="array" ref="W25">PRODUCT(1+V23:V25)-1</f>
        <v>-9.4703714897557134E-3</v>
      </c>
      <c r="Y25" s="35"/>
      <c r="Z25" s="7">
        <f ca="1">STDEV(INDIRECT($D$1&amp;$R25):INDIRECT($D$1&amp;$R26-1))*SQRT(COUNT(INDIRECT($D$1&amp;$R25):INDIRECT($D$1&amp;$R26-1)))</f>
        <v>0.12982916397397698</v>
      </c>
      <c r="AA25" s="7">
        <f ca="1">STDEV(INDIRECT($D$1&amp;$R23):INDIRECT($D$1&amp;$R26-1))*SQRT(COUNT(INDIRECT($D$1&amp;$R23):INDIRECT($D$1&amp;$R26-1)))</f>
        <v>0.2216725620235811</v>
      </c>
      <c r="AC25" s="35"/>
      <c r="AD25" s="63">
        <f ca="1">(V25-Treasuries!S19)/Z25</f>
        <v>-0.34802388663114886</v>
      </c>
      <c r="AE25" s="63">
        <f ca="1">(W25-Treasuries!T19)/AA25</f>
        <v>-9.4223703895740599E-2</v>
      </c>
      <c r="AF25" s="63"/>
      <c r="AG25" s="68"/>
      <c r="AH25" s="62">
        <f ca="1">COVAR(INDIRECT($D$1&amp;$R25):INDIRECT($D$1&amp;$R26-1),INDIRECT("s_p!"&amp;s_p!$H$1&amp;s_p!$K10&amp;":"&amp;s_p!$H$1&amp;s_p!$K11-1))/VAR(INDIRECT("s_p!"&amp;s_p!$H$1&amp;s_p!$K10&amp;":"&amp;s_p!$H$1&amp;s_p!$K11-1))</f>
        <v>-2.168079531302987</v>
      </c>
      <c r="AI25" s="62">
        <f ca="1">COVAR(INDIRECT($D$1&amp;$R23):INDIRECT($D$1&amp;$R26-1),INDIRECT("s_p!"&amp;s_p!$H$1&amp;$R23&amp;":"&amp;s_p!$H$1&amp;$R26-1))/VAR(INDIRECT("s_p!"&amp;s_p!$H$1&amp;$R23&amp;":"&amp;s_p!$H$1&amp;$R26-1))</f>
        <v>-7.5289916437205756E-2</v>
      </c>
      <c r="AJ25" s="62"/>
      <c r="AK25" s="69"/>
      <c r="AL25" s="18">
        <f ca="1">V25-(Treasuries!S19+AH25*(s_p!P10-Treasuries!S19))</f>
        <v>-2.9689413203743201E-2</v>
      </c>
      <c r="AM25" s="18">
        <f ca="1">W25-(Treasuries!T19+AI25*(s_p!Q10-Treasuries!T19))</f>
        <v>-1.8936905766469794E-2</v>
      </c>
      <c r="AO25" s="35"/>
      <c r="AP25" s="16">
        <f ca="1">IF(INDEX(INDIRECT($A$1&amp;$R25&amp;":"&amp;$A$1&amp;$R26-1),MATCH(MIN(INDIRECT($B$1&amp;$R25&amp;":"&amp;$B$1&amp;$R26-1)),INDIRECT($B$1&amp;$R25&amp;":"&amp;$B$1&amp;$R26-1),0))&gt;INDEX(INDIRECT($A$1&amp;$R25&amp;":"&amp;$A$1&amp;$R26-1),MATCH(MAX(INDIRECT($B$1&amp;$R25&amp;":"&amp;$B$1&amp;$R26-1)),INDIRECT($B$1&amp;$R25&amp;":"&amp;$B$1&amp;$R26-1),0)),MIN(INDIRECT($B$1&amp;$R25&amp;":"&amp;$B$1&amp;$R26-1))-MAX(INDIRECT($B$1&amp;$R25&amp;":"&amp;$B$1&amp;$R26-1)),IF(AND(MATCH(MAX(INDIRECT($B$1&amp;MATCH(MIN(INDIRECT($B$1&amp;$R25&amp;":"&amp;$B$1&amp;$R26-1)),INDIRECT($B$1&amp;$R25&amp;":"&amp;$B$1&amp;$R26-1),0)+ROW(INDIRECT($B$1&amp;$R25&amp;":"&amp;$B$1&amp;$R26-1))&amp;":"&amp;$B$1&amp;MATCH(MAX(INDIRECT($B$1&amp;$R25&amp;":"&amp;$B$1&amp;$R26-1)),INDIRECT($B$1&amp;$R25&amp;":"&amp;$B$1&amp;$R26-1),0)+ROW(INDIRECT($B$1&amp;$R25&amp;":"&amp;$B$1&amp;$R26-1))-2)),INDIRECT($B$1&amp;$R25&amp;":"&amp;$B$1&amp;$R26-1),0)=MATCH(MAX(INDIRECT($B$1&amp;$R25&amp;":"&amp;$B$1&amp;$R26-1)),INDIRECT($B$1&amp;$R25&amp;":"&amp;$B$1&amp;$R26-1),0)-1,MATCH(MIN(INDIRECT($B$1&amp;MATCH(MIN(INDIRECT($B$1&amp;$R25&amp;":"&amp;$B$1&amp;$R26-1)),INDIRECT($B$1&amp;$R25&amp;":"&amp;$B$1&amp;$R26-1),0)+ROW(INDIRECT($B$1&amp;$R25&amp;":"&amp;$B$1&amp;$R26-1))&amp;":"&amp;$B$1&amp;MATCH(MAX(INDIRECT($B$1&amp;$R25&amp;":"&amp;$B$1&amp;$R26-1)),INDIRECT($B$1&amp;$R25&amp;":"&amp;$B$1&amp;$R26-1),0)+ROW(INDIRECT($B$1&amp;$R25&amp;":"&amp;$B$1&amp;$R26-1))-2)),INDIRECT($B$1&amp;$R25&amp;":"&amp;$B$1&amp;$R26-1),0)=MATCH(MIN(INDIRECT($B$1&amp;$R25&amp;":"&amp;$B$1&amp;$R26-1)),INDIRECT($B$1&amp;$R25&amp;":"&amp;$B$1&amp;$R26-1),0)+1),MIN(MIN(INDIRECT($B$1&amp;MATCH(MAX(INDIRECT($B$1&amp;$R25&amp;":"&amp;$B$1&amp;$R26-1)),INDIRECT($B$1&amp;$R25&amp;":"&amp;$B$1&amp;$R26-1),0)+ROW(INDIRECT($B$1&amp;$R25&amp;":"&amp;$B$1&amp;$R26-1))&amp;":"&amp;$B$1&amp;R26-1))-MAX(INDIRECT($B$1&amp;$R25&amp;":"&amp;$B$1&amp;$R26-1)),MIN(INDIRECT($B$1&amp;$R25&amp;":"&amp;$B$1&amp;$R26-1))-MAX(INDIRECT($B$1&amp;R25&amp;":"&amp;$B$1&amp;MATCH(MIN(INDIRECT($B$1&amp;$R25&amp;":"&amp;$B$1&amp;$R26-1)),INDIRECT($B$1&amp;$R25&amp;":"&amp;$B$1&amp;$R26-1),0)+ROW(INDIRECT($B$1&amp;$R25&amp;":"&amp;$B$1&amp;$R26-1))-2))),"more"))</f>
        <v>-139513.44141297298</v>
      </c>
      <c r="AQ25" s="16">
        <f ca="1">IF(INDEX(INDIRECT($A$1&amp;$R23&amp;":"&amp;$A$1&amp;$R26-1),MATCH(MIN(INDIRECT($B$1&amp;$R23&amp;":"&amp;$B$1&amp;$R26-1)),INDIRECT($B$1&amp;$R23&amp;":"&amp;$B$1&amp;$R26-1),0))&gt;INDEX(INDIRECT($A$1&amp;$R23&amp;":"&amp;$A$1&amp;$R26-1),MATCH(MAX(INDIRECT($B$1&amp;$R23&amp;":"&amp;$B$1&amp;$R26-1)),INDIRECT($B$1&amp;$R23&amp;":"&amp;$B$1&amp;$R26-1),0)),MIN(INDIRECT($B$1&amp;$R23&amp;":"&amp;$B$1&amp;$R26-1))-MAX(INDIRECT($B$1&amp;$R23&amp;":"&amp;$B$1&amp;$R26-1)),IF(AND(MATCH(MAX(INDIRECT($B$1&amp;MATCH(MIN(INDIRECT($B$1&amp;$R23&amp;":"&amp;$B$1&amp;$R26-1)),INDIRECT($B$1&amp;$R23&amp;":"&amp;$B$1&amp;$R26-1),0)+ROW(INDIRECT($B$1&amp;$R23&amp;":"&amp;$B$1&amp;$R26-1))&amp;":"&amp;$B$1&amp;MATCH(MAX(INDIRECT($B$1&amp;$R23&amp;":"&amp;$B$1&amp;$R26-1)),INDIRECT($B$1&amp;$R23&amp;":"&amp;$B$1&amp;$R26-1),0)+ROW(INDIRECT($B$1&amp;$R23&amp;":"&amp;$B$1&amp;$R26-1))-2)),INDIRECT($B$1&amp;$R23&amp;":"&amp;$B$1&amp;$R26-1),0)=MATCH(MAX(INDIRECT($B$1&amp;$R23&amp;":"&amp;$B$1&amp;$R26-1)),INDIRECT($B$1&amp;$R23&amp;":"&amp;$B$1&amp;$R26-1),0)-1,MATCH(MIN(INDIRECT($B$1&amp;MATCH(MIN(INDIRECT($B$1&amp;$R23&amp;":"&amp;$B$1&amp;$R26-1)),INDIRECT($B$1&amp;$R23&amp;":"&amp;$B$1&amp;$R26-1),0)+ROW(INDIRECT($B$1&amp;$R23&amp;":"&amp;$B$1&amp;$R26-1))&amp;":"&amp;$B$1&amp;MATCH(MAX(INDIRECT($B$1&amp;$R23&amp;":"&amp;$B$1&amp;$R26-1)),INDIRECT($B$1&amp;$R23&amp;":"&amp;$B$1&amp;$R26-1),0)+ROW(INDIRECT($B$1&amp;$R23&amp;":"&amp;$B$1&amp;$R26-1))-2)),INDIRECT($B$1&amp;$R23&amp;":"&amp;$B$1&amp;$R26-1),0)=MATCH(MIN(INDIRECT($B$1&amp;$R23&amp;":"&amp;$B$1&amp;$R26-1)),INDIRECT($B$1&amp;$R23&amp;":"&amp;$B$1&amp;$R26-1),0)+1),MIN(MIN(INDIRECT($B$1&amp;MATCH(MAX(INDIRECT($B$1&amp;$R23&amp;":"&amp;$B$1&amp;$R26-1)),INDIRECT($B$1&amp;$R23&amp;":"&amp;$B$1&amp;$R26-1),0)+ROW(INDIRECT($B$1&amp;$R23&amp;":"&amp;$B$1&amp;$R26-1))&amp;":"&amp;$B$1&amp;S26-1))-MAX(INDIRECT($B$1&amp;$R23&amp;":"&amp;$B$1&amp;$R26-1)),MIN(INDIRECT($B$1&amp;$R23&amp;":"&amp;$B$1&amp;$R26-1))-MAX(INDIRECT($B$1&amp;S25&amp;":"&amp;$B$1&amp;MATCH(MIN(INDIRECT($B$1&amp;$R23&amp;":"&amp;$B$1&amp;$R26-1)),INDIRECT($B$1&amp;$R23&amp;":"&amp;$B$1&amp;$R26-1),0)+ROW(INDIRECT($B$1&amp;$R23&amp;":"&amp;$B$1&amp;$R26-1))-2))),"more"))</f>
        <v>-299501.1588617363</v>
      </c>
      <c r="AS25" s="35"/>
      <c r="AT25" s="15"/>
      <c r="AU25" s="15"/>
      <c r="AV25" s="15"/>
      <c r="AW25" s="15"/>
    </row>
    <row r="26" spans="1:49" x14ac:dyDescent="0.3">
      <c r="A26" s="1">
        <f>WORKDAY(A25,1,holiday!$B$2:$B$10)</f>
        <v>38751</v>
      </c>
      <c r="B26" s="16">
        <v>1087273.2736985346</v>
      </c>
      <c r="C26" s="16">
        <f t="shared" si="2"/>
        <v>-11426.477411544882</v>
      </c>
      <c r="D26" s="7">
        <f t="shared" si="0"/>
        <v>-1.040000000000005E-2</v>
      </c>
      <c r="E26" s="7">
        <f t="array" ref="E26">PRODUCT(1+$D$4:D26)-1</f>
        <v>8.7273273698534659E-2</v>
      </c>
      <c r="F26">
        <f t="shared" si="1"/>
        <v>0</v>
      </c>
      <c r="G26" t="str">
        <f t="shared" si="3"/>
        <v>min</v>
      </c>
      <c r="H26">
        <f>IF(G26="min",COUNTIF(G$4:G26,"min"),IF(G26="max",COUNTIF(G$4:G26,"max"),""))</f>
        <v>7</v>
      </c>
      <c r="I26" s="16">
        <f t="array" ref="I26">IF($G$3=0,IF(G26="min",INDEX($B$4:$B$254,(MATCH(1,($G$4:$G$254="max")*($H$4:$H$254=(H26-1)),0))),""),IF($G$3=1,IF(G26="min",INDEX($B$4:$B$254,(MATCH(1,($G$4:$G$254="max")*($H$4:$H$254=(H26)),0))),""),""))</f>
        <v>1098699.7511100795</v>
      </c>
      <c r="J26" s="75">
        <f t="shared" si="4"/>
        <v>-11426.477411544882</v>
      </c>
      <c r="K26" s="77">
        <f t="shared" si="5"/>
        <v>-1.040000000000005E-2</v>
      </c>
      <c r="L26" s="7"/>
      <c r="M26" s="7"/>
      <c r="N26" s="7"/>
      <c r="O26" s="7"/>
      <c r="P26" s="7"/>
      <c r="Q26" s="7"/>
      <c r="R26">
        <f>IF(ISERROR(MATCH(WORKDAY(S25,1,holiday!$B$2:$B$10),A:A,0)),MATCH(MAX(A:A),A:A,0)+1,MATCH(WORKDAY(S25,1,holiday!$B$2:$B$10),A:A,0))</f>
        <v>66</v>
      </c>
      <c r="S26" s="66">
        <f t="shared" si="6"/>
        <v>38837</v>
      </c>
      <c r="T26" s="16">
        <f t="shared" si="7"/>
        <v>1081961.536498338</v>
      </c>
      <c r="U26" s="65">
        <f t="shared" si="8"/>
        <v>91431.907988093677</v>
      </c>
      <c r="V26" s="7">
        <f t="shared" ref="V25:V34" si="9">U26/T25</f>
        <v>9.2306080864645298E-2</v>
      </c>
      <c r="W26" s="7">
        <f t="array" ref="W26">PRODUCT(1+V24:V26)-1</f>
        <v>-1.7235442623257491E-2</v>
      </c>
      <c r="Y26" s="35"/>
      <c r="Z26" s="7">
        <f ca="1">STDEV(INDIRECT($D$1&amp;$R26):INDIRECT($D$1&amp;$R27-1))*SQRT(COUNT(INDIRECT($D$1&amp;$R26):INDIRECT($D$1&amp;$R27-1)))</f>
        <v>0.14153259145668337</v>
      </c>
      <c r="AA26" s="7">
        <f ca="1">STDEV(INDIRECT($D$1&amp;$R24):INDIRECT($D$1&amp;$R27-1))*SQRT(COUNT(INDIRECT($D$1&amp;$R24):INDIRECT($D$1&amp;$R27-1)))</f>
        <v>0.22436851011969874</v>
      </c>
      <c r="AC26" s="35"/>
      <c r="AD26" s="63">
        <f ca="1">(V26-Treasuries!S20)/Z26</f>
        <v>0.62547613970546556</v>
      </c>
      <c r="AE26" s="63">
        <f ca="1">(W26-Treasuries!T20)/AA26</f>
        <v>-0.12865620720112236</v>
      </c>
      <c r="AF26" s="63"/>
      <c r="AG26" s="68"/>
      <c r="AH26" s="62">
        <f ca="1">COVAR(INDIRECT($D$1&amp;$R26):INDIRECT($D$1&amp;$R27-1),INDIRECT("s_p!"&amp;s_p!$H$1&amp;s_p!$K11&amp;":"&amp;s_p!$H$1&amp;s_p!$K12-1))/VAR(INDIRECT("s_p!"&amp;s_p!$H$1&amp;s_p!$K11&amp;":"&amp;s_p!$H$1&amp;s_p!$K12-1))</f>
        <v>-0.54771903141598099</v>
      </c>
      <c r="AI26" s="62">
        <f ca="1">COVAR(INDIRECT($D$1&amp;$R24):INDIRECT($D$1&amp;$R27-1),INDIRECT("s_p!"&amp;s_p!$H$1&amp;$R24&amp;":"&amp;s_p!$H$1&amp;$R27-1))/VAR(INDIRECT("s_p!"&amp;s_p!$H$1&amp;$R24&amp;":"&amp;s_p!$H$1&amp;$R27-1))</f>
        <v>-0.63651426856645876</v>
      </c>
      <c r="AJ26" s="62"/>
      <c r="AK26" s="69"/>
      <c r="AL26" s="18">
        <f ca="1">V26-(Treasuries!S20+AH26*(s_p!P11-Treasuries!S20))</f>
        <v>9.3112317376119691E-2</v>
      </c>
      <c r="AM26" s="18">
        <f ca="1">W26-(Treasuries!T20+AI26*(s_p!Q11-Treasuries!T20))</f>
        <v>-2.1088761775028973E-2</v>
      </c>
      <c r="AO26" s="35"/>
      <c r="AP26" s="16">
        <f ca="1">IF(INDEX(INDIRECT($A$1&amp;$R26&amp;":"&amp;$A$1&amp;$R27-1),MATCH(MIN(INDIRECT($B$1&amp;$R26&amp;":"&amp;$B$1&amp;$R27-1)),INDIRECT($B$1&amp;$R26&amp;":"&amp;$B$1&amp;$R27-1),0))&gt;INDEX(INDIRECT($A$1&amp;$R26&amp;":"&amp;$A$1&amp;$R27-1),MATCH(MAX(INDIRECT($B$1&amp;$R26&amp;":"&amp;$B$1&amp;$R27-1)),INDIRECT($B$1&amp;$R26&amp;":"&amp;$B$1&amp;$R27-1),0)),MIN(INDIRECT($B$1&amp;$R26&amp;":"&amp;$B$1&amp;$R27-1))-MAX(INDIRECT($B$1&amp;$R26&amp;":"&amp;$B$1&amp;$R27-1)),IF(AND(MATCH(MAX(INDIRECT($B$1&amp;MATCH(MIN(INDIRECT($B$1&amp;$R26&amp;":"&amp;$B$1&amp;$R27-1)),INDIRECT($B$1&amp;$R26&amp;":"&amp;$B$1&amp;$R27-1),0)+ROW(INDIRECT($B$1&amp;$R26&amp;":"&amp;$B$1&amp;$R27-1))&amp;":"&amp;$B$1&amp;MATCH(MAX(INDIRECT($B$1&amp;$R26&amp;":"&amp;$B$1&amp;$R27-1)),INDIRECT($B$1&amp;$R26&amp;":"&amp;$B$1&amp;$R27-1),0)+ROW(INDIRECT($B$1&amp;$R26&amp;":"&amp;$B$1&amp;$R27-1))-2)),INDIRECT($B$1&amp;$R26&amp;":"&amp;$B$1&amp;$R27-1),0)=MATCH(MAX(INDIRECT($B$1&amp;$R26&amp;":"&amp;$B$1&amp;$R27-1)),INDIRECT($B$1&amp;$R26&amp;":"&amp;$B$1&amp;$R27-1),0)-1,MATCH(MIN(INDIRECT($B$1&amp;MATCH(MIN(INDIRECT($B$1&amp;$R26&amp;":"&amp;$B$1&amp;$R27-1)),INDIRECT($B$1&amp;$R26&amp;":"&amp;$B$1&amp;$R27-1),0)+ROW(INDIRECT($B$1&amp;$R26&amp;":"&amp;$B$1&amp;$R27-1))&amp;":"&amp;$B$1&amp;MATCH(MAX(INDIRECT($B$1&amp;$R26&amp;":"&amp;$B$1&amp;$R27-1)),INDIRECT($B$1&amp;$R26&amp;":"&amp;$B$1&amp;$R27-1),0)+ROW(INDIRECT($B$1&amp;$R26&amp;":"&amp;$B$1&amp;$R27-1))-2)),INDIRECT($B$1&amp;$R26&amp;":"&amp;$B$1&amp;$R27-1),0)=MATCH(MIN(INDIRECT($B$1&amp;$R26&amp;":"&amp;$B$1&amp;$R27-1)),INDIRECT($B$1&amp;$R26&amp;":"&amp;$B$1&amp;$R27-1),0)+1),MIN(MIN(INDIRECT($B$1&amp;MATCH(MAX(INDIRECT($B$1&amp;$R26&amp;":"&amp;$B$1&amp;$R27-1)),INDIRECT($B$1&amp;$R26&amp;":"&amp;$B$1&amp;$R27-1),0)+ROW(INDIRECT($B$1&amp;$R26&amp;":"&amp;$B$1&amp;$R27-1))&amp;":"&amp;$B$1&amp;R27-1))-MAX(INDIRECT($B$1&amp;$R26&amp;":"&amp;$B$1&amp;$R27-1)),MIN(INDIRECT($B$1&amp;$R26&amp;":"&amp;$B$1&amp;$R27-1))-MAX(INDIRECT($B$1&amp;R26&amp;":"&amp;$B$1&amp;MATCH(MIN(INDIRECT($B$1&amp;$R26&amp;":"&amp;$B$1&amp;$R27-1)),INDIRECT($B$1&amp;$R26&amp;":"&amp;$B$1&amp;$R27-1),0)+ROW(INDIRECT($B$1&amp;$R26&amp;":"&amp;$B$1&amp;$R27-1))-2))),"more"))</f>
        <v>-118306.30900423625</v>
      </c>
      <c r="AQ26" s="16">
        <f t="shared" ref="AQ26:AQ34" ca="1" si="10">IF(INDEX(INDIRECT($A$1&amp;$R24&amp;":"&amp;$A$1&amp;$R27-1),MATCH(MIN(INDIRECT($B$1&amp;$R24&amp;":"&amp;$B$1&amp;$R27-1)),INDIRECT($B$1&amp;$R24&amp;":"&amp;$B$1&amp;$R27-1),0))&gt;INDEX(INDIRECT($A$1&amp;$R24&amp;":"&amp;$A$1&amp;$R27-1),MATCH(MAX(INDIRECT($B$1&amp;$R24&amp;":"&amp;$B$1&amp;$R27-1)),INDIRECT($B$1&amp;$R24&amp;":"&amp;$B$1&amp;$R27-1),0)),MIN(INDIRECT($B$1&amp;$R24&amp;":"&amp;$B$1&amp;$R27-1))-MAX(INDIRECT($B$1&amp;$R24&amp;":"&amp;$B$1&amp;$R27-1)),IF(AND(MATCH(MAX(INDIRECT($B$1&amp;MATCH(MIN(INDIRECT($B$1&amp;$R24&amp;":"&amp;$B$1&amp;$R27-1)),INDIRECT($B$1&amp;$R24&amp;":"&amp;$B$1&amp;$R27-1),0)+ROW(INDIRECT($B$1&amp;$R24&amp;":"&amp;$B$1&amp;$R27-1))&amp;":"&amp;$B$1&amp;MATCH(MAX(INDIRECT($B$1&amp;$R24&amp;":"&amp;$B$1&amp;$R27-1)),INDIRECT($B$1&amp;$R24&amp;":"&amp;$B$1&amp;$R27-1),0)+ROW(INDIRECT($B$1&amp;$R24&amp;":"&amp;$B$1&amp;$R27-1))-2)),INDIRECT($B$1&amp;$R24&amp;":"&amp;$B$1&amp;$R27-1),0)=MATCH(MAX(INDIRECT($B$1&amp;$R24&amp;":"&amp;$B$1&amp;$R27-1)),INDIRECT($B$1&amp;$R24&amp;":"&amp;$B$1&amp;$R27-1),0)-1,MATCH(MIN(INDIRECT($B$1&amp;MATCH(MIN(INDIRECT($B$1&amp;$R24&amp;":"&amp;$B$1&amp;$R27-1)),INDIRECT($B$1&amp;$R24&amp;":"&amp;$B$1&amp;$R27-1),0)+ROW(INDIRECT($B$1&amp;$R24&amp;":"&amp;$B$1&amp;$R27-1))&amp;":"&amp;$B$1&amp;MATCH(MAX(INDIRECT($B$1&amp;$R24&amp;":"&amp;$B$1&amp;$R27-1)),INDIRECT($B$1&amp;$R24&amp;":"&amp;$B$1&amp;$R27-1),0)+ROW(INDIRECT($B$1&amp;$R24&amp;":"&amp;$B$1&amp;$R27-1))-2)),INDIRECT($B$1&amp;$R24&amp;":"&amp;$B$1&amp;$R27-1),0)=MATCH(MIN(INDIRECT($B$1&amp;$R24&amp;":"&amp;$B$1&amp;$R27-1)),INDIRECT($B$1&amp;$R24&amp;":"&amp;$B$1&amp;$R27-1),0)+1),MIN(MIN(INDIRECT($B$1&amp;MATCH(MAX(INDIRECT($B$1&amp;$R24&amp;":"&amp;$B$1&amp;$R27-1)),INDIRECT($B$1&amp;$R24&amp;":"&amp;$B$1&amp;$R27-1),0)+ROW(INDIRECT($B$1&amp;$R24&amp;":"&amp;$B$1&amp;$R27-1))&amp;":"&amp;$B$1&amp;S27-1))-MAX(INDIRECT($B$1&amp;$R24&amp;":"&amp;$B$1&amp;$R27-1)),MIN(INDIRECT($B$1&amp;$R24&amp;":"&amp;$B$1&amp;$R27-1))-MAX(INDIRECT($B$1&amp;S26&amp;":"&amp;$B$1&amp;MATCH(MIN(INDIRECT($B$1&amp;$R24&amp;":"&amp;$B$1&amp;$R27-1)),INDIRECT($B$1&amp;$R24&amp;":"&amp;$B$1&amp;$R27-1),0)+ROW(INDIRECT($B$1&amp;$R24&amp;":"&amp;$B$1&amp;$R27-1))-2))),"more"))</f>
        <v>-244728.47209663526</v>
      </c>
      <c r="AS26" s="35"/>
      <c r="AT26" s="15"/>
      <c r="AU26" s="15"/>
      <c r="AV26" s="15"/>
      <c r="AW26" s="15"/>
    </row>
    <row r="27" spans="1:49" x14ac:dyDescent="0.3">
      <c r="A27" s="1">
        <f>WORKDAY(A26,1,holiday!$B$2:$B$10)</f>
        <v>38754</v>
      </c>
      <c r="B27" s="16">
        <v>1124892.9289685038</v>
      </c>
      <c r="C27" s="16">
        <f t="shared" si="2"/>
        <v>37619.655269969255</v>
      </c>
      <c r="D27" s="7">
        <f t="shared" si="0"/>
        <v>3.4599999999999964E-2</v>
      </c>
      <c r="E27" s="7">
        <f t="array" ref="E27">PRODUCT(1+$D$4:D27)-1</f>
        <v>0.1248929289685039</v>
      </c>
      <c r="F27">
        <f t="shared" si="1"/>
        <v>0</v>
      </c>
      <c r="G27" t="str">
        <f t="shared" si="3"/>
        <v>max</v>
      </c>
      <c r="H27">
        <f>IF(G27="min",COUNTIF(G$4:G27,"min"),IF(G27="max",COUNTIF(G$4:G27,"max"),""))</f>
        <v>7</v>
      </c>
      <c r="I27" s="16" t="str">
        <f t="array" ref="I27">IF($G$3=0,IF(G27="min",INDEX($B$4:$B$254,(MATCH(1,($G$4:$G$254="max")*($H$4:$H$254=(H27-1)),0))),""),IF($G$3=1,IF(G27="min",INDEX($B$4:$B$254,(MATCH(1,($G$4:$G$254="max")*($H$4:$H$254=(H27)),0))),""),""))</f>
        <v/>
      </c>
      <c r="J27" s="75" t="str">
        <f t="shared" si="4"/>
        <v/>
      </c>
      <c r="K27" s="77" t="str">
        <f t="shared" si="5"/>
        <v/>
      </c>
      <c r="L27" s="7"/>
      <c r="M27" s="7"/>
      <c r="N27" s="7"/>
      <c r="O27" s="7"/>
      <c r="P27" s="7"/>
      <c r="Q27" s="7"/>
      <c r="R27">
        <f>IF(ISERROR(MATCH(WORKDAY(S26,1,holiday!$B$2:$B$10),A:A,0)),MATCH(MAX(A:A),A:A,0)+1,MATCH(WORKDAY(S26,1,holiday!$B$2:$B$10),A:A,0))</f>
        <v>85</v>
      </c>
      <c r="S27" s="66">
        <f t="shared" si="6"/>
        <v>38868</v>
      </c>
      <c r="T27" s="16">
        <f t="shared" si="7"/>
        <v>1227590.323799852</v>
      </c>
      <c r="U27" s="65">
        <f t="shared" si="8"/>
        <v>145628.78730151406</v>
      </c>
      <c r="V27" s="7">
        <f t="shared" si="9"/>
        <v>0.13459700958763035</v>
      </c>
      <c r="W27" s="7">
        <f t="array" ref="W27">PRODUCT(1+V25:V27)-1</f>
        <v>0.18822437921405766</v>
      </c>
      <c r="Y27" s="35"/>
      <c r="Z27" s="7">
        <f ca="1">STDEV(INDIRECT($D$1&amp;$R27):INDIRECT($D$1&amp;$R28-1))*SQRT(COUNT(INDIRECT($D$1&amp;$R27):INDIRECT($D$1&amp;$R28-1)))</f>
        <v>0.12839549205853129</v>
      </c>
      <c r="AA27" s="7">
        <f ca="1">STDEV(INDIRECT($D$1&amp;$R25):INDIRECT($D$1&amp;$R28-1))*SQRT(COUNT(INDIRECT($D$1&amp;$R25):INDIRECT($D$1&amp;$R28-1)))</f>
        <v>0.22894844744461915</v>
      </c>
      <c r="AC27" s="35"/>
      <c r="AD27" s="63">
        <f ca="1">(V27-Treasuries!S21)/Z27</f>
        <v>1.0168796498927595</v>
      </c>
      <c r="AE27" s="63">
        <f ca="1">(W27-Treasuries!T21)/AA27</f>
        <v>0.76862070114245218</v>
      </c>
      <c r="AF27" s="63"/>
      <c r="AG27" s="68"/>
      <c r="AH27" s="62">
        <f ca="1">COVAR(INDIRECT($D$1&amp;$R27):INDIRECT($D$1&amp;$R28-1),INDIRECT("s_p!"&amp;s_p!$H$1&amp;s_p!$K12&amp;":"&amp;s_p!$H$1&amp;s_p!$K13-1))/VAR(INDIRECT("s_p!"&amp;s_p!$H$1&amp;s_p!$K12&amp;":"&amp;s_p!$H$1&amp;s_p!$K13-1))</f>
        <v>1.4633419838341173</v>
      </c>
      <c r="AI27" s="62">
        <f ca="1">COVAR(INDIRECT($D$1&amp;$R25):INDIRECT($D$1&amp;$R28-1),INDIRECT("s_p!"&amp;s_p!$H$1&amp;$R25&amp;":"&amp;s_p!$H$1&amp;$R28-1))/VAR(INDIRECT("s_p!"&amp;s_p!$H$1&amp;$R25&amp;":"&amp;s_p!$H$1&amp;$R28-1))</f>
        <v>0.12433088609340767</v>
      </c>
      <c r="AJ27" s="62"/>
      <c r="AK27" s="69"/>
      <c r="AL27" s="18">
        <f ca="1">V27-(Treasuries!S21+AH27*(s_p!P12-Treasuries!S21))</f>
        <v>0.18170824506718727</v>
      </c>
      <c r="AM27" s="18">
        <f ca="1">W27-(Treasuries!T21+AI27*(s_p!Q12-Treasuries!T21))</f>
        <v>0.17852372454874268</v>
      </c>
      <c r="AO27" s="35"/>
      <c r="AP27" s="16" t="str">
        <f t="shared" ref="AP27:AP34" ca="1" si="11">IF(INDEX(INDIRECT($A$1&amp;$R27&amp;":"&amp;$A$1&amp;$R28-1),MATCH(MIN(INDIRECT($B$1&amp;$R27&amp;":"&amp;$B$1&amp;$R28-1)),INDIRECT($B$1&amp;$R27&amp;":"&amp;$B$1&amp;$R28-1),0))&gt;INDEX(INDIRECT($A$1&amp;$R27&amp;":"&amp;$A$1&amp;$R28-1),MATCH(MAX(INDIRECT($B$1&amp;$R27&amp;":"&amp;$B$1&amp;$R28-1)),INDIRECT($B$1&amp;$R27&amp;":"&amp;$B$1&amp;$R28-1),0)),MIN(INDIRECT($B$1&amp;$R27&amp;":"&amp;$B$1&amp;$R28-1))-MAX(INDIRECT($B$1&amp;$R27&amp;":"&amp;$B$1&amp;$R28-1)),IF(AND(MATCH(MAX(INDIRECT($B$1&amp;MATCH(MIN(INDIRECT($B$1&amp;$R27&amp;":"&amp;$B$1&amp;$R28-1)),INDIRECT($B$1&amp;$R27&amp;":"&amp;$B$1&amp;$R28-1),0)+ROW(INDIRECT($B$1&amp;$R27&amp;":"&amp;$B$1&amp;$R28-1))&amp;":"&amp;$B$1&amp;MATCH(MAX(INDIRECT($B$1&amp;$R27&amp;":"&amp;$B$1&amp;$R28-1)),INDIRECT($B$1&amp;$R27&amp;":"&amp;$B$1&amp;$R28-1),0)+ROW(INDIRECT($B$1&amp;$R27&amp;":"&amp;$B$1&amp;$R28-1))-2)),INDIRECT($B$1&amp;$R27&amp;":"&amp;$B$1&amp;$R28-1),0)=MATCH(MAX(INDIRECT($B$1&amp;$R27&amp;":"&amp;$B$1&amp;$R28-1)),INDIRECT($B$1&amp;$R27&amp;":"&amp;$B$1&amp;$R28-1),0)-1,MATCH(MIN(INDIRECT($B$1&amp;MATCH(MIN(INDIRECT($B$1&amp;$R27&amp;":"&amp;$B$1&amp;$R28-1)),INDIRECT($B$1&amp;$R27&amp;":"&amp;$B$1&amp;$R28-1),0)+ROW(INDIRECT($B$1&amp;$R27&amp;":"&amp;$B$1&amp;$R28-1))&amp;":"&amp;$B$1&amp;MATCH(MAX(INDIRECT($B$1&amp;$R27&amp;":"&amp;$B$1&amp;$R28-1)),INDIRECT($B$1&amp;$R27&amp;":"&amp;$B$1&amp;$R28-1),0)+ROW(INDIRECT($B$1&amp;$R27&amp;":"&amp;$B$1&amp;$R28-1))-2)),INDIRECT($B$1&amp;$R27&amp;":"&amp;$B$1&amp;$R28-1),0)=MATCH(MIN(INDIRECT($B$1&amp;$R27&amp;":"&amp;$B$1&amp;$R28-1)),INDIRECT($B$1&amp;$R27&amp;":"&amp;$B$1&amp;$R28-1),0)+1),MIN(MIN(INDIRECT($B$1&amp;MATCH(MAX(INDIRECT($B$1&amp;$R27&amp;":"&amp;$B$1&amp;$R28-1)),INDIRECT($B$1&amp;$R27&amp;":"&amp;$B$1&amp;$R28-1),0)+ROW(INDIRECT($B$1&amp;$R27&amp;":"&amp;$B$1&amp;$R28-1))&amp;":"&amp;$B$1&amp;R28-1))-MAX(INDIRECT($B$1&amp;$R27&amp;":"&amp;$B$1&amp;$R28-1)),MIN(INDIRECT($B$1&amp;$R27&amp;":"&amp;$B$1&amp;$R28-1))-MAX(INDIRECT($B$1&amp;R27&amp;":"&amp;$B$1&amp;MATCH(MIN(INDIRECT($B$1&amp;$R27&amp;":"&amp;$B$1&amp;$R28-1)),INDIRECT($B$1&amp;$R27&amp;":"&amp;$B$1&amp;$R28-1),0)+ROW(INDIRECT($B$1&amp;$R27&amp;":"&amp;$B$1&amp;$R28-1))-2))),"more"))</f>
        <v>more</v>
      </c>
      <c r="AQ27" s="16" t="str">
        <f t="shared" ca="1" si="10"/>
        <v>more</v>
      </c>
      <c r="AS27" s="35"/>
      <c r="AT27" s="15"/>
      <c r="AU27" s="15"/>
      <c r="AV27" s="15"/>
      <c r="AW27" s="15"/>
    </row>
    <row r="28" spans="1:49" x14ac:dyDescent="0.3">
      <c r="A28" s="1">
        <f>WORKDAY(A27,1,holiday!$B$2:$B$10)</f>
        <v>38755</v>
      </c>
      <c r="B28" s="16">
        <v>1089908.7588775833</v>
      </c>
      <c r="C28" s="16">
        <f t="shared" si="2"/>
        <v>-34984.170090920525</v>
      </c>
      <c r="D28" s="7">
        <f t="shared" si="0"/>
        <v>-3.1100000000000048E-2</v>
      </c>
      <c r="E28" s="7">
        <f t="array" ref="E28">PRODUCT(1+$D$4:D28)-1</f>
        <v>8.9908758877583317E-2</v>
      </c>
      <c r="F28">
        <f t="shared" si="1"/>
        <v>0</v>
      </c>
      <c r="G28" t="str">
        <f t="shared" si="3"/>
        <v>min</v>
      </c>
      <c r="H28">
        <f>IF(G28="min",COUNTIF(G$4:G28,"min"),IF(G28="max",COUNTIF(G$4:G28,"max"),""))</f>
        <v>8</v>
      </c>
      <c r="I28" s="16">
        <f t="array" ref="I28">IF($G$3=0,IF(G28="min",INDEX($B$4:$B$254,(MATCH(1,($G$4:$G$254="max")*($H$4:$H$254=(H28-1)),0))),""),IF($G$3=1,IF(G28="min",INDEX($B$4:$B$254,(MATCH(1,($G$4:$G$254="max")*($H$4:$H$254=(H28)),0))),""),""))</f>
        <v>1124892.9289685038</v>
      </c>
      <c r="J28" s="75">
        <f t="shared" si="4"/>
        <v>-34984.170090920525</v>
      </c>
      <c r="K28" s="77">
        <f t="shared" si="5"/>
        <v>-3.1100000000000048E-2</v>
      </c>
      <c r="L28" s="7"/>
      <c r="M28" s="7"/>
      <c r="N28" s="7"/>
      <c r="O28" s="7"/>
      <c r="P28" s="7"/>
      <c r="Q28" s="7"/>
      <c r="R28">
        <f>IF(ISERROR(MATCH(WORKDAY(S27,1,holiday!$B$2:$B$10),A:A,0)),MATCH(MAX(A:A),A:A,0)+1,MATCH(WORKDAY(S27,1,holiday!$B$2:$B$10),A:A,0))</f>
        <v>107</v>
      </c>
      <c r="S28" s="66">
        <f t="shared" si="6"/>
        <v>38898</v>
      </c>
      <c r="T28" s="16">
        <f t="shared" si="7"/>
        <v>920326.69201383868</v>
      </c>
      <c r="U28" s="65">
        <f t="shared" si="8"/>
        <v>-307263.63178601337</v>
      </c>
      <c r="V28" s="7">
        <f t="shared" si="9"/>
        <v>-0.25029818647878982</v>
      </c>
      <c r="W28" s="7">
        <f t="array" ref="W28">PRODUCT(1+V26:V28)-1</f>
        <v>-7.0874140940126118E-2</v>
      </c>
      <c r="X28" s="7">
        <f t="array" ref="X28">PRODUCT(1+V23:V28)-1</f>
        <v>-7.9673307986161346E-2</v>
      </c>
      <c r="Y28" s="35"/>
      <c r="Z28" s="7">
        <f ca="1">STDEV(INDIRECT($D$1&amp;$R28):INDIRECT($D$1&amp;$R29-1))*SQRT(COUNT(INDIRECT($D$1&amp;$R28):INDIRECT($D$1&amp;$R29-1)))</f>
        <v>0.14041126667587545</v>
      </c>
      <c r="AA28" s="7">
        <f ca="1">STDEV(INDIRECT($D$1&amp;$R26):INDIRECT($D$1&amp;$R29-1))*SQRT(COUNT(INDIRECT($D$1&amp;$R26):INDIRECT($D$1&amp;$R29-1)))</f>
        <v>0.24341772803676526</v>
      </c>
      <c r="AB28" s="7">
        <f ca="1">STDEV(INDIRECT($D$1&amp;$R23):INDIRECT($D$1&amp;$R29-1))*SQRT(COUNT(INDIRECT($D$1&amp;$R23):INDIRECT($D$1&amp;$R29-1)))</f>
        <v>0.32794182017448598</v>
      </c>
      <c r="AC28" s="35"/>
      <c r="AD28" s="63">
        <f ca="1">(V28-Treasuries!S22)/Z28</f>
        <v>-1.8091831185776961</v>
      </c>
      <c r="AE28" s="63">
        <f ca="1">(W28-Treasuries!T22)/AA28</f>
        <v>-0.34247639456663459</v>
      </c>
      <c r="AF28" s="63">
        <f ca="1">(X28-Treasuries!U22)/AB28</f>
        <v>-0.32218509205136187</v>
      </c>
      <c r="AG28" s="68"/>
      <c r="AH28" s="62">
        <f ca="1">COVAR(INDIRECT($D$1&amp;$R28):INDIRECT($D$1&amp;$R29-1),INDIRECT("s_p!"&amp;s_p!$H$1&amp;s_p!$K13&amp;":"&amp;s_p!$H$1&amp;s_p!$K14-1))/VAR(INDIRECT("s_p!"&amp;s_p!$H$1&amp;s_p!$K13&amp;":"&amp;s_p!$H$1&amp;s_p!$K14-1))</f>
        <v>-0.32167552017134643</v>
      </c>
      <c r="AI28" s="62">
        <f ca="1">COVAR(INDIRECT($D$1&amp;$R26):INDIRECT($D$1&amp;$R29-1),INDIRECT("s_p!"&amp;s_p!$H$1&amp;$R26&amp;":"&amp;s_p!$H$1&amp;$R29-1))/VAR(INDIRECT("s_p!"&amp;s_p!$H$1&amp;$R26&amp;":"&amp;s_p!$H$1&amp;$R29-1))</f>
        <v>0.1862035484174889</v>
      </c>
      <c r="AJ28" s="62">
        <f ca="1">COVAR(INDIRECT($D$1&amp;$R23):INDIRECT($D$1&amp;$R29-1),INDIRECT("s_p!"&amp;s_p!$H$1&amp;$R23&amp;":"&amp;s_p!$H$1&amp;$R29-1))/VAR(INDIRECT("s_p!"&amp;s_p!$H$1&amp;$R23&amp;":"&amp;s_p!$H$1&amp;$R29-1))</f>
        <v>9.9874890953192311E-2</v>
      </c>
      <c r="AK28" s="69"/>
      <c r="AL28" s="18">
        <f ca="1">V28-(Treasuries!S22+AH28*(s_p!P13-Treasuries!S22))</f>
        <v>-0.25520216804996215</v>
      </c>
      <c r="AM28" s="18">
        <f ca="1">W28-(Treasuries!T22+AI28*(s_p!Q13-Treasuries!T22))</f>
        <v>-7.749144634455235E-2</v>
      </c>
      <c r="AN28" s="18">
        <f ca="1">X28-(Treasuries!U22+AJ28*(s_p!R13-Treasuries!U22))</f>
        <v>-0.10481575588245981</v>
      </c>
      <c r="AO28" s="35"/>
      <c r="AP28" s="16">
        <f t="shared" ca="1" si="11"/>
        <v>-352153.93977110891</v>
      </c>
      <c r="AQ28" s="16">
        <f t="shared" ca="1" si="10"/>
        <v>-359803.19227925863</v>
      </c>
      <c r="AR28" s="16" t="str">
        <f t="shared" ref="AR28:AR34" ca="1" si="12">IF(INDEX(INDIRECT($A$1&amp;$R23&amp;":"&amp;$A$1&amp;$R29-1),MATCH(MIN(INDIRECT($B$1&amp;$R23&amp;":"&amp;$B$1&amp;$R29-1)),INDIRECT($B$1&amp;$R23&amp;":"&amp;$B$1&amp;$R29-1),0))&gt;INDEX(INDIRECT($A$1&amp;$R23&amp;":"&amp;$A$1&amp;$R29-1),MATCH(MAX(INDIRECT($B$1&amp;$R23&amp;":"&amp;$B$1&amp;$R29-1)),INDIRECT($B$1&amp;$R23&amp;":"&amp;$B$1&amp;$R29-1),0)),MIN(INDIRECT($B$1&amp;$R23&amp;":"&amp;$B$1&amp;$R29-1))-MAX(INDIRECT($B$1&amp;$R23&amp;":"&amp;$B$1&amp;$R29-1)),IF(AND(MATCH(MAX(INDIRECT($B$1&amp;MATCH(MIN(INDIRECT($B$1&amp;$R23&amp;":"&amp;$B$1&amp;$R29-1)),INDIRECT($B$1&amp;$R23&amp;":"&amp;$B$1&amp;$R29-1),0)+ROW(INDIRECT($B$1&amp;$R23&amp;":"&amp;$B$1&amp;$R29-1))&amp;":"&amp;$B$1&amp;MATCH(MAX(INDIRECT($B$1&amp;$R23&amp;":"&amp;$B$1&amp;$R29-1)),INDIRECT($B$1&amp;$R23&amp;":"&amp;$B$1&amp;$R29-1),0)+ROW(INDIRECT($B$1&amp;$R23&amp;":"&amp;$B$1&amp;$R29-1))-2)),INDIRECT($B$1&amp;$R23&amp;":"&amp;$B$1&amp;$R29-1),0)=MATCH(MAX(INDIRECT($B$1&amp;$R23&amp;":"&amp;$B$1&amp;$R29-1)),INDIRECT($B$1&amp;$R23&amp;":"&amp;$B$1&amp;$R29-1),0)-1,MATCH(MIN(INDIRECT($B$1&amp;MATCH(MIN(INDIRECT($B$1&amp;$R23&amp;":"&amp;$B$1&amp;$R29-1)),INDIRECT($B$1&amp;$R23&amp;":"&amp;$B$1&amp;$R29-1),0)+ROW(INDIRECT($B$1&amp;$R23&amp;":"&amp;$B$1&amp;$R29-1))&amp;":"&amp;$B$1&amp;MATCH(MAX(INDIRECT($B$1&amp;$R23&amp;":"&amp;$B$1&amp;$R29-1)),INDIRECT($B$1&amp;$R23&amp;":"&amp;$B$1&amp;$R29-1),0)+ROW(INDIRECT($B$1&amp;$R23&amp;":"&amp;$B$1&amp;$R29-1))-2)),INDIRECT($B$1&amp;$R23&amp;":"&amp;$B$1&amp;$R29-1),0)=MATCH(MIN(INDIRECT($B$1&amp;$R23&amp;":"&amp;$B$1&amp;$R29-1)),INDIRECT($B$1&amp;$R23&amp;":"&amp;$B$1&amp;$R29-1),0)+1),MIN(MIN(INDIRECT($B$1&amp;MATCH(MAX(INDIRECT($B$1&amp;$R23&amp;":"&amp;$B$1&amp;$R29-1)),INDIRECT($B$1&amp;$R23&amp;":"&amp;$B$1&amp;$R29-1),0)+ROW(INDIRECT($B$1&amp;$R23&amp;":"&amp;$B$1&amp;$R29-1))&amp;":"&amp;$B$1&amp;T29-1))-MAX(INDIRECT($B$1&amp;$R23&amp;":"&amp;$B$1&amp;$R29-1)),MIN(INDIRECT($B$1&amp;$R23&amp;":"&amp;$B$1&amp;$R29-1))-MAX(INDIRECT($B$1&amp;T28&amp;":"&amp;$B$1&amp;MATCH(MIN(INDIRECT($B$1&amp;$R23&amp;":"&amp;$B$1&amp;$R29-1)),INDIRECT($B$1&amp;$R23&amp;":"&amp;$B$1&amp;$R29-1),0)+ROW(INDIRECT($B$1&amp;$R23&amp;":"&amp;$B$1&amp;$R29-1))-2))),"more"))</f>
        <v>more</v>
      </c>
      <c r="AS28" s="35"/>
      <c r="AT28" s="15"/>
      <c r="AU28" s="15"/>
      <c r="AV28" s="15"/>
      <c r="AW28" s="15"/>
    </row>
    <row r="29" spans="1:49" x14ac:dyDescent="0.3">
      <c r="A29" s="1">
        <f>WORKDAY(A28,1,holiday!$B$2:$B$10)</f>
        <v>38756</v>
      </c>
      <c r="B29" s="16">
        <v>1090235.7315052466</v>
      </c>
      <c r="C29" s="16">
        <f t="shared" si="2"/>
        <v>326.9726276632864</v>
      </c>
      <c r="D29" s="7">
        <f t="shared" si="0"/>
        <v>3.0000000000001049E-4</v>
      </c>
      <c r="E29" s="7">
        <f t="array" ref="E29">PRODUCT(1+$D$4:D29)-1</f>
        <v>9.0235731505246664E-2</v>
      </c>
      <c r="F29">
        <f t="shared" si="1"/>
        <v>0</v>
      </c>
      <c r="G29" t="str">
        <f t="shared" si="3"/>
        <v/>
      </c>
      <c r="H29" t="str">
        <f>IF(G29="min",COUNTIF(G$4:G29,"min"),IF(G29="max",COUNTIF(G$4:G29,"max"),""))</f>
        <v/>
      </c>
      <c r="I29" s="16" t="str">
        <f t="array" ref="I29">IF($G$3=0,IF(G29="min",INDEX($B$4:$B$254,(MATCH(1,($G$4:$G$254="max")*($H$4:$H$254=(H29-1)),0))),""),IF($G$3=1,IF(G29="min",INDEX($B$4:$B$254,(MATCH(1,($G$4:$G$254="max")*($H$4:$H$254=(H29)),0))),""),""))</f>
        <v/>
      </c>
      <c r="J29" s="75" t="str">
        <f t="shared" si="4"/>
        <v/>
      </c>
      <c r="K29" s="77" t="str">
        <f t="shared" si="5"/>
        <v/>
      </c>
      <c r="L29" s="7"/>
      <c r="M29" s="7"/>
      <c r="N29" s="7"/>
      <c r="O29" s="7"/>
      <c r="P29" s="7"/>
      <c r="Q29" s="7"/>
      <c r="R29">
        <f>IF(ISERROR(MATCH(WORKDAY(S28,1,holiday!$B$2:$B$10),A:A,0)),MATCH(MAX(A:A),A:A,0)+1,MATCH(WORKDAY(S28,1,holiday!$B$2:$B$10),A:A,0))</f>
        <v>129</v>
      </c>
      <c r="S29" s="66">
        <f t="shared" si="6"/>
        <v>38929</v>
      </c>
      <c r="T29" s="16">
        <f t="shared" si="7"/>
        <v>990278.41416064219</v>
      </c>
      <c r="U29" s="65">
        <f t="shared" si="8"/>
        <v>69951.722146803513</v>
      </c>
      <c r="V29" s="7">
        <f t="shared" si="9"/>
        <v>7.6007490333390951E-2</v>
      </c>
      <c r="W29" s="7">
        <f t="array" ref="W29">PRODUCT(1+V27:V29)-1</f>
        <v>-8.4737875834680176E-2</v>
      </c>
      <c r="X29" s="7">
        <f t="array" ref="X29">PRODUCT(1+V24:V29)-1</f>
        <v>-0.10051282366097225</v>
      </c>
      <c r="Y29" s="35"/>
      <c r="Z29" s="7">
        <f ca="1">STDEV(INDIRECT($D$1&amp;$R29):INDIRECT($D$1&amp;$R30-1))*SQRT(COUNT(INDIRECT($D$1&amp;$R29):INDIRECT($D$1&amp;$R30-1)))</f>
        <v>0.14127140545772174</v>
      </c>
      <c r="AA29" s="7">
        <f ca="1">STDEV(INDIRECT($D$1&amp;$R27):INDIRECT($D$1&amp;$R30-1))*SQRT(COUNT(INDIRECT($D$1&amp;$R27):INDIRECT($D$1&amp;$R30-1)))</f>
        <v>0.24296243487812014</v>
      </c>
      <c r="AB29" s="7">
        <f ca="1">STDEV(INDIRECT($D$1&amp;$R24):INDIRECT($D$1&amp;$R30-1))*SQRT(COUNT(INDIRECT($D$1&amp;$R24):INDIRECT($D$1&amp;$R30-1)))</f>
        <v>0.32943430864085405</v>
      </c>
      <c r="AC29" s="35"/>
      <c r="AD29" s="63">
        <f ca="1">(V29-Treasuries!S23)/Z29</f>
        <v>0.50784465870572892</v>
      </c>
      <c r="AE29" s="63">
        <f ca="1">(W29-Treasuries!T23)/AA29</f>
        <v>-0.40167802238310862</v>
      </c>
      <c r="AF29" s="63">
        <f ca="1">(X29-Treasuries!U23)/AB29</f>
        <v>-0.38308076493096954</v>
      </c>
      <c r="AG29" s="68"/>
      <c r="AH29" s="62">
        <f ca="1">COVAR(INDIRECT($D$1&amp;$R29):INDIRECT($D$1&amp;$R30-1),INDIRECT("s_p!"&amp;s_p!$H$1&amp;s_p!$K14&amp;":"&amp;s_p!$H$1&amp;s_p!$K15-1))/VAR(INDIRECT("s_p!"&amp;s_p!$H$1&amp;s_p!$K14&amp;":"&amp;s_p!$H$1&amp;s_p!$K15-1))</f>
        <v>-1.3804182211443732</v>
      </c>
      <c r="AI29" s="62">
        <f ca="1">COVAR(INDIRECT($D$1&amp;$R27):INDIRECT($D$1&amp;$R30-1),INDIRECT("s_p!"&amp;s_p!$H$1&amp;$R27&amp;":"&amp;s_p!$H$1&amp;$R30-1))/VAR(INDIRECT("s_p!"&amp;s_p!$H$1&amp;$R27&amp;":"&amp;s_p!$H$1&amp;$R30-1))</f>
        <v>-0.20447960803453938</v>
      </c>
      <c r="AJ29" s="62">
        <f ca="1">COVAR(INDIRECT($D$1&amp;$R24):INDIRECT($D$1&amp;$R30-1),INDIRECT("s_p!"&amp;s_p!$H$1&amp;$R24&amp;":"&amp;s_p!$H$1&amp;$R30-1))/VAR(INDIRECT("s_p!"&amp;s_p!$H$1&amp;$R24&amp;":"&amp;s_p!$H$1&amp;$R30-1))</f>
        <v>-0.31961365513187517</v>
      </c>
      <c r="AK29" s="69"/>
      <c r="AL29" s="18">
        <f ca="1">V29-(Treasuries!S23+AH29*(s_p!P14-Treasuries!S23))</f>
        <v>7.2878979799774618E-2</v>
      </c>
      <c r="AM29" s="18">
        <f ca="1">W29-(Treasuries!T23+AI29*(s_p!Q14-Treasuries!T23))</f>
        <v>-0.10551804700126795</v>
      </c>
      <c r="AN29" s="18">
        <f ca="1">X29-(Treasuries!U23+AJ29*(s_p!R14-Treasuries!U23))</f>
        <v>-0.13526381667759677</v>
      </c>
      <c r="AO29" s="35"/>
      <c r="AP29" s="16" t="str">
        <f t="shared" ca="1" si="11"/>
        <v>more</v>
      </c>
      <c r="AQ29" s="16">
        <f t="shared" ca="1" si="10"/>
        <v>-406063.77431928518</v>
      </c>
      <c r="AR29" s="16">
        <f t="shared" ca="1" si="12"/>
        <v>-406063.77431928518</v>
      </c>
      <c r="AS29" s="35"/>
      <c r="AT29" s="15"/>
      <c r="AU29" s="15"/>
      <c r="AV29" s="15"/>
      <c r="AW29" s="15"/>
    </row>
    <row r="30" spans="1:49" x14ac:dyDescent="0.3">
      <c r="A30" s="1">
        <f>WORKDAY(A29,1,holiday!$B$2:$B$10)</f>
        <v>38757</v>
      </c>
      <c r="B30" s="16">
        <v>1113239.7054400074</v>
      </c>
      <c r="C30" s="16">
        <f t="shared" si="2"/>
        <v>23003.973934760783</v>
      </c>
      <c r="D30" s="7">
        <f t="shared" si="0"/>
        <v>2.1100000000000074E-2</v>
      </c>
      <c r="E30" s="7">
        <f t="array" ref="E30">PRODUCT(1+$D$4:D30)-1</f>
        <v>0.11323970544000739</v>
      </c>
      <c r="F30">
        <f t="shared" si="1"/>
        <v>0</v>
      </c>
      <c r="G30" t="str">
        <f t="shared" si="3"/>
        <v/>
      </c>
      <c r="H30" t="str">
        <f>IF(G30="min",COUNTIF(G$4:G30,"min"),IF(G30="max",COUNTIF(G$4:G30,"max"),""))</f>
        <v/>
      </c>
      <c r="I30" s="16" t="str">
        <f t="array" ref="I30">IF($G$3=0,IF(G30="min",INDEX($B$4:$B$254,(MATCH(1,($G$4:$G$254="max")*($H$4:$H$254=(H30-1)),0))),""),IF($G$3=1,IF(G30="min",INDEX($B$4:$B$254,(MATCH(1,($G$4:$G$254="max")*($H$4:$H$254=(H30)),0))),""),""))</f>
        <v/>
      </c>
      <c r="J30" s="75" t="str">
        <f t="shared" si="4"/>
        <v/>
      </c>
      <c r="K30" s="77" t="str">
        <f t="shared" si="5"/>
        <v/>
      </c>
      <c r="L30" s="7"/>
      <c r="M30" s="7"/>
      <c r="N30" s="7"/>
      <c r="O30" s="7"/>
      <c r="P30" s="7"/>
      <c r="Q30" s="7"/>
      <c r="R30">
        <f>IF(ISERROR(MATCH(WORKDAY(S29,1,holiday!$B$2:$B$10),A:A,0)),MATCH(MAX(A:A),A:A,0)+1,MATCH(WORKDAY(S29,1,holiday!$B$2:$B$10),A:A,0))</f>
        <v>149</v>
      </c>
      <c r="S30" s="66">
        <f t="shared" si="6"/>
        <v>38960</v>
      </c>
      <c r="T30" s="16">
        <f t="shared" si="7"/>
        <v>987312.154535315</v>
      </c>
      <c r="U30" s="65">
        <f t="shared" si="8"/>
        <v>-2966.2596253271913</v>
      </c>
      <c r="V30" s="7">
        <f t="shared" si="9"/>
        <v>-2.9953794639070129E-3</v>
      </c>
      <c r="W30" s="7">
        <f t="array" ref="W30">PRODUCT(1+V28:V30)-1</f>
        <v>-0.19573156011916593</v>
      </c>
      <c r="X30" s="7">
        <f t="array" ref="X30">PRODUCT(1+V25:V30)-1</f>
        <v>-4.4348632301137281E-2</v>
      </c>
      <c r="Y30" s="35"/>
      <c r="Z30" s="7">
        <f ca="1">STDEV(INDIRECT($D$1&amp;$R30):INDIRECT($D$1&amp;$R31-1))*SQRT(COUNT(INDIRECT($D$1&amp;$R30):INDIRECT($D$1&amp;$R31-1)))</f>
        <v>0.11776287808365356</v>
      </c>
      <c r="AA30" s="7">
        <f ca="1">STDEV(INDIRECT($D$1&amp;$R28):INDIRECT($D$1&amp;$R31-1))*SQRT(COUNT(INDIRECT($D$1&amp;$R28):INDIRECT($D$1&amp;$R31-1)))</f>
        <v>0.23486806336217789</v>
      </c>
      <c r="AB30" s="7">
        <f ca="1">STDEV(INDIRECT($D$1&amp;$R25):INDIRECT($D$1&amp;$R31-1))*SQRT(COUNT(INDIRECT($D$1&amp;$R25):INDIRECT($D$1&amp;$R31-1)))</f>
        <v>0.32851330690323644</v>
      </c>
      <c r="AC30" s="35"/>
      <c r="AD30" s="63">
        <f ca="1">(V30-Treasuries!S24)/Z30</f>
        <v>-6.2361524566130096E-2</v>
      </c>
      <c r="AE30" s="63">
        <f ca="1">(W30-Treasuries!T24)/AA30</f>
        <v>-0.88756352932070504</v>
      </c>
      <c r="AF30" s="63">
        <f ca="1">(X30-Treasuries!U24)/AB30</f>
        <v>-0.21341184916380809</v>
      </c>
      <c r="AG30" s="68"/>
      <c r="AH30" s="62">
        <f ca="1">COVAR(INDIRECT($D$1&amp;$R30):INDIRECT($D$1&amp;$R31-1),INDIRECT("s_p!"&amp;s_p!$H$1&amp;s_p!$K15&amp;":"&amp;s_p!$H$1&amp;s_p!$K16-1))/VAR(INDIRECT("s_p!"&amp;s_p!$H$1&amp;s_p!$K15&amp;":"&amp;s_p!$H$1&amp;s_p!$K16-1))</f>
        <v>1.4734339434615962</v>
      </c>
      <c r="AI30" s="62">
        <f ca="1">COVAR(INDIRECT($D$1&amp;$R28):INDIRECT($D$1&amp;$R31-1),INDIRECT("s_p!"&amp;s_p!$H$1&amp;$R28&amp;":"&amp;s_p!$H$1&amp;$R31-1))/VAR(INDIRECT("s_p!"&amp;s_p!$H$1&amp;$R28&amp;":"&amp;s_p!$H$1&amp;$R31-1))</f>
        <v>-0.49709383740795415</v>
      </c>
      <c r="AJ30" s="62">
        <f ca="1">COVAR(INDIRECT($D$1&amp;$R25):INDIRECT($D$1&amp;$R31-1),INDIRECT("s_p!"&amp;s_p!$H$1&amp;$R25&amp;":"&amp;s_p!$H$1&amp;$R31-1))/VAR(INDIRECT("s_p!"&amp;s_p!$H$1&amp;$R25&amp;":"&amp;s_p!$H$1&amp;$R31-1))</f>
        <v>-0.28023935534622862</v>
      </c>
      <c r="AK30" s="69"/>
      <c r="AL30" s="18">
        <f ca="1">V30-(Treasuries!S24+AH30*(s_p!P15-Treasuries!S24))</f>
        <v>-3.2282875735488839E-2</v>
      </c>
      <c r="AM30" s="18">
        <f ca="1">W30-(Treasuries!T24+AI30*(s_p!Q15-Treasuries!T24))</f>
        <v>-0.20158631184343623</v>
      </c>
      <c r="AN30" s="18">
        <f ca="1">X30-(Treasuries!U24+AJ30*(s_p!R15-Treasuries!U24))</f>
        <v>-7.2259630429887561E-2</v>
      </c>
      <c r="AO30" s="35"/>
      <c r="AP30" s="16">
        <f t="shared" ca="1" si="11"/>
        <v>-158508.89793494996</v>
      </c>
      <c r="AQ30" s="16">
        <f t="shared" ca="1" si="10"/>
        <v>-404941.19312979886</v>
      </c>
      <c r="AR30" s="16">
        <f t="shared" ca="1" si="12"/>
        <v>-412590.44563794858</v>
      </c>
      <c r="AS30" s="35"/>
      <c r="AT30" s="15"/>
      <c r="AU30" s="15"/>
      <c r="AV30" s="15"/>
      <c r="AW30" s="15"/>
    </row>
    <row r="31" spans="1:49" x14ac:dyDescent="0.3">
      <c r="A31" s="1">
        <f>WORKDAY(A30,1,holiday!$B$2:$B$10)</f>
        <v>38758</v>
      </c>
      <c r="B31" s="16">
        <v>1140848.0501349196</v>
      </c>
      <c r="C31" s="16">
        <f t="shared" si="2"/>
        <v>27608.344694912201</v>
      </c>
      <c r="D31" s="7">
        <f t="shared" si="0"/>
        <v>2.4800000000000016E-2</v>
      </c>
      <c r="E31" s="7">
        <f t="array" ref="E31">PRODUCT(1+$D$4:D31)-1</f>
        <v>0.14084805013491941</v>
      </c>
      <c r="F31">
        <f t="shared" si="1"/>
        <v>0</v>
      </c>
      <c r="G31" t="str">
        <f t="shared" si="3"/>
        <v>max</v>
      </c>
      <c r="H31">
        <f>IF(G31="min",COUNTIF(G$4:G31,"min"),IF(G31="max",COUNTIF(G$4:G31,"max"),""))</f>
        <v>8</v>
      </c>
      <c r="I31" s="16" t="str">
        <f t="array" ref="I31">IF($G$3=0,IF(G31="min",INDEX($B$4:$B$254,(MATCH(1,($G$4:$G$254="max")*($H$4:$H$254=(H31-1)),0))),""),IF($G$3=1,IF(G31="min",INDEX($B$4:$B$254,(MATCH(1,($G$4:$G$254="max")*($H$4:$H$254=(H31)),0))),""),""))</f>
        <v/>
      </c>
      <c r="J31" s="75" t="str">
        <f t="shared" si="4"/>
        <v/>
      </c>
      <c r="K31" s="77" t="str">
        <f t="shared" si="5"/>
        <v/>
      </c>
      <c r="L31" s="7"/>
      <c r="M31" s="7"/>
      <c r="N31" s="7"/>
      <c r="O31" s="7"/>
      <c r="P31" s="7"/>
      <c r="Q31" s="7"/>
      <c r="R31">
        <f>IF(ISERROR(MATCH(WORKDAY(S30,1,holiday!$B$2:$B$10),A:A,0)),MATCH(MAX(A:A),A:A,0)+1,MATCH(WORKDAY(S30,1,holiday!$B$2:$B$10),A:A,0))</f>
        <v>172</v>
      </c>
      <c r="S31" s="66">
        <f t="shared" si="6"/>
        <v>38990</v>
      </c>
      <c r="T31" s="16">
        <f t="shared" si="7"/>
        <v>963921.68025987153</v>
      </c>
      <c r="U31" s="65">
        <f t="shared" si="8"/>
        <v>-23390.47427544347</v>
      </c>
      <c r="V31" s="7">
        <f t="shared" si="9"/>
        <v>-2.3691062819390034E-2</v>
      </c>
      <c r="W31" s="7">
        <f t="array" ref="W31">PRODUCT(1+V29:V31)-1</f>
        <v>4.736903604375442E-2</v>
      </c>
      <c r="X31" s="7">
        <f t="array" ref="X31">PRODUCT(1+V26:V31)-1</f>
        <v>-2.6862344633134638E-2</v>
      </c>
      <c r="Y31" s="35"/>
      <c r="Z31" s="7">
        <f ca="1">STDEV(INDIRECT($D$1&amp;$R31):INDIRECT($D$1&amp;$R32-1))*SQRT(COUNT(INDIRECT($D$1&amp;$R31):INDIRECT($D$1&amp;$R32-1)))</f>
        <v>0.14270228670760304</v>
      </c>
      <c r="AA31" s="7">
        <f ca="1">STDEV(INDIRECT($D$1&amp;$R29):INDIRECT($D$1&amp;$R32-1))*SQRT(COUNT(INDIRECT($D$1&amp;$R29):INDIRECT($D$1&amp;$R32-1)))</f>
        <v>0.22951740604455118</v>
      </c>
      <c r="AB31" s="7">
        <f ca="1">STDEV(INDIRECT($D$1&amp;$R26):INDIRECT($D$1&amp;$R32-1))*SQRT(COUNT(INDIRECT($D$1&amp;$R26):INDIRECT($D$1&amp;$R32-1)))</f>
        <v>0.33338228963158795</v>
      </c>
      <c r="AC31" s="35"/>
      <c r="AD31" s="63">
        <f ca="1">(V31-Treasuries!S25)/Z31</f>
        <v>-0.19251187469397837</v>
      </c>
      <c r="AE31" s="63">
        <f ca="1">(W31-Treasuries!T25)/AA31</f>
        <v>0.15268365565658837</v>
      </c>
      <c r="AF31" s="63">
        <f ca="1">(X31-Treasuries!U25)/AB31</f>
        <v>-0.15607041338014843</v>
      </c>
      <c r="AG31" s="68"/>
      <c r="AH31" s="62">
        <f ca="1">COVAR(INDIRECT($D$1&amp;$R31):INDIRECT($D$1&amp;$R32-1),INDIRECT("s_p!"&amp;s_p!$H$1&amp;s_p!$K16&amp;":"&amp;s_p!$H$1&amp;s_p!$K17-1))/VAR(INDIRECT("s_p!"&amp;s_p!$H$1&amp;s_p!$K16&amp;":"&amp;s_p!$H$1&amp;s_p!$K17-1))</f>
        <v>-1.3146375204070195</v>
      </c>
      <c r="AI31" s="62">
        <f ca="1">COVAR(INDIRECT($D$1&amp;$R29):INDIRECT($D$1&amp;$R32-1),INDIRECT("s_p!"&amp;s_p!$H$1&amp;$R29&amp;":"&amp;s_p!$H$1&amp;$R32-1))/VAR(INDIRECT("s_p!"&amp;s_p!$H$1&amp;$R29&amp;":"&amp;s_p!$H$1&amp;$R32-1))</f>
        <v>-0.86705630203383233</v>
      </c>
      <c r="AJ31" s="62">
        <f ca="1">COVAR(INDIRECT($D$1&amp;$R26):INDIRECT($D$1&amp;$R32-1),INDIRECT("s_p!"&amp;s_p!$H$1&amp;$R26&amp;":"&amp;s_p!$H$1&amp;$R32-1))/VAR(INDIRECT("s_p!"&amp;s_p!$H$1&amp;$R26&amp;":"&amp;s_p!$H$1&amp;$R32-1))</f>
        <v>-0.19773371238585136</v>
      </c>
      <c r="AK31" s="69"/>
      <c r="AL31" s="18">
        <f ca="1">V31-(Treasuries!S25+AH31*(s_p!P16-Treasuries!S25))</f>
        <v>-1.4654891275223125E-4</v>
      </c>
      <c r="AM31" s="18">
        <f ca="1">W31-(Treasuries!T25+AI31*(s_p!Q16-Treasuries!T25))</f>
        <v>6.9170281017607554E-2</v>
      </c>
      <c r="AN31" s="18">
        <f ca="1">X31-(Treasuries!U25+AJ31*(s_p!R16-Treasuries!U25))</f>
        <v>-5.0749955974099148E-2</v>
      </c>
      <c r="AO31" s="35"/>
      <c r="AP31" s="16">
        <f t="shared" ca="1" si="11"/>
        <v>-137815.87085999735</v>
      </c>
      <c r="AQ31" s="16" t="str">
        <f t="shared" ca="1" si="10"/>
        <v>more</v>
      </c>
      <c r="AR31" s="16">
        <f t="shared" ca="1" si="12"/>
        <v>-412590.44563794858</v>
      </c>
      <c r="AS31" s="35"/>
      <c r="AT31" s="15"/>
      <c r="AU31" s="15"/>
      <c r="AV31" s="15"/>
      <c r="AW31" s="15"/>
    </row>
    <row r="32" spans="1:49" x14ac:dyDescent="0.3">
      <c r="A32" s="1">
        <f>WORKDAY(A31,1,holiday!$B$2:$B$10)</f>
        <v>38761</v>
      </c>
      <c r="B32" s="16">
        <v>1116319.8170570189</v>
      </c>
      <c r="C32" s="16">
        <f t="shared" si="2"/>
        <v>-24528.233077900717</v>
      </c>
      <c r="D32" s="7">
        <f t="shared" si="0"/>
        <v>-2.1499999999999953E-2</v>
      </c>
      <c r="E32" s="7">
        <f t="array" ref="E32">PRODUCT(1+$D$4:D32)-1</f>
        <v>0.11631981705701877</v>
      </c>
      <c r="F32">
        <f t="shared" si="1"/>
        <v>0</v>
      </c>
      <c r="G32" t="str">
        <f t="shared" si="3"/>
        <v>min</v>
      </c>
      <c r="H32">
        <f>IF(G32="min",COUNTIF(G$4:G32,"min"),IF(G32="max",COUNTIF(G$4:G32,"max"),""))</f>
        <v>9</v>
      </c>
      <c r="I32" s="16">
        <f t="array" ref="I32">IF($G$3=0,IF(G32="min",INDEX($B$4:$B$254,(MATCH(1,($G$4:$G$254="max")*($H$4:$H$254=(H32-1)),0))),""),IF($G$3=1,IF(G32="min",INDEX($B$4:$B$254,(MATCH(1,($G$4:$G$254="max")*($H$4:$H$254=(H32)),0))),""),""))</f>
        <v>1140848.0501349196</v>
      </c>
      <c r="J32" s="75">
        <f t="shared" si="4"/>
        <v>-24528.233077900717</v>
      </c>
      <c r="K32" s="77">
        <f t="shared" si="5"/>
        <v>-2.1499999999999953E-2</v>
      </c>
      <c r="L32" s="7"/>
      <c r="M32" s="7"/>
      <c r="N32" s="7"/>
      <c r="O32" s="7"/>
      <c r="P32" s="7"/>
      <c r="Q32" s="7"/>
      <c r="R32">
        <f>IF(ISERROR(MATCH(WORKDAY(S31,1,holiday!$B$2:$B$10),A:A,0)),MATCH(MAX(A:A),A:A,0)+1,MATCH(WORKDAY(S31,1,holiday!$B$2:$B$10),A:A,0))</f>
        <v>192</v>
      </c>
      <c r="S32" s="66">
        <f t="shared" si="6"/>
        <v>39021</v>
      </c>
      <c r="T32" s="16">
        <f t="shared" si="7"/>
        <v>1033069.2377580268</v>
      </c>
      <c r="U32" s="65">
        <f t="shared" si="8"/>
        <v>69147.557498155278</v>
      </c>
      <c r="V32" s="7">
        <f t="shared" si="9"/>
        <v>7.1735659560549794E-2</v>
      </c>
      <c r="W32" s="7">
        <f t="array" ref="W32">PRODUCT(1+V30:V32)-1</f>
        <v>4.3210902091260994E-2</v>
      </c>
      <c r="X32" s="7">
        <f t="array" ref="X32">PRODUCT(1+V27:V32)-1</f>
        <v>-4.5188573799533116E-2</v>
      </c>
      <c r="Y32" s="35"/>
      <c r="Z32" s="7">
        <f ca="1">STDEV(INDIRECT($D$1&amp;$R32):INDIRECT($D$1&amp;$R33-1))*SQRT(COUNT(INDIRECT($D$1&amp;$R32):INDIRECT($D$1&amp;$R33-1)))</f>
        <v>0.14412644085101445</v>
      </c>
      <c r="AA32" s="7">
        <f ca="1">STDEV(INDIRECT($D$1&amp;$R30):INDIRECT($D$1&amp;$R33-1))*SQRT(COUNT(INDIRECT($D$1&amp;$R30):INDIRECT($D$1&amp;$R33-1)))</f>
        <v>0.23127045044709019</v>
      </c>
      <c r="AB32" s="7">
        <f ca="1">STDEV(INDIRECT($D$1&amp;$R27):INDIRECT($D$1&amp;$R33-1))*SQRT(COUNT(INDIRECT($D$1&amp;$R27):INDIRECT($D$1&amp;$R33-1)))</f>
        <v>0.33431275028033258</v>
      </c>
      <c r="AC32" s="35"/>
      <c r="AD32" s="63">
        <f ca="1">(V32-Treasuries!S26)/Z32</f>
        <v>0.46720231976977544</v>
      </c>
      <c r="AE32" s="63">
        <f ca="1">(W32-Treasuries!T26)/AA32</f>
        <v>0.13147602069713413</v>
      </c>
      <c r="AF32" s="63">
        <f ca="1">(X32-Treasuries!U26)/AB32</f>
        <v>-0.2125237390968906</v>
      </c>
      <c r="AG32" s="68"/>
      <c r="AH32" s="62">
        <f ca="1">COVAR(INDIRECT($D$1&amp;$R32):INDIRECT($D$1&amp;$R33-1),INDIRECT("s_p!"&amp;s_p!$H$1&amp;s_p!$K17&amp;":"&amp;s_p!$H$1&amp;s_p!$K18-1))/VAR(INDIRECT("s_p!"&amp;s_p!$H$1&amp;s_p!$K17&amp;":"&amp;s_p!$H$1&amp;s_p!$K18-1))</f>
        <v>-0.70047645570663686</v>
      </c>
      <c r="AI32" s="62">
        <f ca="1">COVAR(INDIRECT($D$1&amp;$R30):INDIRECT($D$1&amp;$R33-1),INDIRECT("s_p!"&amp;s_p!$H$1&amp;$R30&amp;":"&amp;s_p!$H$1&amp;$R33-1))/VAR(INDIRECT("s_p!"&amp;s_p!$H$1&amp;$R30&amp;":"&amp;s_p!$H$1&amp;$R33-1))</f>
        <v>-0.17301294763322064</v>
      </c>
      <c r="AJ32" s="62">
        <f ca="1">COVAR(INDIRECT($D$1&amp;$R27):INDIRECT($D$1&amp;$R33-1),INDIRECT("s_p!"&amp;s_p!$H$1&amp;$R27&amp;":"&amp;s_p!$H$1&amp;$R33-1))/VAR(INDIRECT("s_p!"&amp;s_p!$H$1&amp;$R27&amp;":"&amp;s_p!$H$1&amp;$R33-1))</f>
        <v>-0.18168315977563085</v>
      </c>
      <c r="AK32" s="69"/>
      <c r="AL32" s="18">
        <f ca="1">V32-(Treasuries!S26+AH32*(s_p!P17-Treasuries!S26))</f>
        <v>8.6325127120608552E-2</v>
      </c>
      <c r="AM32" s="18">
        <f ca="1">W32-(Treasuries!T26+AI32*(s_p!Q17-Treasuries!T26))</f>
        <v>4.1916658752046899E-2</v>
      </c>
      <c r="AN32" s="18">
        <f ca="1">X32-(Treasuries!U26+AJ32*(s_p!R17-Treasuries!U26))</f>
        <v>-6.6414258089460138E-2</v>
      </c>
      <c r="AO32" s="35"/>
      <c r="AP32" s="16" t="str">
        <f t="shared" ca="1" si="11"/>
        <v>more</v>
      </c>
      <c r="AQ32" s="16" t="str">
        <f t="shared" ca="1" si="10"/>
        <v>more</v>
      </c>
      <c r="AR32" s="16">
        <f t="shared" ca="1" si="12"/>
        <v>-412590.44563794858</v>
      </c>
      <c r="AS32" s="35"/>
      <c r="AT32" s="15"/>
      <c r="AU32" s="15"/>
      <c r="AV32" s="15"/>
      <c r="AW32" s="15"/>
    </row>
    <row r="33" spans="1:49" x14ac:dyDescent="0.3">
      <c r="A33" s="1">
        <f>WORKDAY(A32,1,holiday!$B$2:$B$10)</f>
        <v>38762</v>
      </c>
      <c r="B33" s="16">
        <v>1120785.0963252469</v>
      </c>
      <c r="C33" s="16">
        <f t="shared" si="2"/>
        <v>4465.2792682279833</v>
      </c>
      <c r="D33" s="7">
        <f t="shared" si="0"/>
        <v>3.9999999999999177E-3</v>
      </c>
      <c r="E33" s="7">
        <f t="array" ref="E33">PRODUCT(1+$D$4:D33)-1</f>
        <v>0.12078509632524681</v>
      </c>
      <c r="F33">
        <f t="shared" si="1"/>
        <v>0</v>
      </c>
      <c r="G33" t="str">
        <f t="shared" si="3"/>
        <v/>
      </c>
      <c r="H33" t="str">
        <f>IF(G33="min",COUNTIF(G$4:G33,"min"),IF(G33="max",COUNTIF(G$4:G33,"max"),""))</f>
        <v/>
      </c>
      <c r="I33" s="16" t="str">
        <f t="array" ref="I33">IF($G$3=0,IF(G33="min",INDEX($B$4:$B$254,(MATCH(1,($G$4:$G$254="max")*($H$4:$H$254=(H33-1)),0))),""),IF($G$3=1,IF(G33="min",INDEX($B$4:$B$254,(MATCH(1,($G$4:$G$254="max")*($H$4:$H$254=(H33)),0))),""),""))</f>
        <v/>
      </c>
      <c r="J33" s="75" t="str">
        <f t="shared" si="4"/>
        <v/>
      </c>
      <c r="K33" s="77" t="str">
        <f t="shared" si="5"/>
        <v/>
      </c>
      <c r="L33" s="7"/>
      <c r="M33" s="7"/>
      <c r="N33" s="7"/>
      <c r="O33" s="7"/>
      <c r="P33" s="7"/>
      <c r="Q33" s="7"/>
      <c r="R33">
        <f>IF(ISERROR(MATCH(WORKDAY(S32,1,holiday!$B$2:$B$10),A:A,0)),MATCH(MAX(A:A),A:A,0)+1,MATCH(WORKDAY(S32,1,holiday!$B$2:$B$10),A:A,0))</f>
        <v>214</v>
      </c>
      <c r="S33" s="66">
        <f t="shared" si="6"/>
        <v>39051</v>
      </c>
      <c r="T33" s="16">
        <f t="shared" si="7"/>
        <v>1098002.3466587756</v>
      </c>
      <c r="U33" s="65">
        <f t="shared" si="8"/>
        <v>64933.108900748775</v>
      </c>
      <c r="V33" s="7">
        <f t="shared" si="9"/>
        <v>6.2854556623587979E-2</v>
      </c>
      <c r="W33" s="7">
        <f t="array" ref="W33">PRODUCT(1+V31:V33)-1</f>
        <v>0.11211266023110777</v>
      </c>
      <c r="X33" s="7">
        <f t="array" ref="X33">PRODUCT(1+V28:V33)-1</f>
        <v>-0.10556288578420281</v>
      </c>
      <c r="Y33" s="35"/>
      <c r="Z33" s="7">
        <f ca="1">STDEV(INDIRECT($D$1&amp;$R33):INDIRECT($D$1&amp;$R34-1))*SQRT(COUNT(INDIRECT($D$1&amp;$R33):INDIRECT($D$1&amp;$R34-1)))</f>
        <v>0.11668575748565034</v>
      </c>
      <c r="AA33" s="7">
        <f ca="1">STDEV(INDIRECT($D$1&amp;$R31):INDIRECT($D$1&amp;$R34-1))*SQRT(COUNT(INDIRECT($D$1&amp;$R31):INDIRECT($D$1&amp;$R34-1)))</f>
        <v>0.23069526681107322</v>
      </c>
      <c r="AB33" s="7">
        <f ca="1">STDEV(INDIRECT($D$1&amp;$R28):INDIRECT($D$1&amp;$R34-1))*SQRT(COUNT(INDIRECT($D$1&amp;$R28):INDIRECT($D$1&amp;$R34-1)))</f>
        <v>0.32915885151026869</v>
      </c>
      <c r="AC33" s="35"/>
      <c r="AD33" s="63">
        <f ca="1">(V33-Treasuries!S27)/Z33</f>
        <v>0.50189626331976211</v>
      </c>
      <c r="AE33" s="63">
        <f ca="1">(W33-Treasuries!T27)/AA33</f>
        <v>0.43161749117049025</v>
      </c>
      <c r="AF33" s="63">
        <f ca="1">(X33-Treasuries!U27)/AB33</f>
        <v>-0.39838742964446916</v>
      </c>
      <c r="AG33" s="68"/>
      <c r="AH33" s="62">
        <f ca="1">COVAR(INDIRECT($D$1&amp;$R33):INDIRECT($D$1&amp;$R34-1),INDIRECT("s_p!"&amp;s_p!$H$1&amp;s_p!$K18&amp;":"&amp;s_p!$H$1&amp;s_p!$K19-1))/VAR(INDIRECT("s_p!"&amp;s_p!$H$1&amp;s_p!$K18&amp;":"&amp;s_p!$H$1&amp;s_p!$K19-1))</f>
        <v>0.35238517883984222</v>
      </c>
      <c r="AI33" s="62">
        <f ca="1">COVAR(INDIRECT($D$1&amp;$R31):INDIRECT($D$1&amp;$R34-1),INDIRECT("s_p!"&amp;s_p!$H$1&amp;$R31&amp;":"&amp;s_p!$H$1&amp;$R34-1))/VAR(INDIRECT("s_p!"&amp;s_p!$H$1&amp;$R31&amp;":"&amp;s_p!$H$1&amp;$R34-1))</f>
        <v>-0.49862574121811465</v>
      </c>
      <c r="AJ33" s="62">
        <f ca="1">COVAR(INDIRECT($D$1&amp;$R28):INDIRECT($D$1&amp;$R34-1),INDIRECT("s_p!"&amp;s_p!$H$1&amp;$R28&amp;":"&amp;s_p!$H$1&amp;$R34-1))/VAR(INDIRECT("s_p!"&amp;s_p!$H$1&amp;$R28&amp;":"&amp;s_p!$H$1&amp;$R34-1))</f>
        <v>-0.47920404566111319</v>
      </c>
      <c r="AK33" s="69"/>
      <c r="AL33" s="18">
        <f ca="1">V33-(Treasuries!S27+AH33*(s_p!P18-Treasuries!S27))</f>
        <v>5.4273433737192588E-2</v>
      </c>
      <c r="AM33" s="18">
        <f ca="1">W33-(Treasuries!T27+AI33*(s_p!Q18-Treasuries!T27))</f>
        <v>0.13034255557997151</v>
      </c>
      <c r="AN33" s="18">
        <f ca="1">X33-(Treasuries!U27+AJ33*(s_p!R18-Treasuries!U27))</f>
        <v>-9.4133282268584445E-2</v>
      </c>
      <c r="AO33" s="35"/>
      <c r="AP33" s="16" t="str">
        <f t="shared" ca="1" si="11"/>
        <v>more</v>
      </c>
      <c r="AQ33" s="16" t="str">
        <f t="shared" ca="1" si="10"/>
        <v>more</v>
      </c>
      <c r="AR33" s="16">
        <f t="shared" ca="1" si="12"/>
        <v>-404941.19312979886</v>
      </c>
      <c r="AS33" s="35"/>
      <c r="AT33" s="15"/>
      <c r="AU33" s="15"/>
      <c r="AV33" s="15"/>
      <c r="AW33" s="15"/>
    </row>
    <row r="34" spans="1:49" x14ac:dyDescent="0.3">
      <c r="A34" s="1">
        <f>WORKDAY(A33,1,holiday!$B$2:$B$10)</f>
        <v>38763</v>
      </c>
      <c r="B34" s="16">
        <v>1150710.058397131</v>
      </c>
      <c r="C34" s="16">
        <f t="shared" si="2"/>
        <v>29924.962071884191</v>
      </c>
      <c r="D34" s="7">
        <f t="shared" si="0"/>
        <v>2.6700000000000088E-2</v>
      </c>
      <c r="E34" s="7">
        <f t="array" ref="E34">PRODUCT(1+$D$4:D34)-1</f>
        <v>0.15071005839713103</v>
      </c>
      <c r="F34">
        <f t="shared" si="1"/>
        <v>0</v>
      </c>
      <c r="G34" t="str">
        <f t="shared" si="3"/>
        <v/>
      </c>
      <c r="H34" t="str">
        <f>IF(G34="min",COUNTIF(G$4:G34,"min"),IF(G34="max",COUNTIF(G$4:G34,"max"),""))</f>
        <v/>
      </c>
      <c r="I34" s="16" t="str">
        <f t="array" ref="I34">IF($G$3=0,IF(G34="min",INDEX($B$4:$B$254,(MATCH(1,($G$4:$G$254="max")*($H$4:$H$254=(H34-1)),0))),""),IF($G$3=1,IF(G34="min",INDEX($B$4:$B$254,(MATCH(1,($G$4:$G$254="max")*($H$4:$H$254=(H34)),0))),""),""))</f>
        <v/>
      </c>
      <c r="J34" s="75" t="str">
        <f t="shared" si="4"/>
        <v/>
      </c>
      <c r="K34" s="77" t="str">
        <f t="shared" si="5"/>
        <v/>
      </c>
      <c r="L34" s="7"/>
      <c r="M34" s="7"/>
      <c r="N34" s="7"/>
      <c r="O34" s="7"/>
      <c r="P34" s="7"/>
      <c r="Q34" s="7"/>
      <c r="R34">
        <f>IF(ISERROR(MATCH(WORKDAY(S33,1,holiday!$B$2:$B$10),A:A,0)),MATCH(MAX(A:A),A:A,0)+1,MATCH(WORKDAY(S33,1,holiday!$B$2:$B$10),A:A,0))</f>
        <v>235</v>
      </c>
      <c r="S34" s="66">
        <f t="shared" si="6"/>
        <v>39082</v>
      </c>
      <c r="T34" s="16">
        <f t="shared" si="7"/>
        <v>1019953.2547581861</v>
      </c>
      <c r="U34" s="65">
        <f t="shared" si="8"/>
        <v>-78049.091900589527</v>
      </c>
      <c r="V34" s="7">
        <f t="shared" si="9"/>
        <v>-7.1082809739062169E-2</v>
      </c>
      <c r="W34" s="7">
        <f t="array" ref="W34">PRODUCT(1+V32:V34)-1</f>
        <v>5.8128762580802906E-2</v>
      </c>
      <c r="X34" s="7">
        <f t="array" ref="X34">PRODUCT(1+V29:V34)-1</f>
        <v>0.10825130207442646</v>
      </c>
      <c r="Y34" s="36">
        <f t="array" ref="Y34">PRODUCT(1+V23:V34)-1</f>
        <v>1.995325475818599E-2</v>
      </c>
      <c r="Z34" s="7">
        <f ca="1">STDEV(INDIRECT($D$1&amp;$R34):INDIRECT($D$1&amp;$R35-1))*SQRT(COUNT(INDIRECT($D$1&amp;$R34):INDIRECT($D$1&amp;$R35-1)))</f>
        <v>0.1348594199820492</v>
      </c>
      <c r="AA34" s="7">
        <f ca="1">STDEV(INDIRECT($D$1&amp;$R32):INDIRECT($D$1&amp;$R35-1))*SQRT(COUNT(INDIRECT($D$1&amp;$R32):INDIRECT($D$1&amp;$R35-1)))</f>
        <v>0.22693264454743028</v>
      </c>
      <c r="AB34" s="7">
        <f ca="1">STDEV(INDIRECT($D$1&amp;$R29):INDIRECT($D$1&amp;$R35-1))*SQRT(COUNT(INDIRECT($D$1&amp;$R29):INDIRECT($D$1&amp;$R35-1)))</f>
        <v>0.32147157497981066</v>
      </c>
      <c r="AC34" s="36">
        <f ca="1">STDEV(INDIRECT($D$1&amp;$R23):INDIRECT($D$1&amp;$R35-1))*SQRT(COUNT(INDIRECT($D$1&amp;$R23):INDIRECT($D$1&amp;$R35-1)))</f>
        <v>0.45845430297904299</v>
      </c>
      <c r="AD34" s="63">
        <f ca="1">(V34-Treasuries!S28)/Z34</f>
        <v>-0.55700266488172112</v>
      </c>
      <c r="AE34" s="63">
        <f ca="1">(W34-Treasuries!T28)/AA34</f>
        <v>0.20039255254158345</v>
      </c>
      <c r="AF34" s="63">
        <f ca="1">(X34-Treasuries!U28)/AB34</f>
        <v>0.2569189017642437</v>
      </c>
      <c r="AG34" s="68">
        <f ca="1">(Y34-Treasuries!V28)/AC34</f>
        <v>-6.5539237054968849E-2</v>
      </c>
      <c r="AH34" s="62">
        <f ca="1">COVAR(INDIRECT($D$1&amp;$R34):INDIRECT($D$1&amp;$R35-1),INDIRECT("s_p!"&amp;s_p!$H$1&amp;s_p!$K19&amp;":"&amp;s_p!$H$1&amp;s_p!$K20-1))/VAR(INDIRECT("s_p!"&amp;s_p!$H$1&amp;s_p!$K19&amp;":"&amp;s_p!$H$1&amp;s_p!$K20-1))</f>
        <v>-2.0021971505700384</v>
      </c>
      <c r="AI34" s="62">
        <f ca="1">COVAR(INDIRECT($D$1&amp;$R32):INDIRECT($D$1&amp;$R35-1),INDIRECT("s_p!"&amp;s_p!$H$1&amp;$R32&amp;":"&amp;s_p!$H$1&amp;$R35-1))/VAR(INDIRECT("s_p!"&amp;s_p!$H$1&amp;$R32&amp;":"&amp;s_p!$H$1&amp;$R35-1))</f>
        <v>-0.56292806929177763</v>
      </c>
      <c r="AJ34" s="62">
        <f ca="1">COVAR(INDIRECT($D$1&amp;$R29):INDIRECT($D$1&amp;$R35-1),INDIRECT("s_p!"&amp;s_p!$H$1&amp;$R29&amp;":"&amp;s_p!$H$1&amp;$R35-1))/VAR(INDIRECT("s_p!"&amp;s_p!$H$1&amp;$R29&amp;":"&amp;s_p!$H$1&amp;$R35-1))</f>
        <v>-0.76341971180932022</v>
      </c>
      <c r="AK34" s="69">
        <f ca="1">COVAR(INDIRECT($D$1&amp;$R23):INDIRECT($D$1&amp;$R35-1),INDIRECT("s_p!"&amp;s_p!$H$1&amp;$R23&amp;":"&amp;s_p!$H$1&amp;$R35-1))/VAR(INDIRECT("s_p!"&amp;s_p!$H$1&amp;$R23&amp;":"&amp;s_p!$H$1&amp;$R35-1))</f>
        <v>-0.21853036182189714</v>
      </c>
      <c r="AL34" s="18">
        <f ca="1">V34-(Treasuries!S28+AH34*(s_p!P19-Treasuries!S28))</f>
        <v>-5.7935191640167361E-2</v>
      </c>
      <c r="AM34" s="18">
        <f ca="1">W34-(Treasuries!T28+AI34*(s_p!Q19-Treasuries!T28))</f>
        <v>7.3097282481114259E-2</v>
      </c>
      <c r="AN34" s="18">
        <f ca="1">X34-(Treasuries!U28+AJ34*(s_p!R19-Treasuries!U28))</f>
        <v>0.15201494260882559</v>
      </c>
      <c r="AO34" s="70">
        <f ca="1">Y34-(Treasuries!V28+AK34*(s_p!S19-Treasuries!V28))</f>
        <v>-1.1210670655453624E-2</v>
      </c>
      <c r="AP34" s="16">
        <f t="shared" ca="1" si="11"/>
        <v>-158166.01505553443</v>
      </c>
      <c r="AQ34" s="16" t="str">
        <f t="shared" ca="1" si="10"/>
        <v>more</v>
      </c>
      <c r="AR34" s="16" t="str">
        <f t="shared" ca="1" si="12"/>
        <v>more</v>
      </c>
      <c r="AS34" s="16">
        <f ca="1">IF(INDEX(INDIRECT($A$1&amp;$R23&amp;":"&amp;$A$1&amp;$R35-1),MATCH(MIN(INDIRECT($B$1&amp;$R23&amp;":"&amp;$B$1&amp;$R35-1)),INDIRECT($B$1&amp;$R23&amp;":"&amp;$B$1&amp;$R35-1),0))&gt;INDEX(INDIRECT($A$1&amp;$R23&amp;":"&amp;$A$1&amp;$R35-1),MATCH(MAX(INDIRECT($B$1&amp;$R23&amp;":"&amp;$B$1&amp;$R35-1)),INDIRECT($B$1&amp;$R23&amp;":"&amp;$B$1&amp;$R35-1),0)),MIN(INDIRECT($B$1&amp;$R23&amp;":"&amp;$B$1&amp;$R35-1))-MAX(INDIRECT($B$1&amp;$R23&amp;":"&amp;$B$1&amp;$R35-1)),IF(AND(MATCH(MAX(INDIRECT($B$1&amp;MATCH(MIN(INDIRECT($B$1&amp;$R23&amp;":"&amp;$B$1&amp;$R35-1)),INDIRECT($B$1&amp;$R23&amp;":"&amp;$B$1&amp;$R35-1),0)+ROW(INDIRECT($B$1&amp;$R23&amp;":"&amp;$B$1&amp;$R35-1))&amp;":"&amp;$B$1&amp;MATCH(MAX(INDIRECT($B$1&amp;$R23&amp;":"&amp;$B$1&amp;$R35-1)),INDIRECT($B$1&amp;$R23&amp;":"&amp;$B$1&amp;$R35-1),0)+ROW(INDIRECT($B$1&amp;$R23&amp;":"&amp;$B$1&amp;$R35-1))-2)),INDIRECT($B$1&amp;$R23&amp;":"&amp;$B$1&amp;$R35-1),0)=MATCH(MAX(INDIRECT($B$1&amp;$R23&amp;":"&amp;$B$1&amp;$R35-1)),INDIRECT($B$1&amp;$R23&amp;":"&amp;$B$1&amp;$R35-1),0)-1,MATCH(MIN(INDIRECT($B$1&amp;MATCH(MIN(INDIRECT($B$1&amp;$R23&amp;":"&amp;$B$1&amp;$R35-1)),INDIRECT($B$1&amp;$R23&amp;":"&amp;$B$1&amp;$R35-1),0)+ROW(INDIRECT($B$1&amp;$R23&amp;":"&amp;$B$1&amp;$R35-1))&amp;":"&amp;$B$1&amp;MATCH(MAX(INDIRECT($B$1&amp;$R23&amp;":"&amp;$B$1&amp;$R35-1)),INDIRECT($B$1&amp;$R23&amp;":"&amp;$B$1&amp;$R35-1),0)+ROW(INDIRECT($B$1&amp;$R23&amp;":"&amp;$B$1&amp;$R35-1))-2)),INDIRECT($B$1&amp;$R23&amp;":"&amp;$B$1&amp;$R35-1),0)=MATCH(MIN(INDIRECT($B$1&amp;$R23&amp;":"&amp;$B$1&amp;$R35-1)),INDIRECT($B$1&amp;$R23&amp;":"&amp;$B$1&amp;$R35-1),0)+1),MIN(MIN(INDIRECT($B$1&amp;MATCH(MAX(INDIRECT($B$1&amp;$R23&amp;":"&amp;$B$1&amp;$R35-1)),INDIRECT($B$1&amp;$R23&amp;":"&amp;$B$1&amp;$R35-1),0)+ROW(INDIRECT($B$1&amp;$R23&amp;":"&amp;$B$1&amp;$R35-1))&amp;":"&amp;$B$1&amp;U35-1))-MAX(INDIRECT($B$1&amp;$R23&amp;":"&amp;$B$1&amp;$R35-1)),MIN(INDIRECT($B$1&amp;$R23&amp;":"&amp;$B$1&amp;$R35-1))-MAX(INDIRECT($B$1&amp;U34&amp;":"&amp;$B$1&amp;MATCH(MIN(INDIRECT($B$1&amp;$R23&amp;":"&amp;$B$1&amp;$R35-1)),INDIRECT($B$1&amp;$R23&amp;":"&amp;$B$1&amp;$R35-1),0)+ROW(INDIRECT($B$1&amp;$R23&amp;":"&amp;$B$1&amp;$R35-1))-2))),"more"))</f>
        <v>-412590.44563794858</v>
      </c>
      <c r="AT34" s="15"/>
      <c r="AU34" s="15"/>
      <c r="AV34" s="15"/>
      <c r="AW34" s="15"/>
    </row>
    <row r="35" spans="1:49" x14ac:dyDescent="0.3">
      <c r="A35" s="1">
        <f>WORKDAY(A34,1,holiday!$B$2:$B$10)</f>
        <v>38764</v>
      </c>
      <c r="B35" s="16">
        <v>1154047.1175664826</v>
      </c>
      <c r="C35" s="16">
        <f t="shared" si="2"/>
        <v>3337.0591693515889</v>
      </c>
      <c r="D35" s="7">
        <f t="shared" si="0"/>
        <v>2.8999999999999209E-3</v>
      </c>
      <c r="E35" s="7">
        <f t="array" ref="E35">PRODUCT(1+$D$4:D35)-1</f>
        <v>0.15404711756648259</v>
      </c>
      <c r="F35">
        <f t="shared" si="1"/>
        <v>0</v>
      </c>
      <c r="G35" t="str">
        <f t="shared" si="3"/>
        <v>max</v>
      </c>
      <c r="H35">
        <f>IF(G35="min",COUNTIF(G$4:G35,"min"),IF(G35="max",COUNTIF(G$4:G35,"max"),""))</f>
        <v>9</v>
      </c>
      <c r="I35" s="16" t="str">
        <f t="array" ref="I35">IF($G$3=0,IF(G35="min",INDEX($B$4:$B$254,(MATCH(1,($G$4:$G$254="max")*($H$4:$H$254=(H35-1)),0))),""),IF($G$3=1,IF(G35="min",INDEX($B$4:$B$254,(MATCH(1,($G$4:$G$254="max")*($H$4:$H$254=(H35)),0))),""),""))</f>
        <v/>
      </c>
      <c r="J35" s="75" t="str">
        <f t="shared" si="4"/>
        <v/>
      </c>
      <c r="K35" s="77" t="str">
        <f t="shared" si="5"/>
        <v/>
      </c>
      <c r="L35" s="7"/>
      <c r="M35" s="7"/>
      <c r="N35" s="7"/>
      <c r="O35" s="7"/>
      <c r="P35" s="7"/>
      <c r="Q35" s="7"/>
      <c r="R35">
        <f>IF(ISERROR(MATCH(WORKDAY(S34,1,holiday!$B$2:$B$10),A:A,0)),MATCH(MAX(A:A),A:A,0)+1,MATCH(WORKDAY(S34,1,holiday!$B$2:$B$10),A:A,0))</f>
        <v>255</v>
      </c>
    </row>
    <row r="36" spans="1:49" x14ac:dyDescent="0.3">
      <c r="A36" s="1">
        <f>WORKDAY(A35,1,holiday!$B$2:$B$10)</f>
        <v>38765</v>
      </c>
      <c r="B36" s="16">
        <v>1111462.7789282794</v>
      </c>
      <c r="C36" s="16">
        <f t="shared" si="2"/>
        <v>-42584.338638203219</v>
      </c>
      <c r="D36" s="7">
        <f t="shared" si="0"/>
        <v>-3.6900000000000009E-2</v>
      </c>
      <c r="E36" s="7">
        <f t="array" ref="E36">PRODUCT(1+$D$4:D36)-1</f>
        <v>0.11146277892827938</v>
      </c>
      <c r="F36">
        <f t="shared" si="1"/>
        <v>0</v>
      </c>
      <c r="G36" t="str">
        <f t="shared" si="3"/>
        <v>min</v>
      </c>
      <c r="H36">
        <f>IF(G36="min",COUNTIF(G$4:G36,"min"),IF(G36="max",COUNTIF(G$4:G36,"max"),""))</f>
        <v>10</v>
      </c>
      <c r="I36" s="16">
        <f t="array" ref="I36">IF($G$3=0,IF(G36="min",INDEX($B$4:$B$254,(MATCH(1,($G$4:$G$254="max")*($H$4:$H$254=(H36-1)),0))),""),IF($G$3=1,IF(G36="min",INDEX($B$4:$B$254,(MATCH(1,($G$4:$G$254="max")*($H$4:$H$254=(H36)),0))),""),""))</f>
        <v>1154047.1175664826</v>
      </c>
      <c r="J36" s="75">
        <f t="shared" si="4"/>
        <v>-42584.338638203219</v>
      </c>
      <c r="K36" s="77">
        <f t="shared" si="5"/>
        <v>-3.6900000000000009E-2</v>
      </c>
      <c r="L36" s="7"/>
      <c r="M36" s="7"/>
      <c r="N36" s="7"/>
      <c r="O36" s="7"/>
      <c r="P36" s="7"/>
      <c r="Q36" s="7"/>
    </row>
    <row r="37" spans="1:49" x14ac:dyDescent="0.3">
      <c r="A37" s="1">
        <f>WORKDAY(A36,1,holiday!$B$2:$B$10)</f>
        <v>38769</v>
      </c>
      <c r="B37" s="16">
        <v>1117798.1167681706</v>
      </c>
      <c r="C37" s="16">
        <f t="shared" si="2"/>
        <v>6335.3378398912027</v>
      </c>
      <c r="D37" s="7">
        <f t="shared" si="0"/>
        <v>5.7000000000000089E-3</v>
      </c>
      <c r="E37" s="7">
        <f t="array" ref="E37">PRODUCT(1+$D$4:D37)-1</f>
        <v>0.11779811676817054</v>
      </c>
      <c r="F37">
        <f t="shared" si="1"/>
        <v>0</v>
      </c>
      <c r="G37" t="str">
        <f t="shared" si="3"/>
        <v/>
      </c>
      <c r="H37" t="str">
        <f>IF(G37="min",COUNTIF(G$4:G37,"min"),IF(G37="max",COUNTIF(G$4:G37,"max"),""))</f>
        <v/>
      </c>
      <c r="I37" s="16" t="str">
        <f t="array" ref="I37">IF($G$3=0,IF(G37="min",INDEX($B$4:$B$254,(MATCH(1,($G$4:$G$254="max")*($H$4:$H$254=(H37-1)),0))),""),IF($G$3=1,IF(G37="min",INDEX($B$4:$B$254,(MATCH(1,($G$4:$G$254="max")*($H$4:$H$254=(H37)),0))),""),""))</f>
        <v/>
      </c>
      <c r="J37" s="75" t="str">
        <f t="shared" si="4"/>
        <v/>
      </c>
      <c r="K37" s="77" t="str">
        <f t="shared" si="5"/>
        <v/>
      </c>
      <c r="L37" s="7"/>
      <c r="M37" s="7"/>
      <c r="N37" s="7"/>
      <c r="O37" s="7"/>
      <c r="P37" s="7"/>
      <c r="Q37" s="7"/>
    </row>
    <row r="38" spans="1:49" x14ac:dyDescent="0.3">
      <c r="A38" s="1">
        <f>WORKDAY(A37,1,holiday!$B$2:$B$10)</f>
        <v>38770</v>
      </c>
      <c r="B38" s="16">
        <v>1151108.5006478622</v>
      </c>
      <c r="C38" s="16">
        <f t="shared" si="2"/>
        <v>33310.383879691595</v>
      </c>
      <c r="D38" s="7">
        <f t="shared" si="0"/>
        <v>2.9800000000000101E-2</v>
      </c>
      <c r="E38" s="7">
        <f t="array" ref="E38">PRODUCT(1+$D$4:D38)-1</f>
        <v>0.15110850064786208</v>
      </c>
      <c r="F38">
        <f t="shared" si="1"/>
        <v>0</v>
      </c>
      <c r="G38" t="str">
        <f t="shared" si="3"/>
        <v>max</v>
      </c>
      <c r="H38">
        <f>IF(G38="min",COUNTIF(G$4:G38,"min"),IF(G38="max",COUNTIF(G$4:G38,"max"),""))</f>
        <v>10</v>
      </c>
      <c r="I38" s="16" t="str">
        <f t="array" ref="I38">IF($G$3=0,IF(G38="min",INDEX($B$4:$B$254,(MATCH(1,($G$4:$G$254="max")*($H$4:$H$254=(H38-1)),0))),""),IF($G$3=1,IF(G38="min",INDEX($B$4:$B$254,(MATCH(1,($G$4:$G$254="max")*($H$4:$H$254=(H38)),0))),""),""))</f>
        <v/>
      </c>
      <c r="J38" s="75" t="str">
        <f t="shared" si="4"/>
        <v/>
      </c>
      <c r="K38" s="77" t="str">
        <f t="shared" si="5"/>
        <v/>
      </c>
      <c r="L38" s="7"/>
      <c r="M38" s="7"/>
      <c r="N38" s="7"/>
      <c r="O38" s="7"/>
      <c r="P38" s="7"/>
      <c r="Q38" s="7"/>
      <c r="AA38">
        <f ca="1">ROUND(AH38,7)</f>
        <v>4.9599999999999999E-5</v>
      </c>
      <c r="AE38">
        <f ca="1">SUM(INDIRECT("s_p!"&amp;s_p!$H1&amp;s_p!$K8&amp;":"&amp;s_p!$H1&amp;s_p!$K9-1))</f>
        <v>2.5682299159330513E-2</v>
      </c>
      <c r="AH38">
        <f ca="1">VAR(INDIRECT("IndexRet_"&amp;TEXT($S23,"mmm")))</f>
        <v>4.9563556950162848E-5</v>
      </c>
    </row>
    <row r="39" spans="1:49" x14ac:dyDescent="0.3">
      <c r="A39" s="1">
        <f>WORKDAY(A38,1,holiday!$B$2:$B$10)</f>
        <v>38771</v>
      </c>
      <c r="B39" s="16">
        <v>1130503.6584862655</v>
      </c>
      <c r="C39" s="16">
        <f t="shared" si="2"/>
        <v>-20604.842161596753</v>
      </c>
      <c r="D39" s="7">
        <f t="shared" si="0"/>
        <v>-1.7900000000000017E-2</v>
      </c>
      <c r="E39" s="7">
        <f t="array" ref="E39">PRODUCT(1+$D$4:D39)-1</f>
        <v>0.13050365848626533</v>
      </c>
      <c r="F39">
        <f t="shared" si="1"/>
        <v>0</v>
      </c>
      <c r="G39" t="str">
        <f t="shared" si="3"/>
        <v/>
      </c>
      <c r="H39" t="str">
        <f>IF(G39="min",COUNTIF(G$4:G39,"min"),IF(G39="max",COUNTIF(G$4:G39,"max"),""))</f>
        <v/>
      </c>
      <c r="I39" s="16" t="str">
        <f t="array" ref="I39">IF($G$3=0,IF(G39="min",INDEX($B$4:$B$254,(MATCH(1,($G$4:$G$254="max")*($H$4:$H$254=(H39-1)),0))),""),IF($G$3=1,IF(G39="min",INDEX($B$4:$B$254,(MATCH(1,($G$4:$G$254="max")*($H$4:$H$254=(H39)),0))),""),""))</f>
        <v/>
      </c>
      <c r="J39" s="75" t="str">
        <f t="shared" si="4"/>
        <v/>
      </c>
      <c r="K39" s="77" t="str">
        <f t="shared" si="5"/>
        <v/>
      </c>
      <c r="L39" s="7"/>
      <c r="M39" s="7"/>
      <c r="N39" s="7"/>
      <c r="O39" s="7"/>
      <c r="P39" s="7"/>
      <c r="Q39" s="7"/>
      <c r="S39" t="s">
        <v>430</v>
      </c>
      <c r="AA39">
        <f ca="1">ROUND(AH39,7)</f>
        <v>3.6000000000000001E-5</v>
      </c>
      <c r="AH39">
        <f t="shared" ref="AH39:AH49" ca="1" si="13">VAR(INDIRECT("IndexRet_"&amp;TEXT($S24,"mmm")))</f>
        <v>3.6019278550531777E-5</v>
      </c>
    </row>
    <row r="40" spans="1:49" x14ac:dyDescent="0.3">
      <c r="A40" s="1">
        <f>WORKDAY(A39,1,holiday!$B$2:$B$10)</f>
        <v>38772</v>
      </c>
      <c r="B40" s="16">
        <v>1089692.4764149112</v>
      </c>
      <c r="C40" s="16">
        <f t="shared" si="2"/>
        <v>-40811.18207135424</v>
      </c>
      <c r="D40" s="7">
        <f t="shared" si="0"/>
        <v>-3.6100000000000049E-2</v>
      </c>
      <c r="E40" s="7">
        <f t="array" ref="E40">PRODUCT(1+$D$4:D40)-1</f>
        <v>8.9692476414911182E-2</v>
      </c>
      <c r="F40">
        <f t="shared" si="1"/>
        <v>0</v>
      </c>
      <c r="G40" t="str">
        <f t="shared" si="3"/>
        <v/>
      </c>
      <c r="H40" t="str">
        <f>IF(G40="min",COUNTIF(G$4:G40,"min"),IF(G40="max",COUNTIF(G$4:G40,"max"),""))</f>
        <v/>
      </c>
      <c r="I40" s="16" t="str">
        <f t="array" ref="I40">IF($G$3=0,IF(G40="min",INDEX($B$4:$B$254,(MATCH(1,($G$4:$G$254="max")*($H$4:$H$254=(H40-1)),0))),""),IF($G$3=1,IF(G40="min",INDEX($B$4:$B$254,(MATCH(1,($G$4:$G$254="max")*($H$4:$H$254=(H40)),0))),""),""))</f>
        <v/>
      </c>
      <c r="J40" s="75" t="str">
        <f t="shared" si="4"/>
        <v/>
      </c>
      <c r="K40" s="77" t="str">
        <f t="shared" si="5"/>
        <v/>
      </c>
      <c r="L40" s="7"/>
      <c r="M40" s="7"/>
      <c r="N40" s="7"/>
      <c r="O40" s="7"/>
      <c r="P40" s="7"/>
      <c r="Q40" s="7"/>
      <c r="S40" t="s">
        <v>431</v>
      </c>
      <c r="AA40">
        <f ca="1">ROUND(AH40,7)</f>
        <v>2.44E-5</v>
      </c>
      <c r="AB40">
        <f ca="1">ROUND(AI40,7)</f>
        <v>3.5099999999999999E-5</v>
      </c>
      <c r="AH40">
        <f t="shared" ca="1" si="13"/>
        <v>2.4442149385338136E-5</v>
      </c>
      <c r="AI40">
        <f ca="1">VAR(INDIRECT("s_p!"&amp;s_p!$H$1&amp;$R23&amp;":"&amp;s_p!$H$1&amp;$R26-1))</f>
        <v>3.513790609745906E-5</v>
      </c>
    </row>
    <row r="41" spans="1:49" x14ac:dyDescent="0.3">
      <c r="A41" s="1">
        <f>WORKDAY(A40,1,holiday!$B$2:$B$10)</f>
        <v>38775</v>
      </c>
      <c r="B41" s="16">
        <v>1045995.8081106733</v>
      </c>
      <c r="C41" s="16">
        <f t="shared" si="2"/>
        <v>-43696.668304237886</v>
      </c>
      <c r="D41" s="7">
        <f t="shared" si="0"/>
        <v>-4.0099999999999948E-2</v>
      </c>
      <c r="E41" s="7">
        <f t="array" ref="E41">PRODUCT(1+$D$4:D41)-1</f>
        <v>4.5995808110673275E-2</v>
      </c>
      <c r="F41">
        <f t="shared" si="1"/>
        <v>0</v>
      </c>
      <c r="G41" t="str">
        <f t="shared" si="3"/>
        <v/>
      </c>
      <c r="H41" t="str">
        <f>IF(G41="min",COUNTIF(G$4:G41,"min"),IF(G41="max",COUNTIF(G$4:G41,"max"),""))</f>
        <v/>
      </c>
      <c r="I41" s="16" t="str">
        <f t="array" ref="I41">IF($G$3=0,IF(G41="min",INDEX($B$4:$B$254,(MATCH(1,($G$4:$G$254="max")*($H$4:$H$254=(H41-1)),0))),""),IF($G$3=1,IF(G41="min",INDEX($B$4:$B$254,(MATCH(1,($G$4:$G$254="max")*($H$4:$H$254=(H41)),0))),""),""))</f>
        <v/>
      </c>
      <c r="J41" s="75" t="str">
        <f t="shared" si="4"/>
        <v/>
      </c>
      <c r="K41" s="77" t="str">
        <f t="shared" si="5"/>
        <v/>
      </c>
      <c r="L41" s="7"/>
      <c r="M41" s="7"/>
      <c r="N41" s="7"/>
      <c r="O41" s="7"/>
      <c r="P41" s="7"/>
      <c r="Q41" s="7"/>
      <c r="AA41">
        <f ca="1">ROUND(AH41,7)</f>
        <v>3.3200000000000001E-5</v>
      </c>
      <c r="AB41">
        <f t="shared" ref="AB41:AD49" ca="1" si="14">ROUND(AI41,7)</f>
        <v>2.9799999999999999E-5</v>
      </c>
      <c r="AH41">
        <f t="shared" ca="1" si="13"/>
        <v>3.3216412902063982E-5</v>
      </c>
      <c r="AI41">
        <f ca="1">VAR(INDIRECT("s_p!"&amp;s_p!$H$1&amp;$R24&amp;":"&amp;s_p!$H$1&amp;$R27-1))</f>
        <v>2.9767638907820765E-5</v>
      </c>
    </row>
    <row r="42" spans="1:49" x14ac:dyDescent="0.3">
      <c r="A42" s="1">
        <f>WORKDAY(A41,1,holiday!$B$2:$B$10)</f>
        <v>38776</v>
      </c>
      <c r="B42" s="16">
        <v>1033130.0596709121</v>
      </c>
      <c r="C42" s="16">
        <f t="shared" si="2"/>
        <v>-12865.748439761228</v>
      </c>
      <c r="D42" s="7">
        <f t="shared" si="0"/>
        <v>-1.2299999999999948E-2</v>
      </c>
      <c r="E42" s="7">
        <f t="array" ref="E42">PRODUCT(1+$D$4:D42)-1</f>
        <v>3.3130059670912093E-2</v>
      </c>
      <c r="F42">
        <f t="shared" si="1"/>
        <v>2</v>
      </c>
      <c r="G42" t="str">
        <f t="shared" si="3"/>
        <v/>
      </c>
      <c r="H42" t="str">
        <f>IF(G42="min",COUNTIF(G$4:G42,"min"),IF(G42="max",COUNTIF(G$4:G42,"max"),""))</f>
        <v/>
      </c>
      <c r="I42" s="16" t="str">
        <f t="array" ref="I42">IF($G$3=0,IF(G42="min",INDEX($B$4:$B$254,(MATCH(1,($G$4:$G$254="max")*($H$4:$H$254=(H42-1)),0))),""),IF($G$3=1,IF(G42="min",INDEX($B$4:$B$254,(MATCH(1,($G$4:$G$254="max")*($H$4:$H$254=(H42)),0))),""),""))</f>
        <v/>
      </c>
      <c r="J42" s="75" t="str">
        <f t="shared" si="4"/>
        <v/>
      </c>
      <c r="K42" s="77" t="str">
        <f t="shared" si="5"/>
        <v/>
      </c>
      <c r="L42" s="7"/>
      <c r="M42" s="7"/>
      <c r="N42" s="7"/>
      <c r="O42" s="7"/>
      <c r="P42" s="7"/>
      <c r="Q42" s="7"/>
      <c r="AA42">
        <f ca="1">ROUND(AH42,7)</f>
        <v>6.2299999999999996E-5</v>
      </c>
      <c r="AB42">
        <f t="shared" ca="1" si="14"/>
        <v>3.9499999999999998E-5</v>
      </c>
      <c r="AH42">
        <f t="shared" ca="1" si="13"/>
        <v>6.2251189528093168E-5</v>
      </c>
      <c r="AI42">
        <f ca="1">VAR(INDIRECT("s_p!"&amp;s_p!$H$1&amp;$R25&amp;":"&amp;s_p!$H$1&amp;$R28-1))</f>
        <v>3.9455208729251522E-5</v>
      </c>
    </row>
    <row r="43" spans="1:49" x14ac:dyDescent="0.3">
      <c r="A43" s="1">
        <f>WORKDAY(A42,1,holiday!$B$2:$B$10)</f>
        <v>38777</v>
      </c>
      <c r="B43" s="16">
        <v>1027964.4093725575</v>
      </c>
      <c r="C43" s="16">
        <f t="shared" si="2"/>
        <v>-5165.6502983545652</v>
      </c>
      <c r="D43" s="7">
        <f t="shared" si="0"/>
        <v>-5.0000000000000044E-3</v>
      </c>
      <c r="E43" s="7">
        <f t="array" ref="E43">PRODUCT(1+$D$4:D43)-1</f>
        <v>2.7964409372557508E-2</v>
      </c>
      <c r="F43">
        <f t="shared" si="1"/>
        <v>0</v>
      </c>
      <c r="G43" t="str">
        <f t="shared" si="3"/>
        <v>min</v>
      </c>
      <c r="H43">
        <f>IF(G43="min",COUNTIF(G$4:G43,"min"),IF(G43="max",COUNTIF(G$4:G43,"max"),""))</f>
        <v>11</v>
      </c>
      <c r="I43" s="16">
        <f t="array" ref="I43">IF($G$3=0,IF(G43="min",INDEX($B$4:$B$254,(MATCH(1,($G$4:$G$254="max")*($H$4:$H$254=(H43-1)),0))),""),IF($G$3=1,IF(G43="min",INDEX($B$4:$B$254,(MATCH(1,($G$4:$G$254="max")*($H$4:$H$254=(H43)),0))),""),""))</f>
        <v>1151108.5006478622</v>
      </c>
      <c r="J43" s="75">
        <f t="shared" si="4"/>
        <v>-123144.09127530467</v>
      </c>
      <c r="K43" s="77">
        <f t="shared" si="5"/>
        <v>-0.10697870027542775</v>
      </c>
      <c r="L43" s="7"/>
      <c r="M43" s="7"/>
      <c r="N43" s="7"/>
      <c r="O43" s="7"/>
      <c r="P43" s="7"/>
      <c r="Q43" s="7"/>
      <c r="AA43">
        <f ca="1">ROUND(AH43,7)</f>
        <v>9.8900000000000005E-5</v>
      </c>
      <c r="AB43">
        <f t="shared" ca="1" si="14"/>
        <v>6.4800000000000003E-5</v>
      </c>
      <c r="AC43">
        <f t="shared" ca="1" si="14"/>
        <v>4.99E-5</v>
      </c>
      <c r="AH43">
        <f t="shared" ca="1" si="13"/>
        <v>9.8886781695048116E-5</v>
      </c>
      <c r="AI43">
        <f ca="1">VAR(INDIRECT("s_p!"&amp;s_p!$H$1&amp;$R26&amp;":"&amp;s_p!$H$1&amp;$R29-1))</f>
        <v>6.4767322736784371E-5</v>
      </c>
      <c r="AJ43">
        <f ca="1">VAR(INDIRECT("s_p!"&amp;s_p!$H$1&amp;$R23&amp;":"&amp;s_p!$H$1&amp;$R29-1))</f>
        <v>4.9881935590892017E-5</v>
      </c>
    </row>
    <row r="44" spans="1:49" x14ac:dyDescent="0.3">
      <c r="A44" s="1">
        <f>WORKDAY(A43,1,holiday!$B$2:$B$10)</f>
        <v>38778</v>
      </c>
      <c r="B44" s="16">
        <v>1048832.0868828204</v>
      </c>
      <c r="C44" s="16">
        <f t="shared" si="2"/>
        <v>20867.677510262816</v>
      </c>
      <c r="D44" s="7">
        <f t="shared" si="0"/>
        <v>2.0299999999999901E-2</v>
      </c>
      <c r="E44" s="7">
        <f t="array" ref="E44">PRODUCT(1+$D$4:D44)-1</f>
        <v>4.883208688282048E-2</v>
      </c>
      <c r="F44">
        <f t="shared" si="1"/>
        <v>0</v>
      </c>
      <c r="G44" t="str">
        <f t="shared" si="3"/>
        <v>max</v>
      </c>
      <c r="H44">
        <f>IF(G44="min",COUNTIF(G$4:G44,"min"),IF(G44="max",COUNTIF(G$4:G44,"max"),""))</f>
        <v>11</v>
      </c>
      <c r="I44" s="16" t="str">
        <f t="array" ref="I44">IF($G$3=0,IF(G44="min",INDEX($B$4:$B$254,(MATCH(1,($G$4:$G$254="max")*($H$4:$H$254=(H44-1)),0))),""),IF($G$3=1,IF(G44="min",INDEX($B$4:$B$254,(MATCH(1,($G$4:$G$254="max")*($H$4:$H$254=(H44)),0))),""),""))</f>
        <v/>
      </c>
      <c r="J44" s="75" t="str">
        <f t="shared" si="4"/>
        <v/>
      </c>
      <c r="K44" s="77" t="str">
        <f t="shared" si="5"/>
        <v/>
      </c>
      <c r="L44" s="7"/>
      <c r="M44" s="7"/>
      <c r="N44" s="7"/>
      <c r="O44" s="7"/>
      <c r="P44" s="7"/>
      <c r="Q44" s="7"/>
      <c r="AA44">
        <f ca="1">ROUND(AH44,7)</f>
        <v>7.6500000000000003E-5</v>
      </c>
      <c r="AB44">
        <f t="shared" ca="1" si="14"/>
        <v>7.7299999999999995E-5</v>
      </c>
      <c r="AC44">
        <f t="shared" ca="1" si="14"/>
        <v>5.38E-5</v>
      </c>
      <c r="AH44">
        <f t="shared" ca="1" si="13"/>
        <v>7.646699908665791E-5</v>
      </c>
      <c r="AI44">
        <f ca="1">VAR(INDIRECT("s_p!"&amp;s_p!$H$1&amp;$R27&amp;":"&amp;s_p!$H$1&amp;$R30-1))</f>
        <v>7.732653586435686E-5</v>
      </c>
      <c r="AJ44">
        <f ca="1">VAR(INDIRECT("s_p!"&amp;s_p!$H$1&amp;$R24&amp;":"&amp;s_p!$H$1&amp;$R30-1))</f>
        <v>5.3777427814970296E-5</v>
      </c>
    </row>
    <row r="45" spans="1:49" x14ac:dyDescent="0.3">
      <c r="A45" s="1">
        <f>WORKDAY(A44,1,holiday!$B$2:$B$10)</f>
        <v>38779</v>
      </c>
      <c r="B45" s="16">
        <v>1005829.9713206247</v>
      </c>
      <c r="C45" s="16">
        <f t="shared" si="2"/>
        <v>-43002.115562195657</v>
      </c>
      <c r="D45" s="7">
        <f t="shared" si="0"/>
        <v>-4.1000000000000023E-2</v>
      </c>
      <c r="E45" s="7">
        <f t="array" ref="E45">PRODUCT(1+$D$4:D45)-1</f>
        <v>5.8299713206249049E-3</v>
      </c>
      <c r="F45">
        <f t="shared" si="1"/>
        <v>0</v>
      </c>
      <c r="G45" t="str">
        <f t="shared" si="3"/>
        <v>min</v>
      </c>
      <c r="H45">
        <f>IF(G45="min",COUNTIF(G$4:G45,"min"),IF(G45="max",COUNTIF(G$4:G45,"max"),""))</f>
        <v>12</v>
      </c>
      <c r="I45" s="16">
        <f t="array" ref="I45">IF($G$3=0,IF(G45="min",INDEX($B$4:$B$254,(MATCH(1,($G$4:$G$254="max")*($H$4:$H$254=(H45-1)),0))),""),IF($G$3=1,IF(G45="min",INDEX($B$4:$B$254,(MATCH(1,($G$4:$G$254="max")*($H$4:$H$254=(H45)),0))),""),""))</f>
        <v>1048832.0868828204</v>
      </c>
      <c r="J45" s="75">
        <f t="shared" si="4"/>
        <v>-43002.115562195657</v>
      </c>
      <c r="K45" s="77">
        <f t="shared" si="5"/>
        <v>-4.1000000000000023E-2</v>
      </c>
      <c r="L45" s="7"/>
      <c r="M45" s="7"/>
      <c r="N45" s="7"/>
      <c r="O45" s="7"/>
      <c r="P45" s="7"/>
      <c r="Q45" s="7"/>
      <c r="AA45">
        <f ca="1">ROUND(AH45,7)</f>
        <v>2.09E-5</v>
      </c>
      <c r="AB45">
        <f t="shared" ca="1" si="14"/>
        <v>6.2500000000000001E-5</v>
      </c>
      <c r="AC45">
        <f t="shared" ca="1" si="14"/>
        <v>5.0800000000000002E-5</v>
      </c>
      <c r="AH45">
        <f t="shared" ca="1" si="13"/>
        <v>2.087930906957037E-5</v>
      </c>
      <c r="AI45">
        <f ca="1">VAR(INDIRECT("s_p!"&amp;s_p!$H$1&amp;$R28&amp;":"&amp;s_p!$H$1&amp;$R31-1))</f>
        <v>6.2453351228712408E-5</v>
      </c>
      <c r="AJ45">
        <f ca="1">VAR(INDIRECT("s_p!"&amp;s_p!$H$1&amp;$R25&amp;":"&amp;s_p!$H$1&amp;$R31-1))</f>
        <v>5.0760556615019276E-5</v>
      </c>
    </row>
    <row r="46" spans="1:49" x14ac:dyDescent="0.3">
      <c r="A46" s="1">
        <f>WORKDAY(A45,1,holiday!$B$2:$B$10)</f>
        <v>38782</v>
      </c>
      <c r="B46" s="16">
        <v>1006936.3842890774</v>
      </c>
      <c r="C46" s="16">
        <f t="shared" si="2"/>
        <v>1106.4129684526706</v>
      </c>
      <c r="D46" s="7">
        <f t="shared" si="0"/>
        <v>1.0999999999999836E-3</v>
      </c>
      <c r="E46" s="7">
        <f t="array" ref="E46">PRODUCT(1+$D$4:D46)-1</f>
        <v>6.9363842890775018E-3</v>
      </c>
      <c r="F46">
        <f t="shared" si="1"/>
        <v>0</v>
      </c>
      <c r="G46" t="str">
        <f t="shared" si="3"/>
        <v/>
      </c>
      <c r="H46" t="str">
        <f>IF(G46="min",COUNTIF(G$4:G46,"min"),IF(G46="max",COUNTIF(G$4:G46,"max"),""))</f>
        <v/>
      </c>
      <c r="I46" s="16" t="str">
        <f t="array" ref="I46">IF($G$3=0,IF(G46="min",INDEX($B$4:$B$254,(MATCH(1,($G$4:$G$254="max")*($H$4:$H$254=(H46-1)),0))),""),IF($G$3=1,IF(G46="min",INDEX($B$4:$B$254,(MATCH(1,($G$4:$G$254="max")*($H$4:$H$254=(H46)),0))),""),""))</f>
        <v/>
      </c>
      <c r="J46" s="75" t="str">
        <f t="shared" si="4"/>
        <v/>
      </c>
      <c r="K46" s="77" t="str">
        <f t="shared" si="5"/>
        <v/>
      </c>
      <c r="L46" s="7"/>
      <c r="M46" s="7"/>
      <c r="N46" s="7"/>
      <c r="O46" s="7"/>
      <c r="P46" s="7"/>
      <c r="Q46" s="7"/>
      <c r="AA46">
        <f ca="1">ROUND(AH46,7)</f>
        <v>2.5199999999999999E-5</v>
      </c>
      <c r="AB46">
        <f t="shared" ca="1" si="14"/>
        <v>3.8699999999999999E-5</v>
      </c>
      <c r="AC46">
        <f t="shared" ca="1" si="14"/>
        <v>5.1700000000000003E-5</v>
      </c>
      <c r="AH46">
        <f t="shared" ca="1" si="13"/>
        <v>2.524272970177725E-5</v>
      </c>
      <c r="AI46">
        <f ca="1">VAR(INDIRECT("s_p!"&amp;s_p!$H$1&amp;$R29&amp;":"&amp;s_p!$H$1&amp;$R32-1))</f>
        <v>3.8714731259726175E-5</v>
      </c>
      <c r="AJ46">
        <f ca="1">VAR(INDIRECT("s_p!"&amp;s_p!$H$1&amp;$R26&amp;":"&amp;s_p!$H$1&amp;$R32-1))</f>
        <v>5.1667298206711012E-5</v>
      </c>
    </row>
    <row r="47" spans="1:49" x14ac:dyDescent="0.3">
      <c r="A47" s="1">
        <f>WORKDAY(A46,1,holiday!$B$2:$B$10)</f>
        <v>38783</v>
      </c>
      <c r="B47" s="16">
        <v>1018818.2336236885</v>
      </c>
      <c r="C47" s="16">
        <f t="shared" si="2"/>
        <v>11881.849334611092</v>
      </c>
      <c r="D47" s="7">
        <f t="shared" si="0"/>
        <v>1.1799999999999979E-2</v>
      </c>
      <c r="E47" s="7">
        <f t="array" ref="E47">PRODUCT(1+$D$4:D47)-1</f>
        <v>1.8818233623688618E-2</v>
      </c>
      <c r="F47">
        <f t="shared" si="1"/>
        <v>0</v>
      </c>
      <c r="G47" t="str">
        <f t="shared" si="3"/>
        <v/>
      </c>
      <c r="H47" t="str">
        <f>IF(G47="min",COUNTIF(G$4:G47,"min"),IF(G47="max",COUNTIF(G$4:G47,"max"),""))</f>
        <v/>
      </c>
      <c r="I47" s="16" t="str">
        <f t="array" ref="I47">IF($G$3=0,IF(G47="min",INDEX($B$4:$B$254,(MATCH(1,($G$4:$G$254="max")*($H$4:$H$254=(H47-1)),0))),""),IF($G$3=1,IF(G47="min",INDEX($B$4:$B$254,(MATCH(1,($G$4:$G$254="max")*($H$4:$H$254=(H47)),0))),""),""))</f>
        <v/>
      </c>
      <c r="J47" s="75" t="str">
        <f t="shared" si="4"/>
        <v/>
      </c>
      <c r="K47" s="77" t="str">
        <f t="shared" si="5"/>
        <v/>
      </c>
      <c r="L47" s="7"/>
      <c r="M47" s="7"/>
      <c r="N47" s="7"/>
      <c r="O47" s="7"/>
      <c r="P47" s="7"/>
      <c r="Q47" s="7"/>
      <c r="AA47">
        <f ca="1">ROUND(AH47,7)</f>
        <v>1.9400000000000001E-5</v>
      </c>
      <c r="AB47">
        <f t="shared" ca="1" si="14"/>
        <v>2.1100000000000001E-5</v>
      </c>
      <c r="AC47">
        <f t="shared" ca="1" si="14"/>
        <v>4.9200000000000003E-5</v>
      </c>
      <c r="AH47">
        <f t="shared" ca="1" si="13"/>
        <v>1.9424652287784441E-5</v>
      </c>
      <c r="AI47">
        <f ca="1">VAR(INDIRECT("s_p!"&amp;s_p!$H$1&amp;$R30&amp;":"&amp;s_p!$H$1&amp;$R33-1))</f>
        <v>2.1089141272781739E-5</v>
      </c>
      <c r="AJ47">
        <f ca="1">VAR(INDIRECT("s_p!"&amp;s_p!$H$1&amp;$R27&amp;":"&amp;s_p!$H$1&amp;$R33-1))</f>
        <v>4.9176847843789213E-5</v>
      </c>
    </row>
    <row r="48" spans="1:49" x14ac:dyDescent="0.3">
      <c r="A48" s="1">
        <f>WORKDAY(A47,1,holiday!$B$2:$B$10)</f>
        <v>38784</v>
      </c>
      <c r="B48" s="16">
        <v>1029312.0614300125</v>
      </c>
      <c r="C48" s="16">
        <f t="shared" si="2"/>
        <v>10493.827806324</v>
      </c>
      <c r="D48" s="7">
        <f t="shared" si="0"/>
        <v>1.0300000000000009E-2</v>
      </c>
      <c r="E48" s="7">
        <f t="array" ref="E48">PRODUCT(1+$D$4:D48)-1</f>
        <v>2.9312061430012637E-2</v>
      </c>
      <c r="F48">
        <f t="shared" si="1"/>
        <v>0</v>
      </c>
      <c r="G48" t="str">
        <f t="shared" si="3"/>
        <v>max</v>
      </c>
      <c r="H48">
        <f>IF(G48="min",COUNTIF(G$4:G48,"min"),IF(G48="max",COUNTIF(G$4:G48,"max"),""))</f>
        <v>12</v>
      </c>
      <c r="I48" s="16" t="str">
        <f t="array" ref="I48">IF($G$3=0,IF(G48="min",INDEX($B$4:$B$254,(MATCH(1,($G$4:$G$254="max")*($H$4:$H$254=(H48-1)),0))),""),IF($G$3=1,IF(G48="min",INDEX($B$4:$B$254,(MATCH(1,($G$4:$G$254="max")*($H$4:$H$254=(H48)),0))),""),""))</f>
        <v/>
      </c>
      <c r="J48" s="75" t="str">
        <f t="shared" si="4"/>
        <v/>
      </c>
      <c r="K48" s="77" t="str">
        <f t="shared" si="5"/>
        <v/>
      </c>
      <c r="L48" s="7"/>
      <c r="M48" s="7"/>
      <c r="N48" s="7"/>
      <c r="O48" s="7"/>
      <c r="P48" s="7"/>
      <c r="Q48" s="7"/>
      <c r="AA48">
        <f ca="1">ROUND(AH48,7)</f>
        <v>2.9200000000000002E-5</v>
      </c>
      <c r="AB48">
        <f t="shared" ca="1" si="14"/>
        <v>2.3799999999999999E-5</v>
      </c>
      <c r="AC48">
        <f t="shared" ca="1" si="14"/>
        <v>4.32E-5</v>
      </c>
      <c r="AH48">
        <f t="shared" ca="1" si="13"/>
        <v>2.9195333981425568E-5</v>
      </c>
      <c r="AI48">
        <f ca="1">VAR(INDIRECT("s_p!"&amp;s_p!$H$1&amp;$R31&amp;":"&amp;s_p!$H$1&amp;$R34-1))</f>
        <v>2.3786359204133749E-5</v>
      </c>
      <c r="AJ48">
        <f ca="1">VAR(INDIRECT("s_p!"&amp;s_p!$H$1&amp;$R28&amp;":"&amp;s_p!$H$1&amp;$R34-1))</f>
        <v>4.3212523409394526E-5</v>
      </c>
    </row>
    <row r="49" spans="1:37" x14ac:dyDescent="0.3">
      <c r="A49" s="1">
        <f>WORKDAY(A48,1,holiday!$B$2:$B$10)</f>
        <v>38785</v>
      </c>
      <c r="B49" s="16">
        <v>1010372.7194997002</v>
      </c>
      <c r="C49" s="16">
        <f t="shared" si="2"/>
        <v>-18939.341930312221</v>
      </c>
      <c r="D49" s="7">
        <f t="shared" si="0"/>
        <v>-1.8399999999999993E-2</v>
      </c>
      <c r="E49" s="7">
        <f t="array" ref="E49">PRODUCT(1+$D$4:D49)-1</f>
        <v>1.0372719499700533E-2</v>
      </c>
      <c r="F49">
        <f t="shared" si="1"/>
        <v>0</v>
      </c>
      <c r="G49" t="str">
        <f t="shared" si="3"/>
        <v/>
      </c>
      <c r="H49" t="str">
        <f>IF(G49="min",COUNTIF(G$4:G49,"min"),IF(G49="max",COUNTIF(G$4:G49,"max"),""))</f>
        <v/>
      </c>
      <c r="I49" s="16" t="str">
        <f t="array" ref="I49">IF($G$3=0,IF(G49="min",INDEX($B$4:$B$254,(MATCH(1,($G$4:$G$254="max")*($H$4:$H$254=(H49-1)),0))),""),IF($G$3=1,IF(G49="min",INDEX($B$4:$B$254,(MATCH(1,($G$4:$G$254="max")*($H$4:$H$254=(H49)),0))),""),""))</f>
        <v/>
      </c>
      <c r="J49" s="75" t="str">
        <f t="shared" si="4"/>
        <v/>
      </c>
      <c r="K49" s="77" t="str">
        <f t="shared" si="5"/>
        <v/>
      </c>
      <c r="L49" s="7"/>
      <c r="M49" s="7"/>
      <c r="N49" s="7"/>
      <c r="O49" s="7"/>
      <c r="P49" s="7"/>
      <c r="Q49" s="7"/>
      <c r="AA49">
        <f ca="1">ROUND(AH49,7)</f>
        <v>1.8300000000000001E-5</v>
      </c>
      <c r="AB49">
        <f t="shared" ca="1" si="14"/>
        <v>2.1699999999999999E-5</v>
      </c>
      <c r="AC49">
        <f t="shared" ca="1" si="14"/>
        <v>3.0000000000000001E-5</v>
      </c>
      <c r="AD49">
        <f t="shared" ca="1" si="14"/>
        <v>3.9900000000000001E-5</v>
      </c>
      <c r="AH49">
        <f t="shared" ca="1" si="13"/>
        <v>1.8321892278256377E-5</v>
      </c>
      <c r="AI49">
        <f ca="1">VAR(INDIRECT("s_p!"&amp;s_p!$H$1&amp;$R32&amp;":"&amp;s_p!$H$1&amp;$R35-1))</f>
        <v>2.1717587771143598E-5</v>
      </c>
      <c r="AJ49">
        <f ca="1">VAR(INDIRECT("s_p!"&amp;s_p!$H$1&amp;$R29&amp;":"&amp;s_p!$H$1&amp;$R35-1))</f>
        <v>2.998306895961604E-5</v>
      </c>
      <c r="AK49">
        <f ca="1">VAR(INDIRECT("s_p!"&amp;s_p!$H$1&amp;$R23&amp;":"&amp;s_p!$H$1&amp;$R35-1))</f>
        <v>3.9893127611198808E-5</v>
      </c>
    </row>
    <row r="50" spans="1:37" x14ac:dyDescent="0.3">
      <c r="A50" s="1">
        <f>WORKDAY(A49,1,holiday!$B$2:$B$10)</f>
        <v>38786</v>
      </c>
      <c r="B50" s="16">
        <v>966219.43165756331</v>
      </c>
      <c r="C50" s="16">
        <f t="shared" si="2"/>
        <v>-44153.287842136924</v>
      </c>
      <c r="D50" s="7">
        <f t="shared" si="0"/>
        <v>-4.3700000000000024E-2</v>
      </c>
      <c r="E50" s="7">
        <f t="array" ref="E50">PRODUCT(1+$D$4:D50)-1</f>
        <v>-3.3780568342436479E-2</v>
      </c>
      <c r="F50">
        <f t="shared" si="1"/>
        <v>0</v>
      </c>
      <c r="G50" t="str">
        <f t="shared" si="3"/>
        <v>min</v>
      </c>
      <c r="H50">
        <f>IF(G50="min",COUNTIF(G$4:G50,"min"),IF(G50="max",COUNTIF(G$4:G50,"max"),""))</f>
        <v>13</v>
      </c>
      <c r="I50" s="16">
        <f t="array" ref="I50">IF($G$3=0,IF(G50="min",INDEX($B$4:$B$254,(MATCH(1,($G$4:$G$254="max")*($H$4:$H$254=(H50-1)),0))),""),IF($G$3=1,IF(G50="min",INDEX($B$4:$B$254,(MATCH(1,($G$4:$G$254="max")*($H$4:$H$254=(H50)),0))),""),""))</f>
        <v>1029312.0614300125</v>
      </c>
      <c r="J50" s="75">
        <f t="shared" si="4"/>
        <v>-63092.629772449145</v>
      </c>
      <c r="K50" s="77">
        <f t="shared" si="5"/>
        <v>-6.1295920000000018E-2</v>
      </c>
      <c r="L50" s="7"/>
      <c r="M50" s="7"/>
      <c r="N50" s="7"/>
      <c r="O50" s="7"/>
      <c r="P50" s="7"/>
      <c r="Q50" s="7"/>
    </row>
    <row r="51" spans="1:37" x14ac:dyDescent="0.3">
      <c r="A51" s="1">
        <f>WORKDAY(A50,1,holiday!$B$2:$B$10)</f>
        <v>38789</v>
      </c>
      <c r="B51" s="16">
        <v>1005931.0502986892</v>
      </c>
      <c r="C51" s="16">
        <f t="shared" si="2"/>
        <v>39711.618641125853</v>
      </c>
      <c r="D51" s="7">
        <f t="shared" si="0"/>
        <v>4.1099999999999998E-2</v>
      </c>
      <c r="E51" s="7">
        <f t="array" ref="E51">PRODUCT(1+$D$4:D51)-1</f>
        <v>5.9310502986893443E-3</v>
      </c>
      <c r="F51">
        <f t="shared" si="1"/>
        <v>0</v>
      </c>
      <c r="G51" t="str">
        <f t="shared" si="3"/>
        <v>max</v>
      </c>
      <c r="H51">
        <f>IF(G51="min",COUNTIF(G$4:G51,"min"),IF(G51="max",COUNTIF(G$4:G51,"max"),""))</f>
        <v>13</v>
      </c>
      <c r="I51" s="16" t="str">
        <f t="array" ref="I51">IF($G$3=0,IF(G51="min",INDEX($B$4:$B$254,(MATCH(1,($G$4:$G$254="max")*($H$4:$H$254=(H51-1)),0))),""),IF($G$3=1,IF(G51="min",INDEX($B$4:$B$254,(MATCH(1,($G$4:$G$254="max")*($H$4:$H$254=(H51)),0))),""),""))</f>
        <v/>
      </c>
      <c r="J51" s="75" t="str">
        <f t="shared" si="4"/>
        <v/>
      </c>
      <c r="K51" s="77" t="str">
        <f t="shared" si="5"/>
        <v/>
      </c>
      <c r="L51" s="7"/>
      <c r="M51" s="7"/>
      <c r="N51" s="7"/>
      <c r="O51" s="7"/>
      <c r="P51" s="7"/>
      <c r="Q51" s="7"/>
      <c r="AH51">
        <f ca="1">COVAR(INDIRECT($D$1&amp;$R26):INDIRECT($D$1&amp;$R27-1),INDIRECT("IndexRet_"&amp;TEXT($S26,"mmm")))</f>
        <v>-1.8193261501831779E-5</v>
      </c>
    </row>
    <row r="52" spans="1:37" x14ac:dyDescent="0.3">
      <c r="A52" s="1">
        <f>WORKDAY(A51,1,holiday!$B$2:$B$10)</f>
        <v>38790</v>
      </c>
      <c r="B52" s="16">
        <v>981587.51888146088</v>
      </c>
      <c r="C52" s="16">
        <f t="shared" si="2"/>
        <v>-24343.531417228281</v>
      </c>
      <c r="D52" s="7">
        <f t="shared" si="0"/>
        <v>-2.4200000000000003E-2</v>
      </c>
      <c r="E52" s="7">
        <f t="array" ref="E52">PRODUCT(1+$D$4:D52)-1</f>
        <v>-1.8412481118538992E-2</v>
      </c>
      <c r="F52">
        <f t="shared" si="1"/>
        <v>0</v>
      </c>
      <c r="G52" t="str">
        <f t="shared" si="3"/>
        <v/>
      </c>
      <c r="H52" t="str">
        <f>IF(G52="min",COUNTIF(G$4:G52,"min"),IF(G52="max",COUNTIF(G$4:G52,"max"),""))</f>
        <v/>
      </c>
      <c r="I52" s="16" t="str">
        <f t="array" ref="I52">IF($G$3=0,IF(G52="min",INDEX($B$4:$B$254,(MATCH(1,($G$4:$G$254="max")*($H$4:$H$254=(H52-1)),0))),""),IF($G$3=1,IF(G52="min",INDEX($B$4:$B$254,(MATCH(1,($G$4:$G$254="max")*($H$4:$H$254=(H52)),0))),""),""))</f>
        <v/>
      </c>
      <c r="J52" s="75" t="str">
        <f t="shared" si="4"/>
        <v/>
      </c>
      <c r="K52" s="77" t="str">
        <f t="shared" si="5"/>
        <v/>
      </c>
      <c r="L52" s="7"/>
      <c r="M52" s="7"/>
      <c r="N52" s="7"/>
      <c r="O52" s="7"/>
      <c r="P52" s="7"/>
      <c r="Q52" s="7"/>
    </row>
    <row r="53" spans="1:37" x14ac:dyDescent="0.3">
      <c r="A53" s="1">
        <f>WORKDAY(A52,1,holiday!$B$2:$B$10)</f>
        <v>38791</v>
      </c>
      <c r="B53" s="16">
        <v>976286.94627950096</v>
      </c>
      <c r="C53" s="16">
        <f t="shared" si="2"/>
        <v>-5300.5726019599242</v>
      </c>
      <c r="D53" s="7">
        <f t="shared" si="0"/>
        <v>-5.4000000000000358E-3</v>
      </c>
      <c r="E53" s="7">
        <f t="array" ref="E53">PRODUCT(1+$D$4:D53)-1</f>
        <v>-2.3713053720498922E-2</v>
      </c>
      <c r="F53">
        <f t="shared" si="1"/>
        <v>0</v>
      </c>
      <c r="G53" t="str">
        <f t="shared" si="3"/>
        <v/>
      </c>
      <c r="H53" t="str">
        <f>IF(G53="min",COUNTIF(G$4:G53,"min"),IF(G53="max",COUNTIF(G$4:G53,"max"),""))</f>
        <v/>
      </c>
      <c r="I53" s="16" t="str">
        <f t="array" ref="I53">IF($G$3=0,IF(G53="min",INDEX($B$4:$B$254,(MATCH(1,($G$4:$G$254="max")*($H$4:$H$254=(H53-1)),0))),""),IF($G$3=1,IF(G53="min",INDEX($B$4:$B$254,(MATCH(1,($G$4:$G$254="max")*($H$4:$H$254=(H53)),0))),""),""))</f>
        <v/>
      </c>
      <c r="J53" s="75" t="str">
        <f t="shared" si="4"/>
        <v/>
      </c>
      <c r="K53" s="77" t="str">
        <f t="shared" si="5"/>
        <v/>
      </c>
      <c r="L53" s="7"/>
      <c r="M53" s="7"/>
      <c r="N53" s="7"/>
      <c r="O53" s="7"/>
      <c r="P53" s="7"/>
      <c r="Q53" s="7"/>
    </row>
    <row r="54" spans="1:37" x14ac:dyDescent="0.3">
      <c r="A54" s="1">
        <f>WORKDAY(A53,1,holiday!$B$2:$B$10)</f>
        <v>38792</v>
      </c>
      <c r="B54" s="16">
        <v>972479.42718901089</v>
      </c>
      <c r="C54" s="16">
        <f t="shared" si="2"/>
        <v>-3807.5190904900664</v>
      </c>
      <c r="D54" s="7">
        <f t="shared" si="0"/>
        <v>-3.9000000000000128E-3</v>
      </c>
      <c r="E54" s="7">
        <f t="array" ref="E54">PRODUCT(1+$D$4:D54)-1</f>
        <v>-2.7520572810988964E-2</v>
      </c>
      <c r="F54">
        <f t="shared" si="1"/>
        <v>0</v>
      </c>
      <c r="G54" t="str">
        <f t="shared" si="3"/>
        <v/>
      </c>
      <c r="H54" t="str">
        <f>IF(G54="min",COUNTIF(G$4:G54,"min"),IF(G54="max",COUNTIF(G$4:G54,"max"),""))</f>
        <v/>
      </c>
      <c r="I54" s="16" t="str">
        <f t="array" ref="I54">IF($G$3=0,IF(G54="min",INDEX($B$4:$B$254,(MATCH(1,($G$4:$G$254="max")*($H$4:$H$254=(H54-1)),0))),""),IF($G$3=1,IF(G54="min",INDEX($B$4:$B$254,(MATCH(1,($G$4:$G$254="max")*($H$4:$H$254=(H54)),0))),""),""))</f>
        <v/>
      </c>
      <c r="J54" s="75" t="str">
        <f t="shared" si="4"/>
        <v/>
      </c>
      <c r="K54" s="77" t="str">
        <f t="shared" si="5"/>
        <v/>
      </c>
      <c r="L54" s="7"/>
      <c r="M54" s="7"/>
      <c r="N54" s="7"/>
      <c r="O54" s="7"/>
      <c r="P54" s="7"/>
      <c r="Q54" s="7"/>
    </row>
    <row r="55" spans="1:37" x14ac:dyDescent="0.3">
      <c r="A55" s="1">
        <f>WORKDAY(A54,1,holiday!$B$2:$B$10)</f>
        <v>38793</v>
      </c>
      <c r="B55" s="16">
        <v>945930.73882675089</v>
      </c>
      <c r="C55" s="16">
        <f t="shared" si="2"/>
        <v>-26548.68836226</v>
      </c>
      <c r="D55" s="7">
        <f t="shared" si="0"/>
        <v>-2.7300000000000001E-2</v>
      </c>
      <c r="E55" s="7">
        <f t="array" ref="E55">PRODUCT(1+$D$4:D55)-1</f>
        <v>-5.406926117324895E-2</v>
      </c>
      <c r="F55">
        <f t="shared" si="1"/>
        <v>0</v>
      </c>
      <c r="G55" t="str">
        <f t="shared" si="3"/>
        <v/>
      </c>
      <c r="H55" t="str">
        <f>IF(G55="min",COUNTIF(G$4:G55,"min"),IF(G55="max",COUNTIF(G$4:G55,"max"),""))</f>
        <v/>
      </c>
      <c r="I55" s="16" t="str">
        <f t="array" ref="I55">IF($G$3=0,IF(G55="min",INDEX($B$4:$B$254,(MATCH(1,($G$4:$G$254="max")*($H$4:$H$254=(H55-1)),0))),""),IF($G$3=1,IF(G55="min",INDEX($B$4:$B$254,(MATCH(1,($G$4:$G$254="max")*($H$4:$H$254=(H55)),0))),""),""))</f>
        <v/>
      </c>
      <c r="J55" s="75" t="str">
        <f t="shared" si="4"/>
        <v/>
      </c>
      <c r="K55" s="77" t="str">
        <f t="shared" si="5"/>
        <v/>
      </c>
      <c r="L55" s="7"/>
      <c r="M55" s="7"/>
      <c r="N55" s="7"/>
      <c r="O55" s="7"/>
      <c r="P55" s="7"/>
      <c r="Q55" s="7"/>
    </row>
    <row r="56" spans="1:37" x14ac:dyDescent="0.3">
      <c r="A56" s="1">
        <f>WORKDAY(A55,1,holiday!$B$2:$B$10)</f>
        <v>38796</v>
      </c>
      <c r="B56" s="16">
        <v>938836.25828555028</v>
      </c>
      <c r="C56" s="16">
        <f t="shared" si="2"/>
        <v>-7094.4805412006099</v>
      </c>
      <c r="D56" s="7">
        <f t="shared" si="0"/>
        <v>-7.4999999999999772E-3</v>
      </c>
      <c r="E56" s="7">
        <f t="array" ref="E56">PRODUCT(1+$D$4:D56)-1</f>
        <v>-6.1163741714449493E-2</v>
      </c>
      <c r="F56">
        <f t="shared" si="1"/>
        <v>0</v>
      </c>
      <c r="G56" t="str">
        <f t="shared" si="3"/>
        <v>min</v>
      </c>
      <c r="H56">
        <f>IF(G56="min",COUNTIF(G$4:G56,"min"),IF(G56="max",COUNTIF(G$4:G56,"max"),""))</f>
        <v>14</v>
      </c>
      <c r="I56" s="16">
        <f t="array" ref="I56">IF($G$3=0,IF(G56="min",INDEX($B$4:$B$254,(MATCH(1,($G$4:$G$254="max")*($H$4:$H$254=(H56-1)),0))),""),IF($G$3=1,IF(G56="min",INDEX($B$4:$B$254,(MATCH(1,($G$4:$G$254="max")*($H$4:$H$254=(H56)),0))),""),""))</f>
        <v>1005931.0502986892</v>
      </c>
      <c r="J56" s="75">
        <f t="shared" si="4"/>
        <v>-67094.792013138882</v>
      </c>
      <c r="K56" s="77">
        <f t="shared" si="5"/>
        <v>-6.6699195728391683E-2</v>
      </c>
      <c r="L56" s="7"/>
      <c r="M56" s="7"/>
      <c r="N56" s="7"/>
      <c r="O56" s="7"/>
      <c r="P56" s="7"/>
      <c r="Q56" s="7"/>
    </row>
    <row r="57" spans="1:37" x14ac:dyDescent="0.3">
      <c r="A57" s="1">
        <f>WORKDAY(A56,1,holiday!$B$2:$B$10)</f>
        <v>38797</v>
      </c>
      <c r="B57" s="16">
        <v>944844.81033857784</v>
      </c>
      <c r="C57" s="16">
        <f t="shared" si="2"/>
        <v>6008.5520530275535</v>
      </c>
      <c r="D57" s="7">
        <f t="shared" si="0"/>
        <v>6.4000000000000341E-3</v>
      </c>
      <c r="E57" s="7">
        <f t="array" ref="E57">PRODUCT(1+$D$4:D57)-1</f>
        <v>-5.5155189661421966E-2</v>
      </c>
      <c r="F57">
        <f t="shared" si="1"/>
        <v>0</v>
      </c>
      <c r="G57" t="str">
        <f t="shared" si="3"/>
        <v>max</v>
      </c>
      <c r="H57">
        <f>IF(G57="min",COUNTIF(G$4:G57,"min"),IF(G57="max",COUNTIF(G$4:G57,"max"),""))</f>
        <v>14</v>
      </c>
      <c r="I57" s="16" t="str">
        <f t="array" ref="I57">IF($G$3=0,IF(G57="min",INDEX($B$4:$B$254,(MATCH(1,($G$4:$G$254="max")*($H$4:$H$254=(H57-1)),0))),""),IF($G$3=1,IF(G57="min",INDEX($B$4:$B$254,(MATCH(1,($G$4:$G$254="max")*($H$4:$H$254=(H57)),0))),""),""))</f>
        <v/>
      </c>
      <c r="J57" s="75" t="str">
        <f t="shared" si="4"/>
        <v/>
      </c>
      <c r="K57" s="77" t="str">
        <f t="shared" si="5"/>
        <v/>
      </c>
      <c r="L57" s="7"/>
      <c r="M57" s="7"/>
      <c r="N57" s="7"/>
      <c r="O57" s="7"/>
      <c r="P57" s="7"/>
      <c r="Q57" s="7"/>
    </row>
    <row r="58" spans="1:37" x14ac:dyDescent="0.3">
      <c r="A58" s="1">
        <f>WORKDAY(A57,1,holiday!$B$2:$B$10)</f>
        <v>38798</v>
      </c>
      <c r="B58" s="16">
        <v>909318.64546984737</v>
      </c>
      <c r="C58" s="16">
        <f t="shared" si="2"/>
        <v>-35526.16486873047</v>
      </c>
      <c r="D58" s="7">
        <f t="shared" si="0"/>
        <v>-3.7599999999999939E-2</v>
      </c>
      <c r="E58" s="7">
        <f t="array" ref="E58">PRODUCT(1+$D$4:D58)-1</f>
        <v>-9.0681354530152469E-2</v>
      </c>
      <c r="F58">
        <f t="shared" si="1"/>
        <v>0</v>
      </c>
      <c r="G58" t="str">
        <f t="shared" si="3"/>
        <v>min</v>
      </c>
      <c r="H58">
        <f>IF(G58="min",COUNTIF(G$4:G58,"min"),IF(G58="max",COUNTIF(G$4:G58,"max"),""))</f>
        <v>15</v>
      </c>
      <c r="I58" s="16">
        <f t="array" ref="I58">IF($G$3=0,IF(G58="min",INDEX($B$4:$B$254,(MATCH(1,($G$4:$G$254="max")*($H$4:$H$254=(H58-1)),0))),""),IF($G$3=1,IF(G58="min",INDEX($B$4:$B$254,(MATCH(1,($G$4:$G$254="max")*($H$4:$H$254=(H58)),0))),""),""))</f>
        <v>944844.81033857784</v>
      </c>
      <c r="J58" s="75">
        <f t="shared" si="4"/>
        <v>-35526.16486873047</v>
      </c>
      <c r="K58" s="77">
        <f t="shared" si="5"/>
        <v>-3.7599999999999939E-2</v>
      </c>
      <c r="L58" s="7"/>
      <c r="M58" s="7"/>
      <c r="N58" s="7"/>
      <c r="O58" s="7"/>
      <c r="P58" s="7"/>
      <c r="Q58" s="7"/>
    </row>
    <row r="59" spans="1:37" x14ac:dyDescent="0.3">
      <c r="A59" s="1">
        <f>WORKDAY(A58,1,holiday!$B$2:$B$10)</f>
        <v>38799</v>
      </c>
      <c r="B59" s="16">
        <v>947873.75603776891</v>
      </c>
      <c r="C59" s="16">
        <f t="shared" si="2"/>
        <v>38555.11056792154</v>
      </c>
      <c r="D59" s="7">
        <f t="shared" si="0"/>
        <v>4.2400000000000014E-2</v>
      </c>
      <c r="E59" s="7">
        <f t="array" ref="E59">PRODUCT(1+$D$4:D59)-1</f>
        <v>-5.2126243962230978E-2</v>
      </c>
      <c r="F59">
        <f t="shared" si="1"/>
        <v>0</v>
      </c>
      <c r="G59" t="str">
        <f t="shared" si="3"/>
        <v/>
      </c>
      <c r="H59" t="str">
        <f>IF(G59="min",COUNTIF(G$4:G59,"min"),IF(G59="max",COUNTIF(G$4:G59,"max"),""))</f>
        <v/>
      </c>
      <c r="I59" s="16" t="str">
        <f t="array" ref="I59">IF($G$3=0,IF(G59="min",INDEX($B$4:$B$254,(MATCH(1,($G$4:$G$254="max")*($H$4:$H$254=(H59-1)),0))),""),IF($G$3=1,IF(G59="min",INDEX($B$4:$B$254,(MATCH(1,($G$4:$G$254="max")*($H$4:$H$254=(H59)),0))),""),""))</f>
        <v/>
      </c>
      <c r="J59" s="75" t="str">
        <f t="shared" si="4"/>
        <v/>
      </c>
      <c r="K59" s="77" t="str">
        <f t="shared" si="5"/>
        <v/>
      </c>
      <c r="L59" s="7"/>
      <c r="M59" s="7"/>
      <c r="N59" s="7"/>
      <c r="O59" s="7"/>
      <c r="P59" s="7"/>
      <c r="Q59" s="7"/>
    </row>
    <row r="60" spans="1:37" x14ac:dyDescent="0.3">
      <c r="A60" s="1">
        <f>WORKDAY(A59,1,holiday!$B$2:$B$10)</f>
        <v>38800</v>
      </c>
      <c r="B60" s="16">
        <v>985693.91890367586</v>
      </c>
      <c r="C60" s="16">
        <f t="shared" si="2"/>
        <v>37820.162865906954</v>
      </c>
      <c r="D60" s="7">
        <f t="shared" si="0"/>
        <v>3.989999999999997E-2</v>
      </c>
      <c r="E60" s="7">
        <f t="array" ref="E60">PRODUCT(1+$D$4:D60)-1</f>
        <v>-1.4306081096323919E-2</v>
      </c>
      <c r="F60">
        <f t="shared" si="1"/>
        <v>0</v>
      </c>
      <c r="G60" t="str">
        <f t="shared" si="3"/>
        <v/>
      </c>
      <c r="H60" t="str">
        <f>IF(G60="min",COUNTIF(G$4:G60,"min"),IF(G60="max",COUNTIF(G$4:G60,"max"),""))</f>
        <v/>
      </c>
      <c r="I60" s="16" t="str">
        <f t="array" ref="I60">IF($G$3=0,IF(G60="min",INDEX($B$4:$B$254,(MATCH(1,($G$4:$G$254="max")*($H$4:$H$254=(H60-1)),0))),""),IF($G$3=1,IF(G60="min",INDEX($B$4:$B$254,(MATCH(1,($G$4:$G$254="max")*($H$4:$H$254=(H60)),0))),""),""))</f>
        <v/>
      </c>
      <c r="J60" s="75" t="str">
        <f t="shared" si="4"/>
        <v/>
      </c>
      <c r="K60" s="77" t="str">
        <f t="shared" si="5"/>
        <v/>
      </c>
      <c r="L60" s="7"/>
      <c r="M60" s="7"/>
      <c r="N60" s="7"/>
      <c r="O60" s="7"/>
      <c r="P60" s="7"/>
      <c r="Q60" s="7"/>
    </row>
    <row r="61" spans="1:37" x14ac:dyDescent="0.3">
      <c r="A61" s="1">
        <f>WORKDAY(A60,1,holiday!$B$2:$B$10)</f>
        <v>38803</v>
      </c>
      <c r="B61" s="16">
        <v>1004422.1033628457</v>
      </c>
      <c r="C61" s="16">
        <f t="shared" si="2"/>
        <v>18728.184459169861</v>
      </c>
      <c r="D61" s="7">
        <f t="shared" si="0"/>
        <v>1.900000000000002E-2</v>
      </c>
      <c r="E61" s="7">
        <f t="array" ref="E61">PRODUCT(1+$D$4:D61)-1</f>
        <v>4.422103362845986E-3</v>
      </c>
      <c r="F61">
        <f t="shared" si="1"/>
        <v>0</v>
      </c>
      <c r="G61" t="str">
        <f t="shared" si="3"/>
        <v/>
      </c>
      <c r="H61" t="str">
        <f>IF(G61="min",COUNTIF(G$4:G61,"min"),IF(G61="max",COUNTIF(G$4:G61,"max"),""))</f>
        <v/>
      </c>
      <c r="I61" s="16" t="str">
        <f t="array" ref="I61">IF($G$3=0,IF(G61="min",INDEX($B$4:$B$254,(MATCH(1,($G$4:$G$254="max")*($H$4:$H$254=(H61-1)),0))),""),IF($G$3=1,IF(G61="min",INDEX($B$4:$B$254,(MATCH(1,($G$4:$G$254="max")*($H$4:$H$254=(H61)),0))),""),""))</f>
        <v/>
      </c>
      <c r="J61" s="75" t="str">
        <f t="shared" si="4"/>
        <v/>
      </c>
      <c r="K61" s="77" t="str">
        <f t="shared" si="5"/>
        <v/>
      </c>
      <c r="L61" s="7"/>
      <c r="M61" s="7"/>
      <c r="N61" s="7"/>
      <c r="O61" s="7"/>
      <c r="P61" s="7"/>
      <c r="Q61" s="7"/>
    </row>
    <row r="62" spans="1:37" x14ac:dyDescent="0.3">
      <c r="A62" s="1">
        <f>WORKDAY(A61,1,holiday!$B$2:$B$10)</f>
        <v>38804</v>
      </c>
      <c r="B62" s="16">
        <v>1028126.4650022088</v>
      </c>
      <c r="C62" s="16">
        <f t="shared" si="2"/>
        <v>23704.361639363109</v>
      </c>
      <c r="D62" s="7">
        <f t="shared" si="0"/>
        <v>2.3599999999999951E-2</v>
      </c>
      <c r="E62" s="7">
        <f t="array" ref="E62">PRODUCT(1+$D$4:D62)-1</f>
        <v>2.8126465002209056E-2</v>
      </c>
      <c r="F62">
        <f t="shared" si="1"/>
        <v>0</v>
      </c>
      <c r="G62" t="str">
        <f t="shared" si="3"/>
        <v>max</v>
      </c>
      <c r="H62">
        <f>IF(G62="min",COUNTIF(G$4:G62,"min"),IF(G62="max",COUNTIF(G$4:G62,"max"),""))</f>
        <v>15</v>
      </c>
      <c r="I62" s="16" t="str">
        <f t="array" ref="I62">IF($G$3=0,IF(G62="min",INDEX($B$4:$B$254,(MATCH(1,($G$4:$G$254="max")*($H$4:$H$254=(H62-1)),0))),""),IF($G$3=1,IF(G62="min",INDEX($B$4:$B$254,(MATCH(1,($G$4:$G$254="max")*($H$4:$H$254=(H62)),0))),""),""))</f>
        <v/>
      </c>
      <c r="J62" s="75" t="str">
        <f t="shared" si="4"/>
        <v/>
      </c>
      <c r="K62" s="77" t="str">
        <f t="shared" si="5"/>
        <v/>
      </c>
      <c r="L62" s="7"/>
      <c r="M62" s="7"/>
      <c r="N62" s="7"/>
      <c r="O62" s="7"/>
      <c r="P62" s="7"/>
      <c r="Q62" s="7"/>
    </row>
    <row r="63" spans="1:37" x14ac:dyDescent="0.3">
      <c r="A63" s="1">
        <f>WORKDAY(A62,1,holiday!$B$2:$B$10)</f>
        <v>38805</v>
      </c>
      <c r="B63" s="16">
        <v>998927.67339614616</v>
      </c>
      <c r="C63" s="16">
        <f t="shared" si="2"/>
        <v>-29198.791606062674</v>
      </c>
      <c r="D63" s="7">
        <f t="shared" si="0"/>
        <v>-2.8399999999999946E-2</v>
      </c>
      <c r="E63" s="7">
        <f t="array" ref="E63">PRODUCT(1+$D$4:D63)-1</f>
        <v>-1.0723266038537016E-3</v>
      </c>
      <c r="F63">
        <f t="shared" si="1"/>
        <v>0</v>
      </c>
      <c r="G63" t="str">
        <f t="shared" si="3"/>
        <v/>
      </c>
      <c r="H63" t="str">
        <f>IF(G63="min",COUNTIF(G$4:G63,"min"),IF(G63="max",COUNTIF(G$4:G63,"max"),""))</f>
        <v/>
      </c>
      <c r="I63" s="16" t="str">
        <f t="array" ref="I63">IF($G$3=0,IF(G63="min",INDEX($B$4:$B$254,(MATCH(1,($G$4:$G$254="max")*($H$4:$H$254=(H63-1)),0))),""),IF($G$3=1,IF(G63="min",INDEX($B$4:$B$254,(MATCH(1,($G$4:$G$254="max")*($H$4:$H$254=(H63)),0))),""),""))</f>
        <v/>
      </c>
      <c r="J63" s="75" t="str">
        <f t="shared" si="4"/>
        <v/>
      </c>
      <c r="K63" s="77" t="str">
        <f t="shared" si="5"/>
        <v/>
      </c>
      <c r="L63" s="7"/>
      <c r="M63" s="7"/>
      <c r="N63" s="7"/>
      <c r="O63" s="7"/>
      <c r="P63" s="7"/>
      <c r="Q63" s="7"/>
    </row>
    <row r="64" spans="1:37" x14ac:dyDescent="0.3">
      <c r="A64" s="1">
        <f>WORKDAY(A63,1,holiday!$B$2:$B$10)</f>
        <v>38806</v>
      </c>
      <c r="B64" s="16">
        <v>964864.23973333754</v>
      </c>
      <c r="C64" s="16">
        <f t="shared" si="2"/>
        <v>-34063.433662808617</v>
      </c>
      <c r="D64" s="7">
        <f t="shared" si="0"/>
        <v>-3.4100000000000033E-2</v>
      </c>
      <c r="E64" s="7">
        <f t="array" ref="E64">PRODUCT(1+$D$4:D64)-1</f>
        <v>-3.5135760266662319E-2</v>
      </c>
      <c r="F64">
        <f t="shared" si="1"/>
        <v>0</v>
      </c>
      <c r="G64" t="str">
        <f t="shared" si="3"/>
        <v>min</v>
      </c>
      <c r="H64">
        <f>IF(G64="min",COUNTIF(G$4:G64,"min"),IF(G64="max",COUNTIF(G$4:G64,"max"),""))</f>
        <v>16</v>
      </c>
      <c r="I64" s="16">
        <f t="array" ref="I64">IF($G$3=0,IF(G64="min",INDEX($B$4:$B$254,(MATCH(1,($G$4:$G$254="max")*($H$4:$H$254=(H64-1)),0))),""),IF($G$3=1,IF(G64="min",INDEX($B$4:$B$254,(MATCH(1,($G$4:$G$254="max")*($H$4:$H$254=(H64)),0))),""),""))</f>
        <v>1028126.4650022088</v>
      </c>
      <c r="J64" s="75">
        <f t="shared" si="4"/>
        <v>-63262.225268871291</v>
      </c>
      <c r="K64" s="77">
        <f t="shared" si="5"/>
        <v>-6.1531559999999978E-2</v>
      </c>
      <c r="L64" s="7"/>
      <c r="M64" s="7"/>
      <c r="N64" s="7"/>
      <c r="O64" s="7"/>
      <c r="P64" s="7"/>
      <c r="Q64" s="7"/>
    </row>
    <row r="65" spans="1:17" x14ac:dyDescent="0.3">
      <c r="A65" s="1">
        <f>WORKDAY(A64,1,holiday!$B$2:$B$10)</f>
        <v>38807</v>
      </c>
      <c r="B65" s="16">
        <v>990529.62851024431</v>
      </c>
      <c r="C65" s="16">
        <f t="shared" si="2"/>
        <v>25665.388776906766</v>
      </c>
      <c r="D65" s="7">
        <f t="shared" si="0"/>
        <v>2.6599999999999988E-2</v>
      </c>
      <c r="E65" s="7">
        <f t="array" ref="E65">PRODUCT(1+$D$4:D65)-1</f>
        <v>-9.4703714897556024E-3</v>
      </c>
      <c r="F65">
        <f t="shared" si="1"/>
        <v>3</v>
      </c>
      <c r="G65" t="str">
        <f t="shared" si="3"/>
        <v/>
      </c>
      <c r="H65" t="str">
        <f>IF(G65="min",COUNTIF(G$4:G65,"min"),IF(G65="max",COUNTIF(G$4:G65,"max"),""))</f>
        <v/>
      </c>
      <c r="I65" s="16" t="str">
        <f t="array" ref="I65">IF($G$3=0,IF(G65="min",INDEX($B$4:$B$254,(MATCH(1,($G$4:$G$254="max")*($H$4:$H$254=(H65-1)),0))),""),IF($G$3=1,IF(G65="min",INDEX($B$4:$B$254,(MATCH(1,($G$4:$G$254="max")*($H$4:$H$254=(H65)),0))),""),""))</f>
        <v/>
      </c>
      <c r="J65" s="75" t="str">
        <f t="shared" si="4"/>
        <v/>
      </c>
      <c r="K65" s="77" t="str">
        <f t="shared" si="5"/>
        <v/>
      </c>
      <c r="L65" s="7"/>
      <c r="M65" s="7"/>
      <c r="N65" s="7"/>
      <c r="O65" s="7"/>
      <c r="P65" s="7"/>
      <c r="Q65" s="7"/>
    </row>
    <row r="66" spans="1:17" x14ac:dyDescent="0.3">
      <c r="A66" s="1">
        <f>WORKDAY(A65,1,holiday!$B$2:$B$10)</f>
        <v>38810</v>
      </c>
      <c r="B66" s="16">
        <v>1040056.1099357565</v>
      </c>
      <c r="C66" s="16">
        <f t="shared" si="2"/>
        <v>49526.481425512233</v>
      </c>
      <c r="D66" s="7">
        <f t="shared" si="0"/>
        <v>5.0000000000000017E-2</v>
      </c>
      <c r="E66" s="7">
        <f t="array" ref="E66">PRODUCT(1+$D$4:D66)-1</f>
        <v>4.005610993575659E-2</v>
      </c>
      <c r="F66">
        <f t="shared" si="1"/>
        <v>0</v>
      </c>
      <c r="G66" t="str">
        <f t="shared" si="3"/>
        <v/>
      </c>
      <c r="H66" t="str">
        <f>IF(G66="min",COUNTIF(G$4:G66,"min"),IF(G66="max",COUNTIF(G$4:G66,"max"),""))</f>
        <v/>
      </c>
      <c r="I66" s="16" t="str">
        <f t="array" ref="I66">IF($G$3=0,IF(G66="min",INDEX($B$4:$B$254,(MATCH(1,($G$4:$G$254="max")*($H$4:$H$254=(H66-1)),0))),""),IF($G$3=1,IF(G66="min",INDEX($B$4:$B$254,(MATCH(1,($G$4:$G$254="max")*($H$4:$H$254=(H66)),0))),""),""))</f>
        <v/>
      </c>
      <c r="J66" s="75" t="str">
        <f t="shared" si="4"/>
        <v/>
      </c>
      <c r="K66" s="77" t="str">
        <f t="shared" si="5"/>
        <v/>
      </c>
      <c r="L66" s="7"/>
      <c r="M66" s="7"/>
      <c r="N66" s="7"/>
      <c r="O66" s="7"/>
      <c r="P66" s="7"/>
      <c r="Q66" s="7"/>
    </row>
    <row r="67" spans="1:17" x14ac:dyDescent="0.3">
      <c r="A67" s="1">
        <f>WORKDAY(A66,1,holiday!$B$2:$B$10)</f>
        <v>38811</v>
      </c>
      <c r="B67" s="16">
        <v>1047232.4970943133</v>
      </c>
      <c r="C67" s="16">
        <f t="shared" si="2"/>
        <v>7176.3871585567249</v>
      </c>
      <c r="D67" s="7">
        <f t="shared" si="0"/>
        <v>6.9000000000000042E-3</v>
      </c>
      <c r="E67" s="7">
        <f t="array" ref="E67">PRODUCT(1+$D$4:D67)-1</f>
        <v>4.7232497094313208E-2</v>
      </c>
      <c r="F67">
        <f t="shared" si="1"/>
        <v>0</v>
      </c>
      <c r="G67" t="str">
        <f t="shared" si="3"/>
        <v>max</v>
      </c>
      <c r="H67">
        <f>IF(G67="min",COUNTIF(G$4:G67,"min"),IF(G67="max",COUNTIF(G$4:G67,"max"),""))</f>
        <v>16</v>
      </c>
      <c r="I67" s="16" t="str">
        <f t="array" ref="I67">IF($G$3=0,IF(G67="min",INDEX($B$4:$B$254,(MATCH(1,($G$4:$G$254="max")*($H$4:$H$254=(H67-1)),0))),""),IF($G$3=1,IF(G67="min",INDEX($B$4:$B$254,(MATCH(1,($G$4:$G$254="max")*($H$4:$H$254=(H67)),0))),""),""))</f>
        <v/>
      </c>
      <c r="J67" s="75" t="str">
        <f t="shared" si="4"/>
        <v/>
      </c>
      <c r="K67" s="77" t="str">
        <f t="shared" si="5"/>
        <v/>
      </c>
      <c r="L67" s="7"/>
      <c r="M67" s="7"/>
      <c r="N67" s="7"/>
      <c r="O67" s="7"/>
      <c r="P67" s="7"/>
      <c r="Q67" s="7"/>
    </row>
    <row r="68" spans="1:17" x14ac:dyDescent="0.3">
      <c r="A68" s="1">
        <f>WORKDAY(A67,1,holiday!$B$2:$B$10)</f>
        <v>38812</v>
      </c>
      <c r="B68" s="16">
        <v>1000944.8207227446</v>
      </c>
      <c r="C68" s="16">
        <f t="shared" si="2"/>
        <v>-46287.676371568698</v>
      </c>
      <c r="D68" s="7">
        <f t="shared" ref="D68:D131" si="15">C68/B67</f>
        <v>-4.4200000000000052E-2</v>
      </c>
      <c r="E68" s="7">
        <f t="array" ref="E68">PRODUCT(1+$D$4:D68)-1</f>
        <v>9.4482072274448825E-4</v>
      </c>
      <c r="F68">
        <f t="shared" si="1"/>
        <v>0</v>
      </c>
      <c r="G68" t="str">
        <f t="shared" si="3"/>
        <v/>
      </c>
      <c r="H68" t="str">
        <f>IF(G68="min",COUNTIF(G$4:G68,"min"),IF(G68="max",COUNTIF(G$4:G68,"max"),""))</f>
        <v/>
      </c>
      <c r="I68" s="16" t="str">
        <f t="array" ref="I68">IF($G$3=0,IF(G68="min",INDEX($B$4:$B$254,(MATCH(1,($G$4:$G$254="max")*($H$4:$H$254=(H68-1)),0))),""),IF($G$3=1,IF(G68="min",INDEX($B$4:$B$254,(MATCH(1,($G$4:$G$254="max")*($H$4:$H$254=(H68)),0))),""),""))</f>
        <v/>
      </c>
      <c r="J68" s="75" t="str">
        <f t="shared" si="4"/>
        <v/>
      </c>
      <c r="K68" s="77" t="str">
        <f t="shared" si="5"/>
        <v/>
      </c>
      <c r="L68" s="7"/>
      <c r="M68" s="7"/>
      <c r="N68" s="7"/>
      <c r="O68" s="7"/>
      <c r="P68" s="7"/>
      <c r="Q68" s="7"/>
    </row>
    <row r="69" spans="1:17" x14ac:dyDescent="0.3">
      <c r="A69" s="1">
        <f>WORKDAY(A68,1,holiday!$B$2:$B$10)</f>
        <v>38813</v>
      </c>
      <c r="B69" s="16">
        <v>984929.70359118062</v>
      </c>
      <c r="C69" s="16">
        <f t="shared" si="2"/>
        <v>-16015.117131563951</v>
      </c>
      <c r="D69" s="7">
        <f t="shared" si="15"/>
        <v>-1.6000000000000038E-2</v>
      </c>
      <c r="E69" s="7">
        <f t="array" ref="E69">PRODUCT(1+$D$4:D69)-1</f>
        <v>-1.5070296408819406E-2</v>
      </c>
      <c r="F69">
        <f t="shared" ref="F69:F132" si="16">IF(ISBLANK(A70),MONTH(A69),IF(MONTH(A70)-MONTH(A69)=1,MONTH(A69),0))</f>
        <v>0</v>
      </c>
      <c r="G69" t="str">
        <f t="shared" si="3"/>
        <v>min</v>
      </c>
      <c r="H69">
        <f>IF(G69="min",COUNTIF(G$4:G69,"min"),IF(G69="max",COUNTIF(G$4:G69,"max"),""))</f>
        <v>17</v>
      </c>
      <c r="I69" s="16">
        <f t="array" ref="I69">IF($G$3=0,IF(G69="min",INDEX($B$4:$B$254,(MATCH(1,($G$4:$G$254="max")*($H$4:$H$254=(H69-1)),0))),""),IF($G$3=1,IF(G69="min",INDEX($B$4:$B$254,(MATCH(1,($G$4:$G$254="max")*($H$4:$H$254=(H69)),0))),""),""))</f>
        <v>1047232.4970943133</v>
      </c>
      <c r="J69" s="75">
        <f t="shared" si="4"/>
        <v>-62302.793503132649</v>
      </c>
      <c r="K69" s="77">
        <f t="shared" si="5"/>
        <v>-5.9492800000000082E-2</v>
      </c>
      <c r="L69" s="7"/>
      <c r="M69" s="7"/>
      <c r="N69" s="7"/>
      <c r="O69" s="7"/>
      <c r="P69" s="7"/>
      <c r="Q69" s="7"/>
    </row>
    <row r="70" spans="1:17" x14ac:dyDescent="0.3">
      <c r="A70" s="1">
        <f>WORKDAY(A69,1,holiday!$B$2:$B$10)</f>
        <v>38814</v>
      </c>
      <c r="B70" s="16">
        <v>1001968.987463308</v>
      </c>
      <c r="C70" s="16">
        <f t="shared" ref="C70:C133" si="17">B70-B69</f>
        <v>17039.283872127417</v>
      </c>
      <c r="D70" s="7">
        <f t="shared" si="15"/>
        <v>1.7299999999999992E-2</v>
      </c>
      <c r="E70" s="7">
        <f t="array" ref="E70">PRODUCT(1+$D$4:D70)-1</f>
        <v>1.9689874633082027E-3</v>
      </c>
      <c r="F70">
        <f t="shared" si="16"/>
        <v>0</v>
      </c>
      <c r="G70" t="str">
        <f t="shared" ref="G70:G133" si="18">IF(B71&gt;B70,IF(AND(B69&gt;B70,B71&gt;B70),"min",""),IF(AND(B69&gt;B70,B71&gt;B70),"",IF(AND(B69&lt;B70,B71&lt;B70),"max","")))</f>
        <v/>
      </c>
      <c r="H70" t="str">
        <f>IF(G70="min",COUNTIF(G$4:G70,"min"),IF(G70="max",COUNTIF(G$4:G70,"max"),""))</f>
        <v/>
      </c>
      <c r="I70" s="16" t="str">
        <f t="array" ref="I70">IF($G$3=0,IF(G70="min",INDEX($B$4:$B$254,(MATCH(1,($G$4:$G$254="max")*($H$4:$H$254=(H70-1)),0))),""),IF($G$3=1,IF(G70="min",INDEX($B$4:$B$254,(MATCH(1,($G$4:$G$254="max")*($H$4:$H$254=(H70)),0))),""),""))</f>
        <v/>
      </c>
      <c r="J70" s="75" t="str">
        <f t="shared" ref="J70:J133" si="19">IF(AND(G68=0,G70="min",H70=1),B70-B69,IF(G70="min",B70-I70,""))</f>
        <v/>
      </c>
      <c r="K70" s="77" t="str">
        <f t="shared" si="5"/>
        <v/>
      </c>
      <c r="L70" s="7"/>
      <c r="M70" s="7"/>
      <c r="N70" s="7"/>
      <c r="O70" s="7"/>
      <c r="P70" s="7"/>
      <c r="Q70" s="7"/>
    </row>
    <row r="71" spans="1:17" x14ac:dyDescent="0.3">
      <c r="A71" s="1">
        <f>WORKDAY(A70,1,holiday!$B$2:$B$10)</f>
        <v>38817</v>
      </c>
      <c r="B71" s="16">
        <v>1036837.5082270311</v>
      </c>
      <c r="C71" s="16">
        <f t="shared" si="17"/>
        <v>34868.520763723063</v>
      </c>
      <c r="D71" s="7">
        <f t="shared" si="15"/>
        <v>3.4799999999999942E-2</v>
      </c>
      <c r="E71" s="7">
        <f t="array" ref="E71">PRODUCT(1+$D$4:D71)-1</f>
        <v>3.6837508227031357E-2</v>
      </c>
      <c r="F71">
        <f t="shared" si="16"/>
        <v>0</v>
      </c>
      <c r="G71" t="str">
        <f t="shared" si="18"/>
        <v>max</v>
      </c>
      <c r="H71">
        <f>IF(G71="min",COUNTIF(G$4:G71,"min"),IF(G71="max",COUNTIF(G$4:G71,"max"),""))</f>
        <v>17</v>
      </c>
      <c r="I71" s="16" t="str">
        <f t="array" ref="I71">IF($G$3=0,IF(G71="min",INDEX($B$4:$B$254,(MATCH(1,($G$4:$G$254="max")*($H$4:$H$254=(H71-1)),0))),""),IF($G$3=1,IF(G71="min",INDEX($B$4:$B$254,(MATCH(1,($G$4:$G$254="max")*($H$4:$H$254=(H71)),0))),""),""))</f>
        <v/>
      </c>
      <c r="J71" s="75" t="str">
        <f t="shared" si="19"/>
        <v/>
      </c>
      <c r="K71" s="77" t="str">
        <f t="shared" si="5"/>
        <v/>
      </c>
      <c r="L71" s="7"/>
      <c r="M71" s="7"/>
      <c r="N71" s="7"/>
      <c r="O71" s="7"/>
      <c r="P71" s="7"/>
      <c r="Q71" s="7"/>
    </row>
    <row r="72" spans="1:17" x14ac:dyDescent="0.3">
      <c r="A72" s="1">
        <f>WORKDAY(A71,1,holiday!$B$2:$B$10)</f>
        <v>38818</v>
      </c>
      <c r="B72" s="16">
        <v>994949.27289465908</v>
      </c>
      <c r="C72" s="16">
        <f t="shared" si="17"/>
        <v>-41888.235332372016</v>
      </c>
      <c r="D72" s="7">
        <f t="shared" si="15"/>
        <v>-4.0399999999999964E-2</v>
      </c>
      <c r="E72" s="7">
        <f t="array" ref="E72">PRODUCT(1+$D$4:D72)-1</f>
        <v>-5.0507271053407132E-3</v>
      </c>
      <c r="F72">
        <f t="shared" si="16"/>
        <v>0</v>
      </c>
      <c r="G72" t="str">
        <f t="shared" si="18"/>
        <v/>
      </c>
      <c r="H72" t="str">
        <f>IF(G72="min",COUNTIF(G$4:G72,"min"),IF(G72="max",COUNTIF(G$4:G72,"max"),""))</f>
        <v/>
      </c>
      <c r="I72" s="16" t="str">
        <f t="array" ref="I72">IF($G$3=0,IF(G72="min",INDEX($B$4:$B$254,(MATCH(1,($G$4:$G$254="max")*($H$4:$H$254=(H72-1)),0))),""),IF($G$3=1,IF(G72="min",INDEX($B$4:$B$254,(MATCH(1,($G$4:$G$254="max")*($H$4:$H$254=(H72)),0))),""),""))</f>
        <v/>
      </c>
      <c r="J72" s="75" t="str">
        <f t="shared" si="19"/>
        <v/>
      </c>
      <c r="K72" s="77" t="str">
        <f t="shared" si="5"/>
        <v/>
      </c>
      <c r="L72" s="7"/>
      <c r="M72" s="7"/>
      <c r="N72" s="7"/>
      <c r="O72" s="7"/>
      <c r="P72" s="7"/>
      <c r="Q72" s="7"/>
    </row>
    <row r="73" spans="1:17" x14ac:dyDescent="0.3">
      <c r="A73" s="1">
        <f>WORKDAY(A72,1,holiday!$B$2:$B$10)</f>
        <v>38819</v>
      </c>
      <c r="B73" s="16">
        <v>988183.61783897539</v>
      </c>
      <c r="C73" s="16">
        <f t="shared" si="17"/>
        <v>-6765.6550556836883</v>
      </c>
      <c r="D73" s="7">
        <f t="shared" si="15"/>
        <v>-6.8000000000000066E-3</v>
      </c>
      <c r="E73" s="7">
        <f t="array" ref="E73">PRODUCT(1+$D$4:D73)-1</f>
        <v>-1.181638216102443E-2</v>
      </c>
      <c r="F73">
        <f t="shared" si="16"/>
        <v>0</v>
      </c>
      <c r="G73" t="str">
        <f t="shared" si="18"/>
        <v/>
      </c>
      <c r="H73" t="str">
        <f>IF(G73="min",COUNTIF(G$4:G73,"min"),IF(G73="max",COUNTIF(G$4:G73,"max"),""))</f>
        <v/>
      </c>
      <c r="I73" s="16" t="str">
        <f t="array" ref="I73">IF($G$3=0,IF(G73="min",INDEX($B$4:$B$254,(MATCH(1,($G$4:$G$254="max")*($H$4:$H$254=(H73-1)),0))),""),IF($G$3=1,IF(G73="min",INDEX($B$4:$B$254,(MATCH(1,($G$4:$G$254="max")*($H$4:$H$254=(H73)),0))),""),""))</f>
        <v/>
      </c>
      <c r="J73" s="75" t="str">
        <f t="shared" si="19"/>
        <v/>
      </c>
      <c r="K73" s="77" t="str">
        <f t="shared" si="5"/>
        <v/>
      </c>
      <c r="L73" s="7"/>
      <c r="M73" s="7"/>
      <c r="N73" s="7"/>
      <c r="O73" s="7"/>
      <c r="P73" s="7"/>
      <c r="Q73" s="7"/>
    </row>
    <row r="74" spans="1:17" x14ac:dyDescent="0.3">
      <c r="A74" s="1">
        <f>WORKDAY(A73,1,holiday!$B$2:$B$10)</f>
        <v>38820</v>
      </c>
      <c r="B74" s="16">
        <v>951027.91380822996</v>
      </c>
      <c r="C74" s="16">
        <f t="shared" si="17"/>
        <v>-37155.70403074543</v>
      </c>
      <c r="D74" s="7">
        <f t="shared" si="15"/>
        <v>-3.7599999999999953E-2</v>
      </c>
      <c r="E74" s="7">
        <f t="array" ref="E74">PRODUCT(1+$D$4:D74)-1</f>
        <v>-4.8972086191769848E-2</v>
      </c>
      <c r="F74">
        <f t="shared" si="16"/>
        <v>0</v>
      </c>
      <c r="G74" t="str">
        <f t="shared" si="18"/>
        <v>min</v>
      </c>
      <c r="H74">
        <f>IF(G74="min",COUNTIF(G$4:G74,"min"),IF(G74="max",COUNTIF(G$4:G74,"max"),""))</f>
        <v>18</v>
      </c>
      <c r="I74" s="16">
        <f t="array" ref="I74">IF($G$3=0,IF(G74="min",INDEX($B$4:$B$254,(MATCH(1,($G$4:$G$254="max")*($H$4:$H$254=(H74-1)),0))),""),IF($G$3=1,IF(G74="min",INDEX($B$4:$B$254,(MATCH(1,($G$4:$G$254="max")*($H$4:$H$254=(H74)),0))),""),""))</f>
        <v>1036837.5082270311</v>
      </c>
      <c r="J74" s="75">
        <f t="shared" si="19"/>
        <v>-85809.594418801134</v>
      </c>
      <c r="K74" s="77">
        <f t="shared" ref="K74:K137" si="20">IF(AND(G72=0,G74="min",H74=1),(B74-B73)/B73,IF(G74="min",(B74-I74)/I74,""))</f>
        <v>-8.2760889471999929E-2</v>
      </c>
      <c r="L74" s="7"/>
      <c r="M74" s="7"/>
      <c r="N74" s="7"/>
      <c r="O74" s="7"/>
      <c r="P74" s="7"/>
      <c r="Q74" s="7"/>
    </row>
    <row r="75" spans="1:17" x14ac:dyDescent="0.3">
      <c r="A75" s="1">
        <f>WORKDAY(A74,1,holiday!$B$2:$B$10)</f>
        <v>38824</v>
      </c>
      <c r="B75" s="16">
        <v>984884.50753980293</v>
      </c>
      <c r="C75" s="16">
        <f t="shared" si="17"/>
        <v>33856.593731572968</v>
      </c>
      <c r="D75" s="7">
        <f t="shared" si="15"/>
        <v>3.5599999999999979E-2</v>
      </c>
      <c r="E75" s="7">
        <f t="array" ref="E75">PRODUCT(1+$D$4:D75)-1</f>
        <v>-1.5115492460196833E-2</v>
      </c>
      <c r="F75">
        <f t="shared" si="16"/>
        <v>0</v>
      </c>
      <c r="G75" t="str">
        <f t="shared" si="18"/>
        <v/>
      </c>
      <c r="H75" t="str">
        <f>IF(G75="min",COUNTIF(G$4:G75,"min"),IF(G75="max",COUNTIF(G$4:G75,"max"),""))</f>
        <v/>
      </c>
      <c r="I75" s="16" t="str">
        <f t="array" ref="I75">IF($G$3=0,IF(G75="min",INDEX($B$4:$B$254,(MATCH(1,($G$4:$G$254="max")*($H$4:$H$254=(H75-1)),0))),""),IF($G$3=1,IF(G75="min",INDEX($B$4:$B$254,(MATCH(1,($G$4:$G$254="max")*($H$4:$H$254=(H75)),0))),""),""))</f>
        <v/>
      </c>
      <c r="J75" s="75" t="str">
        <f t="shared" si="19"/>
        <v/>
      </c>
      <c r="K75" s="77" t="str">
        <f t="shared" si="20"/>
        <v/>
      </c>
      <c r="L75" s="7"/>
      <c r="M75" s="7"/>
      <c r="N75" s="7"/>
      <c r="O75" s="7"/>
      <c r="P75" s="7"/>
      <c r="Q75" s="7"/>
    </row>
    <row r="76" spans="1:17" x14ac:dyDescent="0.3">
      <c r="A76" s="1">
        <f>WORKDAY(A75,1,holiday!$B$2:$B$10)</f>
        <v>38825</v>
      </c>
      <c r="B76" s="16">
        <v>989119.51092222403</v>
      </c>
      <c r="C76" s="16">
        <f t="shared" si="17"/>
        <v>4235.0033824210986</v>
      </c>
      <c r="D76" s="7">
        <f t="shared" si="15"/>
        <v>4.2999999999999454E-3</v>
      </c>
      <c r="E76" s="7">
        <f t="array" ref="E76">PRODUCT(1+$D$4:D76)-1</f>
        <v>-1.0880489077775723E-2</v>
      </c>
      <c r="F76">
        <f t="shared" si="16"/>
        <v>0</v>
      </c>
      <c r="G76" t="str">
        <f t="shared" si="18"/>
        <v>max</v>
      </c>
      <c r="H76">
        <f>IF(G76="min",COUNTIF(G$4:G76,"min"),IF(G76="max",COUNTIF(G$4:G76,"max"),""))</f>
        <v>18</v>
      </c>
      <c r="I76" s="16" t="str">
        <f t="array" ref="I76">IF($G$3=0,IF(G76="min",INDEX($B$4:$B$254,(MATCH(1,($G$4:$G$254="max")*($H$4:$H$254=(H76-1)),0))),""),IF($G$3=1,IF(G76="min",INDEX($B$4:$B$254,(MATCH(1,($G$4:$G$254="max")*($H$4:$H$254=(H76)),0))),""),""))</f>
        <v/>
      </c>
      <c r="J76" s="75" t="str">
        <f t="shared" si="19"/>
        <v/>
      </c>
      <c r="K76" s="77" t="str">
        <f t="shared" si="20"/>
        <v/>
      </c>
      <c r="L76" s="7"/>
      <c r="M76" s="7"/>
      <c r="N76" s="7"/>
      <c r="O76" s="7"/>
      <c r="P76" s="7"/>
      <c r="Q76" s="7"/>
    </row>
    <row r="77" spans="1:17" x14ac:dyDescent="0.3">
      <c r="A77" s="1">
        <f>WORKDAY(A76,1,holiday!$B$2:$B$10)</f>
        <v>38826</v>
      </c>
      <c r="B77" s="16">
        <v>941542.86244686507</v>
      </c>
      <c r="C77" s="16">
        <f t="shared" si="17"/>
        <v>-47576.648475358961</v>
      </c>
      <c r="D77" s="7">
        <f t="shared" si="15"/>
        <v>-4.8099999999999983E-2</v>
      </c>
      <c r="E77" s="7">
        <f t="array" ref="E77">PRODUCT(1+$D$4:D77)-1</f>
        <v>-5.8457137553134753E-2</v>
      </c>
      <c r="F77">
        <f t="shared" si="16"/>
        <v>0</v>
      </c>
      <c r="G77" t="str">
        <f t="shared" si="18"/>
        <v/>
      </c>
      <c r="H77" t="str">
        <f>IF(G77="min",COUNTIF(G$4:G77,"min"),IF(G77="max",COUNTIF(G$4:G77,"max"),""))</f>
        <v/>
      </c>
      <c r="I77" s="16" t="str">
        <f t="array" ref="I77">IF($G$3=0,IF(G77="min",INDEX($B$4:$B$254,(MATCH(1,($G$4:$G$254="max")*($H$4:$H$254=(H77-1)),0))),""),IF($G$3=1,IF(G77="min",INDEX($B$4:$B$254,(MATCH(1,($G$4:$G$254="max")*($H$4:$H$254=(H77)),0))),""),""))</f>
        <v/>
      </c>
      <c r="J77" s="75" t="str">
        <f t="shared" si="19"/>
        <v/>
      </c>
      <c r="K77" s="77" t="str">
        <f t="shared" si="20"/>
        <v/>
      </c>
      <c r="L77" s="7"/>
      <c r="M77" s="7"/>
      <c r="N77" s="7"/>
      <c r="O77" s="7"/>
      <c r="P77" s="7"/>
      <c r="Q77" s="7"/>
    </row>
    <row r="78" spans="1:17" x14ac:dyDescent="0.3">
      <c r="A78" s="1">
        <f>WORKDAY(A77,1,holiday!$B$2:$B$10)</f>
        <v>38827</v>
      </c>
      <c r="B78" s="16">
        <v>928926.18809007702</v>
      </c>
      <c r="C78" s="16">
        <f t="shared" si="17"/>
        <v>-12616.674356788048</v>
      </c>
      <c r="D78" s="7">
        <f t="shared" si="15"/>
        <v>-1.3400000000000059E-2</v>
      </c>
      <c r="E78" s="7">
        <f t="array" ref="E78">PRODUCT(1+$D$4:D78)-1</f>
        <v>-7.1073811909922791E-2</v>
      </c>
      <c r="F78">
        <f t="shared" si="16"/>
        <v>0</v>
      </c>
      <c r="G78" t="str">
        <f t="shared" si="18"/>
        <v>min</v>
      </c>
      <c r="H78">
        <f>IF(G78="min",COUNTIF(G$4:G78,"min"),IF(G78="max",COUNTIF(G$4:G78,"max"),""))</f>
        <v>19</v>
      </c>
      <c r="I78" s="16">
        <f t="array" ref="I78">IF($G$3=0,IF(G78="min",INDEX($B$4:$B$254,(MATCH(1,($G$4:$G$254="max")*($H$4:$H$254=(H78-1)),0))),""),IF($G$3=1,IF(G78="min",INDEX($B$4:$B$254,(MATCH(1,($G$4:$G$254="max")*($H$4:$H$254=(H78)),0))),""),""))</f>
        <v>989119.51092222403</v>
      </c>
      <c r="J78" s="75">
        <f t="shared" si="19"/>
        <v>-60193.322832147009</v>
      </c>
      <c r="K78" s="77">
        <f t="shared" si="20"/>
        <v>-6.0855460000000042E-2</v>
      </c>
      <c r="L78" s="7"/>
      <c r="M78" s="7"/>
      <c r="N78" s="7"/>
      <c r="O78" s="7"/>
      <c r="P78" s="7"/>
      <c r="Q78" s="7"/>
    </row>
    <row r="79" spans="1:17" x14ac:dyDescent="0.3">
      <c r="A79" s="1">
        <f>WORKDAY(A78,1,holiday!$B$2:$B$10)</f>
        <v>38828</v>
      </c>
      <c r="B79" s="16">
        <v>952799.591123992</v>
      </c>
      <c r="C79" s="16">
        <f t="shared" si="17"/>
        <v>23873.403033914976</v>
      </c>
      <c r="D79" s="7">
        <f t="shared" si="15"/>
        <v>2.5699999999999997E-2</v>
      </c>
      <c r="E79" s="7">
        <f t="array" ref="E79">PRODUCT(1+$D$4:D79)-1</f>
        <v>-4.7200408876007738E-2</v>
      </c>
      <c r="F79">
        <f t="shared" si="16"/>
        <v>0</v>
      </c>
      <c r="G79" t="str">
        <f t="shared" si="18"/>
        <v/>
      </c>
      <c r="H79" t="str">
        <f>IF(G79="min",COUNTIF(G$4:G79,"min"),IF(G79="max",COUNTIF(G$4:G79,"max"),""))</f>
        <v/>
      </c>
      <c r="I79" s="16" t="str">
        <f t="array" ref="I79">IF($G$3=0,IF(G79="min",INDEX($B$4:$B$254,(MATCH(1,($G$4:$G$254="max")*($H$4:$H$254=(H79-1)),0))),""),IF($G$3=1,IF(G79="min",INDEX($B$4:$B$254,(MATCH(1,($G$4:$G$254="max")*($H$4:$H$254=(H79)),0))),""),""))</f>
        <v/>
      </c>
      <c r="J79" s="75" t="str">
        <f t="shared" si="19"/>
        <v/>
      </c>
      <c r="K79" s="77" t="str">
        <f t="shared" si="20"/>
        <v/>
      </c>
      <c r="L79" s="7"/>
      <c r="M79" s="7"/>
      <c r="N79" s="7"/>
      <c r="O79" s="7"/>
      <c r="P79" s="7"/>
      <c r="Q79" s="7"/>
    </row>
    <row r="80" spans="1:17" x14ac:dyDescent="0.3">
      <c r="A80" s="1">
        <f>WORKDAY(A79,1,holiday!$B$2:$B$10)</f>
        <v>38831</v>
      </c>
      <c r="B80" s="16">
        <v>994913.33305167244</v>
      </c>
      <c r="C80" s="16">
        <f t="shared" si="17"/>
        <v>42113.741927680443</v>
      </c>
      <c r="D80" s="7">
        <f t="shared" si="15"/>
        <v>4.4199999999999996E-2</v>
      </c>
      <c r="E80" s="7">
        <f t="array" ref="E80">PRODUCT(1+$D$4:D80)-1</f>
        <v>-5.0866669483272675E-3</v>
      </c>
      <c r="F80">
        <f t="shared" si="16"/>
        <v>0</v>
      </c>
      <c r="G80" t="str">
        <f t="shared" si="18"/>
        <v/>
      </c>
      <c r="H80" t="str">
        <f>IF(G80="min",COUNTIF(G$4:G80,"min"),IF(G80="max",COUNTIF(G$4:G80,"max"),""))</f>
        <v/>
      </c>
      <c r="I80" s="16" t="str">
        <f t="array" ref="I80">IF($G$3=0,IF(G80="min",INDEX($B$4:$B$254,(MATCH(1,($G$4:$G$254="max")*($H$4:$H$254=(H80-1)),0))),""),IF($G$3=1,IF(G80="min",INDEX($B$4:$B$254,(MATCH(1,($G$4:$G$254="max")*($H$4:$H$254=(H80)),0))),""),""))</f>
        <v/>
      </c>
      <c r="J80" s="75" t="str">
        <f t="shared" si="19"/>
        <v/>
      </c>
      <c r="K80" s="77" t="str">
        <f t="shared" si="20"/>
        <v/>
      </c>
      <c r="L80" s="7"/>
      <c r="M80" s="7"/>
      <c r="N80" s="7"/>
      <c r="O80" s="7"/>
      <c r="P80" s="7"/>
      <c r="Q80" s="7"/>
    </row>
    <row r="81" spans="1:17" x14ac:dyDescent="0.3">
      <c r="A81" s="1">
        <f>WORKDAY(A80,1,holiday!$B$2:$B$10)</f>
        <v>38832</v>
      </c>
      <c r="B81" s="16">
        <v>1018194.3050450815</v>
      </c>
      <c r="C81" s="16">
        <f t="shared" si="17"/>
        <v>23280.971993409097</v>
      </c>
      <c r="D81" s="7">
        <f t="shared" si="15"/>
        <v>2.3399999999999962E-2</v>
      </c>
      <c r="E81" s="7">
        <f t="array" ref="E81">PRODUCT(1+$D$4:D81)-1</f>
        <v>1.8194305045081682E-2</v>
      </c>
      <c r="F81">
        <f t="shared" si="16"/>
        <v>0</v>
      </c>
      <c r="G81" t="str">
        <f t="shared" si="18"/>
        <v/>
      </c>
      <c r="H81" t="str">
        <f>IF(G81="min",COUNTIF(G$4:G81,"min"),IF(G81="max",COUNTIF(G$4:G81,"max"),""))</f>
        <v/>
      </c>
      <c r="I81" s="16" t="str">
        <f t="array" ref="I81">IF($G$3=0,IF(G81="min",INDEX($B$4:$B$254,(MATCH(1,($G$4:$G$254="max")*($H$4:$H$254=(H81-1)),0))),""),IF($G$3=1,IF(G81="min",INDEX($B$4:$B$254,(MATCH(1,($G$4:$G$254="max")*($H$4:$H$254=(H81)),0))),""),""))</f>
        <v/>
      </c>
      <c r="J81" s="75" t="str">
        <f t="shared" si="19"/>
        <v/>
      </c>
      <c r="K81" s="77" t="str">
        <f t="shared" si="20"/>
        <v/>
      </c>
      <c r="L81" s="7"/>
      <c r="M81" s="7"/>
      <c r="N81" s="7"/>
      <c r="O81" s="7"/>
      <c r="P81" s="7"/>
      <c r="Q81" s="7"/>
    </row>
    <row r="82" spans="1:17" x14ac:dyDescent="0.3">
      <c r="A82" s="1">
        <f>WORKDAY(A81,1,holiday!$B$2:$B$10)</f>
        <v>38833</v>
      </c>
      <c r="B82" s="16">
        <v>1058311.1606638578</v>
      </c>
      <c r="C82" s="16">
        <f t="shared" si="17"/>
        <v>40116.855618776288</v>
      </c>
      <c r="D82" s="7">
        <f t="shared" si="15"/>
        <v>3.9400000000000074E-2</v>
      </c>
      <c r="E82" s="7">
        <f t="array" ref="E82">PRODUCT(1+$D$4:D82)-1</f>
        <v>5.8311160663857997E-2</v>
      </c>
      <c r="F82">
        <f t="shared" si="16"/>
        <v>0</v>
      </c>
      <c r="G82" t="str">
        <f t="shared" si="18"/>
        <v/>
      </c>
      <c r="H82" t="str">
        <f>IF(G82="min",COUNTIF(G$4:G82,"min"),IF(G82="max",COUNTIF(G$4:G82,"max"),""))</f>
        <v/>
      </c>
      <c r="I82" s="16" t="str">
        <f t="array" ref="I82">IF($G$3=0,IF(G82="min",INDEX($B$4:$B$254,(MATCH(1,($G$4:$G$254="max")*($H$4:$H$254=(H82-1)),0))),""),IF($G$3=1,IF(G82="min",INDEX($B$4:$B$254,(MATCH(1,($G$4:$G$254="max")*($H$4:$H$254=(H82)),0))),""),""))</f>
        <v/>
      </c>
      <c r="J82" s="75" t="str">
        <f t="shared" si="19"/>
        <v/>
      </c>
      <c r="K82" s="77" t="str">
        <f t="shared" si="20"/>
        <v/>
      </c>
      <c r="L82" s="7"/>
      <c r="M82" s="7"/>
      <c r="N82" s="7"/>
      <c r="O82" s="7"/>
      <c r="P82" s="7"/>
      <c r="Q82" s="7"/>
    </row>
    <row r="83" spans="1:17" x14ac:dyDescent="0.3">
      <c r="A83" s="1">
        <f>WORKDAY(A82,1,holiday!$B$2:$B$10)</f>
        <v>38834</v>
      </c>
      <c r="B83" s="16">
        <v>1098103.6603048188</v>
      </c>
      <c r="C83" s="16">
        <f t="shared" si="17"/>
        <v>39792.499640960945</v>
      </c>
      <c r="D83" s="7">
        <f t="shared" si="15"/>
        <v>3.7599999999999897E-2</v>
      </c>
      <c r="E83" s="7">
        <f t="array" ref="E83">PRODUCT(1+$D$4:D83)-1</f>
        <v>9.8103660304818874E-2</v>
      </c>
      <c r="F83">
        <f t="shared" si="16"/>
        <v>0</v>
      </c>
      <c r="G83" t="str">
        <f t="shared" si="18"/>
        <v>max</v>
      </c>
      <c r="H83">
        <f>IF(G83="min",COUNTIF(G$4:G83,"min"),IF(G83="max",COUNTIF(G$4:G83,"max"),""))</f>
        <v>19</v>
      </c>
      <c r="I83" s="16" t="str">
        <f t="array" ref="I83">IF($G$3=0,IF(G83="min",INDEX($B$4:$B$254,(MATCH(1,($G$4:$G$254="max")*($H$4:$H$254=(H83-1)),0))),""),IF($G$3=1,IF(G83="min",INDEX($B$4:$B$254,(MATCH(1,($G$4:$G$254="max")*($H$4:$H$254=(H83)),0))),""),""))</f>
        <v/>
      </c>
      <c r="J83" s="75" t="str">
        <f t="shared" si="19"/>
        <v/>
      </c>
      <c r="K83" s="77" t="str">
        <f t="shared" si="20"/>
        <v/>
      </c>
      <c r="L83" s="7"/>
      <c r="M83" s="7"/>
      <c r="N83" s="7"/>
      <c r="O83" s="7"/>
      <c r="P83" s="7"/>
      <c r="Q83" s="7"/>
    </row>
    <row r="84" spans="1:17" x14ac:dyDescent="0.3">
      <c r="A84" s="1">
        <f>WORKDAY(A83,1,holiday!$B$2:$B$10)</f>
        <v>38835</v>
      </c>
      <c r="B84" s="16">
        <v>1081961.536498338</v>
      </c>
      <c r="C84" s="16">
        <f t="shared" si="17"/>
        <v>-16142.123806480784</v>
      </c>
      <c r="D84" s="7">
        <f t="shared" si="15"/>
        <v>-1.4699999999999953E-2</v>
      </c>
      <c r="E84" s="7">
        <f t="array" ref="E84">PRODUCT(1+$D$4:D84)-1</f>
        <v>8.196153649833815E-2</v>
      </c>
      <c r="F84">
        <f t="shared" si="16"/>
        <v>4</v>
      </c>
      <c r="G84" t="str">
        <f t="shared" si="18"/>
        <v/>
      </c>
      <c r="H84" t="str">
        <f>IF(G84="min",COUNTIF(G$4:G84,"min"),IF(G84="max",COUNTIF(G$4:G84,"max"),""))</f>
        <v/>
      </c>
      <c r="I84" s="16" t="str">
        <f t="array" ref="I84">IF($G$3=0,IF(G84="min",INDEX($B$4:$B$254,(MATCH(1,($G$4:$G$254="max")*($H$4:$H$254=(H84-1)),0))),""),IF($G$3=1,IF(G84="min",INDEX($B$4:$B$254,(MATCH(1,($G$4:$G$254="max")*($H$4:$H$254=(H84)),0))),""),""))</f>
        <v/>
      </c>
      <c r="J84" s="75" t="str">
        <f t="shared" si="19"/>
        <v/>
      </c>
      <c r="K84" s="77" t="str">
        <f t="shared" si="20"/>
        <v/>
      </c>
      <c r="L84" s="7"/>
      <c r="M84" s="7"/>
      <c r="N84" s="7"/>
      <c r="O84" s="7"/>
      <c r="P84" s="7"/>
      <c r="Q84" s="7"/>
    </row>
    <row r="85" spans="1:17" x14ac:dyDescent="0.3">
      <c r="A85" s="1">
        <f>WORKDAY(A84,1,holiday!$B$2:$B$10)</f>
        <v>38838</v>
      </c>
      <c r="B85" s="16">
        <v>1071358.3134406542</v>
      </c>
      <c r="C85" s="16">
        <f t="shared" si="17"/>
        <v>-10603.22305768379</v>
      </c>
      <c r="D85" s="7">
        <f t="shared" si="15"/>
        <v>-9.8000000000000725E-3</v>
      </c>
      <c r="E85" s="7">
        <f t="array" ref="E85">PRODUCT(1+$D$4:D85)-1</f>
        <v>7.1358313440654353E-2</v>
      </c>
      <c r="F85">
        <f t="shared" si="16"/>
        <v>0</v>
      </c>
      <c r="G85" t="str">
        <f t="shared" si="18"/>
        <v>min</v>
      </c>
      <c r="H85">
        <f>IF(G85="min",COUNTIF(G$4:G85,"min"),IF(G85="max",COUNTIF(G$4:G85,"max"),""))</f>
        <v>20</v>
      </c>
      <c r="I85" s="16">
        <f t="array" ref="I85">IF($G$3=0,IF(G85="min",INDEX($B$4:$B$254,(MATCH(1,($G$4:$G$254="max")*($H$4:$H$254=(H85-1)),0))),""),IF($G$3=1,IF(G85="min",INDEX($B$4:$B$254,(MATCH(1,($G$4:$G$254="max")*($H$4:$H$254=(H85)),0))),""),""))</f>
        <v>1098103.6603048188</v>
      </c>
      <c r="J85" s="75">
        <f t="shared" si="19"/>
        <v>-26745.346864164574</v>
      </c>
      <c r="K85" s="77">
        <f t="shared" si="20"/>
        <v>-2.4355940000000024E-2</v>
      </c>
      <c r="L85" s="7"/>
      <c r="M85" s="16">
        <v>84</v>
      </c>
      <c r="N85" s="7"/>
      <c r="O85" s="7"/>
      <c r="P85" s="7"/>
      <c r="Q85" s="7"/>
    </row>
    <row r="86" spans="1:17" x14ac:dyDescent="0.3">
      <c r="A86" s="1">
        <f>WORKDAY(A85,1,holiday!$B$2:$B$10)</f>
        <v>38839</v>
      </c>
      <c r="B86" s="16">
        <v>1122140.6974977413</v>
      </c>
      <c r="C86" s="16">
        <f t="shared" si="17"/>
        <v>50782.384057087125</v>
      </c>
      <c r="D86" s="7">
        <f t="shared" si="15"/>
        <v>4.7400000000000109E-2</v>
      </c>
      <c r="E86" s="7">
        <f t="array" ref="E86">PRODUCT(1+$D$4:D86)-1</f>
        <v>0.12214069749774148</v>
      </c>
      <c r="F86">
        <f t="shared" si="16"/>
        <v>0</v>
      </c>
      <c r="G86" t="str">
        <f t="shared" si="18"/>
        <v>max</v>
      </c>
      <c r="H86">
        <f>IF(G86="min",COUNTIF(G$4:G86,"min"),IF(G86="max",COUNTIF(G$4:G86,"max"),""))</f>
        <v>20</v>
      </c>
      <c r="I86" s="16" t="str">
        <f t="array" ref="I86">IF($G$3=0,IF(G86="min",INDEX($B$4:$B$254,(MATCH(1,($G$4:$G$254="max")*($H$4:$H$254=(H86-1)),0))),""),IF($G$3=1,IF(G86="min",INDEX($B$4:$B$254,(MATCH(1,($G$4:$G$254="max")*($H$4:$H$254=(H86)),0))),""),""))</f>
        <v/>
      </c>
      <c r="J86" s="75" t="str">
        <f t="shared" si="19"/>
        <v/>
      </c>
      <c r="K86" s="77" t="str">
        <f t="shared" si="20"/>
        <v/>
      </c>
      <c r="L86" s="7"/>
      <c r="M86" s="16">
        <f>MATCH(MIN(B86:B92),B85:B106,0)+ROW(B85:B106)-1</f>
        <v>87</v>
      </c>
      <c r="N86" s="7"/>
      <c r="O86" s="7"/>
      <c r="P86" s="7"/>
      <c r="Q86" s="7"/>
    </row>
    <row r="87" spans="1:17" x14ac:dyDescent="0.3">
      <c r="A87" s="1">
        <f>WORKDAY(A86,1,holiday!$B$2:$B$10)</f>
        <v>38840</v>
      </c>
      <c r="B87" s="16">
        <v>1110694.8623832643</v>
      </c>
      <c r="C87" s="16">
        <f t="shared" si="17"/>
        <v>-11445.835114476969</v>
      </c>
      <c r="D87" s="7">
        <f t="shared" si="15"/>
        <v>-1.0200000000000008E-2</v>
      </c>
      <c r="E87" s="7">
        <f t="array" ref="E87">PRODUCT(1+$D$4:D87)-1</f>
        <v>0.11069486238326443</v>
      </c>
      <c r="F87">
        <f t="shared" si="16"/>
        <v>0</v>
      </c>
      <c r="G87" t="str">
        <f t="shared" si="18"/>
        <v>min</v>
      </c>
      <c r="H87">
        <f>IF(G87="min",COUNTIF(G$4:G87,"min"),IF(G87="max",COUNTIF(G$4:G87,"max"),""))</f>
        <v>21</v>
      </c>
      <c r="I87" s="16">
        <f t="array" ref="I87">IF($G$3=0,IF(G87="min",INDEX($B$4:$B$254,(MATCH(1,($G$4:$G$254="max")*($H$4:$H$254=(H87-1)),0))),""),IF($G$3=1,IF(G87="min",INDEX($B$4:$B$254,(MATCH(1,($G$4:$G$254="max")*($H$4:$H$254=(H87)),0))),""),""))</f>
        <v>1122140.6974977413</v>
      </c>
      <c r="J87" s="75">
        <f t="shared" si="19"/>
        <v>-11445.835114476969</v>
      </c>
      <c r="K87" s="77">
        <f t="shared" si="20"/>
        <v>-1.0200000000000008E-2</v>
      </c>
      <c r="L87" s="7"/>
      <c r="M87" s="16">
        <f>MATCH(MAX(B86:B92),B85:B106,0)+ROW(B85:B106)-1</f>
        <v>91</v>
      </c>
      <c r="N87" s="7"/>
      <c r="O87" s="7"/>
      <c r="P87" s="7"/>
      <c r="Q87" s="7"/>
    </row>
    <row r="88" spans="1:17" x14ac:dyDescent="0.3">
      <c r="A88" s="1">
        <f>WORKDAY(A87,1,holiday!$B$2:$B$10)</f>
        <v>38841</v>
      </c>
      <c r="B88" s="16">
        <v>1126022.4514841535</v>
      </c>
      <c r="C88" s="16">
        <f t="shared" si="17"/>
        <v>15327.589100889163</v>
      </c>
      <c r="D88" s="7">
        <f t="shared" si="15"/>
        <v>1.3800000000000104E-2</v>
      </c>
      <c r="E88" s="7">
        <f t="array" ref="E88">PRODUCT(1+$D$4:D88)-1</f>
        <v>0.12602245148415347</v>
      </c>
      <c r="F88">
        <f t="shared" si="16"/>
        <v>0</v>
      </c>
      <c r="G88" t="str">
        <f t="shared" si="18"/>
        <v/>
      </c>
      <c r="H88" t="str">
        <f>IF(G88="min",COUNTIF(G$4:G88,"min"),IF(G88="max",COUNTIF(G$4:G88,"max"),""))</f>
        <v/>
      </c>
      <c r="I88" s="16" t="str">
        <f t="array" ref="I88">IF($G$3=0,IF(G88="min",INDEX($B$4:$B$254,(MATCH(1,($G$4:$G$254="max")*($H$4:$H$254=(H88-1)),0))),""),IF($G$3=1,IF(G88="min",INDEX($B$4:$B$254,(MATCH(1,($G$4:$G$254="max")*($H$4:$H$254=(H88)),0))),""),""))</f>
        <v/>
      </c>
      <c r="J88" s="75" t="str">
        <f t="shared" si="19"/>
        <v/>
      </c>
      <c r="K88" s="77" t="str">
        <f t="shared" si="20"/>
        <v/>
      </c>
      <c r="L88" s="7"/>
      <c r="M88" s="16">
        <v>92</v>
      </c>
      <c r="N88" s="7"/>
      <c r="O88" s="7"/>
      <c r="P88" s="7"/>
      <c r="Q88" s="7"/>
    </row>
    <row r="89" spans="1:17" x14ac:dyDescent="0.3">
      <c r="A89" s="1">
        <f>WORKDAY(A88,1,holiday!$B$2:$B$10)</f>
        <v>38842</v>
      </c>
      <c r="B89" s="16">
        <v>1158226.6935966003</v>
      </c>
      <c r="C89" s="16">
        <f t="shared" si="17"/>
        <v>32204.242112446809</v>
      </c>
      <c r="D89" s="7">
        <f t="shared" si="15"/>
        <v>2.8600000000000018E-2</v>
      </c>
      <c r="E89" s="7">
        <f t="array" ref="E89">PRODUCT(1+$D$4:D89)-1</f>
        <v>0.15822669359660013</v>
      </c>
      <c r="F89">
        <f t="shared" si="16"/>
        <v>0</v>
      </c>
      <c r="G89" t="str">
        <f t="shared" si="18"/>
        <v/>
      </c>
      <c r="H89" t="str">
        <f>IF(G89="min",COUNTIF(G$4:G89,"min"),IF(G89="max",COUNTIF(G$4:G89,"max"),""))</f>
        <v/>
      </c>
      <c r="I89" s="16" t="str">
        <f t="array" ref="I89">IF($G$3=0,IF(G89="min",INDEX($B$4:$B$254,(MATCH(1,($G$4:$G$254="max")*($H$4:$H$254=(H89-1)),0))),""),IF($G$3=1,IF(G89="min",INDEX($B$4:$B$254,(MATCH(1,($G$4:$G$254="max")*($H$4:$H$254=(H89)),0))),""),""))</f>
        <v/>
      </c>
      <c r="J89" s="75" t="str">
        <f t="shared" si="19"/>
        <v/>
      </c>
      <c r="K89" s="77" t="str">
        <f t="shared" si="20"/>
        <v/>
      </c>
      <c r="L89" s="7"/>
      <c r="M89" s="16">
        <v>105</v>
      </c>
      <c r="N89" s="7"/>
      <c r="O89" s="7"/>
      <c r="P89" s="7"/>
      <c r="Q89" s="7"/>
    </row>
    <row r="90" spans="1:17" x14ac:dyDescent="0.3">
      <c r="A90" s="1">
        <f>WORKDAY(A89,1,holiday!$B$2:$B$10)</f>
        <v>38845</v>
      </c>
      <c r="B90" s="16">
        <v>1198417.1598644024</v>
      </c>
      <c r="C90" s="16">
        <f t="shared" si="17"/>
        <v>40190.466267802054</v>
      </c>
      <c r="D90" s="7">
        <f t="shared" si="15"/>
        <v>3.4700000000000022E-2</v>
      </c>
      <c r="E90" s="7">
        <f t="array" ref="E90">PRODUCT(1+$D$4:D90)-1</f>
        <v>0.198417159864402</v>
      </c>
      <c r="F90">
        <f t="shared" si="16"/>
        <v>0</v>
      </c>
      <c r="G90" t="str">
        <f t="shared" si="18"/>
        <v/>
      </c>
      <c r="H90" t="str">
        <f>IF(G90="min",COUNTIF(G$4:G90,"min"),IF(G90="max",COUNTIF(G$4:G90,"max"),""))</f>
        <v/>
      </c>
      <c r="I90" s="16" t="str">
        <f t="array" ref="I90">IF($G$3=0,IF(G90="min",INDEX($B$4:$B$254,(MATCH(1,($G$4:$G$254="max")*($H$4:$H$254=(H90-1)),0))),""),IF($G$3=1,IF(G90="min",INDEX($B$4:$B$254,(MATCH(1,($G$4:$G$254="max")*($H$4:$H$254=(H90)),0))),""),""))</f>
        <v/>
      </c>
      <c r="J90" s="75" t="str">
        <f t="shared" si="19"/>
        <v/>
      </c>
      <c r="K90" s="77" t="str">
        <f t="shared" si="20"/>
        <v/>
      </c>
      <c r="L90" s="7"/>
      <c r="M90" s="7"/>
      <c r="N90" s="7"/>
      <c r="O90" s="7"/>
      <c r="P90" s="7"/>
      <c r="Q90" s="7"/>
    </row>
    <row r="91" spans="1:17" x14ac:dyDescent="0.3">
      <c r="A91" s="1">
        <f>WORKDAY(A90,1,holiday!$B$2:$B$10)</f>
        <v>38846</v>
      </c>
      <c r="B91" s="16">
        <v>1231852.9986246191</v>
      </c>
      <c r="C91" s="16">
        <f t="shared" si="17"/>
        <v>33435.83876021672</v>
      </c>
      <c r="D91" s="7">
        <f t="shared" si="15"/>
        <v>2.7899999999999911E-2</v>
      </c>
      <c r="E91" s="7">
        <f t="array" ref="E91">PRODUCT(1+$D$4:D91)-1</f>
        <v>0.2318529986246185</v>
      </c>
      <c r="F91">
        <f t="shared" si="16"/>
        <v>0</v>
      </c>
      <c r="G91" t="str">
        <f t="shared" si="18"/>
        <v>max</v>
      </c>
      <c r="H91">
        <f>IF(G91="min",COUNTIF(G$4:G91,"min"),IF(G91="max",COUNTIF(G$4:G91,"max"),""))</f>
        <v>21</v>
      </c>
      <c r="I91" s="16" t="str">
        <f t="array" ref="I91">IF($G$3=0,IF(G91="min",INDEX($B$4:$B$254,(MATCH(1,($G$4:$G$254="max")*($H$4:$H$254=(H91-1)),0))),""),IF($G$3=1,IF(G91="min",INDEX($B$4:$B$254,(MATCH(1,($G$4:$G$254="max")*($H$4:$H$254=(H91)),0))),""),""))</f>
        <v/>
      </c>
      <c r="J91" s="75" t="str">
        <f t="shared" si="19"/>
        <v/>
      </c>
      <c r="K91" s="77" t="str">
        <f t="shared" si="20"/>
        <v/>
      </c>
      <c r="L91" s="7"/>
      <c r="M91" s="7"/>
      <c r="N91" s="7"/>
      <c r="O91" s="7"/>
      <c r="P91" s="7"/>
      <c r="Q91" s="7"/>
    </row>
    <row r="92" spans="1:17" x14ac:dyDescent="0.3">
      <c r="A92" s="1">
        <f>WORKDAY(A91,1,holiday!$B$2:$B$10)</f>
        <v>38847</v>
      </c>
      <c r="B92" s="16">
        <v>1223599.5835338342</v>
      </c>
      <c r="C92" s="16">
        <f t="shared" si="17"/>
        <v>-8253.4150907848962</v>
      </c>
      <c r="D92" s="7">
        <f t="shared" si="15"/>
        <v>-6.6999999999999577E-3</v>
      </c>
      <c r="E92" s="7">
        <f t="array" ref="E92">PRODUCT(1+$D$4:D92)-1</f>
        <v>0.22359958353383358</v>
      </c>
      <c r="F92">
        <f t="shared" si="16"/>
        <v>0</v>
      </c>
      <c r="G92" t="str">
        <f t="shared" si="18"/>
        <v>min</v>
      </c>
      <c r="H92">
        <f>IF(G92="min",COUNTIF(G$4:G92,"min"),IF(G92="max",COUNTIF(G$4:G92,"max"),""))</f>
        <v>22</v>
      </c>
      <c r="I92" s="16">
        <f t="array" ref="I92">IF($G$3=0,IF(G92="min",INDEX($B$4:$B$254,(MATCH(1,($G$4:$G$254="max")*($H$4:$H$254=(H92-1)),0))),""),IF($G$3=1,IF(G92="min",INDEX($B$4:$B$254,(MATCH(1,($G$4:$G$254="max")*($H$4:$H$254=(H92)),0))),""),""))</f>
        <v>1231852.9986246191</v>
      </c>
      <c r="J92" s="75">
        <f t="shared" si="19"/>
        <v>-8253.4150907848962</v>
      </c>
      <c r="K92" s="77">
        <f t="shared" si="20"/>
        <v>-6.6999999999999577E-3</v>
      </c>
      <c r="L92" s="7"/>
      <c r="M92" s="7"/>
      <c r="N92" s="7"/>
      <c r="O92" s="7"/>
      <c r="P92" s="7"/>
      <c r="Q92" s="7"/>
    </row>
    <row r="93" spans="1:17" x14ac:dyDescent="0.3">
      <c r="A93" s="1">
        <f>WORKDAY(A92,1,holiday!$B$2:$B$10)</f>
        <v>38848</v>
      </c>
      <c r="B93" s="16">
        <v>1280129.8842930973</v>
      </c>
      <c r="C93" s="16">
        <f t="shared" si="17"/>
        <v>56530.300759263104</v>
      </c>
      <c r="D93" s="7">
        <f t="shared" si="15"/>
        <v>4.619999999999997E-2</v>
      </c>
      <c r="E93" s="7">
        <f t="array" ref="E93">PRODUCT(1+$D$4:D93)-1</f>
        <v>0.28012988429309682</v>
      </c>
      <c r="F93">
        <f t="shared" si="16"/>
        <v>0</v>
      </c>
      <c r="G93" t="str">
        <f t="shared" si="18"/>
        <v>max</v>
      </c>
      <c r="H93">
        <f>IF(G93="min",COUNTIF(G$4:G93,"min"),IF(G93="max",COUNTIF(G$4:G93,"max"),""))</f>
        <v>22</v>
      </c>
      <c r="I93" s="16" t="str">
        <f t="array" ref="I93">IF($G$3=0,IF(G93="min",INDEX($B$4:$B$254,(MATCH(1,($G$4:$G$254="max")*($H$4:$H$254=(H93-1)),0))),""),IF($G$3=1,IF(G93="min",INDEX($B$4:$B$254,(MATCH(1,($G$4:$G$254="max")*($H$4:$H$254=(H93)),0))),""),""))</f>
        <v/>
      </c>
      <c r="J93" s="75" t="str">
        <f t="shared" si="19"/>
        <v/>
      </c>
      <c r="K93" s="77" t="str">
        <f t="shared" si="20"/>
        <v/>
      </c>
      <c r="L93" s="7"/>
      <c r="M93" s="7"/>
      <c r="N93" s="7"/>
      <c r="O93" s="7"/>
      <c r="P93" s="7"/>
      <c r="Q93" s="7"/>
    </row>
    <row r="94" spans="1:17" x14ac:dyDescent="0.3">
      <c r="A94" s="1">
        <f>WORKDAY(A93,1,holiday!$B$2:$B$10)</f>
        <v>38849</v>
      </c>
      <c r="B94" s="16">
        <v>1224828.2732916356</v>
      </c>
      <c r="C94" s="16">
        <f t="shared" si="17"/>
        <v>-55301.611001461744</v>
      </c>
      <c r="D94" s="7">
        <f t="shared" si="15"/>
        <v>-4.3199999999999954E-2</v>
      </c>
      <c r="E94" s="7">
        <f t="array" ref="E94">PRODUCT(1+$D$4:D94)-1</f>
        <v>0.22482827329163513</v>
      </c>
      <c r="F94">
        <f t="shared" si="16"/>
        <v>0</v>
      </c>
      <c r="G94" t="str">
        <f t="shared" si="18"/>
        <v>min</v>
      </c>
      <c r="H94">
        <f>IF(G94="min",COUNTIF(G$4:G94,"min"),IF(G94="max",COUNTIF(G$4:G94,"max"),""))</f>
        <v>23</v>
      </c>
      <c r="I94" s="16">
        <f t="array" ref="I94">IF($G$3=0,IF(G94="min",INDEX($B$4:$B$254,(MATCH(1,($G$4:$G$254="max")*($H$4:$H$254=(H94-1)),0))),""),IF($G$3=1,IF(G94="min",INDEX($B$4:$B$254,(MATCH(1,($G$4:$G$254="max")*($H$4:$H$254=(H94)),0))),""),""))</f>
        <v>1280129.8842930973</v>
      </c>
      <c r="J94" s="75">
        <f t="shared" si="19"/>
        <v>-55301.611001461744</v>
      </c>
      <c r="K94" s="77">
        <f t="shared" si="20"/>
        <v>-4.3199999999999954E-2</v>
      </c>
      <c r="L94" s="7"/>
      <c r="M94" s="7"/>
      <c r="N94" s="7"/>
      <c r="O94" s="7"/>
      <c r="P94" s="7"/>
      <c r="Q94" s="7"/>
    </row>
    <row r="95" spans="1:17" x14ac:dyDescent="0.3">
      <c r="A95" s="1">
        <f>WORKDAY(A94,1,holiday!$B$2:$B$10)</f>
        <v>38852</v>
      </c>
      <c r="B95" s="16">
        <v>1255081.531641939</v>
      </c>
      <c r="C95" s="16">
        <f t="shared" si="17"/>
        <v>30253.258350303397</v>
      </c>
      <c r="D95" s="7">
        <f t="shared" si="15"/>
        <v>2.47E-2</v>
      </c>
      <c r="E95" s="7">
        <f t="array" ref="E95">PRODUCT(1+$D$4:D95)-1</f>
        <v>0.25508153164193836</v>
      </c>
      <c r="F95">
        <f t="shared" si="16"/>
        <v>0</v>
      </c>
      <c r="G95" t="str">
        <f t="shared" si="18"/>
        <v/>
      </c>
      <c r="H95" t="str">
        <f>IF(G95="min",COUNTIF(G$4:G95,"min"),IF(G95="max",COUNTIF(G$4:G95,"max"),""))</f>
        <v/>
      </c>
      <c r="I95" s="16" t="str">
        <f t="array" ref="I95">IF($G$3=0,IF(G95="min",INDEX($B$4:$B$254,(MATCH(1,($G$4:$G$254="max")*($H$4:$H$254=(H95-1)),0))),""),IF($G$3=1,IF(G95="min",INDEX($B$4:$B$254,(MATCH(1,($G$4:$G$254="max")*($H$4:$H$254=(H95)),0))),""),""))</f>
        <v/>
      </c>
      <c r="J95" s="75" t="str">
        <f t="shared" si="19"/>
        <v/>
      </c>
      <c r="K95" s="77" t="str">
        <f t="shared" si="20"/>
        <v/>
      </c>
      <c r="L95" s="7"/>
      <c r="M95" s="7"/>
      <c r="N95" s="7"/>
      <c r="O95" s="7"/>
      <c r="P95" s="7"/>
      <c r="Q95" s="7"/>
    </row>
    <row r="96" spans="1:17" x14ac:dyDescent="0.3">
      <c r="A96" s="1">
        <f>WORKDAY(A95,1,holiday!$B$2:$B$10)</f>
        <v>38853</v>
      </c>
      <c r="B96" s="16">
        <v>1276919.9502925086</v>
      </c>
      <c r="C96" s="16">
        <f t="shared" si="17"/>
        <v>21838.418650569627</v>
      </c>
      <c r="D96" s="7">
        <f t="shared" si="15"/>
        <v>1.7399999999999912E-2</v>
      </c>
      <c r="E96" s="7">
        <f t="array" ref="E96">PRODUCT(1+$D$4:D96)-1</f>
        <v>0.27691995029250793</v>
      </c>
      <c r="F96">
        <f t="shared" si="16"/>
        <v>0</v>
      </c>
      <c r="G96" t="str">
        <f t="shared" si="18"/>
        <v>max</v>
      </c>
      <c r="H96">
        <f>IF(G96="min",COUNTIF(G$4:G96,"min"),IF(G96="max",COUNTIF(G$4:G96,"max"),""))</f>
        <v>23</v>
      </c>
      <c r="I96" s="16" t="str">
        <f t="array" ref="I96">IF($G$3=0,IF(G96="min",INDEX($B$4:$B$254,(MATCH(1,($G$4:$G$254="max")*($H$4:$H$254=(H96-1)),0))),""),IF($G$3=1,IF(G96="min",INDEX($B$4:$B$254,(MATCH(1,($G$4:$G$254="max")*($H$4:$H$254=(H96)),0))),""),""))</f>
        <v/>
      </c>
      <c r="J96" s="75" t="str">
        <f t="shared" si="19"/>
        <v/>
      </c>
      <c r="K96" s="77" t="str">
        <f t="shared" si="20"/>
        <v/>
      </c>
      <c r="L96" s="7"/>
      <c r="M96" s="7"/>
      <c r="N96" s="7"/>
      <c r="O96" s="7"/>
      <c r="P96" s="7"/>
      <c r="Q96" s="7"/>
    </row>
    <row r="97" spans="1:17" x14ac:dyDescent="0.3">
      <c r="A97" s="1">
        <f>WORKDAY(A96,1,holiday!$B$2:$B$10)</f>
        <v>38854</v>
      </c>
      <c r="B97" s="16">
        <v>1237973.8918085871</v>
      </c>
      <c r="C97" s="16">
        <f t="shared" si="17"/>
        <v>-38946.058483921457</v>
      </c>
      <c r="D97" s="7">
        <f t="shared" si="15"/>
        <v>-3.0499999999999958E-2</v>
      </c>
      <c r="E97" s="7">
        <f t="array" ref="E97">PRODUCT(1+$D$4:D97)-1</f>
        <v>0.23797389180858652</v>
      </c>
      <c r="F97">
        <f t="shared" si="16"/>
        <v>0</v>
      </c>
      <c r="G97" t="str">
        <f t="shared" si="18"/>
        <v/>
      </c>
      <c r="H97" t="str">
        <f>IF(G97="min",COUNTIF(G$4:G97,"min"),IF(G97="max",COUNTIF(G$4:G97,"max"),""))</f>
        <v/>
      </c>
      <c r="I97" s="16" t="str">
        <f t="array" ref="I97">IF($G$3=0,IF(G97="min",INDEX($B$4:$B$254,(MATCH(1,($G$4:$G$254="max")*($H$4:$H$254=(H97-1)),0))),""),IF($G$3=1,IF(G97="min",INDEX($B$4:$B$254,(MATCH(1,($G$4:$G$254="max")*($H$4:$H$254=(H97)),0))),""),""))</f>
        <v/>
      </c>
      <c r="J97" s="75" t="str">
        <f t="shared" si="19"/>
        <v/>
      </c>
      <c r="K97" s="77" t="str">
        <f t="shared" si="20"/>
        <v/>
      </c>
      <c r="L97" s="7"/>
      <c r="M97" s="7"/>
      <c r="N97" s="7"/>
      <c r="O97" s="7"/>
      <c r="P97" s="7"/>
      <c r="Q97" s="7"/>
    </row>
    <row r="98" spans="1:17" x14ac:dyDescent="0.3">
      <c r="A98" s="1">
        <f>WORKDAY(A97,1,holiday!$B$2:$B$10)</f>
        <v>38855</v>
      </c>
      <c r="B98" s="16">
        <v>1198730.119438255</v>
      </c>
      <c r="C98" s="16">
        <f t="shared" si="17"/>
        <v>-39243.772370332154</v>
      </c>
      <c r="D98" s="7">
        <f t="shared" si="15"/>
        <v>-3.169999999999995E-2</v>
      </c>
      <c r="E98" s="7">
        <f t="array" ref="E98">PRODUCT(1+$D$4:D98)-1</f>
        <v>0.19873011943825447</v>
      </c>
      <c r="F98">
        <f t="shared" si="16"/>
        <v>0</v>
      </c>
      <c r="G98" t="str">
        <f t="shared" si="18"/>
        <v/>
      </c>
      <c r="H98" t="str">
        <f>IF(G98="min",COUNTIF(G$4:G98,"min"),IF(G98="max",COUNTIF(G$4:G98,"max"),""))</f>
        <v/>
      </c>
      <c r="I98" s="16" t="str">
        <f t="array" ref="I98">IF($G$3=0,IF(G98="min",INDEX($B$4:$B$254,(MATCH(1,($G$4:$G$254="max")*($H$4:$H$254=(H98-1)),0))),""),IF($G$3=1,IF(G98="min",INDEX($B$4:$B$254,(MATCH(1,($G$4:$G$254="max")*($H$4:$H$254=(H98)),0))),""),""))</f>
        <v/>
      </c>
      <c r="J98" s="75" t="str">
        <f t="shared" si="19"/>
        <v/>
      </c>
      <c r="K98" s="77" t="str">
        <f t="shared" si="20"/>
        <v/>
      </c>
      <c r="L98" s="7"/>
      <c r="M98" s="7"/>
      <c r="N98" s="7"/>
      <c r="O98" s="7"/>
      <c r="P98" s="7"/>
      <c r="Q98" s="7"/>
    </row>
    <row r="99" spans="1:17" x14ac:dyDescent="0.3">
      <c r="A99" s="1">
        <f>WORKDAY(A98,1,holiday!$B$2:$B$10)</f>
        <v>38856</v>
      </c>
      <c r="B99" s="16">
        <v>1190578.7546260748</v>
      </c>
      <c r="C99" s="16">
        <f t="shared" si="17"/>
        <v>-8151.3648121801671</v>
      </c>
      <c r="D99" s="7">
        <f t="shared" si="15"/>
        <v>-6.8000000000000274E-3</v>
      </c>
      <c r="E99" s="7">
        <f t="array" ref="E99">PRODUCT(1+$D$4:D99)-1</f>
        <v>0.19057875462607421</v>
      </c>
      <c r="F99">
        <f t="shared" si="16"/>
        <v>0</v>
      </c>
      <c r="G99" t="str">
        <f t="shared" si="18"/>
        <v>min</v>
      </c>
      <c r="H99">
        <f>IF(G99="min",COUNTIF(G$4:G99,"min"),IF(G99="max",COUNTIF(G$4:G99,"max"),""))</f>
        <v>24</v>
      </c>
      <c r="I99" s="16">
        <f t="array" ref="I99">IF($G$3=0,IF(G99="min",INDEX($B$4:$B$254,(MATCH(1,($G$4:$G$254="max")*($H$4:$H$254=(H99-1)),0))),""),IF($G$3=1,IF(G99="min",INDEX($B$4:$B$254,(MATCH(1,($G$4:$G$254="max")*($H$4:$H$254=(H99)),0))),""),""))</f>
        <v>1276919.9502925086</v>
      </c>
      <c r="J99" s="75">
        <f t="shared" si="19"/>
        <v>-86341.195666433778</v>
      </c>
      <c r="K99" s="77">
        <f t="shared" si="20"/>
        <v>-6.7616764579999933E-2</v>
      </c>
      <c r="L99" s="7"/>
      <c r="M99" s="7"/>
      <c r="N99" s="7"/>
      <c r="O99" s="7"/>
      <c r="P99" s="7"/>
      <c r="Q99" s="7"/>
    </row>
    <row r="100" spans="1:17" x14ac:dyDescent="0.3">
      <c r="A100" s="1">
        <f>WORKDAY(A99,1,holiday!$B$2:$B$10)</f>
        <v>38859</v>
      </c>
      <c r="B100" s="16">
        <v>1222010.0337482032</v>
      </c>
      <c r="C100" s="16">
        <f t="shared" si="17"/>
        <v>31431.279122128384</v>
      </c>
      <c r="D100" s="7">
        <f t="shared" si="15"/>
        <v>2.6400000000000007E-2</v>
      </c>
      <c r="E100" s="7">
        <f t="array" ref="E100">PRODUCT(1+$D$4:D100)-1</f>
        <v>0.2220100337482025</v>
      </c>
      <c r="F100">
        <f t="shared" si="16"/>
        <v>0</v>
      </c>
      <c r="G100" t="str">
        <f t="shared" si="18"/>
        <v>max</v>
      </c>
      <c r="H100">
        <f>IF(G100="min",COUNTIF(G$4:G100,"min"),IF(G100="max",COUNTIF(G$4:G100,"max"),""))</f>
        <v>24</v>
      </c>
      <c r="I100" s="16" t="str">
        <f t="array" ref="I100">IF($G$3=0,IF(G100="min",INDEX($B$4:$B$254,(MATCH(1,($G$4:$G$254="max")*($H$4:$H$254=(H100-1)),0))),""),IF($G$3=1,IF(G100="min",INDEX($B$4:$B$254,(MATCH(1,($G$4:$G$254="max")*($H$4:$H$254=(H100)),0))),""),""))</f>
        <v/>
      </c>
      <c r="J100" s="75" t="str">
        <f t="shared" si="19"/>
        <v/>
      </c>
      <c r="K100" s="77" t="str">
        <f t="shared" si="20"/>
        <v/>
      </c>
      <c r="L100" s="7"/>
      <c r="M100" s="7"/>
      <c r="N100" s="7"/>
      <c r="O100" s="7"/>
      <c r="P100" s="7"/>
      <c r="Q100" s="7"/>
    </row>
    <row r="101" spans="1:17" x14ac:dyDescent="0.3">
      <c r="A101" s="1">
        <f>WORKDAY(A100,1,holiday!$B$2:$B$10)</f>
        <v>38860</v>
      </c>
      <c r="B101" s="16">
        <v>1190604.3758808745</v>
      </c>
      <c r="C101" s="16">
        <f t="shared" si="17"/>
        <v>-31405.657867328729</v>
      </c>
      <c r="D101" s="7">
        <f t="shared" si="15"/>
        <v>-2.5699999999999924E-2</v>
      </c>
      <c r="E101" s="7">
        <f t="array" ref="E101">PRODUCT(1+$D$4:D101)-1</f>
        <v>0.19060437588087376</v>
      </c>
      <c r="F101">
        <f t="shared" si="16"/>
        <v>0</v>
      </c>
      <c r="G101" t="str">
        <f t="shared" si="18"/>
        <v/>
      </c>
      <c r="H101" t="str">
        <f>IF(G101="min",COUNTIF(G$4:G101,"min"),IF(G101="max",COUNTIF(G$4:G101,"max"),""))</f>
        <v/>
      </c>
      <c r="I101" s="16" t="str">
        <f t="array" ref="I101">IF($G$3=0,IF(G101="min",INDEX($B$4:$B$254,(MATCH(1,($G$4:$G$254="max")*($H$4:$H$254=(H101-1)),0))),""),IF($G$3=1,IF(G101="min",INDEX($B$4:$B$254,(MATCH(1,($G$4:$G$254="max")*($H$4:$H$254=(H101)),0))),""),""))</f>
        <v/>
      </c>
      <c r="J101" s="75" t="str">
        <f t="shared" si="19"/>
        <v/>
      </c>
      <c r="K101" s="77" t="str">
        <f t="shared" si="20"/>
        <v/>
      </c>
      <c r="L101" s="7"/>
      <c r="M101" s="7"/>
      <c r="N101" s="7"/>
      <c r="O101" s="7"/>
      <c r="P101" s="7"/>
      <c r="Q101" s="7"/>
    </row>
    <row r="102" spans="1:17" x14ac:dyDescent="0.3">
      <c r="A102" s="1">
        <f>WORKDAY(A101,1,holiday!$B$2:$B$10)</f>
        <v>38861</v>
      </c>
      <c r="B102" s="16">
        <v>1151552.5523519819</v>
      </c>
      <c r="C102" s="16">
        <f t="shared" si="17"/>
        <v>-39051.823528892593</v>
      </c>
      <c r="D102" s="7">
        <f t="shared" si="15"/>
        <v>-3.2799999999999926E-2</v>
      </c>
      <c r="E102" s="7">
        <f t="array" ref="E102">PRODUCT(1+$D$4:D102)-1</f>
        <v>0.15155255235198117</v>
      </c>
      <c r="F102">
        <f t="shared" si="16"/>
        <v>0</v>
      </c>
      <c r="G102" t="str">
        <f t="shared" si="18"/>
        <v>min</v>
      </c>
      <c r="H102">
        <f>IF(G102="min",COUNTIF(G$4:G102,"min"),IF(G102="max",COUNTIF(G$4:G102,"max"),""))</f>
        <v>25</v>
      </c>
      <c r="I102" s="16">
        <f t="array" ref="I102">IF($G$3=0,IF(G102="min",INDEX($B$4:$B$254,(MATCH(1,($G$4:$G$254="max")*($H$4:$H$254=(H102-1)),0))),""),IF($G$3=1,IF(G102="min",INDEX($B$4:$B$254,(MATCH(1,($G$4:$G$254="max")*($H$4:$H$254=(H102)),0))),""),""))</f>
        <v>1222010.0337482032</v>
      </c>
      <c r="J102" s="75">
        <f t="shared" si="19"/>
        <v>-70457.481396221323</v>
      </c>
      <c r="K102" s="77">
        <f t="shared" si="20"/>
        <v>-5.7657039999999854E-2</v>
      </c>
      <c r="L102" s="7"/>
      <c r="M102" s="7"/>
      <c r="N102" s="7"/>
      <c r="O102" s="7"/>
      <c r="P102" s="7"/>
      <c r="Q102" s="7"/>
    </row>
    <row r="103" spans="1:17" x14ac:dyDescent="0.3">
      <c r="A103" s="1">
        <f>WORKDAY(A102,1,holiday!$B$2:$B$10)</f>
        <v>38862</v>
      </c>
      <c r="B103" s="16">
        <v>1162146.83583362</v>
      </c>
      <c r="C103" s="16">
        <f t="shared" si="17"/>
        <v>10594.28348163818</v>
      </c>
      <c r="D103" s="7">
        <f t="shared" si="15"/>
        <v>9.1999999999999547E-3</v>
      </c>
      <c r="E103" s="7">
        <f t="array" ref="E103">PRODUCT(1+$D$4:D103)-1</f>
        <v>0.16214683583361933</v>
      </c>
      <c r="F103">
        <f t="shared" si="16"/>
        <v>0</v>
      </c>
      <c r="G103" t="str">
        <f t="shared" si="18"/>
        <v/>
      </c>
      <c r="H103" t="str">
        <f>IF(G103="min",COUNTIF(G$4:G103,"min"),IF(G103="max",COUNTIF(G$4:G103,"max"),""))</f>
        <v/>
      </c>
      <c r="I103" s="16" t="str">
        <f t="array" ref="I103">IF($G$3=0,IF(G103="min",INDEX($B$4:$B$254,(MATCH(1,($G$4:$G$254="max")*($H$4:$H$254=(H103-1)),0))),""),IF($G$3=1,IF(G103="min",INDEX($B$4:$B$254,(MATCH(1,($G$4:$G$254="max")*($H$4:$H$254=(H103)),0))),""),""))</f>
        <v/>
      </c>
      <c r="J103" s="75" t="str">
        <f t="shared" si="19"/>
        <v/>
      </c>
      <c r="K103" s="77" t="str">
        <f t="shared" si="20"/>
        <v/>
      </c>
      <c r="L103" s="7"/>
      <c r="M103" s="7"/>
      <c r="N103" s="7"/>
      <c r="O103" s="7"/>
      <c r="P103" s="7"/>
      <c r="Q103" s="7"/>
    </row>
    <row r="104" spans="1:17" x14ac:dyDescent="0.3">
      <c r="A104" s="1">
        <f>WORKDAY(A103,1,holiday!$B$2:$B$10)</f>
        <v>38863</v>
      </c>
      <c r="B104" s="16">
        <v>1195616.6647056283</v>
      </c>
      <c r="C104" s="16">
        <f t="shared" si="17"/>
        <v>33469.828872008249</v>
      </c>
      <c r="D104" s="7">
        <f t="shared" si="15"/>
        <v>2.8799999999999992E-2</v>
      </c>
      <c r="E104" s="7">
        <f t="array" ref="E104">PRODUCT(1+$D$4:D104)-1</f>
        <v>0.19561666470562744</v>
      </c>
      <c r="F104">
        <f t="shared" si="16"/>
        <v>0</v>
      </c>
      <c r="G104" t="str">
        <f t="shared" si="18"/>
        <v>max</v>
      </c>
      <c r="H104">
        <f>IF(G104="min",COUNTIF(G$4:G104,"min"),IF(G104="max",COUNTIF(G$4:G104,"max"),""))</f>
        <v>25</v>
      </c>
      <c r="I104" s="16" t="str">
        <f t="array" ref="I104">IF($G$3=0,IF(G104="min",INDEX($B$4:$B$254,(MATCH(1,($G$4:$G$254="max")*($H$4:$H$254=(H104-1)),0))),""),IF($G$3=1,IF(G104="min",INDEX($B$4:$B$254,(MATCH(1,($G$4:$G$254="max")*($H$4:$H$254=(H104)),0))),""),""))</f>
        <v/>
      </c>
      <c r="J104" s="75" t="str">
        <f t="shared" si="19"/>
        <v/>
      </c>
      <c r="K104" s="77" t="str">
        <f t="shared" si="20"/>
        <v/>
      </c>
      <c r="L104" s="7"/>
      <c r="M104" s="7"/>
      <c r="N104" s="7"/>
      <c r="O104" s="7"/>
      <c r="P104" s="7"/>
      <c r="Q104" s="7"/>
    </row>
    <row r="105" spans="1:17" x14ac:dyDescent="0.3">
      <c r="A105" s="1">
        <f>WORKDAY(A104,1,holiday!$B$2:$B$10)</f>
        <v>38867</v>
      </c>
      <c r="B105" s="16">
        <v>1193225.4313762169</v>
      </c>
      <c r="C105" s="16">
        <f t="shared" si="17"/>
        <v>-2391.2333294113632</v>
      </c>
      <c r="D105" s="7">
        <f t="shared" si="15"/>
        <v>-2.0000000000000894E-3</v>
      </c>
      <c r="E105" s="7">
        <f t="array" ref="E105">PRODUCT(1+$D$4:D105)-1</f>
        <v>0.19322543137621606</v>
      </c>
      <c r="F105">
        <f t="shared" si="16"/>
        <v>0</v>
      </c>
      <c r="G105" t="str">
        <f t="shared" si="18"/>
        <v>min</v>
      </c>
      <c r="H105">
        <f>IF(G105="min",COUNTIF(G$4:G105,"min"),IF(G105="max",COUNTIF(G$4:G105,"max"),""))</f>
        <v>26</v>
      </c>
      <c r="I105" s="16">
        <f t="array" ref="I105">IF($G$3=0,IF(G105="min",INDEX($B$4:$B$254,(MATCH(1,($G$4:$G$254="max")*($H$4:$H$254=(H105-1)),0))),""),IF($G$3=1,IF(G105="min",INDEX($B$4:$B$254,(MATCH(1,($G$4:$G$254="max")*($H$4:$H$254=(H105)),0))),""),""))</f>
        <v>1195616.6647056283</v>
      </c>
      <c r="J105" s="75">
        <f t="shared" si="19"/>
        <v>-2391.2333294113632</v>
      </c>
      <c r="K105" s="77">
        <f t="shared" si="20"/>
        <v>-2.0000000000000894E-3</v>
      </c>
      <c r="L105" s="7"/>
      <c r="M105" s="7"/>
      <c r="N105" s="7"/>
      <c r="O105" s="7"/>
      <c r="P105" s="7"/>
      <c r="Q105" s="7"/>
    </row>
    <row r="106" spans="1:17" x14ac:dyDescent="0.3">
      <c r="A106" s="1">
        <f>WORKDAY(A105,1,holiday!$B$2:$B$10)</f>
        <v>38868</v>
      </c>
      <c r="B106" s="16">
        <v>1227590.323799852</v>
      </c>
      <c r="C106" s="16">
        <f t="shared" si="17"/>
        <v>34364.892423635116</v>
      </c>
      <c r="D106" s="7">
        <f t="shared" si="15"/>
        <v>2.8800000000000058E-2</v>
      </c>
      <c r="E106" s="7">
        <f t="array" ref="E106">PRODUCT(1+$D$4:D106)-1</f>
        <v>0.22759032379985134</v>
      </c>
      <c r="F106">
        <f t="shared" si="16"/>
        <v>5</v>
      </c>
      <c r="G106" t="str">
        <f t="shared" si="18"/>
        <v/>
      </c>
      <c r="H106" t="str">
        <f>IF(G106="min",COUNTIF(G$4:G106,"min"),IF(G106="max",COUNTIF(G$4:G106,"max"),""))</f>
        <v/>
      </c>
      <c r="I106" s="16" t="str">
        <f t="array" ref="I106">IF($G$3=0,IF(G106="min",INDEX($B$4:$B$254,(MATCH(1,($G$4:$G$254="max")*($H$4:$H$254=(H106-1)),0))),""),IF($G$3=1,IF(G106="min",INDEX($B$4:$B$254,(MATCH(1,($G$4:$G$254="max")*($H$4:$H$254=(H106)),0))),""),""))</f>
        <v/>
      </c>
      <c r="J106" s="75" t="str">
        <f t="shared" si="19"/>
        <v/>
      </c>
      <c r="K106" s="77" t="str">
        <f t="shared" si="20"/>
        <v/>
      </c>
      <c r="L106" s="7"/>
      <c r="M106" s="7"/>
      <c r="N106" s="7"/>
      <c r="O106" s="7"/>
      <c r="P106" s="7"/>
      <c r="Q106" s="7"/>
    </row>
    <row r="107" spans="1:17" x14ac:dyDescent="0.3">
      <c r="A107" s="1">
        <f>WORKDAY(A106,1,holiday!$B$2:$B$10)</f>
        <v>38869</v>
      </c>
      <c r="B107" s="16">
        <v>1261962.852866248</v>
      </c>
      <c r="C107" s="16">
        <f t="shared" si="17"/>
        <v>34372.529066395946</v>
      </c>
      <c r="D107" s="7">
        <f t="shared" si="15"/>
        <v>2.8000000000000073E-2</v>
      </c>
      <c r="E107" s="7">
        <f t="array" ref="E107">PRODUCT(1+$D$4:D107)-1</f>
        <v>0.26196285286624721</v>
      </c>
      <c r="F107">
        <f t="shared" si="16"/>
        <v>0</v>
      </c>
      <c r="G107" t="str">
        <f t="shared" si="18"/>
        <v>max</v>
      </c>
      <c r="H107">
        <f>IF(G107="min",COUNTIF(G$4:G107,"min"),IF(G107="max",COUNTIF(G$4:G107,"max"),""))</f>
        <v>26</v>
      </c>
      <c r="I107" s="16" t="str">
        <f t="array" ref="I107">IF($G$3=0,IF(G107="min",INDEX($B$4:$B$254,(MATCH(1,($G$4:$G$254="max")*($H$4:$H$254=(H107-1)),0))),""),IF($G$3=1,IF(G107="min",INDEX($B$4:$B$254,(MATCH(1,($G$4:$G$254="max")*($H$4:$H$254=(H107)),0))),""),""))</f>
        <v/>
      </c>
      <c r="J107" s="75" t="str">
        <f t="shared" si="19"/>
        <v/>
      </c>
      <c r="K107" s="77" t="str">
        <f t="shared" si="20"/>
        <v/>
      </c>
      <c r="L107" s="7"/>
      <c r="M107" s="7"/>
      <c r="N107" s="7"/>
      <c r="O107" s="7"/>
      <c r="P107" s="7"/>
      <c r="Q107" s="7"/>
    </row>
    <row r="108" spans="1:17" x14ac:dyDescent="0.3">
      <c r="A108" s="1">
        <f>WORKDAY(A107,1,holiday!$B$2:$B$10)</f>
        <v>38870</v>
      </c>
      <c r="B108" s="16">
        <v>1250226.5983345918</v>
      </c>
      <c r="C108" s="16">
        <f t="shared" si="17"/>
        <v>-11736.254531656159</v>
      </c>
      <c r="D108" s="7">
        <f t="shared" si="15"/>
        <v>-9.3000000000000426E-3</v>
      </c>
      <c r="E108" s="7">
        <f t="array" ref="E108">PRODUCT(1+$D$4:D108)-1</f>
        <v>0.25022659833459104</v>
      </c>
      <c r="F108">
        <f t="shared" si="16"/>
        <v>0</v>
      </c>
      <c r="G108" t="str">
        <f t="shared" si="18"/>
        <v>min</v>
      </c>
      <c r="H108">
        <f>IF(G108="min",COUNTIF(G$4:G108,"min"),IF(G108="max",COUNTIF(G$4:G108,"max"),""))</f>
        <v>27</v>
      </c>
      <c r="I108" s="16">
        <f t="array" ref="I108">IF($G$3=0,IF(G108="min",INDEX($B$4:$B$254,(MATCH(1,($G$4:$G$254="max")*($H$4:$H$254=(H108-1)),0))),""),IF($G$3=1,IF(G108="min",INDEX($B$4:$B$254,(MATCH(1,($G$4:$G$254="max")*($H$4:$H$254=(H108)),0))),""),""))</f>
        <v>1261962.852866248</v>
      </c>
      <c r="J108" s="75">
        <f t="shared" si="19"/>
        <v>-11736.254531656159</v>
      </c>
      <c r="K108" s="77">
        <f t="shared" si="20"/>
        <v>-9.3000000000000426E-3</v>
      </c>
      <c r="L108" s="7"/>
      <c r="M108" s="7"/>
      <c r="N108" s="7"/>
      <c r="O108" s="7"/>
      <c r="P108" s="7"/>
      <c r="Q108" s="7"/>
    </row>
    <row r="109" spans="1:17" x14ac:dyDescent="0.3">
      <c r="A109" s="1">
        <f>WORKDAY(A108,1,holiday!$B$2:$B$10)</f>
        <v>38873</v>
      </c>
      <c r="B109" s="16">
        <v>1272480.6317849476</v>
      </c>
      <c r="C109" s="16">
        <f t="shared" si="17"/>
        <v>22254.033450355753</v>
      </c>
      <c r="D109" s="7">
        <f t="shared" si="15"/>
        <v>1.7800000000000014E-2</v>
      </c>
      <c r="E109" s="7">
        <f t="array" ref="E109">PRODUCT(1+$D$4:D109)-1</f>
        <v>0.27248063178494686</v>
      </c>
      <c r="F109">
        <f t="shared" si="16"/>
        <v>0</v>
      </c>
      <c r="G109" t="str">
        <f t="shared" si="18"/>
        <v>max</v>
      </c>
      <c r="H109">
        <f>IF(G109="min",COUNTIF(G$4:G109,"min"),IF(G109="max",COUNTIF(G$4:G109,"max"),""))</f>
        <v>27</v>
      </c>
      <c r="I109" s="16" t="str">
        <f t="array" ref="I109">IF($G$3=0,IF(G109="min",INDEX($B$4:$B$254,(MATCH(1,($G$4:$G$254="max")*($H$4:$H$254=(H109-1)),0))),""),IF($G$3=1,IF(G109="min",INDEX($B$4:$B$254,(MATCH(1,($G$4:$G$254="max")*($H$4:$H$254=(H109)),0))),""),""))</f>
        <v/>
      </c>
      <c r="J109" s="75" t="str">
        <f t="shared" si="19"/>
        <v/>
      </c>
      <c r="K109" s="77" t="str">
        <f t="shared" si="20"/>
        <v/>
      </c>
      <c r="L109" s="7"/>
      <c r="M109" s="7"/>
      <c r="N109" s="7"/>
      <c r="O109" s="7"/>
      <c r="P109" s="7"/>
      <c r="Q109" s="7"/>
    </row>
    <row r="110" spans="1:17" x14ac:dyDescent="0.3">
      <c r="A110" s="1">
        <f>WORKDAY(A109,1,holiday!$B$2:$B$10)</f>
        <v>38874</v>
      </c>
      <c r="B110" s="16">
        <v>1226035.0887247969</v>
      </c>
      <c r="C110" s="16">
        <f t="shared" si="17"/>
        <v>-46445.543060150696</v>
      </c>
      <c r="D110" s="7">
        <f t="shared" si="15"/>
        <v>-3.6500000000000088E-2</v>
      </c>
      <c r="E110" s="7">
        <f t="array" ref="E110">PRODUCT(1+$D$4:D110)-1</f>
        <v>0.22603508872479616</v>
      </c>
      <c r="F110">
        <f t="shared" si="16"/>
        <v>0</v>
      </c>
      <c r="G110" t="str">
        <f t="shared" si="18"/>
        <v/>
      </c>
      <c r="H110" t="str">
        <f>IF(G110="min",COUNTIF(G$4:G110,"min"),IF(G110="max",COUNTIF(G$4:G110,"max"),""))</f>
        <v/>
      </c>
      <c r="I110" s="16" t="str">
        <f t="array" ref="I110">IF($G$3=0,IF(G110="min",INDEX($B$4:$B$254,(MATCH(1,($G$4:$G$254="max")*($H$4:$H$254=(H110-1)),0))),""),IF($G$3=1,IF(G110="min",INDEX($B$4:$B$254,(MATCH(1,($G$4:$G$254="max")*($H$4:$H$254=(H110)),0))),""),""))</f>
        <v/>
      </c>
      <c r="J110" s="75" t="str">
        <f t="shared" si="19"/>
        <v/>
      </c>
      <c r="K110" s="77" t="str">
        <f t="shared" si="20"/>
        <v/>
      </c>
      <c r="L110" s="7"/>
      <c r="M110" s="7"/>
      <c r="N110" s="7"/>
      <c r="O110" s="7"/>
      <c r="P110" s="7"/>
      <c r="Q110" s="7"/>
    </row>
    <row r="111" spans="1:17" x14ac:dyDescent="0.3">
      <c r="A111" s="1">
        <f>WORKDAY(A110,1,holiday!$B$2:$B$10)</f>
        <v>38875</v>
      </c>
      <c r="B111" s="16">
        <v>1215491.1869617635</v>
      </c>
      <c r="C111" s="16">
        <f t="shared" si="17"/>
        <v>-10543.901763033355</v>
      </c>
      <c r="D111" s="7">
        <f t="shared" si="15"/>
        <v>-8.6000000000000833E-3</v>
      </c>
      <c r="E111" s="7">
        <f t="array" ref="E111">PRODUCT(1+$D$4:D111)-1</f>
        <v>0.21549118696176284</v>
      </c>
      <c r="F111">
        <f t="shared" si="16"/>
        <v>0</v>
      </c>
      <c r="G111" t="str">
        <f t="shared" si="18"/>
        <v/>
      </c>
      <c r="H111" t="str">
        <f>IF(G111="min",COUNTIF(G$4:G111,"min"),IF(G111="max",COUNTIF(G$4:G111,"max"),""))</f>
        <v/>
      </c>
      <c r="I111" s="16" t="str">
        <f t="array" ref="I111">IF($G$3=0,IF(G111="min",INDEX($B$4:$B$254,(MATCH(1,($G$4:$G$254="max")*($H$4:$H$254=(H111-1)),0))),""),IF($G$3=1,IF(G111="min",INDEX($B$4:$B$254,(MATCH(1,($G$4:$G$254="max")*($H$4:$H$254=(H111)),0))),""),""))</f>
        <v/>
      </c>
      <c r="J111" s="75" t="str">
        <f t="shared" si="19"/>
        <v/>
      </c>
      <c r="K111" s="77" t="str">
        <f t="shared" si="20"/>
        <v/>
      </c>
      <c r="L111" s="7"/>
      <c r="M111" s="7"/>
      <c r="N111" s="7"/>
      <c r="O111" s="7"/>
      <c r="P111" s="7"/>
      <c r="Q111" s="7"/>
    </row>
    <row r="112" spans="1:17" x14ac:dyDescent="0.3">
      <c r="A112" s="1">
        <f>WORKDAY(A111,1,holiday!$B$2:$B$10)</f>
        <v>38876</v>
      </c>
      <c r="B112" s="16">
        <v>1199325.1541751721</v>
      </c>
      <c r="C112" s="16">
        <f t="shared" si="17"/>
        <v>-16166.032786591444</v>
      </c>
      <c r="D112" s="7">
        <f t="shared" si="15"/>
        <v>-1.3299999999999991E-2</v>
      </c>
      <c r="E112" s="7">
        <f t="array" ref="E112">PRODUCT(1+$D$4:D112)-1</f>
        <v>0.19932515417517149</v>
      </c>
      <c r="F112">
        <f t="shared" si="16"/>
        <v>0</v>
      </c>
      <c r="G112" t="str">
        <f t="shared" si="18"/>
        <v/>
      </c>
      <c r="H112" t="str">
        <f>IF(G112="min",COUNTIF(G$4:G112,"min"),IF(G112="max",COUNTIF(G$4:G112,"max"),""))</f>
        <v/>
      </c>
      <c r="I112" s="16" t="str">
        <f t="array" ref="I112">IF($G$3=0,IF(G112="min",INDEX($B$4:$B$254,(MATCH(1,($G$4:$G$254="max")*($H$4:$H$254=(H112-1)),0))),""),IF($G$3=1,IF(G112="min",INDEX($B$4:$B$254,(MATCH(1,($G$4:$G$254="max")*($H$4:$H$254=(H112)),0))),""),""))</f>
        <v/>
      </c>
      <c r="J112" s="75" t="str">
        <f t="shared" si="19"/>
        <v/>
      </c>
      <c r="K112" s="77" t="str">
        <f t="shared" si="20"/>
        <v/>
      </c>
      <c r="L112" s="7"/>
      <c r="M112" s="7"/>
      <c r="N112" s="7"/>
      <c r="O112" s="7"/>
      <c r="P112" s="7"/>
      <c r="Q112" s="7"/>
    </row>
    <row r="113" spans="1:17" x14ac:dyDescent="0.3">
      <c r="A113" s="1">
        <f>WORKDAY(A112,1,holiday!$B$2:$B$10)</f>
        <v>38877</v>
      </c>
      <c r="B113" s="16">
        <v>1162266.0069111593</v>
      </c>
      <c r="C113" s="16">
        <f t="shared" si="17"/>
        <v>-37059.147264012834</v>
      </c>
      <c r="D113" s="7">
        <f t="shared" si="15"/>
        <v>-3.0900000000000014E-2</v>
      </c>
      <c r="E113" s="7">
        <f t="array" ref="E113">PRODUCT(1+$D$4:D113)-1</f>
        <v>0.16226600691115856</v>
      </c>
      <c r="F113">
        <f t="shared" si="16"/>
        <v>0</v>
      </c>
      <c r="G113" t="str">
        <f t="shared" si="18"/>
        <v>min</v>
      </c>
      <c r="H113">
        <f>IF(G113="min",COUNTIF(G$4:G113,"min"),IF(G113="max",COUNTIF(G$4:G113,"max"),""))</f>
        <v>28</v>
      </c>
      <c r="I113" s="16">
        <f t="array" ref="I113">IF($G$3=0,IF(G113="min",INDEX($B$4:$B$254,(MATCH(1,($G$4:$G$254="max")*($H$4:$H$254=(H113-1)),0))),""),IF($G$3=1,IF(G113="min",INDEX($B$4:$B$254,(MATCH(1,($G$4:$G$254="max")*($H$4:$H$254=(H113)),0))),""),""))</f>
        <v>1272480.6317849476</v>
      </c>
      <c r="J113" s="75">
        <f t="shared" si="19"/>
        <v>-110214.62487378833</v>
      </c>
      <c r="K113" s="77">
        <f t="shared" si="20"/>
        <v>-8.6613990123517157E-2</v>
      </c>
      <c r="L113" s="7"/>
      <c r="M113" s="7"/>
      <c r="N113" s="7"/>
      <c r="O113" s="7"/>
      <c r="P113" s="7"/>
      <c r="Q113" s="7"/>
    </row>
    <row r="114" spans="1:17" x14ac:dyDescent="0.3">
      <c r="A114" s="1">
        <f>WORKDAY(A113,1,holiday!$B$2:$B$10)</f>
        <v>38880</v>
      </c>
      <c r="B114" s="16">
        <v>1217241.1890380571</v>
      </c>
      <c r="C114" s="16">
        <f t="shared" si="17"/>
        <v>54975.182126897853</v>
      </c>
      <c r="D114" s="7">
        <f t="shared" si="15"/>
        <v>4.7300000000000016E-2</v>
      </c>
      <c r="E114" s="7">
        <f t="array" ref="E114">PRODUCT(1+$D$4:D114)-1</f>
        <v>0.21724118903805656</v>
      </c>
      <c r="F114">
        <f t="shared" si="16"/>
        <v>0</v>
      </c>
      <c r="G114" t="str">
        <f t="shared" si="18"/>
        <v>max</v>
      </c>
      <c r="H114">
        <f>IF(G114="min",COUNTIF(G$4:G114,"min"),IF(G114="max",COUNTIF(G$4:G114,"max"),""))</f>
        <v>28</v>
      </c>
      <c r="I114" s="16" t="str">
        <f t="array" ref="I114">IF($G$3=0,IF(G114="min",INDEX($B$4:$B$254,(MATCH(1,($G$4:$G$254="max")*($H$4:$H$254=(H114-1)),0))),""),IF($G$3=1,IF(G114="min",INDEX($B$4:$B$254,(MATCH(1,($G$4:$G$254="max")*($H$4:$H$254=(H114)),0))),""),""))</f>
        <v/>
      </c>
      <c r="J114" s="75" t="str">
        <f t="shared" si="19"/>
        <v/>
      </c>
      <c r="K114" s="77" t="str">
        <f t="shared" si="20"/>
        <v/>
      </c>
      <c r="L114" s="7"/>
      <c r="M114" s="7"/>
      <c r="N114" s="7"/>
      <c r="O114" s="7"/>
      <c r="P114" s="7"/>
      <c r="Q114" s="7"/>
    </row>
    <row r="115" spans="1:17" x14ac:dyDescent="0.3">
      <c r="A115" s="1">
        <f>WORKDAY(A114,1,holiday!$B$2:$B$10)</f>
        <v>38881</v>
      </c>
      <c r="B115" s="16">
        <v>1199104.29532139</v>
      </c>
      <c r="C115" s="16">
        <f t="shared" si="17"/>
        <v>-18136.89371666708</v>
      </c>
      <c r="D115" s="7">
        <f t="shared" si="15"/>
        <v>-1.4900000000000024E-2</v>
      </c>
      <c r="E115" s="7">
        <f t="array" ref="E115">PRODUCT(1+$D$4:D115)-1</f>
        <v>0.19910429532138951</v>
      </c>
      <c r="F115">
        <f t="shared" si="16"/>
        <v>0</v>
      </c>
      <c r="G115" t="str">
        <f t="shared" si="18"/>
        <v>min</v>
      </c>
      <c r="H115">
        <f>IF(G115="min",COUNTIF(G$4:G115,"min"),IF(G115="max",COUNTIF(G$4:G115,"max"),""))</f>
        <v>29</v>
      </c>
      <c r="I115" s="16">
        <f t="array" ref="I115">IF($G$3=0,IF(G115="min",INDEX($B$4:$B$254,(MATCH(1,($G$4:$G$254="max")*($H$4:$H$254=(H115-1)),0))),""),IF($G$3=1,IF(G115="min",INDEX($B$4:$B$254,(MATCH(1,($G$4:$G$254="max")*($H$4:$H$254=(H115)),0))),""),""))</f>
        <v>1217241.1890380571</v>
      </c>
      <c r="J115" s="75">
        <f t="shared" si="19"/>
        <v>-18136.89371666708</v>
      </c>
      <c r="K115" s="77">
        <f t="shared" si="20"/>
        <v>-1.4900000000000024E-2</v>
      </c>
      <c r="L115" s="7"/>
      <c r="M115" s="7"/>
      <c r="N115" s="7"/>
      <c r="O115" s="7"/>
      <c r="P115" s="7"/>
      <c r="Q115" s="7"/>
    </row>
    <row r="116" spans="1:17" x14ac:dyDescent="0.3">
      <c r="A116" s="1">
        <f>WORKDAY(A115,1,holiday!$B$2:$B$10)</f>
        <v>38882</v>
      </c>
      <c r="B116" s="16">
        <v>1244430.4376845385</v>
      </c>
      <c r="C116" s="16">
        <f t="shared" si="17"/>
        <v>45326.142363148509</v>
      </c>
      <c r="D116" s="7">
        <f t="shared" si="15"/>
        <v>3.7799999999999973E-2</v>
      </c>
      <c r="E116" s="7">
        <f t="array" ref="E116">PRODUCT(1+$D$4:D116)-1</f>
        <v>0.24443043768453809</v>
      </c>
      <c r="F116">
        <f t="shared" si="16"/>
        <v>0</v>
      </c>
      <c r="G116" t="str">
        <f t="shared" si="18"/>
        <v>max</v>
      </c>
      <c r="H116">
        <f>IF(G116="min",COUNTIF(G$4:G116,"min"),IF(G116="max",COUNTIF(G$4:G116,"max"),""))</f>
        <v>29</v>
      </c>
      <c r="I116" s="16" t="str">
        <f t="array" ref="I116">IF($G$3=0,IF(G116="min",INDEX($B$4:$B$254,(MATCH(1,($G$4:$G$254="max")*($H$4:$H$254=(H116-1)),0))),""),IF($G$3=1,IF(G116="min",INDEX($B$4:$B$254,(MATCH(1,($G$4:$G$254="max")*($H$4:$H$254=(H116)),0))),""),""))</f>
        <v/>
      </c>
      <c r="J116" s="75" t="str">
        <f t="shared" si="19"/>
        <v/>
      </c>
      <c r="K116" s="77" t="str">
        <f t="shared" si="20"/>
        <v/>
      </c>
      <c r="L116" s="7"/>
      <c r="M116" s="7"/>
      <c r="N116" s="7"/>
      <c r="O116" s="7"/>
      <c r="P116" s="7"/>
      <c r="Q116" s="7"/>
    </row>
    <row r="117" spans="1:17" x14ac:dyDescent="0.3">
      <c r="A117" s="1">
        <f>WORKDAY(A116,1,holiday!$B$2:$B$10)</f>
        <v>38883</v>
      </c>
      <c r="B117" s="16">
        <v>1205106.4358537071</v>
      </c>
      <c r="C117" s="16">
        <f t="shared" si="17"/>
        <v>-39324.001830831403</v>
      </c>
      <c r="D117" s="7">
        <f t="shared" si="15"/>
        <v>-3.1599999999999989E-2</v>
      </c>
      <c r="E117" s="7">
        <f t="array" ref="E117">PRODUCT(1+$D$4:D117)-1</f>
        <v>0.20510643585370669</v>
      </c>
      <c r="F117">
        <f t="shared" si="16"/>
        <v>0</v>
      </c>
      <c r="G117" t="str">
        <f t="shared" si="18"/>
        <v/>
      </c>
      <c r="H117" t="str">
        <f>IF(G117="min",COUNTIF(G$4:G117,"min"),IF(G117="max",COUNTIF(G$4:G117,"max"),""))</f>
        <v/>
      </c>
      <c r="I117" s="16" t="str">
        <f t="array" ref="I117">IF($G$3=0,IF(G117="min",INDEX($B$4:$B$254,(MATCH(1,($G$4:$G$254="max")*($H$4:$H$254=(H117-1)),0))),""),IF($G$3=1,IF(G117="min",INDEX($B$4:$B$254,(MATCH(1,($G$4:$G$254="max")*($H$4:$H$254=(H117)),0))),""),""))</f>
        <v/>
      </c>
      <c r="J117" s="75" t="str">
        <f t="shared" si="19"/>
        <v/>
      </c>
      <c r="K117" s="77" t="str">
        <f t="shared" si="20"/>
        <v/>
      </c>
      <c r="L117" s="7"/>
      <c r="M117" s="7"/>
      <c r="N117" s="7"/>
      <c r="O117" s="7"/>
      <c r="P117" s="7"/>
      <c r="Q117" s="7"/>
    </row>
    <row r="118" spans="1:17" x14ac:dyDescent="0.3">
      <c r="A118" s="1">
        <f>WORKDAY(A117,1,holiday!$B$2:$B$10)</f>
        <v>38884</v>
      </c>
      <c r="B118" s="16">
        <v>1169917.3279267789</v>
      </c>
      <c r="C118" s="16">
        <f t="shared" si="17"/>
        <v>-35189.107926928205</v>
      </c>
      <c r="D118" s="7">
        <f t="shared" si="15"/>
        <v>-2.9199999999999966E-2</v>
      </c>
      <c r="E118" s="7">
        <f t="array" ref="E118">PRODUCT(1+$D$4:D118)-1</f>
        <v>0.16991732792677849</v>
      </c>
      <c r="F118">
        <f t="shared" si="16"/>
        <v>0</v>
      </c>
      <c r="G118" t="str">
        <f t="shared" si="18"/>
        <v/>
      </c>
      <c r="H118" t="str">
        <f>IF(G118="min",COUNTIF(G$4:G118,"min"),IF(G118="max",COUNTIF(G$4:G118,"max"),""))</f>
        <v/>
      </c>
      <c r="I118" s="16" t="str">
        <f t="array" ref="I118">IF($G$3=0,IF(G118="min",INDEX($B$4:$B$254,(MATCH(1,($G$4:$G$254="max")*($H$4:$H$254=(H118-1)),0))),""),IF($G$3=1,IF(G118="min",INDEX($B$4:$B$254,(MATCH(1,($G$4:$G$254="max")*($H$4:$H$254=(H118)),0))),""),""))</f>
        <v/>
      </c>
      <c r="J118" s="75" t="str">
        <f t="shared" si="19"/>
        <v/>
      </c>
      <c r="K118" s="77" t="str">
        <f t="shared" si="20"/>
        <v/>
      </c>
      <c r="L118" s="7"/>
      <c r="M118" s="7"/>
      <c r="N118" s="7"/>
      <c r="O118" s="7"/>
      <c r="P118" s="7"/>
      <c r="Q118" s="7"/>
    </row>
    <row r="119" spans="1:17" x14ac:dyDescent="0.3">
      <c r="A119" s="1">
        <f>WORKDAY(A118,1,holiday!$B$2:$B$10)</f>
        <v>38887</v>
      </c>
      <c r="B119" s="16">
        <v>1116920.0729716958</v>
      </c>
      <c r="C119" s="16">
        <f t="shared" si="17"/>
        <v>-52997.254955083132</v>
      </c>
      <c r="D119" s="7">
        <f t="shared" si="15"/>
        <v>-4.5300000000000042E-2</v>
      </c>
      <c r="E119" s="7">
        <f t="array" ref="E119">PRODUCT(1+$D$4:D119)-1</f>
        <v>0.11692007297169549</v>
      </c>
      <c r="F119">
        <f t="shared" si="16"/>
        <v>0</v>
      </c>
      <c r="G119" t="str">
        <f t="shared" si="18"/>
        <v/>
      </c>
      <c r="H119" t="str">
        <f>IF(G119="min",COUNTIF(G$4:G119,"min"),IF(G119="max",COUNTIF(G$4:G119,"max"),""))</f>
        <v/>
      </c>
      <c r="I119" s="16" t="str">
        <f t="array" ref="I119">IF($G$3=0,IF(G119="min",INDEX($B$4:$B$254,(MATCH(1,($G$4:$G$254="max")*($H$4:$H$254=(H119-1)),0))),""),IF($G$3=1,IF(G119="min",INDEX($B$4:$B$254,(MATCH(1,($G$4:$G$254="max")*($H$4:$H$254=(H119)),0))),""),""))</f>
        <v/>
      </c>
      <c r="J119" s="75" t="str">
        <f t="shared" si="19"/>
        <v/>
      </c>
      <c r="K119" s="77" t="str">
        <f t="shared" si="20"/>
        <v/>
      </c>
      <c r="L119" s="7"/>
      <c r="M119" s="7"/>
      <c r="N119" s="7"/>
      <c r="O119" s="7"/>
      <c r="P119" s="7"/>
      <c r="Q119" s="7"/>
    </row>
    <row r="120" spans="1:17" x14ac:dyDescent="0.3">
      <c r="A120" s="1">
        <f>WORKDAY(A119,1,holiday!$B$2:$B$10)</f>
        <v>38888</v>
      </c>
      <c r="B120" s="16">
        <v>1066546.9776806724</v>
      </c>
      <c r="C120" s="16">
        <f t="shared" si="17"/>
        <v>-50373.095291023375</v>
      </c>
      <c r="D120" s="7">
        <f t="shared" si="15"/>
        <v>-4.5099999999999904E-2</v>
      </c>
      <c r="E120" s="7">
        <f t="array" ref="E120">PRODUCT(1+$D$4:D120)-1</f>
        <v>6.6546977680672192E-2</v>
      </c>
      <c r="F120">
        <f t="shared" si="16"/>
        <v>0</v>
      </c>
      <c r="G120" t="str">
        <f t="shared" si="18"/>
        <v>min</v>
      </c>
      <c r="H120">
        <f>IF(G120="min",COUNTIF(G$4:G120,"min"),IF(G120="max",COUNTIF(G$4:G120,"max"),""))</f>
        <v>30</v>
      </c>
      <c r="I120" s="16">
        <f t="array" ref="I120">IF($G$3=0,IF(G120="min",INDEX($B$4:$B$254,(MATCH(1,($G$4:$G$254="max")*($H$4:$H$254=(H120-1)),0))),""),IF($G$3=1,IF(G120="min",INDEX($B$4:$B$254,(MATCH(1,($G$4:$G$254="max")*($H$4:$H$254=(H120)),0))),""),""))</f>
        <v>1244430.4376845385</v>
      </c>
      <c r="J120" s="75">
        <f t="shared" si="19"/>
        <v>-177883.46000386612</v>
      </c>
      <c r="K120" s="77">
        <f t="shared" si="20"/>
        <v>-0.1429436749673583</v>
      </c>
      <c r="L120" s="7"/>
      <c r="M120" s="7"/>
      <c r="N120" s="7"/>
      <c r="O120" s="7"/>
      <c r="P120" s="7"/>
      <c r="Q120" s="7"/>
    </row>
    <row r="121" spans="1:17" x14ac:dyDescent="0.3">
      <c r="A121" s="1">
        <f>WORKDAY(A120,1,holiday!$B$2:$B$10)</f>
        <v>38889</v>
      </c>
      <c r="B121" s="16">
        <v>1076465.8645731027</v>
      </c>
      <c r="C121" s="16">
        <f t="shared" si="17"/>
        <v>9918.8868924302515</v>
      </c>
      <c r="D121" s="7">
        <f t="shared" si="15"/>
        <v>9.2999999999999975E-3</v>
      </c>
      <c r="E121" s="7">
        <f t="array" ref="E121">PRODUCT(1+$D$4:D121)-1</f>
        <v>7.6465864573102449E-2</v>
      </c>
      <c r="F121">
        <f t="shared" si="16"/>
        <v>0</v>
      </c>
      <c r="G121" t="str">
        <f t="shared" si="18"/>
        <v/>
      </c>
      <c r="H121" t="str">
        <f>IF(G121="min",COUNTIF(G$4:G121,"min"),IF(G121="max",COUNTIF(G$4:G121,"max"),""))</f>
        <v/>
      </c>
      <c r="I121" s="16" t="str">
        <f t="array" ref="I121">IF($G$3=0,IF(G121="min",INDEX($B$4:$B$254,(MATCH(1,($G$4:$G$254="max")*($H$4:$H$254=(H121-1)),0))),""),IF($G$3=1,IF(G121="min",INDEX($B$4:$B$254,(MATCH(1,($G$4:$G$254="max")*($H$4:$H$254=(H121)),0))),""),""))</f>
        <v/>
      </c>
      <c r="J121" s="75" t="str">
        <f t="shared" si="19"/>
        <v/>
      </c>
      <c r="K121" s="77" t="str">
        <f t="shared" si="20"/>
        <v/>
      </c>
      <c r="L121" s="7"/>
      <c r="M121" s="7"/>
      <c r="N121" s="7"/>
      <c r="O121" s="7"/>
      <c r="P121" s="7"/>
      <c r="Q121" s="7"/>
    </row>
    <row r="122" spans="1:17" x14ac:dyDescent="0.3">
      <c r="A122" s="1">
        <f>WORKDAY(A121,1,holiday!$B$2:$B$10)</f>
        <v>38890</v>
      </c>
      <c r="B122" s="16">
        <v>1119201.5593966548</v>
      </c>
      <c r="C122" s="16">
        <f t="shared" si="17"/>
        <v>42735.694823552156</v>
      </c>
      <c r="D122" s="7">
        <f t="shared" si="15"/>
        <v>3.9699999999999978E-2</v>
      </c>
      <c r="E122" s="7">
        <f t="array" ref="E122">PRODUCT(1+$D$4:D122)-1</f>
        <v>0.11920155939665467</v>
      </c>
      <c r="F122">
        <f t="shared" si="16"/>
        <v>0</v>
      </c>
      <c r="G122" t="str">
        <f t="shared" si="18"/>
        <v>max</v>
      </c>
      <c r="H122">
        <f>IF(G122="min",COUNTIF(G$4:G122,"min"),IF(G122="max",COUNTIF(G$4:G122,"max"),""))</f>
        <v>30</v>
      </c>
      <c r="I122" s="16" t="str">
        <f t="array" ref="I122">IF($G$3=0,IF(G122="min",INDEX($B$4:$B$254,(MATCH(1,($G$4:$G$254="max")*($H$4:$H$254=(H122-1)),0))),""),IF($G$3=1,IF(G122="min",INDEX($B$4:$B$254,(MATCH(1,($G$4:$G$254="max")*($H$4:$H$254=(H122)),0))),""),""))</f>
        <v/>
      </c>
      <c r="J122" s="75" t="str">
        <f t="shared" si="19"/>
        <v/>
      </c>
      <c r="K122" s="77" t="str">
        <f t="shared" si="20"/>
        <v/>
      </c>
      <c r="L122" s="7"/>
      <c r="M122" s="7"/>
      <c r="N122" s="7"/>
      <c r="O122" s="7"/>
      <c r="P122" s="7"/>
      <c r="Q122" s="7"/>
    </row>
    <row r="123" spans="1:17" x14ac:dyDescent="0.3">
      <c r="A123" s="1">
        <f>WORKDAY(A122,1,holiday!$B$2:$B$10)</f>
        <v>38891</v>
      </c>
      <c r="B123" s="16">
        <v>1078798.3831024356</v>
      </c>
      <c r="C123" s="16">
        <f t="shared" si="17"/>
        <v>-40403.176294219214</v>
      </c>
      <c r="D123" s="7">
        <f t="shared" si="15"/>
        <v>-3.6099999999999979E-2</v>
      </c>
      <c r="E123" s="7">
        <f t="array" ref="E123">PRODUCT(1+$D$4:D123)-1</f>
        <v>7.8798383102435476E-2</v>
      </c>
      <c r="F123">
        <f t="shared" si="16"/>
        <v>0</v>
      </c>
      <c r="G123" t="str">
        <f t="shared" si="18"/>
        <v/>
      </c>
      <c r="H123" t="str">
        <f>IF(G123="min",COUNTIF(G$4:G123,"min"),IF(G123="max",COUNTIF(G$4:G123,"max"),""))</f>
        <v/>
      </c>
      <c r="I123" s="16" t="str">
        <f t="array" ref="I123">IF($G$3=0,IF(G123="min",INDEX($B$4:$B$254,(MATCH(1,($G$4:$G$254="max")*($H$4:$H$254=(H123-1)),0))),""),IF($G$3=1,IF(G123="min",INDEX($B$4:$B$254,(MATCH(1,($G$4:$G$254="max")*($H$4:$H$254=(H123)),0))),""),""))</f>
        <v/>
      </c>
      <c r="J123" s="75" t="str">
        <f t="shared" si="19"/>
        <v/>
      </c>
      <c r="K123" s="77" t="str">
        <f t="shared" si="20"/>
        <v/>
      </c>
      <c r="L123" s="7"/>
      <c r="M123" s="7"/>
      <c r="N123" s="7"/>
      <c r="O123" s="7"/>
      <c r="P123" s="7"/>
      <c r="Q123" s="7"/>
    </row>
    <row r="124" spans="1:17" x14ac:dyDescent="0.3">
      <c r="A124" s="1">
        <f>WORKDAY(A123,1,holiday!$B$2:$B$10)</f>
        <v>38894</v>
      </c>
      <c r="B124" s="16">
        <v>1060674.5702663148</v>
      </c>
      <c r="C124" s="16">
        <f t="shared" si="17"/>
        <v>-18123.812836120836</v>
      </c>
      <c r="D124" s="7">
        <f t="shared" si="15"/>
        <v>-1.6799999999999923E-2</v>
      </c>
      <c r="E124" s="7">
        <f t="array" ref="E124">PRODUCT(1+$D$4:D124)-1</f>
        <v>6.0674570266314731E-2</v>
      </c>
      <c r="F124">
        <f t="shared" si="16"/>
        <v>0</v>
      </c>
      <c r="G124" t="str">
        <f t="shared" si="18"/>
        <v/>
      </c>
      <c r="H124" t="str">
        <f>IF(G124="min",COUNTIF(G$4:G124,"min"),IF(G124="max",COUNTIF(G$4:G124,"max"),""))</f>
        <v/>
      </c>
      <c r="I124" s="16" t="str">
        <f t="array" ref="I124">IF($G$3=0,IF(G124="min",INDEX($B$4:$B$254,(MATCH(1,($G$4:$G$254="max")*($H$4:$H$254=(H124-1)),0))),""),IF($G$3=1,IF(G124="min",INDEX($B$4:$B$254,(MATCH(1,($G$4:$G$254="max")*($H$4:$H$254=(H124)),0))),""),""))</f>
        <v/>
      </c>
      <c r="J124" s="75" t="str">
        <f t="shared" si="19"/>
        <v/>
      </c>
      <c r="K124" s="77" t="str">
        <f t="shared" si="20"/>
        <v/>
      </c>
      <c r="L124" s="7"/>
      <c r="M124" s="7"/>
      <c r="N124" s="7"/>
      <c r="O124" s="7"/>
      <c r="P124" s="7"/>
      <c r="Q124" s="7"/>
    </row>
    <row r="125" spans="1:17" x14ac:dyDescent="0.3">
      <c r="A125" s="1">
        <f>WORKDAY(A124,1,holiday!$B$2:$B$10)</f>
        <v>38895</v>
      </c>
      <c r="B125" s="16">
        <v>1008277.2464951589</v>
      </c>
      <c r="C125" s="16">
        <f t="shared" si="17"/>
        <v>-52397.323771155905</v>
      </c>
      <c r="D125" s="7">
        <f t="shared" si="15"/>
        <v>-4.9399999999999958E-2</v>
      </c>
      <c r="E125" s="7">
        <f t="array" ref="E125">PRODUCT(1+$D$4:D125)-1</f>
        <v>8.2772464951588187E-3</v>
      </c>
      <c r="F125">
        <f t="shared" si="16"/>
        <v>0</v>
      </c>
      <c r="G125" t="str">
        <f t="shared" si="18"/>
        <v/>
      </c>
      <c r="H125" t="str">
        <f>IF(G125="min",COUNTIF(G$4:G125,"min"),IF(G125="max",COUNTIF(G$4:G125,"max"),""))</f>
        <v/>
      </c>
      <c r="I125" s="16" t="str">
        <f t="array" ref="I125">IF($G$3=0,IF(G125="min",INDEX($B$4:$B$254,(MATCH(1,($G$4:$G$254="max")*($H$4:$H$254=(H125-1)),0))),""),IF($G$3=1,IF(G125="min",INDEX($B$4:$B$254,(MATCH(1,($G$4:$G$254="max")*($H$4:$H$254=(H125)),0))),""),""))</f>
        <v/>
      </c>
      <c r="J125" s="75" t="str">
        <f t="shared" si="19"/>
        <v/>
      </c>
      <c r="K125" s="77" t="str">
        <f t="shared" si="20"/>
        <v/>
      </c>
      <c r="L125" s="7"/>
      <c r="M125" s="7"/>
      <c r="N125" s="7"/>
      <c r="O125" s="7"/>
      <c r="P125" s="7"/>
      <c r="Q125" s="7"/>
    </row>
    <row r="126" spans="1:17" x14ac:dyDescent="0.3">
      <c r="A126" s="1">
        <f>WORKDAY(A125,1,holiday!$B$2:$B$10)</f>
        <v>38896</v>
      </c>
      <c r="B126" s="16">
        <v>993858.88187027816</v>
      </c>
      <c r="C126" s="16">
        <f t="shared" si="17"/>
        <v>-14418.36462488072</v>
      </c>
      <c r="D126" s="7">
        <f t="shared" si="15"/>
        <v>-1.4299999999999948E-2</v>
      </c>
      <c r="E126" s="7">
        <f t="array" ref="E126">PRODUCT(1+$D$4:D126)-1</f>
        <v>-6.1411181297219564E-3</v>
      </c>
      <c r="F126">
        <f t="shared" si="16"/>
        <v>0</v>
      </c>
      <c r="G126" t="str">
        <f t="shared" si="18"/>
        <v/>
      </c>
      <c r="H126" t="str">
        <f>IF(G126="min",COUNTIF(G$4:G126,"min"),IF(G126="max",COUNTIF(G$4:G126,"max"),""))</f>
        <v/>
      </c>
      <c r="I126" s="16" t="str">
        <f t="array" ref="I126">IF($G$3=0,IF(G126="min",INDEX($B$4:$B$254,(MATCH(1,($G$4:$G$254="max")*($H$4:$H$254=(H126-1)),0))),""),IF($G$3=1,IF(G126="min",INDEX($B$4:$B$254,(MATCH(1,($G$4:$G$254="max")*($H$4:$H$254=(H126)),0))),""),""))</f>
        <v/>
      </c>
      <c r="J126" s="75" t="str">
        <f t="shared" si="19"/>
        <v/>
      </c>
      <c r="K126" s="77" t="str">
        <f t="shared" si="20"/>
        <v/>
      </c>
      <c r="L126" s="7"/>
      <c r="M126" s="7"/>
      <c r="N126" s="7"/>
      <c r="O126" s="7"/>
      <c r="P126" s="7"/>
      <c r="Q126" s="7"/>
    </row>
    <row r="127" spans="1:17" x14ac:dyDescent="0.3">
      <c r="A127" s="1">
        <f>WORKDAY(A126,1,holiday!$B$2:$B$10)</f>
        <v>38897</v>
      </c>
      <c r="B127" s="16">
        <v>953607.59715453186</v>
      </c>
      <c r="C127" s="16">
        <f t="shared" si="17"/>
        <v>-40251.284715746297</v>
      </c>
      <c r="D127" s="7">
        <f t="shared" si="15"/>
        <v>-4.0500000000000029E-2</v>
      </c>
      <c r="E127" s="7">
        <f t="array" ref="E127">PRODUCT(1+$D$4:D127)-1</f>
        <v>-4.6392402845468195E-2</v>
      </c>
      <c r="F127">
        <f t="shared" si="16"/>
        <v>0</v>
      </c>
      <c r="G127" t="str">
        <f t="shared" si="18"/>
        <v/>
      </c>
      <c r="H127" t="str">
        <f>IF(G127="min",COUNTIF(G$4:G127,"min"),IF(G127="max",COUNTIF(G$4:G127,"max"),""))</f>
        <v/>
      </c>
      <c r="I127" s="16" t="str">
        <f t="array" ref="I127">IF($G$3=0,IF(G127="min",INDEX($B$4:$B$254,(MATCH(1,($G$4:$G$254="max")*($H$4:$H$254=(H127-1)),0))),""),IF($G$3=1,IF(G127="min",INDEX($B$4:$B$254,(MATCH(1,($G$4:$G$254="max")*($H$4:$H$254=(H127)),0))),""),""))</f>
        <v/>
      </c>
      <c r="J127" s="75" t="str">
        <f t="shared" si="19"/>
        <v/>
      </c>
      <c r="K127" s="77" t="str">
        <f t="shared" si="20"/>
        <v/>
      </c>
      <c r="L127" s="7"/>
      <c r="M127" s="7"/>
      <c r="N127" s="7"/>
      <c r="O127" s="7"/>
      <c r="P127" s="7"/>
      <c r="Q127" s="7"/>
    </row>
    <row r="128" spans="1:17" x14ac:dyDescent="0.3">
      <c r="A128" s="1">
        <f>WORKDAY(A127,1,holiday!$B$2:$B$10)</f>
        <v>38898</v>
      </c>
      <c r="B128" s="16">
        <v>920326.69201383868</v>
      </c>
      <c r="C128" s="16">
        <f t="shared" si="17"/>
        <v>-33280.905140693183</v>
      </c>
      <c r="D128" s="7">
        <f t="shared" si="15"/>
        <v>-3.4900000000000021E-2</v>
      </c>
      <c r="E128" s="7">
        <f t="array" ref="E128">PRODUCT(1+$D$4:D128)-1</f>
        <v>-7.9673307986161346E-2</v>
      </c>
      <c r="F128">
        <f t="shared" si="16"/>
        <v>6</v>
      </c>
      <c r="G128" t="str">
        <f t="shared" si="18"/>
        <v>min</v>
      </c>
      <c r="H128">
        <f>IF(G128="min",COUNTIF(G$4:G128,"min"),IF(G128="max",COUNTIF(G$4:G128,"max"),""))</f>
        <v>31</v>
      </c>
      <c r="I128" s="16">
        <f t="array" ref="I128">IF($G$3=0,IF(G128="min",INDEX($B$4:$B$254,(MATCH(1,($G$4:$G$254="max")*($H$4:$H$254=(H128-1)),0))),""),IF($G$3=1,IF(G128="min",INDEX($B$4:$B$254,(MATCH(1,($G$4:$G$254="max")*($H$4:$H$254=(H128)),0))),""),""))</f>
        <v>1119201.5593966548</v>
      </c>
      <c r="J128" s="75">
        <f t="shared" si="19"/>
        <v>-198874.86738281616</v>
      </c>
      <c r="K128" s="77">
        <f t="shared" si="20"/>
        <v>-0.17769352241612912</v>
      </c>
      <c r="L128" s="7"/>
      <c r="M128" s="7"/>
      <c r="N128" s="7"/>
      <c r="O128" s="7"/>
      <c r="P128" s="7"/>
      <c r="Q128" s="7"/>
    </row>
    <row r="129" spans="1:17" x14ac:dyDescent="0.3">
      <c r="A129" s="1">
        <f>WORKDAY(A128,1,holiday!$B$2:$B$10)</f>
        <v>38901</v>
      </c>
      <c r="B129" s="16">
        <v>926676.94618873415</v>
      </c>
      <c r="C129" s="16">
        <f t="shared" si="17"/>
        <v>6350.2541748954682</v>
      </c>
      <c r="D129" s="7">
        <f t="shared" si="15"/>
        <v>6.8999999999999799E-3</v>
      </c>
      <c r="E129" s="7">
        <f t="array" ref="E129">PRODUCT(1+$D$4:D129)-1</f>
        <v>-7.3323053811265915E-2</v>
      </c>
      <c r="F129">
        <f t="shared" si="16"/>
        <v>0</v>
      </c>
      <c r="G129" t="str">
        <f t="shared" si="18"/>
        <v/>
      </c>
      <c r="H129" t="str">
        <f>IF(G129="min",COUNTIF(G$4:G129,"min"),IF(G129="max",COUNTIF(G$4:G129,"max"),""))</f>
        <v/>
      </c>
      <c r="I129" s="16" t="str">
        <f t="array" ref="I129">IF($G$3=0,IF(G129="min",INDEX($B$4:$B$254,(MATCH(1,($G$4:$G$254="max")*($H$4:$H$254=(H129-1)),0))),""),IF($G$3=1,IF(G129="min",INDEX($B$4:$B$254,(MATCH(1,($G$4:$G$254="max")*($H$4:$H$254=(H129)),0))),""),""))</f>
        <v/>
      </c>
      <c r="J129" s="75" t="str">
        <f t="shared" si="19"/>
        <v/>
      </c>
      <c r="K129" s="77" t="str">
        <f t="shared" si="20"/>
        <v/>
      </c>
      <c r="L129" s="7"/>
      <c r="M129" s="7"/>
      <c r="N129" s="7"/>
      <c r="O129" s="7"/>
      <c r="P129" s="7"/>
      <c r="Q129" s="7"/>
    </row>
    <row r="130" spans="1:17" x14ac:dyDescent="0.3">
      <c r="A130" s="1">
        <f>WORKDAY(A129,1,holiday!$B$2:$B$10)</f>
        <v>38903</v>
      </c>
      <c r="B130" s="16">
        <v>961705.33475466829</v>
      </c>
      <c r="C130" s="16">
        <f t="shared" si="17"/>
        <v>35028.388565934147</v>
      </c>
      <c r="D130" s="7">
        <f t="shared" si="15"/>
        <v>3.7799999999999993E-2</v>
      </c>
      <c r="E130" s="7">
        <f t="array" ref="E130">PRODUCT(1+$D$4:D130)-1</f>
        <v>-3.829466524533176E-2</v>
      </c>
      <c r="F130">
        <f t="shared" si="16"/>
        <v>0</v>
      </c>
      <c r="G130" t="str">
        <f t="shared" si="18"/>
        <v>max</v>
      </c>
      <c r="H130">
        <f>IF(G130="min",COUNTIF(G$4:G130,"min"),IF(G130="max",COUNTIF(G$4:G130,"max"),""))</f>
        <v>31</v>
      </c>
      <c r="I130" s="16" t="str">
        <f t="array" ref="I130">IF($G$3=0,IF(G130="min",INDEX($B$4:$B$254,(MATCH(1,($G$4:$G$254="max")*($H$4:$H$254=(H130-1)),0))),""),IF($G$3=1,IF(G130="min",INDEX($B$4:$B$254,(MATCH(1,($G$4:$G$254="max")*($H$4:$H$254=(H130)),0))),""),""))</f>
        <v/>
      </c>
      <c r="J130" s="75" t="str">
        <f t="shared" si="19"/>
        <v/>
      </c>
      <c r="K130" s="77" t="str">
        <f t="shared" si="20"/>
        <v/>
      </c>
      <c r="L130" s="7"/>
      <c r="M130" s="7"/>
      <c r="N130" s="7"/>
      <c r="O130" s="7"/>
      <c r="P130" s="7"/>
      <c r="Q130" s="7"/>
    </row>
    <row r="131" spans="1:17" x14ac:dyDescent="0.3">
      <c r="A131" s="1">
        <f>WORKDAY(A130,1,holiday!$B$2:$B$10)</f>
        <v>38904</v>
      </c>
      <c r="B131" s="16">
        <v>939297.60045488446</v>
      </c>
      <c r="C131" s="16">
        <f t="shared" si="17"/>
        <v>-22407.734299783828</v>
      </c>
      <c r="D131" s="7">
        <f t="shared" si="15"/>
        <v>-2.330000000000006E-2</v>
      </c>
      <c r="E131" s="7">
        <f t="array" ref="E131">PRODUCT(1+$D$4:D131)-1</f>
        <v>-6.0702399545115582E-2</v>
      </c>
      <c r="F131">
        <f t="shared" si="16"/>
        <v>0</v>
      </c>
      <c r="G131" t="str">
        <f t="shared" si="18"/>
        <v/>
      </c>
      <c r="H131" t="str">
        <f>IF(G131="min",COUNTIF(G$4:G131,"min"),IF(G131="max",COUNTIF(G$4:G131,"max"),""))</f>
        <v/>
      </c>
      <c r="I131" s="16" t="str">
        <f t="array" ref="I131">IF($G$3=0,IF(G131="min",INDEX($B$4:$B$254,(MATCH(1,($G$4:$G$254="max")*($H$4:$H$254=(H131-1)),0))),""),IF($G$3=1,IF(G131="min",INDEX($B$4:$B$254,(MATCH(1,($G$4:$G$254="max")*($H$4:$H$254=(H131)),0))),""),""))</f>
        <v/>
      </c>
      <c r="J131" s="75" t="str">
        <f t="shared" si="19"/>
        <v/>
      </c>
      <c r="K131" s="77" t="str">
        <f t="shared" si="20"/>
        <v/>
      </c>
      <c r="L131" s="7"/>
      <c r="M131" s="7"/>
      <c r="N131" s="7"/>
      <c r="O131" s="7"/>
      <c r="P131" s="7"/>
      <c r="Q131" s="7"/>
    </row>
    <row r="132" spans="1:17" x14ac:dyDescent="0.3">
      <c r="A132" s="1">
        <f>WORKDAY(A131,1,holiday!$B$2:$B$10)</f>
        <v>38905</v>
      </c>
      <c r="B132" s="16">
        <v>893084.15851250419</v>
      </c>
      <c r="C132" s="16">
        <f t="shared" si="17"/>
        <v>-46213.441942380276</v>
      </c>
      <c r="D132" s="7">
        <f t="shared" ref="D132:D195" si="21">C132/B131</f>
        <v>-4.9199999999999959E-2</v>
      </c>
      <c r="E132" s="7">
        <f t="array" ref="E132">PRODUCT(1+$D$4:D132)-1</f>
        <v>-0.10691584148749578</v>
      </c>
      <c r="F132">
        <f t="shared" si="16"/>
        <v>0</v>
      </c>
      <c r="G132" t="str">
        <f t="shared" si="18"/>
        <v>min</v>
      </c>
      <c r="H132">
        <f>IF(G132="min",COUNTIF(G$4:G132,"min"),IF(G132="max",COUNTIF(G$4:G132,"max"),""))</f>
        <v>32</v>
      </c>
      <c r="I132" s="16">
        <f t="array" ref="I132">IF($G$3=0,IF(G132="min",INDEX($B$4:$B$254,(MATCH(1,($G$4:$G$254="max")*($H$4:$H$254=(H132-1)),0))),""),IF($G$3=1,IF(G132="min",INDEX($B$4:$B$254,(MATCH(1,($G$4:$G$254="max")*($H$4:$H$254=(H132)),0))),""),""))</f>
        <v>961705.33475466829</v>
      </c>
      <c r="J132" s="75">
        <f t="shared" si="19"/>
        <v>-68621.176242164103</v>
      </c>
      <c r="K132" s="77">
        <f t="shared" si="20"/>
        <v>-7.135364000000001E-2</v>
      </c>
      <c r="L132" s="7"/>
      <c r="M132" s="7"/>
      <c r="N132" s="7"/>
      <c r="O132" s="7"/>
      <c r="P132" s="7"/>
      <c r="Q132" s="7"/>
    </row>
    <row r="133" spans="1:17" x14ac:dyDescent="0.3">
      <c r="A133" s="1">
        <f>WORKDAY(A132,1,holiday!$B$2:$B$10)</f>
        <v>38908</v>
      </c>
      <c r="B133" s="16">
        <v>909159.67336572928</v>
      </c>
      <c r="C133" s="16">
        <f t="shared" si="17"/>
        <v>16075.51485322509</v>
      </c>
      <c r="D133" s="7">
        <f t="shared" si="21"/>
        <v>1.8000000000000016E-2</v>
      </c>
      <c r="E133" s="7">
        <f t="array" ref="E133">PRODUCT(1+$D$4:D133)-1</f>
        <v>-9.0840326634270663E-2</v>
      </c>
      <c r="F133">
        <f t="shared" ref="F133:F196" si="22">IF(ISBLANK(A134),MONTH(A133),IF(MONTH(A134)-MONTH(A133)=1,MONTH(A133),0))</f>
        <v>0</v>
      </c>
      <c r="G133" t="str">
        <f t="shared" si="18"/>
        <v>max</v>
      </c>
      <c r="H133">
        <f>IF(G133="min",COUNTIF(G$4:G133,"min"),IF(G133="max",COUNTIF(G$4:G133,"max"),""))</f>
        <v>32</v>
      </c>
      <c r="I133" s="16" t="str">
        <f t="array" ref="I133">IF($G$3=0,IF(G133="min",INDEX($B$4:$B$254,(MATCH(1,($G$4:$G$254="max")*($H$4:$H$254=(H133-1)),0))),""),IF($G$3=1,IF(G133="min",INDEX($B$4:$B$254,(MATCH(1,($G$4:$G$254="max")*($H$4:$H$254=(H133)),0))),""),""))</f>
        <v/>
      </c>
      <c r="J133" s="75" t="str">
        <f t="shared" si="19"/>
        <v/>
      </c>
      <c r="K133" s="77" t="str">
        <f t="shared" si="20"/>
        <v/>
      </c>
      <c r="L133" s="7"/>
      <c r="M133" s="7"/>
      <c r="N133" s="7"/>
      <c r="O133" s="7"/>
      <c r="P133" s="7"/>
      <c r="Q133" s="7"/>
    </row>
    <row r="134" spans="1:17" x14ac:dyDescent="0.3">
      <c r="A134" s="1">
        <f>WORKDAY(A133,1,holiday!$B$2:$B$10)</f>
        <v>38909</v>
      </c>
      <c r="B134" s="16">
        <v>874066.10997381213</v>
      </c>
      <c r="C134" s="16">
        <f t="shared" ref="C134:C197" si="23">B134-B133</f>
        <v>-35093.563391917152</v>
      </c>
      <c r="D134" s="7">
        <f t="shared" si="21"/>
        <v>-3.8600000000000002E-2</v>
      </c>
      <c r="E134" s="7">
        <f t="array" ref="E134">PRODUCT(1+$D$4:D134)-1</f>
        <v>-0.12593389002618782</v>
      </c>
      <c r="F134">
        <f t="shared" si="22"/>
        <v>0</v>
      </c>
      <c r="G134" t="str">
        <f t="shared" ref="G134:G197" si="24">IF(B135&gt;B134,IF(AND(B133&gt;B134,B135&gt;B134),"min",""),IF(AND(B133&gt;B134,B135&gt;B134),"",IF(AND(B133&lt;B134,B135&lt;B134),"max","")))</f>
        <v>min</v>
      </c>
      <c r="H134">
        <f>IF(G134="min",COUNTIF(G$4:G134,"min"),IF(G134="max",COUNTIF(G$4:G134,"max"),""))</f>
        <v>33</v>
      </c>
      <c r="I134" s="16">
        <f t="array" ref="I134">IF($G$3=0,IF(G134="min",INDEX($B$4:$B$254,(MATCH(1,($G$4:$G$254="max")*($H$4:$H$254=(H134-1)),0))),""),IF($G$3=1,IF(G134="min",INDEX($B$4:$B$254,(MATCH(1,($G$4:$G$254="max")*($H$4:$H$254=(H134)),0))),""),""))</f>
        <v>909159.67336572928</v>
      </c>
      <c r="J134" s="75">
        <f t="shared" ref="J134:J197" si="25">IF(AND(G132=0,G134="min",H134=1),B134-B133,IF(G134="min",B134-I134,""))</f>
        <v>-35093.563391917152</v>
      </c>
      <c r="K134" s="77">
        <f t="shared" si="20"/>
        <v>-3.8600000000000002E-2</v>
      </c>
      <c r="L134" s="7"/>
      <c r="M134" s="7"/>
      <c r="N134" s="7"/>
      <c r="O134" s="7"/>
      <c r="P134" s="7"/>
      <c r="Q134" s="7"/>
    </row>
    <row r="135" spans="1:17" x14ac:dyDescent="0.3">
      <c r="A135" s="1">
        <f>WORKDAY(A134,1,holiday!$B$2:$B$10)</f>
        <v>38910</v>
      </c>
      <c r="B135" s="16">
        <v>903696.95110192441</v>
      </c>
      <c r="C135" s="16">
        <f t="shared" si="23"/>
        <v>29630.841128112283</v>
      </c>
      <c r="D135" s="7">
        <f t="shared" si="21"/>
        <v>3.3900000000000062E-2</v>
      </c>
      <c r="E135" s="7">
        <f t="array" ref="E135">PRODUCT(1+$D$4:D135)-1</f>
        <v>-9.6303048898075505E-2</v>
      </c>
      <c r="F135">
        <f t="shared" si="22"/>
        <v>0</v>
      </c>
      <c r="G135" t="str">
        <f t="shared" si="24"/>
        <v/>
      </c>
      <c r="H135" t="str">
        <f>IF(G135="min",COUNTIF(G$4:G135,"min"),IF(G135="max",COUNTIF(G$4:G135,"max"),""))</f>
        <v/>
      </c>
      <c r="I135" s="16" t="str">
        <f t="array" ref="I135">IF($G$3=0,IF(G135="min",INDEX($B$4:$B$254,(MATCH(1,($G$4:$G$254="max")*($H$4:$H$254=(H135-1)),0))),""),IF($G$3=1,IF(G135="min",INDEX($B$4:$B$254,(MATCH(1,($G$4:$G$254="max")*($H$4:$H$254=(H135)),0))),""),""))</f>
        <v/>
      </c>
      <c r="J135" s="75" t="str">
        <f t="shared" si="25"/>
        <v/>
      </c>
      <c r="K135" s="77" t="str">
        <f t="shared" si="20"/>
        <v/>
      </c>
      <c r="L135" s="7"/>
      <c r="M135" s="7"/>
      <c r="N135" s="7"/>
      <c r="O135" s="7"/>
      <c r="P135" s="7"/>
      <c r="Q135" s="7"/>
    </row>
    <row r="136" spans="1:17" x14ac:dyDescent="0.3">
      <c r="A136" s="1">
        <f>WORKDAY(A135,1,holiday!$B$2:$B$10)</f>
        <v>38911</v>
      </c>
      <c r="B136" s="16">
        <v>914450.94482003734</v>
      </c>
      <c r="C136" s="16">
        <f t="shared" si="23"/>
        <v>10753.993718112935</v>
      </c>
      <c r="D136" s="7">
        <f t="shared" si="21"/>
        <v>1.1900000000000039E-2</v>
      </c>
      <c r="E136" s="7">
        <f t="array" ref="E136">PRODUCT(1+$D$4:D136)-1</f>
        <v>-8.5549055179962585E-2</v>
      </c>
      <c r="F136">
        <f t="shared" si="22"/>
        <v>0</v>
      </c>
      <c r="G136" t="str">
        <f t="shared" si="24"/>
        <v/>
      </c>
      <c r="H136" t="str">
        <f>IF(G136="min",COUNTIF(G$4:G136,"min"),IF(G136="max",COUNTIF(G$4:G136,"max"),""))</f>
        <v/>
      </c>
      <c r="I136" s="16" t="str">
        <f t="array" ref="I136">IF($G$3=0,IF(G136="min",INDEX($B$4:$B$254,(MATCH(1,($G$4:$G$254="max")*($H$4:$H$254=(H136-1)),0))),""),IF($G$3=1,IF(G136="min",INDEX($B$4:$B$254,(MATCH(1,($G$4:$G$254="max")*($H$4:$H$254=(H136)),0))),""),""))</f>
        <v/>
      </c>
      <c r="J136" s="75" t="str">
        <f t="shared" si="25"/>
        <v/>
      </c>
      <c r="K136" s="77" t="str">
        <f t="shared" si="20"/>
        <v/>
      </c>
      <c r="L136" s="7"/>
      <c r="M136" s="7"/>
      <c r="N136" s="7"/>
      <c r="O136" s="7"/>
      <c r="P136" s="7"/>
      <c r="Q136" s="7"/>
    </row>
    <row r="137" spans="1:17" x14ac:dyDescent="0.3">
      <c r="A137" s="1">
        <f>WORKDAY(A136,1,holiday!$B$2:$B$10)</f>
        <v>38912</v>
      </c>
      <c r="B137" s="16">
        <v>955967.01771486702</v>
      </c>
      <c r="C137" s="16">
        <f t="shared" si="23"/>
        <v>41516.072894829675</v>
      </c>
      <c r="D137" s="7">
        <f t="shared" si="21"/>
        <v>4.5399999999999975E-2</v>
      </c>
      <c r="E137" s="7">
        <f t="array" ref="E137">PRODUCT(1+$D$4:D137)-1</f>
        <v>-4.4032982285132971E-2</v>
      </c>
      <c r="F137">
        <f t="shared" si="22"/>
        <v>0</v>
      </c>
      <c r="G137" t="str">
        <f t="shared" si="24"/>
        <v/>
      </c>
      <c r="H137" t="str">
        <f>IF(G137="min",COUNTIF(G$4:G137,"min"),IF(G137="max",COUNTIF(G$4:G137,"max"),""))</f>
        <v/>
      </c>
      <c r="I137" s="16" t="str">
        <f t="array" ref="I137">IF($G$3=0,IF(G137="min",INDEX($B$4:$B$254,(MATCH(1,($G$4:$G$254="max")*($H$4:$H$254=(H137-1)),0))),""),IF($G$3=1,IF(G137="min",INDEX($B$4:$B$254,(MATCH(1,($G$4:$G$254="max")*($H$4:$H$254=(H137)),0))),""),""))</f>
        <v/>
      </c>
      <c r="J137" s="75" t="str">
        <f t="shared" si="25"/>
        <v/>
      </c>
      <c r="K137" s="77" t="str">
        <f t="shared" si="20"/>
        <v/>
      </c>
      <c r="L137" s="7"/>
      <c r="M137" s="7"/>
      <c r="N137" s="7"/>
      <c r="O137" s="7"/>
      <c r="P137" s="7"/>
      <c r="Q137" s="7"/>
    </row>
    <row r="138" spans="1:17" x14ac:dyDescent="0.3">
      <c r="A138" s="1">
        <f>WORKDAY(A137,1,holiday!$B$2:$B$10)</f>
        <v>38915</v>
      </c>
      <c r="B138" s="16">
        <v>967247.42852390243</v>
      </c>
      <c r="C138" s="16">
        <f t="shared" si="23"/>
        <v>11280.410809035413</v>
      </c>
      <c r="D138" s="7">
        <f t="shared" si="21"/>
        <v>1.1799999999999981E-2</v>
      </c>
      <c r="E138" s="7">
        <f t="array" ref="E138">PRODUCT(1+$D$4:D138)-1</f>
        <v>-3.2752571476097558E-2</v>
      </c>
      <c r="F138">
        <f t="shared" si="22"/>
        <v>0</v>
      </c>
      <c r="G138" t="str">
        <f t="shared" si="24"/>
        <v>max</v>
      </c>
      <c r="H138">
        <f>IF(G138="min",COUNTIF(G$4:G138,"min"),IF(G138="max",COUNTIF(G$4:G138,"max"),""))</f>
        <v>33</v>
      </c>
      <c r="I138" s="16" t="str">
        <f t="array" ref="I138">IF($G$3=0,IF(G138="min",INDEX($B$4:$B$254,(MATCH(1,($G$4:$G$254="max")*($H$4:$H$254=(H138-1)),0))),""),IF($G$3=1,IF(G138="min",INDEX($B$4:$B$254,(MATCH(1,($G$4:$G$254="max")*($H$4:$H$254=(H138)),0))),""),""))</f>
        <v/>
      </c>
      <c r="J138" s="75" t="str">
        <f t="shared" si="25"/>
        <v/>
      </c>
      <c r="K138" s="77" t="str">
        <f t="shared" ref="K138:K201" si="26">IF(AND(G136=0,G138="min",H138=1),(B138-B137)/B137,IF(G138="min",(B138-I138)/I138,""))</f>
        <v/>
      </c>
      <c r="L138" s="7"/>
      <c r="M138" s="7"/>
      <c r="N138" s="7"/>
      <c r="O138" s="7"/>
      <c r="P138" s="7"/>
      <c r="Q138" s="7"/>
    </row>
    <row r="139" spans="1:17" x14ac:dyDescent="0.3">
      <c r="A139" s="1">
        <f>WORKDAY(A138,1,holiday!$B$2:$B$10)</f>
        <v>38916</v>
      </c>
      <c r="B139" s="16">
        <v>956607.70681013947</v>
      </c>
      <c r="C139" s="16">
        <f t="shared" si="23"/>
        <v>-10639.721713762963</v>
      </c>
      <c r="D139" s="7">
        <f t="shared" si="21"/>
        <v>-1.1000000000000038E-2</v>
      </c>
      <c r="E139" s="7">
        <f t="array" ref="E139">PRODUCT(1+$D$4:D139)-1</f>
        <v>-4.3392293189860487E-2</v>
      </c>
      <c r="F139">
        <f t="shared" si="22"/>
        <v>0</v>
      </c>
      <c r="G139" t="str">
        <f t="shared" si="24"/>
        <v/>
      </c>
      <c r="H139" t="str">
        <f>IF(G139="min",COUNTIF(G$4:G139,"min"),IF(G139="max",COUNTIF(G$4:G139,"max"),""))</f>
        <v/>
      </c>
      <c r="I139" s="16" t="str">
        <f t="array" ref="I139">IF($G$3=0,IF(G139="min",INDEX($B$4:$B$254,(MATCH(1,($G$4:$G$254="max")*($H$4:$H$254=(H139-1)),0))),""),IF($G$3=1,IF(G139="min",INDEX($B$4:$B$254,(MATCH(1,($G$4:$G$254="max")*($H$4:$H$254=(H139)),0))),""),""))</f>
        <v/>
      </c>
      <c r="J139" s="75" t="str">
        <f t="shared" si="25"/>
        <v/>
      </c>
      <c r="K139" s="77" t="str">
        <f t="shared" si="26"/>
        <v/>
      </c>
      <c r="L139" s="7"/>
      <c r="M139" s="7"/>
      <c r="N139" s="7"/>
      <c r="O139" s="7"/>
      <c r="P139" s="7"/>
      <c r="Q139" s="7"/>
    </row>
    <row r="140" spans="1:17" x14ac:dyDescent="0.3">
      <c r="A140" s="1">
        <f>WORKDAY(A139,1,holiday!$B$2:$B$10)</f>
        <v>38917</v>
      </c>
      <c r="B140" s="16">
        <v>932309.87105716194</v>
      </c>
      <c r="C140" s="16">
        <f t="shared" si="23"/>
        <v>-24297.835752977524</v>
      </c>
      <c r="D140" s="7">
        <f t="shared" si="21"/>
        <v>-2.5399999999999982E-2</v>
      </c>
      <c r="E140" s="7">
        <f t="array" ref="E140">PRODUCT(1+$D$4:D140)-1</f>
        <v>-6.769012894283799E-2</v>
      </c>
      <c r="F140">
        <f t="shared" si="22"/>
        <v>0</v>
      </c>
      <c r="G140" t="str">
        <f t="shared" si="24"/>
        <v>min</v>
      </c>
      <c r="H140">
        <f>IF(G140="min",COUNTIF(G$4:G140,"min"),IF(G140="max",COUNTIF(G$4:G140,"max"),""))</f>
        <v>34</v>
      </c>
      <c r="I140" s="16">
        <f t="array" ref="I140">IF($G$3=0,IF(G140="min",INDEX($B$4:$B$254,(MATCH(1,($G$4:$G$254="max")*($H$4:$H$254=(H140-1)),0))),""),IF($G$3=1,IF(G140="min",INDEX($B$4:$B$254,(MATCH(1,($G$4:$G$254="max")*($H$4:$H$254=(H140)),0))),""),""))</f>
        <v>967247.42852390243</v>
      </c>
      <c r="J140" s="75">
        <f t="shared" si="25"/>
        <v>-34937.557466740487</v>
      </c>
      <c r="K140" s="77">
        <f t="shared" si="26"/>
        <v>-3.6120600000000017E-2</v>
      </c>
      <c r="L140" s="7"/>
      <c r="M140" s="7"/>
      <c r="N140" s="7"/>
      <c r="O140" s="7"/>
      <c r="P140" s="7"/>
      <c r="Q140" s="7"/>
    </row>
    <row r="141" spans="1:17" x14ac:dyDescent="0.3">
      <c r="A141" s="1">
        <f>WORKDAY(A140,1,holiday!$B$2:$B$10)</f>
        <v>38918</v>
      </c>
      <c r="B141" s="16">
        <v>957109.31362728251</v>
      </c>
      <c r="C141" s="16">
        <f t="shared" si="23"/>
        <v>24799.442570120562</v>
      </c>
      <c r="D141" s="7">
        <f t="shared" si="21"/>
        <v>2.6600000000000058E-2</v>
      </c>
      <c r="E141" s="7">
        <f t="array" ref="E141">PRODUCT(1+$D$4:D141)-1</f>
        <v>-4.2890686372717535E-2</v>
      </c>
      <c r="F141">
        <f t="shared" si="22"/>
        <v>0</v>
      </c>
      <c r="G141" t="str">
        <f t="shared" si="24"/>
        <v>max</v>
      </c>
      <c r="H141">
        <f>IF(G141="min",COUNTIF(G$4:G141,"min"),IF(G141="max",COUNTIF(G$4:G141,"max"),""))</f>
        <v>34</v>
      </c>
      <c r="I141" s="16" t="str">
        <f t="array" ref="I141">IF($G$3=0,IF(G141="min",INDEX($B$4:$B$254,(MATCH(1,($G$4:$G$254="max")*($H$4:$H$254=(H141-1)),0))),""),IF($G$3=1,IF(G141="min",INDEX($B$4:$B$254,(MATCH(1,($G$4:$G$254="max")*($H$4:$H$254=(H141)),0))),""),""))</f>
        <v/>
      </c>
      <c r="J141" s="75" t="str">
        <f t="shared" si="25"/>
        <v/>
      </c>
      <c r="K141" s="77" t="str">
        <f t="shared" si="26"/>
        <v/>
      </c>
      <c r="L141" s="7"/>
      <c r="M141" s="7"/>
      <c r="N141" s="7"/>
      <c r="O141" s="7"/>
      <c r="P141" s="7"/>
      <c r="Q141" s="7"/>
    </row>
    <row r="142" spans="1:17" x14ac:dyDescent="0.3">
      <c r="A142" s="1">
        <f>WORKDAY(A141,1,holiday!$B$2:$B$10)</f>
        <v>38919</v>
      </c>
      <c r="B142" s="16">
        <v>922079.11274852394</v>
      </c>
      <c r="C142" s="16">
        <f t="shared" si="23"/>
        <v>-35030.200878758566</v>
      </c>
      <c r="D142" s="7">
        <f t="shared" si="21"/>
        <v>-3.6600000000000028E-2</v>
      </c>
      <c r="E142" s="7">
        <f t="array" ref="E142">PRODUCT(1+$D$4:D142)-1</f>
        <v>-7.7920887251476167E-2</v>
      </c>
      <c r="F142">
        <f t="shared" si="22"/>
        <v>0</v>
      </c>
      <c r="G142" t="str">
        <f t="shared" si="24"/>
        <v/>
      </c>
      <c r="H142" t="str">
        <f>IF(G142="min",COUNTIF(G$4:G142,"min"),IF(G142="max",COUNTIF(G$4:G142,"max"),""))</f>
        <v/>
      </c>
      <c r="I142" s="16" t="str">
        <f t="array" ref="I142">IF($G$3=0,IF(G142="min",INDEX($B$4:$B$254,(MATCH(1,($G$4:$G$254="max")*($H$4:$H$254=(H142-1)),0))),""),IF($G$3=1,IF(G142="min",INDEX($B$4:$B$254,(MATCH(1,($G$4:$G$254="max")*($H$4:$H$254=(H142)),0))),""),""))</f>
        <v/>
      </c>
      <c r="J142" s="75" t="str">
        <f t="shared" si="25"/>
        <v/>
      </c>
      <c r="K142" s="77" t="str">
        <f t="shared" si="26"/>
        <v/>
      </c>
      <c r="L142" s="7"/>
      <c r="M142" s="7"/>
      <c r="N142" s="7"/>
      <c r="O142" s="7"/>
      <c r="P142" s="7"/>
      <c r="Q142" s="7"/>
    </row>
    <row r="143" spans="1:17" x14ac:dyDescent="0.3">
      <c r="A143" s="1">
        <f>WORKDAY(A142,1,holiday!$B$2:$B$10)</f>
        <v>38922</v>
      </c>
      <c r="B143" s="16">
        <v>902623.24346953013</v>
      </c>
      <c r="C143" s="16">
        <f t="shared" si="23"/>
        <v>-19455.869278993807</v>
      </c>
      <c r="D143" s="7">
        <f t="shared" si="21"/>
        <v>-2.1099999999999949E-2</v>
      </c>
      <c r="E143" s="7">
        <f t="array" ref="E143">PRODUCT(1+$D$4:D143)-1</f>
        <v>-9.7376756530469954E-2</v>
      </c>
      <c r="F143">
        <f t="shared" si="22"/>
        <v>0</v>
      </c>
      <c r="G143" t="str">
        <f t="shared" si="24"/>
        <v>min</v>
      </c>
      <c r="H143">
        <f>IF(G143="min",COUNTIF(G$4:G143,"min"),IF(G143="max",COUNTIF(G$4:G143,"max"),""))</f>
        <v>35</v>
      </c>
      <c r="I143" s="16">
        <f t="array" ref="I143">IF($G$3=0,IF(G143="min",INDEX($B$4:$B$254,(MATCH(1,($G$4:$G$254="max")*($H$4:$H$254=(H143-1)),0))),""),IF($G$3=1,IF(G143="min",INDEX($B$4:$B$254,(MATCH(1,($G$4:$G$254="max")*($H$4:$H$254=(H143)),0))),""),""))</f>
        <v>957109.31362728251</v>
      </c>
      <c r="J143" s="75">
        <f t="shared" si="25"/>
        <v>-54486.070157752372</v>
      </c>
      <c r="K143" s="77">
        <f t="shared" si="26"/>
        <v>-5.6927739999999977E-2</v>
      </c>
      <c r="L143" s="7"/>
      <c r="M143" s="7"/>
      <c r="N143" s="7"/>
      <c r="O143" s="7"/>
      <c r="P143" s="7"/>
      <c r="Q143" s="7"/>
    </row>
    <row r="144" spans="1:17" x14ac:dyDescent="0.3">
      <c r="A144" s="1">
        <f>WORKDAY(A143,1,holiday!$B$2:$B$10)</f>
        <v>38923</v>
      </c>
      <c r="B144" s="16">
        <v>938637.91088396439</v>
      </c>
      <c r="C144" s="16">
        <f t="shared" si="23"/>
        <v>36014.667414434254</v>
      </c>
      <c r="D144" s="7">
        <f t="shared" si="21"/>
        <v>3.9900000000000005E-2</v>
      </c>
      <c r="E144" s="7">
        <f t="array" ref="E144">PRODUCT(1+$D$4:D144)-1</f>
        <v>-6.136208911603569E-2</v>
      </c>
      <c r="F144">
        <f t="shared" si="22"/>
        <v>0</v>
      </c>
      <c r="G144" t="str">
        <f t="shared" si="24"/>
        <v/>
      </c>
      <c r="H144" t="str">
        <f>IF(G144="min",COUNTIF(G$4:G144,"min"),IF(G144="max",COUNTIF(G$4:G144,"max"),""))</f>
        <v/>
      </c>
      <c r="I144" s="16" t="str">
        <f t="array" ref="I144">IF($G$3=0,IF(G144="min",INDEX($B$4:$B$254,(MATCH(1,($G$4:$G$254="max")*($H$4:$H$254=(H144-1)),0))),""),IF($G$3=1,IF(G144="min",INDEX($B$4:$B$254,(MATCH(1,($G$4:$G$254="max")*($H$4:$H$254=(H144)),0))),""),""))</f>
        <v/>
      </c>
      <c r="J144" s="75" t="str">
        <f t="shared" si="25"/>
        <v/>
      </c>
      <c r="K144" s="77" t="str">
        <f t="shared" si="26"/>
        <v/>
      </c>
      <c r="L144" s="7"/>
      <c r="M144" s="7"/>
      <c r="N144" s="7"/>
      <c r="O144" s="7"/>
      <c r="P144" s="7"/>
      <c r="Q144" s="7"/>
    </row>
    <row r="145" spans="1:17" x14ac:dyDescent="0.3">
      <c r="A145" s="1">
        <f>WORKDAY(A144,1,holiday!$B$2:$B$10)</f>
        <v>38924</v>
      </c>
      <c r="B145" s="16">
        <v>967454.09474810213</v>
      </c>
      <c r="C145" s="16">
        <f t="shared" si="23"/>
        <v>28816.18386413774</v>
      </c>
      <c r="D145" s="7">
        <f t="shared" si="21"/>
        <v>3.0700000000000036E-2</v>
      </c>
      <c r="E145" s="7">
        <f t="array" ref="E145">PRODUCT(1+$D$4:D145)-1</f>
        <v>-3.2545905251898044E-2</v>
      </c>
      <c r="F145">
        <f t="shared" si="22"/>
        <v>0</v>
      </c>
      <c r="G145" t="str">
        <f t="shared" si="24"/>
        <v/>
      </c>
      <c r="H145" t="str">
        <f>IF(G145="min",COUNTIF(G$4:G145,"min"),IF(G145="max",COUNTIF(G$4:G145,"max"),""))</f>
        <v/>
      </c>
      <c r="I145" s="16" t="str">
        <f t="array" ref="I145">IF($G$3=0,IF(G145="min",INDEX($B$4:$B$254,(MATCH(1,($G$4:$G$254="max")*($H$4:$H$254=(H145-1)),0))),""),IF($G$3=1,IF(G145="min",INDEX($B$4:$B$254,(MATCH(1,($G$4:$G$254="max")*($H$4:$H$254=(H145)),0))),""),""))</f>
        <v/>
      </c>
      <c r="J145" s="75" t="str">
        <f t="shared" si="25"/>
        <v/>
      </c>
      <c r="K145" s="77" t="str">
        <f t="shared" si="26"/>
        <v/>
      </c>
      <c r="L145" s="7"/>
      <c r="M145" s="7"/>
      <c r="N145" s="7"/>
      <c r="O145" s="7"/>
      <c r="P145" s="7"/>
      <c r="Q145" s="7"/>
    </row>
    <row r="146" spans="1:17" x14ac:dyDescent="0.3">
      <c r="A146" s="1">
        <f>WORKDAY(A145,1,holiday!$B$2:$B$10)</f>
        <v>38925</v>
      </c>
      <c r="B146" s="16">
        <v>1001314.9880642857</v>
      </c>
      <c r="C146" s="16">
        <f t="shared" si="23"/>
        <v>33860.893316183588</v>
      </c>
      <c r="D146" s="7">
        <f t="shared" si="21"/>
        <v>3.5000000000000017E-2</v>
      </c>
      <c r="E146" s="7">
        <f t="array" ref="E146">PRODUCT(1+$D$4:D146)-1</f>
        <v>1.3149880642855383E-3</v>
      </c>
      <c r="F146">
        <f t="shared" si="22"/>
        <v>0</v>
      </c>
      <c r="G146" t="str">
        <f t="shared" si="24"/>
        <v>max</v>
      </c>
      <c r="H146">
        <f>IF(G146="min",COUNTIF(G$4:G146,"min"),IF(G146="max",COUNTIF(G$4:G146,"max"),""))</f>
        <v>35</v>
      </c>
      <c r="I146" s="16" t="str">
        <f t="array" ref="I146">IF($G$3=0,IF(G146="min",INDEX($B$4:$B$254,(MATCH(1,($G$4:$G$254="max")*($H$4:$H$254=(H146-1)),0))),""),IF($G$3=1,IF(G146="min",INDEX($B$4:$B$254,(MATCH(1,($G$4:$G$254="max")*($H$4:$H$254=(H146)),0))),""),""))</f>
        <v/>
      </c>
      <c r="J146" s="75" t="str">
        <f t="shared" si="25"/>
        <v/>
      </c>
      <c r="K146" s="77" t="str">
        <f t="shared" si="26"/>
        <v/>
      </c>
      <c r="L146" s="7"/>
      <c r="M146" s="7"/>
      <c r="N146" s="7"/>
      <c r="O146" s="7"/>
      <c r="P146" s="7"/>
      <c r="Q146" s="7"/>
    </row>
    <row r="147" spans="1:17" x14ac:dyDescent="0.3">
      <c r="A147" s="1">
        <f>WORKDAY(A146,1,holiday!$B$2:$B$10)</f>
        <v>38926</v>
      </c>
      <c r="B147" s="16">
        <v>961062.12554410147</v>
      </c>
      <c r="C147" s="16">
        <f t="shared" si="23"/>
        <v>-40252.862520184251</v>
      </c>
      <c r="D147" s="7">
        <f t="shared" si="21"/>
        <v>-4.0199999999999965E-2</v>
      </c>
      <c r="E147" s="7">
        <f t="array" ref="E147">PRODUCT(1+$D$4:D147)-1</f>
        <v>-3.8937874455898802E-2</v>
      </c>
      <c r="F147">
        <f t="shared" si="22"/>
        <v>0</v>
      </c>
      <c r="G147" t="str">
        <f t="shared" si="24"/>
        <v>min</v>
      </c>
      <c r="H147">
        <f>IF(G147="min",COUNTIF(G$4:G147,"min"),IF(G147="max",COUNTIF(G$4:G147,"max"),""))</f>
        <v>36</v>
      </c>
      <c r="I147" s="16">
        <f t="array" ref="I147">IF($G$3=0,IF(G147="min",INDEX($B$4:$B$254,(MATCH(1,($G$4:$G$254="max")*($H$4:$H$254=(H147-1)),0))),""),IF($G$3=1,IF(G147="min",INDEX($B$4:$B$254,(MATCH(1,($G$4:$G$254="max")*($H$4:$H$254=(H147)),0))),""),""))</f>
        <v>1001314.9880642857</v>
      </c>
      <c r="J147" s="75">
        <f t="shared" si="25"/>
        <v>-40252.862520184251</v>
      </c>
      <c r="K147" s="77">
        <f t="shared" si="26"/>
        <v>-4.0199999999999965E-2</v>
      </c>
      <c r="L147" s="7"/>
      <c r="M147" s="7"/>
      <c r="N147" s="7"/>
      <c r="O147" s="7"/>
      <c r="P147" s="7"/>
      <c r="Q147" s="7"/>
    </row>
    <row r="148" spans="1:17" x14ac:dyDescent="0.3">
      <c r="A148" s="1">
        <f>WORKDAY(A147,1,holiday!$B$2:$B$10)</f>
        <v>38929</v>
      </c>
      <c r="B148" s="16">
        <v>990278.41416064219</v>
      </c>
      <c r="C148" s="16">
        <f t="shared" si="23"/>
        <v>29216.288616540725</v>
      </c>
      <c r="D148" s="7">
        <f t="shared" si="21"/>
        <v>3.0400000000000042E-2</v>
      </c>
      <c r="E148" s="7">
        <f t="array" ref="E148">PRODUCT(1+$D$4:D148)-1</f>
        <v>-9.7215858393581156E-3</v>
      </c>
      <c r="F148">
        <f t="shared" si="22"/>
        <v>7</v>
      </c>
      <c r="G148" t="str">
        <f t="shared" si="24"/>
        <v>max</v>
      </c>
      <c r="H148">
        <f>IF(G148="min",COUNTIF(G$4:G148,"min"),IF(G148="max",COUNTIF(G$4:G148,"max"),""))</f>
        <v>36</v>
      </c>
      <c r="I148" s="16" t="str">
        <f t="array" ref="I148">IF($G$3=0,IF(G148="min",INDEX($B$4:$B$254,(MATCH(1,($G$4:$G$254="max")*($H$4:$H$254=(H148-1)),0))),""),IF($G$3=1,IF(G148="min",INDEX($B$4:$B$254,(MATCH(1,($G$4:$G$254="max")*($H$4:$H$254=(H148)),0))),""),""))</f>
        <v/>
      </c>
      <c r="J148" s="75" t="str">
        <f t="shared" si="25"/>
        <v/>
      </c>
      <c r="K148" s="77" t="str">
        <f t="shared" si="26"/>
        <v/>
      </c>
      <c r="L148" s="7"/>
      <c r="M148" s="7"/>
      <c r="N148" s="7"/>
      <c r="O148" s="7"/>
      <c r="P148" s="7"/>
      <c r="Q148" s="7"/>
    </row>
    <row r="149" spans="1:17" x14ac:dyDescent="0.3">
      <c r="A149" s="1">
        <f>WORKDAY(A148,1,holiday!$B$2:$B$10)</f>
        <v>38930</v>
      </c>
      <c r="B149" s="16">
        <v>987208.55107674422</v>
      </c>
      <c r="C149" s="16">
        <f t="shared" si="23"/>
        <v>-3069.8630838979734</v>
      </c>
      <c r="D149" s="7">
        <f t="shared" si="21"/>
        <v>-3.0999999999999825E-3</v>
      </c>
      <c r="E149" s="7">
        <f t="array" ref="E149">PRODUCT(1+$D$4:D149)-1</f>
        <v>-1.2791448923256121E-2</v>
      </c>
      <c r="F149">
        <f t="shared" si="22"/>
        <v>0</v>
      </c>
      <c r="G149" t="str">
        <f t="shared" si="24"/>
        <v>min</v>
      </c>
      <c r="H149">
        <f>IF(G149="min",COUNTIF(G$4:G149,"min"),IF(G149="max",COUNTIF(G$4:G149,"max"),""))</f>
        <v>37</v>
      </c>
      <c r="I149" s="16">
        <f t="array" ref="I149">IF($G$3=0,IF(G149="min",INDEX($B$4:$B$254,(MATCH(1,($G$4:$G$254="max")*($H$4:$H$254=(H149-1)),0))),""),IF($G$3=1,IF(G149="min",INDEX($B$4:$B$254,(MATCH(1,($G$4:$G$254="max")*($H$4:$H$254=(H149)),0))),""),""))</f>
        <v>990278.41416064219</v>
      </c>
      <c r="J149" s="75">
        <f t="shared" si="25"/>
        <v>-3069.8630838979734</v>
      </c>
      <c r="K149" s="77">
        <f t="shared" si="26"/>
        <v>-3.0999999999999825E-3</v>
      </c>
      <c r="L149" s="7"/>
      <c r="M149" s="7"/>
      <c r="N149" s="7"/>
      <c r="O149" s="7"/>
      <c r="P149" s="7"/>
      <c r="Q149" s="7"/>
    </row>
    <row r="150" spans="1:17" x14ac:dyDescent="0.3">
      <c r="A150" s="1">
        <f>WORKDAY(A149,1,holiday!$B$2:$B$10)</f>
        <v>38931</v>
      </c>
      <c r="B150" s="16">
        <v>1012481.0899843089</v>
      </c>
      <c r="C150" s="16">
        <f t="shared" si="23"/>
        <v>25272.538907564711</v>
      </c>
      <c r="D150" s="7">
        <f t="shared" si="21"/>
        <v>2.560000000000006E-2</v>
      </c>
      <c r="E150" s="7">
        <f t="array" ref="E150">PRODUCT(1+$D$4:D150)-1</f>
        <v>1.2481089984308635E-2</v>
      </c>
      <c r="F150">
        <f t="shared" si="22"/>
        <v>0</v>
      </c>
      <c r="G150" t="str">
        <f t="shared" si="24"/>
        <v/>
      </c>
      <c r="H150" t="str">
        <f>IF(G150="min",COUNTIF(G$4:G150,"min"),IF(G150="max",COUNTIF(G$4:G150,"max"),""))</f>
        <v/>
      </c>
      <c r="I150" s="16" t="str">
        <f t="array" ref="I150">IF($G$3=0,IF(G150="min",INDEX($B$4:$B$254,(MATCH(1,($G$4:$G$254="max")*($H$4:$H$254=(H150-1)),0))),""),IF($G$3=1,IF(G150="min",INDEX($B$4:$B$254,(MATCH(1,($G$4:$G$254="max")*($H$4:$H$254=(H150)),0))),""),""))</f>
        <v/>
      </c>
      <c r="J150" s="75" t="str">
        <f t="shared" si="25"/>
        <v/>
      </c>
      <c r="K150" s="77" t="str">
        <f t="shared" si="26"/>
        <v/>
      </c>
      <c r="L150" s="7"/>
      <c r="M150" s="7"/>
      <c r="N150" s="7"/>
      <c r="O150" s="7"/>
      <c r="P150" s="7"/>
      <c r="Q150" s="7"/>
    </row>
    <row r="151" spans="1:17" x14ac:dyDescent="0.3">
      <c r="A151" s="1">
        <f>WORKDAY(A150,1,holiday!$B$2:$B$10)</f>
        <v>38932</v>
      </c>
      <c r="B151" s="16">
        <v>1026048.3365900987</v>
      </c>
      <c r="C151" s="16">
        <f t="shared" si="23"/>
        <v>13567.246605789755</v>
      </c>
      <c r="D151" s="7">
        <f t="shared" si="21"/>
        <v>1.3400000000000014E-2</v>
      </c>
      <c r="E151" s="7">
        <f t="array" ref="E151">PRODUCT(1+$D$4:D151)-1</f>
        <v>2.6048336590098531E-2</v>
      </c>
      <c r="F151">
        <f t="shared" si="22"/>
        <v>0</v>
      </c>
      <c r="G151" t="str">
        <f t="shared" si="24"/>
        <v>max</v>
      </c>
      <c r="H151">
        <f>IF(G151="min",COUNTIF(G$4:G151,"min"),IF(G151="max",COUNTIF(G$4:G151,"max"),""))</f>
        <v>37</v>
      </c>
      <c r="I151" s="16" t="str">
        <f t="array" ref="I151">IF($G$3=0,IF(G151="min",INDEX($B$4:$B$254,(MATCH(1,($G$4:$G$254="max")*($H$4:$H$254=(H151-1)),0))),""),IF($G$3=1,IF(G151="min",INDEX($B$4:$B$254,(MATCH(1,($G$4:$G$254="max")*($H$4:$H$254=(H151)),0))),""),""))</f>
        <v/>
      </c>
      <c r="J151" s="75" t="str">
        <f t="shared" si="25"/>
        <v/>
      </c>
      <c r="K151" s="77" t="str">
        <f t="shared" si="26"/>
        <v/>
      </c>
      <c r="L151" s="7"/>
      <c r="M151" s="7"/>
      <c r="N151" s="7"/>
      <c r="O151" s="7"/>
      <c r="P151" s="7"/>
      <c r="Q151" s="7"/>
    </row>
    <row r="152" spans="1:17" x14ac:dyDescent="0.3">
      <c r="A152" s="1">
        <f>WORKDAY(A151,1,holiday!$B$2:$B$10)</f>
        <v>38933</v>
      </c>
      <c r="B152" s="16">
        <v>1024098.8447505775</v>
      </c>
      <c r="C152" s="16">
        <f t="shared" si="23"/>
        <v>-1949.4918395212153</v>
      </c>
      <c r="D152" s="7">
        <f t="shared" si="21"/>
        <v>-1.9000000000000271E-3</v>
      </c>
      <c r="E152" s="7">
        <f t="array" ref="E152">PRODUCT(1+$D$4:D152)-1</f>
        <v>2.409884475057722E-2</v>
      </c>
      <c r="F152">
        <f t="shared" si="22"/>
        <v>0</v>
      </c>
      <c r="G152" t="str">
        <f t="shared" si="24"/>
        <v/>
      </c>
      <c r="H152" t="str">
        <f>IF(G152="min",COUNTIF(G$4:G152,"min"),IF(G152="max",COUNTIF(G$4:G152,"max"),""))</f>
        <v/>
      </c>
      <c r="I152" s="16" t="str">
        <f t="array" ref="I152">IF($G$3=0,IF(G152="min",INDEX($B$4:$B$254,(MATCH(1,($G$4:$G$254="max")*($H$4:$H$254=(H152-1)),0))),""),IF($G$3=1,IF(G152="min",INDEX($B$4:$B$254,(MATCH(1,($G$4:$G$254="max")*($H$4:$H$254=(H152)),0))),""),""))</f>
        <v/>
      </c>
      <c r="J152" s="75" t="str">
        <f t="shared" si="25"/>
        <v/>
      </c>
      <c r="K152" s="77" t="str">
        <f t="shared" si="26"/>
        <v/>
      </c>
      <c r="L152" s="7"/>
      <c r="M152" s="7"/>
      <c r="N152" s="7"/>
      <c r="O152" s="7"/>
      <c r="P152" s="7"/>
      <c r="Q152" s="7"/>
    </row>
    <row r="153" spans="1:17" x14ac:dyDescent="0.3">
      <c r="A153" s="1">
        <f>WORKDAY(A152,1,holiday!$B$2:$B$10)</f>
        <v>38936</v>
      </c>
      <c r="B153" s="16">
        <v>1000032.5218989389</v>
      </c>
      <c r="C153" s="16">
        <f t="shared" si="23"/>
        <v>-24066.322851638542</v>
      </c>
      <c r="D153" s="7">
        <f t="shared" si="21"/>
        <v>-2.3499999999999972E-2</v>
      </c>
      <c r="E153" s="7">
        <f t="array" ref="E153">PRODUCT(1+$D$4:D153)-1</f>
        <v>3.2521898938764338E-5</v>
      </c>
      <c r="F153">
        <f t="shared" si="22"/>
        <v>0</v>
      </c>
      <c r="G153" t="str">
        <f t="shared" si="24"/>
        <v/>
      </c>
      <c r="H153" t="str">
        <f>IF(G153="min",COUNTIF(G$4:G153,"min"),IF(G153="max",COUNTIF(G$4:G153,"max"),""))</f>
        <v/>
      </c>
      <c r="I153" s="16" t="str">
        <f t="array" ref="I153">IF($G$3=0,IF(G153="min",INDEX($B$4:$B$254,(MATCH(1,($G$4:$G$254="max")*($H$4:$H$254=(H153-1)),0))),""),IF($G$3=1,IF(G153="min",INDEX($B$4:$B$254,(MATCH(1,($G$4:$G$254="max")*($H$4:$H$254=(H153)),0))),""),""))</f>
        <v/>
      </c>
      <c r="J153" s="75" t="str">
        <f t="shared" si="25"/>
        <v/>
      </c>
      <c r="K153" s="77" t="str">
        <f t="shared" si="26"/>
        <v/>
      </c>
      <c r="L153" s="7"/>
      <c r="M153" s="7"/>
      <c r="N153" s="7"/>
      <c r="O153" s="7"/>
      <c r="P153" s="7"/>
      <c r="Q153" s="7"/>
    </row>
    <row r="154" spans="1:17" x14ac:dyDescent="0.3">
      <c r="A154" s="1">
        <f>WORKDAY(A153,1,holiday!$B$2:$B$10)</f>
        <v>38937</v>
      </c>
      <c r="B154" s="16">
        <v>994232.3332719251</v>
      </c>
      <c r="C154" s="16">
        <f t="shared" si="23"/>
        <v>-5800.1886270138202</v>
      </c>
      <c r="D154" s="7">
        <f t="shared" si="21"/>
        <v>-5.7999999999999744E-3</v>
      </c>
      <c r="E154" s="7">
        <f t="array" ref="E154">PRODUCT(1+$D$4:D154)-1</f>
        <v>-5.7676667280751603E-3</v>
      </c>
      <c r="F154">
        <f t="shared" si="22"/>
        <v>0</v>
      </c>
      <c r="G154" t="str">
        <f t="shared" si="24"/>
        <v/>
      </c>
      <c r="H154" t="str">
        <f>IF(G154="min",COUNTIF(G$4:G154,"min"),IF(G154="max",COUNTIF(G$4:G154,"max"),""))</f>
        <v/>
      </c>
      <c r="I154" s="16" t="str">
        <f t="array" ref="I154">IF($G$3=0,IF(G154="min",INDEX($B$4:$B$254,(MATCH(1,($G$4:$G$254="max")*($H$4:$H$254=(H154-1)),0))),""),IF($G$3=1,IF(G154="min",INDEX($B$4:$B$254,(MATCH(1,($G$4:$G$254="max")*($H$4:$H$254=(H154)),0))),""),""))</f>
        <v/>
      </c>
      <c r="J154" s="75" t="str">
        <f t="shared" si="25"/>
        <v/>
      </c>
      <c r="K154" s="77" t="str">
        <f t="shared" si="26"/>
        <v/>
      </c>
      <c r="L154" s="7"/>
      <c r="M154" s="7"/>
      <c r="N154" s="7"/>
      <c r="O154" s="7"/>
      <c r="P154" s="7"/>
      <c r="Q154" s="7"/>
    </row>
    <row r="155" spans="1:17" x14ac:dyDescent="0.3">
      <c r="A155" s="1">
        <f>WORKDAY(A154,1,holiday!$B$2:$B$10)</f>
        <v>38938</v>
      </c>
      <c r="B155" s="16">
        <v>982599.81497264362</v>
      </c>
      <c r="C155" s="16">
        <f t="shared" si="23"/>
        <v>-11632.518299281481</v>
      </c>
      <c r="D155" s="7">
        <f t="shared" si="21"/>
        <v>-1.1699999999999957E-2</v>
      </c>
      <c r="E155" s="7">
        <f t="array" ref="E155">PRODUCT(1+$D$4:D155)-1</f>
        <v>-1.7400185027356629E-2</v>
      </c>
      <c r="F155">
        <f t="shared" si="22"/>
        <v>0</v>
      </c>
      <c r="G155" t="str">
        <f t="shared" si="24"/>
        <v>min</v>
      </c>
      <c r="H155">
        <f>IF(G155="min",COUNTIF(G$4:G155,"min"),IF(G155="max",COUNTIF(G$4:G155,"max"),""))</f>
        <v>38</v>
      </c>
      <c r="I155" s="16">
        <f t="array" ref="I155">IF($G$3=0,IF(G155="min",INDEX($B$4:$B$254,(MATCH(1,($G$4:$G$254="max")*($H$4:$H$254=(H155-1)),0))),""),IF($G$3=1,IF(G155="min",INDEX($B$4:$B$254,(MATCH(1,($G$4:$G$254="max")*($H$4:$H$254=(H155)),0))),""),""))</f>
        <v>1026048.3365900987</v>
      </c>
      <c r="J155" s="75">
        <f t="shared" si="25"/>
        <v>-43448.521617455059</v>
      </c>
      <c r="K155" s="77">
        <f t="shared" si="26"/>
        <v>-4.234549198905093E-2</v>
      </c>
      <c r="L155" s="7"/>
      <c r="M155" s="7"/>
      <c r="N155" s="7"/>
      <c r="O155" s="7"/>
      <c r="P155" s="7"/>
      <c r="Q155" s="7"/>
    </row>
    <row r="156" spans="1:17" x14ac:dyDescent="0.3">
      <c r="A156" s="1">
        <f>WORKDAY(A155,1,holiday!$B$2:$B$10)</f>
        <v>38939</v>
      </c>
      <c r="B156" s="16">
        <v>987611.07402900408</v>
      </c>
      <c r="C156" s="16">
        <f t="shared" si="23"/>
        <v>5011.2590563604608</v>
      </c>
      <c r="D156" s="7">
        <f t="shared" si="21"/>
        <v>5.0999999999999778E-3</v>
      </c>
      <c r="E156" s="7">
        <f t="array" ref="E156">PRODUCT(1+$D$4:D156)-1</f>
        <v>-1.2388925970996278E-2</v>
      </c>
      <c r="F156">
        <f t="shared" si="22"/>
        <v>0</v>
      </c>
      <c r="G156" t="str">
        <f t="shared" si="24"/>
        <v>max</v>
      </c>
      <c r="H156">
        <f>IF(G156="min",COUNTIF(G$4:G156,"min"),IF(G156="max",COUNTIF(G$4:G156,"max"),""))</f>
        <v>38</v>
      </c>
      <c r="I156" s="16" t="str">
        <f t="array" ref="I156">IF($G$3=0,IF(G156="min",INDEX($B$4:$B$254,(MATCH(1,($G$4:$G$254="max")*($H$4:$H$254=(H156-1)),0))),""),IF($G$3=1,IF(G156="min",INDEX($B$4:$B$254,(MATCH(1,($G$4:$G$254="max")*($H$4:$H$254=(H156)),0))),""),""))</f>
        <v/>
      </c>
      <c r="J156" s="75" t="str">
        <f t="shared" si="25"/>
        <v/>
      </c>
      <c r="K156" s="77" t="str">
        <f t="shared" si="26"/>
        <v/>
      </c>
      <c r="L156" s="7"/>
      <c r="M156" s="7"/>
      <c r="N156" s="7"/>
      <c r="O156" s="7"/>
      <c r="P156" s="7"/>
      <c r="Q156" s="7"/>
    </row>
    <row r="157" spans="1:17" x14ac:dyDescent="0.3">
      <c r="A157" s="1">
        <f>WORKDAY(A156,1,holiday!$B$2:$B$10)</f>
        <v>38940</v>
      </c>
      <c r="B157" s="16">
        <v>943069.81459029601</v>
      </c>
      <c r="C157" s="16">
        <f t="shared" si="23"/>
        <v>-44541.259438708075</v>
      </c>
      <c r="D157" s="7">
        <f t="shared" si="21"/>
        <v>-4.5099999999999994E-2</v>
      </c>
      <c r="E157" s="7">
        <f t="array" ref="E157">PRODUCT(1+$D$4:D157)-1</f>
        <v>-5.6930185409704404E-2</v>
      </c>
      <c r="F157">
        <f t="shared" si="22"/>
        <v>0</v>
      </c>
      <c r="G157" t="str">
        <f t="shared" si="24"/>
        <v/>
      </c>
      <c r="H157" t="str">
        <f>IF(G157="min",COUNTIF(G$4:G157,"min"),IF(G157="max",COUNTIF(G$4:G157,"max"),""))</f>
        <v/>
      </c>
      <c r="I157" s="16" t="str">
        <f t="array" ref="I157">IF($G$3=0,IF(G157="min",INDEX($B$4:$B$254,(MATCH(1,($G$4:$G$254="max")*($H$4:$H$254=(H157-1)),0))),""),IF($G$3=1,IF(G157="min",INDEX($B$4:$B$254,(MATCH(1,($G$4:$G$254="max")*($H$4:$H$254=(H157)),0))),""),""))</f>
        <v/>
      </c>
      <c r="J157" s="75" t="str">
        <f t="shared" si="25"/>
        <v/>
      </c>
      <c r="K157" s="77" t="str">
        <f t="shared" si="26"/>
        <v/>
      </c>
      <c r="L157" s="7"/>
      <c r="M157" s="7"/>
      <c r="N157" s="7"/>
      <c r="O157" s="7"/>
      <c r="P157" s="7"/>
      <c r="Q157" s="7"/>
    </row>
    <row r="158" spans="1:17" x14ac:dyDescent="0.3">
      <c r="A158" s="1">
        <f>WORKDAY(A157,1,holiday!$B$2:$B$10)</f>
        <v>38943</v>
      </c>
      <c r="B158" s="16">
        <v>899122.76123038819</v>
      </c>
      <c r="C158" s="16">
        <f t="shared" si="23"/>
        <v>-43947.053359907819</v>
      </c>
      <c r="D158" s="7">
        <f t="shared" si="21"/>
        <v>-4.6600000000000023E-2</v>
      </c>
      <c r="E158" s="7">
        <f t="array" ref="E158">PRODUCT(1+$D$4:D158)-1</f>
        <v>-0.10087723876961219</v>
      </c>
      <c r="F158">
        <f t="shared" si="22"/>
        <v>0</v>
      </c>
      <c r="G158" t="str">
        <f t="shared" si="24"/>
        <v/>
      </c>
      <c r="H158" t="str">
        <f>IF(G158="min",COUNTIF(G$4:G158,"min"),IF(G158="max",COUNTIF(G$4:G158,"max"),""))</f>
        <v/>
      </c>
      <c r="I158" s="16" t="str">
        <f t="array" ref="I158">IF($G$3=0,IF(G158="min",INDEX($B$4:$B$254,(MATCH(1,($G$4:$G$254="max")*($H$4:$H$254=(H158-1)),0))),""),IF($G$3=1,IF(G158="min",INDEX($B$4:$B$254,(MATCH(1,($G$4:$G$254="max")*($H$4:$H$254=(H158)),0))),""),""))</f>
        <v/>
      </c>
      <c r="J158" s="75" t="str">
        <f t="shared" si="25"/>
        <v/>
      </c>
      <c r="K158" s="77" t="str">
        <f t="shared" si="26"/>
        <v/>
      </c>
      <c r="L158" s="7"/>
      <c r="M158" s="7"/>
      <c r="N158" s="7"/>
      <c r="O158" s="7"/>
      <c r="P158" s="7"/>
      <c r="Q158" s="7"/>
    </row>
    <row r="159" spans="1:17" x14ac:dyDescent="0.3">
      <c r="A159" s="1">
        <f>WORKDAY(A158,1,holiday!$B$2:$B$10)</f>
        <v>38944</v>
      </c>
      <c r="B159" s="16">
        <v>887973.63899113133</v>
      </c>
      <c r="C159" s="16">
        <f t="shared" si="23"/>
        <v>-11149.12223925686</v>
      </c>
      <c r="D159" s="7">
        <f t="shared" si="21"/>
        <v>-1.2400000000000052E-2</v>
      </c>
      <c r="E159" s="7">
        <f t="array" ref="E159">PRODUCT(1+$D$4:D159)-1</f>
        <v>-0.11202636100886909</v>
      </c>
      <c r="F159">
        <f t="shared" si="22"/>
        <v>0</v>
      </c>
      <c r="G159" t="str">
        <f t="shared" si="24"/>
        <v>min</v>
      </c>
      <c r="H159">
        <f>IF(G159="min",COUNTIF(G$4:G159,"min"),IF(G159="max",COUNTIF(G$4:G159,"max"),""))</f>
        <v>39</v>
      </c>
      <c r="I159" s="16">
        <f t="array" ref="I159">IF($G$3=0,IF(G159="min",INDEX($B$4:$B$254,(MATCH(1,($G$4:$G$254="max")*($H$4:$H$254=(H159-1)),0))),""),IF($G$3=1,IF(G159="min",INDEX($B$4:$B$254,(MATCH(1,($G$4:$G$254="max")*($H$4:$H$254=(H159)),0))),""),""))</f>
        <v>987611.07402900408</v>
      </c>
      <c r="J159" s="75">
        <f t="shared" si="25"/>
        <v>-99637.435037872754</v>
      </c>
      <c r="K159" s="77">
        <f t="shared" si="26"/>
        <v>-0.10088732058400006</v>
      </c>
      <c r="L159" s="7"/>
      <c r="M159" s="7"/>
      <c r="N159" s="7"/>
      <c r="O159" s="7"/>
      <c r="P159" s="7"/>
      <c r="Q159" s="7"/>
    </row>
    <row r="160" spans="1:17" x14ac:dyDescent="0.3">
      <c r="A160" s="1">
        <f>WORKDAY(A159,1,holiday!$B$2:$B$10)</f>
        <v>38945</v>
      </c>
      <c r="B160" s="16">
        <v>913103.29297458031</v>
      </c>
      <c r="C160" s="16">
        <f t="shared" si="23"/>
        <v>25129.653983448981</v>
      </c>
      <c r="D160" s="7">
        <f t="shared" si="21"/>
        <v>2.8299999999999961E-2</v>
      </c>
      <c r="E160" s="7">
        <f t="array" ref="E160">PRODUCT(1+$D$4:D160)-1</f>
        <v>-8.6896707025420072E-2</v>
      </c>
      <c r="F160">
        <f t="shared" si="22"/>
        <v>0</v>
      </c>
      <c r="G160" t="str">
        <f t="shared" si="24"/>
        <v>max</v>
      </c>
      <c r="H160">
        <f>IF(G160="min",COUNTIF(G$4:G160,"min"),IF(G160="max",COUNTIF(G$4:G160,"max"),""))</f>
        <v>39</v>
      </c>
      <c r="I160" s="16" t="str">
        <f t="array" ref="I160">IF($G$3=0,IF(G160="min",INDEX($B$4:$B$254,(MATCH(1,($G$4:$G$254="max")*($H$4:$H$254=(H160-1)),0))),""),IF($G$3=1,IF(G160="min",INDEX($B$4:$B$254,(MATCH(1,($G$4:$G$254="max")*($H$4:$H$254=(H160)),0))),""),""))</f>
        <v/>
      </c>
      <c r="J160" s="75" t="str">
        <f t="shared" si="25"/>
        <v/>
      </c>
      <c r="K160" s="77" t="str">
        <f t="shared" si="26"/>
        <v/>
      </c>
      <c r="L160" s="7"/>
      <c r="M160" s="7"/>
      <c r="N160" s="7"/>
      <c r="O160" s="7"/>
      <c r="P160" s="7"/>
      <c r="Q160" s="7"/>
    </row>
    <row r="161" spans="1:17" x14ac:dyDescent="0.3">
      <c r="A161" s="1">
        <f>WORKDAY(A160,1,holiday!$B$2:$B$10)</f>
        <v>38946</v>
      </c>
      <c r="B161" s="16">
        <v>867539.43865514873</v>
      </c>
      <c r="C161" s="16">
        <f t="shared" si="23"/>
        <v>-45563.854319431586</v>
      </c>
      <c r="D161" s="7">
        <f t="shared" si="21"/>
        <v>-4.9900000000000035E-2</v>
      </c>
      <c r="E161" s="7">
        <f t="array" ref="E161">PRODUCT(1+$D$4:D161)-1</f>
        <v>-0.13246056134485162</v>
      </c>
      <c r="F161">
        <f t="shared" si="22"/>
        <v>0</v>
      </c>
      <c r="G161" t="str">
        <f t="shared" si="24"/>
        <v>min</v>
      </c>
      <c r="H161">
        <f>IF(G161="min",COUNTIF(G$4:G161,"min"),IF(G161="max",COUNTIF(G$4:G161,"max"),""))</f>
        <v>40</v>
      </c>
      <c r="I161" s="16">
        <f t="array" ref="I161">IF($G$3=0,IF(G161="min",INDEX($B$4:$B$254,(MATCH(1,($G$4:$G$254="max")*($H$4:$H$254=(H161-1)),0))),""),IF($G$3=1,IF(G161="min",INDEX($B$4:$B$254,(MATCH(1,($G$4:$G$254="max")*($H$4:$H$254=(H161)),0))),""),""))</f>
        <v>913103.29297458031</v>
      </c>
      <c r="J161" s="75">
        <f t="shared" si="25"/>
        <v>-45563.854319431586</v>
      </c>
      <c r="K161" s="77">
        <f t="shared" si="26"/>
        <v>-4.9900000000000035E-2</v>
      </c>
      <c r="L161" s="7"/>
      <c r="M161" s="7"/>
      <c r="N161" s="7"/>
      <c r="O161" s="7"/>
      <c r="P161" s="7"/>
      <c r="Q161" s="7"/>
    </row>
    <row r="162" spans="1:17" x14ac:dyDescent="0.3">
      <c r="A162" s="1">
        <f>WORKDAY(A161,1,holiday!$B$2:$B$10)</f>
        <v>38947</v>
      </c>
      <c r="B162" s="16">
        <v>895127.19280438242</v>
      </c>
      <c r="C162" s="16">
        <f t="shared" si="23"/>
        <v>27587.75414923369</v>
      </c>
      <c r="D162" s="7">
        <f t="shared" si="21"/>
        <v>3.1799999999999953E-2</v>
      </c>
      <c r="E162" s="7">
        <f t="array" ref="E162">PRODUCT(1+$D$4:D162)-1</f>
        <v>-0.10487280719561787</v>
      </c>
      <c r="F162">
        <f t="shared" si="22"/>
        <v>0</v>
      </c>
      <c r="G162" t="str">
        <f t="shared" si="24"/>
        <v>max</v>
      </c>
      <c r="H162">
        <f>IF(G162="min",COUNTIF(G$4:G162,"min"),IF(G162="max",COUNTIF(G$4:G162,"max"),""))</f>
        <v>40</v>
      </c>
      <c r="I162" s="16" t="str">
        <f t="array" ref="I162">IF($G$3=0,IF(G162="min",INDEX($B$4:$B$254,(MATCH(1,($G$4:$G$254="max")*($H$4:$H$254=(H162-1)),0))),""),IF($G$3=1,IF(G162="min",INDEX($B$4:$B$254,(MATCH(1,($G$4:$G$254="max")*($H$4:$H$254=(H162)),0))),""),""))</f>
        <v/>
      </c>
      <c r="J162" s="75" t="str">
        <f t="shared" si="25"/>
        <v/>
      </c>
      <c r="K162" s="77" t="str">
        <f t="shared" si="26"/>
        <v/>
      </c>
      <c r="L162" s="7"/>
      <c r="M162" s="7"/>
      <c r="N162" s="7"/>
      <c r="O162" s="7"/>
      <c r="P162" s="7"/>
      <c r="Q162" s="7"/>
    </row>
    <row r="163" spans="1:17" x14ac:dyDescent="0.3">
      <c r="A163" s="1">
        <f>WORKDAY(A162,1,holiday!$B$2:$B$10)</f>
        <v>38950</v>
      </c>
      <c r="B163" s="16">
        <v>892620.8366645301</v>
      </c>
      <c r="C163" s="16">
        <f t="shared" si="23"/>
        <v>-2506.3561398523161</v>
      </c>
      <c r="D163" s="7">
        <f t="shared" si="21"/>
        <v>-2.8000000000000507E-3</v>
      </c>
      <c r="E163" s="7">
        <f t="array" ref="E163">PRODUCT(1+$D$4:D163)-1</f>
        <v>-0.10737916333547015</v>
      </c>
      <c r="F163">
        <f t="shared" si="22"/>
        <v>0</v>
      </c>
      <c r="G163" t="str">
        <f t="shared" si="24"/>
        <v>min</v>
      </c>
      <c r="H163">
        <f>IF(G163="min",COUNTIF(G$4:G163,"min"),IF(G163="max",COUNTIF(G$4:G163,"max"),""))</f>
        <v>41</v>
      </c>
      <c r="I163" s="16">
        <f t="array" ref="I163">IF($G$3=0,IF(G163="min",INDEX($B$4:$B$254,(MATCH(1,($G$4:$G$254="max")*($H$4:$H$254=(H163-1)),0))),""),IF($G$3=1,IF(G163="min",INDEX($B$4:$B$254,(MATCH(1,($G$4:$G$254="max")*($H$4:$H$254=(H163)),0))),""),""))</f>
        <v>895127.19280438242</v>
      </c>
      <c r="J163" s="75">
        <f t="shared" si="25"/>
        <v>-2506.3561398523161</v>
      </c>
      <c r="K163" s="77">
        <f t="shared" si="26"/>
        <v>-2.8000000000000507E-3</v>
      </c>
      <c r="L163" s="7"/>
      <c r="M163" s="7"/>
      <c r="N163" s="7"/>
      <c r="O163" s="7"/>
      <c r="P163" s="7"/>
      <c r="Q163" s="7"/>
    </row>
    <row r="164" spans="1:17" x14ac:dyDescent="0.3">
      <c r="A164" s="1">
        <f>WORKDAY(A163,1,holiday!$B$2:$B$10)</f>
        <v>38951</v>
      </c>
      <c r="B164" s="16">
        <v>910741.03964882006</v>
      </c>
      <c r="C164" s="16">
        <f t="shared" si="23"/>
        <v>18120.202984289965</v>
      </c>
      <c r="D164" s="7">
        <f t="shared" si="21"/>
        <v>2.0300000000000006E-2</v>
      </c>
      <c r="E164" s="7">
        <f t="array" ref="E164">PRODUCT(1+$D$4:D164)-1</f>
        <v>-8.9258960351180194E-2</v>
      </c>
      <c r="F164">
        <f t="shared" si="22"/>
        <v>0</v>
      </c>
      <c r="G164" t="str">
        <f t="shared" si="24"/>
        <v/>
      </c>
      <c r="H164" t="str">
        <f>IF(G164="min",COUNTIF(G$4:G164,"min"),IF(G164="max",COUNTIF(G$4:G164,"max"),""))</f>
        <v/>
      </c>
      <c r="I164" s="16" t="str">
        <f t="array" ref="I164">IF($G$3=0,IF(G164="min",INDEX($B$4:$B$254,(MATCH(1,($G$4:$G$254="max")*($H$4:$H$254=(H164-1)),0))),""),IF($G$3=1,IF(G164="min",INDEX($B$4:$B$254,(MATCH(1,($G$4:$G$254="max")*($H$4:$H$254=(H164)),0))),""),""))</f>
        <v/>
      </c>
      <c r="J164" s="75" t="str">
        <f t="shared" si="25"/>
        <v/>
      </c>
      <c r="K164" s="77" t="str">
        <f t="shared" si="26"/>
        <v/>
      </c>
      <c r="L164" s="7"/>
      <c r="M164" s="7"/>
      <c r="N164" s="7"/>
      <c r="O164" s="7"/>
      <c r="P164" s="7"/>
      <c r="Q164" s="7"/>
    </row>
    <row r="165" spans="1:17" x14ac:dyDescent="0.3">
      <c r="A165" s="1">
        <f>WORKDAY(A164,1,holiday!$B$2:$B$10)</f>
        <v>38952</v>
      </c>
      <c r="B165" s="16">
        <v>915294.74484706414</v>
      </c>
      <c r="C165" s="16">
        <f t="shared" si="23"/>
        <v>4553.7051982440753</v>
      </c>
      <c r="D165" s="7">
        <f t="shared" si="21"/>
        <v>4.9999999999999723E-3</v>
      </c>
      <c r="E165" s="7">
        <f t="array" ref="E165">PRODUCT(1+$D$4:D165)-1</f>
        <v>-8.4705255152936143E-2</v>
      </c>
      <c r="F165">
        <f t="shared" si="22"/>
        <v>0</v>
      </c>
      <c r="G165" t="str">
        <f t="shared" si="24"/>
        <v/>
      </c>
      <c r="H165" t="str">
        <f>IF(G165="min",COUNTIF(G$4:G165,"min"),IF(G165="max",COUNTIF(G$4:G165,"max"),""))</f>
        <v/>
      </c>
      <c r="I165" s="16" t="str">
        <f t="array" ref="I165">IF($G$3=0,IF(G165="min",INDEX($B$4:$B$254,(MATCH(1,($G$4:$G$254="max")*($H$4:$H$254=(H165-1)),0))),""),IF($G$3=1,IF(G165="min",INDEX($B$4:$B$254,(MATCH(1,($G$4:$G$254="max")*($H$4:$H$254=(H165)),0))),""),""))</f>
        <v/>
      </c>
      <c r="J165" s="75" t="str">
        <f t="shared" si="25"/>
        <v/>
      </c>
      <c r="K165" s="77" t="str">
        <f t="shared" si="26"/>
        <v/>
      </c>
      <c r="L165" s="7"/>
      <c r="M165" s="7"/>
      <c r="N165" s="7"/>
      <c r="O165" s="7"/>
      <c r="P165" s="7"/>
      <c r="Q165" s="7"/>
    </row>
    <row r="166" spans="1:17" x14ac:dyDescent="0.3">
      <c r="A166" s="1">
        <f>WORKDAY(A165,1,holiday!$B$2:$B$10)</f>
        <v>38953</v>
      </c>
      <c r="B166" s="16">
        <v>923074.75017826422</v>
      </c>
      <c r="C166" s="16">
        <f t="shared" si="23"/>
        <v>7780.0053312000819</v>
      </c>
      <c r="D166" s="7">
        <f t="shared" si="21"/>
        <v>8.5000000000000405E-3</v>
      </c>
      <c r="E166" s="7">
        <f t="array" ref="E166">PRODUCT(1+$D$4:D166)-1</f>
        <v>-7.6925249821736097E-2</v>
      </c>
      <c r="F166">
        <f t="shared" si="22"/>
        <v>0</v>
      </c>
      <c r="G166" t="str">
        <f t="shared" si="24"/>
        <v/>
      </c>
      <c r="H166" t="str">
        <f>IF(G166="min",COUNTIF(G$4:G166,"min"),IF(G166="max",COUNTIF(G$4:G166,"max"),""))</f>
        <v/>
      </c>
      <c r="I166" s="16" t="str">
        <f t="array" ref="I166">IF($G$3=0,IF(G166="min",INDEX($B$4:$B$254,(MATCH(1,($G$4:$G$254="max")*($H$4:$H$254=(H166-1)),0))),""),IF($G$3=1,IF(G166="min",INDEX($B$4:$B$254,(MATCH(1,($G$4:$G$254="max")*($H$4:$H$254=(H166)),0))),""),""))</f>
        <v/>
      </c>
      <c r="J166" s="75" t="str">
        <f t="shared" si="25"/>
        <v/>
      </c>
      <c r="K166" s="77" t="str">
        <f t="shared" si="26"/>
        <v/>
      </c>
      <c r="L166" s="7"/>
      <c r="M166" s="7"/>
      <c r="N166" s="7"/>
      <c r="O166" s="7"/>
      <c r="P166" s="7"/>
      <c r="Q166" s="7"/>
    </row>
    <row r="167" spans="1:17" x14ac:dyDescent="0.3">
      <c r="A167" s="1">
        <f>WORKDAY(A166,1,holiday!$B$2:$B$10)</f>
        <v>38954</v>
      </c>
      <c r="B167" s="16">
        <v>927505.50897911994</v>
      </c>
      <c r="C167" s="16">
        <f t="shared" si="23"/>
        <v>4430.7588008557213</v>
      </c>
      <c r="D167" s="7">
        <f t="shared" si="21"/>
        <v>4.8000000000000577E-3</v>
      </c>
      <c r="E167" s="7">
        <f t="array" ref="E167">PRODUCT(1+$D$4:D167)-1</f>
        <v>-7.2494491020880347E-2</v>
      </c>
      <c r="F167">
        <f t="shared" si="22"/>
        <v>0</v>
      </c>
      <c r="G167" t="str">
        <f t="shared" si="24"/>
        <v/>
      </c>
      <c r="H167" t="str">
        <f>IF(G167="min",COUNTIF(G$4:G167,"min"),IF(G167="max",COUNTIF(G$4:G167,"max"),""))</f>
        <v/>
      </c>
      <c r="I167" s="16" t="str">
        <f t="array" ref="I167">IF($G$3=0,IF(G167="min",INDEX($B$4:$B$254,(MATCH(1,($G$4:$G$254="max")*($H$4:$H$254=(H167-1)),0))),""),IF($G$3=1,IF(G167="min",INDEX($B$4:$B$254,(MATCH(1,($G$4:$G$254="max")*($H$4:$H$254=(H167)),0))),""),""))</f>
        <v/>
      </c>
      <c r="J167" s="75" t="str">
        <f t="shared" si="25"/>
        <v/>
      </c>
      <c r="K167" s="77" t="str">
        <f t="shared" si="26"/>
        <v/>
      </c>
      <c r="L167" s="7"/>
      <c r="M167" s="7"/>
      <c r="N167" s="7"/>
      <c r="O167" s="7"/>
      <c r="P167" s="7"/>
      <c r="Q167" s="7"/>
    </row>
    <row r="168" spans="1:17" x14ac:dyDescent="0.3">
      <c r="A168" s="1">
        <f>WORKDAY(A167,1,holiday!$B$2:$B$10)</f>
        <v>38957</v>
      </c>
      <c r="B168" s="16">
        <v>953197.41157784162</v>
      </c>
      <c r="C168" s="16">
        <f t="shared" si="23"/>
        <v>25691.902598721674</v>
      </c>
      <c r="D168" s="7">
        <f t="shared" si="21"/>
        <v>2.7700000000000054E-2</v>
      </c>
      <c r="E168" s="7">
        <f t="array" ref="E168">PRODUCT(1+$D$4:D168)-1</f>
        <v>-4.6802588422158675E-2</v>
      </c>
      <c r="F168">
        <f t="shared" si="22"/>
        <v>0</v>
      </c>
      <c r="G168" t="str">
        <f t="shared" si="24"/>
        <v/>
      </c>
      <c r="H168" t="str">
        <f>IF(G168="min",COUNTIF(G$4:G168,"min"),IF(G168="max",COUNTIF(G$4:G168,"max"),""))</f>
        <v/>
      </c>
      <c r="I168" s="16" t="str">
        <f t="array" ref="I168">IF($G$3=0,IF(G168="min",INDEX($B$4:$B$254,(MATCH(1,($G$4:$G$254="max")*($H$4:$H$254=(H168-1)),0))),""),IF($G$3=1,IF(G168="min",INDEX($B$4:$B$254,(MATCH(1,($G$4:$G$254="max")*($H$4:$H$254=(H168)),0))),""),""))</f>
        <v/>
      </c>
      <c r="J168" s="75" t="str">
        <f t="shared" si="25"/>
        <v/>
      </c>
      <c r="K168" s="77" t="str">
        <f t="shared" si="26"/>
        <v/>
      </c>
      <c r="L168" s="7"/>
      <c r="M168" s="7"/>
      <c r="N168" s="7"/>
      <c r="O168" s="7"/>
      <c r="P168" s="7"/>
      <c r="Q168" s="7"/>
    </row>
    <row r="169" spans="1:17" x14ac:dyDescent="0.3">
      <c r="A169" s="1">
        <f>WORKDAY(A168,1,holiday!$B$2:$B$10)</f>
        <v>38958</v>
      </c>
      <c r="B169" s="16">
        <v>968353.25042192929</v>
      </c>
      <c r="C169" s="16">
        <f t="shared" si="23"/>
        <v>15155.838844087673</v>
      </c>
      <c r="D169" s="7">
        <f t="shared" si="21"/>
        <v>1.5899999999999991E-2</v>
      </c>
      <c r="E169" s="7">
        <f t="array" ref="E169">PRODUCT(1+$D$4:D169)-1</f>
        <v>-3.164674957807101E-2</v>
      </c>
      <c r="F169">
        <f t="shared" si="22"/>
        <v>0</v>
      </c>
      <c r="G169" t="str">
        <f t="shared" si="24"/>
        <v>max</v>
      </c>
      <c r="H169">
        <f>IF(G169="min",COUNTIF(G$4:G169,"min"),IF(G169="max",COUNTIF(G$4:G169,"max"),""))</f>
        <v>41</v>
      </c>
      <c r="I169" s="16" t="str">
        <f t="array" ref="I169">IF($G$3=0,IF(G169="min",INDEX($B$4:$B$254,(MATCH(1,($G$4:$G$254="max")*($H$4:$H$254=(H169-1)),0))),""),IF($G$3=1,IF(G169="min",INDEX($B$4:$B$254,(MATCH(1,($G$4:$G$254="max")*($H$4:$H$254=(H169)),0))),""),""))</f>
        <v/>
      </c>
      <c r="J169" s="75" t="str">
        <f t="shared" si="25"/>
        <v/>
      </c>
      <c r="K169" s="77" t="str">
        <f t="shared" si="26"/>
        <v/>
      </c>
      <c r="L169" s="7"/>
      <c r="M169" s="7"/>
      <c r="N169" s="7"/>
      <c r="O169" s="7"/>
      <c r="P169" s="7"/>
      <c r="Q169" s="7"/>
    </row>
    <row r="170" spans="1:17" x14ac:dyDescent="0.3">
      <c r="A170" s="1">
        <f>WORKDAY(A169,1,holiday!$B$2:$B$10)</f>
        <v>38959</v>
      </c>
      <c r="B170" s="16">
        <v>953924.78699064255</v>
      </c>
      <c r="C170" s="16">
        <f t="shared" si="23"/>
        <v>-14428.463431286742</v>
      </c>
      <c r="D170" s="7">
        <f t="shared" si="21"/>
        <v>-1.4899999999999995E-2</v>
      </c>
      <c r="E170" s="7">
        <f t="array" ref="E170">PRODUCT(1+$D$4:D170)-1</f>
        <v>-4.6075213009357796E-2</v>
      </c>
      <c r="F170">
        <f t="shared" si="22"/>
        <v>0</v>
      </c>
      <c r="G170" t="str">
        <f t="shared" si="24"/>
        <v>min</v>
      </c>
      <c r="H170">
        <f>IF(G170="min",COUNTIF(G$4:G170,"min"),IF(G170="max",COUNTIF(G$4:G170,"max"),""))</f>
        <v>42</v>
      </c>
      <c r="I170" s="16">
        <f t="array" ref="I170">IF($G$3=0,IF(G170="min",INDEX($B$4:$B$254,(MATCH(1,($G$4:$G$254="max")*($H$4:$H$254=(H170-1)),0))),""),IF($G$3=1,IF(G170="min",INDEX($B$4:$B$254,(MATCH(1,($G$4:$G$254="max")*($H$4:$H$254=(H170)),0))),""),""))</f>
        <v>968353.25042192929</v>
      </c>
      <c r="J170" s="75">
        <f t="shared" si="25"/>
        <v>-14428.463431286742</v>
      </c>
      <c r="K170" s="77">
        <f t="shared" si="26"/>
        <v>-1.4899999999999995E-2</v>
      </c>
      <c r="L170" s="7"/>
      <c r="M170" s="7"/>
      <c r="N170" s="7"/>
      <c r="O170" s="7"/>
      <c r="P170" s="7"/>
      <c r="Q170" s="7"/>
    </row>
    <row r="171" spans="1:17" x14ac:dyDescent="0.3">
      <c r="A171" s="1">
        <f>WORKDAY(A170,1,holiday!$B$2:$B$10)</f>
        <v>38960</v>
      </c>
      <c r="B171" s="16">
        <v>987312.154535315</v>
      </c>
      <c r="C171" s="16">
        <f t="shared" si="23"/>
        <v>33387.367544672452</v>
      </c>
      <c r="D171" s="7">
        <f t="shared" si="21"/>
        <v>3.4999999999999962E-2</v>
      </c>
      <c r="E171" s="7">
        <f t="array" ref="E171">PRODUCT(1+$D$4:D171)-1</f>
        <v>-1.2687845464685377E-2</v>
      </c>
      <c r="F171">
        <f t="shared" si="22"/>
        <v>8</v>
      </c>
      <c r="G171" t="str">
        <f t="shared" si="24"/>
        <v/>
      </c>
      <c r="H171" t="str">
        <f>IF(G171="min",COUNTIF(G$4:G171,"min"),IF(G171="max",COUNTIF(G$4:G171,"max"),""))</f>
        <v/>
      </c>
      <c r="I171" s="16" t="str">
        <f t="array" ref="I171">IF($G$3=0,IF(G171="min",INDEX($B$4:$B$254,(MATCH(1,($G$4:$G$254="max")*($H$4:$H$254=(H171-1)),0))),""),IF($G$3=1,IF(G171="min",INDEX($B$4:$B$254,(MATCH(1,($G$4:$G$254="max")*($H$4:$H$254=(H171)),0))),""),""))</f>
        <v/>
      </c>
      <c r="J171" s="75" t="str">
        <f t="shared" si="25"/>
        <v/>
      </c>
      <c r="K171" s="77" t="str">
        <f t="shared" si="26"/>
        <v/>
      </c>
      <c r="L171" s="7"/>
      <c r="M171" s="7"/>
      <c r="N171" s="7"/>
      <c r="O171" s="7"/>
      <c r="P171" s="7"/>
      <c r="Q171" s="7"/>
    </row>
    <row r="172" spans="1:17" x14ac:dyDescent="0.3">
      <c r="A172" s="1">
        <f>WORKDAY(A171,1,holiday!$B$2:$B$10)</f>
        <v>38961</v>
      </c>
      <c r="B172" s="16">
        <v>1027199.5655785417</v>
      </c>
      <c r="C172" s="16">
        <f t="shared" si="23"/>
        <v>39887.411043226719</v>
      </c>
      <c r="D172" s="7">
        <f t="shared" si="21"/>
        <v>4.0399999999999991E-2</v>
      </c>
      <c r="E172" s="7">
        <f t="array" ref="E172">PRODUCT(1+$D$4:D172)-1</f>
        <v>2.7199565578541307E-2</v>
      </c>
      <c r="F172">
        <f t="shared" si="22"/>
        <v>0</v>
      </c>
      <c r="G172" t="str">
        <f t="shared" si="24"/>
        <v>max</v>
      </c>
      <c r="H172">
        <f>IF(G172="min",COUNTIF(G$4:G172,"min"),IF(G172="max",COUNTIF(G$4:G172,"max"),""))</f>
        <v>42</v>
      </c>
      <c r="I172" s="16" t="str">
        <f t="array" ref="I172">IF($G$3=0,IF(G172="min",INDEX($B$4:$B$254,(MATCH(1,($G$4:$G$254="max")*($H$4:$H$254=(H172-1)),0))),""),IF($G$3=1,IF(G172="min",INDEX($B$4:$B$254,(MATCH(1,($G$4:$G$254="max")*($H$4:$H$254=(H172)),0))),""),""))</f>
        <v/>
      </c>
      <c r="J172" s="75" t="str">
        <f t="shared" si="25"/>
        <v/>
      </c>
      <c r="K172" s="77" t="str">
        <f t="shared" si="26"/>
        <v/>
      </c>
      <c r="L172" s="7"/>
      <c r="M172" s="7"/>
      <c r="N172" s="7"/>
      <c r="O172" s="7"/>
      <c r="P172" s="7"/>
      <c r="Q172" s="7"/>
    </row>
    <row r="173" spans="1:17" x14ac:dyDescent="0.3">
      <c r="A173" s="1">
        <f>WORKDAY(A172,1,holiday!$B$2:$B$10)</f>
        <v>38965</v>
      </c>
      <c r="B173" s="16">
        <v>1016927.5699227563</v>
      </c>
      <c r="C173" s="16">
        <f t="shared" si="23"/>
        <v>-10271.995655785431</v>
      </c>
      <c r="D173" s="7">
        <f t="shared" si="21"/>
        <v>-1.0000000000000014E-2</v>
      </c>
      <c r="E173" s="7">
        <f t="array" ref="E173">PRODUCT(1+$D$4:D173)-1</f>
        <v>1.6927569922755792E-2</v>
      </c>
      <c r="F173">
        <f t="shared" si="22"/>
        <v>0</v>
      </c>
      <c r="G173" t="str">
        <f t="shared" si="24"/>
        <v>min</v>
      </c>
      <c r="H173">
        <f>IF(G173="min",COUNTIF(G$4:G173,"min"),IF(G173="max",COUNTIF(G$4:G173,"max"),""))</f>
        <v>43</v>
      </c>
      <c r="I173" s="16">
        <f t="array" ref="I173">IF($G$3=0,IF(G173="min",INDEX($B$4:$B$254,(MATCH(1,($G$4:$G$254="max")*($H$4:$H$254=(H173-1)),0))),""),IF($G$3=1,IF(G173="min",INDEX($B$4:$B$254,(MATCH(1,($G$4:$G$254="max")*($H$4:$H$254=(H173)),0))),""),""))</f>
        <v>1027199.5655785417</v>
      </c>
      <c r="J173" s="75">
        <f t="shared" si="25"/>
        <v>-10271.995655785431</v>
      </c>
      <c r="K173" s="77">
        <f t="shared" si="26"/>
        <v>-1.0000000000000014E-2</v>
      </c>
      <c r="L173" s="7"/>
      <c r="M173" s="7"/>
      <c r="N173" s="7"/>
      <c r="O173" s="7"/>
      <c r="P173" s="7"/>
      <c r="Q173" s="7"/>
    </row>
    <row r="174" spans="1:17" x14ac:dyDescent="0.3">
      <c r="A174" s="1">
        <f>WORKDAY(A173,1,holiday!$B$2:$B$10)</f>
        <v>38966</v>
      </c>
      <c r="B174" s="16">
        <v>1055265.7393088441</v>
      </c>
      <c r="C174" s="16">
        <f t="shared" si="23"/>
        <v>38338.1693860878</v>
      </c>
      <c r="D174" s="7">
        <f t="shared" si="21"/>
        <v>3.7699999999999893E-2</v>
      </c>
      <c r="E174" s="7">
        <f t="array" ref="E174">PRODUCT(1+$D$4:D174)-1</f>
        <v>5.5265739308843598E-2</v>
      </c>
      <c r="F174">
        <f t="shared" si="22"/>
        <v>0</v>
      </c>
      <c r="G174" t="str">
        <f t="shared" si="24"/>
        <v/>
      </c>
      <c r="H174" t="str">
        <f>IF(G174="min",COUNTIF(G$4:G174,"min"),IF(G174="max",COUNTIF(G$4:G174,"max"),""))</f>
        <v/>
      </c>
      <c r="I174" s="16" t="str">
        <f t="array" ref="I174">IF($G$3=0,IF(G174="min",INDEX($B$4:$B$254,(MATCH(1,($G$4:$G$254="max")*($H$4:$H$254=(H174-1)),0))),""),IF($G$3=1,IF(G174="min",INDEX($B$4:$B$254,(MATCH(1,($G$4:$G$254="max")*($H$4:$H$254=(H174)),0))),""),""))</f>
        <v/>
      </c>
      <c r="J174" s="75" t="str">
        <f t="shared" si="25"/>
        <v/>
      </c>
      <c r="K174" s="77" t="str">
        <f t="shared" si="26"/>
        <v/>
      </c>
      <c r="L174" s="7"/>
      <c r="M174" s="7"/>
      <c r="N174" s="7"/>
      <c r="O174" s="7"/>
      <c r="P174" s="7"/>
      <c r="Q174" s="7"/>
    </row>
    <row r="175" spans="1:17" x14ac:dyDescent="0.3">
      <c r="A175" s="1">
        <f>WORKDAY(A174,1,holiday!$B$2:$B$10)</f>
        <v>38967</v>
      </c>
      <c r="B175" s="16">
        <v>1087134.7646359713</v>
      </c>
      <c r="C175" s="16">
        <f t="shared" si="23"/>
        <v>31869.025327127194</v>
      </c>
      <c r="D175" s="7">
        <f t="shared" si="21"/>
        <v>3.0200000000000098E-2</v>
      </c>
      <c r="E175" s="7">
        <f t="array" ref="E175">PRODUCT(1+$D$4:D175)-1</f>
        <v>8.7134764635970585E-2</v>
      </c>
      <c r="F175">
        <f t="shared" si="22"/>
        <v>0</v>
      </c>
      <c r="G175" t="str">
        <f t="shared" si="24"/>
        <v/>
      </c>
      <c r="H175" t="str">
        <f>IF(G175="min",COUNTIF(G$4:G175,"min"),IF(G175="max",COUNTIF(G$4:G175,"max"),""))</f>
        <v/>
      </c>
      <c r="I175" s="16" t="str">
        <f t="array" ref="I175">IF($G$3=0,IF(G175="min",INDEX($B$4:$B$254,(MATCH(1,($G$4:$G$254="max")*($H$4:$H$254=(H175-1)),0))),""),IF($G$3=1,IF(G175="min",INDEX($B$4:$B$254,(MATCH(1,($G$4:$G$254="max")*($H$4:$H$254=(H175)),0))),""),""))</f>
        <v/>
      </c>
      <c r="J175" s="75" t="str">
        <f t="shared" si="25"/>
        <v/>
      </c>
      <c r="K175" s="77" t="str">
        <f t="shared" si="26"/>
        <v/>
      </c>
      <c r="L175" s="7"/>
      <c r="M175" s="7"/>
      <c r="N175" s="7"/>
      <c r="O175" s="7"/>
      <c r="P175" s="7"/>
      <c r="Q175" s="7"/>
    </row>
    <row r="176" spans="1:17" x14ac:dyDescent="0.3">
      <c r="A176" s="1">
        <f>WORKDAY(A175,1,holiday!$B$2:$B$10)</f>
        <v>38968</v>
      </c>
      <c r="B176" s="16">
        <v>1092135.5845532967</v>
      </c>
      <c r="C176" s="16">
        <f t="shared" si="23"/>
        <v>5000.8199173253961</v>
      </c>
      <c r="D176" s="7">
        <f t="shared" si="21"/>
        <v>4.599999999999934E-3</v>
      </c>
      <c r="E176" s="7">
        <f t="array" ref="E176">PRODUCT(1+$D$4:D176)-1</f>
        <v>9.2135584553296068E-2</v>
      </c>
      <c r="F176">
        <f t="shared" si="22"/>
        <v>0</v>
      </c>
      <c r="G176" t="str">
        <f t="shared" si="24"/>
        <v>max</v>
      </c>
      <c r="H176">
        <f>IF(G176="min",COUNTIF(G$4:G176,"min"),IF(G176="max",COUNTIF(G$4:G176,"max"),""))</f>
        <v>43</v>
      </c>
      <c r="I176" s="16" t="str">
        <f t="array" ref="I176">IF($G$3=0,IF(G176="min",INDEX($B$4:$B$254,(MATCH(1,($G$4:$G$254="max")*($H$4:$H$254=(H176-1)),0))),""),IF($G$3=1,IF(G176="min",INDEX($B$4:$B$254,(MATCH(1,($G$4:$G$254="max")*($H$4:$H$254=(H176)),0))),""),""))</f>
        <v/>
      </c>
      <c r="J176" s="75" t="str">
        <f t="shared" si="25"/>
        <v/>
      </c>
      <c r="K176" s="77" t="str">
        <f t="shared" si="26"/>
        <v/>
      </c>
      <c r="L176" s="7"/>
      <c r="M176" s="7"/>
      <c r="N176" s="7"/>
      <c r="O176" s="7"/>
      <c r="P176" s="7"/>
      <c r="Q176" s="7"/>
    </row>
    <row r="177" spans="1:17" x14ac:dyDescent="0.3">
      <c r="A177" s="1">
        <f>WORKDAY(A176,1,holiday!$B$2:$B$10)</f>
        <v>38971</v>
      </c>
      <c r="B177" s="16">
        <v>1056313.5373799487</v>
      </c>
      <c r="C177" s="16">
        <f t="shared" si="23"/>
        <v>-35822.047173348023</v>
      </c>
      <c r="D177" s="7">
        <f t="shared" si="21"/>
        <v>-3.2799999999999899E-2</v>
      </c>
      <c r="E177" s="7">
        <f t="array" ref="E177">PRODUCT(1+$D$4:D177)-1</f>
        <v>5.6313537379947931E-2</v>
      </c>
      <c r="F177">
        <f t="shared" si="22"/>
        <v>0</v>
      </c>
      <c r="G177" t="str">
        <f t="shared" si="24"/>
        <v/>
      </c>
      <c r="H177" t="str">
        <f>IF(G177="min",COUNTIF(G$4:G177,"min"),IF(G177="max",COUNTIF(G$4:G177,"max"),""))</f>
        <v/>
      </c>
      <c r="I177" s="16" t="str">
        <f t="array" ref="I177">IF($G$3=0,IF(G177="min",INDEX($B$4:$B$254,(MATCH(1,($G$4:$G$254="max")*($H$4:$H$254=(H177-1)),0))),""),IF($G$3=1,IF(G177="min",INDEX($B$4:$B$254,(MATCH(1,($G$4:$G$254="max")*($H$4:$H$254=(H177)),0))),""),""))</f>
        <v/>
      </c>
      <c r="J177" s="75" t="str">
        <f t="shared" si="25"/>
        <v/>
      </c>
      <c r="K177" s="77" t="str">
        <f t="shared" si="26"/>
        <v/>
      </c>
      <c r="L177" s="7"/>
      <c r="M177" s="7"/>
      <c r="N177" s="7"/>
      <c r="O177" s="7"/>
      <c r="P177" s="7"/>
      <c r="Q177" s="7"/>
    </row>
    <row r="178" spans="1:17" x14ac:dyDescent="0.3">
      <c r="A178" s="1">
        <f>WORKDAY(A177,1,holiday!$B$2:$B$10)</f>
        <v>38972</v>
      </c>
      <c r="B178" s="16">
        <v>1006772.432476829</v>
      </c>
      <c r="C178" s="16">
        <f t="shared" si="23"/>
        <v>-49541.104903119616</v>
      </c>
      <c r="D178" s="7">
        <f t="shared" si="21"/>
        <v>-4.6900000000000025E-2</v>
      </c>
      <c r="E178" s="7">
        <f t="array" ref="E178">PRODUCT(1+$D$4:D178)-1</f>
        <v>6.7724324768283495E-3</v>
      </c>
      <c r="F178">
        <f t="shared" si="22"/>
        <v>0</v>
      </c>
      <c r="G178" t="str">
        <f t="shared" si="24"/>
        <v>min</v>
      </c>
      <c r="H178">
        <f>IF(G178="min",COUNTIF(G$4:G178,"min"),IF(G178="max",COUNTIF(G$4:G178,"max"),""))</f>
        <v>44</v>
      </c>
      <c r="I178" s="16">
        <f t="array" ref="I178">IF($G$3=0,IF(G178="min",INDEX($B$4:$B$254,(MATCH(1,($G$4:$G$254="max")*($H$4:$H$254=(H178-1)),0))),""),IF($G$3=1,IF(G178="min",INDEX($B$4:$B$254,(MATCH(1,($G$4:$G$254="max")*($H$4:$H$254=(H178)),0))),""),""))</f>
        <v>1092135.5845532967</v>
      </c>
      <c r="J178" s="75">
        <f t="shared" si="25"/>
        <v>-85363.152076467639</v>
      </c>
      <c r="K178" s="77">
        <f t="shared" si="26"/>
        <v>-7.8161679999999928E-2</v>
      </c>
      <c r="L178" s="7"/>
      <c r="M178" s="7"/>
      <c r="N178" s="7"/>
      <c r="O178" s="7"/>
      <c r="P178" s="7"/>
      <c r="Q178" s="7"/>
    </row>
    <row r="179" spans="1:17" x14ac:dyDescent="0.3">
      <c r="A179" s="1">
        <f>WORKDAY(A178,1,holiday!$B$2:$B$10)</f>
        <v>38973</v>
      </c>
      <c r="B179" s="16">
        <v>1013920.5167474145</v>
      </c>
      <c r="C179" s="16">
        <f t="shared" si="23"/>
        <v>7148.0842705854448</v>
      </c>
      <c r="D179" s="7">
        <f t="shared" si="21"/>
        <v>7.0999999999999588E-3</v>
      </c>
      <c r="E179" s="7">
        <f t="array" ref="E179">PRODUCT(1+$D$4:D179)-1</f>
        <v>1.392051674741368E-2</v>
      </c>
      <c r="F179">
        <f t="shared" si="22"/>
        <v>0</v>
      </c>
      <c r="G179" t="str">
        <f t="shared" si="24"/>
        <v>max</v>
      </c>
      <c r="H179">
        <f>IF(G179="min",COUNTIF(G$4:G179,"min"),IF(G179="max",COUNTIF(G$4:G179,"max"),""))</f>
        <v>44</v>
      </c>
      <c r="I179" s="16" t="str">
        <f t="array" ref="I179">IF($G$3=0,IF(G179="min",INDEX($B$4:$B$254,(MATCH(1,($G$4:$G$254="max")*($H$4:$H$254=(H179-1)),0))),""),IF($G$3=1,IF(G179="min",INDEX($B$4:$B$254,(MATCH(1,($G$4:$G$254="max")*($H$4:$H$254=(H179)),0))),""),""))</f>
        <v/>
      </c>
      <c r="J179" s="75" t="str">
        <f t="shared" si="25"/>
        <v/>
      </c>
      <c r="K179" s="77" t="str">
        <f t="shared" si="26"/>
        <v/>
      </c>
      <c r="L179" s="7"/>
      <c r="M179" s="7"/>
      <c r="N179" s="7"/>
      <c r="O179" s="7"/>
      <c r="P179" s="7"/>
      <c r="Q179" s="7"/>
    </row>
    <row r="180" spans="1:17" x14ac:dyDescent="0.3">
      <c r="A180" s="1">
        <f>WORKDAY(A179,1,holiday!$B$2:$B$10)</f>
        <v>38974</v>
      </c>
      <c r="B180" s="16">
        <v>975188.7530076633</v>
      </c>
      <c r="C180" s="16">
        <f t="shared" si="23"/>
        <v>-38731.763739751186</v>
      </c>
      <c r="D180" s="7">
        <f t="shared" si="21"/>
        <v>-3.8199999999999956E-2</v>
      </c>
      <c r="E180" s="7">
        <f t="array" ref="E180">PRODUCT(1+$D$4:D180)-1</f>
        <v>-2.4811246992337499E-2</v>
      </c>
      <c r="F180">
        <f t="shared" si="22"/>
        <v>0</v>
      </c>
      <c r="G180" t="str">
        <f t="shared" si="24"/>
        <v/>
      </c>
      <c r="H180" t="str">
        <f>IF(G180="min",COUNTIF(G$4:G180,"min"),IF(G180="max",COUNTIF(G$4:G180,"max"),""))</f>
        <v/>
      </c>
      <c r="I180" s="16" t="str">
        <f t="array" ref="I180">IF($G$3=0,IF(G180="min",INDEX($B$4:$B$254,(MATCH(1,($G$4:$G$254="max")*($H$4:$H$254=(H180-1)),0))),""),IF($G$3=1,IF(G180="min",INDEX($B$4:$B$254,(MATCH(1,($G$4:$G$254="max")*($H$4:$H$254=(H180)),0))),""),""))</f>
        <v/>
      </c>
      <c r="J180" s="75" t="str">
        <f t="shared" si="25"/>
        <v/>
      </c>
      <c r="K180" s="77" t="str">
        <f t="shared" si="26"/>
        <v/>
      </c>
      <c r="L180" s="7"/>
      <c r="M180" s="7"/>
      <c r="N180" s="7"/>
      <c r="O180" s="7"/>
      <c r="P180" s="7"/>
      <c r="Q180" s="7"/>
    </row>
    <row r="181" spans="1:17" x14ac:dyDescent="0.3">
      <c r="A181" s="1">
        <f>WORKDAY(A180,1,holiday!$B$2:$B$10)</f>
        <v>38975</v>
      </c>
      <c r="B181" s="16">
        <v>954319.71369329933</v>
      </c>
      <c r="C181" s="16">
        <f t="shared" si="23"/>
        <v>-20869.039314363967</v>
      </c>
      <c r="D181" s="7">
        <f t="shared" si="21"/>
        <v>-2.1399999999999971E-2</v>
      </c>
      <c r="E181" s="7">
        <f t="array" ref="E181">PRODUCT(1+$D$4:D181)-1</f>
        <v>-4.5680286306701401E-2</v>
      </c>
      <c r="F181">
        <f t="shared" si="22"/>
        <v>0</v>
      </c>
      <c r="G181" t="str">
        <f t="shared" si="24"/>
        <v>min</v>
      </c>
      <c r="H181">
        <f>IF(G181="min",COUNTIF(G$4:G181,"min"),IF(G181="max",COUNTIF(G$4:G181,"max"),""))</f>
        <v>45</v>
      </c>
      <c r="I181" s="16">
        <f t="array" ref="I181">IF($G$3=0,IF(G181="min",INDEX($B$4:$B$254,(MATCH(1,($G$4:$G$254="max")*($H$4:$H$254=(H181-1)),0))),""),IF($G$3=1,IF(G181="min",INDEX($B$4:$B$254,(MATCH(1,($G$4:$G$254="max")*($H$4:$H$254=(H181)),0))),""),""))</f>
        <v>1013920.5167474145</v>
      </c>
      <c r="J181" s="75">
        <f t="shared" si="25"/>
        <v>-59600.803054115153</v>
      </c>
      <c r="K181" s="77">
        <f t="shared" si="26"/>
        <v>-5.8782519999999928E-2</v>
      </c>
      <c r="L181" s="7"/>
      <c r="M181" s="7"/>
      <c r="N181" s="7"/>
      <c r="O181" s="7"/>
      <c r="P181" s="7"/>
      <c r="Q181" s="7"/>
    </row>
    <row r="182" spans="1:17" x14ac:dyDescent="0.3">
      <c r="A182" s="1">
        <f>WORKDAY(A181,1,holiday!$B$2:$B$10)</f>
        <v>38978</v>
      </c>
      <c r="B182" s="16">
        <v>995260.02941074187</v>
      </c>
      <c r="C182" s="16">
        <f t="shared" si="23"/>
        <v>40940.315717442543</v>
      </c>
      <c r="D182" s="7">
        <f t="shared" si="21"/>
        <v>4.2900000000000001E-2</v>
      </c>
      <c r="E182" s="7">
        <f t="array" ref="E182">PRODUCT(1+$D$4:D182)-1</f>
        <v>-4.7399705892589017E-3</v>
      </c>
      <c r="F182">
        <f t="shared" si="22"/>
        <v>0</v>
      </c>
      <c r="G182" t="str">
        <f t="shared" si="24"/>
        <v/>
      </c>
      <c r="H182" t="str">
        <f>IF(G182="min",COUNTIF(G$4:G182,"min"),IF(G182="max",COUNTIF(G$4:G182,"max"),""))</f>
        <v/>
      </c>
      <c r="I182" s="16" t="str">
        <f t="array" ref="I182">IF($G$3=0,IF(G182="min",INDEX($B$4:$B$254,(MATCH(1,($G$4:$G$254="max")*($H$4:$H$254=(H182-1)),0))),""),IF($G$3=1,IF(G182="min",INDEX($B$4:$B$254,(MATCH(1,($G$4:$G$254="max")*($H$4:$H$254=(H182)),0))),""),""))</f>
        <v/>
      </c>
      <c r="J182" s="75" t="str">
        <f t="shared" si="25"/>
        <v/>
      </c>
      <c r="K182" s="77" t="str">
        <f t="shared" si="26"/>
        <v/>
      </c>
      <c r="L182" s="7"/>
      <c r="M182" s="7"/>
      <c r="N182" s="7"/>
      <c r="O182" s="7"/>
      <c r="P182" s="7"/>
      <c r="Q182" s="7"/>
    </row>
    <row r="183" spans="1:17" x14ac:dyDescent="0.3">
      <c r="A183" s="1">
        <f>WORKDAY(A182,1,holiday!$B$2:$B$10)</f>
        <v>38979</v>
      </c>
      <c r="B183" s="16">
        <v>1009691.2998371976</v>
      </c>
      <c r="C183" s="16">
        <f t="shared" si="23"/>
        <v>14431.270426455769</v>
      </c>
      <c r="D183" s="7">
        <f t="shared" si="21"/>
        <v>1.4500000000000011E-2</v>
      </c>
      <c r="E183" s="7">
        <f t="array" ref="E183">PRODUCT(1+$D$4:D183)-1</f>
        <v>9.6912998371967429E-3</v>
      </c>
      <c r="F183">
        <f t="shared" si="22"/>
        <v>0</v>
      </c>
      <c r="G183" t="str">
        <f t="shared" si="24"/>
        <v>max</v>
      </c>
      <c r="H183">
        <f>IF(G183="min",COUNTIF(G$4:G183,"min"),IF(G183="max",COUNTIF(G$4:G183,"max"),""))</f>
        <v>45</v>
      </c>
      <c r="I183" s="16" t="str">
        <f t="array" ref="I183">IF($G$3=0,IF(G183="min",INDEX($B$4:$B$254,(MATCH(1,($G$4:$G$254="max")*($H$4:$H$254=(H183-1)),0))),""),IF($G$3=1,IF(G183="min",INDEX($B$4:$B$254,(MATCH(1,($G$4:$G$254="max")*($H$4:$H$254=(H183)),0))),""),""))</f>
        <v/>
      </c>
      <c r="J183" s="75" t="str">
        <f t="shared" si="25"/>
        <v/>
      </c>
      <c r="K183" s="77" t="str">
        <f t="shared" si="26"/>
        <v/>
      </c>
      <c r="L183" s="7"/>
      <c r="M183" s="7"/>
      <c r="N183" s="7"/>
      <c r="O183" s="7"/>
      <c r="P183" s="7"/>
      <c r="Q183" s="7"/>
    </row>
    <row r="184" spans="1:17" x14ac:dyDescent="0.3">
      <c r="A184" s="1">
        <f>WORKDAY(A183,1,holiday!$B$2:$B$10)</f>
        <v>38980</v>
      </c>
      <c r="B184" s="16">
        <v>981520.91257173987</v>
      </c>
      <c r="C184" s="16">
        <f t="shared" si="23"/>
        <v>-28170.387265457772</v>
      </c>
      <c r="D184" s="7">
        <f t="shared" si="21"/>
        <v>-2.789999999999996E-2</v>
      </c>
      <c r="E184" s="7">
        <f t="array" ref="E184">PRODUCT(1+$D$4:D184)-1</f>
        <v>-1.8479087428260987E-2</v>
      </c>
      <c r="F184">
        <f t="shared" si="22"/>
        <v>0</v>
      </c>
      <c r="G184" t="str">
        <f t="shared" si="24"/>
        <v/>
      </c>
      <c r="H184" t="str">
        <f>IF(G184="min",COUNTIF(G$4:G184,"min"),IF(G184="max",COUNTIF(G$4:G184,"max"),""))</f>
        <v/>
      </c>
      <c r="I184" s="16" t="str">
        <f t="array" ref="I184">IF($G$3=0,IF(G184="min",INDEX($B$4:$B$254,(MATCH(1,($G$4:$G$254="max")*($H$4:$H$254=(H184-1)),0))),""),IF($G$3=1,IF(G184="min",INDEX($B$4:$B$254,(MATCH(1,($G$4:$G$254="max")*($H$4:$H$254=(H184)),0))),""),""))</f>
        <v/>
      </c>
      <c r="J184" s="75" t="str">
        <f t="shared" si="25"/>
        <v/>
      </c>
      <c r="K184" s="77" t="str">
        <f t="shared" si="26"/>
        <v/>
      </c>
      <c r="L184" s="7"/>
      <c r="M184" s="7"/>
      <c r="N184" s="7"/>
      <c r="O184" s="7"/>
      <c r="P184" s="7"/>
      <c r="Q184" s="7"/>
    </row>
    <row r="185" spans="1:17" x14ac:dyDescent="0.3">
      <c r="A185" s="1">
        <f>WORKDAY(A184,1,holiday!$B$2:$B$10)</f>
        <v>38981</v>
      </c>
      <c r="B185" s="16">
        <v>964638.75287550595</v>
      </c>
      <c r="C185" s="16">
        <f t="shared" si="23"/>
        <v>-16882.159696233924</v>
      </c>
      <c r="D185" s="7">
        <f t="shared" si="21"/>
        <v>-1.72E-2</v>
      </c>
      <c r="E185" s="7">
        <f t="array" ref="E185">PRODUCT(1+$D$4:D185)-1</f>
        <v>-3.5361247124494843E-2</v>
      </c>
      <c r="F185">
        <f t="shared" si="22"/>
        <v>0</v>
      </c>
      <c r="G185" t="str">
        <f t="shared" si="24"/>
        <v>min</v>
      </c>
      <c r="H185">
        <f>IF(G185="min",COUNTIF(G$4:G185,"min"),IF(G185="max",COUNTIF(G$4:G185,"max"),""))</f>
        <v>46</v>
      </c>
      <c r="I185" s="16">
        <f t="array" ref="I185">IF($G$3=0,IF(G185="min",INDEX($B$4:$B$254,(MATCH(1,($G$4:$G$254="max")*($H$4:$H$254=(H185-1)),0))),""),IF($G$3=1,IF(G185="min",INDEX($B$4:$B$254,(MATCH(1,($G$4:$G$254="max")*($H$4:$H$254=(H185)),0))),""),""))</f>
        <v>1009691.2998371976</v>
      </c>
      <c r="J185" s="75">
        <f t="shared" si="25"/>
        <v>-45052.546961691696</v>
      </c>
      <c r="K185" s="77">
        <f t="shared" si="26"/>
        <v>-4.4620119999999958E-2</v>
      </c>
      <c r="L185" s="7"/>
      <c r="M185" s="7"/>
      <c r="N185" s="7"/>
      <c r="O185" s="7"/>
      <c r="P185" s="7"/>
      <c r="Q185" s="7"/>
    </row>
    <row r="186" spans="1:17" x14ac:dyDescent="0.3">
      <c r="A186" s="1">
        <f>WORKDAY(A185,1,holiday!$B$2:$B$10)</f>
        <v>38982</v>
      </c>
      <c r="B186" s="16">
        <v>1005442.9721221399</v>
      </c>
      <c r="C186" s="16">
        <f t="shared" si="23"/>
        <v>40804.219246633933</v>
      </c>
      <c r="D186" s="7">
        <f t="shared" si="21"/>
        <v>4.2300000000000032E-2</v>
      </c>
      <c r="E186" s="7">
        <f t="array" ref="E186">PRODUCT(1+$D$4:D186)-1</f>
        <v>5.442972122138956E-3</v>
      </c>
      <c r="F186">
        <f t="shared" si="22"/>
        <v>0</v>
      </c>
      <c r="G186" t="str">
        <f t="shared" si="24"/>
        <v/>
      </c>
      <c r="H186" t="str">
        <f>IF(G186="min",COUNTIF(G$4:G186,"min"),IF(G186="max",COUNTIF(G$4:G186,"max"),""))</f>
        <v/>
      </c>
      <c r="I186" s="16" t="str">
        <f t="array" ref="I186">IF($G$3=0,IF(G186="min",INDEX($B$4:$B$254,(MATCH(1,($G$4:$G$254="max")*($H$4:$H$254=(H186-1)),0))),""),IF($G$3=1,IF(G186="min",INDEX($B$4:$B$254,(MATCH(1,($G$4:$G$254="max")*($H$4:$H$254=(H186)),0))),""),""))</f>
        <v/>
      </c>
      <c r="J186" s="75" t="str">
        <f t="shared" si="25"/>
        <v/>
      </c>
      <c r="K186" s="77" t="str">
        <f t="shared" si="26"/>
        <v/>
      </c>
      <c r="L186" s="7"/>
      <c r="M186" s="7"/>
      <c r="N186" s="7"/>
      <c r="O186" s="7"/>
      <c r="P186" s="7"/>
      <c r="Q186" s="7"/>
    </row>
    <row r="187" spans="1:17" x14ac:dyDescent="0.3">
      <c r="A187" s="1">
        <f>WORKDAY(A186,1,holiday!$B$2:$B$10)</f>
        <v>38985</v>
      </c>
      <c r="B187" s="16">
        <v>1046666.1339791476</v>
      </c>
      <c r="C187" s="16">
        <f t="shared" si="23"/>
        <v>41223.16185700777</v>
      </c>
      <c r="D187" s="7">
        <f t="shared" si="21"/>
        <v>4.1000000000000036E-2</v>
      </c>
      <c r="E187" s="7">
        <f t="array" ref="E187">PRODUCT(1+$D$4:D187)-1</f>
        <v>4.666613397914654E-2</v>
      </c>
      <c r="F187">
        <f t="shared" si="22"/>
        <v>0</v>
      </c>
      <c r="G187" t="str">
        <f t="shared" si="24"/>
        <v>max</v>
      </c>
      <c r="H187">
        <f>IF(G187="min",COUNTIF(G$4:G187,"min"),IF(G187="max",COUNTIF(G$4:G187,"max"),""))</f>
        <v>46</v>
      </c>
      <c r="I187" s="16" t="str">
        <f t="array" ref="I187">IF($G$3=0,IF(G187="min",INDEX($B$4:$B$254,(MATCH(1,($G$4:$G$254="max")*($H$4:$H$254=(H187-1)),0))),""),IF($G$3=1,IF(G187="min",INDEX($B$4:$B$254,(MATCH(1,($G$4:$G$254="max")*($H$4:$H$254=(H187)),0))),""),""))</f>
        <v/>
      </c>
      <c r="J187" s="75" t="str">
        <f t="shared" si="25"/>
        <v/>
      </c>
      <c r="K187" s="77" t="str">
        <f t="shared" si="26"/>
        <v/>
      </c>
      <c r="L187" s="7"/>
      <c r="M187" s="7"/>
      <c r="N187" s="7"/>
      <c r="O187" s="7"/>
      <c r="P187" s="7"/>
      <c r="Q187" s="7"/>
    </row>
    <row r="188" spans="1:17" x14ac:dyDescent="0.3">
      <c r="A188" s="1">
        <f>WORKDAY(A187,1,holiday!$B$2:$B$10)</f>
        <v>38986</v>
      </c>
      <c r="B188" s="16">
        <v>1027512.1437273292</v>
      </c>
      <c r="C188" s="16">
        <f t="shared" si="23"/>
        <v>-19153.990251818439</v>
      </c>
      <c r="D188" s="7">
        <f t="shared" si="21"/>
        <v>-1.8300000000000035E-2</v>
      </c>
      <c r="E188" s="7">
        <f t="array" ref="E188">PRODUCT(1+$D$4:D188)-1</f>
        <v>2.7512143727328242E-2</v>
      </c>
      <c r="F188">
        <f t="shared" si="22"/>
        <v>0</v>
      </c>
      <c r="G188" t="str">
        <f t="shared" si="24"/>
        <v>min</v>
      </c>
      <c r="H188">
        <f>IF(G188="min",COUNTIF(G$4:G188,"min"),IF(G188="max",COUNTIF(G$4:G188,"max"),""))</f>
        <v>47</v>
      </c>
      <c r="I188" s="16">
        <f t="array" ref="I188">IF($G$3=0,IF(G188="min",INDEX($B$4:$B$254,(MATCH(1,($G$4:$G$254="max")*($H$4:$H$254=(H188-1)),0))),""),IF($G$3=1,IF(G188="min",INDEX($B$4:$B$254,(MATCH(1,($G$4:$G$254="max")*($H$4:$H$254=(H188)),0))),""),""))</f>
        <v>1046666.1339791476</v>
      </c>
      <c r="J188" s="75">
        <f t="shared" si="25"/>
        <v>-19153.990251818439</v>
      </c>
      <c r="K188" s="77">
        <f t="shared" si="26"/>
        <v>-1.8300000000000035E-2</v>
      </c>
      <c r="L188" s="7"/>
      <c r="M188" s="7"/>
      <c r="N188" s="7"/>
      <c r="O188" s="7"/>
      <c r="P188" s="7"/>
      <c r="Q188" s="7"/>
    </row>
    <row r="189" spans="1:17" x14ac:dyDescent="0.3">
      <c r="A189" s="1">
        <f>WORKDAY(A188,1,holiday!$B$2:$B$10)</f>
        <v>38987</v>
      </c>
      <c r="B189" s="16">
        <v>1041589.0600963936</v>
      </c>
      <c r="C189" s="16">
        <f t="shared" si="23"/>
        <v>14076.916369064362</v>
      </c>
      <c r="D189" s="7">
        <f t="shared" si="21"/>
        <v>1.3699999999999954E-2</v>
      </c>
      <c r="E189" s="7">
        <f t="array" ref="E189">PRODUCT(1+$D$4:D189)-1</f>
        <v>4.1589060096392627E-2</v>
      </c>
      <c r="F189">
        <f t="shared" si="22"/>
        <v>0</v>
      </c>
      <c r="G189" t="str">
        <f t="shared" si="24"/>
        <v>max</v>
      </c>
      <c r="H189">
        <f>IF(G189="min",COUNTIF(G$4:G189,"min"),IF(G189="max",COUNTIF(G$4:G189,"max"),""))</f>
        <v>47</v>
      </c>
      <c r="I189" s="16" t="str">
        <f t="array" ref="I189">IF($G$3=0,IF(G189="min",INDEX($B$4:$B$254,(MATCH(1,($G$4:$G$254="max")*($H$4:$H$254=(H189-1)),0))),""),IF($G$3=1,IF(G189="min",INDEX($B$4:$B$254,(MATCH(1,($G$4:$G$254="max")*($H$4:$H$254=(H189)),0))),""),""))</f>
        <v/>
      </c>
      <c r="J189" s="75" t="str">
        <f t="shared" si="25"/>
        <v/>
      </c>
      <c r="K189" s="77" t="str">
        <f t="shared" si="26"/>
        <v/>
      </c>
      <c r="L189" s="7"/>
      <c r="M189" s="7"/>
      <c r="N189" s="7"/>
      <c r="O189" s="7"/>
      <c r="P189" s="7"/>
      <c r="Q189" s="7"/>
    </row>
    <row r="190" spans="1:17" x14ac:dyDescent="0.3">
      <c r="A190" s="1">
        <f>WORKDAY(A189,1,holiday!$B$2:$B$10)</f>
        <v>38988</v>
      </c>
      <c r="B190" s="16">
        <v>998675.59082042216</v>
      </c>
      <c r="C190" s="16">
        <f t="shared" si="23"/>
        <v>-42913.469275971409</v>
      </c>
      <c r="D190" s="7">
        <f t="shared" si="21"/>
        <v>-4.1199999999999994E-2</v>
      </c>
      <c r="E190" s="7">
        <f t="array" ref="E190">PRODUCT(1+$D$4:D190)-1</f>
        <v>-1.3244091795787671E-3</v>
      </c>
      <c r="F190">
        <f t="shared" si="22"/>
        <v>0</v>
      </c>
      <c r="G190" t="str">
        <f t="shared" si="24"/>
        <v/>
      </c>
      <c r="H190" t="str">
        <f>IF(G190="min",COUNTIF(G$4:G190,"min"),IF(G190="max",COUNTIF(G$4:G190,"max"),""))</f>
        <v/>
      </c>
      <c r="I190" s="16" t="str">
        <f t="array" ref="I190">IF($G$3=0,IF(G190="min",INDEX($B$4:$B$254,(MATCH(1,($G$4:$G$254="max")*($H$4:$H$254=(H190-1)),0))),""),IF($G$3=1,IF(G190="min",INDEX($B$4:$B$254,(MATCH(1,($G$4:$G$254="max")*($H$4:$H$254=(H190)),0))),""),""))</f>
        <v/>
      </c>
      <c r="J190" s="75" t="str">
        <f t="shared" si="25"/>
        <v/>
      </c>
      <c r="K190" s="77" t="str">
        <f t="shared" si="26"/>
        <v/>
      </c>
      <c r="L190" s="7"/>
      <c r="M190" s="7"/>
      <c r="N190" s="7"/>
      <c r="O190" s="7"/>
      <c r="P190" s="7"/>
      <c r="Q190" s="7"/>
    </row>
    <row r="191" spans="1:17" x14ac:dyDescent="0.3">
      <c r="A191" s="1">
        <f>WORKDAY(A190,1,holiday!$B$2:$B$10)</f>
        <v>38989</v>
      </c>
      <c r="B191" s="16">
        <v>963921.68025987153</v>
      </c>
      <c r="C191" s="16">
        <f t="shared" si="23"/>
        <v>-34753.910560550634</v>
      </c>
      <c r="D191" s="7">
        <f t="shared" si="21"/>
        <v>-3.4799999999999942E-2</v>
      </c>
      <c r="E191" s="7">
        <f t="array" ref="E191">PRODUCT(1+$D$4:D191)-1</f>
        <v>-3.6078319740129317E-2</v>
      </c>
      <c r="F191">
        <f t="shared" si="22"/>
        <v>9</v>
      </c>
      <c r="G191" t="str">
        <f t="shared" si="24"/>
        <v>min</v>
      </c>
      <c r="H191">
        <f>IF(G191="min",COUNTIF(G$4:G191,"min"),IF(G191="max",COUNTIF(G$4:G191,"max"),""))</f>
        <v>48</v>
      </c>
      <c r="I191" s="16">
        <f t="array" ref="I191">IF($G$3=0,IF(G191="min",INDEX($B$4:$B$254,(MATCH(1,($G$4:$G$254="max")*($H$4:$H$254=(H191-1)),0))),""),IF($G$3=1,IF(G191="min",INDEX($B$4:$B$254,(MATCH(1,($G$4:$G$254="max")*($H$4:$H$254=(H191)),0))),""),""))</f>
        <v>1041589.0600963936</v>
      </c>
      <c r="J191" s="75">
        <f t="shared" si="25"/>
        <v>-77667.379836522043</v>
      </c>
      <c r="K191" s="77">
        <f t="shared" si="26"/>
        <v>-7.4566239999999936E-2</v>
      </c>
      <c r="L191" s="7"/>
      <c r="M191" s="7"/>
      <c r="N191" s="7"/>
      <c r="O191" s="7"/>
      <c r="P191" s="7"/>
      <c r="Q191" s="7"/>
    </row>
    <row r="192" spans="1:17" x14ac:dyDescent="0.3">
      <c r="A192" s="1">
        <f>WORKDAY(A191,1,holiday!$B$2:$B$10)</f>
        <v>38992</v>
      </c>
      <c r="B192" s="16">
        <v>993032.11500371969</v>
      </c>
      <c r="C192" s="16">
        <f t="shared" si="23"/>
        <v>29110.434743848164</v>
      </c>
      <c r="D192" s="7">
        <f t="shared" si="21"/>
        <v>3.0200000000000046E-2</v>
      </c>
      <c r="E192" s="7">
        <f t="array" ref="E192">PRODUCT(1+$D$4:D192)-1</f>
        <v>-6.9678849962812039E-3</v>
      </c>
      <c r="F192">
        <f t="shared" si="22"/>
        <v>0</v>
      </c>
      <c r="G192" t="str">
        <f t="shared" si="24"/>
        <v/>
      </c>
      <c r="H192" t="str">
        <f>IF(G192="min",COUNTIF(G$4:G192,"min"),IF(G192="max",COUNTIF(G$4:G192,"max"),""))</f>
        <v/>
      </c>
      <c r="I192" s="16" t="str">
        <f t="array" ref="I192">IF($G$3=0,IF(G192="min",INDEX($B$4:$B$254,(MATCH(1,($G$4:$G$254="max")*($H$4:$H$254=(H192-1)),0))),""),IF($G$3=1,IF(G192="min",INDEX($B$4:$B$254,(MATCH(1,($G$4:$G$254="max")*($H$4:$H$254=(H192)),0))),""),""))</f>
        <v/>
      </c>
      <c r="J192" s="75" t="str">
        <f t="shared" si="25"/>
        <v/>
      </c>
      <c r="K192" s="77" t="str">
        <f t="shared" si="26"/>
        <v/>
      </c>
      <c r="L192" s="7"/>
      <c r="M192" s="7"/>
      <c r="N192" s="7"/>
      <c r="O192" s="7"/>
      <c r="P192" s="7"/>
      <c r="Q192" s="7"/>
    </row>
    <row r="193" spans="1:17" x14ac:dyDescent="0.3">
      <c r="A193" s="1">
        <f>WORKDAY(A192,1,holiday!$B$2:$B$10)</f>
        <v>38993</v>
      </c>
      <c r="B193" s="16">
        <v>1017659.311455812</v>
      </c>
      <c r="C193" s="16">
        <f t="shared" si="23"/>
        <v>24627.196452092263</v>
      </c>
      <c r="D193" s="7">
        <f t="shared" si="21"/>
        <v>2.4800000000000013E-2</v>
      </c>
      <c r="E193" s="7">
        <f t="array" ref="E193">PRODUCT(1+$D$4:D193)-1</f>
        <v>1.7659311455811011E-2</v>
      </c>
      <c r="F193">
        <f t="shared" si="22"/>
        <v>0</v>
      </c>
      <c r="G193" t="str">
        <f t="shared" si="24"/>
        <v/>
      </c>
      <c r="H193" t="str">
        <f>IF(G193="min",COUNTIF(G$4:G193,"min"),IF(G193="max",COUNTIF(G$4:G193,"max"),""))</f>
        <v/>
      </c>
      <c r="I193" s="16" t="str">
        <f t="array" ref="I193">IF($G$3=0,IF(G193="min",INDEX($B$4:$B$254,(MATCH(1,($G$4:$G$254="max")*($H$4:$H$254=(H193-1)),0))),""),IF($G$3=1,IF(G193="min",INDEX($B$4:$B$254,(MATCH(1,($G$4:$G$254="max")*($H$4:$H$254=(H193)),0))),""),""))</f>
        <v/>
      </c>
      <c r="J193" s="75" t="str">
        <f t="shared" si="25"/>
        <v/>
      </c>
      <c r="K193" s="77" t="str">
        <f t="shared" si="26"/>
        <v/>
      </c>
      <c r="L193" s="7"/>
      <c r="M193" s="7"/>
      <c r="N193" s="7"/>
      <c r="O193" s="7"/>
      <c r="P193" s="7"/>
      <c r="Q193" s="7"/>
    </row>
    <row r="194" spans="1:17" x14ac:dyDescent="0.3">
      <c r="A194" s="1">
        <f>WORKDAY(A193,1,holiday!$B$2:$B$10)</f>
        <v>38994</v>
      </c>
      <c r="B194" s="16">
        <v>1022849.3739442365</v>
      </c>
      <c r="C194" s="16">
        <f t="shared" si="23"/>
        <v>5190.0624884245917</v>
      </c>
      <c r="D194" s="7">
        <f t="shared" si="21"/>
        <v>5.0999999999999518E-3</v>
      </c>
      <c r="E194" s="7">
        <f t="array" ref="E194">PRODUCT(1+$D$4:D194)-1</f>
        <v>2.2849373944235474E-2</v>
      </c>
      <c r="F194">
        <f t="shared" si="22"/>
        <v>0</v>
      </c>
      <c r="G194" t="str">
        <f t="shared" si="24"/>
        <v>max</v>
      </c>
      <c r="H194">
        <f>IF(G194="min",COUNTIF(G$4:G194,"min"),IF(G194="max",COUNTIF(G$4:G194,"max"),""))</f>
        <v>48</v>
      </c>
      <c r="I194" s="16" t="str">
        <f t="array" ref="I194">IF($G$3=0,IF(G194="min",INDEX($B$4:$B$254,(MATCH(1,($G$4:$G$254="max")*($H$4:$H$254=(H194-1)),0))),""),IF($G$3=1,IF(G194="min",INDEX($B$4:$B$254,(MATCH(1,($G$4:$G$254="max")*($H$4:$H$254=(H194)),0))),""),""))</f>
        <v/>
      </c>
      <c r="J194" s="75" t="str">
        <f t="shared" si="25"/>
        <v/>
      </c>
      <c r="K194" s="77" t="str">
        <f t="shared" si="26"/>
        <v/>
      </c>
      <c r="L194" s="7"/>
      <c r="M194" s="7"/>
      <c r="N194" s="7"/>
      <c r="O194" s="7"/>
      <c r="P194" s="7"/>
      <c r="Q194" s="7"/>
    </row>
    <row r="195" spans="1:17" x14ac:dyDescent="0.3">
      <c r="A195" s="1">
        <f>WORKDAY(A194,1,holiday!$B$2:$B$10)</f>
        <v>38995</v>
      </c>
      <c r="B195" s="16">
        <v>992368.46260069835</v>
      </c>
      <c r="C195" s="16">
        <f t="shared" si="23"/>
        <v>-30480.911343538202</v>
      </c>
      <c r="D195" s="7">
        <f t="shared" si="21"/>
        <v>-2.9799999999999955E-2</v>
      </c>
      <c r="E195" s="7">
        <f t="array" ref="E195">PRODUCT(1+$D$4:D195)-1</f>
        <v>-7.6315373993026681E-3</v>
      </c>
      <c r="F195">
        <f t="shared" si="22"/>
        <v>0</v>
      </c>
      <c r="G195" t="str">
        <f t="shared" si="24"/>
        <v/>
      </c>
      <c r="H195" t="str">
        <f>IF(G195="min",COUNTIF(G$4:G195,"min"),IF(G195="max",COUNTIF(G$4:G195,"max"),""))</f>
        <v/>
      </c>
      <c r="I195" s="16" t="str">
        <f t="array" ref="I195">IF($G$3=0,IF(G195="min",INDEX($B$4:$B$254,(MATCH(1,($G$4:$G$254="max")*($H$4:$H$254=(H195-1)),0))),""),IF($G$3=1,IF(G195="min",INDEX($B$4:$B$254,(MATCH(1,($G$4:$G$254="max")*($H$4:$H$254=(H195)),0))),""),""))</f>
        <v/>
      </c>
      <c r="J195" s="75" t="str">
        <f t="shared" si="25"/>
        <v/>
      </c>
      <c r="K195" s="77" t="str">
        <f t="shared" si="26"/>
        <v/>
      </c>
      <c r="L195" s="7"/>
      <c r="M195" s="7"/>
      <c r="N195" s="7"/>
      <c r="O195" s="7"/>
      <c r="P195" s="7"/>
      <c r="Q195" s="7"/>
    </row>
    <row r="196" spans="1:17" x14ac:dyDescent="0.3">
      <c r="A196" s="1">
        <f>WORKDAY(A195,1,holiday!$B$2:$B$10)</f>
        <v>38996</v>
      </c>
      <c r="B196" s="16">
        <v>982147.06743591116</v>
      </c>
      <c r="C196" s="16">
        <f t="shared" si="23"/>
        <v>-10221.395164787187</v>
      </c>
      <c r="D196" s="7">
        <f t="shared" ref="D196:D254" si="27">C196/B195</f>
        <v>-1.0299999999999995E-2</v>
      </c>
      <c r="E196" s="7">
        <f t="array" ref="E196">PRODUCT(1+$D$4:D196)-1</f>
        <v>-1.7852932564089818E-2</v>
      </c>
      <c r="F196">
        <f t="shared" si="22"/>
        <v>0</v>
      </c>
      <c r="G196" t="str">
        <f t="shared" si="24"/>
        <v/>
      </c>
      <c r="H196" t="str">
        <f>IF(G196="min",COUNTIF(G$4:G196,"min"),IF(G196="max",COUNTIF(G$4:G196,"max"),""))</f>
        <v/>
      </c>
      <c r="I196" s="16" t="str">
        <f t="array" ref="I196">IF($G$3=0,IF(G196="min",INDEX($B$4:$B$254,(MATCH(1,($G$4:$G$254="max")*($H$4:$H$254=(H196-1)),0))),""),IF($G$3=1,IF(G196="min",INDEX($B$4:$B$254,(MATCH(1,($G$4:$G$254="max")*($H$4:$H$254=(H196)),0))),""),""))</f>
        <v/>
      </c>
      <c r="J196" s="75" t="str">
        <f t="shared" si="25"/>
        <v/>
      </c>
      <c r="K196" s="77" t="str">
        <f t="shared" si="26"/>
        <v/>
      </c>
      <c r="L196" s="7"/>
      <c r="M196" s="7"/>
      <c r="N196" s="7"/>
      <c r="O196" s="7"/>
      <c r="P196" s="7"/>
      <c r="Q196" s="7"/>
    </row>
    <row r="197" spans="1:17" x14ac:dyDescent="0.3">
      <c r="A197" s="1">
        <f>WORKDAY(A196,1,holiday!$B$2:$B$10)</f>
        <v>38999</v>
      </c>
      <c r="B197" s="16">
        <v>949441.57009029528</v>
      </c>
      <c r="C197" s="16">
        <f t="shared" si="23"/>
        <v>-32705.497345615877</v>
      </c>
      <c r="D197" s="7">
        <f t="shared" si="27"/>
        <v>-3.3300000000000038E-2</v>
      </c>
      <c r="E197" s="7">
        <f t="array" ref="E197">PRODUCT(1+$D$4:D197)-1</f>
        <v>-5.0558429909705604E-2</v>
      </c>
      <c r="F197">
        <f t="shared" ref="F197:F254" si="28">IF(ISBLANK(A198),MONTH(A197),IF(MONTH(A198)-MONTH(A197)=1,MONTH(A197),0))</f>
        <v>0</v>
      </c>
      <c r="G197" t="str">
        <f t="shared" si="24"/>
        <v/>
      </c>
      <c r="H197" t="str">
        <f>IF(G197="min",COUNTIF(G$4:G197,"min"),IF(G197="max",COUNTIF(G$4:G197,"max"),""))</f>
        <v/>
      </c>
      <c r="I197" s="16" t="str">
        <f t="array" ref="I197">IF($G$3=0,IF(G197="min",INDEX($B$4:$B$254,(MATCH(1,($G$4:$G$254="max")*($H$4:$H$254=(H197-1)),0))),""),IF($G$3=1,IF(G197="min",INDEX($B$4:$B$254,(MATCH(1,($G$4:$G$254="max")*($H$4:$H$254=(H197)),0))),""),""))</f>
        <v/>
      </c>
      <c r="J197" s="75" t="str">
        <f t="shared" si="25"/>
        <v/>
      </c>
      <c r="K197" s="77" t="str">
        <f t="shared" si="26"/>
        <v/>
      </c>
      <c r="L197" s="7"/>
      <c r="M197" s="7"/>
      <c r="N197" s="7"/>
      <c r="O197" s="7"/>
      <c r="P197" s="7"/>
      <c r="Q197" s="7"/>
    </row>
    <row r="198" spans="1:17" x14ac:dyDescent="0.3">
      <c r="A198" s="1">
        <f>WORKDAY(A197,1,holiday!$B$2:$B$10)</f>
        <v>39000</v>
      </c>
      <c r="B198" s="16">
        <v>911558.85144369246</v>
      </c>
      <c r="C198" s="16">
        <f t="shared" ref="C198:C254" si="29">B198-B197</f>
        <v>-37882.718646602822</v>
      </c>
      <c r="D198" s="7">
        <f t="shared" si="27"/>
        <v>-3.990000000000004E-2</v>
      </c>
      <c r="E198" s="7">
        <f t="array" ref="E198">PRODUCT(1+$D$4:D198)-1</f>
        <v>-8.8441148556308358E-2</v>
      </c>
      <c r="F198">
        <f t="shared" si="28"/>
        <v>0</v>
      </c>
      <c r="G198" t="str">
        <f t="shared" ref="G198:G254" si="30">IF(B199&gt;B198,IF(AND(B197&gt;B198,B199&gt;B198),"min",""),IF(AND(B197&gt;B198,B199&gt;B198),"",IF(AND(B197&lt;B198,B199&lt;B198),"max","")))</f>
        <v>min</v>
      </c>
      <c r="H198">
        <f>IF(G198="min",COUNTIF(G$4:G198,"min"),IF(G198="max",COUNTIF(G$4:G198,"max"),""))</f>
        <v>49</v>
      </c>
      <c r="I198" s="16">
        <f t="array" ref="I198">IF($G$3=0,IF(G198="min",INDEX($B$4:$B$254,(MATCH(1,($G$4:$G$254="max")*($H$4:$H$254=(H198-1)),0))),""),IF($G$3=1,IF(G198="min",INDEX($B$4:$B$254,(MATCH(1,($G$4:$G$254="max")*($H$4:$H$254=(H198)),0))),""),""))</f>
        <v>1022849.3739442365</v>
      </c>
      <c r="J198" s="75">
        <f t="shared" ref="J198:J254" si="31">IF(AND(G196=0,G198="min",H198=1),B198-B197,IF(G198="min",B198-I198,""))</f>
        <v>-111290.52250054409</v>
      </c>
      <c r="K198" s="77">
        <f t="shared" si="26"/>
        <v>-0.10880440985303022</v>
      </c>
      <c r="L198" s="7"/>
      <c r="M198" s="7"/>
      <c r="N198" s="7"/>
      <c r="O198" s="7"/>
      <c r="P198" s="7"/>
      <c r="Q198" s="7"/>
    </row>
    <row r="199" spans="1:17" x14ac:dyDescent="0.3">
      <c r="A199" s="1">
        <f>WORKDAY(A198,1,holiday!$B$2:$B$10)</f>
        <v>39001</v>
      </c>
      <c r="B199" s="16">
        <v>955769.45573871152</v>
      </c>
      <c r="C199" s="16">
        <f t="shared" si="29"/>
        <v>44210.60429501906</v>
      </c>
      <c r="D199" s="7">
        <f t="shared" si="27"/>
        <v>4.8499999999999974E-2</v>
      </c>
      <c r="E199" s="7">
        <f t="array" ref="E199">PRODUCT(1+$D$4:D199)-1</f>
        <v>-4.4230544261289362E-2</v>
      </c>
      <c r="F199">
        <f t="shared" si="28"/>
        <v>0</v>
      </c>
      <c r="G199" t="str">
        <f t="shared" si="30"/>
        <v>max</v>
      </c>
      <c r="H199">
        <f>IF(G199="min",COUNTIF(G$4:G199,"min"),IF(G199="max",COUNTIF(G$4:G199,"max"),""))</f>
        <v>49</v>
      </c>
      <c r="I199" s="16" t="str">
        <f t="array" ref="I199">IF($G$3=0,IF(G199="min",INDEX($B$4:$B$254,(MATCH(1,($G$4:$G$254="max")*($H$4:$H$254=(H199-1)),0))),""),IF($G$3=1,IF(G199="min",INDEX($B$4:$B$254,(MATCH(1,($G$4:$G$254="max")*($H$4:$H$254=(H199)),0))),""),""))</f>
        <v/>
      </c>
      <c r="J199" s="75" t="str">
        <f t="shared" si="31"/>
        <v/>
      </c>
      <c r="K199" s="77" t="str">
        <f t="shared" si="26"/>
        <v/>
      </c>
      <c r="L199" s="7"/>
      <c r="M199" s="7"/>
      <c r="N199" s="7"/>
      <c r="O199" s="7"/>
      <c r="P199" s="7"/>
      <c r="Q199" s="7"/>
    </row>
    <row r="200" spans="1:17" x14ac:dyDescent="0.3">
      <c r="A200" s="1">
        <f>WORKDAY(A199,1,holiday!$B$2:$B$10)</f>
        <v>39002</v>
      </c>
      <c r="B200" s="16">
        <v>939903.68277344888</v>
      </c>
      <c r="C200" s="16">
        <f t="shared" si="29"/>
        <v>-15865.772965262644</v>
      </c>
      <c r="D200" s="7">
        <f t="shared" si="27"/>
        <v>-1.6600000000000035E-2</v>
      </c>
      <c r="E200" s="7">
        <f t="array" ref="E200">PRODUCT(1+$D$4:D200)-1</f>
        <v>-6.0096317226552065E-2</v>
      </c>
      <c r="F200">
        <f t="shared" si="28"/>
        <v>0</v>
      </c>
      <c r="G200" t="str">
        <f t="shared" si="30"/>
        <v>min</v>
      </c>
      <c r="H200">
        <f>IF(G200="min",COUNTIF(G$4:G200,"min"),IF(G200="max",COUNTIF(G$4:G200,"max"),""))</f>
        <v>50</v>
      </c>
      <c r="I200" s="16">
        <f t="array" ref="I200">IF($G$3=0,IF(G200="min",INDEX($B$4:$B$254,(MATCH(1,($G$4:$G$254="max")*($H$4:$H$254=(H200-1)),0))),""),IF($G$3=1,IF(G200="min",INDEX($B$4:$B$254,(MATCH(1,($G$4:$G$254="max")*($H$4:$H$254=(H200)),0))),""),""))</f>
        <v>955769.45573871152</v>
      </c>
      <c r="J200" s="75">
        <f t="shared" si="31"/>
        <v>-15865.772965262644</v>
      </c>
      <c r="K200" s="77">
        <f t="shared" si="26"/>
        <v>-1.6600000000000035E-2</v>
      </c>
      <c r="L200" s="7"/>
      <c r="M200" s="7"/>
      <c r="N200" s="7"/>
      <c r="O200" s="7"/>
      <c r="P200" s="7"/>
      <c r="Q200" s="7"/>
    </row>
    <row r="201" spans="1:17" x14ac:dyDescent="0.3">
      <c r="A201" s="1">
        <f>WORKDAY(A200,1,holiday!$B$2:$B$10)</f>
        <v>39003</v>
      </c>
      <c r="B201" s="16">
        <v>975995.98419194936</v>
      </c>
      <c r="C201" s="16">
        <f t="shared" si="29"/>
        <v>36092.301418500487</v>
      </c>
      <c r="D201" s="7">
        <f t="shared" si="27"/>
        <v>3.8400000000000052E-2</v>
      </c>
      <c r="E201" s="7">
        <f t="array" ref="E201">PRODUCT(1+$D$4:D201)-1</f>
        <v>-2.4004015808051671E-2</v>
      </c>
      <c r="F201">
        <f t="shared" si="28"/>
        <v>0</v>
      </c>
      <c r="G201" t="str">
        <f t="shared" si="30"/>
        <v/>
      </c>
      <c r="H201" t="str">
        <f>IF(G201="min",COUNTIF(G$4:G201,"min"),IF(G201="max",COUNTIF(G$4:G201,"max"),""))</f>
        <v/>
      </c>
      <c r="I201" s="16" t="str">
        <f t="array" ref="I201">IF($G$3=0,IF(G201="min",INDEX($B$4:$B$254,(MATCH(1,($G$4:$G$254="max")*($H$4:$H$254=(H201-1)),0))),""),IF($G$3=1,IF(G201="min",INDEX($B$4:$B$254,(MATCH(1,($G$4:$G$254="max")*($H$4:$H$254=(H201)),0))),""),""))</f>
        <v/>
      </c>
      <c r="J201" s="75" t="str">
        <f t="shared" si="31"/>
        <v/>
      </c>
      <c r="K201" s="77" t="str">
        <f t="shared" si="26"/>
        <v/>
      </c>
      <c r="L201" s="7"/>
      <c r="M201" s="7"/>
      <c r="N201" s="7"/>
      <c r="O201" s="7"/>
      <c r="P201" s="7"/>
      <c r="Q201" s="7"/>
    </row>
    <row r="202" spans="1:17" x14ac:dyDescent="0.3">
      <c r="A202" s="1">
        <f>WORKDAY(A201,1,holiday!$B$2:$B$10)</f>
        <v>39006</v>
      </c>
      <c r="B202" s="16">
        <v>1001274.2801825209</v>
      </c>
      <c r="C202" s="16">
        <f t="shared" si="29"/>
        <v>25278.295990571496</v>
      </c>
      <c r="D202" s="7">
        <f t="shared" si="27"/>
        <v>2.5900000000000006E-2</v>
      </c>
      <c r="E202" s="7">
        <f t="array" ref="E202">PRODUCT(1+$D$4:D202)-1</f>
        <v>1.2742801825198491E-3</v>
      </c>
      <c r="F202">
        <f t="shared" si="28"/>
        <v>0</v>
      </c>
      <c r="G202" t="str">
        <f t="shared" si="30"/>
        <v>max</v>
      </c>
      <c r="H202">
        <f>IF(G202="min",COUNTIF(G$4:G202,"min"),IF(G202="max",COUNTIF(G$4:G202,"max"),""))</f>
        <v>50</v>
      </c>
      <c r="I202" s="16" t="str">
        <f t="array" ref="I202">IF($G$3=0,IF(G202="min",INDEX($B$4:$B$254,(MATCH(1,($G$4:$G$254="max")*($H$4:$H$254=(H202-1)),0))),""),IF($G$3=1,IF(G202="min",INDEX($B$4:$B$254,(MATCH(1,($G$4:$G$254="max")*($H$4:$H$254=(H202)),0))),""),""))</f>
        <v/>
      </c>
      <c r="J202" s="75" t="str">
        <f t="shared" si="31"/>
        <v/>
      </c>
      <c r="K202" s="77" t="str">
        <f t="shared" ref="K202:K254" si="32">IF(AND(G200=0,G202="min",H202=1),(B202-B201)/B201,IF(G202="min",(B202-I202)/I202,""))</f>
        <v/>
      </c>
      <c r="L202" s="7"/>
      <c r="M202" s="7"/>
      <c r="N202" s="7"/>
      <c r="O202" s="7"/>
      <c r="P202" s="7"/>
      <c r="Q202" s="7"/>
    </row>
    <row r="203" spans="1:17" x14ac:dyDescent="0.3">
      <c r="A203" s="1">
        <f>WORKDAY(A202,1,holiday!$B$2:$B$10)</f>
        <v>39007</v>
      </c>
      <c r="B203" s="16">
        <v>984953.50941554573</v>
      </c>
      <c r="C203" s="16">
        <f t="shared" si="29"/>
        <v>-16320.770766975125</v>
      </c>
      <c r="D203" s="7">
        <f t="shared" si="27"/>
        <v>-1.6300000000000037E-2</v>
      </c>
      <c r="E203" s="7">
        <f t="array" ref="E203">PRODUCT(1+$D$4:D203)-1</f>
        <v>-1.5046490584455174E-2</v>
      </c>
      <c r="F203">
        <f t="shared" si="28"/>
        <v>0</v>
      </c>
      <c r="G203" t="str">
        <f t="shared" si="30"/>
        <v>min</v>
      </c>
      <c r="H203">
        <f>IF(G203="min",COUNTIF(G$4:G203,"min"),IF(G203="max",COUNTIF(G$4:G203,"max"),""))</f>
        <v>51</v>
      </c>
      <c r="I203" s="16">
        <f t="array" ref="I203">IF($G$3=0,IF(G203="min",INDEX($B$4:$B$254,(MATCH(1,($G$4:$G$254="max")*($H$4:$H$254=(H203-1)),0))),""),IF($G$3=1,IF(G203="min",INDEX($B$4:$B$254,(MATCH(1,($G$4:$G$254="max")*($H$4:$H$254=(H203)),0))),""),""))</f>
        <v>1001274.2801825209</v>
      </c>
      <c r="J203" s="75">
        <f t="shared" si="31"/>
        <v>-16320.770766975125</v>
      </c>
      <c r="K203" s="77">
        <f t="shared" si="32"/>
        <v>-1.6300000000000037E-2</v>
      </c>
      <c r="L203" s="7"/>
      <c r="M203" s="7"/>
      <c r="N203" s="7"/>
      <c r="O203" s="7"/>
      <c r="P203" s="7"/>
      <c r="Q203" s="7"/>
    </row>
    <row r="204" spans="1:17" x14ac:dyDescent="0.3">
      <c r="A204" s="1">
        <f>WORKDAY(A203,1,holiday!$B$2:$B$10)</f>
        <v>39008</v>
      </c>
      <c r="B204" s="16">
        <v>1020116.3497016807</v>
      </c>
      <c r="C204" s="16">
        <f t="shared" si="29"/>
        <v>35162.840286134975</v>
      </c>
      <c r="D204" s="7">
        <f t="shared" si="27"/>
        <v>3.5699999999999996E-2</v>
      </c>
      <c r="E204" s="7">
        <f t="array" ref="E204">PRODUCT(1+$D$4:D204)-1</f>
        <v>2.0116349701679859E-2</v>
      </c>
      <c r="F204">
        <f t="shared" si="28"/>
        <v>0</v>
      </c>
      <c r="G204" t="str">
        <f t="shared" si="30"/>
        <v/>
      </c>
      <c r="H204" t="str">
        <f>IF(G204="min",COUNTIF(G$4:G204,"min"),IF(G204="max",COUNTIF(G$4:G204,"max"),""))</f>
        <v/>
      </c>
      <c r="I204" s="16" t="str">
        <f t="array" ref="I204">IF($G$3=0,IF(G204="min",INDEX($B$4:$B$254,(MATCH(1,($G$4:$G$254="max")*($H$4:$H$254=(H204-1)),0))),""),IF($G$3=1,IF(G204="min",INDEX($B$4:$B$254,(MATCH(1,($G$4:$G$254="max")*($H$4:$H$254=(H204)),0))),""),""))</f>
        <v/>
      </c>
      <c r="J204" s="75" t="str">
        <f t="shared" si="31"/>
        <v/>
      </c>
      <c r="K204" s="77" t="str">
        <f t="shared" si="32"/>
        <v/>
      </c>
      <c r="L204" s="7"/>
      <c r="M204" s="7"/>
      <c r="N204" s="7"/>
      <c r="O204" s="7"/>
      <c r="P204" s="7"/>
      <c r="Q204" s="7"/>
    </row>
    <row r="205" spans="1:17" x14ac:dyDescent="0.3">
      <c r="A205" s="1">
        <f>WORKDAY(A204,1,holiday!$B$2:$B$10)</f>
        <v>39009</v>
      </c>
      <c r="B205" s="16">
        <v>1051535.9332724924</v>
      </c>
      <c r="C205" s="16">
        <f t="shared" si="29"/>
        <v>31419.583570811665</v>
      </c>
      <c r="D205" s="7">
        <f t="shared" si="27"/>
        <v>3.07999999999999E-2</v>
      </c>
      <c r="E205" s="7">
        <f t="array" ref="E205">PRODUCT(1+$D$4:D205)-1</f>
        <v>5.1535933272491619E-2</v>
      </c>
      <c r="F205">
        <f t="shared" si="28"/>
        <v>0</v>
      </c>
      <c r="G205" t="str">
        <f t="shared" si="30"/>
        <v>max</v>
      </c>
      <c r="H205">
        <f>IF(G205="min",COUNTIF(G$4:G205,"min"),IF(G205="max",COUNTIF(G$4:G205,"max"),""))</f>
        <v>51</v>
      </c>
      <c r="I205" s="16" t="str">
        <f t="array" ref="I205">IF($G$3=0,IF(G205="min",INDEX($B$4:$B$254,(MATCH(1,($G$4:$G$254="max")*($H$4:$H$254=(H205-1)),0))),""),IF($G$3=1,IF(G205="min",INDEX($B$4:$B$254,(MATCH(1,($G$4:$G$254="max")*($H$4:$H$254=(H205)),0))),""),""))</f>
        <v/>
      </c>
      <c r="J205" s="75" t="str">
        <f t="shared" si="31"/>
        <v/>
      </c>
      <c r="K205" s="77" t="str">
        <f t="shared" si="32"/>
        <v/>
      </c>
      <c r="L205" s="7"/>
      <c r="M205" s="7"/>
      <c r="N205" s="7"/>
      <c r="O205" s="7"/>
      <c r="P205" s="7"/>
      <c r="Q205" s="7"/>
    </row>
    <row r="206" spans="1:17" x14ac:dyDescent="0.3">
      <c r="A206" s="1">
        <f>WORKDAY(A205,1,holiday!$B$2:$B$10)</f>
        <v>39010</v>
      </c>
      <c r="B206" s="16">
        <v>1010946.6462481741</v>
      </c>
      <c r="C206" s="16">
        <f t="shared" si="29"/>
        <v>-40589.287024318241</v>
      </c>
      <c r="D206" s="7">
        <f t="shared" si="27"/>
        <v>-3.860000000000003E-2</v>
      </c>
      <c r="E206" s="7">
        <f t="array" ref="E206">PRODUCT(1+$D$4:D206)-1</f>
        <v>1.094664624817332E-2</v>
      </c>
      <c r="F206">
        <f t="shared" si="28"/>
        <v>0</v>
      </c>
      <c r="G206" t="str">
        <f t="shared" si="30"/>
        <v>min</v>
      </c>
      <c r="H206">
        <f>IF(G206="min",COUNTIF(G$4:G206,"min"),IF(G206="max",COUNTIF(G$4:G206,"max"),""))</f>
        <v>52</v>
      </c>
      <c r="I206" s="16">
        <f t="array" ref="I206">IF($G$3=0,IF(G206="min",INDEX($B$4:$B$254,(MATCH(1,($G$4:$G$254="max")*($H$4:$H$254=(H206-1)),0))),""),IF($G$3=1,IF(G206="min",INDEX($B$4:$B$254,(MATCH(1,($G$4:$G$254="max")*($H$4:$H$254=(H206)),0))),""),""))</f>
        <v>1051535.9332724924</v>
      </c>
      <c r="J206" s="75">
        <f t="shared" si="31"/>
        <v>-40589.287024318241</v>
      </c>
      <c r="K206" s="77">
        <f t="shared" si="32"/>
        <v>-3.860000000000003E-2</v>
      </c>
      <c r="L206" s="7"/>
      <c r="M206" s="7"/>
      <c r="N206" s="7"/>
      <c r="O206" s="7"/>
      <c r="P206" s="7"/>
      <c r="Q206" s="7"/>
    </row>
    <row r="207" spans="1:17" x14ac:dyDescent="0.3">
      <c r="A207" s="1">
        <f>WORKDAY(A206,1,holiday!$B$2:$B$10)</f>
        <v>39013</v>
      </c>
      <c r="B207" s="16">
        <v>1059573.1799327114</v>
      </c>
      <c r="C207" s="16">
        <f t="shared" si="29"/>
        <v>48626.53368453728</v>
      </c>
      <c r="D207" s="7">
        <f t="shared" si="27"/>
        <v>4.8100000000000101E-2</v>
      </c>
      <c r="E207" s="7">
        <f t="array" ref="E207">PRODUCT(1+$D$4:D207)-1</f>
        <v>5.9573179932710385E-2</v>
      </c>
      <c r="F207">
        <f t="shared" si="28"/>
        <v>0</v>
      </c>
      <c r="G207" t="str">
        <f t="shared" si="30"/>
        <v>max</v>
      </c>
      <c r="H207">
        <f>IF(G207="min",COUNTIF(G$4:G207,"min"),IF(G207="max",COUNTIF(G$4:G207,"max"),""))</f>
        <v>52</v>
      </c>
      <c r="I207" s="16" t="str">
        <f t="array" ref="I207">IF($G$3=0,IF(G207="min",INDEX($B$4:$B$254,(MATCH(1,($G$4:$G$254="max")*($H$4:$H$254=(H207-1)),0))),""),IF($G$3=1,IF(G207="min",INDEX($B$4:$B$254,(MATCH(1,($G$4:$G$254="max")*($H$4:$H$254=(H207)),0))),""),""))</f>
        <v/>
      </c>
      <c r="J207" s="75" t="str">
        <f t="shared" si="31"/>
        <v/>
      </c>
      <c r="K207" s="77" t="str">
        <f t="shared" si="32"/>
        <v/>
      </c>
      <c r="L207" s="7"/>
      <c r="M207" s="7"/>
      <c r="N207" s="7"/>
      <c r="O207" s="7"/>
      <c r="P207" s="7"/>
      <c r="Q207" s="7"/>
    </row>
    <row r="208" spans="1:17" x14ac:dyDescent="0.3">
      <c r="A208" s="1">
        <f>WORKDAY(A207,1,holiday!$B$2:$B$10)</f>
        <v>39014</v>
      </c>
      <c r="B208" s="16">
        <v>1012316.2161077125</v>
      </c>
      <c r="C208" s="16">
        <f t="shared" si="29"/>
        <v>-47256.963824998937</v>
      </c>
      <c r="D208" s="7">
        <f t="shared" si="27"/>
        <v>-4.4600000000000008E-2</v>
      </c>
      <c r="E208" s="7">
        <f t="array" ref="E208">PRODUCT(1+$D$4:D208)-1</f>
        <v>1.2316216107711497E-2</v>
      </c>
      <c r="F208">
        <f t="shared" si="28"/>
        <v>0</v>
      </c>
      <c r="G208" t="str">
        <f t="shared" si="30"/>
        <v/>
      </c>
      <c r="H208" t="str">
        <f>IF(G208="min",COUNTIF(G$4:G208,"min"),IF(G208="max",COUNTIF(G$4:G208,"max"),""))</f>
        <v/>
      </c>
      <c r="I208" s="16" t="str">
        <f t="array" ref="I208">IF($G$3=0,IF(G208="min",INDEX($B$4:$B$254,(MATCH(1,($G$4:$G$254="max")*($H$4:$H$254=(H208-1)),0))),""),IF($G$3=1,IF(G208="min",INDEX($B$4:$B$254,(MATCH(1,($G$4:$G$254="max")*($H$4:$H$254=(H208)),0))),""),""))</f>
        <v/>
      </c>
      <c r="J208" s="75" t="str">
        <f t="shared" si="31"/>
        <v/>
      </c>
      <c r="K208" s="77" t="str">
        <f t="shared" si="32"/>
        <v/>
      </c>
      <c r="L208" s="7"/>
      <c r="M208" s="7"/>
      <c r="N208" s="7"/>
      <c r="O208" s="7"/>
      <c r="P208" s="7"/>
      <c r="Q208" s="7"/>
    </row>
    <row r="209" spans="1:17" x14ac:dyDescent="0.3">
      <c r="A209" s="1">
        <f>WORKDAY(A208,1,holiday!$B$2:$B$10)</f>
        <v>39015</v>
      </c>
      <c r="B209" s="16">
        <v>983768.89881347504</v>
      </c>
      <c r="C209" s="16">
        <f t="shared" si="29"/>
        <v>-28547.317294237437</v>
      </c>
      <c r="D209" s="7">
        <f t="shared" si="27"/>
        <v>-2.8199999999999944E-2</v>
      </c>
      <c r="E209" s="7">
        <f t="array" ref="E209">PRODUCT(1+$D$4:D209)-1</f>
        <v>-1.623110118652582E-2</v>
      </c>
      <c r="F209">
        <f t="shared" si="28"/>
        <v>0</v>
      </c>
      <c r="G209" t="str">
        <f t="shared" si="30"/>
        <v/>
      </c>
      <c r="H209" t="str">
        <f>IF(G209="min",COUNTIF(G$4:G209,"min"),IF(G209="max",COUNTIF(G$4:G209,"max"),""))</f>
        <v/>
      </c>
      <c r="I209" s="16" t="str">
        <f t="array" ref="I209">IF($G$3=0,IF(G209="min",INDEX($B$4:$B$254,(MATCH(1,($G$4:$G$254="max")*($H$4:$H$254=(H209-1)),0))),""),IF($G$3=1,IF(G209="min",INDEX($B$4:$B$254,(MATCH(1,($G$4:$G$254="max")*($H$4:$H$254=(H209)),0))),""),""))</f>
        <v/>
      </c>
      <c r="J209" s="75" t="str">
        <f t="shared" si="31"/>
        <v/>
      </c>
      <c r="K209" s="77" t="str">
        <f t="shared" si="32"/>
        <v/>
      </c>
      <c r="L209" s="7"/>
      <c r="M209" s="7"/>
      <c r="N209" s="7"/>
      <c r="O209" s="7"/>
      <c r="P209" s="7"/>
      <c r="Q209" s="7"/>
    </row>
    <row r="210" spans="1:17" x14ac:dyDescent="0.3">
      <c r="A210" s="1">
        <f>WORKDAY(A209,1,holiday!$B$2:$B$10)</f>
        <v>39016</v>
      </c>
      <c r="B210" s="16">
        <v>980128.95388786518</v>
      </c>
      <c r="C210" s="16">
        <f t="shared" si="29"/>
        <v>-3639.9449256098596</v>
      </c>
      <c r="D210" s="7">
        <f t="shared" si="27"/>
        <v>-3.7000000000000019E-3</v>
      </c>
      <c r="E210" s="7">
        <f t="array" ref="E210">PRODUCT(1+$D$4:D210)-1</f>
        <v>-1.9871046112135748E-2</v>
      </c>
      <c r="F210">
        <f t="shared" si="28"/>
        <v>0</v>
      </c>
      <c r="G210" t="str">
        <f t="shared" si="30"/>
        <v>min</v>
      </c>
      <c r="H210">
        <f>IF(G210="min",COUNTIF(G$4:G210,"min"),IF(G210="max",COUNTIF(G$4:G210,"max"),""))</f>
        <v>53</v>
      </c>
      <c r="I210" s="16">
        <f t="array" ref="I210">IF($G$3=0,IF(G210="min",INDEX($B$4:$B$254,(MATCH(1,($G$4:$G$254="max")*($H$4:$H$254=(H210-1)),0))),""),IF($G$3=1,IF(G210="min",INDEX($B$4:$B$254,(MATCH(1,($G$4:$G$254="max")*($H$4:$H$254=(H210)),0))),""),""))</f>
        <v>1059573.1799327114</v>
      </c>
      <c r="J210" s="75">
        <f t="shared" si="31"/>
        <v>-79444.226044846233</v>
      </c>
      <c r="K210" s="77">
        <f t="shared" si="32"/>
        <v>-7.4977573563999964E-2</v>
      </c>
      <c r="L210" s="7"/>
      <c r="M210" s="7"/>
      <c r="N210" s="7"/>
      <c r="O210" s="7"/>
      <c r="P210" s="7"/>
      <c r="Q210" s="7"/>
    </row>
    <row r="211" spans="1:17" x14ac:dyDescent="0.3">
      <c r="A211" s="1">
        <f>WORKDAY(A210,1,holiday!$B$2:$B$10)</f>
        <v>39017</v>
      </c>
      <c r="B211" s="16">
        <v>999927.55875640002</v>
      </c>
      <c r="C211" s="16">
        <f t="shared" si="29"/>
        <v>19798.604868534836</v>
      </c>
      <c r="D211" s="7">
        <f t="shared" si="27"/>
        <v>2.0199999999999958E-2</v>
      </c>
      <c r="E211" s="7">
        <f t="array" ref="E211">PRODUCT(1+$D$4:D211)-1</f>
        <v>-7.2441243600840366E-5</v>
      </c>
      <c r="F211">
        <f t="shared" si="28"/>
        <v>0</v>
      </c>
      <c r="G211" t="str">
        <f t="shared" si="30"/>
        <v/>
      </c>
      <c r="H211" t="str">
        <f>IF(G211="min",COUNTIF(G$4:G211,"min"),IF(G211="max",COUNTIF(G$4:G211,"max"),""))</f>
        <v/>
      </c>
      <c r="I211" s="16" t="str">
        <f t="array" ref="I211">IF($G$3=0,IF(G211="min",INDEX($B$4:$B$254,(MATCH(1,($G$4:$G$254="max")*($H$4:$H$254=(H211-1)),0))),""),IF($G$3=1,IF(G211="min",INDEX($B$4:$B$254,(MATCH(1,($G$4:$G$254="max")*($H$4:$H$254=(H211)),0))),""),""))</f>
        <v/>
      </c>
      <c r="J211" s="75" t="str">
        <f t="shared" si="31"/>
        <v/>
      </c>
      <c r="K211" s="77" t="str">
        <f t="shared" si="32"/>
        <v/>
      </c>
      <c r="L211" s="7"/>
      <c r="M211" s="7"/>
      <c r="N211" s="7"/>
      <c r="O211" s="7"/>
      <c r="P211" s="7"/>
      <c r="Q211" s="7"/>
    </row>
    <row r="212" spans="1:17" x14ac:dyDescent="0.3">
      <c r="A212" s="1">
        <f>WORKDAY(A211,1,holiday!$B$2:$B$10)</f>
        <v>39020</v>
      </c>
      <c r="B212" s="16">
        <v>1021525.9940255382</v>
      </c>
      <c r="C212" s="16">
        <f t="shared" si="29"/>
        <v>21598.435269138194</v>
      </c>
      <c r="D212" s="7">
        <f t="shared" si="27"/>
        <v>2.1599999999999953E-2</v>
      </c>
      <c r="E212" s="7">
        <f t="array" ref="E212">PRODUCT(1+$D$4:D212)-1</f>
        <v>2.1525994025537232E-2</v>
      </c>
      <c r="F212">
        <f t="shared" si="28"/>
        <v>0</v>
      </c>
      <c r="G212" t="str">
        <f t="shared" si="30"/>
        <v/>
      </c>
      <c r="H212" t="str">
        <f>IF(G212="min",COUNTIF(G$4:G212,"min"),IF(G212="max",COUNTIF(G$4:G212,"max"),""))</f>
        <v/>
      </c>
      <c r="I212" s="16" t="str">
        <f t="array" ref="I212">IF($G$3=0,IF(G212="min",INDEX($B$4:$B$254,(MATCH(1,($G$4:$G$254="max")*($H$4:$H$254=(H212-1)),0))),""),IF($G$3=1,IF(G212="min",INDEX($B$4:$B$254,(MATCH(1,($G$4:$G$254="max")*($H$4:$H$254=(H212)),0))),""),""))</f>
        <v/>
      </c>
      <c r="J212" s="75" t="str">
        <f t="shared" si="31"/>
        <v/>
      </c>
      <c r="K212" s="77" t="str">
        <f t="shared" si="32"/>
        <v/>
      </c>
      <c r="L212" s="7"/>
      <c r="M212" s="7"/>
      <c r="N212" s="7"/>
      <c r="O212" s="7"/>
      <c r="P212" s="7"/>
      <c r="Q212" s="7"/>
    </row>
    <row r="213" spans="1:17" x14ac:dyDescent="0.3">
      <c r="A213" s="1">
        <f>WORKDAY(A212,1,holiday!$B$2:$B$10)</f>
        <v>39021</v>
      </c>
      <c r="B213" s="16">
        <v>1033069.2377580268</v>
      </c>
      <c r="C213" s="16">
        <f t="shared" si="29"/>
        <v>11543.243732488598</v>
      </c>
      <c r="D213" s="7">
        <f t="shared" si="27"/>
        <v>1.1300000000000015E-2</v>
      </c>
      <c r="E213" s="7">
        <f t="array" ref="E213">PRODUCT(1+$D$4:D213)-1</f>
        <v>3.3069237758025949E-2</v>
      </c>
      <c r="F213">
        <f t="shared" si="28"/>
        <v>10</v>
      </c>
      <c r="G213" t="str">
        <f t="shared" si="30"/>
        <v/>
      </c>
      <c r="H213" t="str">
        <f>IF(G213="min",COUNTIF(G$4:G213,"min"),IF(G213="max",COUNTIF(G$4:G213,"max"),""))</f>
        <v/>
      </c>
      <c r="I213" s="16" t="str">
        <f t="array" ref="I213">IF($G$3=0,IF(G213="min",INDEX($B$4:$B$254,(MATCH(1,($G$4:$G$254="max")*($H$4:$H$254=(H213-1)),0))),""),IF($G$3=1,IF(G213="min",INDEX($B$4:$B$254,(MATCH(1,($G$4:$G$254="max")*($H$4:$H$254=(H213)),0))),""),""))</f>
        <v/>
      </c>
      <c r="J213" s="75" t="str">
        <f t="shared" si="31"/>
        <v/>
      </c>
      <c r="K213" s="77" t="str">
        <f t="shared" si="32"/>
        <v/>
      </c>
      <c r="L213" s="7"/>
      <c r="M213" s="7"/>
      <c r="N213" s="7"/>
      <c r="O213" s="7"/>
      <c r="P213" s="7"/>
      <c r="Q213" s="7"/>
    </row>
    <row r="214" spans="1:17" x14ac:dyDescent="0.3">
      <c r="A214" s="1">
        <f>WORKDAY(A213,1,holiday!$B$2:$B$10)</f>
        <v>39022</v>
      </c>
      <c r="B214" s="16">
        <v>1053110.7809705324</v>
      </c>
      <c r="C214" s="16">
        <f t="shared" si="29"/>
        <v>20041.54321250564</v>
      </c>
      <c r="D214" s="7">
        <f t="shared" si="27"/>
        <v>1.9399999999999921E-2</v>
      </c>
      <c r="E214" s="7">
        <f t="array" ref="E214">PRODUCT(1+$D$4:D214)-1</f>
        <v>5.3110780970531568E-2</v>
      </c>
      <c r="F214">
        <f t="shared" si="28"/>
        <v>0</v>
      </c>
      <c r="G214" t="str">
        <f t="shared" si="30"/>
        <v/>
      </c>
      <c r="H214" t="str">
        <f>IF(G214="min",COUNTIF(G$4:G214,"min"),IF(G214="max",COUNTIF(G$4:G214,"max"),""))</f>
        <v/>
      </c>
      <c r="I214" s="16" t="str">
        <f t="array" ref="I214">IF($G$3=0,IF(G214="min",INDEX($B$4:$B$254,(MATCH(1,($G$4:$G$254="max")*($H$4:$H$254=(H214-1)),0))),""),IF($G$3=1,IF(G214="min",INDEX($B$4:$B$254,(MATCH(1,($G$4:$G$254="max")*($H$4:$H$254=(H214)),0))),""),""))</f>
        <v/>
      </c>
      <c r="J214" s="75" t="str">
        <f t="shared" si="31"/>
        <v/>
      </c>
      <c r="K214" s="77" t="str">
        <f t="shared" si="32"/>
        <v/>
      </c>
      <c r="L214" s="7"/>
      <c r="M214" s="7"/>
      <c r="N214" s="7"/>
      <c r="O214" s="7"/>
      <c r="P214" s="7"/>
      <c r="Q214" s="7"/>
    </row>
    <row r="215" spans="1:17" x14ac:dyDescent="0.3">
      <c r="A215" s="1">
        <f>WORKDAY(A214,1,holiday!$B$2:$B$10)</f>
        <v>39023</v>
      </c>
      <c r="B215" s="16">
        <v>1094392.7235845772</v>
      </c>
      <c r="C215" s="16">
        <f t="shared" si="29"/>
        <v>41281.942614044761</v>
      </c>
      <c r="D215" s="7">
        <f t="shared" si="27"/>
        <v>3.9199999999999895E-2</v>
      </c>
      <c r="E215" s="7">
        <f t="array" ref="E215">PRODUCT(1+$D$4:D215)-1</f>
        <v>9.4392723584576288E-2</v>
      </c>
      <c r="F215">
        <f t="shared" si="28"/>
        <v>0</v>
      </c>
      <c r="G215" t="str">
        <f t="shared" si="30"/>
        <v/>
      </c>
      <c r="H215" t="str">
        <f>IF(G215="min",COUNTIF(G$4:G215,"min"),IF(G215="max",COUNTIF(G$4:G215,"max"),""))</f>
        <v/>
      </c>
      <c r="I215" s="16" t="str">
        <f t="array" ref="I215">IF($G$3=0,IF(G215="min",INDEX($B$4:$B$254,(MATCH(1,($G$4:$G$254="max")*($H$4:$H$254=(H215-1)),0))),""),IF($G$3=1,IF(G215="min",INDEX($B$4:$B$254,(MATCH(1,($G$4:$G$254="max")*($H$4:$H$254=(H215)),0))),""),""))</f>
        <v/>
      </c>
      <c r="J215" s="75" t="str">
        <f t="shared" si="31"/>
        <v/>
      </c>
      <c r="K215" s="77" t="str">
        <f t="shared" si="32"/>
        <v/>
      </c>
      <c r="L215" s="7"/>
      <c r="M215" s="7"/>
      <c r="N215" s="7"/>
      <c r="O215" s="7"/>
      <c r="P215" s="7"/>
      <c r="Q215" s="7"/>
    </row>
    <row r="216" spans="1:17" x14ac:dyDescent="0.3">
      <c r="A216" s="1">
        <f>WORKDAY(A215,1,holiday!$B$2:$B$10)</f>
        <v>39024</v>
      </c>
      <c r="B216" s="16">
        <v>1096143.7519423126</v>
      </c>
      <c r="C216" s="16">
        <f t="shared" si="29"/>
        <v>1751.0283577353694</v>
      </c>
      <c r="D216" s="7">
        <f t="shared" si="27"/>
        <v>1.6000000000000419E-3</v>
      </c>
      <c r="E216" s="7">
        <f t="array" ref="E216">PRODUCT(1+$D$4:D216)-1</f>
        <v>9.6143751942311617E-2</v>
      </c>
      <c r="F216">
        <f t="shared" si="28"/>
        <v>0</v>
      </c>
      <c r="G216" t="str">
        <f t="shared" si="30"/>
        <v/>
      </c>
      <c r="H216" t="str">
        <f>IF(G216="min",COUNTIF(G$4:G216,"min"),IF(G216="max",COUNTIF(G$4:G216,"max"),""))</f>
        <v/>
      </c>
      <c r="I216" s="16" t="str">
        <f t="array" ref="I216">IF($G$3=0,IF(G216="min",INDEX($B$4:$B$254,(MATCH(1,($G$4:$G$254="max")*($H$4:$H$254=(H216-1)),0))),""),IF($G$3=1,IF(G216="min",INDEX($B$4:$B$254,(MATCH(1,($G$4:$G$254="max")*($H$4:$H$254=(H216)),0))),""),""))</f>
        <v/>
      </c>
      <c r="J216" s="75" t="str">
        <f t="shared" si="31"/>
        <v/>
      </c>
      <c r="K216" s="77" t="str">
        <f t="shared" si="32"/>
        <v/>
      </c>
      <c r="L216" s="7"/>
      <c r="M216" s="7"/>
      <c r="N216" s="7"/>
      <c r="O216" s="7"/>
      <c r="P216" s="7"/>
      <c r="Q216" s="7"/>
    </row>
    <row r="217" spans="1:17" x14ac:dyDescent="0.3">
      <c r="A217" s="1">
        <f>WORKDAY(A216,1,holiday!$B$2:$B$10)</f>
        <v>39027</v>
      </c>
      <c r="B217" s="16">
        <v>1125520.4044943666</v>
      </c>
      <c r="C217" s="16">
        <f t="shared" si="29"/>
        <v>29376.652552054031</v>
      </c>
      <c r="D217" s="7">
        <f t="shared" si="27"/>
        <v>2.6800000000000049E-2</v>
      </c>
      <c r="E217" s="7">
        <f t="array" ref="E217">PRODUCT(1+$D$4:D217)-1</f>
        <v>0.12552040449436563</v>
      </c>
      <c r="F217">
        <f t="shared" si="28"/>
        <v>0</v>
      </c>
      <c r="G217" t="str">
        <f t="shared" si="30"/>
        <v>max</v>
      </c>
      <c r="H217">
        <f>IF(G217="min",COUNTIF(G$4:G217,"min"),IF(G217="max",COUNTIF(G$4:G217,"max"),""))</f>
        <v>53</v>
      </c>
      <c r="I217" s="16" t="str">
        <f t="array" ref="I217">IF($G$3=0,IF(G217="min",INDEX($B$4:$B$254,(MATCH(1,($G$4:$G$254="max")*($H$4:$H$254=(H217-1)),0))),""),IF($G$3=1,IF(G217="min",INDEX($B$4:$B$254,(MATCH(1,($G$4:$G$254="max")*($H$4:$H$254=(H217)),0))),""),""))</f>
        <v/>
      </c>
      <c r="J217" s="75" t="str">
        <f t="shared" si="31"/>
        <v/>
      </c>
      <c r="K217" s="77" t="str">
        <f t="shared" si="32"/>
        <v/>
      </c>
      <c r="L217" s="7"/>
      <c r="M217" s="7"/>
      <c r="N217" s="7"/>
      <c r="O217" s="7"/>
      <c r="P217" s="7"/>
      <c r="Q217" s="7"/>
    </row>
    <row r="218" spans="1:17" x14ac:dyDescent="0.3">
      <c r="A218" s="1">
        <f>WORKDAY(A217,1,holiday!$B$2:$B$10)</f>
        <v>39028</v>
      </c>
      <c r="B218" s="16">
        <v>1108074.8382247039</v>
      </c>
      <c r="C218" s="16">
        <f t="shared" si="29"/>
        <v>-17445.566269662697</v>
      </c>
      <c r="D218" s="7">
        <f t="shared" si="27"/>
        <v>-1.5500000000000012E-2</v>
      </c>
      <c r="E218" s="7">
        <f t="array" ref="E218">PRODUCT(1+$D$4:D218)-1</f>
        <v>0.10807483822470298</v>
      </c>
      <c r="F218">
        <f t="shared" si="28"/>
        <v>0</v>
      </c>
      <c r="G218" t="str">
        <f t="shared" si="30"/>
        <v/>
      </c>
      <c r="H218" t="str">
        <f>IF(G218="min",COUNTIF(G$4:G218,"min"),IF(G218="max",COUNTIF(G$4:G218,"max"),""))</f>
        <v/>
      </c>
      <c r="I218" s="16" t="str">
        <f t="array" ref="I218">IF($G$3=0,IF(G218="min",INDEX($B$4:$B$254,(MATCH(1,($G$4:$G$254="max")*($H$4:$H$254=(H218-1)),0))),""),IF($G$3=1,IF(G218="min",INDEX($B$4:$B$254,(MATCH(1,($G$4:$G$254="max")*($H$4:$H$254=(H218)),0))),""),""))</f>
        <v/>
      </c>
      <c r="J218" s="75" t="str">
        <f t="shared" si="31"/>
        <v/>
      </c>
      <c r="K218" s="77" t="str">
        <f t="shared" si="32"/>
        <v/>
      </c>
      <c r="L218" s="7"/>
      <c r="M218" s="7"/>
      <c r="N218" s="7"/>
      <c r="O218" s="7"/>
      <c r="P218" s="7"/>
      <c r="Q218" s="7"/>
    </row>
    <row r="219" spans="1:17" x14ac:dyDescent="0.3">
      <c r="A219" s="1">
        <f>WORKDAY(A218,1,holiday!$B$2:$B$10)</f>
        <v>39029</v>
      </c>
      <c r="B219" s="16">
        <v>1078156.8175926369</v>
      </c>
      <c r="C219" s="16">
        <f t="shared" si="29"/>
        <v>-29918.020632066997</v>
      </c>
      <c r="D219" s="7">
        <f t="shared" si="27"/>
        <v>-2.6999999999999993E-2</v>
      </c>
      <c r="E219" s="7">
        <f t="array" ref="E219">PRODUCT(1+$D$4:D219)-1</f>
        <v>7.815681759263593E-2</v>
      </c>
      <c r="F219">
        <f t="shared" si="28"/>
        <v>0</v>
      </c>
      <c r="G219" t="str">
        <f t="shared" si="30"/>
        <v>min</v>
      </c>
      <c r="H219">
        <f>IF(G219="min",COUNTIF(G$4:G219,"min"),IF(G219="max",COUNTIF(G$4:G219,"max"),""))</f>
        <v>54</v>
      </c>
      <c r="I219" s="16">
        <f t="array" ref="I219">IF($G$3=0,IF(G219="min",INDEX($B$4:$B$254,(MATCH(1,($G$4:$G$254="max")*($H$4:$H$254=(H219-1)),0))),""),IF($G$3=1,IF(G219="min",INDEX($B$4:$B$254,(MATCH(1,($G$4:$G$254="max")*($H$4:$H$254=(H219)),0))),""),""))</f>
        <v>1125520.4044943666</v>
      </c>
      <c r="J219" s="75">
        <f t="shared" si="31"/>
        <v>-47363.586901729694</v>
      </c>
      <c r="K219" s="77">
        <f t="shared" si="32"/>
        <v>-4.2081500000000008E-2</v>
      </c>
      <c r="L219" s="7"/>
      <c r="M219" s="7"/>
      <c r="N219" s="7"/>
      <c r="O219" s="7"/>
      <c r="P219" s="7"/>
      <c r="Q219" s="7"/>
    </row>
    <row r="220" spans="1:17" x14ac:dyDescent="0.3">
      <c r="A220" s="1">
        <f>WORKDAY(A219,1,holiday!$B$2:$B$10)</f>
        <v>39030</v>
      </c>
      <c r="B220" s="16">
        <v>1099719.9539444896</v>
      </c>
      <c r="C220" s="16">
        <f t="shared" si="29"/>
        <v>21563.136351852678</v>
      </c>
      <c r="D220" s="7">
        <f t="shared" si="27"/>
        <v>1.9999999999999945E-2</v>
      </c>
      <c r="E220" s="7">
        <f t="array" ref="E220">PRODUCT(1+$D$4:D220)-1</f>
        <v>9.9719953944488626E-2</v>
      </c>
      <c r="F220">
        <f t="shared" si="28"/>
        <v>0</v>
      </c>
      <c r="G220" t="str">
        <f t="shared" si="30"/>
        <v/>
      </c>
      <c r="H220" t="str">
        <f>IF(G220="min",COUNTIF(G$4:G220,"min"),IF(G220="max",COUNTIF(G$4:G220,"max"),""))</f>
        <v/>
      </c>
      <c r="I220" s="16" t="str">
        <f t="array" ref="I220">IF($G$3=0,IF(G220="min",INDEX($B$4:$B$254,(MATCH(1,($G$4:$G$254="max")*($H$4:$H$254=(H220-1)),0))),""),IF($G$3=1,IF(G220="min",INDEX($B$4:$B$254,(MATCH(1,($G$4:$G$254="max")*($H$4:$H$254=(H220)),0))),""),""))</f>
        <v/>
      </c>
      <c r="J220" s="75" t="str">
        <f t="shared" si="31"/>
        <v/>
      </c>
      <c r="K220" s="77" t="str">
        <f t="shared" si="32"/>
        <v/>
      </c>
      <c r="L220" s="7"/>
      <c r="M220" s="7"/>
      <c r="N220" s="7"/>
      <c r="O220" s="7"/>
      <c r="P220" s="7"/>
      <c r="Q220" s="7"/>
    </row>
    <row r="221" spans="1:17" x14ac:dyDescent="0.3">
      <c r="A221" s="1">
        <f>WORKDAY(A220,1,holiday!$B$2:$B$10)</f>
        <v>39031</v>
      </c>
      <c r="B221" s="16">
        <v>1123473.9049496907</v>
      </c>
      <c r="C221" s="16">
        <f t="shared" si="29"/>
        <v>23753.951005201088</v>
      </c>
      <c r="D221" s="7">
        <f t="shared" si="27"/>
        <v>2.1600000000000102E-2</v>
      </c>
      <c r="E221" s="7">
        <f t="array" ref="E221">PRODUCT(1+$D$4:D221)-1</f>
        <v>0.12347390494968957</v>
      </c>
      <c r="F221">
        <f t="shared" si="28"/>
        <v>0</v>
      </c>
      <c r="G221" t="str">
        <f t="shared" si="30"/>
        <v>max</v>
      </c>
      <c r="H221">
        <f>IF(G221="min",COUNTIF(G$4:G221,"min"),IF(G221="max",COUNTIF(G$4:G221,"max"),""))</f>
        <v>54</v>
      </c>
      <c r="I221" s="16" t="str">
        <f t="array" ref="I221">IF($G$3=0,IF(G221="min",INDEX($B$4:$B$254,(MATCH(1,($G$4:$G$254="max")*($H$4:$H$254=(H221-1)),0))),""),IF($G$3=1,IF(G221="min",INDEX($B$4:$B$254,(MATCH(1,($G$4:$G$254="max")*($H$4:$H$254=(H221)),0))),""),""))</f>
        <v/>
      </c>
      <c r="J221" s="75" t="str">
        <f t="shared" si="31"/>
        <v/>
      </c>
      <c r="K221" s="77" t="str">
        <f t="shared" si="32"/>
        <v/>
      </c>
      <c r="L221" s="7"/>
      <c r="M221" s="7"/>
      <c r="N221" s="7"/>
      <c r="O221" s="7"/>
      <c r="P221" s="7"/>
      <c r="Q221" s="7"/>
    </row>
    <row r="222" spans="1:17" x14ac:dyDescent="0.3">
      <c r="A222" s="1">
        <f>WORKDAY(A221,1,holiday!$B$2:$B$10)</f>
        <v>39034</v>
      </c>
      <c r="B222" s="16">
        <v>1122462.7784352358</v>
      </c>
      <c r="C222" s="16">
        <f t="shared" si="29"/>
        <v>-1011.1265144548379</v>
      </c>
      <c r="D222" s="7">
        <f t="shared" si="27"/>
        <v>-9.0000000000010352E-4</v>
      </c>
      <c r="E222" s="7">
        <f t="array" ref="E222">PRODUCT(1+$D$4:D222)-1</f>
        <v>0.12246277843523479</v>
      </c>
      <c r="F222">
        <f t="shared" si="28"/>
        <v>0</v>
      </c>
      <c r="G222" t="str">
        <f t="shared" si="30"/>
        <v>min</v>
      </c>
      <c r="H222">
        <f>IF(G222="min",COUNTIF(G$4:G222,"min"),IF(G222="max",COUNTIF(G$4:G222,"max"),""))</f>
        <v>55</v>
      </c>
      <c r="I222" s="16">
        <f t="array" ref="I222">IF($G$3=0,IF(G222="min",INDEX($B$4:$B$254,(MATCH(1,($G$4:$G$254="max")*($H$4:$H$254=(H222-1)),0))),""),IF($G$3=1,IF(G222="min",INDEX($B$4:$B$254,(MATCH(1,($G$4:$G$254="max")*($H$4:$H$254=(H222)),0))),""),""))</f>
        <v>1123473.9049496907</v>
      </c>
      <c r="J222" s="75">
        <f t="shared" si="31"/>
        <v>-1011.1265144548379</v>
      </c>
      <c r="K222" s="77">
        <f t="shared" si="32"/>
        <v>-9.0000000000010352E-4</v>
      </c>
      <c r="L222" s="7"/>
      <c r="M222" s="7"/>
      <c r="N222" s="7"/>
      <c r="O222" s="7"/>
      <c r="P222" s="7"/>
      <c r="Q222" s="7"/>
    </row>
    <row r="223" spans="1:17" x14ac:dyDescent="0.3">
      <c r="A223" s="1">
        <f>WORKDAY(A222,1,holiday!$B$2:$B$10)</f>
        <v>39035</v>
      </c>
      <c r="B223" s="16">
        <v>1147156.9595608111</v>
      </c>
      <c r="C223" s="16">
        <f t="shared" si="29"/>
        <v>24694.181125575211</v>
      </c>
      <c r="D223" s="7">
        <f t="shared" si="27"/>
        <v>2.200000000000002E-2</v>
      </c>
      <c r="E223" s="7">
        <f t="array" ref="E223">PRODUCT(1+$D$4:D223)-1</f>
        <v>0.14715695956080999</v>
      </c>
      <c r="F223">
        <f t="shared" si="28"/>
        <v>0</v>
      </c>
      <c r="G223" t="str">
        <f t="shared" si="30"/>
        <v/>
      </c>
      <c r="H223" t="str">
        <f>IF(G223="min",COUNTIF(G$4:G223,"min"),IF(G223="max",COUNTIF(G$4:G223,"max"),""))</f>
        <v/>
      </c>
      <c r="I223" s="16" t="str">
        <f t="array" ref="I223">IF($G$3=0,IF(G223="min",INDEX($B$4:$B$254,(MATCH(1,($G$4:$G$254="max")*($H$4:$H$254=(H223-1)),0))),""),IF($G$3=1,IF(G223="min",INDEX($B$4:$B$254,(MATCH(1,($G$4:$G$254="max")*($H$4:$H$254=(H223)),0))),""),""))</f>
        <v/>
      </c>
      <c r="J223" s="75" t="str">
        <f t="shared" si="31"/>
        <v/>
      </c>
      <c r="K223" s="77" t="str">
        <f t="shared" si="32"/>
        <v/>
      </c>
      <c r="L223" s="7"/>
      <c r="M223" s="7"/>
      <c r="N223" s="7"/>
      <c r="O223" s="7"/>
      <c r="P223" s="7"/>
      <c r="Q223" s="7"/>
    </row>
    <row r="224" spans="1:17" x14ac:dyDescent="0.3">
      <c r="A224" s="1">
        <f>WORKDAY(A223,1,holiday!$B$2:$B$10)</f>
        <v>39036</v>
      </c>
      <c r="B224" s="16">
        <v>1147156.9595608111</v>
      </c>
      <c r="C224" s="16">
        <f t="shared" si="29"/>
        <v>0</v>
      </c>
      <c r="D224" s="7">
        <f t="shared" si="27"/>
        <v>0</v>
      </c>
      <c r="E224" s="7">
        <f t="array" ref="E224">PRODUCT(1+$D$4:D224)-1</f>
        <v>0.14715695956080999</v>
      </c>
      <c r="F224">
        <f t="shared" si="28"/>
        <v>0</v>
      </c>
      <c r="G224" t="str">
        <f t="shared" si="30"/>
        <v/>
      </c>
      <c r="H224" t="str">
        <f>IF(G224="min",COUNTIF(G$4:G224,"min"),IF(G224="max",COUNTIF(G$4:G224,"max"),""))</f>
        <v/>
      </c>
      <c r="I224" s="16" t="str">
        <f t="array" ref="I224">IF($G$3=0,IF(G224="min",INDEX($B$4:$B$254,(MATCH(1,($G$4:$G$254="max")*($H$4:$H$254=(H224-1)),0))),""),IF($G$3=1,IF(G224="min",INDEX($B$4:$B$254,(MATCH(1,($G$4:$G$254="max")*($H$4:$H$254=(H224)),0))),""),""))</f>
        <v/>
      </c>
      <c r="J224" s="75" t="str">
        <f t="shared" si="31"/>
        <v/>
      </c>
      <c r="K224" s="77" t="str">
        <f t="shared" si="32"/>
        <v/>
      </c>
      <c r="L224" s="7"/>
      <c r="M224" s="7"/>
      <c r="N224" s="7"/>
      <c r="O224" s="7"/>
      <c r="P224" s="7"/>
      <c r="Q224" s="7"/>
    </row>
    <row r="225" spans="1:17" x14ac:dyDescent="0.3">
      <c r="A225" s="1">
        <f>WORKDAY(A224,1,holiday!$B$2:$B$10)</f>
        <v>39037</v>
      </c>
      <c r="B225" s="16">
        <v>1194190.3949028044</v>
      </c>
      <c r="C225" s="16">
        <f t="shared" si="29"/>
        <v>47033.435341993347</v>
      </c>
      <c r="D225" s="7">
        <f t="shared" si="27"/>
        <v>4.1000000000000085E-2</v>
      </c>
      <c r="E225" s="7">
        <f t="array" ref="E225">PRODUCT(1+$D$4:D225)-1</f>
        <v>0.19419039490280343</v>
      </c>
      <c r="F225">
        <f t="shared" si="28"/>
        <v>0</v>
      </c>
      <c r="G225" t="str">
        <f t="shared" si="30"/>
        <v/>
      </c>
      <c r="H225" t="str">
        <f>IF(G225="min",COUNTIF(G$4:G225,"min"),IF(G225="max",COUNTIF(G$4:G225,"max"),""))</f>
        <v/>
      </c>
      <c r="I225" s="16" t="str">
        <f t="array" ref="I225">IF($G$3=0,IF(G225="min",INDEX($B$4:$B$254,(MATCH(1,($G$4:$G$254="max")*($H$4:$H$254=(H225-1)),0))),""),IF($G$3=1,IF(G225="min",INDEX($B$4:$B$254,(MATCH(1,($G$4:$G$254="max")*($H$4:$H$254=(H225)),0))),""),""))</f>
        <v/>
      </c>
      <c r="J225" s="75" t="str">
        <f t="shared" si="31"/>
        <v/>
      </c>
      <c r="K225" s="77" t="str">
        <f t="shared" si="32"/>
        <v/>
      </c>
      <c r="L225" s="7"/>
      <c r="M225" s="7"/>
      <c r="N225" s="7"/>
      <c r="O225" s="7"/>
      <c r="P225" s="7"/>
      <c r="Q225" s="7"/>
    </row>
    <row r="226" spans="1:17" x14ac:dyDescent="0.3">
      <c r="A226" s="1">
        <f>WORKDAY(A225,1,holiday!$B$2:$B$10)</f>
        <v>39038</v>
      </c>
      <c r="B226" s="16">
        <v>1210073.1271550118</v>
      </c>
      <c r="C226" s="16">
        <f t="shared" si="29"/>
        <v>15882.732252207352</v>
      </c>
      <c r="D226" s="7">
        <f t="shared" si="27"/>
        <v>1.3300000000000044E-2</v>
      </c>
      <c r="E226" s="7">
        <f t="array" ref="E226">PRODUCT(1+$D$4:D226)-1</f>
        <v>0.21007312715501092</v>
      </c>
      <c r="F226">
        <f t="shared" si="28"/>
        <v>0</v>
      </c>
      <c r="G226" t="str">
        <f t="shared" si="30"/>
        <v>max</v>
      </c>
      <c r="H226">
        <f>IF(G226="min",COUNTIF(G$4:G226,"min"),IF(G226="max",COUNTIF(G$4:G226,"max"),""))</f>
        <v>55</v>
      </c>
      <c r="I226" s="16" t="str">
        <f t="array" ref="I226">IF($G$3=0,IF(G226="min",INDEX($B$4:$B$254,(MATCH(1,($G$4:$G$254="max")*($H$4:$H$254=(H226-1)),0))),""),IF($G$3=1,IF(G226="min",INDEX($B$4:$B$254,(MATCH(1,($G$4:$G$254="max")*($H$4:$H$254=(H226)),0))),""),""))</f>
        <v/>
      </c>
      <c r="J226" s="75" t="str">
        <f t="shared" si="31"/>
        <v/>
      </c>
      <c r="K226" s="77" t="str">
        <f t="shared" si="32"/>
        <v/>
      </c>
      <c r="L226" s="7"/>
      <c r="M226" s="7"/>
      <c r="N226" s="7"/>
      <c r="O226" s="7"/>
      <c r="P226" s="7"/>
      <c r="Q226" s="7"/>
    </row>
    <row r="227" spans="1:17" x14ac:dyDescent="0.3">
      <c r="A227" s="1">
        <f>WORKDAY(A226,1,holiday!$B$2:$B$10)</f>
        <v>39041</v>
      </c>
      <c r="B227" s="16">
        <v>1163848.3336976904</v>
      </c>
      <c r="C227" s="16">
        <f t="shared" si="29"/>
        <v>-46224.793457321357</v>
      </c>
      <c r="D227" s="7">
        <f t="shared" si="27"/>
        <v>-3.8199999999999922E-2</v>
      </c>
      <c r="E227" s="7">
        <f t="array" ref="E227">PRODUCT(1+$D$4:D227)-1</f>
        <v>0.1638483336976897</v>
      </c>
      <c r="F227">
        <f t="shared" si="28"/>
        <v>0</v>
      </c>
      <c r="G227" t="str">
        <f t="shared" si="30"/>
        <v>min</v>
      </c>
      <c r="H227">
        <f>IF(G227="min",COUNTIF(G$4:G227,"min"),IF(G227="max",COUNTIF(G$4:G227,"max"),""))</f>
        <v>56</v>
      </c>
      <c r="I227" s="16">
        <f t="array" ref="I227">IF($G$3=0,IF(G227="min",INDEX($B$4:$B$254,(MATCH(1,($G$4:$G$254="max")*($H$4:$H$254=(H227-1)),0))),""),IF($G$3=1,IF(G227="min",INDEX($B$4:$B$254,(MATCH(1,($G$4:$G$254="max")*($H$4:$H$254=(H227)),0))),""),""))</f>
        <v>1210073.1271550118</v>
      </c>
      <c r="J227" s="75">
        <f t="shared" si="31"/>
        <v>-46224.793457321357</v>
      </c>
      <c r="K227" s="77">
        <f t="shared" si="32"/>
        <v>-3.8199999999999922E-2</v>
      </c>
      <c r="L227" s="7"/>
      <c r="M227" s="7"/>
      <c r="N227" s="7"/>
      <c r="O227" s="7"/>
      <c r="P227" s="7"/>
      <c r="Q227" s="7"/>
    </row>
    <row r="228" spans="1:17" x14ac:dyDescent="0.3">
      <c r="A228" s="1">
        <f>WORKDAY(A227,1,holiday!$B$2:$B$10)</f>
        <v>39042</v>
      </c>
      <c r="B228" s="16">
        <v>1221458.8262157261</v>
      </c>
      <c r="C228" s="16">
        <f t="shared" si="29"/>
        <v>57610.492518035695</v>
      </c>
      <c r="D228" s="7">
        <f t="shared" si="27"/>
        <v>4.9500000000000016E-2</v>
      </c>
      <c r="E228" s="7">
        <f t="array" ref="E228">PRODUCT(1+$D$4:D228)-1</f>
        <v>0.22145882621572555</v>
      </c>
      <c r="F228">
        <f t="shared" si="28"/>
        <v>0</v>
      </c>
      <c r="G228" t="str">
        <f t="shared" si="30"/>
        <v>max</v>
      </c>
      <c r="H228">
        <f>IF(G228="min",COUNTIF(G$4:G228,"min"),IF(G228="max",COUNTIF(G$4:G228,"max"),""))</f>
        <v>56</v>
      </c>
      <c r="I228" s="16" t="str">
        <f t="array" ref="I228">IF($G$3=0,IF(G228="min",INDEX($B$4:$B$254,(MATCH(1,($G$4:$G$254="max")*($H$4:$H$254=(H228-1)),0))),""),IF($G$3=1,IF(G228="min",INDEX($B$4:$B$254,(MATCH(1,($G$4:$G$254="max")*($H$4:$H$254=(H228)),0))),""),""))</f>
        <v/>
      </c>
      <c r="J228" s="75" t="str">
        <f t="shared" si="31"/>
        <v/>
      </c>
      <c r="K228" s="77" t="str">
        <f t="shared" si="32"/>
        <v/>
      </c>
      <c r="L228" s="7"/>
      <c r="M228" s="7"/>
      <c r="N228" s="7"/>
      <c r="O228" s="7"/>
      <c r="P228" s="7"/>
      <c r="Q228" s="7"/>
    </row>
    <row r="229" spans="1:17" x14ac:dyDescent="0.3">
      <c r="A229" s="1">
        <f>WORKDAY(A228,1,holiday!$B$2:$B$10)</f>
        <v>39043</v>
      </c>
      <c r="B229" s="16">
        <v>1194464.5861563585</v>
      </c>
      <c r="C229" s="16">
        <f t="shared" si="29"/>
        <v>-26994.240059367614</v>
      </c>
      <c r="D229" s="7">
        <f t="shared" si="27"/>
        <v>-2.2100000000000054E-2</v>
      </c>
      <c r="E229" s="7">
        <f t="array" ref="E229">PRODUCT(1+$D$4:D229)-1</f>
        <v>0.19446458615635809</v>
      </c>
      <c r="F229">
        <f t="shared" si="28"/>
        <v>0</v>
      </c>
      <c r="G229" t="str">
        <f t="shared" si="30"/>
        <v/>
      </c>
      <c r="H229" t="str">
        <f>IF(G229="min",COUNTIF(G$4:G229,"min"),IF(G229="max",COUNTIF(G$4:G229,"max"),""))</f>
        <v/>
      </c>
      <c r="I229" s="16" t="str">
        <f t="array" ref="I229">IF($G$3=0,IF(G229="min",INDEX($B$4:$B$254,(MATCH(1,($G$4:$G$254="max")*($H$4:$H$254=(H229-1)),0))),""),IF($G$3=1,IF(G229="min",INDEX($B$4:$B$254,(MATCH(1,($G$4:$G$254="max")*($H$4:$H$254=(H229)),0))),""),""))</f>
        <v/>
      </c>
      <c r="J229" s="75" t="str">
        <f t="shared" si="31"/>
        <v/>
      </c>
      <c r="K229" s="77" t="str">
        <f t="shared" si="32"/>
        <v/>
      </c>
      <c r="L229" s="7"/>
      <c r="M229" s="7"/>
      <c r="N229" s="7"/>
      <c r="O229" s="7"/>
      <c r="P229" s="7"/>
      <c r="Q229" s="7"/>
    </row>
    <row r="230" spans="1:17" x14ac:dyDescent="0.3">
      <c r="A230" s="1">
        <f>WORKDAY(A229,1,holiday!$B$2:$B$10)</f>
        <v>39045</v>
      </c>
      <c r="B230" s="16">
        <v>1155166.7012718143</v>
      </c>
      <c r="C230" s="16">
        <f t="shared" si="29"/>
        <v>-39297.884884544183</v>
      </c>
      <c r="D230" s="7">
        <f t="shared" si="27"/>
        <v>-3.2899999999999992E-2</v>
      </c>
      <c r="E230" s="7">
        <f t="array" ref="E230">PRODUCT(1+$D$4:D230)-1</f>
        <v>0.15516670127181387</v>
      </c>
      <c r="F230">
        <f t="shared" si="28"/>
        <v>0</v>
      </c>
      <c r="G230" t="str">
        <f t="shared" si="30"/>
        <v/>
      </c>
      <c r="H230" t="str">
        <f>IF(G230="min",COUNTIF(G$4:G230,"min"),IF(G230="max",COUNTIF(G$4:G230,"max"),""))</f>
        <v/>
      </c>
      <c r="I230" s="16" t="str">
        <f t="array" ref="I230">IF($G$3=0,IF(G230="min",INDEX($B$4:$B$254,(MATCH(1,($G$4:$G$254="max")*($H$4:$H$254=(H230-1)),0))),""),IF($G$3=1,IF(G230="min",INDEX($B$4:$B$254,(MATCH(1,($G$4:$G$254="max")*($H$4:$H$254=(H230)),0))),""),""))</f>
        <v/>
      </c>
      <c r="J230" s="75" t="str">
        <f t="shared" si="31"/>
        <v/>
      </c>
      <c r="K230" s="77" t="str">
        <f t="shared" si="32"/>
        <v/>
      </c>
      <c r="L230" s="7"/>
      <c r="M230" s="7"/>
      <c r="N230" s="7"/>
      <c r="O230" s="7"/>
      <c r="P230" s="7"/>
      <c r="Q230" s="7"/>
    </row>
    <row r="231" spans="1:17" x14ac:dyDescent="0.3">
      <c r="A231" s="1">
        <f>WORKDAY(A230,1,holiday!$B$2:$B$10)</f>
        <v>39048</v>
      </c>
      <c r="B231" s="16">
        <v>1151354.6511576173</v>
      </c>
      <c r="C231" s="16">
        <f t="shared" si="29"/>
        <v>-3812.050114196958</v>
      </c>
      <c r="D231" s="7">
        <f t="shared" si="27"/>
        <v>-3.2999999999999748E-3</v>
      </c>
      <c r="E231" s="7">
        <f t="array" ref="E231">PRODUCT(1+$D$4:D231)-1</f>
        <v>0.15135465115761693</v>
      </c>
      <c r="F231">
        <f t="shared" si="28"/>
        <v>0</v>
      </c>
      <c r="G231" t="str">
        <f t="shared" si="30"/>
        <v/>
      </c>
      <c r="H231" t="str">
        <f>IF(G231="min",COUNTIF(G$4:G231,"min"),IF(G231="max",COUNTIF(G$4:G231,"max"),""))</f>
        <v/>
      </c>
      <c r="I231" s="16" t="str">
        <f t="array" ref="I231">IF($G$3=0,IF(G231="min",INDEX($B$4:$B$254,(MATCH(1,($G$4:$G$254="max")*($H$4:$H$254=(H231-1)),0))),""),IF($G$3=1,IF(G231="min",INDEX($B$4:$B$254,(MATCH(1,($G$4:$G$254="max")*($H$4:$H$254=(H231)),0))),""),""))</f>
        <v/>
      </c>
      <c r="J231" s="75" t="str">
        <f t="shared" si="31"/>
        <v/>
      </c>
      <c r="K231" s="77" t="str">
        <f t="shared" si="32"/>
        <v/>
      </c>
      <c r="L231" s="7"/>
      <c r="M231" s="7"/>
      <c r="N231" s="7"/>
      <c r="O231" s="7"/>
      <c r="P231" s="7"/>
      <c r="Q231" s="7"/>
    </row>
    <row r="232" spans="1:17" x14ac:dyDescent="0.3">
      <c r="A232" s="1">
        <f>WORKDAY(A231,1,holiday!$B$2:$B$10)</f>
        <v>39049</v>
      </c>
      <c r="B232" s="16">
        <v>1141107.5947623146</v>
      </c>
      <c r="C232" s="16">
        <f t="shared" si="29"/>
        <v>-10247.056395302759</v>
      </c>
      <c r="D232" s="7">
        <f t="shared" si="27"/>
        <v>-8.8999999999999704E-3</v>
      </c>
      <c r="E232" s="7">
        <f t="array" ref="E232">PRODUCT(1+$D$4:D232)-1</f>
        <v>0.14110759476231416</v>
      </c>
      <c r="F232">
        <f t="shared" si="28"/>
        <v>0</v>
      </c>
      <c r="G232" t="str">
        <f t="shared" si="30"/>
        <v/>
      </c>
      <c r="H232" t="str">
        <f>IF(G232="min",COUNTIF(G$4:G232,"min"),IF(G232="max",COUNTIF(G$4:G232,"max"),""))</f>
        <v/>
      </c>
      <c r="I232" s="16" t="str">
        <f t="array" ref="I232">IF($G$3=0,IF(G232="min",INDEX($B$4:$B$254,(MATCH(1,($G$4:$G$254="max")*($H$4:$H$254=(H232-1)),0))),""),IF($G$3=1,IF(G232="min",INDEX($B$4:$B$254,(MATCH(1,($G$4:$G$254="max")*($H$4:$H$254=(H232)),0))),""),""))</f>
        <v/>
      </c>
      <c r="J232" s="75" t="str">
        <f t="shared" si="31"/>
        <v/>
      </c>
      <c r="K232" s="77" t="str">
        <f t="shared" si="32"/>
        <v/>
      </c>
      <c r="L232" s="7"/>
      <c r="M232" s="7"/>
      <c r="N232" s="7"/>
      <c r="O232" s="7"/>
      <c r="P232" s="7"/>
      <c r="Q232" s="7"/>
    </row>
    <row r="233" spans="1:17" x14ac:dyDescent="0.3">
      <c r="A233" s="1">
        <f>WORKDAY(A232,1,holiday!$B$2:$B$10)</f>
        <v>39050</v>
      </c>
      <c r="B233" s="16">
        <v>1126387.3067898806</v>
      </c>
      <c r="C233" s="16">
        <f t="shared" si="29"/>
        <v>-14720.287972433958</v>
      </c>
      <c r="D233" s="7">
        <f t="shared" si="27"/>
        <v>-1.2900000000000088E-2</v>
      </c>
      <c r="E233" s="7">
        <f t="array" ref="E233">PRODUCT(1+$D$4:D233)-1</f>
        <v>0.12638730678988019</v>
      </c>
      <c r="F233">
        <f t="shared" si="28"/>
        <v>0</v>
      </c>
      <c r="G233" t="str">
        <f t="shared" si="30"/>
        <v/>
      </c>
      <c r="H233" t="str">
        <f>IF(G233="min",COUNTIF(G$4:G233,"min"),IF(G233="max",COUNTIF(G$4:G233,"max"),""))</f>
        <v/>
      </c>
      <c r="I233" s="16" t="str">
        <f t="array" ref="I233">IF($G$3=0,IF(G233="min",INDEX($B$4:$B$254,(MATCH(1,($G$4:$G$254="max")*($H$4:$H$254=(H233-1)),0))),""),IF($G$3=1,IF(G233="min",INDEX($B$4:$B$254,(MATCH(1,($G$4:$G$254="max")*($H$4:$H$254=(H233)),0))),""),""))</f>
        <v/>
      </c>
      <c r="J233" s="75" t="str">
        <f t="shared" si="31"/>
        <v/>
      </c>
      <c r="K233" s="77" t="str">
        <f t="shared" si="32"/>
        <v/>
      </c>
      <c r="L233" s="7"/>
      <c r="M233" s="7"/>
      <c r="N233" s="7"/>
      <c r="O233" s="7"/>
      <c r="P233" s="7"/>
      <c r="Q233" s="7"/>
    </row>
    <row r="234" spans="1:17" x14ac:dyDescent="0.3">
      <c r="A234" s="1">
        <f>WORKDAY(A233,1,holiday!$B$2:$B$10)</f>
        <v>39051</v>
      </c>
      <c r="B234" s="16">
        <v>1098002.3466587756</v>
      </c>
      <c r="C234" s="16">
        <f t="shared" si="29"/>
        <v>-28384.960131105036</v>
      </c>
      <c r="D234" s="7">
        <f t="shared" si="27"/>
        <v>-2.5200000000000038E-2</v>
      </c>
      <c r="E234" s="7">
        <f t="array" ref="E234">PRODUCT(1+$D$4:D234)-1</f>
        <v>9.8002346658775163E-2</v>
      </c>
      <c r="F234">
        <f t="shared" si="28"/>
        <v>11</v>
      </c>
      <c r="G234" t="str">
        <f t="shared" si="30"/>
        <v>min</v>
      </c>
      <c r="H234">
        <f>IF(G234="min",COUNTIF(G$4:G234,"min"),IF(G234="max",COUNTIF(G$4:G234,"max"),""))</f>
        <v>57</v>
      </c>
      <c r="I234" s="16">
        <f t="array" ref="I234">IF($G$3=0,IF(G234="min",INDEX($B$4:$B$254,(MATCH(1,($G$4:$G$254="max")*($H$4:$H$254=(H234-1)),0))),""),IF($G$3=1,IF(G234="min",INDEX($B$4:$B$254,(MATCH(1,($G$4:$G$254="max")*($H$4:$H$254=(H234)),0))),""),""))</f>
        <v>1221458.8262157261</v>
      </c>
      <c r="J234" s="75">
        <f t="shared" si="31"/>
        <v>-123456.47955695051</v>
      </c>
      <c r="K234" s="77">
        <f t="shared" si="32"/>
        <v>-0.10107297676127024</v>
      </c>
      <c r="L234" s="7"/>
      <c r="M234" s="7"/>
      <c r="N234" s="7"/>
      <c r="O234" s="7"/>
      <c r="P234" s="7"/>
      <c r="Q234" s="7"/>
    </row>
    <row r="235" spans="1:17" x14ac:dyDescent="0.3">
      <c r="A235" s="1">
        <f>WORKDAY(A234,1,holiday!$B$2:$B$10)</f>
        <v>39052</v>
      </c>
      <c r="B235" s="16">
        <v>1150706.4592983967</v>
      </c>
      <c r="C235" s="16">
        <f t="shared" si="29"/>
        <v>52704.112639621133</v>
      </c>
      <c r="D235" s="7">
        <f t="shared" si="27"/>
        <v>4.7999999999999911E-2</v>
      </c>
      <c r="E235" s="7">
        <f t="array" ref="E235">PRODUCT(1+$D$4:D235)-1</f>
        <v>0.15070645929839621</v>
      </c>
      <c r="F235">
        <f t="shared" si="28"/>
        <v>0</v>
      </c>
      <c r="G235" t="str">
        <f t="shared" si="30"/>
        <v>max</v>
      </c>
      <c r="H235">
        <f>IF(G235="min",COUNTIF(G$4:G235,"min"),IF(G235="max",COUNTIF(G$4:G235,"max"),""))</f>
        <v>57</v>
      </c>
      <c r="I235" s="16" t="str">
        <f t="array" ref="I235">IF($G$3=0,IF(G235="min",INDEX($B$4:$B$254,(MATCH(1,($G$4:$G$254="max")*($H$4:$H$254=(H235-1)),0))),""),IF($G$3=1,IF(G235="min",INDEX($B$4:$B$254,(MATCH(1,($G$4:$G$254="max")*($H$4:$H$254=(H235)),0))),""),""))</f>
        <v/>
      </c>
      <c r="J235" s="75" t="str">
        <f t="shared" si="31"/>
        <v/>
      </c>
      <c r="K235" s="77" t="str">
        <f t="shared" si="32"/>
        <v/>
      </c>
      <c r="L235" s="7"/>
      <c r="M235" s="7"/>
      <c r="N235" s="7"/>
      <c r="O235" s="7"/>
      <c r="P235" s="7"/>
      <c r="Q235" s="7"/>
    </row>
    <row r="236" spans="1:17" x14ac:dyDescent="0.3">
      <c r="A236" s="1">
        <f>WORKDAY(A235,1,holiday!$B$2:$B$10)</f>
        <v>39055</v>
      </c>
      <c r="B236" s="16">
        <v>1115379.7709979359</v>
      </c>
      <c r="C236" s="16">
        <f t="shared" si="29"/>
        <v>-35326.68830046081</v>
      </c>
      <c r="D236" s="7">
        <f t="shared" si="27"/>
        <v>-3.0700000000000026E-2</v>
      </c>
      <c r="E236" s="7">
        <f t="array" ref="E236">PRODUCT(1+$D$4:D236)-1</f>
        <v>0.11537977099793539</v>
      </c>
      <c r="F236">
        <f t="shared" si="28"/>
        <v>0</v>
      </c>
      <c r="G236" t="str">
        <f t="shared" si="30"/>
        <v/>
      </c>
      <c r="H236" t="str">
        <f>IF(G236="min",COUNTIF(G$4:G236,"min"),IF(G236="max",COUNTIF(G$4:G236,"max"),""))</f>
        <v/>
      </c>
      <c r="I236" s="16" t="str">
        <f t="array" ref="I236">IF($G$3=0,IF(G236="min",INDEX($B$4:$B$254,(MATCH(1,($G$4:$G$254="max")*($H$4:$H$254=(H236-1)),0))),""),IF($G$3=1,IF(G236="min",INDEX($B$4:$B$254,(MATCH(1,($G$4:$G$254="max")*($H$4:$H$254=(H236)),0))),""),""))</f>
        <v/>
      </c>
      <c r="J236" s="75" t="str">
        <f t="shared" si="31"/>
        <v/>
      </c>
      <c r="K236" s="77" t="str">
        <f t="shared" si="32"/>
        <v/>
      </c>
      <c r="L236" s="7"/>
      <c r="M236" s="7"/>
      <c r="N236" s="7"/>
      <c r="O236" s="7"/>
      <c r="P236" s="7"/>
      <c r="Q236" s="7"/>
    </row>
    <row r="237" spans="1:17" x14ac:dyDescent="0.3">
      <c r="A237" s="1">
        <f>WORKDAY(A236,1,holiday!$B$2:$B$10)</f>
        <v>39056</v>
      </c>
      <c r="B237" s="16">
        <v>1075560.7131733096</v>
      </c>
      <c r="C237" s="16">
        <f t="shared" si="29"/>
        <v>-39819.057824626332</v>
      </c>
      <c r="D237" s="7">
        <f t="shared" si="27"/>
        <v>-3.5700000000000016E-2</v>
      </c>
      <c r="E237" s="7">
        <f t="array" ref="E237">PRODUCT(1+$D$4:D237)-1</f>
        <v>7.5560713173308924E-2</v>
      </c>
      <c r="F237">
        <f t="shared" si="28"/>
        <v>0</v>
      </c>
      <c r="G237" t="str">
        <f t="shared" si="30"/>
        <v>min</v>
      </c>
      <c r="H237">
        <f>IF(G237="min",COUNTIF(G$4:G237,"min"),IF(G237="max",COUNTIF(G$4:G237,"max"),""))</f>
        <v>58</v>
      </c>
      <c r="I237" s="16">
        <f t="array" ref="I237">IF($G$3=0,IF(G237="min",INDEX($B$4:$B$254,(MATCH(1,($G$4:$G$254="max")*($H$4:$H$254=(H237-1)),0))),""),IF($G$3=1,IF(G237="min",INDEX($B$4:$B$254,(MATCH(1,($G$4:$G$254="max")*($H$4:$H$254=(H237)),0))),""),""))</f>
        <v>1150706.4592983967</v>
      </c>
      <c r="J237" s="75">
        <f t="shared" si="31"/>
        <v>-75145.746125087142</v>
      </c>
      <c r="K237" s="77">
        <f t="shared" si="32"/>
        <v>-6.5304010000000037E-2</v>
      </c>
      <c r="L237" s="7"/>
      <c r="M237" s="7"/>
      <c r="N237" s="7"/>
      <c r="O237" s="7"/>
      <c r="P237" s="7"/>
      <c r="Q237" s="7"/>
    </row>
    <row r="238" spans="1:17" x14ac:dyDescent="0.3">
      <c r="A238" s="1">
        <f>WORKDAY(A237,1,holiday!$B$2:$B$10)</f>
        <v>39057</v>
      </c>
      <c r="B238" s="16">
        <v>1079110.0635267815</v>
      </c>
      <c r="C238" s="16">
        <f t="shared" si="29"/>
        <v>3549.3503534719348</v>
      </c>
      <c r="D238" s="7">
        <f t="shared" si="27"/>
        <v>3.3000000000000121E-3</v>
      </c>
      <c r="E238" s="7">
        <f t="array" ref="E238">PRODUCT(1+$D$4:D238)-1</f>
        <v>7.911006352678096E-2</v>
      </c>
      <c r="F238">
        <f t="shared" si="28"/>
        <v>0</v>
      </c>
      <c r="G238" t="str">
        <f t="shared" si="30"/>
        <v>max</v>
      </c>
      <c r="H238">
        <f>IF(G238="min",COUNTIF(G$4:G238,"min"),IF(G238="max",COUNTIF(G$4:G238,"max"),""))</f>
        <v>58</v>
      </c>
      <c r="I238" s="16" t="str">
        <f t="array" ref="I238">IF($G$3=0,IF(G238="min",INDEX($B$4:$B$254,(MATCH(1,($G$4:$G$254="max")*($H$4:$H$254=(H238-1)),0))),""),IF($G$3=1,IF(G238="min",INDEX($B$4:$B$254,(MATCH(1,($G$4:$G$254="max")*($H$4:$H$254=(H238)),0))),""),""))</f>
        <v/>
      </c>
      <c r="J238" s="75" t="str">
        <f t="shared" si="31"/>
        <v/>
      </c>
      <c r="K238" s="77" t="str">
        <f t="shared" si="32"/>
        <v/>
      </c>
      <c r="L238" s="7"/>
      <c r="M238" s="7"/>
      <c r="N238" s="7"/>
      <c r="O238" s="7"/>
      <c r="P238" s="7"/>
      <c r="Q238" s="7"/>
    </row>
    <row r="239" spans="1:17" x14ac:dyDescent="0.3">
      <c r="A239" s="1">
        <f>WORKDAY(A238,1,holiday!$B$2:$B$10)</f>
        <v>39058</v>
      </c>
      <c r="B239" s="16">
        <v>1034650.7289094781</v>
      </c>
      <c r="C239" s="16">
        <f t="shared" si="29"/>
        <v>-44459.334617303452</v>
      </c>
      <c r="D239" s="7">
        <f t="shared" si="27"/>
        <v>-4.1200000000000049E-2</v>
      </c>
      <c r="E239" s="7">
        <f t="array" ref="E239">PRODUCT(1+$D$4:D239)-1</f>
        <v>3.4650728909477513E-2</v>
      </c>
      <c r="F239">
        <f t="shared" si="28"/>
        <v>0</v>
      </c>
      <c r="G239" t="str">
        <f t="shared" si="30"/>
        <v/>
      </c>
      <c r="H239" t="str">
        <f>IF(G239="min",COUNTIF(G$4:G239,"min"),IF(G239="max",COUNTIF(G$4:G239,"max"),""))</f>
        <v/>
      </c>
      <c r="I239" s="16" t="str">
        <f t="array" ref="I239">IF($G$3=0,IF(G239="min",INDEX($B$4:$B$254,(MATCH(1,($G$4:$G$254="max")*($H$4:$H$254=(H239-1)),0))),""),IF($G$3=1,IF(G239="min",INDEX($B$4:$B$254,(MATCH(1,($G$4:$G$254="max")*($H$4:$H$254=(H239)),0))),""),""))</f>
        <v/>
      </c>
      <c r="J239" s="75" t="str">
        <f t="shared" si="31"/>
        <v/>
      </c>
      <c r="K239" s="77" t="str">
        <f t="shared" si="32"/>
        <v/>
      </c>
      <c r="L239" s="7"/>
      <c r="M239" s="7"/>
      <c r="N239" s="7"/>
      <c r="O239" s="7"/>
      <c r="P239" s="7"/>
      <c r="Q239" s="7"/>
    </row>
    <row r="240" spans="1:17" x14ac:dyDescent="0.3">
      <c r="A240" s="1">
        <f>WORKDAY(A239,1,holiday!$B$2:$B$10)</f>
        <v>39059</v>
      </c>
      <c r="B240" s="16">
        <v>992540.44424286229</v>
      </c>
      <c r="C240" s="16">
        <f t="shared" si="29"/>
        <v>-42110.284666615771</v>
      </c>
      <c r="D240" s="7">
        <f t="shared" si="27"/>
        <v>-4.0700000000000014E-2</v>
      </c>
      <c r="E240" s="7">
        <f t="array" ref="E240">PRODUCT(1+$D$4:D240)-1</f>
        <v>-7.4595557571381921E-3</v>
      </c>
      <c r="F240">
        <f t="shared" si="28"/>
        <v>0</v>
      </c>
      <c r="G240" t="str">
        <f t="shared" si="30"/>
        <v>min</v>
      </c>
      <c r="H240">
        <f>IF(G240="min",COUNTIF(G$4:G240,"min"),IF(G240="max",COUNTIF(G$4:G240,"max"),""))</f>
        <v>59</v>
      </c>
      <c r="I240" s="16">
        <f t="array" ref="I240">IF($G$3=0,IF(G240="min",INDEX($B$4:$B$254,(MATCH(1,($G$4:$G$254="max")*($H$4:$H$254=(H240-1)),0))),""),IF($G$3=1,IF(G240="min",INDEX($B$4:$B$254,(MATCH(1,($G$4:$G$254="max")*($H$4:$H$254=(H240)),0))),""),""))</f>
        <v>1079110.0635267815</v>
      </c>
      <c r="J240" s="75">
        <f t="shared" si="31"/>
        <v>-86569.619283919223</v>
      </c>
      <c r="K240" s="77">
        <f t="shared" si="32"/>
        <v>-8.0223160000000057E-2</v>
      </c>
      <c r="L240" s="7"/>
      <c r="M240" s="7"/>
      <c r="N240" s="7"/>
      <c r="O240" s="7"/>
      <c r="P240" s="7"/>
      <c r="Q240" s="7"/>
    </row>
    <row r="241" spans="1:17" x14ac:dyDescent="0.3">
      <c r="A241" s="1">
        <f>WORKDAY(A240,1,holiday!$B$2:$B$10)</f>
        <v>39062</v>
      </c>
      <c r="B241" s="16">
        <v>1037701.0344559125</v>
      </c>
      <c r="C241" s="16">
        <f t="shared" si="29"/>
        <v>45160.590213050251</v>
      </c>
      <c r="D241" s="7">
        <f t="shared" si="27"/>
        <v>4.550000000000002E-2</v>
      </c>
      <c r="E241" s="7">
        <f t="array" ref="E241">PRODUCT(1+$D$4:D241)-1</f>
        <v>3.7701034455912108E-2</v>
      </c>
      <c r="F241">
        <f t="shared" si="28"/>
        <v>0</v>
      </c>
      <c r="G241" t="str">
        <f t="shared" si="30"/>
        <v/>
      </c>
      <c r="H241" t="str">
        <f>IF(G241="min",COUNTIF(G$4:G241,"min"),IF(G241="max",COUNTIF(G$4:G241,"max"),""))</f>
        <v/>
      </c>
      <c r="I241" s="16" t="str">
        <f t="array" ref="I241">IF($G$3=0,IF(G241="min",INDEX($B$4:$B$254,(MATCH(1,($G$4:$G$254="max")*($H$4:$H$254=(H241-1)),0))),""),IF($G$3=1,IF(G241="min",INDEX($B$4:$B$254,(MATCH(1,($G$4:$G$254="max")*($H$4:$H$254=(H241)),0))),""),""))</f>
        <v/>
      </c>
      <c r="J241" s="75" t="str">
        <f t="shared" si="31"/>
        <v/>
      </c>
      <c r="K241" s="77" t="str">
        <f t="shared" si="32"/>
        <v/>
      </c>
      <c r="L241" s="7"/>
      <c r="M241" s="7"/>
      <c r="N241" s="7"/>
      <c r="O241" s="7"/>
      <c r="P241" s="7"/>
      <c r="Q241" s="7"/>
    </row>
    <row r="242" spans="1:17" x14ac:dyDescent="0.3">
      <c r="A242" s="1">
        <f>WORKDAY(A241,1,holiday!$B$2:$B$10)</f>
        <v>39063</v>
      </c>
      <c r="B242" s="16">
        <v>1054200.4809037615</v>
      </c>
      <c r="C242" s="16">
        <f t="shared" si="29"/>
        <v>16499.446447848924</v>
      </c>
      <c r="D242" s="7">
        <f t="shared" si="27"/>
        <v>1.5899999999999918E-2</v>
      </c>
      <c r="E242" s="7">
        <f t="array" ref="E242">PRODUCT(1+$D$4:D242)-1</f>
        <v>5.4200480903761061E-2</v>
      </c>
      <c r="F242">
        <f t="shared" si="28"/>
        <v>0</v>
      </c>
      <c r="G242" t="str">
        <f t="shared" si="30"/>
        <v>max</v>
      </c>
      <c r="H242">
        <f>IF(G242="min",COUNTIF(G$4:G242,"min"),IF(G242="max",COUNTIF(G$4:G242,"max"),""))</f>
        <v>59</v>
      </c>
      <c r="I242" s="16" t="str">
        <f t="array" ref="I242">IF($G$3=0,IF(G242="min",INDEX($B$4:$B$254,(MATCH(1,($G$4:$G$254="max")*($H$4:$H$254=(H242-1)),0))),""),IF($G$3=1,IF(G242="min",INDEX($B$4:$B$254,(MATCH(1,($G$4:$G$254="max")*($H$4:$H$254=(H242)),0))),""),""))</f>
        <v/>
      </c>
      <c r="J242" s="75" t="str">
        <f t="shared" si="31"/>
        <v/>
      </c>
      <c r="K242" s="77" t="str">
        <f t="shared" si="32"/>
        <v/>
      </c>
      <c r="L242" s="7"/>
      <c r="M242" s="7"/>
      <c r="N242" s="7"/>
      <c r="O242" s="7"/>
      <c r="P242" s="7"/>
      <c r="Q242" s="7"/>
    </row>
    <row r="243" spans="1:17" x14ac:dyDescent="0.3">
      <c r="A243" s="1">
        <f>WORKDAY(A242,1,holiday!$B$2:$B$10)</f>
        <v>39064</v>
      </c>
      <c r="B243" s="16">
        <v>1048824.0584511522</v>
      </c>
      <c r="C243" s="16">
        <f t="shared" si="29"/>
        <v>-5376.4224526092876</v>
      </c>
      <c r="D243" s="7">
        <f t="shared" si="27"/>
        <v>-5.1000000000000984E-3</v>
      </c>
      <c r="E243" s="7">
        <f t="array" ref="E243">PRODUCT(1+$D$4:D243)-1</f>
        <v>4.8824058451151675E-2</v>
      </c>
      <c r="F243">
        <f t="shared" si="28"/>
        <v>0</v>
      </c>
      <c r="G243" t="str">
        <f t="shared" si="30"/>
        <v/>
      </c>
      <c r="H243" t="str">
        <f>IF(G243="min",COUNTIF(G$4:G243,"min"),IF(G243="max",COUNTIF(G$4:G243,"max"),""))</f>
        <v/>
      </c>
      <c r="I243" s="16" t="str">
        <f t="array" ref="I243">IF($G$3=0,IF(G243="min",INDEX($B$4:$B$254,(MATCH(1,($G$4:$G$254="max")*($H$4:$H$254=(H243-1)),0))),""),IF($G$3=1,IF(G243="min",INDEX($B$4:$B$254,(MATCH(1,($G$4:$G$254="max")*($H$4:$H$254=(H243)),0))),""),""))</f>
        <v/>
      </c>
      <c r="J243" s="75" t="str">
        <f t="shared" si="31"/>
        <v/>
      </c>
      <c r="K243" s="77" t="str">
        <f t="shared" si="32"/>
        <v/>
      </c>
      <c r="L243" s="7"/>
      <c r="M243" s="7"/>
      <c r="N243" s="7"/>
      <c r="O243" s="7"/>
      <c r="P243" s="7"/>
      <c r="Q243" s="7"/>
    </row>
    <row r="244" spans="1:17" x14ac:dyDescent="0.3">
      <c r="A244" s="1">
        <f>WORKDAY(A243,1,holiday!$B$2:$B$10)</f>
        <v>39065</v>
      </c>
      <c r="B244" s="16">
        <v>1020086.2792495906</v>
      </c>
      <c r="C244" s="16">
        <f t="shared" si="29"/>
        <v>-28737.779201561585</v>
      </c>
      <c r="D244" s="7">
        <f t="shared" si="27"/>
        <v>-2.7400000000000015E-2</v>
      </c>
      <c r="E244" s="7">
        <f t="array" ref="E244">PRODUCT(1+$D$4:D244)-1</f>
        <v>2.0086279249590167E-2</v>
      </c>
      <c r="F244">
        <f t="shared" si="28"/>
        <v>0</v>
      </c>
      <c r="G244" t="str">
        <f t="shared" si="30"/>
        <v/>
      </c>
      <c r="H244" t="str">
        <f>IF(G244="min",COUNTIF(G$4:G244,"min"),IF(G244="max",COUNTIF(G$4:G244,"max"),""))</f>
        <v/>
      </c>
      <c r="I244" s="16" t="str">
        <f t="array" ref="I244">IF($G$3=0,IF(G244="min",INDEX($B$4:$B$254,(MATCH(1,($G$4:$G$254="max")*($H$4:$H$254=(H244-1)),0))),""),IF($G$3=1,IF(G244="min",INDEX($B$4:$B$254,(MATCH(1,($G$4:$G$254="max")*($H$4:$H$254=(H244)),0))),""),""))</f>
        <v/>
      </c>
      <c r="J244" s="75" t="str">
        <f t="shared" si="31"/>
        <v/>
      </c>
      <c r="K244" s="77" t="str">
        <f t="shared" si="32"/>
        <v/>
      </c>
      <c r="L244" s="7"/>
      <c r="M244" s="7"/>
      <c r="N244" s="7"/>
      <c r="O244" s="7"/>
      <c r="P244" s="7"/>
      <c r="Q244" s="7"/>
    </row>
    <row r="245" spans="1:17" x14ac:dyDescent="0.3">
      <c r="A245" s="1">
        <f>WORKDAY(A244,1,holiday!$B$2:$B$10)</f>
        <v>39066</v>
      </c>
      <c r="B245" s="16">
        <v>998358.44150157436</v>
      </c>
      <c r="C245" s="16">
        <f t="shared" si="29"/>
        <v>-21727.837748016231</v>
      </c>
      <c r="D245" s="7">
        <f t="shared" si="27"/>
        <v>-2.1299999999999951E-2</v>
      </c>
      <c r="E245" s="7">
        <f t="array" ref="E245">PRODUCT(1+$D$4:D245)-1</f>
        <v>-1.6415584984260656E-3</v>
      </c>
      <c r="F245">
        <f t="shared" si="28"/>
        <v>0</v>
      </c>
      <c r="G245" t="str">
        <f t="shared" si="30"/>
        <v>min</v>
      </c>
      <c r="H245">
        <f>IF(G245="min",COUNTIF(G$4:G245,"min"),IF(G245="max",COUNTIF(G$4:G245,"max"),""))</f>
        <v>60</v>
      </c>
      <c r="I245" s="16">
        <f t="array" ref="I245">IF($G$3=0,IF(G245="min",INDEX($B$4:$B$254,(MATCH(1,($G$4:$G$254="max")*($H$4:$H$254=(H245-1)),0))),""),IF($G$3=1,IF(G245="min",INDEX($B$4:$B$254,(MATCH(1,($G$4:$G$254="max")*($H$4:$H$254=(H245)),0))),""),""))</f>
        <v>1054200.4809037615</v>
      </c>
      <c r="J245" s="75">
        <f t="shared" si="31"/>
        <v>-55842.039402187103</v>
      </c>
      <c r="K245" s="77">
        <f t="shared" si="32"/>
        <v>-5.2970986462000061E-2</v>
      </c>
      <c r="L245" s="7"/>
      <c r="M245" s="7"/>
      <c r="N245" s="7"/>
      <c r="O245" s="7"/>
      <c r="P245" s="7"/>
      <c r="Q245" s="7"/>
    </row>
    <row r="246" spans="1:17" x14ac:dyDescent="0.3">
      <c r="A246" s="1">
        <f>WORKDAY(A245,1,holiday!$B$2:$B$10)</f>
        <v>39069</v>
      </c>
      <c r="B246" s="16">
        <v>1034399.1812397812</v>
      </c>
      <c r="C246" s="16">
        <f t="shared" si="29"/>
        <v>36040.739738206845</v>
      </c>
      <c r="D246" s="7">
        <f t="shared" si="27"/>
        <v>3.6100000000000007E-2</v>
      </c>
      <c r="E246" s="7">
        <f t="array" ref="E246">PRODUCT(1+$D$4:D246)-1</f>
        <v>3.4399181239780807E-2</v>
      </c>
      <c r="F246">
        <f t="shared" si="28"/>
        <v>0</v>
      </c>
      <c r="G246" t="str">
        <f t="shared" si="30"/>
        <v/>
      </c>
      <c r="H246" t="str">
        <f>IF(G246="min",COUNTIF(G$4:G246,"min"),IF(G246="max",COUNTIF(G$4:G246,"max"),""))</f>
        <v/>
      </c>
      <c r="I246" s="16" t="str">
        <f t="array" ref="I246">IF($G$3=0,IF(G246="min",INDEX($B$4:$B$254,(MATCH(1,($G$4:$G$254="max")*($H$4:$H$254=(H246-1)),0))),""),IF($G$3=1,IF(G246="min",INDEX($B$4:$B$254,(MATCH(1,($G$4:$G$254="max")*($H$4:$H$254=(H246)),0))),""),""))</f>
        <v/>
      </c>
      <c r="J246" s="75" t="str">
        <f t="shared" si="31"/>
        <v/>
      </c>
      <c r="K246" s="77" t="str">
        <f t="shared" si="32"/>
        <v/>
      </c>
      <c r="L246" s="7"/>
      <c r="M246" s="7"/>
      <c r="N246" s="7"/>
      <c r="O246" s="7"/>
      <c r="P246" s="7"/>
      <c r="Q246" s="7"/>
    </row>
    <row r="247" spans="1:17" x14ac:dyDescent="0.3">
      <c r="A247" s="1">
        <f>WORKDAY(A246,1,holiday!$B$2:$B$10)</f>
        <v>39070</v>
      </c>
      <c r="B247" s="16">
        <v>1039674.6170641041</v>
      </c>
      <c r="C247" s="16">
        <f t="shared" si="29"/>
        <v>5275.4358243228635</v>
      </c>
      <c r="D247" s="7">
        <f t="shared" si="27"/>
        <v>5.0999999999999804E-3</v>
      </c>
      <c r="E247" s="7">
        <f t="array" ref="E247">PRODUCT(1+$D$4:D247)-1</f>
        <v>3.9674617064103579E-2</v>
      </c>
      <c r="F247">
        <f t="shared" si="28"/>
        <v>0</v>
      </c>
      <c r="G247" t="str">
        <f t="shared" si="30"/>
        <v>max</v>
      </c>
      <c r="H247">
        <f>IF(G247="min",COUNTIF(G$4:G247,"min"),IF(G247="max",COUNTIF(G$4:G247,"max"),""))</f>
        <v>60</v>
      </c>
      <c r="I247" s="16" t="str">
        <f t="array" ref="I247">IF($G$3=0,IF(G247="min",INDEX($B$4:$B$254,(MATCH(1,($G$4:$G$254="max")*($H$4:$H$254=(H247-1)),0))),""),IF($G$3=1,IF(G247="min",INDEX($B$4:$B$254,(MATCH(1,($G$4:$G$254="max")*($H$4:$H$254=(H247)),0))),""),""))</f>
        <v/>
      </c>
      <c r="J247" s="75" t="str">
        <f t="shared" si="31"/>
        <v/>
      </c>
      <c r="K247" s="77" t="str">
        <f t="shared" si="32"/>
        <v/>
      </c>
      <c r="L247" s="7"/>
      <c r="M247" s="7"/>
      <c r="N247" s="7"/>
      <c r="O247" s="7"/>
      <c r="P247" s="7"/>
      <c r="Q247" s="7"/>
    </row>
    <row r="248" spans="1:17" x14ac:dyDescent="0.3">
      <c r="A248" s="1">
        <f>WORKDAY(A247,1,holiday!$B$2:$B$10)</f>
        <v>39071</v>
      </c>
      <c r="B248" s="16">
        <v>1000374.9165390809</v>
      </c>
      <c r="C248" s="16">
        <f t="shared" si="29"/>
        <v>-39299.70052502316</v>
      </c>
      <c r="D248" s="7">
        <f t="shared" si="27"/>
        <v>-3.7800000000000028E-2</v>
      </c>
      <c r="E248" s="7">
        <f t="array" ref="E248">PRODUCT(1+$D$4:D248)-1</f>
        <v>3.7491653908050537E-4</v>
      </c>
      <c r="F248">
        <f t="shared" si="28"/>
        <v>0</v>
      </c>
      <c r="G248" t="str">
        <f t="shared" si="30"/>
        <v>min</v>
      </c>
      <c r="H248">
        <f>IF(G248="min",COUNTIF(G$4:G248,"min"),IF(G248="max",COUNTIF(G$4:G248,"max"),""))</f>
        <v>61</v>
      </c>
      <c r="I248" s="16">
        <f t="array" ref="I248">IF($G$3=0,IF(G248="min",INDEX($B$4:$B$254,(MATCH(1,($G$4:$G$254="max")*($H$4:$H$254=(H248-1)),0))),""),IF($G$3=1,IF(G248="min",INDEX($B$4:$B$254,(MATCH(1,($G$4:$G$254="max")*($H$4:$H$254=(H248)),0))),""),""))</f>
        <v>1039674.6170641041</v>
      </c>
      <c r="J248" s="75">
        <f t="shared" si="31"/>
        <v>-39299.70052502316</v>
      </c>
      <c r="K248" s="77">
        <f t="shared" si="32"/>
        <v>-3.7800000000000028E-2</v>
      </c>
      <c r="L248" s="7"/>
      <c r="M248" s="7"/>
      <c r="N248" s="7"/>
      <c r="O248" s="7"/>
      <c r="P248" s="7"/>
      <c r="Q248" s="7"/>
    </row>
    <row r="249" spans="1:17" x14ac:dyDescent="0.3">
      <c r="A249" s="1">
        <f>WORKDAY(A248,1,holiday!$B$2:$B$10)</f>
        <v>39072</v>
      </c>
      <c r="B249" s="16">
        <v>1008778.0658380092</v>
      </c>
      <c r="C249" s="16">
        <f t="shared" si="29"/>
        <v>8403.1492989283288</v>
      </c>
      <c r="D249" s="7">
        <f t="shared" si="27"/>
        <v>8.4000000000000498E-3</v>
      </c>
      <c r="E249" s="7">
        <f t="array" ref="E249">PRODUCT(1+$D$4:D249)-1</f>
        <v>8.778065838008775E-3</v>
      </c>
      <c r="F249">
        <f t="shared" si="28"/>
        <v>0</v>
      </c>
      <c r="G249" t="str">
        <f t="shared" si="30"/>
        <v/>
      </c>
      <c r="H249" t="str">
        <f>IF(G249="min",COUNTIF(G$4:G249,"min"),IF(G249="max",COUNTIF(G$4:G249,"max"),""))</f>
        <v/>
      </c>
      <c r="I249" s="16" t="str">
        <f t="array" ref="I249">IF($G$3=0,IF(G249="min",INDEX($B$4:$B$254,(MATCH(1,($G$4:$G$254="max")*($H$4:$H$254=(H249-1)),0))),""),IF($G$3=1,IF(G249="min",INDEX($B$4:$B$254,(MATCH(1,($G$4:$G$254="max")*($H$4:$H$254=(H249)),0))),""),""))</f>
        <v/>
      </c>
      <c r="J249" s="75" t="str">
        <f t="shared" si="31"/>
        <v/>
      </c>
      <c r="K249" s="77" t="str">
        <f t="shared" si="32"/>
        <v/>
      </c>
      <c r="L249" s="7"/>
      <c r="M249" s="7"/>
      <c r="N249" s="7"/>
      <c r="O249" s="7"/>
      <c r="P249" s="7"/>
      <c r="Q249" s="7"/>
    </row>
    <row r="250" spans="1:17" x14ac:dyDescent="0.3">
      <c r="A250" s="1">
        <f>WORKDAY(A249,1,holiday!$B$2:$B$10)</f>
        <v>39073</v>
      </c>
      <c r="B250" s="16">
        <v>1015436.0010725401</v>
      </c>
      <c r="C250" s="16">
        <f t="shared" si="29"/>
        <v>6657.9352345308289</v>
      </c>
      <c r="D250" s="7">
        <f t="shared" si="27"/>
        <v>6.5999999999999679E-3</v>
      </c>
      <c r="E250" s="7">
        <f t="array" ref="E250">PRODUCT(1+$D$4:D250)-1</f>
        <v>1.5436001072539618E-2</v>
      </c>
      <c r="F250">
        <f t="shared" si="28"/>
        <v>0</v>
      </c>
      <c r="G250" t="str">
        <f t="shared" si="30"/>
        <v>max</v>
      </c>
      <c r="H250">
        <f>IF(G250="min",COUNTIF(G$4:G250,"min"),IF(G250="max",COUNTIF(G$4:G250,"max"),""))</f>
        <v>61</v>
      </c>
      <c r="I250" s="16" t="str">
        <f t="array" ref="I250">IF($G$3=0,IF(G250="min",INDEX($B$4:$B$254,(MATCH(1,($G$4:$G$254="max")*($H$4:$H$254=(H250-1)),0))),""),IF($G$3=1,IF(G250="min",INDEX($B$4:$B$254,(MATCH(1,($G$4:$G$254="max")*($H$4:$H$254=(H250)),0))),""),""))</f>
        <v/>
      </c>
      <c r="J250" s="75" t="str">
        <f t="shared" si="31"/>
        <v/>
      </c>
      <c r="K250" s="77" t="str">
        <f t="shared" si="32"/>
        <v/>
      </c>
      <c r="L250" s="7"/>
      <c r="M250" s="7"/>
      <c r="N250" s="7"/>
      <c r="O250" s="7"/>
      <c r="P250" s="7"/>
      <c r="Q250" s="7"/>
    </row>
    <row r="251" spans="1:17" x14ac:dyDescent="0.3">
      <c r="A251" s="1">
        <f>WORKDAY(A250,1,holiday!$B$2:$B$10)</f>
        <v>39077</v>
      </c>
      <c r="B251" s="16">
        <v>1004977.0102614929</v>
      </c>
      <c r="C251" s="16">
        <f t="shared" si="29"/>
        <v>-10458.990811047144</v>
      </c>
      <c r="D251" s="7">
        <f t="shared" si="27"/>
        <v>-1.0299999999999981E-2</v>
      </c>
      <c r="E251" s="7">
        <f t="array" ref="E251">PRODUCT(1+$D$4:D251)-1</f>
        <v>4.9770102614925538E-3</v>
      </c>
      <c r="F251">
        <f t="shared" si="28"/>
        <v>0</v>
      </c>
      <c r="G251" t="str">
        <f t="shared" si="30"/>
        <v/>
      </c>
      <c r="H251" t="str">
        <f>IF(G251="min",COUNTIF(G$4:G251,"min"),IF(G251="max",COUNTIF(G$4:G251,"max"),""))</f>
        <v/>
      </c>
      <c r="I251" s="16" t="str">
        <f t="array" ref="I251">IF($G$3=0,IF(G251="min",INDEX($B$4:$B$254,(MATCH(1,($G$4:$G$254="max")*($H$4:$H$254=(H251-1)),0))),""),IF($G$3=1,IF(G251="min",INDEX($B$4:$B$254,(MATCH(1,($G$4:$G$254="max")*($H$4:$H$254=(H251)),0))),""),""))</f>
        <v/>
      </c>
      <c r="J251" s="75" t="str">
        <f t="shared" si="31"/>
        <v/>
      </c>
      <c r="K251" s="77" t="str">
        <f t="shared" si="32"/>
        <v/>
      </c>
      <c r="L251" s="7"/>
      <c r="M251" s="7"/>
      <c r="N251" s="7"/>
      <c r="O251" s="7"/>
      <c r="P251" s="7"/>
      <c r="Q251" s="7"/>
    </row>
    <row r="252" spans="1:17" x14ac:dyDescent="0.3">
      <c r="A252" s="1">
        <f>WORKDAY(A251,1,holiday!$B$2:$B$10)</f>
        <v>39078</v>
      </c>
      <c r="B252" s="16">
        <v>1001258.5953235254</v>
      </c>
      <c r="C252" s="16">
        <f t="shared" si="29"/>
        <v>-3718.4149379675509</v>
      </c>
      <c r="D252" s="7">
        <f t="shared" si="27"/>
        <v>-3.7000000000000271E-3</v>
      </c>
      <c r="E252" s="7">
        <f t="array" ref="E252">PRODUCT(1+$D$4:D252)-1</f>
        <v>1.2585953235249026E-3</v>
      </c>
      <c r="F252">
        <f t="shared" si="28"/>
        <v>0</v>
      </c>
      <c r="G252" t="str">
        <f t="shared" si="30"/>
        <v>min</v>
      </c>
      <c r="H252">
        <f>IF(G252="min",COUNTIF(G$4:G252,"min"),IF(G252="max",COUNTIF(G$4:G252,"max"),""))</f>
        <v>62</v>
      </c>
      <c r="I252" s="16">
        <f t="array" ref="I252">IF($G$3=0,IF(G252="min",INDEX($B$4:$B$254,(MATCH(1,($G$4:$G$254="max")*($H$4:$H$254=(H252-1)),0))),""),IF($G$3=1,IF(G252="min",INDEX($B$4:$B$254,(MATCH(1,($G$4:$G$254="max")*($H$4:$H$254=(H252)),0))),""),""))</f>
        <v>1015436.0010725401</v>
      </c>
      <c r="J252" s="75">
        <f t="shared" si="31"/>
        <v>-14177.405749014695</v>
      </c>
      <c r="K252" s="77">
        <f t="shared" si="32"/>
        <v>-1.3961890000000008E-2</v>
      </c>
      <c r="L252" s="7"/>
      <c r="M252" s="7"/>
      <c r="N252" s="7"/>
      <c r="O252" s="7"/>
      <c r="P252" s="7"/>
      <c r="Q252" s="7"/>
    </row>
    <row r="253" spans="1:17" x14ac:dyDescent="0.3">
      <c r="A253" s="1">
        <f>WORKDAY(A252,1,holiday!$B$2:$B$10)</f>
        <v>39079</v>
      </c>
      <c r="B253" s="16">
        <v>1049118.7561799898</v>
      </c>
      <c r="C253" s="16">
        <f t="shared" si="29"/>
        <v>47860.160856464412</v>
      </c>
      <c r="D253" s="7">
        <f t="shared" si="27"/>
        <v>4.7799999999999898E-2</v>
      </c>
      <c r="E253" s="7">
        <f t="array" ref="E253">PRODUCT(1+$D$4:D253)-1</f>
        <v>4.9118756179989287E-2</v>
      </c>
      <c r="F253">
        <f t="shared" si="28"/>
        <v>0</v>
      </c>
      <c r="G253" t="str">
        <f t="shared" si="30"/>
        <v>max</v>
      </c>
      <c r="H253">
        <f>IF(G253="min",COUNTIF(G$4:G253,"min"),IF(G253="max",COUNTIF(G$4:G253,"max"),""))</f>
        <v>62</v>
      </c>
      <c r="I253" s="16" t="str">
        <f t="array" ref="I253">IF($G$3=0,IF(G253="min",INDEX($B$4:$B$254,(MATCH(1,($G$4:$G$254="max")*($H$4:$H$254=(H253-1)),0))),""),IF($G$3=1,IF(G253="min",INDEX($B$4:$B$254,(MATCH(1,($G$4:$G$254="max")*($H$4:$H$254=(H253)),0))),""),""))</f>
        <v/>
      </c>
      <c r="J253" s="75" t="str">
        <f t="shared" si="31"/>
        <v/>
      </c>
      <c r="K253" s="77" t="str">
        <f t="shared" si="32"/>
        <v/>
      </c>
      <c r="L253" s="7"/>
      <c r="M253" s="7"/>
      <c r="N253" s="7"/>
      <c r="O253" s="7"/>
      <c r="P253" s="7"/>
      <c r="Q253" s="7"/>
    </row>
    <row r="254" spans="1:17" x14ac:dyDescent="0.3">
      <c r="A254" s="1">
        <f>WORKDAY(A253,1,holiday!$B$2:$B$10)</f>
        <v>39080</v>
      </c>
      <c r="B254" s="16">
        <v>1019953.2547581861</v>
      </c>
      <c r="C254" s="16">
        <f t="shared" si="29"/>
        <v>-29165.501421803725</v>
      </c>
      <c r="D254" s="7">
        <f t="shared" si="27"/>
        <v>-2.7800000000000009E-2</v>
      </c>
      <c r="E254" s="7">
        <f t="array" ref="E254">PRODUCT(1+$D$4:D254)-1</f>
        <v>1.9953254758185546E-2</v>
      </c>
      <c r="F254">
        <f t="shared" si="28"/>
        <v>12</v>
      </c>
      <c r="G254" t="str">
        <f t="shared" si="30"/>
        <v/>
      </c>
      <c r="H254" t="str">
        <f>IF(G254="min",COUNTIF(G$4:G254,"min"),IF(G254="max",COUNTIF(G$4:G254,"max"),""))</f>
        <v/>
      </c>
      <c r="I254" s="16" t="str">
        <f t="array" ref="I254">IF($G$3=0,IF(G254="min",INDEX($B$4:$B$254,(MATCH(1,($G$4:$G$254="max")*($H$4:$H$254=(H254-1)),0))),""),IF($G$3=1,IF(G254="min",INDEX($B$4:$B$254,(MATCH(1,($G$4:$G$254="max")*($H$4:$H$254=(H254)),0))),""),""))</f>
        <v/>
      </c>
      <c r="J254" s="75" t="str">
        <f t="shared" si="31"/>
        <v/>
      </c>
      <c r="K254" s="77" t="str">
        <f t="shared" si="32"/>
        <v/>
      </c>
      <c r="L254" s="7"/>
      <c r="M254" s="7"/>
      <c r="N254" s="7"/>
      <c r="O254" s="7"/>
      <c r="P254" s="7"/>
      <c r="Q254" s="7"/>
    </row>
    <row r="255" spans="1:17" x14ac:dyDescent="0.3">
      <c r="A255" s="1"/>
      <c r="D255" s="7"/>
      <c r="E255" s="7"/>
    </row>
    <row r="256" spans="1:17" x14ac:dyDescent="0.3">
      <c r="A256" s="1"/>
      <c r="D256" s="7"/>
      <c r="E256" s="7"/>
    </row>
    <row r="257" spans="1:5" x14ac:dyDescent="0.3">
      <c r="A257" s="1"/>
      <c r="D257" s="7"/>
      <c r="E257" s="7"/>
    </row>
    <row r="258" spans="1:5" x14ac:dyDescent="0.3">
      <c r="A258" s="1"/>
      <c r="D258" s="7"/>
      <c r="E258" s="7"/>
    </row>
    <row r="259" spans="1:5" x14ac:dyDescent="0.3">
      <c r="A259" s="1"/>
      <c r="D259" s="7"/>
      <c r="E259" s="7"/>
    </row>
    <row r="260" spans="1:5" x14ac:dyDescent="0.3">
      <c r="A260" s="1"/>
      <c r="D260" s="7"/>
      <c r="E260" s="7"/>
    </row>
    <row r="261" spans="1:5" x14ac:dyDescent="0.3">
      <c r="A261" s="1"/>
      <c r="D261" s="7"/>
      <c r="E261" s="7"/>
    </row>
    <row r="262" spans="1:5" x14ac:dyDescent="0.3">
      <c r="A262" s="1"/>
      <c r="D262" s="7"/>
      <c r="E262" s="7"/>
    </row>
    <row r="263" spans="1:5" x14ac:dyDescent="0.3">
      <c r="A263" s="1"/>
    </row>
    <row r="264" spans="1:5" x14ac:dyDescent="0.3">
      <c r="A264" s="1"/>
    </row>
    <row r="265" spans="1:5" x14ac:dyDescent="0.3">
      <c r="A265" s="1"/>
    </row>
    <row r="266" spans="1:5" x14ac:dyDescent="0.3">
      <c r="A266" s="1"/>
    </row>
    <row r="267" spans="1:5" x14ac:dyDescent="0.3">
      <c r="A267" s="1"/>
    </row>
    <row r="268" spans="1:5" x14ac:dyDescent="0.3">
      <c r="A268" s="1"/>
    </row>
    <row r="269" spans="1:5" x14ac:dyDescent="0.3">
      <c r="A269" s="1"/>
    </row>
    <row r="270" spans="1:5" x14ac:dyDescent="0.3">
      <c r="A270" s="1"/>
    </row>
    <row r="271" spans="1:5" x14ac:dyDescent="0.3">
      <c r="A271" s="1"/>
    </row>
    <row r="272" spans="1:5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</sheetData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54"/>
  <sheetViews>
    <sheetView topLeftCell="H1" workbookViewId="0">
      <selection activeCell="M8" sqref="M8"/>
    </sheetView>
  </sheetViews>
  <sheetFormatPr defaultRowHeight="14.4" x14ac:dyDescent="0.3"/>
  <cols>
    <col min="1" max="1" width="10.6640625" bestFit="1" customWidth="1"/>
    <col min="8" max="8" width="9.109375" style="76"/>
    <col min="12" max="12" width="10.88671875" bestFit="1" customWidth="1"/>
    <col min="13" max="13" width="10.88671875" customWidth="1"/>
  </cols>
  <sheetData>
    <row r="1" spans="1:23" x14ac:dyDescent="0.3">
      <c r="A1" s="22" t="str">
        <f>INDEX(map!$B$1:$B$26,MATCH(COLUMN(),map!$A$1:$A$26,0))</f>
        <v>A</v>
      </c>
      <c r="B1" s="22" t="str">
        <f>INDEX(map!$B$1:$B$26,MATCH(COLUMN(),map!$A$1:$A$26,0))</f>
        <v>B</v>
      </c>
      <c r="C1" s="22" t="str">
        <f>INDEX(map!$B$1:$B$26,MATCH(COLUMN(),map!$A$1:$A$26,0))</f>
        <v>C</v>
      </c>
      <c r="D1" s="22" t="str">
        <f>INDEX(map!$B$1:$B$26,MATCH(COLUMN(),map!$A$1:$A$26,0))</f>
        <v>D</v>
      </c>
      <c r="E1" s="22" t="str">
        <f>INDEX(map!$B$1:$B$26,MATCH(COLUMN(),map!$A$1:$A$26,0))</f>
        <v>E</v>
      </c>
      <c r="F1" s="22" t="str">
        <f>INDEX(map!$B$1:$B$26,MATCH(COLUMN(),map!$A$1:$A$26,0))</f>
        <v>F</v>
      </c>
      <c r="G1" s="22" t="str">
        <f>INDEX(map!$B$1:$B$26,MATCH(COLUMN(),map!$A$1:$A$26,0))</f>
        <v>G</v>
      </c>
      <c r="H1" s="76" t="str">
        <f>INDEX(map!$B$1:$B$26,MATCH(COLUMN(),map!$A$1:$A$26,0))</f>
        <v>H</v>
      </c>
      <c r="I1" s="22" t="str">
        <f>INDEX(map!$B$1:$B$26,MATCH(COLUMN(),map!$A$1:$A$26,0))</f>
        <v>I</v>
      </c>
    </row>
    <row r="3" spans="1:23" x14ac:dyDescent="0.3">
      <c r="A3" t="s">
        <v>9</v>
      </c>
      <c r="B3" t="s">
        <v>400</v>
      </c>
      <c r="C3" t="s">
        <v>401</v>
      </c>
      <c r="D3" t="s">
        <v>402</v>
      </c>
      <c r="E3" t="s">
        <v>403</v>
      </c>
      <c r="F3" t="s">
        <v>404</v>
      </c>
      <c r="G3" t="s">
        <v>405</v>
      </c>
      <c r="I3" t="s">
        <v>392</v>
      </c>
      <c r="L3" t="s">
        <v>416</v>
      </c>
      <c r="N3" s="7">
        <f>STDEV(H4:H254)</f>
        <v>6.3161006650621718E-3</v>
      </c>
    </row>
    <row r="4" spans="1:23" x14ac:dyDescent="0.3">
      <c r="A4" s="1">
        <v>38720</v>
      </c>
      <c r="B4">
        <v>1248.29</v>
      </c>
      <c r="C4">
        <v>1270.22</v>
      </c>
      <c r="D4">
        <v>1245.74</v>
      </c>
      <c r="E4">
        <v>1268.8</v>
      </c>
      <c r="F4">
        <v>2554570000</v>
      </c>
      <c r="G4">
        <v>1268.8</v>
      </c>
      <c r="H4" s="77">
        <f>G4/B4-1</f>
        <v>1.6430476892388857E-2</v>
      </c>
      <c r="I4">
        <f>IF(ISBLANK(A5),MONTH(A4),IF(MONTH(A5)-MONTH(A4)=1,MONTH(A4),0))</f>
        <v>0</v>
      </c>
    </row>
    <row r="5" spans="1:23" x14ac:dyDescent="0.3">
      <c r="A5" s="1">
        <v>38721</v>
      </c>
      <c r="B5">
        <v>1268.8</v>
      </c>
      <c r="C5">
        <v>1275.3699999999999</v>
      </c>
      <c r="D5">
        <v>1267.74</v>
      </c>
      <c r="E5">
        <v>1273.46</v>
      </c>
      <c r="F5">
        <v>2515330000</v>
      </c>
      <c r="G5">
        <v>1273.46</v>
      </c>
      <c r="H5" s="77">
        <f t="shared" ref="H5:H68" si="0">G5/B5-1</f>
        <v>3.672761664565094E-3</v>
      </c>
      <c r="I5">
        <f t="shared" ref="I5:I68" si="1">IF(ISBLANK(A6),MONTH(A5),IF(MONTH(A6)-MONTH(A5)=1,MONTH(A5),0))</f>
        <v>0</v>
      </c>
      <c r="P5" s="4" t="s">
        <v>399</v>
      </c>
      <c r="Q5" s="33"/>
      <c r="R5" s="33"/>
      <c r="S5" s="34"/>
      <c r="T5" s="4" t="s">
        <v>398</v>
      </c>
      <c r="U5" s="33"/>
      <c r="V5" s="33"/>
      <c r="W5" s="33"/>
    </row>
    <row r="6" spans="1:23" x14ac:dyDescent="0.3">
      <c r="A6" s="1">
        <v>38722</v>
      </c>
      <c r="B6">
        <v>1273.46</v>
      </c>
      <c r="C6">
        <v>1276.9100000000001</v>
      </c>
      <c r="D6">
        <v>1270.3</v>
      </c>
      <c r="E6">
        <v>1273.48</v>
      </c>
      <c r="F6">
        <v>2433340000</v>
      </c>
      <c r="G6">
        <v>1273.48</v>
      </c>
      <c r="H6" s="77">
        <f t="shared" si="0"/>
        <v>1.5705243980868033E-5</v>
      </c>
      <c r="I6">
        <f t="shared" si="1"/>
        <v>0</v>
      </c>
      <c r="L6" s="23"/>
      <c r="M6" s="23"/>
      <c r="N6" s="37" t="s">
        <v>10</v>
      </c>
      <c r="O6" s="37" t="s">
        <v>417</v>
      </c>
      <c r="P6" s="37" t="s">
        <v>394</v>
      </c>
      <c r="Q6" s="37" t="s">
        <v>395</v>
      </c>
      <c r="R6" s="37" t="s">
        <v>396</v>
      </c>
      <c r="S6" s="38" t="s">
        <v>397</v>
      </c>
      <c r="T6" s="37" t="s">
        <v>394</v>
      </c>
      <c r="U6" s="37" t="s">
        <v>395</v>
      </c>
      <c r="V6" s="37" t="s">
        <v>396</v>
      </c>
      <c r="W6" s="37" t="s">
        <v>397</v>
      </c>
    </row>
    <row r="7" spans="1:23" x14ac:dyDescent="0.3">
      <c r="A7" s="1">
        <v>38723</v>
      </c>
      <c r="B7">
        <v>1273.48</v>
      </c>
      <c r="C7">
        <v>1286.0899999999999</v>
      </c>
      <c r="D7">
        <v>1273.48</v>
      </c>
      <c r="E7">
        <v>1285.45</v>
      </c>
      <c r="F7">
        <v>2446560000</v>
      </c>
      <c r="G7">
        <v>1285.45</v>
      </c>
      <c r="H7" s="77">
        <f t="shared" si="0"/>
        <v>9.3994409020949909E-3</v>
      </c>
      <c r="I7">
        <f t="shared" si="1"/>
        <v>0</v>
      </c>
      <c r="L7" s="1">
        <f>EOMONTH(A4,-1)</f>
        <v>38717</v>
      </c>
      <c r="M7" s="1"/>
      <c r="N7" s="16">
        <f>B4</f>
        <v>1248.29</v>
      </c>
      <c r="S7" s="35"/>
    </row>
    <row r="8" spans="1:23" x14ac:dyDescent="0.3">
      <c r="A8" s="1">
        <v>38726</v>
      </c>
      <c r="B8">
        <v>1285.45</v>
      </c>
      <c r="C8">
        <v>1290.78</v>
      </c>
      <c r="D8">
        <v>1284.82</v>
      </c>
      <c r="E8">
        <v>1290.1500000000001</v>
      </c>
      <c r="F8">
        <v>2301490000</v>
      </c>
      <c r="G8">
        <v>1290.1500000000001</v>
      </c>
      <c r="H8" s="77">
        <f t="shared" si="0"/>
        <v>3.6563071297990302E-3</v>
      </c>
      <c r="I8">
        <f t="shared" si="1"/>
        <v>0</v>
      </c>
      <c r="K8" s="16">
        <f>IF(ISERROR(MATCH(WORKDAY(L7,1,holiday!$B$2:$B$10),A:A,0)),MATCH(MAX(A:A),A:A,0)+1,MATCH(WORKDAY(L7,1,holiday!$B$2:$B$10),A:A,0))</f>
        <v>4</v>
      </c>
      <c r="L8" s="17">
        <f>EOMONTH(L7,1)</f>
        <v>38748</v>
      </c>
      <c r="M8" s="16">
        <f ca="1">COUNT(INDIRECT($H$1&amp;$K8):INDIRECT($H$1&amp;$K9-1))</f>
        <v>20</v>
      </c>
      <c r="N8" s="16">
        <f>INDEX($G$4:$G$254,MATCH(MONTH(L8),$I$4:$I$254,0))</f>
        <v>1280.08</v>
      </c>
      <c r="O8" s="16">
        <f>N8-N7</f>
        <v>31.789999999999964</v>
      </c>
      <c r="P8" s="7">
        <f t="shared" ref="P8:P19" si="2">O8/N7</f>
        <v>2.5466838635252998E-2</v>
      </c>
      <c r="S8" s="35"/>
      <c r="T8" s="7">
        <f ca="1">STDEV(INDIRECT($H$1&amp;$K8):INDIRECT($H$1&amp;$K9-1))*SQRT(COUNT(INDIRECT($H$1&amp;$K8):INDIRECT($H$1&amp;$K9-1)))</f>
        <v>3.1484458690014934E-2</v>
      </c>
    </row>
    <row r="9" spans="1:23" x14ac:dyDescent="0.3">
      <c r="A9" s="1">
        <v>38727</v>
      </c>
      <c r="B9">
        <v>1290.1500000000001</v>
      </c>
      <c r="C9">
        <v>1290.1500000000001</v>
      </c>
      <c r="D9">
        <v>1283.76</v>
      </c>
      <c r="E9">
        <v>1289.69</v>
      </c>
      <c r="F9">
        <v>2373080000</v>
      </c>
      <c r="G9">
        <v>1289.69</v>
      </c>
      <c r="H9" s="77">
        <f t="shared" si="0"/>
        <v>-3.5654768825332805E-4</v>
      </c>
      <c r="I9">
        <f t="shared" si="1"/>
        <v>0</v>
      </c>
      <c r="K9" s="16">
        <f>IF(ISERROR(MATCH(WORKDAY(L8,1,holiday!$B$2:$B$10),A:A,0)),MATCH(MAX(A:A),A:A,0)+1,MATCH(WORKDAY(L8,1,holiday!$B$2:$B$10),A:A,0))</f>
        <v>24</v>
      </c>
      <c r="L9" s="17">
        <f t="shared" ref="L9:L19" si="3">EOMONTH(L8,1)</f>
        <v>38776</v>
      </c>
      <c r="M9" s="16">
        <f ca="1">COUNT(INDIRECT($H$1&amp;$K9):INDIRECT($H$1&amp;$K10-1))</f>
        <v>19</v>
      </c>
      <c r="N9" s="16">
        <f t="shared" ref="N9:N19" si="4">INDEX($G$4:$G$254,MATCH(MONTH(L9),$I$4:$I$254,0))</f>
        <v>1280.6600000000001</v>
      </c>
      <c r="O9" s="16">
        <f t="shared" ref="O9:O19" si="5">N9-N8</f>
        <v>0.58000000000015461</v>
      </c>
      <c r="P9" s="7">
        <f t="shared" si="2"/>
        <v>4.5309668145752973E-4</v>
      </c>
      <c r="S9" s="35"/>
      <c r="T9" s="7">
        <f ca="1">STDEV(INDIRECT($H$1&amp;$K9):INDIRECT($H$1&amp;$K10-1))*SQRT(COUNT(INDIRECT($H$1&amp;$K9):INDIRECT($H$1&amp;$K10-1)))</f>
        <v>2.6160395495101064E-2</v>
      </c>
    </row>
    <row r="10" spans="1:23" x14ac:dyDescent="0.3">
      <c r="A10" s="1">
        <v>38728</v>
      </c>
      <c r="B10">
        <v>1289.72</v>
      </c>
      <c r="C10">
        <v>1294.9000000000001</v>
      </c>
      <c r="D10">
        <v>1288.1199999999999</v>
      </c>
      <c r="E10">
        <v>1294.18</v>
      </c>
      <c r="F10">
        <v>2406130000</v>
      </c>
      <c r="G10">
        <v>1294.18</v>
      </c>
      <c r="H10" s="77">
        <f t="shared" si="0"/>
        <v>3.4581149396768485E-3</v>
      </c>
      <c r="I10">
        <f t="shared" si="1"/>
        <v>0</v>
      </c>
      <c r="K10" s="16">
        <f>IF(ISERROR(MATCH(WORKDAY(L9,1,holiday!$B$2:$B$10),A:A,0)),MATCH(MAX(A:A),A:A,0)+1,MATCH(WORKDAY(L9,1,holiday!$B$2:$B$10),A:A,0))</f>
        <v>43</v>
      </c>
      <c r="L10" s="17">
        <f t="shared" si="3"/>
        <v>38807</v>
      </c>
      <c r="M10" s="16">
        <f ca="1">COUNT(INDIRECT($H$1&amp;$K10):INDIRECT($H$1&amp;$K11-1))</f>
        <v>23</v>
      </c>
      <c r="N10" s="16">
        <f t="shared" si="4"/>
        <v>1294.8699999999999</v>
      </c>
      <c r="O10" s="16">
        <f t="shared" si="5"/>
        <v>14.209999999999809</v>
      </c>
      <c r="P10" s="7">
        <f t="shared" si="2"/>
        <v>1.1095841206877554E-2</v>
      </c>
      <c r="Q10" s="7">
        <f t="array" ref="Q10">PRODUCT(1+P8:P10)-1</f>
        <v>3.7315046984274458E-2</v>
      </c>
      <c r="S10" s="35"/>
      <c r="T10" s="7">
        <f ca="1">STDEV(INDIRECT($H$1&amp;$K10):INDIRECT($H$1&amp;$K11-1))*SQRT(COUNT(INDIRECT($H$1&amp;$K10):INDIRECT($H$1&amp;$K11-1)))</f>
        <v>2.3710112523199399E-2</v>
      </c>
      <c r="U10" s="7">
        <f ca="1">STDEV(INDIRECT($H$1&amp;$K8):INDIRECT($H$1&amp;$K11-1))*SQRT(COUNT(INDIRECT($H$1&amp;$K8):INDIRECT($H$1&amp;$K11-1)))</f>
        <v>4.66749416501238E-2</v>
      </c>
    </row>
    <row r="11" spans="1:23" x14ac:dyDescent="0.3">
      <c r="A11" s="1">
        <v>38729</v>
      </c>
      <c r="B11">
        <v>1294.18</v>
      </c>
      <c r="C11">
        <v>1294.18</v>
      </c>
      <c r="D11">
        <v>1285.04</v>
      </c>
      <c r="E11">
        <v>1286.06</v>
      </c>
      <c r="F11">
        <v>2318350000</v>
      </c>
      <c r="G11">
        <v>1286.06</v>
      </c>
      <c r="H11" s="77">
        <f t="shared" si="0"/>
        <v>-6.2742431501028317E-3</v>
      </c>
      <c r="I11">
        <f t="shared" si="1"/>
        <v>0</v>
      </c>
      <c r="K11" s="16">
        <f>IF(ISERROR(MATCH(WORKDAY(L10,1,holiday!$B$2:$B$10),A:A,0)),MATCH(MAX(A:A),A:A,0)+1,MATCH(WORKDAY(L10,1,holiday!$B$2:$B$10),A:A,0))</f>
        <v>66</v>
      </c>
      <c r="L11" s="17">
        <f t="shared" si="3"/>
        <v>38837</v>
      </c>
      <c r="M11" s="16">
        <f ca="1">COUNT(INDIRECT($H$1&amp;$K11):INDIRECT($H$1&amp;$K12-1))</f>
        <v>19</v>
      </c>
      <c r="N11" s="16">
        <f t="shared" si="4"/>
        <v>1310.6099999999999</v>
      </c>
      <c r="O11" s="16">
        <f t="shared" si="5"/>
        <v>15.740000000000009</v>
      </c>
      <c r="P11" s="7">
        <f t="shared" si="2"/>
        <v>1.2155660413786721E-2</v>
      </c>
      <c r="Q11" s="7">
        <f t="array" ref="Q11">PRODUCT(1+P9:P11)-1</f>
        <v>2.3850071870508138E-2</v>
      </c>
      <c r="S11" s="35"/>
      <c r="T11" s="7">
        <f ca="1">STDEV(INDIRECT($H$1&amp;$K11):INDIRECT($H$1&amp;$K12-1))*SQRT(COUNT(INDIRECT($H$1&amp;$K11):INDIRECT($H$1&amp;$K12-1)))</f>
        <v>2.5121939517863977E-2</v>
      </c>
      <c r="U11" s="7">
        <f ca="1">STDEV(INDIRECT($H$1&amp;$K9):INDIRECT($H$1&amp;$K12-1))*SQRT(COUNT(INDIRECT($H$1&amp;$K9):INDIRECT($H$1&amp;$K12-1)))</f>
        <v>4.261250958787885E-2</v>
      </c>
    </row>
    <row r="12" spans="1:23" x14ac:dyDescent="0.3">
      <c r="A12" s="1">
        <v>38730</v>
      </c>
      <c r="B12">
        <v>1286.06</v>
      </c>
      <c r="C12">
        <v>1288.96</v>
      </c>
      <c r="D12">
        <v>1282.78</v>
      </c>
      <c r="E12">
        <v>1287.6099999999999</v>
      </c>
      <c r="F12">
        <v>2206510000</v>
      </c>
      <c r="G12">
        <v>1287.6099999999999</v>
      </c>
      <c r="H12" s="77">
        <f t="shared" si="0"/>
        <v>1.2052314822013077E-3</v>
      </c>
      <c r="I12">
        <f t="shared" si="1"/>
        <v>0</v>
      </c>
      <c r="K12" s="16">
        <f>IF(ISERROR(MATCH(WORKDAY(L11,1,holiday!$B$2:$B$10),A:A,0)),MATCH(MAX(A:A),A:A,0)+1,MATCH(WORKDAY(L11,1,holiday!$B$2:$B$10),A:A,0))</f>
        <v>85</v>
      </c>
      <c r="L12" s="17">
        <f t="shared" si="3"/>
        <v>38868</v>
      </c>
      <c r="M12" s="16">
        <f ca="1">COUNT(INDIRECT($H$1&amp;$K12):INDIRECT($H$1&amp;$K13-1))</f>
        <v>22</v>
      </c>
      <c r="N12" s="16">
        <f t="shared" si="4"/>
        <v>1270.0899999999999</v>
      </c>
      <c r="O12" s="16">
        <f t="shared" si="5"/>
        <v>-40.519999999999982</v>
      </c>
      <c r="P12" s="7">
        <f t="shared" si="2"/>
        <v>-3.0916901290238885E-2</v>
      </c>
      <c r="Q12" s="7">
        <f t="array" ref="Q12">PRODUCT(1+P10:P12)-1</f>
        <v>-8.2535567597957771E-3</v>
      </c>
      <c r="S12" s="35"/>
      <c r="T12" s="7">
        <f ca="1">STDEV(INDIRECT($H$1&amp;$K12):INDIRECT($H$1&amp;$K13-1))*SQRT(COUNT(INDIRECT($H$1&amp;$K12):INDIRECT($H$1&amp;$K13-1)))</f>
        <v>3.7007109717161778E-2</v>
      </c>
      <c r="U12" s="7">
        <f ca="1">STDEV(INDIRECT($H$1&amp;$K10):INDIRECT($H$1&amp;$K13-1))*SQRT(COUNT(INDIRECT($H$1&amp;$K10):INDIRECT($H$1&amp;$K13-1)))</f>
        <v>5.0250705056467587E-2</v>
      </c>
    </row>
    <row r="13" spans="1:23" x14ac:dyDescent="0.3">
      <c r="A13" s="1">
        <v>38734</v>
      </c>
      <c r="B13">
        <v>1287.6099999999999</v>
      </c>
      <c r="C13">
        <v>1287.6099999999999</v>
      </c>
      <c r="D13">
        <v>1278.6099999999999</v>
      </c>
      <c r="E13">
        <v>1283.03</v>
      </c>
      <c r="F13">
        <v>2179970000</v>
      </c>
      <c r="G13">
        <v>1283.03</v>
      </c>
      <c r="H13" s="77">
        <f t="shared" si="0"/>
        <v>-3.5569776562778266E-3</v>
      </c>
      <c r="I13">
        <f t="shared" si="1"/>
        <v>0</v>
      </c>
      <c r="K13" s="16">
        <f>IF(ISERROR(MATCH(WORKDAY(L12,1,holiday!$B$2:$B$10),A:A,0)),MATCH(MAX(A:A),A:A,0)+1,MATCH(WORKDAY(L12,1,holiday!$B$2:$B$10),A:A,0))</f>
        <v>107</v>
      </c>
      <c r="L13" s="17">
        <f t="shared" si="3"/>
        <v>38898</v>
      </c>
      <c r="M13" s="16">
        <f ca="1">COUNT(INDIRECT($H$1&amp;$K13):INDIRECT($H$1&amp;$K14-1))</f>
        <v>22</v>
      </c>
      <c r="N13" s="16">
        <f t="shared" si="4"/>
        <v>1270.2</v>
      </c>
      <c r="O13" s="16">
        <f t="shared" si="5"/>
        <v>0.11000000000012733</v>
      </c>
      <c r="P13" s="7">
        <f t="shared" si="2"/>
        <v>8.6608035651117117E-5</v>
      </c>
      <c r="Q13" s="7">
        <f t="array" ref="Q13">PRODUCT(1+P11:P13)-1</f>
        <v>-1.9052105616779835E-2</v>
      </c>
      <c r="R13" s="7">
        <f t="array" ref="R13">PRODUCT(1+P8:P13)-1</f>
        <v>1.7552011151255043E-2</v>
      </c>
      <c r="S13" s="35"/>
      <c r="T13" s="7">
        <f ca="1">STDEV(INDIRECT($H$1&amp;$K13):INDIRECT($H$1&amp;$K14-1))*SQRT(COUNT(INDIRECT($H$1&amp;$K13):INDIRECT($H$1&amp;$K14-1)))</f>
        <v>4.6642354113949465E-2</v>
      </c>
      <c r="U13" s="7">
        <f ca="1">STDEV(INDIRECT($H$1&amp;$K11):INDIRECT($H$1&amp;$K14-1))*SQRT(COUNT(INDIRECT($H$1&amp;$K11):INDIRECT($H$1&amp;$K14-1)))</f>
        <v>6.3877549517944221E-2</v>
      </c>
      <c r="V13" s="7">
        <f ca="1">STDEV(INDIRECT($H$1&amp;$K8):INDIRECT($H$1&amp;$K14-1))*SQRT(COUNT(INDIRECT($H$1&amp;$K8):INDIRECT($H$1&amp;$K14-1)))</f>
        <v>7.8963548228670064E-2</v>
      </c>
    </row>
    <row r="14" spans="1:23" x14ac:dyDescent="0.3">
      <c r="A14" s="1">
        <v>38735</v>
      </c>
      <c r="B14">
        <v>1282.93</v>
      </c>
      <c r="C14">
        <v>1282.93</v>
      </c>
      <c r="D14">
        <v>1272.08</v>
      </c>
      <c r="E14">
        <v>1277.93</v>
      </c>
      <c r="F14">
        <v>2233200000</v>
      </c>
      <c r="G14">
        <v>1277.93</v>
      </c>
      <c r="H14" s="77">
        <f t="shared" si="0"/>
        <v>-3.8973287708604643E-3</v>
      </c>
      <c r="I14">
        <f t="shared" si="1"/>
        <v>0</v>
      </c>
      <c r="K14" s="16">
        <f>IF(ISERROR(MATCH(WORKDAY(L13,1,holiday!$B$2:$B$10),A:A,0)),MATCH(MAX(A:A),A:A,0)+1,MATCH(WORKDAY(L13,1,holiday!$B$2:$B$10),A:A,0))</f>
        <v>129</v>
      </c>
      <c r="L14" s="17">
        <f t="shared" si="3"/>
        <v>38929</v>
      </c>
      <c r="M14" s="16">
        <f ca="1">COUNT(INDIRECT($H$1&amp;$K14):INDIRECT($H$1&amp;$K15-1))</f>
        <v>20</v>
      </c>
      <c r="N14" s="16">
        <f t="shared" si="4"/>
        <v>1276.6600000000001</v>
      </c>
      <c r="O14" s="16">
        <f t="shared" si="5"/>
        <v>6.4600000000000364</v>
      </c>
      <c r="P14" s="7">
        <f t="shared" si="2"/>
        <v>5.0858132577547123E-3</v>
      </c>
      <c r="Q14" s="7">
        <f t="array" ref="Q14">PRODUCT(1+P12:P14)-1</f>
        <v>-2.5903968381135289E-2</v>
      </c>
      <c r="R14" s="7">
        <f t="array" ref="R14">PRODUCT(1+P9:P14)-1</f>
        <v>-2.6717080182485642E-3</v>
      </c>
      <c r="S14" s="35"/>
      <c r="T14" s="7">
        <f ca="1">STDEV(INDIRECT($H$1&amp;$K14):INDIRECT($H$1&amp;$K15-1))*SQRT(COUNT(INDIRECT($H$1&amp;$K14):INDIRECT($H$1&amp;$K15-1)))</f>
        <v>3.9106776672760413E-2</v>
      </c>
      <c r="U14" s="7">
        <f ca="1">STDEV(INDIRECT($H$1&amp;$K12):INDIRECT($H$1&amp;$K15-1))*SQRT(COUNT(INDIRECT($H$1&amp;$K12):INDIRECT($H$1&amp;$K15-1)))</f>
        <v>7.0348406487416887E-2</v>
      </c>
      <c r="V14" s="7">
        <f ca="1">STDEV(INDIRECT($H$1&amp;$K9):INDIRECT($H$1&amp;$K15-1))*SQRT(COUNT(INDIRECT($H$1&amp;$K9):INDIRECT($H$1&amp;$K15-1)))</f>
        <v>8.1988892399344482E-2</v>
      </c>
    </row>
    <row r="15" spans="1:23" x14ac:dyDescent="0.3">
      <c r="A15" s="1">
        <v>38736</v>
      </c>
      <c r="B15">
        <v>1277.93</v>
      </c>
      <c r="C15">
        <v>1287.79</v>
      </c>
      <c r="D15">
        <v>1277.93</v>
      </c>
      <c r="E15">
        <v>1285.04</v>
      </c>
      <c r="F15">
        <v>2444020000</v>
      </c>
      <c r="G15">
        <v>1285.04</v>
      </c>
      <c r="H15" s="77">
        <f t="shared" si="0"/>
        <v>5.5636850218712119E-3</v>
      </c>
      <c r="I15">
        <f t="shared" si="1"/>
        <v>0</v>
      </c>
      <c r="K15" s="16">
        <f>IF(ISERROR(MATCH(WORKDAY(L14,1,holiday!$B$2:$B$10),A:A,0)),MATCH(MAX(A:A),A:A,0)+1,MATCH(WORKDAY(L14,1,holiday!$B$2:$B$10),A:A,0))</f>
        <v>149</v>
      </c>
      <c r="L15" s="17">
        <f t="shared" si="3"/>
        <v>38960</v>
      </c>
      <c r="M15" s="16">
        <f ca="1">COUNT(INDIRECT($H$1&amp;$K15):INDIRECT($H$1&amp;$K16-1))</f>
        <v>23</v>
      </c>
      <c r="N15" s="16">
        <f t="shared" si="4"/>
        <v>1303.82</v>
      </c>
      <c r="O15" s="16">
        <f t="shared" si="5"/>
        <v>27.159999999999854</v>
      </c>
      <c r="P15" s="7">
        <f t="shared" si="2"/>
        <v>2.1274262528785937E-2</v>
      </c>
      <c r="Q15" s="7">
        <f t="array" ref="Q15">PRODUCT(1+P13:P15)-1</f>
        <v>2.6557173113716415E-2</v>
      </c>
      <c r="R15" s="7">
        <f t="array" ref="R15">PRODUCT(1+P10:P15)-1</f>
        <v>1.8084425218246825E-2</v>
      </c>
      <c r="S15" s="35"/>
      <c r="T15" s="7">
        <f ca="1">STDEV(INDIRECT($H$1&amp;$K15):INDIRECT($H$1&amp;$K16-1))*SQRT(COUNT(INDIRECT($H$1&amp;$K15):INDIRECT($H$1&amp;$K16-1)))</f>
        <v>2.1914016259009173E-2</v>
      </c>
      <c r="U15" s="7">
        <f ca="1">STDEV(INDIRECT($H$1&amp;$K13):INDIRECT($H$1&amp;$K16-1))*SQRT(COUNT(INDIRECT($H$1&amp;$K13):INDIRECT($H$1&amp;$K16-1)))</f>
        <v>6.3713953180338026E-2</v>
      </c>
      <c r="V15" s="7">
        <f ca="1">STDEV(INDIRECT($H$1&amp;$K10):INDIRECT($H$1&amp;$K16-1))*SQRT(COUNT(INDIRECT($H$1&amp;$K10):INDIRECT($H$1&amp;$K16-1)))</f>
        <v>8.0920404122430623E-2</v>
      </c>
    </row>
    <row r="16" spans="1:23" x14ac:dyDescent="0.3">
      <c r="A16" s="1">
        <v>38737</v>
      </c>
      <c r="B16">
        <v>1285.04</v>
      </c>
      <c r="C16">
        <v>1285.04</v>
      </c>
      <c r="D16">
        <v>1260.92</v>
      </c>
      <c r="E16">
        <v>1261.49</v>
      </c>
      <c r="F16">
        <v>2845810000</v>
      </c>
      <c r="G16">
        <v>1261.49</v>
      </c>
      <c r="H16" s="77">
        <f t="shared" si="0"/>
        <v>-1.83262777812363E-2</v>
      </c>
      <c r="I16">
        <f t="shared" si="1"/>
        <v>0</v>
      </c>
      <c r="K16" s="16">
        <f>IF(ISERROR(MATCH(WORKDAY(L15,1,holiday!$B$2:$B$10),A:A,0)),MATCH(MAX(A:A),A:A,0)+1,MATCH(WORKDAY(L15,1,holiday!$B$2:$B$10),A:A,0))</f>
        <v>172</v>
      </c>
      <c r="L16" s="17">
        <f t="shared" si="3"/>
        <v>38990</v>
      </c>
      <c r="M16" s="16">
        <f ca="1">COUNT(INDIRECT($H$1&amp;$K16):INDIRECT($H$1&amp;$K17-1))</f>
        <v>20</v>
      </c>
      <c r="N16" s="16">
        <f t="shared" si="4"/>
        <v>1335.85</v>
      </c>
      <c r="O16" s="16">
        <f t="shared" si="5"/>
        <v>32.029999999999973</v>
      </c>
      <c r="P16" s="7">
        <f t="shared" si="2"/>
        <v>2.4566274485741876E-2</v>
      </c>
      <c r="Q16" s="7">
        <f t="array" ref="Q16">PRODUCT(1+P14:P16)-1</f>
        <v>5.1684774051330207E-2</v>
      </c>
      <c r="R16" s="7">
        <f t="array" ref="R16">PRODUCT(1+P11:P16)-1</f>
        <v>3.164796466054498E-2</v>
      </c>
      <c r="S16" s="35"/>
      <c r="T16" s="7">
        <f ca="1">STDEV(INDIRECT($H$1&amp;$K16):INDIRECT($H$1&amp;$K17-1))*SQRT(COUNT(INDIRECT($H$1&amp;$K16):INDIRECT($H$1&amp;$K17-1)))</f>
        <v>2.2468969581081039E-2</v>
      </c>
      <c r="U16" s="7">
        <f ca="1">STDEV(INDIRECT($H$1&amp;$K14):INDIRECT($H$1&amp;$K17-1))*SQRT(COUNT(INDIRECT($H$1&amp;$K14):INDIRECT($H$1&amp;$K17-1)))</f>
        <v>4.9386517080704823E-2</v>
      </c>
      <c r="V16" s="7">
        <f ca="1">STDEV(INDIRECT($H$1&amp;$K11):INDIRECT($H$1&amp;$K17-1))*SQRT(COUNT(INDIRECT($H$1&amp;$K11):INDIRECT($H$1&amp;$K17-1)))</f>
        <v>8.068506413237575E-2</v>
      </c>
    </row>
    <row r="17" spans="1:23" x14ac:dyDescent="0.3">
      <c r="A17" s="1">
        <v>38740</v>
      </c>
      <c r="B17">
        <v>1261.49</v>
      </c>
      <c r="C17">
        <v>1268.19</v>
      </c>
      <c r="D17">
        <v>1261.49</v>
      </c>
      <c r="E17">
        <v>1263.82</v>
      </c>
      <c r="F17">
        <v>2256070000</v>
      </c>
      <c r="G17">
        <v>1263.82</v>
      </c>
      <c r="H17" s="77">
        <f t="shared" si="0"/>
        <v>1.8470221721931246E-3</v>
      </c>
      <c r="I17">
        <f t="shared" si="1"/>
        <v>0</v>
      </c>
      <c r="K17" s="16">
        <f>IF(ISERROR(MATCH(WORKDAY(L16,1,holiday!$B$2:$B$10),A:A,0)),MATCH(MAX(A:A),A:A,0)+1,MATCH(WORKDAY(L16,1,holiday!$B$2:$B$10),A:A,0))</f>
        <v>192</v>
      </c>
      <c r="L17" s="17">
        <f t="shared" si="3"/>
        <v>39021</v>
      </c>
      <c r="M17" s="16">
        <f ca="1">COUNT(INDIRECT($H$1&amp;$K17):INDIRECT($H$1&amp;$K18-1))</f>
        <v>22</v>
      </c>
      <c r="N17" s="16">
        <f t="shared" si="4"/>
        <v>1377.94</v>
      </c>
      <c r="O17" s="16">
        <f t="shared" si="5"/>
        <v>42.090000000000146</v>
      </c>
      <c r="P17" s="7">
        <f t="shared" si="2"/>
        <v>3.1508028596025112E-2</v>
      </c>
      <c r="Q17" s="7">
        <f t="array" ref="Q17">PRODUCT(1+P15:P17)-1</f>
        <v>7.933200695564957E-2</v>
      </c>
      <c r="R17" s="7">
        <f t="array" ref="R17">PRODUCT(1+P12:P17)-1</f>
        <v>5.1373024774723275E-2</v>
      </c>
      <c r="S17" s="35"/>
      <c r="T17" s="7">
        <f ca="1">STDEV(INDIRECT($H$1&amp;$K17):INDIRECT($H$1&amp;$K18-1))*SQRT(COUNT(INDIRECT($H$1&amp;$K17):INDIRECT($H$1&amp;$K18-1)))</f>
        <v>2.0672260406913844E-2</v>
      </c>
      <c r="U17" s="7">
        <f ca="1">STDEV(INDIRECT($H$1&amp;$K15):INDIRECT($H$1&amp;$K18-1))*SQRT(COUNT(INDIRECT($H$1&amp;$K15):INDIRECT($H$1&amp;$K18-1)))</f>
        <v>3.702423777379911E-2</v>
      </c>
      <c r="V17" s="7">
        <f ca="1">STDEV(INDIRECT($H$1&amp;$K12):INDIRECT($H$1&amp;$K18-1))*SQRT(COUNT(INDIRECT($H$1&amp;$K12):INDIRECT($H$1&amp;$K18-1)))</f>
        <v>7.9648059435549395E-2</v>
      </c>
    </row>
    <row r="18" spans="1:23" x14ac:dyDescent="0.3">
      <c r="A18" s="1">
        <v>38741</v>
      </c>
      <c r="B18">
        <v>1263.82</v>
      </c>
      <c r="C18">
        <v>1271.47</v>
      </c>
      <c r="D18">
        <v>1263.82</v>
      </c>
      <c r="E18">
        <v>1266.8599999999999</v>
      </c>
      <c r="F18">
        <v>2608720000</v>
      </c>
      <c r="G18">
        <v>1266.8599999999999</v>
      </c>
      <c r="H18" s="77">
        <f t="shared" si="0"/>
        <v>2.4054058331091088E-3</v>
      </c>
      <c r="I18">
        <f t="shared" si="1"/>
        <v>0</v>
      </c>
      <c r="K18" s="16">
        <f>IF(ISERROR(MATCH(WORKDAY(L17,1,holiday!$B$2:$B$10),A:A,0)),MATCH(MAX(A:A),A:A,0)+1,MATCH(WORKDAY(L17,1,holiday!$B$2:$B$10),A:A,0))</f>
        <v>214</v>
      </c>
      <c r="L18" s="17">
        <f t="shared" si="3"/>
        <v>39051</v>
      </c>
      <c r="M18" s="16">
        <f ca="1">COUNT(INDIRECT($H$1&amp;$K18):INDIRECT($H$1&amp;$K19-1))</f>
        <v>21</v>
      </c>
      <c r="N18" s="16">
        <f t="shared" si="4"/>
        <v>1400.63</v>
      </c>
      <c r="O18" s="16">
        <f t="shared" si="5"/>
        <v>22.690000000000055</v>
      </c>
      <c r="P18" s="7">
        <f t="shared" si="2"/>
        <v>1.6466609576614406E-2</v>
      </c>
      <c r="Q18" s="7">
        <f t="array" ref="Q18">PRODUCT(1+P16:P18)-1</f>
        <v>7.4251046923655251E-2</v>
      </c>
      <c r="R18" s="7">
        <f t="array" ref="R18">PRODUCT(1+P13:P18)-1</f>
        <v>0.1027801179443979</v>
      </c>
      <c r="S18" s="35"/>
      <c r="T18" s="7">
        <f ca="1">STDEV(INDIRECT($H$1&amp;$K18):INDIRECT($H$1&amp;$K19-1))*SQRT(COUNT(INDIRECT($H$1&amp;$K18):INDIRECT($H$1&amp;$K19-1)))</f>
        <v>2.4760896866025204E-2</v>
      </c>
      <c r="U18" s="7">
        <f ca="1">STDEV(INDIRECT($H$1&amp;$K16):INDIRECT($H$1&amp;$K19-1))*SQRT(COUNT(INDIRECT($H$1&amp;$K16):INDIRECT($H$1&amp;$K19-1)))</f>
        <v>3.8710988489838727E-2</v>
      </c>
      <c r="V18" s="7">
        <f ca="1">STDEV(INDIRECT($H$1&amp;$K13):INDIRECT($H$1&amp;$K19-1))*SQRT(COUNT(INDIRECT($H$1&amp;$K13):INDIRECT($H$1&amp;$K19-1)))</f>
        <v>7.4372057900817162E-2</v>
      </c>
    </row>
    <row r="19" spans="1:23" x14ac:dyDescent="0.3">
      <c r="A19" s="1">
        <v>38742</v>
      </c>
      <c r="B19">
        <v>1266.8599999999999</v>
      </c>
      <c r="C19">
        <v>1271.8699999999999</v>
      </c>
      <c r="D19">
        <v>1259.42</v>
      </c>
      <c r="E19">
        <v>1264.68</v>
      </c>
      <c r="F19">
        <v>2617060000</v>
      </c>
      <c r="G19">
        <v>1264.68</v>
      </c>
      <c r="H19" s="77">
        <f t="shared" si="0"/>
        <v>-1.7207899846863883E-3</v>
      </c>
      <c r="I19">
        <f t="shared" si="1"/>
        <v>0</v>
      </c>
      <c r="K19" s="16">
        <f>IF(ISERROR(MATCH(WORKDAY(L18,1,holiday!$B$2:$B$10),A:A,0)),MATCH(MAX(A:A),A:A,0)+1,MATCH(WORKDAY(L18,1,holiday!$B$2:$B$10),A:A,0))</f>
        <v>235</v>
      </c>
      <c r="L19" s="17">
        <f t="shared" si="3"/>
        <v>39082</v>
      </c>
      <c r="M19" s="16">
        <f ca="1">COUNT(INDIRECT($H$1&amp;$K19):INDIRECT($H$1&amp;$K20-1))</f>
        <v>20</v>
      </c>
      <c r="N19" s="16">
        <f t="shared" si="4"/>
        <v>1418.3</v>
      </c>
      <c r="O19" s="16">
        <f t="shared" si="5"/>
        <v>17.669999999999845</v>
      </c>
      <c r="P19" s="7">
        <f t="shared" si="2"/>
        <v>1.2615751483260993E-2</v>
      </c>
      <c r="Q19" s="7">
        <f t="array" ref="Q19">PRODUCT(1+P17:P19)-1</f>
        <v>6.1721001609462256E-2</v>
      </c>
      <c r="R19" s="7">
        <f t="array" ref="R19">PRODUCT(1+P14:P19)-1</f>
        <v>0.11659581168319932</v>
      </c>
      <c r="S19" s="36">
        <f t="array" ref="S19">PRODUCT(1+P8:P19)-1</f>
        <v>0.13619431382130709</v>
      </c>
      <c r="T19" s="7">
        <f ca="1">STDEV(INDIRECT($H$1&amp;$K19):INDIRECT($H$1&amp;$K20-1))*SQRT(COUNT(INDIRECT($H$1&amp;$K19):INDIRECT($H$1&amp;$K20-1)))</f>
        <v>1.9142566326517656E-2</v>
      </c>
      <c r="U19" s="7">
        <f ca="1">STDEV(INDIRECT($H$1&amp;$K17):INDIRECT($H$1&amp;$K20-1))*SQRT(COUNT(INDIRECT($H$1&amp;$K17):INDIRECT($H$1&amp;$K20-1)))</f>
        <v>3.6989296148778592E-2</v>
      </c>
      <c r="V19" s="7">
        <f ca="1">STDEV(INDIRECT($H$1&amp;$K14):INDIRECT($H$1&amp;$K20-1))*SQRT(COUNT(INDIRECT($H$1&amp;$K14):INDIRECT($H$1&amp;$K20-1)))</f>
        <v>6.1464352993516665E-2</v>
      </c>
      <c r="W19" s="7">
        <f ca="1">STDEV(INDIRECT($H$1&amp;$K8):INDIRECT($H$1&amp;$K20-1))*SQRT(COUNT(INDIRECT($H$1&amp;$K8):INDIRECT($H$1&amp;$K20-1)))</f>
        <v>0.10006585346865783</v>
      </c>
    </row>
    <row r="20" spans="1:23" x14ac:dyDescent="0.3">
      <c r="A20" s="1">
        <v>38743</v>
      </c>
      <c r="B20">
        <v>1264.68</v>
      </c>
      <c r="C20">
        <v>1276.44</v>
      </c>
      <c r="D20">
        <v>1264.68</v>
      </c>
      <c r="E20">
        <v>1273.83</v>
      </c>
      <c r="F20">
        <v>2856780000</v>
      </c>
      <c r="G20">
        <v>1273.83</v>
      </c>
      <c r="H20" s="77">
        <f t="shared" si="0"/>
        <v>7.2350317866969327E-3</v>
      </c>
      <c r="I20">
        <f t="shared" si="1"/>
        <v>0</v>
      </c>
      <c r="K20" s="16">
        <f>IF(ISERROR(MATCH(WORKDAY(L19,1,holiday!$B$2:$B$10),A:A,0)),MATCH(MAX(A:A),A:A,0)+1,MATCH(WORKDAY(L19,1,holiday!$B$2:$B$10),A:A,0))</f>
        <v>255</v>
      </c>
    </row>
    <row r="21" spans="1:23" x14ac:dyDescent="0.3">
      <c r="A21" s="1">
        <v>38744</v>
      </c>
      <c r="B21">
        <v>1273.83</v>
      </c>
      <c r="C21">
        <v>1286.3800000000001</v>
      </c>
      <c r="D21">
        <v>1273.83</v>
      </c>
      <c r="E21">
        <v>1283.72</v>
      </c>
      <c r="F21">
        <v>2623620000</v>
      </c>
      <c r="G21">
        <v>1283.72</v>
      </c>
      <c r="H21" s="77">
        <f t="shared" si="0"/>
        <v>7.7639873452501895E-3</v>
      </c>
      <c r="I21">
        <f t="shared" si="1"/>
        <v>0</v>
      </c>
    </row>
    <row r="22" spans="1:23" x14ac:dyDescent="0.3">
      <c r="A22" s="1">
        <v>38747</v>
      </c>
      <c r="B22">
        <v>1283.72</v>
      </c>
      <c r="C22">
        <v>1287.94</v>
      </c>
      <c r="D22">
        <v>1283.51</v>
      </c>
      <c r="E22">
        <v>1285.19</v>
      </c>
      <c r="F22">
        <v>2282730000</v>
      </c>
      <c r="G22">
        <v>1285.19</v>
      </c>
      <c r="H22" s="77">
        <f t="shared" si="0"/>
        <v>1.1451095254417787E-3</v>
      </c>
      <c r="I22">
        <f t="shared" si="1"/>
        <v>0</v>
      </c>
    </row>
    <row r="23" spans="1:23" x14ac:dyDescent="0.3">
      <c r="A23" s="1">
        <v>38748</v>
      </c>
      <c r="B23">
        <v>1285.2</v>
      </c>
      <c r="C23">
        <v>1285.2</v>
      </c>
      <c r="D23">
        <v>1276.8499999999999</v>
      </c>
      <c r="E23">
        <v>1280.08</v>
      </c>
      <c r="F23">
        <v>2708310000</v>
      </c>
      <c r="G23">
        <v>1280.08</v>
      </c>
      <c r="H23" s="77">
        <f t="shared" si="0"/>
        <v>-3.9838157485216907E-3</v>
      </c>
      <c r="I23">
        <f t="shared" si="1"/>
        <v>1</v>
      </c>
    </row>
    <row r="24" spans="1:23" x14ac:dyDescent="0.3">
      <c r="A24" s="1">
        <v>38749</v>
      </c>
      <c r="B24">
        <v>1280.08</v>
      </c>
      <c r="C24">
        <v>1283.33</v>
      </c>
      <c r="D24">
        <v>1277.57</v>
      </c>
      <c r="E24">
        <v>1282.46</v>
      </c>
      <c r="F24">
        <v>2589410000</v>
      </c>
      <c r="G24">
        <v>1282.46</v>
      </c>
      <c r="H24" s="77">
        <f t="shared" si="0"/>
        <v>1.8592587963253138E-3</v>
      </c>
      <c r="I24">
        <f t="shared" si="1"/>
        <v>0</v>
      </c>
    </row>
    <row r="25" spans="1:23" x14ac:dyDescent="0.3">
      <c r="A25" s="1">
        <v>38750</v>
      </c>
      <c r="B25">
        <v>1282.46</v>
      </c>
      <c r="C25">
        <v>1282.46</v>
      </c>
      <c r="D25">
        <v>1267.72</v>
      </c>
      <c r="E25">
        <v>1270.8399999999999</v>
      </c>
      <c r="F25">
        <v>2565300000</v>
      </c>
      <c r="G25">
        <v>1270.8399999999999</v>
      </c>
      <c r="H25" s="77">
        <f t="shared" si="0"/>
        <v>-9.0607114451913828E-3</v>
      </c>
      <c r="I25">
        <f t="shared" si="1"/>
        <v>0</v>
      </c>
    </row>
    <row r="26" spans="1:23" x14ac:dyDescent="0.3">
      <c r="A26" s="1">
        <v>38751</v>
      </c>
      <c r="B26">
        <v>1270.8399999999999</v>
      </c>
      <c r="C26">
        <v>1270.8699999999999</v>
      </c>
      <c r="D26">
        <v>1261.02</v>
      </c>
      <c r="E26">
        <v>1264.03</v>
      </c>
      <c r="F26">
        <v>2282210000</v>
      </c>
      <c r="G26">
        <v>1264.03</v>
      </c>
      <c r="H26" s="77">
        <f t="shared" si="0"/>
        <v>-5.3586604135846816E-3</v>
      </c>
      <c r="I26">
        <f t="shared" si="1"/>
        <v>0</v>
      </c>
    </row>
    <row r="27" spans="1:23" x14ac:dyDescent="0.3">
      <c r="A27" s="1">
        <v>38754</v>
      </c>
      <c r="B27">
        <v>1264.03</v>
      </c>
      <c r="C27">
        <v>1267.04</v>
      </c>
      <c r="D27">
        <v>1261.6199999999999</v>
      </c>
      <c r="E27">
        <v>1265.02</v>
      </c>
      <c r="F27">
        <v>2132360000</v>
      </c>
      <c r="G27">
        <v>1265.02</v>
      </c>
      <c r="H27" s="77">
        <f t="shared" si="0"/>
        <v>7.8320925927388707E-4</v>
      </c>
      <c r="I27">
        <f t="shared" si="1"/>
        <v>0</v>
      </c>
    </row>
    <row r="28" spans="1:23" x14ac:dyDescent="0.3">
      <c r="A28" s="1">
        <v>38755</v>
      </c>
      <c r="B28">
        <v>1265.02</v>
      </c>
      <c r="C28">
        <v>1265.78</v>
      </c>
      <c r="D28">
        <v>1253.6099999999999</v>
      </c>
      <c r="E28">
        <v>1254.78</v>
      </c>
      <c r="F28">
        <v>2366370000</v>
      </c>
      <c r="G28">
        <v>1254.78</v>
      </c>
      <c r="H28" s="77">
        <f t="shared" si="0"/>
        <v>-8.0947336800999414E-3</v>
      </c>
      <c r="I28">
        <f t="shared" si="1"/>
        <v>0</v>
      </c>
    </row>
    <row r="29" spans="1:23" x14ac:dyDescent="0.3">
      <c r="A29" s="1">
        <v>38756</v>
      </c>
      <c r="B29">
        <v>1254.78</v>
      </c>
      <c r="C29">
        <v>1266.47</v>
      </c>
      <c r="D29">
        <v>1254.78</v>
      </c>
      <c r="E29">
        <v>1265.6500000000001</v>
      </c>
      <c r="F29">
        <v>2456860000</v>
      </c>
      <c r="G29">
        <v>1265.6500000000001</v>
      </c>
      <c r="H29" s="77">
        <f t="shared" si="0"/>
        <v>8.6628731729865294E-3</v>
      </c>
      <c r="I29">
        <f t="shared" si="1"/>
        <v>0</v>
      </c>
    </row>
    <row r="30" spans="1:23" x14ac:dyDescent="0.3">
      <c r="A30" s="1">
        <v>38757</v>
      </c>
      <c r="B30">
        <v>1265.6500000000001</v>
      </c>
      <c r="C30">
        <v>1274.56</v>
      </c>
      <c r="D30">
        <v>1262.8</v>
      </c>
      <c r="E30">
        <v>1263.78</v>
      </c>
      <c r="F30">
        <v>2441920000</v>
      </c>
      <c r="G30">
        <v>1263.78</v>
      </c>
      <c r="H30" s="77">
        <f t="shared" si="0"/>
        <v>-1.4775016789793094E-3</v>
      </c>
      <c r="I30">
        <f t="shared" si="1"/>
        <v>0</v>
      </c>
    </row>
    <row r="31" spans="1:23" x14ac:dyDescent="0.3">
      <c r="A31" s="1">
        <v>38758</v>
      </c>
      <c r="B31">
        <v>1263.82</v>
      </c>
      <c r="C31">
        <v>1269.8900000000001</v>
      </c>
      <c r="D31">
        <v>1254.98</v>
      </c>
      <c r="E31">
        <v>1266.99</v>
      </c>
      <c r="F31">
        <v>2290050000</v>
      </c>
      <c r="G31">
        <v>1266.99</v>
      </c>
      <c r="H31" s="77">
        <f t="shared" si="0"/>
        <v>2.5082685825512652E-3</v>
      </c>
      <c r="I31">
        <f t="shared" si="1"/>
        <v>0</v>
      </c>
    </row>
    <row r="32" spans="1:23" x14ac:dyDescent="0.3">
      <c r="A32" s="1">
        <v>38761</v>
      </c>
      <c r="B32">
        <v>1266.99</v>
      </c>
      <c r="C32">
        <v>1266.99</v>
      </c>
      <c r="D32">
        <v>1258.3399999999999</v>
      </c>
      <c r="E32">
        <v>1262.8599999999999</v>
      </c>
      <c r="F32">
        <v>1850080000</v>
      </c>
      <c r="G32">
        <v>1262.8599999999999</v>
      </c>
      <c r="H32" s="77">
        <f t="shared" si="0"/>
        <v>-3.2596942359450765E-3</v>
      </c>
      <c r="I32">
        <f t="shared" si="1"/>
        <v>0</v>
      </c>
    </row>
    <row r="33" spans="1:9" x14ac:dyDescent="0.3">
      <c r="A33" s="1">
        <v>38762</v>
      </c>
      <c r="B33">
        <v>1262.8599999999999</v>
      </c>
      <c r="C33">
        <v>1278.21</v>
      </c>
      <c r="D33">
        <v>1260.8</v>
      </c>
      <c r="E33">
        <v>1275.53</v>
      </c>
      <c r="F33">
        <v>2437940000</v>
      </c>
      <c r="G33">
        <v>1275.53</v>
      </c>
      <c r="H33" s="77">
        <f t="shared" si="0"/>
        <v>1.0032782731260736E-2</v>
      </c>
      <c r="I33">
        <f t="shared" si="1"/>
        <v>0</v>
      </c>
    </row>
    <row r="34" spans="1:9" x14ac:dyDescent="0.3">
      <c r="A34" s="1">
        <v>38763</v>
      </c>
      <c r="B34">
        <v>1275.53</v>
      </c>
      <c r="C34">
        <v>1281</v>
      </c>
      <c r="D34">
        <v>1271.06</v>
      </c>
      <c r="E34">
        <v>1280</v>
      </c>
      <c r="F34">
        <v>2317590000</v>
      </c>
      <c r="G34">
        <v>1280</v>
      </c>
      <c r="H34" s="77">
        <f t="shared" si="0"/>
        <v>3.5044256113145877E-3</v>
      </c>
      <c r="I34">
        <f t="shared" si="1"/>
        <v>0</v>
      </c>
    </row>
    <row r="35" spans="1:9" x14ac:dyDescent="0.3">
      <c r="A35" s="1">
        <v>38764</v>
      </c>
      <c r="B35">
        <v>1280</v>
      </c>
      <c r="C35">
        <v>1289.3900000000001</v>
      </c>
      <c r="D35">
        <v>1280</v>
      </c>
      <c r="E35">
        <v>1289.3800000000001</v>
      </c>
      <c r="F35">
        <v>2251490000</v>
      </c>
      <c r="G35">
        <v>1289.3800000000001</v>
      </c>
      <c r="H35" s="77">
        <f t="shared" si="0"/>
        <v>7.3281250000001297E-3</v>
      </c>
      <c r="I35">
        <f t="shared" si="1"/>
        <v>0</v>
      </c>
    </row>
    <row r="36" spans="1:9" x14ac:dyDescent="0.3">
      <c r="A36" s="1">
        <v>38765</v>
      </c>
      <c r="B36">
        <v>1289.3800000000001</v>
      </c>
      <c r="C36">
        <v>1289.47</v>
      </c>
      <c r="D36">
        <v>1284.07</v>
      </c>
      <c r="E36">
        <v>1287.24</v>
      </c>
      <c r="F36">
        <v>2128260000</v>
      </c>
      <c r="G36">
        <v>1287.24</v>
      </c>
      <c r="H36" s="77">
        <f t="shared" si="0"/>
        <v>-1.6597124199227986E-3</v>
      </c>
      <c r="I36">
        <f t="shared" si="1"/>
        <v>0</v>
      </c>
    </row>
    <row r="37" spans="1:9" x14ac:dyDescent="0.3">
      <c r="A37" s="1">
        <v>38769</v>
      </c>
      <c r="B37">
        <v>1287.24</v>
      </c>
      <c r="C37">
        <v>1291.92</v>
      </c>
      <c r="D37">
        <v>1281.33</v>
      </c>
      <c r="E37">
        <v>1283.03</v>
      </c>
      <c r="F37">
        <v>2104320000</v>
      </c>
      <c r="G37">
        <v>1283.03</v>
      </c>
      <c r="H37" s="77">
        <f t="shared" si="0"/>
        <v>-3.2705633759050334E-3</v>
      </c>
      <c r="I37">
        <f t="shared" si="1"/>
        <v>0</v>
      </c>
    </row>
    <row r="38" spans="1:9" x14ac:dyDescent="0.3">
      <c r="A38" s="1">
        <v>38770</v>
      </c>
      <c r="B38">
        <v>1283.03</v>
      </c>
      <c r="C38">
        <v>1294.17</v>
      </c>
      <c r="D38">
        <v>1283.03</v>
      </c>
      <c r="E38">
        <v>1292.67</v>
      </c>
      <c r="F38">
        <v>2222380000</v>
      </c>
      <c r="G38">
        <v>1292.67</v>
      </c>
      <c r="H38" s="77">
        <f t="shared" si="0"/>
        <v>7.5134642214134129E-3</v>
      </c>
      <c r="I38">
        <f t="shared" si="1"/>
        <v>0</v>
      </c>
    </row>
    <row r="39" spans="1:9" x14ac:dyDescent="0.3">
      <c r="A39" s="1">
        <v>38771</v>
      </c>
      <c r="B39">
        <v>1292.67</v>
      </c>
      <c r="C39">
        <v>1293.8399999999999</v>
      </c>
      <c r="D39">
        <v>1285.1400000000001</v>
      </c>
      <c r="E39">
        <v>1287.79</v>
      </c>
      <c r="F39">
        <v>2144210000</v>
      </c>
      <c r="G39">
        <v>1287.79</v>
      </c>
      <c r="H39" s="77">
        <f t="shared" si="0"/>
        <v>-3.7751320909436004E-3</v>
      </c>
      <c r="I39">
        <f t="shared" si="1"/>
        <v>0</v>
      </c>
    </row>
    <row r="40" spans="1:9" x14ac:dyDescent="0.3">
      <c r="A40" s="1">
        <v>38772</v>
      </c>
      <c r="B40">
        <v>1287.79</v>
      </c>
      <c r="C40">
        <v>1292.1099999999999</v>
      </c>
      <c r="D40">
        <v>1285.6199999999999</v>
      </c>
      <c r="E40">
        <v>1289.43</v>
      </c>
      <c r="F40">
        <v>1933010000</v>
      </c>
      <c r="G40">
        <v>1289.43</v>
      </c>
      <c r="H40" s="77">
        <f t="shared" si="0"/>
        <v>1.273499561263991E-3</v>
      </c>
      <c r="I40">
        <f t="shared" si="1"/>
        <v>0</v>
      </c>
    </row>
    <row r="41" spans="1:9" x14ac:dyDescent="0.3">
      <c r="A41" s="1">
        <v>38775</v>
      </c>
      <c r="B41">
        <v>1289.43</v>
      </c>
      <c r="C41">
        <v>1297.57</v>
      </c>
      <c r="D41">
        <v>1289.43</v>
      </c>
      <c r="E41">
        <v>1294.1199999999999</v>
      </c>
      <c r="F41">
        <v>1975320000</v>
      </c>
      <c r="G41">
        <v>1294.1199999999999</v>
      </c>
      <c r="H41" s="77">
        <f t="shared" si="0"/>
        <v>3.6372660788099864E-3</v>
      </c>
      <c r="I41">
        <f t="shared" si="1"/>
        <v>0</v>
      </c>
    </row>
    <row r="42" spans="1:9" x14ac:dyDescent="0.3">
      <c r="A42" s="1">
        <v>38776</v>
      </c>
      <c r="B42">
        <v>1294.1199999999999</v>
      </c>
      <c r="C42">
        <v>1294.1199999999999</v>
      </c>
      <c r="D42">
        <v>1278.6600000000001</v>
      </c>
      <c r="E42">
        <v>1280.6600000000001</v>
      </c>
      <c r="F42">
        <v>2370860000</v>
      </c>
      <c r="G42">
        <v>1280.6600000000001</v>
      </c>
      <c r="H42" s="77">
        <f t="shared" si="0"/>
        <v>-1.0400890180199518E-2</v>
      </c>
      <c r="I42">
        <f t="shared" si="1"/>
        <v>2</v>
      </c>
    </row>
    <row r="43" spans="1:9" x14ac:dyDescent="0.3">
      <c r="A43" s="1">
        <v>38777</v>
      </c>
      <c r="B43">
        <v>1280.6600000000001</v>
      </c>
      <c r="C43">
        <v>1291.8</v>
      </c>
      <c r="D43">
        <v>1280.6600000000001</v>
      </c>
      <c r="E43">
        <v>1291.24</v>
      </c>
      <c r="F43">
        <v>2308320000</v>
      </c>
      <c r="G43">
        <v>1291.24</v>
      </c>
      <c r="H43" s="77">
        <f t="shared" si="0"/>
        <v>8.2613652335514765E-3</v>
      </c>
      <c r="I43">
        <f t="shared" si="1"/>
        <v>0</v>
      </c>
    </row>
    <row r="44" spans="1:9" x14ac:dyDescent="0.3">
      <c r="A44" s="1">
        <v>38778</v>
      </c>
      <c r="B44">
        <v>1291.24</v>
      </c>
      <c r="C44">
        <v>1291.24</v>
      </c>
      <c r="D44">
        <v>1283.21</v>
      </c>
      <c r="E44">
        <v>1289.1400000000001</v>
      </c>
      <c r="F44">
        <v>2494590000</v>
      </c>
      <c r="G44">
        <v>1289.1400000000001</v>
      </c>
      <c r="H44" s="77">
        <f t="shared" si="0"/>
        <v>-1.6263436696507538E-3</v>
      </c>
      <c r="I44">
        <f t="shared" si="1"/>
        <v>0</v>
      </c>
    </row>
    <row r="45" spans="1:9" x14ac:dyDescent="0.3">
      <c r="A45" s="1">
        <v>38779</v>
      </c>
      <c r="B45">
        <v>1289.1400000000001</v>
      </c>
      <c r="C45">
        <v>1297.33</v>
      </c>
      <c r="D45">
        <v>1284.2</v>
      </c>
      <c r="E45">
        <v>1287.23</v>
      </c>
      <c r="F45">
        <v>2152950000</v>
      </c>
      <c r="G45">
        <v>1287.23</v>
      </c>
      <c r="H45" s="77">
        <f t="shared" si="0"/>
        <v>-1.4816078936346067E-3</v>
      </c>
      <c r="I45">
        <f t="shared" si="1"/>
        <v>0</v>
      </c>
    </row>
    <row r="46" spans="1:9" x14ac:dyDescent="0.3">
      <c r="A46" s="1">
        <v>38782</v>
      </c>
      <c r="B46">
        <v>1287.23</v>
      </c>
      <c r="C46">
        <v>1288.23</v>
      </c>
      <c r="D46">
        <v>1275.67</v>
      </c>
      <c r="E46">
        <v>1278.26</v>
      </c>
      <c r="F46">
        <v>2280190000</v>
      </c>
      <c r="G46">
        <v>1278.26</v>
      </c>
      <c r="H46" s="77">
        <f t="shared" si="0"/>
        <v>-6.9684516364597604E-3</v>
      </c>
      <c r="I46">
        <f t="shared" si="1"/>
        <v>0</v>
      </c>
    </row>
    <row r="47" spans="1:9" x14ac:dyDescent="0.3">
      <c r="A47" s="1">
        <v>38783</v>
      </c>
      <c r="B47">
        <v>1278.26</v>
      </c>
      <c r="C47">
        <v>1278.26</v>
      </c>
      <c r="D47">
        <v>1271.1099999999999</v>
      </c>
      <c r="E47">
        <v>1275.8800000000001</v>
      </c>
      <c r="F47">
        <v>2268050000</v>
      </c>
      <c r="G47">
        <v>1275.8800000000001</v>
      </c>
      <c r="H47" s="77">
        <f t="shared" si="0"/>
        <v>-1.8619060285074429E-3</v>
      </c>
      <c r="I47">
        <f t="shared" si="1"/>
        <v>0</v>
      </c>
    </row>
    <row r="48" spans="1:9" x14ac:dyDescent="0.3">
      <c r="A48" s="1">
        <v>38784</v>
      </c>
      <c r="B48">
        <v>1275.8800000000001</v>
      </c>
      <c r="C48">
        <v>1280.33</v>
      </c>
      <c r="D48">
        <v>1268.42</v>
      </c>
      <c r="E48">
        <v>1278.47</v>
      </c>
      <c r="F48">
        <v>2442870000</v>
      </c>
      <c r="G48">
        <v>1278.47</v>
      </c>
      <c r="H48" s="77">
        <f t="shared" si="0"/>
        <v>2.029971470671077E-3</v>
      </c>
      <c r="I48">
        <f t="shared" si="1"/>
        <v>0</v>
      </c>
    </row>
    <row r="49" spans="1:9" x14ac:dyDescent="0.3">
      <c r="A49" s="1">
        <v>38785</v>
      </c>
      <c r="B49">
        <v>1278.47</v>
      </c>
      <c r="C49">
        <v>1282.74</v>
      </c>
      <c r="D49">
        <v>1272.23</v>
      </c>
      <c r="E49">
        <v>1272.23</v>
      </c>
      <c r="F49">
        <v>2140110000</v>
      </c>
      <c r="G49">
        <v>1272.23</v>
      </c>
      <c r="H49" s="77">
        <f t="shared" si="0"/>
        <v>-4.8808341220365481E-3</v>
      </c>
      <c r="I49">
        <f t="shared" si="1"/>
        <v>0</v>
      </c>
    </row>
    <row r="50" spans="1:9" x14ac:dyDescent="0.3">
      <c r="A50" s="1">
        <v>38786</v>
      </c>
      <c r="B50">
        <v>1272.23</v>
      </c>
      <c r="C50">
        <v>1284.3699999999999</v>
      </c>
      <c r="D50">
        <v>1271.1099999999999</v>
      </c>
      <c r="E50">
        <v>1281.42</v>
      </c>
      <c r="F50">
        <v>2123450000</v>
      </c>
      <c r="G50">
        <v>1281.42</v>
      </c>
      <c r="H50" s="77">
        <f t="shared" si="0"/>
        <v>7.2235366246669042E-3</v>
      </c>
      <c r="I50">
        <f t="shared" si="1"/>
        <v>0</v>
      </c>
    </row>
    <row r="51" spans="1:9" x14ac:dyDescent="0.3">
      <c r="A51" s="1">
        <v>38789</v>
      </c>
      <c r="B51">
        <v>1281.58</v>
      </c>
      <c r="C51">
        <v>1287.3699999999999</v>
      </c>
      <c r="D51">
        <v>1281.58</v>
      </c>
      <c r="E51">
        <v>1284.1300000000001</v>
      </c>
      <c r="F51">
        <v>2070330000</v>
      </c>
      <c r="G51">
        <v>1284.1300000000001</v>
      </c>
      <c r="H51" s="77">
        <f t="shared" si="0"/>
        <v>1.9897314252721454E-3</v>
      </c>
      <c r="I51">
        <f t="shared" si="1"/>
        <v>0</v>
      </c>
    </row>
    <row r="52" spans="1:9" x14ac:dyDescent="0.3">
      <c r="A52" s="1">
        <v>38790</v>
      </c>
      <c r="B52">
        <v>1284.1300000000001</v>
      </c>
      <c r="C52">
        <v>1298.1400000000001</v>
      </c>
      <c r="D52">
        <v>1282.67</v>
      </c>
      <c r="E52">
        <v>1297.48</v>
      </c>
      <c r="F52">
        <v>2165270000</v>
      </c>
      <c r="G52">
        <v>1297.48</v>
      </c>
      <c r="H52" s="77">
        <f t="shared" si="0"/>
        <v>1.0396143692616766E-2</v>
      </c>
      <c r="I52">
        <f t="shared" si="1"/>
        <v>0</v>
      </c>
    </row>
    <row r="53" spans="1:9" x14ac:dyDescent="0.3">
      <c r="A53" s="1">
        <v>38791</v>
      </c>
      <c r="B53">
        <v>1297.48</v>
      </c>
      <c r="C53">
        <v>1304.4000000000001</v>
      </c>
      <c r="D53">
        <v>1294.97</v>
      </c>
      <c r="E53">
        <v>1303.02</v>
      </c>
      <c r="F53">
        <v>2293000000</v>
      </c>
      <c r="G53">
        <v>1303.02</v>
      </c>
      <c r="H53" s="77">
        <f t="shared" si="0"/>
        <v>4.2698153343403433E-3</v>
      </c>
      <c r="I53">
        <f t="shared" si="1"/>
        <v>0</v>
      </c>
    </row>
    <row r="54" spans="1:9" x14ac:dyDescent="0.3">
      <c r="A54" s="1">
        <v>38792</v>
      </c>
      <c r="B54">
        <v>1303.02</v>
      </c>
      <c r="C54">
        <v>1310.45</v>
      </c>
      <c r="D54">
        <v>1303.02</v>
      </c>
      <c r="E54">
        <v>1305.33</v>
      </c>
      <c r="F54">
        <v>2292180000</v>
      </c>
      <c r="G54">
        <v>1305.33</v>
      </c>
      <c r="H54" s="77">
        <f t="shared" si="0"/>
        <v>1.772804715200138E-3</v>
      </c>
      <c r="I54">
        <f t="shared" si="1"/>
        <v>0</v>
      </c>
    </row>
    <row r="55" spans="1:9" x14ac:dyDescent="0.3">
      <c r="A55" s="1">
        <v>38793</v>
      </c>
      <c r="B55">
        <v>1305.33</v>
      </c>
      <c r="C55">
        <v>1309.79</v>
      </c>
      <c r="D55">
        <v>1305.32</v>
      </c>
      <c r="E55">
        <v>1307.25</v>
      </c>
      <c r="F55">
        <v>2549620000</v>
      </c>
      <c r="G55">
        <v>1307.25</v>
      </c>
      <c r="H55" s="77">
        <f t="shared" si="0"/>
        <v>1.4708924180093508E-3</v>
      </c>
      <c r="I55">
        <f t="shared" si="1"/>
        <v>0</v>
      </c>
    </row>
    <row r="56" spans="1:9" x14ac:dyDescent="0.3">
      <c r="A56" s="1">
        <v>38796</v>
      </c>
      <c r="B56">
        <v>1307.25</v>
      </c>
      <c r="C56">
        <v>1310</v>
      </c>
      <c r="D56">
        <v>1303.5899999999999</v>
      </c>
      <c r="E56">
        <v>1305.08</v>
      </c>
      <c r="F56">
        <v>1976830000</v>
      </c>
      <c r="G56">
        <v>1305.08</v>
      </c>
      <c r="H56" s="77">
        <f t="shared" si="0"/>
        <v>-1.6599732262383426E-3</v>
      </c>
      <c r="I56">
        <f t="shared" si="1"/>
        <v>0</v>
      </c>
    </row>
    <row r="57" spans="1:9" x14ac:dyDescent="0.3">
      <c r="A57" s="1">
        <v>38797</v>
      </c>
      <c r="B57">
        <v>1305.08</v>
      </c>
      <c r="C57">
        <v>1310.88</v>
      </c>
      <c r="D57">
        <v>1295.82</v>
      </c>
      <c r="E57">
        <v>1297.23</v>
      </c>
      <c r="F57">
        <v>2147370000</v>
      </c>
      <c r="G57">
        <v>1297.23</v>
      </c>
      <c r="H57" s="77">
        <f t="shared" si="0"/>
        <v>-6.0149569375056444E-3</v>
      </c>
      <c r="I57">
        <f t="shared" si="1"/>
        <v>0</v>
      </c>
    </row>
    <row r="58" spans="1:9" x14ac:dyDescent="0.3">
      <c r="A58" s="1">
        <v>38798</v>
      </c>
      <c r="B58">
        <v>1297.23</v>
      </c>
      <c r="C58">
        <v>1305.97</v>
      </c>
      <c r="D58">
        <v>1295.81</v>
      </c>
      <c r="E58">
        <v>1305.04</v>
      </c>
      <c r="F58">
        <v>2039810000</v>
      </c>
      <c r="G58">
        <v>1305.04</v>
      </c>
      <c r="H58" s="77">
        <f t="shared" si="0"/>
        <v>6.0205206478418649E-3</v>
      </c>
      <c r="I58">
        <f t="shared" si="1"/>
        <v>0</v>
      </c>
    </row>
    <row r="59" spans="1:9" x14ac:dyDescent="0.3">
      <c r="A59" s="1">
        <v>38799</v>
      </c>
      <c r="B59">
        <v>1305.04</v>
      </c>
      <c r="C59">
        <v>1305.04</v>
      </c>
      <c r="D59">
        <v>1298.1099999999999</v>
      </c>
      <c r="E59">
        <v>1301.67</v>
      </c>
      <c r="F59">
        <v>1980940000</v>
      </c>
      <c r="G59">
        <v>1301.67</v>
      </c>
      <c r="H59" s="77">
        <f t="shared" si="0"/>
        <v>-2.5822963280818234E-3</v>
      </c>
      <c r="I59">
        <f t="shared" si="1"/>
        <v>0</v>
      </c>
    </row>
    <row r="60" spans="1:9" x14ac:dyDescent="0.3">
      <c r="A60" s="1">
        <v>38800</v>
      </c>
      <c r="B60">
        <v>1301.67</v>
      </c>
      <c r="C60">
        <v>1306.53</v>
      </c>
      <c r="D60">
        <v>1298.8900000000001</v>
      </c>
      <c r="E60">
        <v>1302.95</v>
      </c>
      <c r="F60">
        <v>2326070000</v>
      </c>
      <c r="G60">
        <v>1302.95</v>
      </c>
      <c r="H60" s="77">
        <f t="shared" si="0"/>
        <v>9.8335215530820363E-4</v>
      </c>
      <c r="I60">
        <f t="shared" si="1"/>
        <v>0</v>
      </c>
    </row>
    <row r="61" spans="1:9" x14ac:dyDescent="0.3">
      <c r="A61" s="1">
        <v>38803</v>
      </c>
      <c r="B61">
        <v>1302.95</v>
      </c>
      <c r="C61">
        <v>1303.74</v>
      </c>
      <c r="D61">
        <v>1299.0899999999999</v>
      </c>
      <c r="E61">
        <v>1301.6099999999999</v>
      </c>
      <c r="F61">
        <v>2029700000</v>
      </c>
      <c r="G61">
        <v>1301.6099999999999</v>
      </c>
      <c r="H61" s="77">
        <f t="shared" si="0"/>
        <v>-1.0284354733490764E-3</v>
      </c>
      <c r="I61">
        <f t="shared" si="1"/>
        <v>0</v>
      </c>
    </row>
    <row r="62" spans="1:9" x14ac:dyDescent="0.3">
      <c r="A62" s="1">
        <v>38804</v>
      </c>
      <c r="B62">
        <v>1301.6099999999999</v>
      </c>
      <c r="C62">
        <v>1306.24</v>
      </c>
      <c r="D62">
        <v>1291.8399999999999</v>
      </c>
      <c r="E62">
        <v>1293.23</v>
      </c>
      <c r="F62">
        <v>2148580000</v>
      </c>
      <c r="G62">
        <v>1293.23</v>
      </c>
      <c r="H62" s="77">
        <f t="shared" si="0"/>
        <v>-6.4381804073415649E-3</v>
      </c>
      <c r="I62">
        <f t="shared" si="1"/>
        <v>0</v>
      </c>
    </row>
    <row r="63" spans="1:9" x14ac:dyDescent="0.3">
      <c r="A63" s="1">
        <v>38805</v>
      </c>
      <c r="B63">
        <v>1293.23</v>
      </c>
      <c r="C63">
        <v>1305.5999999999999</v>
      </c>
      <c r="D63">
        <v>1293.23</v>
      </c>
      <c r="E63">
        <v>1302.8900000000001</v>
      </c>
      <c r="F63">
        <v>2143540000</v>
      </c>
      <c r="G63">
        <v>1302.8900000000001</v>
      </c>
      <c r="H63" s="77">
        <f t="shared" si="0"/>
        <v>7.4696689683970696E-3</v>
      </c>
      <c r="I63">
        <f t="shared" si="1"/>
        <v>0</v>
      </c>
    </row>
    <row r="64" spans="1:9" x14ac:dyDescent="0.3">
      <c r="A64" s="1">
        <v>38806</v>
      </c>
      <c r="B64">
        <v>1302.8900000000001</v>
      </c>
      <c r="C64">
        <v>1310.1500000000001</v>
      </c>
      <c r="D64">
        <v>1296.72</v>
      </c>
      <c r="E64">
        <v>1300.25</v>
      </c>
      <c r="F64">
        <v>2294560000</v>
      </c>
      <c r="G64">
        <v>1300.25</v>
      </c>
      <c r="H64" s="77">
        <f t="shared" si="0"/>
        <v>-2.0262646885003122E-3</v>
      </c>
      <c r="I64">
        <f t="shared" si="1"/>
        <v>0</v>
      </c>
    </row>
    <row r="65" spans="1:9" x14ac:dyDescent="0.3">
      <c r="A65" s="1">
        <v>38807</v>
      </c>
      <c r="B65">
        <v>1300.25</v>
      </c>
      <c r="C65">
        <v>1303</v>
      </c>
      <c r="D65">
        <v>1294.8699999999999</v>
      </c>
      <c r="E65">
        <v>1294.8699999999999</v>
      </c>
      <c r="F65">
        <v>2236710000</v>
      </c>
      <c r="G65">
        <v>1294.8699999999999</v>
      </c>
      <c r="H65" s="77">
        <f t="shared" si="0"/>
        <v>-4.13766583349362E-3</v>
      </c>
      <c r="I65">
        <f t="shared" si="1"/>
        <v>3</v>
      </c>
    </row>
    <row r="66" spans="1:9" x14ac:dyDescent="0.3">
      <c r="A66" s="1">
        <v>38810</v>
      </c>
      <c r="B66">
        <v>1302.8800000000001</v>
      </c>
      <c r="C66">
        <v>1309.19</v>
      </c>
      <c r="D66">
        <v>1296.6500000000001</v>
      </c>
      <c r="E66">
        <v>1297.81</v>
      </c>
      <c r="F66">
        <v>2494080000</v>
      </c>
      <c r="G66">
        <v>1297.81</v>
      </c>
      <c r="H66" s="77">
        <f t="shared" si="0"/>
        <v>-3.8913790986124797E-3</v>
      </c>
      <c r="I66">
        <f t="shared" si="1"/>
        <v>0</v>
      </c>
    </row>
    <row r="67" spans="1:9" x14ac:dyDescent="0.3">
      <c r="A67" s="1">
        <v>38811</v>
      </c>
      <c r="B67">
        <v>1297.81</v>
      </c>
      <c r="C67">
        <v>1307.55</v>
      </c>
      <c r="D67">
        <v>1294.71</v>
      </c>
      <c r="E67">
        <v>1305.93</v>
      </c>
      <c r="F67">
        <v>2147660000</v>
      </c>
      <c r="G67">
        <v>1305.93</v>
      </c>
      <c r="H67" s="77">
        <f t="shared" si="0"/>
        <v>6.2566939690711365E-3</v>
      </c>
      <c r="I67">
        <f t="shared" si="1"/>
        <v>0</v>
      </c>
    </row>
    <row r="68" spans="1:9" x14ac:dyDescent="0.3">
      <c r="A68" s="1">
        <v>38812</v>
      </c>
      <c r="B68">
        <v>1305.93</v>
      </c>
      <c r="C68">
        <v>1312.81</v>
      </c>
      <c r="D68">
        <v>1304.82</v>
      </c>
      <c r="E68">
        <v>1311.56</v>
      </c>
      <c r="F68">
        <v>2420020000</v>
      </c>
      <c r="G68">
        <v>1311.56</v>
      </c>
      <c r="H68" s="77">
        <f t="shared" si="0"/>
        <v>4.3111039642247384E-3</v>
      </c>
      <c r="I68">
        <f t="shared" si="1"/>
        <v>0</v>
      </c>
    </row>
    <row r="69" spans="1:9" x14ac:dyDescent="0.3">
      <c r="A69" s="1">
        <v>38813</v>
      </c>
      <c r="B69">
        <v>1311.56</v>
      </c>
      <c r="C69">
        <v>1311.99</v>
      </c>
      <c r="D69">
        <v>1302.44</v>
      </c>
      <c r="E69">
        <v>1309.04</v>
      </c>
      <c r="F69">
        <v>2281680000</v>
      </c>
      <c r="G69">
        <v>1309.04</v>
      </c>
      <c r="H69" s="77">
        <f t="shared" ref="H69:H132" si="6">G69/B69-1</f>
        <v>-1.9213760712434302E-3</v>
      </c>
      <c r="I69">
        <f t="shared" ref="I69:I132" si="7">IF(ISBLANK(A70),MONTH(A69),IF(MONTH(A70)-MONTH(A69)=1,MONTH(A69),0))</f>
        <v>0</v>
      </c>
    </row>
    <row r="70" spans="1:9" x14ac:dyDescent="0.3">
      <c r="A70" s="1">
        <v>38814</v>
      </c>
      <c r="B70">
        <v>1309.04</v>
      </c>
      <c r="C70">
        <v>1314.07</v>
      </c>
      <c r="D70">
        <v>1294.18</v>
      </c>
      <c r="E70">
        <v>1295.5</v>
      </c>
      <c r="F70">
        <v>2082470000</v>
      </c>
      <c r="G70">
        <v>1295.5</v>
      </c>
      <c r="H70" s="77">
        <f t="shared" si="6"/>
        <v>-1.0343457801136657E-2</v>
      </c>
      <c r="I70">
        <f t="shared" si="7"/>
        <v>0</v>
      </c>
    </row>
    <row r="71" spans="1:9" x14ac:dyDescent="0.3">
      <c r="A71" s="1">
        <v>38817</v>
      </c>
      <c r="B71">
        <v>1295.51</v>
      </c>
      <c r="C71">
        <v>1300.74</v>
      </c>
      <c r="D71">
        <v>1293.17</v>
      </c>
      <c r="E71">
        <v>1296.6199999999999</v>
      </c>
      <c r="F71">
        <v>1898320000</v>
      </c>
      <c r="G71">
        <v>1296.6199999999999</v>
      </c>
      <c r="H71" s="77">
        <f t="shared" si="6"/>
        <v>8.5680542797805792E-4</v>
      </c>
      <c r="I71">
        <f t="shared" si="7"/>
        <v>0</v>
      </c>
    </row>
    <row r="72" spans="1:9" x14ac:dyDescent="0.3">
      <c r="A72" s="1">
        <v>38818</v>
      </c>
      <c r="B72">
        <v>1296.5999999999999</v>
      </c>
      <c r="C72">
        <v>1300.71</v>
      </c>
      <c r="D72">
        <v>1282.96</v>
      </c>
      <c r="E72">
        <v>1286.57</v>
      </c>
      <c r="F72">
        <v>2232880000</v>
      </c>
      <c r="G72">
        <v>1286.57</v>
      </c>
      <c r="H72" s="77">
        <f t="shared" si="6"/>
        <v>-7.7356162270553197E-3</v>
      </c>
      <c r="I72">
        <f t="shared" si="7"/>
        <v>0</v>
      </c>
    </row>
    <row r="73" spans="1:9" x14ac:dyDescent="0.3">
      <c r="A73" s="1">
        <v>38819</v>
      </c>
      <c r="B73">
        <v>1286.57</v>
      </c>
      <c r="C73">
        <v>1290.93</v>
      </c>
      <c r="D73">
        <v>1286.45</v>
      </c>
      <c r="E73">
        <v>1288.1199999999999</v>
      </c>
      <c r="F73">
        <v>1938100000</v>
      </c>
      <c r="G73">
        <v>1288.1199999999999</v>
      </c>
      <c r="H73" s="77">
        <f t="shared" si="6"/>
        <v>1.204753725020824E-3</v>
      </c>
      <c r="I73">
        <f t="shared" si="7"/>
        <v>0</v>
      </c>
    </row>
    <row r="74" spans="1:9" x14ac:dyDescent="0.3">
      <c r="A74" s="1">
        <v>38820</v>
      </c>
      <c r="B74">
        <v>1288.1199999999999</v>
      </c>
      <c r="C74">
        <v>1292.0899999999999</v>
      </c>
      <c r="D74">
        <v>1283.3699999999999</v>
      </c>
      <c r="E74">
        <v>1289.1199999999999</v>
      </c>
      <c r="F74">
        <v>1891940000</v>
      </c>
      <c r="G74">
        <v>1289.1199999999999</v>
      </c>
      <c r="H74" s="77">
        <f t="shared" si="6"/>
        <v>7.7632518709447318E-4</v>
      </c>
      <c r="I74">
        <f t="shared" si="7"/>
        <v>0</v>
      </c>
    </row>
    <row r="75" spans="1:9" x14ac:dyDescent="0.3">
      <c r="A75" s="1">
        <v>38824</v>
      </c>
      <c r="B75">
        <v>1289.1199999999999</v>
      </c>
      <c r="C75">
        <v>1292.45</v>
      </c>
      <c r="D75">
        <v>1280.74</v>
      </c>
      <c r="E75">
        <v>1285.33</v>
      </c>
      <c r="F75">
        <v>1794650000</v>
      </c>
      <c r="G75">
        <v>1285.33</v>
      </c>
      <c r="H75" s="77">
        <f t="shared" si="6"/>
        <v>-2.9399900707458571E-3</v>
      </c>
      <c r="I75">
        <f t="shared" si="7"/>
        <v>0</v>
      </c>
    </row>
    <row r="76" spans="1:9" x14ac:dyDescent="0.3">
      <c r="A76" s="1">
        <v>38825</v>
      </c>
      <c r="B76">
        <v>1285.33</v>
      </c>
      <c r="C76">
        <v>1309.02</v>
      </c>
      <c r="D76">
        <v>1285.33</v>
      </c>
      <c r="E76">
        <v>1307.28</v>
      </c>
      <c r="F76">
        <v>2595440000</v>
      </c>
      <c r="G76">
        <v>1307.28</v>
      </c>
      <c r="H76" s="77">
        <f t="shared" si="6"/>
        <v>1.7077326445348762E-2</v>
      </c>
      <c r="I76">
        <f t="shared" si="7"/>
        <v>0</v>
      </c>
    </row>
    <row r="77" spans="1:9" x14ac:dyDescent="0.3">
      <c r="A77" s="1">
        <v>38826</v>
      </c>
      <c r="B77">
        <v>1307.6500000000001</v>
      </c>
      <c r="C77">
        <v>1310.3900000000001</v>
      </c>
      <c r="D77">
        <v>1302.79</v>
      </c>
      <c r="E77">
        <v>1309.93</v>
      </c>
      <c r="F77">
        <v>2447310000</v>
      </c>
      <c r="G77">
        <v>1309.93</v>
      </c>
      <c r="H77" s="77">
        <f t="shared" si="6"/>
        <v>1.7435858218941558E-3</v>
      </c>
      <c r="I77">
        <f t="shared" si="7"/>
        <v>0</v>
      </c>
    </row>
    <row r="78" spans="1:9" x14ac:dyDescent="0.3">
      <c r="A78" s="1">
        <v>38827</v>
      </c>
      <c r="B78">
        <v>1309.93</v>
      </c>
      <c r="C78">
        <v>1318.16</v>
      </c>
      <c r="D78">
        <v>1306.3800000000001</v>
      </c>
      <c r="E78">
        <v>1311.46</v>
      </c>
      <c r="F78">
        <v>2512920000</v>
      </c>
      <c r="G78">
        <v>1311.46</v>
      </c>
      <c r="H78" s="77">
        <f t="shared" si="6"/>
        <v>1.1680013435833025E-3</v>
      </c>
      <c r="I78">
        <f t="shared" si="7"/>
        <v>0</v>
      </c>
    </row>
    <row r="79" spans="1:9" x14ac:dyDescent="0.3">
      <c r="A79" s="1">
        <v>38828</v>
      </c>
      <c r="B79">
        <v>1311.46</v>
      </c>
      <c r="C79">
        <v>1317.67</v>
      </c>
      <c r="D79">
        <v>1306.5899999999999</v>
      </c>
      <c r="E79">
        <v>1311.28</v>
      </c>
      <c r="F79">
        <v>2392630000</v>
      </c>
      <c r="G79">
        <v>1311.28</v>
      </c>
      <c r="H79" s="77">
        <f t="shared" si="6"/>
        <v>-1.3725161270650155E-4</v>
      </c>
      <c r="I79">
        <f t="shared" si="7"/>
        <v>0</v>
      </c>
    </row>
    <row r="80" spans="1:9" x14ac:dyDescent="0.3">
      <c r="A80" s="1">
        <v>38831</v>
      </c>
      <c r="B80">
        <v>1311.28</v>
      </c>
      <c r="C80">
        <v>1311.28</v>
      </c>
      <c r="D80">
        <v>1303.79</v>
      </c>
      <c r="E80">
        <v>1308.1099999999999</v>
      </c>
      <c r="F80">
        <v>2117330000</v>
      </c>
      <c r="G80">
        <v>1308.1099999999999</v>
      </c>
      <c r="H80" s="77">
        <f t="shared" si="6"/>
        <v>-2.4174852052956108E-3</v>
      </c>
      <c r="I80">
        <f t="shared" si="7"/>
        <v>0</v>
      </c>
    </row>
    <row r="81" spans="1:9" x14ac:dyDescent="0.3">
      <c r="A81" s="1">
        <v>38832</v>
      </c>
      <c r="B81">
        <v>1308.1099999999999</v>
      </c>
      <c r="C81">
        <v>1310.79</v>
      </c>
      <c r="D81">
        <v>1299.17</v>
      </c>
      <c r="E81">
        <v>1301.74</v>
      </c>
      <c r="F81">
        <v>2366380000</v>
      </c>
      <c r="G81">
        <v>1301.74</v>
      </c>
      <c r="H81" s="77">
        <f t="shared" si="6"/>
        <v>-4.869621056333151E-3</v>
      </c>
      <c r="I81">
        <f t="shared" si="7"/>
        <v>0</v>
      </c>
    </row>
    <row r="82" spans="1:9" x14ac:dyDescent="0.3">
      <c r="A82" s="1">
        <v>38833</v>
      </c>
      <c r="B82">
        <v>1301.74</v>
      </c>
      <c r="C82">
        <v>1310.97</v>
      </c>
      <c r="D82">
        <v>1301.74</v>
      </c>
      <c r="E82">
        <v>1305.4100000000001</v>
      </c>
      <c r="F82">
        <v>2502690000</v>
      </c>
      <c r="G82">
        <v>1305.4100000000001</v>
      </c>
      <c r="H82" s="77">
        <f t="shared" si="6"/>
        <v>2.8193033939190038E-3</v>
      </c>
      <c r="I82">
        <f t="shared" si="7"/>
        <v>0</v>
      </c>
    </row>
    <row r="83" spans="1:9" x14ac:dyDescent="0.3">
      <c r="A83" s="1">
        <v>38834</v>
      </c>
      <c r="B83">
        <v>1305.4100000000001</v>
      </c>
      <c r="C83">
        <v>1315</v>
      </c>
      <c r="D83">
        <v>1295.57</v>
      </c>
      <c r="E83">
        <v>1309.72</v>
      </c>
      <c r="F83">
        <v>2772010000</v>
      </c>
      <c r="G83">
        <v>1309.72</v>
      </c>
      <c r="H83" s="77">
        <f t="shared" si="6"/>
        <v>3.3016446940041799E-3</v>
      </c>
      <c r="I83">
        <f t="shared" si="7"/>
        <v>0</v>
      </c>
    </row>
    <row r="84" spans="1:9" x14ac:dyDescent="0.3">
      <c r="A84" s="1">
        <v>38835</v>
      </c>
      <c r="B84">
        <v>1309.72</v>
      </c>
      <c r="C84">
        <v>1316.04</v>
      </c>
      <c r="D84">
        <v>1306.1600000000001</v>
      </c>
      <c r="E84">
        <v>1310.6099999999999</v>
      </c>
      <c r="F84">
        <v>2419920000</v>
      </c>
      <c r="G84">
        <v>1310.6099999999999</v>
      </c>
      <c r="H84" s="77">
        <f t="shared" si="6"/>
        <v>6.7953455700453524E-4</v>
      </c>
      <c r="I84">
        <f t="shared" si="7"/>
        <v>4</v>
      </c>
    </row>
    <row r="85" spans="1:9" x14ac:dyDescent="0.3">
      <c r="A85" s="1">
        <v>38838</v>
      </c>
      <c r="B85">
        <v>1310.6099999999999</v>
      </c>
      <c r="C85">
        <v>1317.21</v>
      </c>
      <c r="D85">
        <v>1303.46</v>
      </c>
      <c r="E85">
        <v>1305.19</v>
      </c>
      <c r="F85">
        <v>2437040000</v>
      </c>
      <c r="G85">
        <v>1305.19</v>
      </c>
      <c r="H85" s="77">
        <f t="shared" si="6"/>
        <v>-4.1354788991384561E-3</v>
      </c>
      <c r="I85">
        <f t="shared" si="7"/>
        <v>0</v>
      </c>
    </row>
    <row r="86" spans="1:9" x14ac:dyDescent="0.3">
      <c r="A86" s="1">
        <v>38839</v>
      </c>
      <c r="B86">
        <v>1305.19</v>
      </c>
      <c r="C86">
        <v>1313.66</v>
      </c>
      <c r="D86">
        <v>1305.19</v>
      </c>
      <c r="E86">
        <v>1313.21</v>
      </c>
      <c r="F86">
        <v>2403470000</v>
      </c>
      <c r="G86">
        <v>1313.21</v>
      </c>
      <c r="H86" s="77">
        <f t="shared" si="6"/>
        <v>6.1446992391911426E-3</v>
      </c>
      <c r="I86">
        <f t="shared" si="7"/>
        <v>0</v>
      </c>
    </row>
    <row r="87" spans="1:9" x14ac:dyDescent="0.3">
      <c r="A87" s="1">
        <v>38840</v>
      </c>
      <c r="B87">
        <v>1313.21</v>
      </c>
      <c r="C87">
        <v>1313.47</v>
      </c>
      <c r="D87">
        <v>1303.92</v>
      </c>
      <c r="E87">
        <v>1308.1199999999999</v>
      </c>
      <c r="F87">
        <v>2395230000</v>
      </c>
      <c r="G87">
        <v>1308.1199999999999</v>
      </c>
      <c r="H87" s="77">
        <f t="shared" si="6"/>
        <v>-3.8759985074741099E-3</v>
      </c>
      <c r="I87">
        <f t="shared" si="7"/>
        <v>0</v>
      </c>
    </row>
    <row r="88" spans="1:9" x14ac:dyDescent="0.3">
      <c r="A88" s="1">
        <v>38841</v>
      </c>
      <c r="B88">
        <v>1307.8499999999999</v>
      </c>
      <c r="C88">
        <v>1315.14</v>
      </c>
      <c r="D88">
        <v>1307.8499999999999</v>
      </c>
      <c r="E88">
        <v>1312.25</v>
      </c>
      <c r="F88">
        <v>2431450000</v>
      </c>
      <c r="G88">
        <v>1312.25</v>
      </c>
      <c r="H88" s="77">
        <f t="shared" si="6"/>
        <v>3.3643001873304712E-3</v>
      </c>
      <c r="I88">
        <f t="shared" si="7"/>
        <v>0</v>
      </c>
    </row>
    <row r="89" spans="1:9" x14ac:dyDescent="0.3">
      <c r="A89" s="1">
        <v>38842</v>
      </c>
      <c r="B89">
        <v>1312.25</v>
      </c>
      <c r="C89">
        <v>1326.53</v>
      </c>
      <c r="D89">
        <v>1312.25</v>
      </c>
      <c r="E89">
        <v>1325.76</v>
      </c>
      <c r="F89">
        <v>2294760000</v>
      </c>
      <c r="G89">
        <v>1325.76</v>
      </c>
      <c r="H89" s="77">
        <f t="shared" si="6"/>
        <v>1.0295294341779337E-2</v>
      </c>
      <c r="I89">
        <f t="shared" si="7"/>
        <v>0</v>
      </c>
    </row>
    <row r="90" spans="1:9" x14ac:dyDescent="0.3">
      <c r="A90" s="1">
        <v>38845</v>
      </c>
      <c r="B90">
        <v>1325.76</v>
      </c>
      <c r="C90">
        <v>1326.7</v>
      </c>
      <c r="D90">
        <v>1322.87</v>
      </c>
      <c r="E90">
        <v>1324.66</v>
      </c>
      <c r="F90">
        <v>2151300000</v>
      </c>
      <c r="G90">
        <v>1324.66</v>
      </c>
      <c r="H90" s="77">
        <f t="shared" si="6"/>
        <v>-8.297127685251704E-4</v>
      </c>
      <c r="I90">
        <f t="shared" si="7"/>
        <v>0</v>
      </c>
    </row>
    <row r="91" spans="1:9" x14ac:dyDescent="0.3">
      <c r="A91" s="1">
        <v>38846</v>
      </c>
      <c r="B91">
        <v>1324.66</v>
      </c>
      <c r="C91">
        <v>1326.6</v>
      </c>
      <c r="D91">
        <v>1322.48</v>
      </c>
      <c r="E91">
        <v>1325.14</v>
      </c>
      <c r="F91">
        <v>2157290000</v>
      </c>
      <c r="G91">
        <v>1325.14</v>
      </c>
      <c r="H91" s="77">
        <f t="shared" si="6"/>
        <v>3.6235713315124762E-4</v>
      </c>
      <c r="I91">
        <f t="shared" si="7"/>
        <v>0</v>
      </c>
    </row>
    <row r="92" spans="1:9" x14ac:dyDescent="0.3">
      <c r="A92" s="1">
        <v>38847</v>
      </c>
      <c r="B92">
        <v>1324.57</v>
      </c>
      <c r="C92">
        <v>1325.51</v>
      </c>
      <c r="D92">
        <v>1317.44</v>
      </c>
      <c r="E92">
        <v>1322.85</v>
      </c>
      <c r="F92">
        <v>2268550000</v>
      </c>
      <c r="G92">
        <v>1322.85</v>
      </c>
      <c r="H92" s="77">
        <f t="shared" si="6"/>
        <v>-1.2985346187819324E-3</v>
      </c>
      <c r="I92">
        <f t="shared" si="7"/>
        <v>0</v>
      </c>
    </row>
    <row r="93" spans="1:9" x14ac:dyDescent="0.3">
      <c r="A93" s="1">
        <v>38848</v>
      </c>
      <c r="B93">
        <v>1322.63</v>
      </c>
      <c r="C93">
        <v>1322.63</v>
      </c>
      <c r="D93">
        <v>1303.45</v>
      </c>
      <c r="E93">
        <v>1305.92</v>
      </c>
      <c r="F93">
        <v>2531520000</v>
      </c>
      <c r="G93">
        <v>1305.92</v>
      </c>
      <c r="H93" s="77">
        <f t="shared" si="6"/>
        <v>-1.2633918783030773E-2</v>
      </c>
      <c r="I93">
        <f t="shared" si="7"/>
        <v>0</v>
      </c>
    </row>
    <row r="94" spans="1:9" x14ac:dyDescent="0.3">
      <c r="A94" s="1">
        <v>38849</v>
      </c>
      <c r="B94">
        <v>1305.8800000000001</v>
      </c>
      <c r="C94">
        <v>1305.8800000000001</v>
      </c>
      <c r="D94">
        <v>1290.3800000000001</v>
      </c>
      <c r="E94">
        <v>1291.24</v>
      </c>
      <c r="F94">
        <v>2567970000</v>
      </c>
      <c r="G94">
        <v>1291.24</v>
      </c>
      <c r="H94" s="77">
        <f t="shared" si="6"/>
        <v>-1.121083101050635E-2</v>
      </c>
      <c r="I94">
        <f t="shared" si="7"/>
        <v>0</v>
      </c>
    </row>
    <row r="95" spans="1:9" x14ac:dyDescent="0.3">
      <c r="A95" s="1">
        <v>38852</v>
      </c>
      <c r="B95">
        <v>1291.19</v>
      </c>
      <c r="C95">
        <v>1294.81</v>
      </c>
      <c r="D95">
        <v>1284.51</v>
      </c>
      <c r="E95">
        <v>1294.5</v>
      </c>
      <c r="F95">
        <v>2505660000</v>
      </c>
      <c r="G95">
        <v>1294.5</v>
      </c>
      <c r="H95" s="77">
        <f t="shared" si="6"/>
        <v>2.5635266691965697E-3</v>
      </c>
      <c r="I95">
        <f t="shared" si="7"/>
        <v>0</v>
      </c>
    </row>
    <row r="96" spans="1:9" x14ac:dyDescent="0.3">
      <c r="A96" s="1">
        <v>38853</v>
      </c>
      <c r="B96">
        <v>1294.5</v>
      </c>
      <c r="C96">
        <v>1297.8800000000001</v>
      </c>
      <c r="D96">
        <v>1288.51</v>
      </c>
      <c r="E96">
        <v>1292.08</v>
      </c>
      <c r="F96">
        <v>2386210000</v>
      </c>
      <c r="G96">
        <v>1292.08</v>
      </c>
      <c r="H96" s="77">
        <f t="shared" si="6"/>
        <v>-1.8694476631905266E-3</v>
      </c>
      <c r="I96">
        <f t="shared" si="7"/>
        <v>0</v>
      </c>
    </row>
    <row r="97" spans="1:9" x14ac:dyDescent="0.3">
      <c r="A97" s="1">
        <v>38854</v>
      </c>
      <c r="B97">
        <v>1291.73</v>
      </c>
      <c r="C97">
        <v>1291.73</v>
      </c>
      <c r="D97">
        <v>1267.31</v>
      </c>
      <c r="E97">
        <v>1270.32</v>
      </c>
      <c r="F97">
        <v>2830200000</v>
      </c>
      <c r="G97">
        <v>1270.32</v>
      </c>
      <c r="H97" s="77">
        <f t="shared" si="6"/>
        <v>-1.6574671177413292E-2</v>
      </c>
      <c r="I97">
        <f t="shared" si="7"/>
        <v>0</v>
      </c>
    </row>
    <row r="98" spans="1:9" x14ac:dyDescent="0.3">
      <c r="A98" s="1">
        <v>38855</v>
      </c>
      <c r="B98">
        <v>1270.25</v>
      </c>
      <c r="C98">
        <v>1274.8900000000001</v>
      </c>
      <c r="D98">
        <v>1261.75</v>
      </c>
      <c r="E98">
        <v>1261.81</v>
      </c>
      <c r="F98">
        <v>2537490000</v>
      </c>
      <c r="G98">
        <v>1261.81</v>
      </c>
      <c r="H98" s="77">
        <f t="shared" si="6"/>
        <v>-6.6443613461917295E-3</v>
      </c>
      <c r="I98">
        <f t="shared" si="7"/>
        <v>0</v>
      </c>
    </row>
    <row r="99" spans="1:9" x14ac:dyDescent="0.3">
      <c r="A99" s="1">
        <v>38856</v>
      </c>
      <c r="B99">
        <v>1261.81</v>
      </c>
      <c r="C99">
        <v>1272.1500000000001</v>
      </c>
      <c r="D99">
        <v>1256.28</v>
      </c>
      <c r="E99">
        <v>1267.03</v>
      </c>
      <c r="F99">
        <v>2982300000</v>
      </c>
      <c r="G99">
        <v>1267.03</v>
      </c>
      <c r="H99" s="77">
        <f t="shared" si="6"/>
        <v>4.1369144324423512E-3</v>
      </c>
      <c r="I99">
        <f t="shared" si="7"/>
        <v>0</v>
      </c>
    </row>
    <row r="100" spans="1:9" x14ac:dyDescent="0.3">
      <c r="A100" s="1">
        <v>38859</v>
      </c>
      <c r="B100">
        <v>1267.03</v>
      </c>
      <c r="C100">
        <v>1268.77</v>
      </c>
      <c r="D100">
        <v>1252.98</v>
      </c>
      <c r="E100">
        <v>1262.07</v>
      </c>
      <c r="F100">
        <v>2773010000</v>
      </c>
      <c r="G100">
        <v>1262.07</v>
      </c>
      <c r="H100" s="77">
        <f t="shared" si="6"/>
        <v>-3.9146665824802973E-3</v>
      </c>
      <c r="I100">
        <f t="shared" si="7"/>
        <v>0</v>
      </c>
    </row>
    <row r="101" spans="1:9" x14ac:dyDescent="0.3">
      <c r="A101" s="1">
        <v>38860</v>
      </c>
      <c r="B101">
        <v>1262.06</v>
      </c>
      <c r="C101">
        <v>1273.67</v>
      </c>
      <c r="D101">
        <v>1256.1500000000001</v>
      </c>
      <c r="E101">
        <v>1256.58</v>
      </c>
      <c r="F101">
        <v>2605250000</v>
      </c>
      <c r="G101">
        <v>1256.58</v>
      </c>
      <c r="H101" s="77">
        <f t="shared" si="6"/>
        <v>-4.3421073483035366E-3</v>
      </c>
      <c r="I101">
        <f t="shared" si="7"/>
        <v>0</v>
      </c>
    </row>
    <row r="102" spans="1:9" x14ac:dyDescent="0.3">
      <c r="A102" s="1">
        <v>38861</v>
      </c>
      <c r="B102">
        <v>1256.56</v>
      </c>
      <c r="C102">
        <v>1264.53</v>
      </c>
      <c r="D102">
        <v>1245.3399999999999</v>
      </c>
      <c r="E102">
        <v>1258.57</v>
      </c>
      <c r="F102">
        <v>2999030000</v>
      </c>
      <c r="G102">
        <v>1258.57</v>
      </c>
      <c r="H102" s="77">
        <f t="shared" si="6"/>
        <v>1.5996052715350206E-3</v>
      </c>
      <c r="I102">
        <f t="shared" si="7"/>
        <v>0</v>
      </c>
    </row>
    <row r="103" spans="1:9" x14ac:dyDescent="0.3">
      <c r="A103" s="1">
        <v>38862</v>
      </c>
      <c r="B103">
        <v>1258.4100000000001</v>
      </c>
      <c r="C103">
        <v>1273.26</v>
      </c>
      <c r="D103">
        <v>1258.4100000000001</v>
      </c>
      <c r="E103">
        <v>1272.8800000000001</v>
      </c>
      <c r="F103">
        <v>2372730000</v>
      </c>
      <c r="G103">
        <v>1272.8800000000001</v>
      </c>
      <c r="H103" s="77">
        <f t="shared" si="6"/>
        <v>1.1498637169126136E-2</v>
      </c>
      <c r="I103">
        <f t="shared" si="7"/>
        <v>0</v>
      </c>
    </row>
    <row r="104" spans="1:9" x14ac:dyDescent="0.3">
      <c r="A104" s="1">
        <v>38863</v>
      </c>
      <c r="B104">
        <v>1272.71</v>
      </c>
      <c r="C104">
        <v>1280.54</v>
      </c>
      <c r="D104">
        <v>1272.5</v>
      </c>
      <c r="E104">
        <v>1280.1600000000001</v>
      </c>
      <c r="F104">
        <v>1814020000</v>
      </c>
      <c r="G104">
        <v>1280.1600000000001</v>
      </c>
      <c r="H104" s="77">
        <f t="shared" si="6"/>
        <v>5.8536508709761126E-3</v>
      </c>
      <c r="I104">
        <f t="shared" si="7"/>
        <v>0</v>
      </c>
    </row>
    <row r="105" spans="1:9" x14ac:dyDescent="0.3">
      <c r="A105" s="1">
        <v>38867</v>
      </c>
      <c r="B105">
        <v>1280.04</v>
      </c>
      <c r="C105">
        <v>1280.04</v>
      </c>
      <c r="D105">
        <v>1259.8699999999999</v>
      </c>
      <c r="E105">
        <v>1259.8699999999999</v>
      </c>
      <c r="F105">
        <v>2176190000</v>
      </c>
      <c r="G105">
        <v>1259.8699999999999</v>
      </c>
      <c r="H105" s="77">
        <f t="shared" si="6"/>
        <v>-1.5757320083747417E-2</v>
      </c>
      <c r="I105">
        <f t="shared" si="7"/>
        <v>0</v>
      </c>
    </row>
    <row r="106" spans="1:9" x14ac:dyDescent="0.3">
      <c r="A106" s="1">
        <v>38868</v>
      </c>
      <c r="B106">
        <v>1259.3800000000001</v>
      </c>
      <c r="C106">
        <v>1270.0899999999999</v>
      </c>
      <c r="D106">
        <v>1259.3800000000001</v>
      </c>
      <c r="E106">
        <v>1270.0899999999999</v>
      </c>
      <c r="F106">
        <v>2692160000</v>
      </c>
      <c r="G106">
        <v>1270.0899999999999</v>
      </c>
      <c r="H106" s="77">
        <f t="shared" si="6"/>
        <v>8.5041845987707809E-3</v>
      </c>
      <c r="I106">
        <f t="shared" si="7"/>
        <v>5</v>
      </c>
    </row>
    <row r="107" spans="1:9" x14ac:dyDescent="0.3">
      <c r="A107" s="1">
        <v>38869</v>
      </c>
      <c r="B107">
        <v>1270.05</v>
      </c>
      <c r="C107">
        <v>1285.71</v>
      </c>
      <c r="D107">
        <v>1269.19</v>
      </c>
      <c r="E107">
        <v>1285.71</v>
      </c>
      <c r="F107">
        <v>2360160000</v>
      </c>
      <c r="G107">
        <v>1285.71</v>
      </c>
      <c r="H107" s="77">
        <f t="shared" si="6"/>
        <v>1.2330223219558345E-2</v>
      </c>
      <c r="I107">
        <f t="shared" si="7"/>
        <v>0</v>
      </c>
    </row>
    <row r="108" spans="1:9" x14ac:dyDescent="0.3">
      <c r="A108" s="1">
        <v>38870</v>
      </c>
      <c r="B108">
        <v>1285.71</v>
      </c>
      <c r="C108">
        <v>1290.68</v>
      </c>
      <c r="D108">
        <v>1280.22</v>
      </c>
      <c r="E108">
        <v>1288.22</v>
      </c>
      <c r="F108">
        <v>2295540000</v>
      </c>
      <c r="G108">
        <v>1288.22</v>
      </c>
      <c r="H108" s="77">
        <f t="shared" si="6"/>
        <v>1.9522287296513952E-3</v>
      </c>
      <c r="I108">
        <f t="shared" si="7"/>
        <v>0</v>
      </c>
    </row>
    <row r="109" spans="1:9" x14ac:dyDescent="0.3">
      <c r="A109" s="1">
        <v>38873</v>
      </c>
      <c r="B109">
        <v>1288.1600000000001</v>
      </c>
      <c r="C109">
        <v>1288.1600000000001</v>
      </c>
      <c r="D109">
        <v>1264.6600000000001</v>
      </c>
      <c r="E109">
        <v>1265.29</v>
      </c>
      <c r="F109">
        <v>2313470000</v>
      </c>
      <c r="G109">
        <v>1265.29</v>
      </c>
      <c r="H109" s="77">
        <f t="shared" si="6"/>
        <v>-1.7754005713575993E-2</v>
      </c>
      <c r="I109">
        <f t="shared" si="7"/>
        <v>0</v>
      </c>
    </row>
    <row r="110" spans="1:9" x14ac:dyDescent="0.3">
      <c r="A110" s="1">
        <v>38874</v>
      </c>
      <c r="B110">
        <v>1265.23</v>
      </c>
      <c r="C110">
        <v>1269.8800000000001</v>
      </c>
      <c r="D110">
        <v>1254.46</v>
      </c>
      <c r="E110">
        <v>1263.8499999999999</v>
      </c>
      <c r="F110">
        <v>2697650000</v>
      </c>
      <c r="G110">
        <v>1263.8499999999999</v>
      </c>
      <c r="H110" s="77">
        <f t="shared" si="6"/>
        <v>-1.0907107798583393E-3</v>
      </c>
      <c r="I110">
        <f t="shared" si="7"/>
        <v>0</v>
      </c>
    </row>
    <row r="111" spans="1:9" x14ac:dyDescent="0.3">
      <c r="A111" s="1">
        <v>38875</v>
      </c>
      <c r="B111">
        <v>1263.6099999999999</v>
      </c>
      <c r="C111">
        <v>1272.47</v>
      </c>
      <c r="D111">
        <v>1255.77</v>
      </c>
      <c r="E111">
        <v>1256.1500000000001</v>
      </c>
      <c r="F111">
        <v>2644170000</v>
      </c>
      <c r="G111">
        <v>1256.1500000000001</v>
      </c>
      <c r="H111" s="77">
        <f t="shared" si="6"/>
        <v>-5.9037202934447697E-3</v>
      </c>
      <c r="I111">
        <f t="shared" si="7"/>
        <v>0</v>
      </c>
    </row>
    <row r="112" spans="1:9" x14ac:dyDescent="0.3">
      <c r="A112" s="1">
        <v>38876</v>
      </c>
      <c r="B112">
        <v>1256.08</v>
      </c>
      <c r="C112">
        <v>1259.8499999999999</v>
      </c>
      <c r="D112">
        <v>1235.18</v>
      </c>
      <c r="E112">
        <v>1257.93</v>
      </c>
      <c r="F112">
        <v>3543790000</v>
      </c>
      <c r="G112">
        <v>1257.93</v>
      </c>
      <c r="H112" s="77">
        <f t="shared" si="6"/>
        <v>1.4728361250877509E-3</v>
      </c>
      <c r="I112">
        <f t="shared" si="7"/>
        <v>0</v>
      </c>
    </row>
    <row r="113" spans="1:9" x14ac:dyDescent="0.3">
      <c r="A113" s="1">
        <v>38877</v>
      </c>
      <c r="B113">
        <v>1257.93</v>
      </c>
      <c r="C113">
        <v>1262.58</v>
      </c>
      <c r="D113">
        <v>1250.03</v>
      </c>
      <c r="E113">
        <v>1252.3</v>
      </c>
      <c r="F113">
        <v>2214000000</v>
      </c>
      <c r="G113">
        <v>1252.3</v>
      </c>
      <c r="H113" s="77">
        <f t="shared" si="6"/>
        <v>-4.4756067507731867E-3</v>
      </c>
      <c r="I113">
        <f t="shared" si="7"/>
        <v>0</v>
      </c>
    </row>
    <row r="114" spans="1:9" x14ac:dyDescent="0.3">
      <c r="A114" s="1">
        <v>38880</v>
      </c>
      <c r="B114">
        <v>1252.27</v>
      </c>
      <c r="C114">
        <v>1255.22</v>
      </c>
      <c r="D114">
        <v>1236.43</v>
      </c>
      <c r="E114">
        <v>1237.44</v>
      </c>
      <c r="F114">
        <v>2247010000</v>
      </c>
      <c r="G114">
        <v>1237.44</v>
      </c>
      <c r="H114" s="77">
        <f t="shared" si="6"/>
        <v>-1.1842494030839923E-2</v>
      </c>
      <c r="I114">
        <f t="shared" si="7"/>
        <v>0</v>
      </c>
    </row>
    <row r="115" spans="1:9" x14ac:dyDescent="0.3">
      <c r="A115" s="1">
        <v>38881</v>
      </c>
      <c r="B115">
        <v>1236.08</v>
      </c>
      <c r="C115">
        <v>1243.3699999999999</v>
      </c>
      <c r="D115">
        <v>1222.52</v>
      </c>
      <c r="E115">
        <v>1223.69</v>
      </c>
      <c r="F115">
        <v>3215770000</v>
      </c>
      <c r="G115">
        <v>1223.69</v>
      </c>
      <c r="H115" s="77">
        <f t="shared" si="6"/>
        <v>-1.002362306646809E-2</v>
      </c>
      <c r="I115">
        <f t="shared" si="7"/>
        <v>0</v>
      </c>
    </row>
    <row r="116" spans="1:9" x14ac:dyDescent="0.3">
      <c r="A116" s="1">
        <v>38882</v>
      </c>
      <c r="B116">
        <v>1223.6600000000001</v>
      </c>
      <c r="C116">
        <v>1231.46</v>
      </c>
      <c r="D116">
        <v>1219.29</v>
      </c>
      <c r="E116">
        <v>1230.04</v>
      </c>
      <c r="F116">
        <v>2667990000</v>
      </c>
      <c r="G116">
        <v>1230.04</v>
      </c>
      <c r="H116" s="77">
        <f t="shared" si="6"/>
        <v>5.2138665969303499E-3</v>
      </c>
      <c r="I116">
        <f t="shared" si="7"/>
        <v>0</v>
      </c>
    </row>
    <row r="117" spans="1:9" x14ac:dyDescent="0.3">
      <c r="A117" s="1">
        <v>38883</v>
      </c>
      <c r="B117">
        <v>1230.01</v>
      </c>
      <c r="C117">
        <v>1258.6400000000001</v>
      </c>
      <c r="D117">
        <v>1230.01</v>
      </c>
      <c r="E117">
        <v>1256.1600000000001</v>
      </c>
      <c r="F117">
        <v>2775480000</v>
      </c>
      <c r="G117">
        <v>1256.1600000000001</v>
      </c>
      <c r="H117" s="77">
        <f t="shared" si="6"/>
        <v>2.125998975618093E-2</v>
      </c>
      <c r="I117">
        <f t="shared" si="7"/>
        <v>0</v>
      </c>
    </row>
    <row r="118" spans="1:9" x14ac:dyDescent="0.3">
      <c r="A118" s="1">
        <v>38884</v>
      </c>
      <c r="B118">
        <v>1256.1600000000001</v>
      </c>
      <c r="C118">
        <v>1256.27</v>
      </c>
      <c r="D118">
        <v>1246.33</v>
      </c>
      <c r="E118">
        <v>1251.54</v>
      </c>
      <c r="F118">
        <v>2783390000</v>
      </c>
      <c r="G118">
        <v>1251.54</v>
      </c>
      <c r="H118" s="77">
        <f t="shared" si="6"/>
        <v>-3.6778754298816274E-3</v>
      </c>
      <c r="I118">
        <f t="shared" si="7"/>
        <v>0</v>
      </c>
    </row>
    <row r="119" spans="1:9" x14ac:dyDescent="0.3">
      <c r="A119" s="1">
        <v>38887</v>
      </c>
      <c r="B119">
        <v>1251.54</v>
      </c>
      <c r="C119">
        <v>1255.93</v>
      </c>
      <c r="D119">
        <v>1237.17</v>
      </c>
      <c r="E119">
        <v>1240.1300000000001</v>
      </c>
      <c r="F119">
        <v>2517200000</v>
      </c>
      <c r="G119">
        <v>1240.1300000000001</v>
      </c>
      <c r="H119" s="77">
        <f t="shared" si="6"/>
        <v>-9.1167681416494117E-3</v>
      </c>
      <c r="I119">
        <f t="shared" si="7"/>
        <v>0</v>
      </c>
    </row>
    <row r="120" spans="1:9" x14ac:dyDescent="0.3">
      <c r="A120" s="1">
        <v>38888</v>
      </c>
      <c r="B120">
        <v>1240.1199999999999</v>
      </c>
      <c r="C120">
        <v>1249.01</v>
      </c>
      <c r="D120">
        <v>1238.8699999999999</v>
      </c>
      <c r="E120">
        <v>1240.1199999999999</v>
      </c>
      <c r="F120">
        <v>2232950000</v>
      </c>
      <c r="G120">
        <v>1240.1199999999999</v>
      </c>
      <c r="H120" s="77">
        <f t="shared" si="6"/>
        <v>0</v>
      </c>
      <c r="I120">
        <f t="shared" si="7"/>
        <v>0</v>
      </c>
    </row>
    <row r="121" spans="1:9" x14ac:dyDescent="0.3">
      <c r="A121" s="1">
        <v>38889</v>
      </c>
      <c r="B121">
        <v>1240.0899999999999</v>
      </c>
      <c r="C121">
        <v>1257.96</v>
      </c>
      <c r="D121">
        <v>1240.0899999999999</v>
      </c>
      <c r="E121">
        <v>1252.2</v>
      </c>
      <c r="F121">
        <v>2361230000</v>
      </c>
      <c r="G121">
        <v>1252.2</v>
      </c>
      <c r="H121" s="77">
        <f t="shared" si="6"/>
        <v>9.7654202517560851E-3</v>
      </c>
      <c r="I121">
        <f t="shared" si="7"/>
        <v>0</v>
      </c>
    </row>
    <row r="122" spans="1:9" x14ac:dyDescent="0.3">
      <c r="A122" s="1">
        <v>38890</v>
      </c>
      <c r="B122">
        <v>1251.92</v>
      </c>
      <c r="C122">
        <v>1251.92</v>
      </c>
      <c r="D122">
        <v>1241.53</v>
      </c>
      <c r="E122">
        <v>1245.5999999999999</v>
      </c>
      <c r="F122">
        <v>2148180000</v>
      </c>
      <c r="G122">
        <v>1245.5999999999999</v>
      </c>
      <c r="H122" s="77">
        <f t="shared" si="6"/>
        <v>-5.0482458943065245E-3</v>
      </c>
      <c r="I122">
        <f t="shared" si="7"/>
        <v>0</v>
      </c>
    </row>
    <row r="123" spans="1:9" x14ac:dyDescent="0.3">
      <c r="A123" s="1">
        <v>38891</v>
      </c>
      <c r="B123">
        <v>1245.5899999999999</v>
      </c>
      <c r="C123">
        <v>1253.1300000000001</v>
      </c>
      <c r="D123">
        <v>1241.43</v>
      </c>
      <c r="E123">
        <v>1244.5</v>
      </c>
      <c r="F123">
        <v>2017270000</v>
      </c>
      <c r="G123">
        <v>1244.5</v>
      </c>
      <c r="H123" s="77">
        <f t="shared" si="6"/>
        <v>-8.7508730802265955E-4</v>
      </c>
      <c r="I123">
        <f t="shared" si="7"/>
        <v>0</v>
      </c>
    </row>
    <row r="124" spans="1:9" x14ac:dyDescent="0.3">
      <c r="A124" s="1">
        <v>38894</v>
      </c>
      <c r="B124">
        <v>1244.5</v>
      </c>
      <c r="C124">
        <v>1250.92</v>
      </c>
      <c r="D124">
        <v>1243.68</v>
      </c>
      <c r="E124">
        <v>1250.56</v>
      </c>
      <c r="F124">
        <v>1878580000</v>
      </c>
      <c r="G124">
        <v>1250.56</v>
      </c>
      <c r="H124" s="77">
        <f t="shared" si="6"/>
        <v>4.8694254720771379E-3</v>
      </c>
      <c r="I124">
        <f t="shared" si="7"/>
        <v>0</v>
      </c>
    </row>
    <row r="125" spans="1:9" x14ac:dyDescent="0.3">
      <c r="A125" s="1">
        <v>38895</v>
      </c>
      <c r="B125">
        <v>1250.55</v>
      </c>
      <c r="C125">
        <v>1253.3699999999999</v>
      </c>
      <c r="D125">
        <v>1238.94</v>
      </c>
      <c r="E125">
        <v>1239.2</v>
      </c>
      <c r="F125">
        <v>2203130000</v>
      </c>
      <c r="G125">
        <v>1239.2</v>
      </c>
      <c r="H125" s="77">
        <f t="shared" si="6"/>
        <v>-9.0760065571148241E-3</v>
      </c>
      <c r="I125">
        <f t="shared" si="7"/>
        <v>0</v>
      </c>
    </row>
    <row r="126" spans="1:9" x14ac:dyDescent="0.3">
      <c r="A126" s="1">
        <v>38896</v>
      </c>
      <c r="B126">
        <v>1238.99</v>
      </c>
      <c r="C126">
        <v>1247.06</v>
      </c>
      <c r="D126">
        <v>1237.5899999999999</v>
      </c>
      <c r="E126">
        <v>1246</v>
      </c>
      <c r="F126">
        <v>2085490000</v>
      </c>
      <c r="G126">
        <v>1246</v>
      </c>
      <c r="H126" s="77">
        <f t="shared" si="6"/>
        <v>5.6578342036659457E-3</v>
      </c>
      <c r="I126">
        <f t="shared" si="7"/>
        <v>0</v>
      </c>
    </row>
    <row r="127" spans="1:9" x14ac:dyDescent="0.3">
      <c r="A127" s="1">
        <v>38897</v>
      </c>
      <c r="B127">
        <v>1245.94</v>
      </c>
      <c r="C127">
        <v>1272.8800000000001</v>
      </c>
      <c r="D127">
        <v>1245.94</v>
      </c>
      <c r="E127">
        <v>1272.8699999999999</v>
      </c>
      <c r="F127">
        <v>2621250000</v>
      </c>
      <c r="G127">
        <v>1272.8699999999999</v>
      </c>
      <c r="H127" s="77">
        <f t="shared" si="6"/>
        <v>2.1614202931120152E-2</v>
      </c>
      <c r="I127">
        <f t="shared" si="7"/>
        <v>0</v>
      </c>
    </row>
    <row r="128" spans="1:9" x14ac:dyDescent="0.3">
      <c r="A128" s="1">
        <v>38898</v>
      </c>
      <c r="B128">
        <v>1272.8599999999999</v>
      </c>
      <c r="C128">
        <v>1276.3</v>
      </c>
      <c r="D128">
        <v>1270.2</v>
      </c>
      <c r="E128">
        <v>1270.2</v>
      </c>
      <c r="F128">
        <v>3049560000</v>
      </c>
      <c r="G128">
        <v>1270.2</v>
      </c>
      <c r="H128" s="77">
        <f t="shared" si="6"/>
        <v>-2.0897820655845223E-3</v>
      </c>
      <c r="I128">
        <f t="shared" si="7"/>
        <v>6</v>
      </c>
    </row>
    <row r="129" spans="1:9" x14ac:dyDescent="0.3">
      <c r="A129" s="1">
        <v>38901</v>
      </c>
      <c r="B129">
        <v>1270.06</v>
      </c>
      <c r="C129">
        <v>1280.3800000000001</v>
      </c>
      <c r="D129">
        <v>1270.06</v>
      </c>
      <c r="E129">
        <v>1280.19</v>
      </c>
      <c r="F129">
        <v>1114470000</v>
      </c>
      <c r="G129">
        <v>1280.19</v>
      </c>
      <c r="H129" s="77">
        <f t="shared" si="6"/>
        <v>7.9760011338048109E-3</v>
      </c>
      <c r="I129">
        <f t="shared" si="7"/>
        <v>0</v>
      </c>
    </row>
    <row r="130" spans="1:9" x14ac:dyDescent="0.3">
      <c r="A130" s="1">
        <v>38903</v>
      </c>
      <c r="B130">
        <v>1280.05</v>
      </c>
      <c r="C130">
        <v>1280.05</v>
      </c>
      <c r="D130">
        <v>1265.9100000000001</v>
      </c>
      <c r="E130">
        <v>1270.9100000000001</v>
      </c>
      <c r="F130">
        <v>2165070000</v>
      </c>
      <c r="G130">
        <v>1270.9100000000001</v>
      </c>
      <c r="H130" s="77">
        <f t="shared" si="6"/>
        <v>-7.1403460802311747E-3</v>
      </c>
      <c r="I130">
        <f t="shared" si="7"/>
        <v>0</v>
      </c>
    </row>
    <row r="131" spans="1:9" x14ac:dyDescent="0.3">
      <c r="A131" s="1">
        <v>38904</v>
      </c>
      <c r="B131">
        <v>1270.58</v>
      </c>
      <c r="C131">
        <v>1278.32</v>
      </c>
      <c r="D131">
        <v>1270.58</v>
      </c>
      <c r="E131">
        <v>1274.08</v>
      </c>
      <c r="F131">
        <v>2009160000</v>
      </c>
      <c r="G131">
        <v>1274.08</v>
      </c>
      <c r="H131" s="77">
        <f t="shared" si="6"/>
        <v>2.7546474838262558E-3</v>
      </c>
      <c r="I131">
        <f t="shared" si="7"/>
        <v>0</v>
      </c>
    </row>
    <row r="132" spans="1:9" x14ac:dyDescent="0.3">
      <c r="A132" s="1">
        <v>38905</v>
      </c>
      <c r="B132">
        <v>1274.08</v>
      </c>
      <c r="C132">
        <v>1275.3800000000001</v>
      </c>
      <c r="D132">
        <v>1263.1300000000001</v>
      </c>
      <c r="E132">
        <v>1265.48</v>
      </c>
      <c r="F132">
        <v>1988150000</v>
      </c>
      <c r="G132">
        <v>1265.48</v>
      </c>
      <c r="H132" s="77">
        <f t="shared" si="6"/>
        <v>-6.7499686047971519E-3</v>
      </c>
      <c r="I132">
        <f t="shared" si="7"/>
        <v>0</v>
      </c>
    </row>
    <row r="133" spans="1:9" x14ac:dyDescent="0.3">
      <c r="A133" s="1">
        <v>38908</v>
      </c>
      <c r="B133">
        <v>1265.46</v>
      </c>
      <c r="C133">
        <v>1274.06</v>
      </c>
      <c r="D133">
        <v>1264.46</v>
      </c>
      <c r="E133">
        <v>1267.3399999999999</v>
      </c>
      <c r="F133">
        <v>1854590000</v>
      </c>
      <c r="G133">
        <v>1267.3399999999999</v>
      </c>
      <c r="H133" s="77">
        <f t="shared" ref="H133:H196" si="8">G133/B133-1</f>
        <v>1.4856257803486095E-3</v>
      </c>
      <c r="I133">
        <f t="shared" ref="I133:I196" si="9">IF(ISBLANK(A134),MONTH(A133),IF(MONTH(A134)-MONTH(A133)=1,MONTH(A133),0))</f>
        <v>0</v>
      </c>
    </row>
    <row r="134" spans="1:9" x14ac:dyDescent="0.3">
      <c r="A134" s="1">
        <v>38909</v>
      </c>
      <c r="B134">
        <v>1267.26</v>
      </c>
      <c r="C134">
        <v>1273.6400000000001</v>
      </c>
      <c r="D134">
        <v>1259.6500000000001</v>
      </c>
      <c r="E134">
        <v>1272.43</v>
      </c>
      <c r="F134">
        <v>2310850000</v>
      </c>
      <c r="G134">
        <v>1272.43</v>
      </c>
      <c r="H134" s="77">
        <f t="shared" si="8"/>
        <v>4.0796679450152418E-3</v>
      </c>
      <c r="I134">
        <f t="shared" si="9"/>
        <v>0</v>
      </c>
    </row>
    <row r="135" spans="1:9" x14ac:dyDescent="0.3">
      <c r="A135" s="1">
        <v>38910</v>
      </c>
      <c r="B135">
        <v>1272.3900000000001</v>
      </c>
      <c r="C135">
        <v>1273.31</v>
      </c>
      <c r="D135">
        <v>1257.29</v>
      </c>
      <c r="E135">
        <v>1258.5999999999999</v>
      </c>
      <c r="F135">
        <v>2250450000</v>
      </c>
      <c r="G135">
        <v>1258.5999999999999</v>
      </c>
      <c r="H135" s="77">
        <f t="shared" si="8"/>
        <v>-1.0837872036089768E-2</v>
      </c>
      <c r="I135">
        <f t="shared" si="9"/>
        <v>0</v>
      </c>
    </row>
    <row r="136" spans="1:9" x14ac:dyDescent="0.3">
      <c r="A136" s="1">
        <v>38911</v>
      </c>
      <c r="B136">
        <v>1258.58</v>
      </c>
      <c r="C136">
        <v>1258.58</v>
      </c>
      <c r="D136">
        <v>1241.43</v>
      </c>
      <c r="E136">
        <v>1242.28</v>
      </c>
      <c r="F136">
        <v>2545760000</v>
      </c>
      <c r="G136">
        <v>1242.28</v>
      </c>
      <c r="H136" s="77">
        <f t="shared" si="8"/>
        <v>-1.2951103624719851E-2</v>
      </c>
      <c r="I136">
        <f t="shared" si="9"/>
        <v>0</v>
      </c>
    </row>
    <row r="137" spans="1:9" x14ac:dyDescent="0.3">
      <c r="A137" s="1">
        <v>38912</v>
      </c>
      <c r="B137">
        <v>1242.29</v>
      </c>
      <c r="C137">
        <v>1242.7</v>
      </c>
      <c r="D137">
        <v>1228.45</v>
      </c>
      <c r="E137">
        <v>1236.2</v>
      </c>
      <c r="F137">
        <v>2467120000</v>
      </c>
      <c r="G137">
        <v>1236.2</v>
      </c>
      <c r="H137" s="77">
        <f t="shared" si="8"/>
        <v>-4.902236997802345E-3</v>
      </c>
      <c r="I137">
        <f t="shared" si="9"/>
        <v>0</v>
      </c>
    </row>
    <row r="138" spans="1:9" x14ac:dyDescent="0.3">
      <c r="A138" s="1">
        <v>38915</v>
      </c>
      <c r="B138">
        <v>1236.2</v>
      </c>
      <c r="C138">
        <v>1240.07</v>
      </c>
      <c r="D138">
        <v>1231.49</v>
      </c>
      <c r="E138">
        <v>1234.49</v>
      </c>
      <c r="F138">
        <v>2146410000</v>
      </c>
      <c r="G138">
        <v>1234.49</v>
      </c>
      <c r="H138" s="77">
        <f t="shared" si="8"/>
        <v>-1.3832713153211218E-3</v>
      </c>
      <c r="I138">
        <f t="shared" si="9"/>
        <v>0</v>
      </c>
    </row>
    <row r="139" spans="1:9" x14ac:dyDescent="0.3">
      <c r="A139" s="1">
        <v>38916</v>
      </c>
      <c r="B139">
        <v>1234.48</v>
      </c>
      <c r="C139">
        <v>1239.8599999999999</v>
      </c>
      <c r="D139">
        <v>1224.54</v>
      </c>
      <c r="E139">
        <v>1236.8599999999999</v>
      </c>
      <c r="F139">
        <v>2481750000</v>
      </c>
      <c r="G139">
        <v>1236.8599999999999</v>
      </c>
      <c r="H139" s="77">
        <f t="shared" si="8"/>
        <v>1.9279372691334284E-3</v>
      </c>
      <c r="I139">
        <f t="shared" si="9"/>
        <v>0</v>
      </c>
    </row>
    <row r="140" spans="1:9" x14ac:dyDescent="0.3">
      <c r="A140" s="1">
        <v>38917</v>
      </c>
      <c r="B140">
        <v>1236.74</v>
      </c>
      <c r="C140">
        <v>1261.81</v>
      </c>
      <c r="D140">
        <v>1236.74</v>
      </c>
      <c r="E140">
        <v>1259.81</v>
      </c>
      <c r="F140">
        <v>2701980000</v>
      </c>
      <c r="G140">
        <v>1259.81</v>
      </c>
      <c r="H140" s="77">
        <f t="shared" si="8"/>
        <v>1.8653880362889508E-2</v>
      </c>
      <c r="I140">
        <f t="shared" si="9"/>
        <v>0</v>
      </c>
    </row>
    <row r="141" spans="1:9" x14ac:dyDescent="0.3">
      <c r="A141" s="1">
        <v>38918</v>
      </c>
      <c r="B141">
        <v>1259.81</v>
      </c>
      <c r="C141">
        <v>1262.56</v>
      </c>
      <c r="D141">
        <v>1249.1300000000001</v>
      </c>
      <c r="E141">
        <v>1249.1300000000001</v>
      </c>
      <c r="F141">
        <v>2345580000</v>
      </c>
      <c r="G141">
        <v>1249.1300000000001</v>
      </c>
      <c r="H141" s="77">
        <f t="shared" si="8"/>
        <v>-8.4774688246639363E-3</v>
      </c>
      <c r="I141">
        <f t="shared" si="9"/>
        <v>0</v>
      </c>
    </row>
    <row r="142" spans="1:9" x14ac:dyDescent="0.3">
      <c r="A142" s="1">
        <v>38919</v>
      </c>
      <c r="B142">
        <v>1249.1199999999999</v>
      </c>
      <c r="C142">
        <v>1250.96</v>
      </c>
      <c r="D142">
        <v>1238.72</v>
      </c>
      <c r="E142">
        <v>1240.29</v>
      </c>
      <c r="F142">
        <v>2704090000</v>
      </c>
      <c r="G142">
        <v>1240.29</v>
      </c>
      <c r="H142" s="77">
        <f t="shared" si="8"/>
        <v>-7.068976559497786E-3</v>
      </c>
      <c r="I142">
        <f t="shared" si="9"/>
        <v>0</v>
      </c>
    </row>
    <row r="143" spans="1:9" x14ac:dyDescent="0.3">
      <c r="A143" s="1">
        <v>38922</v>
      </c>
      <c r="B143">
        <v>1240.25</v>
      </c>
      <c r="C143">
        <v>1262.5</v>
      </c>
      <c r="D143">
        <v>1240.25</v>
      </c>
      <c r="E143">
        <v>1260.9100000000001</v>
      </c>
      <c r="F143">
        <v>2312720000</v>
      </c>
      <c r="G143">
        <v>1260.9100000000001</v>
      </c>
      <c r="H143" s="77">
        <f t="shared" si="8"/>
        <v>1.6657931868574893E-2</v>
      </c>
      <c r="I143">
        <f t="shared" si="9"/>
        <v>0</v>
      </c>
    </row>
    <row r="144" spans="1:9" x14ac:dyDescent="0.3">
      <c r="A144" s="1">
        <v>38923</v>
      </c>
      <c r="B144">
        <v>1260.9100000000001</v>
      </c>
      <c r="C144">
        <v>1272.3900000000001</v>
      </c>
      <c r="D144">
        <v>1257.19</v>
      </c>
      <c r="E144">
        <v>1268.8800000000001</v>
      </c>
      <c r="F144">
        <v>2563930000</v>
      </c>
      <c r="G144">
        <v>1268.8800000000001</v>
      </c>
      <c r="H144" s="77">
        <f t="shared" si="8"/>
        <v>6.3208317802221359E-3</v>
      </c>
      <c r="I144">
        <f t="shared" si="9"/>
        <v>0</v>
      </c>
    </row>
    <row r="145" spans="1:9" x14ac:dyDescent="0.3">
      <c r="A145" s="1">
        <v>38924</v>
      </c>
      <c r="B145">
        <v>1268.8699999999999</v>
      </c>
      <c r="C145">
        <v>1273.8900000000001</v>
      </c>
      <c r="D145">
        <v>1261.94</v>
      </c>
      <c r="E145">
        <v>1268.4000000000001</v>
      </c>
      <c r="F145">
        <v>2667710000</v>
      </c>
      <c r="G145">
        <v>1268.4000000000001</v>
      </c>
      <c r="H145" s="77">
        <f t="shared" si="8"/>
        <v>-3.7040831606061086E-4</v>
      </c>
      <c r="I145">
        <f t="shared" si="9"/>
        <v>0</v>
      </c>
    </row>
    <row r="146" spans="1:9" x14ac:dyDescent="0.3">
      <c r="A146" s="1">
        <v>38925</v>
      </c>
      <c r="B146">
        <v>1268.2</v>
      </c>
      <c r="C146">
        <v>1275.8499999999999</v>
      </c>
      <c r="D146">
        <v>1261.92</v>
      </c>
      <c r="E146">
        <v>1263.2</v>
      </c>
      <c r="F146">
        <v>2776710000</v>
      </c>
      <c r="G146">
        <v>1263.2</v>
      </c>
      <c r="H146" s="77">
        <f t="shared" si="8"/>
        <v>-3.942595805078053E-3</v>
      </c>
      <c r="I146">
        <f t="shared" si="9"/>
        <v>0</v>
      </c>
    </row>
    <row r="147" spans="1:9" x14ac:dyDescent="0.3">
      <c r="A147" s="1">
        <v>38926</v>
      </c>
      <c r="B147">
        <v>1263.1500000000001</v>
      </c>
      <c r="C147">
        <v>1280.42</v>
      </c>
      <c r="D147">
        <v>1263.1500000000001</v>
      </c>
      <c r="E147">
        <v>1278.55</v>
      </c>
      <c r="F147">
        <v>2480420000</v>
      </c>
      <c r="G147">
        <v>1278.55</v>
      </c>
      <c r="H147" s="77">
        <f t="shared" si="8"/>
        <v>1.2191742865059529E-2</v>
      </c>
      <c r="I147">
        <f t="shared" si="9"/>
        <v>0</v>
      </c>
    </row>
    <row r="148" spans="1:9" x14ac:dyDescent="0.3">
      <c r="A148" s="1">
        <v>38929</v>
      </c>
      <c r="B148">
        <v>1278.53</v>
      </c>
      <c r="C148">
        <v>1278.6600000000001</v>
      </c>
      <c r="D148">
        <v>1274.31</v>
      </c>
      <c r="E148">
        <v>1276.6600000000001</v>
      </c>
      <c r="F148">
        <v>2461300000</v>
      </c>
      <c r="G148">
        <v>1276.6600000000001</v>
      </c>
      <c r="H148" s="77">
        <f t="shared" si="8"/>
        <v>-1.4626172244686098E-3</v>
      </c>
      <c r="I148">
        <f t="shared" si="9"/>
        <v>7</v>
      </c>
    </row>
    <row r="149" spans="1:9" x14ac:dyDescent="0.3">
      <c r="A149" s="1">
        <v>38930</v>
      </c>
      <c r="B149">
        <v>1278.53</v>
      </c>
      <c r="C149">
        <v>1278.6600000000001</v>
      </c>
      <c r="D149">
        <v>1265.71</v>
      </c>
      <c r="E149">
        <v>1270.92</v>
      </c>
      <c r="F149">
        <v>2527690000</v>
      </c>
      <c r="G149">
        <v>1270.92</v>
      </c>
      <c r="H149" s="77">
        <f t="shared" si="8"/>
        <v>-5.9521481701640955E-3</v>
      </c>
      <c r="I149">
        <f t="shared" si="9"/>
        <v>0</v>
      </c>
    </row>
    <row r="150" spans="1:9" x14ac:dyDescent="0.3">
      <c r="A150" s="1">
        <v>38931</v>
      </c>
      <c r="B150">
        <v>1270.73</v>
      </c>
      <c r="C150">
        <v>1283.42</v>
      </c>
      <c r="D150">
        <v>1270.73</v>
      </c>
      <c r="E150">
        <v>1277.4100000000001</v>
      </c>
      <c r="F150">
        <v>2610750000</v>
      </c>
      <c r="G150">
        <v>1277.4100000000001</v>
      </c>
      <c r="H150" s="77">
        <f t="shared" si="8"/>
        <v>5.2568208824850249E-3</v>
      </c>
      <c r="I150">
        <f t="shared" si="9"/>
        <v>0</v>
      </c>
    </row>
    <row r="151" spans="1:9" x14ac:dyDescent="0.3">
      <c r="A151" s="1">
        <v>38932</v>
      </c>
      <c r="B151">
        <v>1278.22</v>
      </c>
      <c r="C151">
        <v>1283.96</v>
      </c>
      <c r="D151">
        <v>1271.25</v>
      </c>
      <c r="E151">
        <v>1280.27</v>
      </c>
      <c r="F151">
        <v>2728440000</v>
      </c>
      <c r="G151">
        <v>1280.27</v>
      </c>
      <c r="H151" s="77">
        <f t="shared" si="8"/>
        <v>1.6037927743268732E-3</v>
      </c>
      <c r="I151">
        <f t="shared" si="9"/>
        <v>0</v>
      </c>
    </row>
    <row r="152" spans="1:9" x14ac:dyDescent="0.3">
      <c r="A152" s="1">
        <v>38933</v>
      </c>
      <c r="B152">
        <v>1280.26</v>
      </c>
      <c r="C152">
        <v>1292.92</v>
      </c>
      <c r="D152">
        <v>1273.82</v>
      </c>
      <c r="E152">
        <v>1279.3599999999999</v>
      </c>
      <c r="F152">
        <v>2530970000</v>
      </c>
      <c r="G152">
        <v>1279.3599999999999</v>
      </c>
      <c r="H152" s="77">
        <f t="shared" si="8"/>
        <v>-7.0298220673936651E-4</v>
      </c>
      <c r="I152">
        <f t="shared" si="9"/>
        <v>0</v>
      </c>
    </row>
    <row r="153" spans="1:9" x14ac:dyDescent="0.3">
      <c r="A153" s="1">
        <v>38936</v>
      </c>
      <c r="B153">
        <v>1279.31</v>
      </c>
      <c r="C153">
        <v>1279.31</v>
      </c>
      <c r="D153">
        <v>1273</v>
      </c>
      <c r="E153">
        <v>1275.77</v>
      </c>
      <c r="F153">
        <v>2045660000</v>
      </c>
      <c r="G153">
        <v>1275.77</v>
      </c>
      <c r="H153" s="77">
        <f t="shared" si="8"/>
        <v>-2.7671166488184573E-3</v>
      </c>
      <c r="I153">
        <f t="shared" si="9"/>
        <v>0</v>
      </c>
    </row>
    <row r="154" spans="1:9" x14ac:dyDescent="0.3">
      <c r="A154" s="1">
        <v>38937</v>
      </c>
      <c r="B154">
        <v>1275.67</v>
      </c>
      <c r="C154">
        <v>1282.75</v>
      </c>
      <c r="D154">
        <v>1268.3699999999999</v>
      </c>
      <c r="E154">
        <v>1271.48</v>
      </c>
      <c r="F154">
        <v>2457840000</v>
      </c>
      <c r="G154">
        <v>1271.48</v>
      </c>
      <c r="H154" s="77">
        <f t="shared" si="8"/>
        <v>-3.2845485117625195E-3</v>
      </c>
      <c r="I154">
        <f t="shared" si="9"/>
        <v>0</v>
      </c>
    </row>
    <row r="155" spans="1:9" x14ac:dyDescent="0.3">
      <c r="A155" s="1">
        <v>38938</v>
      </c>
      <c r="B155">
        <v>1271.1300000000001</v>
      </c>
      <c r="C155">
        <v>1283.74</v>
      </c>
      <c r="D155">
        <v>1264.73</v>
      </c>
      <c r="E155">
        <v>1265.95</v>
      </c>
      <c r="F155">
        <v>2555180000</v>
      </c>
      <c r="G155">
        <v>1265.95</v>
      </c>
      <c r="H155" s="77">
        <f t="shared" si="8"/>
        <v>-4.0751142684068986E-3</v>
      </c>
      <c r="I155">
        <f t="shared" si="9"/>
        <v>0</v>
      </c>
    </row>
    <row r="156" spans="1:9" x14ac:dyDescent="0.3">
      <c r="A156" s="1">
        <v>38939</v>
      </c>
      <c r="B156">
        <v>1265.72</v>
      </c>
      <c r="C156">
        <v>1272.55</v>
      </c>
      <c r="D156">
        <v>1261.3</v>
      </c>
      <c r="E156">
        <v>1271.81</v>
      </c>
      <c r="F156">
        <v>2402190000</v>
      </c>
      <c r="G156">
        <v>1271.81</v>
      </c>
      <c r="H156" s="77">
        <f t="shared" si="8"/>
        <v>4.811490693044318E-3</v>
      </c>
      <c r="I156">
        <f t="shared" si="9"/>
        <v>0</v>
      </c>
    </row>
    <row r="157" spans="1:9" x14ac:dyDescent="0.3">
      <c r="A157" s="1">
        <v>38940</v>
      </c>
      <c r="B157">
        <v>1271.6400000000001</v>
      </c>
      <c r="C157">
        <v>1271.6400000000001</v>
      </c>
      <c r="D157">
        <v>1262.08</v>
      </c>
      <c r="E157">
        <v>1266.74</v>
      </c>
      <c r="F157">
        <v>2004540000</v>
      </c>
      <c r="G157">
        <v>1266.74</v>
      </c>
      <c r="H157" s="77">
        <f t="shared" si="8"/>
        <v>-3.8532918121482185E-3</v>
      </c>
      <c r="I157">
        <f t="shared" si="9"/>
        <v>0</v>
      </c>
    </row>
    <row r="158" spans="1:9" x14ac:dyDescent="0.3">
      <c r="A158" s="1">
        <v>38943</v>
      </c>
      <c r="B158">
        <v>1266.67</v>
      </c>
      <c r="C158">
        <v>1278.9000000000001</v>
      </c>
      <c r="D158">
        <v>1266.67</v>
      </c>
      <c r="E158">
        <v>1268.21</v>
      </c>
      <c r="F158">
        <v>2118020000</v>
      </c>
      <c r="G158">
        <v>1268.21</v>
      </c>
      <c r="H158" s="77">
        <f t="shared" si="8"/>
        <v>1.2157862742465664E-3</v>
      </c>
      <c r="I158">
        <f t="shared" si="9"/>
        <v>0</v>
      </c>
    </row>
    <row r="159" spans="1:9" x14ac:dyDescent="0.3">
      <c r="A159" s="1">
        <v>38944</v>
      </c>
      <c r="B159">
        <v>1268.19</v>
      </c>
      <c r="C159">
        <v>1286.23</v>
      </c>
      <c r="D159">
        <v>1268.19</v>
      </c>
      <c r="E159">
        <v>1285.58</v>
      </c>
      <c r="F159">
        <v>2334100000</v>
      </c>
      <c r="G159">
        <v>1285.58</v>
      </c>
      <c r="H159" s="77">
        <f t="shared" si="8"/>
        <v>1.3712456335406964E-2</v>
      </c>
      <c r="I159">
        <f t="shared" si="9"/>
        <v>0</v>
      </c>
    </row>
    <row r="160" spans="1:9" x14ac:dyDescent="0.3">
      <c r="A160" s="1">
        <v>38945</v>
      </c>
      <c r="B160">
        <v>1285.27</v>
      </c>
      <c r="C160">
        <v>1296.21</v>
      </c>
      <c r="D160">
        <v>1285.27</v>
      </c>
      <c r="E160">
        <v>1295.43</v>
      </c>
      <c r="F160">
        <v>2554570000</v>
      </c>
      <c r="G160">
        <v>1295.43</v>
      </c>
      <c r="H160" s="77">
        <f t="shared" si="8"/>
        <v>7.9049538229321037E-3</v>
      </c>
      <c r="I160">
        <f t="shared" si="9"/>
        <v>0</v>
      </c>
    </row>
    <row r="161" spans="1:9" x14ac:dyDescent="0.3">
      <c r="A161" s="1">
        <v>38946</v>
      </c>
      <c r="B161">
        <v>1295.3699999999999</v>
      </c>
      <c r="C161">
        <v>1300.78</v>
      </c>
      <c r="D161">
        <v>1292.71</v>
      </c>
      <c r="E161">
        <v>1297.48</v>
      </c>
      <c r="F161">
        <v>2458340000</v>
      </c>
      <c r="G161">
        <v>1297.48</v>
      </c>
      <c r="H161" s="77">
        <f t="shared" si="8"/>
        <v>1.6288782355622367E-3</v>
      </c>
      <c r="I161">
        <f t="shared" si="9"/>
        <v>0</v>
      </c>
    </row>
    <row r="162" spans="1:9" x14ac:dyDescent="0.3">
      <c r="A162" s="1">
        <v>38947</v>
      </c>
      <c r="B162">
        <v>1297.48</v>
      </c>
      <c r="C162">
        <v>1302.3</v>
      </c>
      <c r="D162">
        <v>1293.57</v>
      </c>
      <c r="E162">
        <v>1302.3</v>
      </c>
      <c r="F162">
        <v>2033910000</v>
      </c>
      <c r="G162">
        <v>1302.3</v>
      </c>
      <c r="H162" s="77">
        <f t="shared" si="8"/>
        <v>3.714893485833981E-3</v>
      </c>
      <c r="I162">
        <f t="shared" si="9"/>
        <v>0</v>
      </c>
    </row>
    <row r="163" spans="1:9" x14ac:dyDescent="0.3">
      <c r="A163" s="1">
        <v>38950</v>
      </c>
      <c r="B163">
        <v>1302.3</v>
      </c>
      <c r="C163">
        <v>1302.3</v>
      </c>
      <c r="D163">
        <v>1295.51</v>
      </c>
      <c r="E163">
        <v>1297.52</v>
      </c>
      <c r="F163">
        <v>1759240000</v>
      </c>
      <c r="G163">
        <v>1297.52</v>
      </c>
      <c r="H163" s="77">
        <f t="shared" si="8"/>
        <v>-3.6704292405743688E-3</v>
      </c>
      <c r="I163">
        <f t="shared" si="9"/>
        <v>0</v>
      </c>
    </row>
    <row r="164" spans="1:9" x14ac:dyDescent="0.3">
      <c r="A164" s="1">
        <v>38951</v>
      </c>
      <c r="B164">
        <v>1297.52</v>
      </c>
      <c r="C164">
        <v>1302.49</v>
      </c>
      <c r="D164">
        <v>1294.44</v>
      </c>
      <c r="E164">
        <v>1298.82</v>
      </c>
      <c r="F164">
        <v>1908740000</v>
      </c>
      <c r="G164">
        <v>1298.82</v>
      </c>
      <c r="H164" s="77">
        <f t="shared" si="8"/>
        <v>1.0019113385535405E-3</v>
      </c>
      <c r="I164">
        <f t="shared" si="9"/>
        <v>0</v>
      </c>
    </row>
    <row r="165" spans="1:9" x14ac:dyDescent="0.3">
      <c r="A165" s="1">
        <v>38952</v>
      </c>
      <c r="B165">
        <v>1298.73</v>
      </c>
      <c r="C165">
        <v>1301.5</v>
      </c>
      <c r="D165">
        <v>1289.82</v>
      </c>
      <c r="E165">
        <v>1292.99</v>
      </c>
      <c r="F165">
        <v>1893670000</v>
      </c>
      <c r="G165">
        <v>1292.99</v>
      </c>
      <c r="H165" s="77">
        <f t="shared" si="8"/>
        <v>-4.4197023245786671E-3</v>
      </c>
      <c r="I165">
        <f t="shared" si="9"/>
        <v>0</v>
      </c>
    </row>
    <row r="166" spans="1:9" x14ac:dyDescent="0.3">
      <c r="A166" s="1">
        <v>38953</v>
      </c>
      <c r="B166">
        <v>1292.97</v>
      </c>
      <c r="C166">
        <v>1297.23</v>
      </c>
      <c r="D166">
        <v>1291.4000000000001</v>
      </c>
      <c r="E166">
        <v>1296.06</v>
      </c>
      <c r="F166">
        <v>1930320000</v>
      </c>
      <c r="G166">
        <v>1296.06</v>
      </c>
      <c r="H166" s="77">
        <f t="shared" si="8"/>
        <v>2.3898466321723433E-3</v>
      </c>
      <c r="I166">
        <f t="shared" si="9"/>
        <v>0</v>
      </c>
    </row>
    <row r="167" spans="1:9" x14ac:dyDescent="0.3">
      <c r="A167" s="1">
        <v>38954</v>
      </c>
      <c r="B167">
        <v>1295.92</v>
      </c>
      <c r="C167">
        <v>1298.8800000000001</v>
      </c>
      <c r="D167">
        <v>1292.3900000000001</v>
      </c>
      <c r="E167">
        <v>1295.0899999999999</v>
      </c>
      <c r="F167">
        <v>1667580000</v>
      </c>
      <c r="G167">
        <v>1295.0899999999999</v>
      </c>
      <c r="H167" s="77">
        <f t="shared" si="8"/>
        <v>-6.4047163405156482E-4</v>
      </c>
      <c r="I167">
        <f t="shared" si="9"/>
        <v>0</v>
      </c>
    </row>
    <row r="168" spans="1:9" x14ac:dyDescent="0.3">
      <c r="A168" s="1">
        <v>38957</v>
      </c>
      <c r="B168">
        <v>1295.0899999999999</v>
      </c>
      <c r="C168">
        <v>1305.02</v>
      </c>
      <c r="D168">
        <v>1293.97</v>
      </c>
      <c r="E168">
        <v>1301.78</v>
      </c>
      <c r="F168">
        <v>1834920000</v>
      </c>
      <c r="G168">
        <v>1301.78</v>
      </c>
      <c r="H168" s="77">
        <f t="shared" si="8"/>
        <v>5.1656641623363253E-3</v>
      </c>
      <c r="I168">
        <f t="shared" si="9"/>
        <v>0</v>
      </c>
    </row>
    <row r="169" spans="1:9" x14ac:dyDescent="0.3">
      <c r="A169" s="1">
        <v>38958</v>
      </c>
      <c r="B169">
        <v>1301.57</v>
      </c>
      <c r="C169">
        <v>1305.02</v>
      </c>
      <c r="D169">
        <v>1295.29</v>
      </c>
      <c r="E169">
        <v>1304.28</v>
      </c>
      <c r="F169">
        <v>2093720000</v>
      </c>
      <c r="G169">
        <v>1304.28</v>
      </c>
      <c r="H169" s="77">
        <f t="shared" si="8"/>
        <v>2.0821008474380953E-3</v>
      </c>
      <c r="I169">
        <f t="shared" si="9"/>
        <v>0</v>
      </c>
    </row>
    <row r="170" spans="1:9" x14ac:dyDescent="0.3">
      <c r="A170" s="1">
        <v>38959</v>
      </c>
      <c r="B170">
        <v>1303.7</v>
      </c>
      <c r="C170">
        <v>1306.74</v>
      </c>
      <c r="D170">
        <v>1302.1500000000001</v>
      </c>
      <c r="E170">
        <v>1305.3699999999999</v>
      </c>
      <c r="F170">
        <v>2060690000</v>
      </c>
      <c r="G170">
        <v>1305.3699999999999</v>
      </c>
      <c r="H170" s="77">
        <f t="shared" si="8"/>
        <v>1.2809695482087768E-3</v>
      </c>
      <c r="I170">
        <f t="shared" si="9"/>
        <v>0</v>
      </c>
    </row>
    <row r="171" spans="1:9" x14ac:dyDescent="0.3">
      <c r="A171" s="1">
        <v>38960</v>
      </c>
      <c r="B171">
        <v>1304.25</v>
      </c>
      <c r="C171">
        <v>1306.1099999999999</v>
      </c>
      <c r="D171">
        <v>1302.45</v>
      </c>
      <c r="E171">
        <v>1303.82</v>
      </c>
      <c r="F171">
        <v>1974540000</v>
      </c>
      <c r="G171">
        <v>1303.82</v>
      </c>
      <c r="H171" s="77">
        <f t="shared" si="8"/>
        <v>-3.2969139352123644E-4</v>
      </c>
      <c r="I171">
        <f t="shared" si="9"/>
        <v>8</v>
      </c>
    </row>
    <row r="172" spans="1:9" x14ac:dyDescent="0.3">
      <c r="A172" s="1">
        <v>38961</v>
      </c>
      <c r="B172">
        <v>1303.8</v>
      </c>
      <c r="C172">
        <v>1312.03</v>
      </c>
      <c r="D172">
        <v>1303.8</v>
      </c>
      <c r="E172">
        <v>1311.01</v>
      </c>
      <c r="F172">
        <v>1800520000</v>
      </c>
      <c r="G172">
        <v>1311.01</v>
      </c>
      <c r="H172" s="77">
        <f t="shared" si="8"/>
        <v>5.5299892621567537E-3</v>
      </c>
      <c r="I172">
        <f t="shared" si="9"/>
        <v>0</v>
      </c>
    </row>
    <row r="173" spans="1:9" x14ac:dyDescent="0.3">
      <c r="A173" s="1">
        <v>38965</v>
      </c>
      <c r="B173">
        <v>1310.94</v>
      </c>
      <c r="C173">
        <v>1314.67</v>
      </c>
      <c r="D173">
        <v>1308.82</v>
      </c>
      <c r="E173">
        <v>1313.25</v>
      </c>
      <c r="F173">
        <v>2114480000</v>
      </c>
      <c r="G173">
        <v>1313.25</v>
      </c>
      <c r="H173" s="77">
        <f t="shared" si="8"/>
        <v>1.7620943750285001E-3</v>
      </c>
      <c r="I173">
        <f t="shared" si="9"/>
        <v>0</v>
      </c>
    </row>
    <row r="174" spans="1:9" x14ac:dyDescent="0.3">
      <c r="A174" s="1">
        <v>38966</v>
      </c>
      <c r="B174">
        <v>1313.04</v>
      </c>
      <c r="C174">
        <v>1313.04</v>
      </c>
      <c r="D174">
        <v>1299.28</v>
      </c>
      <c r="E174">
        <v>1300.26</v>
      </c>
      <c r="F174">
        <v>2329870000</v>
      </c>
      <c r="G174">
        <v>1300.26</v>
      </c>
      <c r="H174" s="77">
        <f t="shared" si="8"/>
        <v>-9.7331383659293724E-3</v>
      </c>
      <c r="I174">
        <f t="shared" si="9"/>
        <v>0</v>
      </c>
    </row>
    <row r="175" spans="1:9" x14ac:dyDescent="0.3">
      <c r="A175" s="1">
        <v>38967</v>
      </c>
      <c r="B175">
        <v>1300.21</v>
      </c>
      <c r="C175">
        <v>1301.25</v>
      </c>
      <c r="D175">
        <v>1292.1300000000001</v>
      </c>
      <c r="E175">
        <v>1294.02</v>
      </c>
      <c r="F175">
        <v>2325850000</v>
      </c>
      <c r="G175">
        <v>1294.02</v>
      </c>
      <c r="H175" s="77">
        <f t="shared" si="8"/>
        <v>-4.7607694141715839E-3</v>
      </c>
      <c r="I175">
        <f t="shared" si="9"/>
        <v>0</v>
      </c>
    </row>
    <row r="176" spans="1:9" x14ac:dyDescent="0.3">
      <c r="A176" s="1">
        <v>38968</v>
      </c>
      <c r="B176">
        <v>1294.02</v>
      </c>
      <c r="C176">
        <v>1300.1400000000001</v>
      </c>
      <c r="D176">
        <v>1294.02</v>
      </c>
      <c r="E176">
        <v>1298.92</v>
      </c>
      <c r="F176">
        <v>2132890000</v>
      </c>
      <c r="G176">
        <v>1298.92</v>
      </c>
      <c r="H176" s="77">
        <f t="shared" si="8"/>
        <v>3.7866493562697112E-3</v>
      </c>
      <c r="I176">
        <f t="shared" si="9"/>
        <v>0</v>
      </c>
    </row>
    <row r="177" spans="1:9" x14ac:dyDescent="0.3">
      <c r="A177" s="1">
        <v>38971</v>
      </c>
      <c r="B177">
        <v>1298.8599999999999</v>
      </c>
      <c r="C177">
        <v>1302.3599999999999</v>
      </c>
      <c r="D177">
        <v>1290.93</v>
      </c>
      <c r="E177">
        <v>1299.54</v>
      </c>
      <c r="F177">
        <v>2506430000</v>
      </c>
      <c r="G177">
        <v>1299.54</v>
      </c>
      <c r="H177" s="77">
        <f t="shared" si="8"/>
        <v>5.2353602389798581E-4</v>
      </c>
      <c r="I177">
        <f t="shared" si="9"/>
        <v>0</v>
      </c>
    </row>
    <row r="178" spans="1:9" x14ac:dyDescent="0.3">
      <c r="A178" s="1">
        <v>38972</v>
      </c>
      <c r="B178">
        <v>1299.53</v>
      </c>
      <c r="C178">
        <v>1314.28</v>
      </c>
      <c r="D178">
        <v>1299.53</v>
      </c>
      <c r="E178">
        <v>1313</v>
      </c>
      <c r="F178">
        <v>2791580000</v>
      </c>
      <c r="G178">
        <v>1313</v>
      </c>
      <c r="H178" s="77">
        <f t="shared" si="8"/>
        <v>1.0365285911060118E-2</v>
      </c>
      <c r="I178">
        <f t="shared" si="9"/>
        <v>0</v>
      </c>
    </row>
    <row r="179" spans="1:9" x14ac:dyDescent="0.3">
      <c r="A179" s="1">
        <v>38973</v>
      </c>
      <c r="B179">
        <v>1312.74</v>
      </c>
      <c r="C179">
        <v>1319.92</v>
      </c>
      <c r="D179">
        <v>1311.12</v>
      </c>
      <c r="E179">
        <v>1318.07</v>
      </c>
      <c r="F179">
        <v>2597220000</v>
      </c>
      <c r="G179">
        <v>1318.07</v>
      </c>
      <c r="H179" s="77">
        <f t="shared" si="8"/>
        <v>4.0602099425628424E-3</v>
      </c>
      <c r="I179">
        <f t="shared" si="9"/>
        <v>0</v>
      </c>
    </row>
    <row r="180" spans="1:9" x14ac:dyDescent="0.3">
      <c r="A180" s="1">
        <v>38974</v>
      </c>
      <c r="B180">
        <v>1318</v>
      </c>
      <c r="C180">
        <v>1318</v>
      </c>
      <c r="D180">
        <v>1313.25</v>
      </c>
      <c r="E180">
        <v>1316.28</v>
      </c>
      <c r="F180">
        <v>2351220000</v>
      </c>
      <c r="G180">
        <v>1316.28</v>
      </c>
      <c r="H180" s="77">
        <f t="shared" si="8"/>
        <v>-1.3050075872533817E-3</v>
      </c>
      <c r="I180">
        <f t="shared" si="9"/>
        <v>0</v>
      </c>
    </row>
    <row r="181" spans="1:9" x14ac:dyDescent="0.3">
      <c r="A181" s="1">
        <v>38975</v>
      </c>
      <c r="B181">
        <v>1316.28</v>
      </c>
      <c r="C181">
        <v>1324.65</v>
      </c>
      <c r="D181">
        <v>1316.28</v>
      </c>
      <c r="E181">
        <v>1319.66</v>
      </c>
      <c r="F181">
        <v>3198030000</v>
      </c>
      <c r="G181">
        <v>1319.66</v>
      </c>
      <c r="H181" s="77">
        <f t="shared" si="8"/>
        <v>2.5678427082385102E-3</v>
      </c>
      <c r="I181">
        <f t="shared" si="9"/>
        <v>0</v>
      </c>
    </row>
    <row r="182" spans="1:9" x14ac:dyDescent="0.3">
      <c r="A182" s="1">
        <v>38978</v>
      </c>
      <c r="B182">
        <v>1319.85</v>
      </c>
      <c r="C182">
        <v>1324.87</v>
      </c>
      <c r="D182">
        <v>1318.16</v>
      </c>
      <c r="E182">
        <v>1321.18</v>
      </c>
      <c r="F182">
        <v>2325080000</v>
      </c>
      <c r="G182">
        <v>1321.18</v>
      </c>
      <c r="H182" s="77">
        <f t="shared" si="8"/>
        <v>1.0076902678335387E-3</v>
      </c>
      <c r="I182">
        <f t="shared" si="9"/>
        <v>0</v>
      </c>
    </row>
    <row r="183" spans="1:9" x14ac:dyDescent="0.3">
      <c r="A183" s="1">
        <v>38979</v>
      </c>
      <c r="B183">
        <v>1321.17</v>
      </c>
      <c r="C183">
        <v>1322.04</v>
      </c>
      <c r="D183">
        <v>1312.17</v>
      </c>
      <c r="E183">
        <v>1317.64</v>
      </c>
      <c r="F183">
        <v>2390850000</v>
      </c>
      <c r="G183">
        <v>1317.64</v>
      </c>
      <c r="H183" s="77">
        <f t="shared" si="8"/>
        <v>-2.6718741721353245E-3</v>
      </c>
      <c r="I183">
        <f t="shared" si="9"/>
        <v>0</v>
      </c>
    </row>
    <row r="184" spans="1:9" x14ac:dyDescent="0.3">
      <c r="A184" s="1">
        <v>38980</v>
      </c>
      <c r="B184">
        <v>1318.28</v>
      </c>
      <c r="C184">
        <v>1328.53</v>
      </c>
      <c r="D184">
        <v>1318.28</v>
      </c>
      <c r="E184">
        <v>1325.18</v>
      </c>
      <c r="F184">
        <v>2543070000</v>
      </c>
      <c r="G184">
        <v>1325.18</v>
      </c>
      <c r="H184" s="77">
        <f t="shared" si="8"/>
        <v>5.2340929089420563E-3</v>
      </c>
      <c r="I184">
        <f t="shared" si="9"/>
        <v>0</v>
      </c>
    </row>
    <row r="185" spans="1:9" x14ac:dyDescent="0.3">
      <c r="A185" s="1">
        <v>38981</v>
      </c>
      <c r="B185">
        <v>1324.89</v>
      </c>
      <c r="C185">
        <v>1328.19</v>
      </c>
      <c r="D185">
        <v>1315.45</v>
      </c>
      <c r="E185">
        <v>1318.03</v>
      </c>
      <c r="F185">
        <v>2627440000</v>
      </c>
      <c r="G185">
        <v>1318.03</v>
      </c>
      <c r="H185" s="77">
        <f t="shared" si="8"/>
        <v>-5.1777883446928463E-3</v>
      </c>
      <c r="I185">
        <f t="shared" si="9"/>
        <v>0</v>
      </c>
    </row>
    <row r="186" spans="1:9" x14ac:dyDescent="0.3">
      <c r="A186" s="1">
        <v>38982</v>
      </c>
      <c r="B186">
        <v>1318.03</v>
      </c>
      <c r="C186">
        <v>1318.03</v>
      </c>
      <c r="D186">
        <v>1310.94</v>
      </c>
      <c r="E186">
        <v>1314.78</v>
      </c>
      <c r="F186">
        <v>2162880000</v>
      </c>
      <c r="G186">
        <v>1314.78</v>
      </c>
      <c r="H186" s="77">
        <f t="shared" si="8"/>
        <v>-2.4658012336593593E-3</v>
      </c>
      <c r="I186">
        <f t="shared" si="9"/>
        <v>0</v>
      </c>
    </row>
    <row r="187" spans="1:9" x14ac:dyDescent="0.3">
      <c r="A187" s="1">
        <v>38985</v>
      </c>
      <c r="B187">
        <v>1314.78</v>
      </c>
      <c r="C187">
        <v>1329.35</v>
      </c>
      <c r="D187">
        <v>1311.58</v>
      </c>
      <c r="E187">
        <v>1326.37</v>
      </c>
      <c r="F187">
        <v>2710240000</v>
      </c>
      <c r="G187">
        <v>1326.37</v>
      </c>
      <c r="H187" s="77">
        <f t="shared" si="8"/>
        <v>8.8151629930481867E-3</v>
      </c>
      <c r="I187">
        <f t="shared" si="9"/>
        <v>0</v>
      </c>
    </row>
    <row r="188" spans="1:9" x14ac:dyDescent="0.3">
      <c r="A188" s="1">
        <v>38986</v>
      </c>
      <c r="B188">
        <v>1326.35</v>
      </c>
      <c r="C188">
        <v>1336.6</v>
      </c>
      <c r="D188">
        <v>1325.3</v>
      </c>
      <c r="E188">
        <v>1336.35</v>
      </c>
      <c r="F188">
        <v>2673350000</v>
      </c>
      <c r="G188">
        <v>1336.35</v>
      </c>
      <c r="H188" s="77">
        <f t="shared" si="8"/>
        <v>7.5394880687600363E-3</v>
      </c>
      <c r="I188">
        <f t="shared" si="9"/>
        <v>0</v>
      </c>
    </row>
    <row r="189" spans="1:9" x14ac:dyDescent="0.3">
      <c r="A189" s="1">
        <v>38987</v>
      </c>
      <c r="B189">
        <v>1336.12</v>
      </c>
      <c r="C189">
        <v>1340.08</v>
      </c>
      <c r="D189">
        <v>1333.54</v>
      </c>
      <c r="E189">
        <v>1336.59</v>
      </c>
      <c r="F189">
        <v>2749190000</v>
      </c>
      <c r="G189">
        <v>1336.59</v>
      </c>
      <c r="H189" s="77">
        <f t="shared" si="8"/>
        <v>3.517648115438643E-4</v>
      </c>
      <c r="I189">
        <f t="shared" si="9"/>
        <v>0</v>
      </c>
    </row>
    <row r="190" spans="1:9" x14ac:dyDescent="0.3">
      <c r="A190" s="1">
        <v>38988</v>
      </c>
      <c r="B190">
        <v>1336.56</v>
      </c>
      <c r="C190">
        <v>1340.28</v>
      </c>
      <c r="D190">
        <v>1333.75</v>
      </c>
      <c r="E190">
        <v>1338.88</v>
      </c>
      <c r="F190">
        <v>2397820000</v>
      </c>
      <c r="G190">
        <v>1338.88</v>
      </c>
      <c r="H190" s="77">
        <f t="shared" si="8"/>
        <v>1.7357993655355841E-3</v>
      </c>
      <c r="I190">
        <f t="shared" si="9"/>
        <v>0</v>
      </c>
    </row>
    <row r="191" spans="1:9" x14ac:dyDescent="0.3">
      <c r="A191" s="1">
        <v>38989</v>
      </c>
      <c r="B191">
        <v>1339.15</v>
      </c>
      <c r="C191">
        <v>1339.88</v>
      </c>
      <c r="D191">
        <v>1335.64</v>
      </c>
      <c r="E191">
        <v>1335.85</v>
      </c>
      <c r="F191">
        <v>2273430000</v>
      </c>
      <c r="G191">
        <v>1335.85</v>
      </c>
      <c r="H191" s="77">
        <f t="shared" si="8"/>
        <v>-2.4642497106375227E-3</v>
      </c>
      <c r="I191">
        <f t="shared" si="9"/>
        <v>9</v>
      </c>
    </row>
    <row r="192" spans="1:9" x14ac:dyDescent="0.3">
      <c r="A192" s="1">
        <v>38992</v>
      </c>
      <c r="B192">
        <v>1335.82</v>
      </c>
      <c r="C192">
        <v>1338.54</v>
      </c>
      <c r="D192">
        <v>1330.28</v>
      </c>
      <c r="E192">
        <v>1331.32</v>
      </c>
      <c r="F192">
        <v>2154480000</v>
      </c>
      <c r="G192">
        <v>1331.32</v>
      </c>
      <c r="H192" s="77">
        <f t="shared" si="8"/>
        <v>-3.3687173421568239E-3</v>
      </c>
      <c r="I192">
        <f t="shared" si="9"/>
        <v>0</v>
      </c>
    </row>
    <row r="193" spans="1:9" x14ac:dyDescent="0.3">
      <c r="A193" s="1">
        <v>38993</v>
      </c>
      <c r="B193">
        <v>1331.32</v>
      </c>
      <c r="C193">
        <v>1338.31</v>
      </c>
      <c r="D193">
        <v>1327.1</v>
      </c>
      <c r="E193">
        <v>1334.11</v>
      </c>
      <c r="F193">
        <v>2682690000</v>
      </c>
      <c r="G193">
        <v>1334.11</v>
      </c>
      <c r="H193" s="77">
        <f t="shared" si="8"/>
        <v>2.0956644533245417E-3</v>
      </c>
      <c r="I193">
        <f t="shared" si="9"/>
        <v>0</v>
      </c>
    </row>
    <row r="194" spans="1:9" x14ac:dyDescent="0.3">
      <c r="A194" s="1">
        <v>38994</v>
      </c>
      <c r="B194">
        <v>1333.81</v>
      </c>
      <c r="C194">
        <v>1350.2</v>
      </c>
      <c r="D194">
        <v>1331.48</v>
      </c>
      <c r="E194">
        <v>1350.2</v>
      </c>
      <c r="F194">
        <v>3019880000</v>
      </c>
      <c r="G194">
        <v>1350.2</v>
      </c>
      <c r="H194" s="77">
        <f t="shared" si="8"/>
        <v>1.2288107001746873E-2</v>
      </c>
      <c r="I194">
        <f t="shared" si="9"/>
        <v>0</v>
      </c>
    </row>
    <row r="195" spans="1:9" x14ac:dyDescent="0.3">
      <c r="A195" s="1">
        <v>38995</v>
      </c>
      <c r="B195">
        <v>1349.84</v>
      </c>
      <c r="C195">
        <v>1353.79</v>
      </c>
      <c r="D195">
        <v>1347.75</v>
      </c>
      <c r="E195">
        <v>1353.22</v>
      </c>
      <c r="F195">
        <v>2817240000</v>
      </c>
      <c r="G195">
        <v>1353.22</v>
      </c>
      <c r="H195" s="77">
        <f t="shared" si="8"/>
        <v>2.5040004741303523E-3</v>
      </c>
      <c r="I195">
        <f t="shared" si="9"/>
        <v>0</v>
      </c>
    </row>
    <row r="196" spans="1:9" x14ac:dyDescent="0.3">
      <c r="A196" s="1">
        <v>38996</v>
      </c>
      <c r="B196">
        <v>1353.22</v>
      </c>
      <c r="C196">
        <v>1353.22</v>
      </c>
      <c r="D196">
        <v>1344.21</v>
      </c>
      <c r="E196">
        <v>1349.59</v>
      </c>
      <c r="F196">
        <v>2523000000</v>
      </c>
      <c r="G196">
        <v>1349.59</v>
      </c>
      <c r="H196" s="77">
        <f t="shared" si="8"/>
        <v>-2.6824906519266056E-3</v>
      </c>
      <c r="I196">
        <f t="shared" si="9"/>
        <v>0</v>
      </c>
    </row>
    <row r="197" spans="1:9" x14ac:dyDescent="0.3">
      <c r="A197" s="1">
        <v>38999</v>
      </c>
      <c r="B197">
        <v>1349.58</v>
      </c>
      <c r="C197">
        <v>1352.69</v>
      </c>
      <c r="D197">
        <v>1346.55</v>
      </c>
      <c r="E197">
        <v>1350.66</v>
      </c>
      <c r="F197">
        <v>1935170000</v>
      </c>
      <c r="G197">
        <v>1350.66</v>
      </c>
      <c r="H197" s="77">
        <f t="shared" ref="H197:H254" si="10">G197/B197-1</f>
        <v>8.0024896634522946E-4</v>
      </c>
      <c r="I197">
        <f t="shared" ref="I197:I254" si="11">IF(ISBLANK(A198),MONTH(A197),IF(MONTH(A198)-MONTH(A197)=1,MONTH(A197),0))</f>
        <v>0</v>
      </c>
    </row>
    <row r="198" spans="1:9" x14ac:dyDescent="0.3">
      <c r="A198" s="1">
        <v>39000</v>
      </c>
      <c r="B198">
        <v>1350.62</v>
      </c>
      <c r="C198">
        <v>1354.23</v>
      </c>
      <c r="D198">
        <v>1348.6</v>
      </c>
      <c r="E198">
        <v>1353.42</v>
      </c>
      <c r="F198">
        <v>2376140000</v>
      </c>
      <c r="G198">
        <v>1353.42</v>
      </c>
      <c r="H198" s="77">
        <f t="shared" si="10"/>
        <v>2.073121973612313E-3</v>
      </c>
      <c r="I198">
        <f t="shared" si="11"/>
        <v>0</v>
      </c>
    </row>
    <row r="199" spans="1:9" x14ac:dyDescent="0.3">
      <c r="A199" s="1">
        <v>39001</v>
      </c>
      <c r="B199">
        <v>1353.28</v>
      </c>
      <c r="C199">
        <v>1353.97</v>
      </c>
      <c r="D199">
        <v>1343.57</v>
      </c>
      <c r="E199">
        <v>1349.95</v>
      </c>
      <c r="F199">
        <v>2521000000</v>
      </c>
      <c r="G199">
        <v>1349.95</v>
      </c>
      <c r="H199" s="77">
        <f t="shared" si="10"/>
        <v>-2.4606881059351382E-3</v>
      </c>
      <c r="I199">
        <f t="shared" si="11"/>
        <v>0</v>
      </c>
    </row>
    <row r="200" spans="1:9" x14ac:dyDescent="0.3">
      <c r="A200" s="1">
        <v>39002</v>
      </c>
      <c r="B200">
        <v>1349.94</v>
      </c>
      <c r="C200">
        <v>1363.76</v>
      </c>
      <c r="D200">
        <v>1349.94</v>
      </c>
      <c r="E200">
        <v>1362.83</v>
      </c>
      <c r="F200">
        <v>2514350000</v>
      </c>
      <c r="G200">
        <v>1362.83</v>
      </c>
      <c r="H200" s="77">
        <f t="shared" si="10"/>
        <v>9.5485725291493129E-3</v>
      </c>
      <c r="I200">
        <f t="shared" si="11"/>
        <v>0</v>
      </c>
    </row>
    <row r="201" spans="1:9" x14ac:dyDescent="0.3">
      <c r="A201" s="1">
        <v>39003</v>
      </c>
      <c r="B201">
        <v>1362.82</v>
      </c>
      <c r="C201">
        <v>1366.63</v>
      </c>
      <c r="D201">
        <v>1360.5</v>
      </c>
      <c r="E201">
        <v>1365.62</v>
      </c>
      <c r="F201">
        <v>2482920000</v>
      </c>
      <c r="G201">
        <v>1365.62</v>
      </c>
      <c r="H201" s="77">
        <f t="shared" si="10"/>
        <v>2.0545633319146717E-3</v>
      </c>
      <c r="I201">
        <f t="shared" si="11"/>
        <v>0</v>
      </c>
    </row>
    <row r="202" spans="1:9" x14ac:dyDescent="0.3">
      <c r="A202" s="1">
        <v>39006</v>
      </c>
      <c r="B202">
        <v>1365.61</v>
      </c>
      <c r="C202">
        <v>1370.2</v>
      </c>
      <c r="D202">
        <v>1364.48</v>
      </c>
      <c r="E202">
        <v>1369.06</v>
      </c>
      <c r="F202">
        <v>2305920000</v>
      </c>
      <c r="G202">
        <v>1369.06</v>
      </c>
      <c r="H202" s="77">
        <f t="shared" si="10"/>
        <v>2.5263435387850031E-3</v>
      </c>
      <c r="I202">
        <f t="shared" si="11"/>
        <v>0</v>
      </c>
    </row>
    <row r="203" spans="1:9" x14ac:dyDescent="0.3">
      <c r="A203" s="1">
        <v>39007</v>
      </c>
      <c r="B203">
        <v>1369.05</v>
      </c>
      <c r="C203">
        <v>1369.05</v>
      </c>
      <c r="D203">
        <v>1356.87</v>
      </c>
      <c r="E203">
        <v>1364.05</v>
      </c>
      <c r="F203">
        <v>2519620000</v>
      </c>
      <c r="G203">
        <v>1364.05</v>
      </c>
      <c r="H203" s="77">
        <f t="shared" si="10"/>
        <v>-3.6521675614477056E-3</v>
      </c>
      <c r="I203">
        <f t="shared" si="11"/>
        <v>0</v>
      </c>
    </row>
    <row r="204" spans="1:9" x14ac:dyDescent="0.3">
      <c r="A204" s="1">
        <v>39008</v>
      </c>
      <c r="B204">
        <v>1363.93</v>
      </c>
      <c r="C204">
        <v>1372.87</v>
      </c>
      <c r="D204">
        <v>1360.95</v>
      </c>
      <c r="E204">
        <v>1365.8</v>
      </c>
      <c r="F204">
        <v>2658840000</v>
      </c>
      <c r="G204">
        <v>1365.8</v>
      </c>
      <c r="H204" s="77">
        <f t="shared" si="10"/>
        <v>1.3710381031284413E-3</v>
      </c>
      <c r="I204">
        <f t="shared" si="11"/>
        <v>0</v>
      </c>
    </row>
    <row r="205" spans="1:9" x14ac:dyDescent="0.3">
      <c r="A205" s="1">
        <v>39009</v>
      </c>
      <c r="B205">
        <v>1365.95</v>
      </c>
      <c r="C205">
        <v>1368.09</v>
      </c>
      <c r="D205">
        <v>1362.06</v>
      </c>
      <c r="E205">
        <v>1366.96</v>
      </c>
      <c r="F205">
        <v>2619830000</v>
      </c>
      <c r="G205">
        <v>1366.96</v>
      </c>
      <c r="H205" s="77">
        <f t="shared" si="10"/>
        <v>7.3941213075157108E-4</v>
      </c>
      <c r="I205">
        <f t="shared" si="11"/>
        <v>0</v>
      </c>
    </row>
    <row r="206" spans="1:9" x14ac:dyDescent="0.3">
      <c r="A206" s="1">
        <v>39010</v>
      </c>
      <c r="B206">
        <v>1366.94</v>
      </c>
      <c r="C206">
        <v>1368.66</v>
      </c>
      <c r="D206">
        <v>1362.1</v>
      </c>
      <c r="E206">
        <v>1368.6</v>
      </c>
      <c r="F206">
        <v>2526410000</v>
      </c>
      <c r="G206">
        <v>1368.6</v>
      </c>
      <c r="H206" s="77">
        <f t="shared" si="10"/>
        <v>1.2143912680877555E-3</v>
      </c>
      <c r="I206">
        <f t="shared" si="11"/>
        <v>0</v>
      </c>
    </row>
    <row r="207" spans="1:9" x14ac:dyDescent="0.3">
      <c r="A207" s="1">
        <v>39013</v>
      </c>
      <c r="B207">
        <v>1368.58</v>
      </c>
      <c r="C207">
        <v>1377.4</v>
      </c>
      <c r="D207">
        <v>1363.94</v>
      </c>
      <c r="E207">
        <v>1377.02</v>
      </c>
      <c r="F207">
        <v>2480430000</v>
      </c>
      <c r="G207">
        <v>1377.02</v>
      </c>
      <c r="H207" s="77">
        <f t="shared" si="10"/>
        <v>6.1669759897120535E-3</v>
      </c>
      <c r="I207">
        <f t="shared" si="11"/>
        <v>0</v>
      </c>
    </row>
    <row r="208" spans="1:9" x14ac:dyDescent="0.3">
      <c r="A208" s="1">
        <v>39014</v>
      </c>
      <c r="B208">
        <v>1377.02</v>
      </c>
      <c r="C208">
        <v>1377.78</v>
      </c>
      <c r="D208">
        <v>1372.42</v>
      </c>
      <c r="E208">
        <v>1377.38</v>
      </c>
      <c r="F208">
        <v>2876890000</v>
      </c>
      <c r="G208">
        <v>1377.38</v>
      </c>
      <c r="H208" s="77">
        <f t="shared" si="10"/>
        <v>2.6143411134205152E-4</v>
      </c>
      <c r="I208">
        <f t="shared" si="11"/>
        <v>0</v>
      </c>
    </row>
    <row r="209" spans="1:9" x14ac:dyDescent="0.3">
      <c r="A209" s="1">
        <v>39015</v>
      </c>
      <c r="B209">
        <v>1377.36</v>
      </c>
      <c r="C209">
        <v>1383.61</v>
      </c>
      <c r="D209">
        <v>1376</v>
      </c>
      <c r="E209">
        <v>1382.22</v>
      </c>
      <c r="F209">
        <v>2953540000</v>
      </c>
      <c r="G209">
        <v>1382.22</v>
      </c>
      <c r="H209" s="77">
        <f t="shared" si="10"/>
        <v>3.5284892838474136E-3</v>
      </c>
      <c r="I209">
        <f t="shared" si="11"/>
        <v>0</v>
      </c>
    </row>
    <row r="210" spans="1:9" x14ac:dyDescent="0.3">
      <c r="A210" s="1">
        <v>39016</v>
      </c>
      <c r="B210">
        <v>1382.21</v>
      </c>
      <c r="C210">
        <v>1389.45</v>
      </c>
      <c r="D210">
        <v>1379.47</v>
      </c>
      <c r="E210">
        <v>1389.08</v>
      </c>
      <c r="F210">
        <v>2793350000</v>
      </c>
      <c r="G210">
        <v>1389.08</v>
      </c>
      <c r="H210" s="77">
        <f t="shared" si="10"/>
        <v>4.9703011843351685E-3</v>
      </c>
      <c r="I210">
        <f t="shared" si="11"/>
        <v>0</v>
      </c>
    </row>
    <row r="211" spans="1:9" x14ac:dyDescent="0.3">
      <c r="A211" s="1">
        <v>39017</v>
      </c>
      <c r="B211">
        <v>1388.89</v>
      </c>
      <c r="C211">
        <v>1388.89</v>
      </c>
      <c r="D211">
        <v>1375.85</v>
      </c>
      <c r="E211">
        <v>1377.34</v>
      </c>
      <c r="F211">
        <v>2458450000</v>
      </c>
      <c r="G211">
        <v>1377.34</v>
      </c>
      <c r="H211" s="77">
        <f t="shared" si="10"/>
        <v>-8.3159933472054526E-3</v>
      </c>
      <c r="I211">
        <f t="shared" si="11"/>
        <v>0</v>
      </c>
    </row>
    <row r="212" spans="1:9" x14ac:dyDescent="0.3">
      <c r="A212" s="1">
        <v>39020</v>
      </c>
      <c r="B212">
        <v>1377.3</v>
      </c>
      <c r="C212">
        <v>1381.22</v>
      </c>
      <c r="D212">
        <v>1373.46</v>
      </c>
      <c r="E212">
        <v>1377.93</v>
      </c>
      <c r="F212">
        <v>2770440000</v>
      </c>
      <c r="G212">
        <v>1377.93</v>
      </c>
      <c r="H212" s="77">
        <f t="shared" si="10"/>
        <v>4.5741668481813491E-4</v>
      </c>
      <c r="I212">
        <f t="shared" si="11"/>
        <v>0</v>
      </c>
    </row>
    <row r="213" spans="1:9" x14ac:dyDescent="0.3">
      <c r="A213" s="1">
        <v>39021</v>
      </c>
      <c r="B213">
        <v>1377.93</v>
      </c>
      <c r="C213">
        <v>1381.21</v>
      </c>
      <c r="D213">
        <v>1372.19</v>
      </c>
      <c r="E213">
        <v>1377.94</v>
      </c>
      <c r="F213">
        <v>2803030000</v>
      </c>
      <c r="G213">
        <v>1377.94</v>
      </c>
      <c r="H213" s="77">
        <f t="shared" si="10"/>
        <v>7.2572627056732841E-6</v>
      </c>
      <c r="I213">
        <f t="shared" si="11"/>
        <v>10</v>
      </c>
    </row>
    <row r="214" spans="1:9" x14ac:dyDescent="0.3">
      <c r="A214" s="1">
        <v>39022</v>
      </c>
      <c r="B214">
        <v>1377.76</v>
      </c>
      <c r="C214">
        <v>1381.95</v>
      </c>
      <c r="D214">
        <v>1366.26</v>
      </c>
      <c r="E214">
        <v>1367.81</v>
      </c>
      <c r="F214">
        <v>2821160000</v>
      </c>
      <c r="G214">
        <v>1367.81</v>
      </c>
      <c r="H214" s="77">
        <f t="shared" si="10"/>
        <v>-7.2218673789339327E-3</v>
      </c>
      <c r="I214">
        <f t="shared" si="11"/>
        <v>0</v>
      </c>
    </row>
    <row r="215" spans="1:9" x14ac:dyDescent="0.3">
      <c r="A215" s="1">
        <v>39023</v>
      </c>
      <c r="B215">
        <v>1367.44</v>
      </c>
      <c r="C215">
        <v>1368.39</v>
      </c>
      <c r="D215">
        <v>1362.21</v>
      </c>
      <c r="E215">
        <v>1367.34</v>
      </c>
      <c r="F215">
        <v>2646180000</v>
      </c>
      <c r="G215">
        <v>1367.34</v>
      </c>
      <c r="H215" s="77">
        <f t="shared" si="10"/>
        <v>-7.3129351196521419E-5</v>
      </c>
      <c r="I215">
        <f t="shared" si="11"/>
        <v>0</v>
      </c>
    </row>
    <row r="216" spans="1:9" x14ac:dyDescent="0.3">
      <c r="A216" s="1">
        <v>39024</v>
      </c>
      <c r="B216">
        <v>1367.31</v>
      </c>
      <c r="C216">
        <v>1371.68</v>
      </c>
      <c r="D216">
        <v>1360.98</v>
      </c>
      <c r="E216">
        <v>1364.3</v>
      </c>
      <c r="F216">
        <v>2419730000</v>
      </c>
      <c r="G216">
        <v>1364.3</v>
      </c>
      <c r="H216" s="77">
        <f t="shared" si="10"/>
        <v>-2.2014027543132419E-3</v>
      </c>
      <c r="I216">
        <f t="shared" si="11"/>
        <v>0</v>
      </c>
    </row>
    <row r="217" spans="1:9" x14ac:dyDescent="0.3">
      <c r="A217" s="1">
        <v>39027</v>
      </c>
      <c r="B217">
        <v>1364.27</v>
      </c>
      <c r="C217">
        <v>1381.4</v>
      </c>
      <c r="D217">
        <v>1364.27</v>
      </c>
      <c r="E217">
        <v>1379.78</v>
      </c>
      <c r="F217">
        <v>2533550000</v>
      </c>
      <c r="G217">
        <v>1379.78</v>
      </c>
      <c r="H217" s="77">
        <f t="shared" si="10"/>
        <v>1.1368717336011303E-2</v>
      </c>
      <c r="I217">
        <f t="shared" si="11"/>
        <v>0</v>
      </c>
    </row>
    <row r="218" spans="1:9" x14ac:dyDescent="0.3">
      <c r="A218" s="1">
        <v>39028</v>
      </c>
      <c r="B218">
        <v>1379.75</v>
      </c>
      <c r="C218">
        <v>1388.19</v>
      </c>
      <c r="D218">
        <v>1379.19</v>
      </c>
      <c r="E218">
        <v>1382.84</v>
      </c>
      <c r="F218">
        <v>2636390000</v>
      </c>
      <c r="G218">
        <v>1382.84</v>
      </c>
      <c r="H218" s="77">
        <f t="shared" si="10"/>
        <v>2.239536147852883E-3</v>
      </c>
      <c r="I218">
        <f t="shared" si="11"/>
        <v>0</v>
      </c>
    </row>
    <row r="219" spans="1:9" x14ac:dyDescent="0.3">
      <c r="A219" s="1">
        <v>39029</v>
      </c>
      <c r="B219">
        <v>1382.5</v>
      </c>
      <c r="C219">
        <v>1388.61</v>
      </c>
      <c r="D219">
        <v>1379.33</v>
      </c>
      <c r="E219">
        <v>1385.72</v>
      </c>
      <c r="F219">
        <v>2814820000</v>
      </c>
      <c r="G219">
        <v>1385.72</v>
      </c>
      <c r="H219" s="77">
        <f t="shared" si="10"/>
        <v>2.3291139240506631E-3</v>
      </c>
      <c r="I219">
        <f t="shared" si="11"/>
        <v>0</v>
      </c>
    </row>
    <row r="220" spans="1:9" x14ac:dyDescent="0.3">
      <c r="A220" s="1">
        <v>39030</v>
      </c>
      <c r="B220">
        <v>1385.43</v>
      </c>
      <c r="C220">
        <v>1388.92</v>
      </c>
      <c r="D220">
        <v>1377.31</v>
      </c>
      <c r="E220">
        <v>1378.33</v>
      </c>
      <c r="F220">
        <v>3012050000</v>
      </c>
      <c r="G220">
        <v>1378.33</v>
      </c>
      <c r="H220" s="77">
        <f t="shared" si="10"/>
        <v>-5.124762709050712E-3</v>
      </c>
      <c r="I220">
        <f t="shared" si="11"/>
        <v>0</v>
      </c>
    </row>
    <row r="221" spans="1:9" x14ac:dyDescent="0.3">
      <c r="A221" s="1">
        <v>39031</v>
      </c>
      <c r="B221">
        <v>1378.33</v>
      </c>
      <c r="C221">
        <v>1381.04</v>
      </c>
      <c r="D221">
        <v>1375.6</v>
      </c>
      <c r="E221">
        <v>1380.9</v>
      </c>
      <c r="F221">
        <v>2290200000</v>
      </c>
      <c r="G221">
        <v>1380.9</v>
      </c>
      <c r="H221" s="77">
        <f t="shared" si="10"/>
        <v>1.8645752468569032E-3</v>
      </c>
      <c r="I221">
        <f t="shared" si="11"/>
        <v>0</v>
      </c>
    </row>
    <row r="222" spans="1:9" x14ac:dyDescent="0.3">
      <c r="A222" s="1">
        <v>39034</v>
      </c>
      <c r="B222">
        <v>1380.58</v>
      </c>
      <c r="C222">
        <v>1387.61</v>
      </c>
      <c r="D222">
        <v>1378.8</v>
      </c>
      <c r="E222">
        <v>1384.42</v>
      </c>
      <c r="F222">
        <v>2386340000</v>
      </c>
      <c r="G222">
        <v>1384.42</v>
      </c>
      <c r="H222" s="77">
        <f t="shared" si="10"/>
        <v>2.7814396847702927E-3</v>
      </c>
      <c r="I222">
        <f t="shared" si="11"/>
        <v>0</v>
      </c>
    </row>
    <row r="223" spans="1:9" x14ac:dyDescent="0.3">
      <c r="A223" s="1">
        <v>39035</v>
      </c>
      <c r="B223">
        <v>1384.36</v>
      </c>
      <c r="C223">
        <v>1394.49</v>
      </c>
      <c r="D223">
        <v>1379.07</v>
      </c>
      <c r="E223">
        <v>1393.22</v>
      </c>
      <c r="F223">
        <v>3027480000</v>
      </c>
      <c r="G223">
        <v>1393.22</v>
      </c>
      <c r="H223" s="77">
        <f t="shared" si="10"/>
        <v>6.4000693461239155E-3</v>
      </c>
      <c r="I223">
        <f t="shared" si="11"/>
        <v>0</v>
      </c>
    </row>
    <row r="224" spans="1:9" x14ac:dyDescent="0.3">
      <c r="A224" s="1">
        <v>39036</v>
      </c>
      <c r="B224">
        <v>1392.91</v>
      </c>
      <c r="C224">
        <v>1401.35</v>
      </c>
      <c r="D224">
        <v>1392.13</v>
      </c>
      <c r="E224">
        <v>1396.57</v>
      </c>
      <c r="F224">
        <v>2831130000</v>
      </c>
      <c r="G224">
        <v>1396.57</v>
      </c>
      <c r="H224" s="77">
        <f t="shared" si="10"/>
        <v>2.6275925939218681E-3</v>
      </c>
      <c r="I224">
        <f t="shared" si="11"/>
        <v>0</v>
      </c>
    </row>
    <row r="225" spans="1:9" x14ac:dyDescent="0.3">
      <c r="A225" s="1">
        <v>39037</v>
      </c>
      <c r="B225">
        <v>1396.53</v>
      </c>
      <c r="C225">
        <v>1403.76</v>
      </c>
      <c r="D225">
        <v>1396.53</v>
      </c>
      <c r="E225">
        <v>1399.76</v>
      </c>
      <c r="F225">
        <v>2835730000</v>
      </c>
      <c r="G225">
        <v>1399.76</v>
      </c>
      <c r="H225" s="77">
        <f t="shared" si="10"/>
        <v>2.3128754842358656E-3</v>
      </c>
      <c r="I225">
        <f t="shared" si="11"/>
        <v>0</v>
      </c>
    </row>
    <row r="226" spans="1:9" x14ac:dyDescent="0.3">
      <c r="A226" s="1">
        <v>39038</v>
      </c>
      <c r="B226">
        <v>1399.76</v>
      </c>
      <c r="C226">
        <v>1401.21</v>
      </c>
      <c r="D226">
        <v>1394.55</v>
      </c>
      <c r="E226">
        <v>1401.2</v>
      </c>
      <c r="F226">
        <v>2726100000</v>
      </c>
      <c r="G226">
        <v>1401.2</v>
      </c>
      <c r="H226" s="77">
        <f t="shared" si="10"/>
        <v>1.0287477853345717E-3</v>
      </c>
      <c r="I226">
        <f t="shared" si="11"/>
        <v>0</v>
      </c>
    </row>
    <row r="227" spans="1:9" x14ac:dyDescent="0.3">
      <c r="A227" s="1">
        <v>39041</v>
      </c>
      <c r="B227">
        <v>1401.17</v>
      </c>
      <c r="C227">
        <v>1404.37</v>
      </c>
      <c r="D227">
        <v>1397.85</v>
      </c>
      <c r="E227">
        <v>1400.5</v>
      </c>
      <c r="F227">
        <v>2546710000</v>
      </c>
      <c r="G227">
        <v>1400.5</v>
      </c>
      <c r="H227" s="77">
        <f t="shared" si="10"/>
        <v>-4.7817181355591654E-4</v>
      </c>
      <c r="I227">
        <f t="shared" si="11"/>
        <v>0</v>
      </c>
    </row>
    <row r="228" spans="1:9" x14ac:dyDescent="0.3">
      <c r="A228" s="1">
        <v>39042</v>
      </c>
      <c r="B228">
        <v>1400.43</v>
      </c>
      <c r="C228">
        <v>1403.49</v>
      </c>
      <c r="D228">
        <v>1399.99</v>
      </c>
      <c r="E228">
        <v>1402.81</v>
      </c>
      <c r="F228">
        <v>2597940000</v>
      </c>
      <c r="G228">
        <v>1402.81</v>
      </c>
      <c r="H228" s="77">
        <f t="shared" si="10"/>
        <v>1.6994780174659496E-3</v>
      </c>
      <c r="I228">
        <f t="shared" si="11"/>
        <v>0</v>
      </c>
    </row>
    <row r="229" spans="1:9" x14ac:dyDescent="0.3">
      <c r="A229" s="1">
        <v>39043</v>
      </c>
      <c r="B229">
        <v>1402.69</v>
      </c>
      <c r="C229">
        <v>1407.89</v>
      </c>
      <c r="D229">
        <v>1402.26</v>
      </c>
      <c r="E229">
        <v>1406.09</v>
      </c>
      <c r="F229">
        <v>2237710000</v>
      </c>
      <c r="G229">
        <v>1406.09</v>
      </c>
      <c r="H229" s="77">
        <f t="shared" si="10"/>
        <v>2.4239140508592882E-3</v>
      </c>
      <c r="I229">
        <f t="shared" si="11"/>
        <v>0</v>
      </c>
    </row>
    <row r="230" spans="1:9" x14ac:dyDescent="0.3">
      <c r="A230" s="1">
        <v>39045</v>
      </c>
      <c r="B230">
        <v>1405.94</v>
      </c>
      <c r="C230">
        <v>1405.94</v>
      </c>
      <c r="D230">
        <v>1399.25</v>
      </c>
      <c r="E230">
        <v>1400.95</v>
      </c>
      <c r="F230">
        <v>832550000</v>
      </c>
      <c r="G230">
        <v>1400.95</v>
      </c>
      <c r="H230" s="77">
        <f t="shared" si="10"/>
        <v>-3.549226851786047E-3</v>
      </c>
      <c r="I230">
        <f t="shared" si="11"/>
        <v>0</v>
      </c>
    </row>
    <row r="231" spans="1:9" x14ac:dyDescent="0.3">
      <c r="A231" s="1">
        <v>39048</v>
      </c>
      <c r="B231">
        <v>1400.95</v>
      </c>
      <c r="C231">
        <v>1400.95</v>
      </c>
      <c r="D231">
        <v>1381.44</v>
      </c>
      <c r="E231">
        <v>1381.96</v>
      </c>
      <c r="F231">
        <v>2711210000</v>
      </c>
      <c r="G231">
        <v>1381.96</v>
      </c>
      <c r="H231" s="77">
        <f t="shared" si="10"/>
        <v>-1.3555087619115613E-2</v>
      </c>
      <c r="I231">
        <f t="shared" si="11"/>
        <v>0</v>
      </c>
    </row>
    <row r="232" spans="1:9" x14ac:dyDescent="0.3">
      <c r="A232" s="1">
        <v>39049</v>
      </c>
      <c r="B232">
        <v>1381.61</v>
      </c>
      <c r="C232">
        <v>1387.91</v>
      </c>
      <c r="D232">
        <v>1377.83</v>
      </c>
      <c r="E232">
        <v>1386.72</v>
      </c>
      <c r="F232">
        <v>2639750000</v>
      </c>
      <c r="G232">
        <v>1386.72</v>
      </c>
      <c r="H232" s="77">
        <f t="shared" si="10"/>
        <v>3.6985835365987985E-3</v>
      </c>
      <c r="I232">
        <f t="shared" si="11"/>
        <v>0</v>
      </c>
    </row>
    <row r="233" spans="1:9" x14ac:dyDescent="0.3">
      <c r="A233" s="1">
        <v>39050</v>
      </c>
      <c r="B233">
        <v>1386.11</v>
      </c>
      <c r="C233">
        <v>1401.14</v>
      </c>
      <c r="D233">
        <v>1386.11</v>
      </c>
      <c r="E233">
        <v>1399.48</v>
      </c>
      <c r="F233">
        <v>2790970000</v>
      </c>
      <c r="G233">
        <v>1399.48</v>
      </c>
      <c r="H233" s="77">
        <f t="shared" si="10"/>
        <v>9.6456991147888527E-3</v>
      </c>
      <c r="I233">
        <f t="shared" si="11"/>
        <v>0</v>
      </c>
    </row>
    <row r="234" spans="1:9" x14ac:dyDescent="0.3">
      <c r="A234" s="1">
        <v>39051</v>
      </c>
      <c r="B234">
        <v>1399.47</v>
      </c>
      <c r="C234">
        <v>1406.3</v>
      </c>
      <c r="D234">
        <v>1393.83</v>
      </c>
      <c r="E234">
        <v>1400.63</v>
      </c>
      <c r="F234">
        <v>4006230000</v>
      </c>
      <c r="G234">
        <v>1400.63</v>
      </c>
      <c r="H234" s="77">
        <f t="shared" si="10"/>
        <v>8.2888522083357508E-4</v>
      </c>
      <c r="I234">
        <f t="shared" si="11"/>
        <v>11</v>
      </c>
    </row>
    <row r="235" spans="1:9" x14ac:dyDescent="0.3">
      <c r="A235" s="1">
        <v>39052</v>
      </c>
      <c r="B235">
        <v>1400.63</v>
      </c>
      <c r="C235">
        <v>1402.46</v>
      </c>
      <c r="D235">
        <v>1385.93</v>
      </c>
      <c r="E235">
        <v>1396.71</v>
      </c>
      <c r="F235">
        <v>2800980000</v>
      </c>
      <c r="G235">
        <v>1396.71</v>
      </c>
      <c r="H235" s="77">
        <f t="shared" si="10"/>
        <v>-2.798740566745006E-3</v>
      </c>
      <c r="I235">
        <f t="shared" si="11"/>
        <v>0</v>
      </c>
    </row>
    <row r="236" spans="1:9" x14ac:dyDescent="0.3">
      <c r="A236" s="1">
        <v>39055</v>
      </c>
      <c r="B236">
        <v>1396.67</v>
      </c>
      <c r="C236">
        <v>1411.23</v>
      </c>
      <c r="D236">
        <v>1396.67</v>
      </c>
      <c r="E236">
        <v>1409.12</v>
      </c>
      <c r="F236">
        <v>2766320000</v>
      </c>
      <c r="G236">
        <v>1409.12</v>
      </c>
      <c r="H236" s="77">
        <f t="shared" si="10"/>
        <v>8.9140598709787078E-3</v>
      </c>
      <c r="I236">
        <f t="shared" si="11"/>
        <v>0</v>
      </c>
    </row>
    <row r="237" spans="1:9" x14ac:dyDescent="0.3">
      <c r="A237" s="1">
        <v>39056</v>
      </c>
      <c r="B237">
        <v>1409.1</v>
      </c>
      <c r="C237">
        <v>1415.27</v>
      </c>
      <c r="D237">
        <v>1408.78</v>
      </c>
      <c r="E237">
        <v>1414.76</v>
      </c>
      <c r="F237">
        <v>2755700000</v>
      </c>
      <c r="G237">
        <v>1414.76</v>
      </c>
      <c r="H237" s="77">
        <f t="shared" si="10"/>
        <v>4.0167482790434139E-3</v>
      </c>
      <c r="I237">
        <f t="shared" si="11"/>
        <v>0</v>
      </c>
    </row>
    <row r="238" spans="1:9" x14ac:dyDescent="0.3">
      <c r="A238" s="1">
        <v>39057</v>
      </c>
      <c r="B238">
        <v>1414.4</v>
      </c>
      <c r="C238">
        <v>1415.93</v>
      </c>
      <c r="D238">
        <v>1411.05</v>
      </c>
      <c r="E238">
        <v>1412.9</v>
      </c>
      <c r="F238">
        <v>2725280000</v>
      </c>
      <c r="G238">
        <v>1412.9</v>
      </c>
      <c r="H238" s="77">
        <f t="shared" si="10"/>
        <v>-1.060520361991002E-3</v>
      </c>
      <c r="I238">
        <f t="shared" si="11"/>
        <v>0</v>
      </c>
    </row>
    <row r="239" spans="1:9" x14ac:dyDescent="0.3">
      <c r="A239" s="1">
        <v>39058</v>
      </c>
      <c r="B239">
        <v>1412.86</v>
      </c>
      <c r="C239">
        <v>1418.27</v>
      </c>
      <c r="D239">
        <v>1406.8</v>
      </c>
      <c r="E239">
        <v>1407.29</v>
      </c>
      <c r="F239">
        <v>2743150000</v>
      </c>
      <c r="G239">
        <v>1407.29</v>
      </c>
      <c r="H239" s="77">
        <f t="shared" si="10"/>
        <v>-3.942358053876438E-3</v>
      </c>
      <c r="I239">
        <f t="shared" si="11"/>
        <v>0</v>
      </c>
    </row>
    <row r="240" spans="1:9" x14ac:dyDescent="0.3">
      <c r="A240" s="1">
        <v>39059</v>
      </c>
      <c r="B240">
        <v>1407.27</v>
      </c>
      <c r="C240">
        <v>1414.09</v>
      </c>
      <c r="D240">
        <v>1403.67</v>
      </c>
      <c r="E240">
        <v>1409.84</v>
      </c>
      <c r="F240">
        <v>2440460000</v>
      </c>
      <c r="G240">
        <v>1409.84</v>
      </c>
      <c r="H240" s="77">
        <f t="shared" si="10"/>
        <v>1.8262309293881618E-3</v>
      </c>
      <c r="I240">
        <f t="shared" si="11"/>
        <v>0</v>
      </c>
    </row>
    <row r="241" spans="1:9" x14ac:dyDescent="0.3">
      <c r="A241" s="1">
        <v>39062</v>
      </c>
      <c r="B241">
        <v>1409.81</v>
      </c>
      <c r="C241">
        <v>1415.6</v>
      </c>
      <c r="D241">
        <v>1408.56</v>
      </c>
      <c r="E241">
        <v>1413.04</v>
      </c>
      <c r="F241">
        <v>2289900000</v>
      </c>
      <c r="G241">
        <v>1413.04</v>
      </c>
      <c r="H241" s="77">
        <f t="shared" si="10"/>
        <v>2.2910888701315191E-3</v>
      </c>
      <c r="I241">
        <f t="shared" si="11"/>
        <v>0</v>
      </c>
    </row>
    <row r="242" spans="1:9" x14ac:dyDescent="0.3">
      <c r="A242" s="1">
        <v>39063</v>
      </c>
      <c r="B242">
        <v>1413</v>
      </c>
      <c r="C242">
        <v>1413.78</v>
      </c>
      <c r="D242">
        <v>1404.75</v>
      </c>
      <c r="E242">
        <v>1411.56</v>
      </c>
      <c r="F242">
        <v>2738170000</v>
      </c>
      <c r="G242">
        <v>1411.56</v>
      </c>
      <c r="H242" s="77">
        <f t="shared" si="10"/>
        <v>-1.0191082802548657E-3</v>
      </c>
      <c r="I242">
        <f t="shared" si="11"/>
        <v>0</v>
      </c>
    </row>
    <row r="243" spans="1:9" x14ac:dyDescent="0.3">
      <c r="A243" s="1">
        <v>39064</v>
      </c>
      <c r="B243">
        <v>1411.32</v>
      </c>
      <c r="C243">
        <v>1416.64</v>
      </c>
      <c r="D243">
        <v>1411.05</v>
      </c>
      <c r="E243">
        <v>1413.21</v>
      </c>
      <c r="F243">
        <v>2552260000</v>
      </c>
      <c r="G243">
        <v>1413.21</v>
      </c>
      <c r="H243" s="77">
        <f t="shared" si="10"/>
        <v>1.3391718391293495E-3</v>
      </c>
      <c r="I243">
        <f t="shared" si="11"/>
        <v>0</v>
      </c>
    </row>
    <row r="244" spans="1:9" x14ac:dyDescent="0.3">
      <c r="A244" s="1">
        <v>39065</v>
      </c>
      <c r="B244">
        <v>1413.16</v>
      </c>
      <c r="C244">
        <v>1427.23</v>
      </c>
      <c r="D244">
        <v>1413.16</v>
      </c>
      <c r="E244">
        <v>1425.49</v>
      </c>
      <c r="F244">
        <v>2729700000</v>
      </c>
      <c r="G244">
        <v>1425.49</v>
      </c>
      <c r="H244" s="77">
        <f t="shared" si="10"/>
        <v>8.7251266664778449E-3</v>
      </c>
      <c r="I244">
        <f t="shared" si="11"/>
        <v>0</v>
      </c>
    </row>
    <row r="245" spans="1:9" x14ac:dyDescent="0.3">
      <c r="A245" s="1">
        <v>39066</v>
      </c>
      <c r="B245">
        <v>1425.48</v>
      </c>
      <c r="C245">
        <v>1431.63</v>
      </c>
      <c r="D245">
        <v>1425.48</v>
      </c>
      <c r="E245">
        <v>1427.09</v>
      </c>
      <c r="F245">
        <v>3229580000</v>
      </c>
      <c r="G245">
        <v>1427.09</v>
      </c>
      <c r="H245" s="77">
        <f t="shared" si="10"/>
        <v>1.1294441170692782E-3</v>
      </c>
      <c r="I245">
        <f t="shared" si="11"/>
        <v>0</v>
      </c>
    </row>
    <row r="246" spans="1:9" x14ac:dyDescent="0.3">
      <c r="A246" s="1">
        <v>39069</v>
      </c>
      <c r="B246">
        <v>1427.08</v>
      </c>
      <c r="C246">
        <v>1431.81</v>
      </c>
      <c r="D246">
        <v>1420.65</v>
      </c>
      <c r="E246">
        <v>1422.48</v>
      </c>
      <c r="F246">
        <v>2568140000</v>
      </c>
      <c r="G246">
        <v>1422.48</v>
      </c>
      <c r="H246" s="77">
        <f t="shared" si="10"/>
        <v>-3.223365193261718E-3</v>
      </c>
      <c r="I246">
        <f t="shared" si="11"/>
        <v>0</v>
      </c>
    </row>
    <row r="247" spans="1:9" x14ac:dyDescent="0.3">
      <c r="A247" s="1">
        <v>39070</v>
      </c>
      <c r="B247">
        <v>1422.42</v>
      </c>
      <c r="C247">
        <v>1428.3</v>
      </c>
      <c r="D247">
        <v>1414.88</v>
      </c>
      <c r="E247">
        <v>1425.55</v>
      </c>
      <c r="F247">
        <v>2717060000</v>
      </c>
      <c r="G247">
        <v>1425.55</v>
      </c>
      <c r="H247" s="77">
        <f t="shared" si="10"/>
        <v>2.2004752464108712E-3</v>
      </c>
      <c r="I247">
        <f t="shared" si="11"/>
        <v>0</v>
      </c>
    </row>
    <row r="248" spans="1:9" x14ac:dyDescent="0.3">
      <c r="A248" s="1">
        <v>39071</v>
      </c>
      <c r="B248">
        <v>1425.51</v>
      </c>
      <c r="C248">
        <v>1429.05</v>
      </c>
      <c r="D248">
        <v>1423.51</v>
      </c>
      <c r="E248">
        <v>1423.53</v>
      </c>
      <c r="F248">
        <v>2387630000</v>
      </c>
      <c r="G248">
        <v>1423.53</v>
      </c>
      <c r="H248" s="77">
        <f t="shared" si="10"/>
        <v>-1.3889765768041462E-3</v>
      </c>
      <c r="I248">
        <f t="shared" si="11"/>
        <v>0</v>
      </c>
    </row>
    <row r="249" spans="1:9" x14ac:dyDescent="0.3">
      <c r="A249" s="1">
        <v>39072</v>
      </c>
      <c r="B249">
        <v>1423.2</v>
      </c>
      <c r="C249">
        <v>1426.4</v>
      </c>
      <c r="D249">
        <v>1415.9</v>
      </c>
      <c r="E249">
        <v>1418.3</v>
      </c>
      <c r="F249">
        <v>2322410000</v>
      </c>
      <c r="G249">
        <v>1418.3</v>
      </c>
      <c r="H249" s="77">
        <f t="shared" si="10"/>
        <v>-3.4429454749860255E-3</v>
      </c>
      <c r="I249">
        <f t="shared" si="11"/>
        <v>0</v>
      </c>
    </row>
    <row r="250" spans="1:9" x14ac:dyDescent="0.3">
      <c r="A250" s="1">
        <v>39073</v>
      </c>
      <c r="B250">
        <v>1418.1</v>
      </c>
      <c r="C250">
        <v>1418.82</v>
      </c>
      <c r="D250">
        <v>1410.28</v>
      </c>
      <c r="E250">
        <v>1410.76</v>
      </c>
      <c r="F250">
        <v>1647590000</v>
      </c>
      <c r="G250">
        <v>1410.76</v>
      </c>
      <c r="H250" s="77">
        <f t="shared" si="10"/>
        <v>-5.1759396375431477E-3</v>
      </c>
      <c r="I250">
        <f t="shared" si="11"/>
        <v>0</v>
      </c>
    </row>
    <row r="251" spans="1:9" x14ac:dyDescent="0.3">
      <c r="A251" s="1">
        <v>39077</v>
      </c>
      <c r="B251">
        <v>1410.75</v>
      </c>
      <c r="C251">
        <v>1417.91</v>
      </c>
      <c r="D251">
        <v>1410.45</v>
      </c>
      <c r="E251">
        <v>1416.9</v>
      </c>
      <c r="F251">
        <v>1310310000</v>
      </c>
      <c r="G251">
        <v>1416.9</v>
      </c>
      <c r="H251" s="77">
        <f t="shared" si="10"/>
        <v>4.3593833067518961E-3</v>
      </c>
      <c r="I251">
        <f t="shared" si="11"/>
        <v>0</v>
      </c>
    </row>
    <row r="252" spans="1:9" x14ac:dyDescent="0.3">
      <c r="A252" s="1">
        <v>39078</v>
      </c>
      <c r="B252">
        <v>1416.63</v>
      </c>
      <c r="C252">
        <v>1427.72</v>
      </c>
      <c r="D252">
        <v>1416.63</v>
      </c>
      <c r="E252">
        <v>1426.84</v>
      </c>
      <c r="F252">
        <v>1667370000</v>
      </c>
      <c r="G252">
        <v>1426.84</v>
      </c>
      <c r="H252" s="77">
        <f t="shared" si="10"/>
        <v>7.2072453639975276E-3</v>
      </c>
      <c r="I252">
        <f t="shared" si="11"/>
        <v>0</v>
      </c>
    </row>
    <row r="253" spans="1:9" x14ac:dyDescent="0.3">
      <c r="A253" s="1">
        <v>39079</v>
      </c>
      <c r="B253">
        <v>1426.77</v>
      </c>
      <c r="C253">
        <v>1427.26</v>
      </c>
      <c r="D253">
        <v>1422.05</v>
      </c>
      <c r="E253">
        <v>1424.73</v>
      </c>
      <c r="F253">
        <v>1508570000</v>
      </c>
      <c r="G253">
        <v>1424.73</v>
      </c>
      <c r="H253" s="77">
        <f t="shared" si="10"/>
        <v>-1.4298029815597024E-3</v>
      </c>
      <c r="I253">
        <f t="shared" si="11"/>
        <v>0</v>
      </c>
    </row>
    <row r="254" spans="1:9" x14ac:dyDescent="0.3">
      <c r="A254" s="1">
        <v>39080</v>
      </c>
      <c r="B254">
        <v>1424.71</v>
      </c>
      <c r="C254">
        <v>1427</v>
      </c>
      <c r="D254">
        <v>1416.84</v>
      </c>
      <c r="E254">
        <v>1418.3</v>
      </c>
      <c r="F254">
        <v>1678200000</v>
      </c>
      <c r="G254">
        <v>1418.3</v>
      </c>
      <c r="H254" s="77">
        <f t="shared" si="10"/>
        <v>-4.4991612328123542E-3</v>
      </c>
      <c r="I254">
        <f t="shared" si="11"/>
        <v>12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252"/>
  <sheetViews>
    <sheetView topLeftCell="E1" workbookViewId="0">
      <selection activeCell="O22" sqref="O22"/>
    </sheetView>
  </sheetViews>
  <sheetFormatPr defaultRowHeight="14.4" x14ac:dyDescent="0.3"/>
  <cols>
    <col min="1" max="1" width="11.33203125" style="56" bestFit="1" customWidth="1"/>
    <col min="2" max="13" width="9.109375" style="56"/>
    <col min="18" max="18" width="10.88671875" bestFit="1" customWidth="1"/>
  </cols>
  <sheetData>
    <row r="1" spans="1:24" s="22" customFormat="1" x14ac:dyDescent="0.3">
      <c r="A1" s="52" t="s">
        <v>9</v>
      </c>
      <c r="B1" s="52" t="s">
        <v>418</v>
      </c>
      <c r="C1" s="52" t="s">
        <v>419</v>
      </c>
      <c r="D1" s="52" t="s">
        <v>420</v>
      </c>
      <c r="E1" s="52" t="s">
        <v>421</v>
      </c>
      <c r="F1" s="52" t="s">
        <v>422</v>
      </c>
      <c r="G1" s="52" t="s">
        <v>423</v>
      </c>
      <c r="H1" s="52" t="s">
        <v>424</v>
      </c>
      <c r="I1" s="52" t="s">
        <v>425</v>
      </c>
      <c r="J1" s="52" t="s">
        <v>426</v>
      </c>
      <c r="K1" s="52" t="s">
        <v>427</v>
      </c>
      <c r="L1" s="52" t="s">
        <v>428</v>
      </c>
      <c r="M1" s="53" t="s">
        <v>392</v>
      </c>
      <c r="R1"/>
      <c r="S1">
        <v>30</v>
      </c>
      <c r="T1">
        <v>90</v>
      </c>
      <c r="U1">
        <v>180</v>
      </c>
      <c r="V1">
        <v>360</v>
      </c>
    </row>
    <row r="2" spans="1:24" x14ac:dyDescent="0.3">
      <c r="A2" s="54">
        <v>38720</v>
      </c>
      <c r="B2" s="55">
        <v>4.05</v>
      </c>
      <c r="C2" s="55">
        <v>4.16</v>
      </c>
      <c r="D2" s="55">
        <v>4.4000000000000004</v>
      </c>
      <c r="E2" s="55">
        <v>4.38</v>
      </c>
      <c r="F2" s="55">
        <v>4.34</v>
      </c>
      <c r="G2" s="55">
        <v>4.3</v>
      </c>
      <c r="H2" s="55">
        <v>4.3</v>
      </c>
      <c r="I2" s="55">
        <v>4.32</v>
      </c>
      <c r="J2" s="55">
        <v>4.37</v>
      </c>
      <c r="K2" s="55">
        <v>4.62</v>
      </c>
      <c r="L2" s="55" t="s">
        <v>323</v>
      </c>
      <c r="M2" s="56">
        <f>IF(ISBLANK(A3),MONTH(A2),IF(MONTH(A3)-MONTH(A2)=1,MONTH(A2),0))</f>
        <v>0</v>
      </c>
      <c r="Q2" s="22"/>
      <c r="W2" s="22"/>
      <c r="X2" s="22"/>
    </row>
    <row r="3" spans="1:24" x14ac:dyDescent="0.3">
      <c r="A3" s="57">
        <v>38721</v>
      </c>
      <c r="B3" s="58">
        <v>4.03</v>
      </c>
      <c r="C3" s="58">
        <v>4.1900000000000004</v>
      </c>
      <c r="D3" s="58">
        <v>4.37</v>
      </c>
      <c r="E3" s="58">
        <v>4.3499999999999996</v>
      </c>
      <c r="F3" s="58">
        <v>4.3099999999999996</v>
      </c>
      <c r="G3" s="58">
        <v>4.28</v>
      </c>
      <c r="H3" s="58">
        <v>4.28</v>
      </c>
      <c r="I3" s="58">
        <v>4.3099999999999996</v>
      </c>
      <c r="J3" s="58">
        <v>4.3600000000000003</v>
      </c>
      <c r="K3" s="58">
        <v>4.5999999999999996</v>
      </c>
      <c r="L3" s="58" t="s">
        <v>323</v>
      </c>
      <c r="M3" s="56">
        <f t="shared" ref="M3:M66" si="0">IF(ISBLANK(A4),MONTH(A3),IF(MONTH(A4)-MONTH(A3)=1,MONTH(A3),0))</f>
        <v>0</v>
      </c>
      <c r="Q3" s="22"/>
      <c r="W3" s="22"/>
      <c r="X3" s="22"/>
    </row>
    <row r="4" spans="1:24" x14ac:dyDescent="0.3">
      <c r="A4" s="54">
        <v>38722</v>
      </c>
      <c r="B4" s="55">
        <v>4.05</v>
      </c>
      <c r="C4" s="55">
        <v>4.2</v>
      </c>
      <c r="D4" s="55">
        <v>4.37</v>
      </c>
      <c r="E4" s="55">
        <v>4.3600000000000003</v>
      </c>
      <c r="F4" s="55">
        <v>4.32</v>
      </c>
      <c r="G4" s="55">
        <v>4.29</v>
      </c>
      <c r="H4" s="55">
        <v>4.29</v>
      </c>
      <c r="I4" s="55">
        <v>4.3099999999999996</v>
      </c>
      <c r="J4" s="55">
        <v>4.3600000000000003</v>
      </c>
      <c r="K4" s="55">
        <v>4.6100000000000003</v>
      </c>
      <c r="L4" s="55" t="s">
        <v>323</v>
      </c>
      <c r="M4" s="56">
        <f t="shared" si="0"/>
        <v>0</v>
      </c>
      <c r="Q4" s="22"/>
      <c r="W4" s="22"/>
      <c r="X4" s="22"/>
    </row>
    <row r="5" spans="1:24" x14ac:dyDescent="0.3">
      <c r="A5" s="57">
        <v>38723</v>
      </c>
      <c r="B5" s="58">
        <v>4.0599999999999996</v>
      </c>
      <c r="C5" s="58">
        <v>4.22</v>
      </c>
      <c r="D5" s="58">
        <v>4.3899999999999997</v>
      </c>
      <c r="E5" s="58">
        <v>4.38</v>
      </c>
      <c r="F5" s="58">
        <v>4.3600000000000003</v>
      </c>
      <c r="G5" s="58">
        <v>4.32</v>
      </c>
      <c r="H5" s="58">
        <v>4.32</v>
      </c>
      <c r="I5" s="58">
        <v>4.33</v>
      </c>
      <c r="J5" s="58">
        <v>4.38</v>
      </c>
      <c r="K5" s="58">
        <v>4.63</v>
      </c>
      <c r="L5" s="58" t="s">
        <v>323</v>
      </c>
      <c r="M5" s="56">
        <f t="shared" si="0"/>
        <v>0</v>
      </c>
      <c r="Q5">
        <v>31</v>
      </c>
      <c r="W5" s="22"/>
      <c r="X5" s="22"/>
    </row>
    <row r="6" spans="1:24" x14ac:dyDescent="0.3">
      <c r="A6" s="54">
        <v>38726</v>
      </c>
      <c r="B6" s="55">
        <v>4.09</v>
      </c>
      <c r="C6" s="55">
        <v>4.2300000000000004</v>
      </c>
      <c r="D6" s="55">
        <v>4.4000000000000004</v>
      </c>
      <c r="E6" s="55">
        <v>4.3899999999999997</v>
      </c>
      <c r="F6" s="55">
        <v>4.3600000000000003</v>
      </c>
      <c r="G6" s="55">
        <v>4.32</v>
      </c>
      <c r="H6" s="55">
        <v>4.32</v>
      </c>
      <c r="I6" s="55">
        <v>4.34</v>
      </c>
      <c r="J6" s="55">
        <v>4.38</v>
      </c>
      <c r="K6" s="55">
        <v>4.63</v>
      </c>
      <c r="L6" s="55" t="s">
        <v>323</v>
      </c>
      <c r="M6" s="56">
        <f t="shared" si="0"/>
        <v>0</v>
      </c>
      <c r="Q6">
        <v>28</v>
      </c>
      <c r="W6" s="22"/>
      <c r="X6" s="22"/>
    </row>
    <row r="7" spans="1:24" x14ac:dyDescent="0.3">
      <c r="A7" s="57">
        <v>38727</v>
      </c>
      <c r="B7" s="58">
        <v>4.1500000000000004</v>
      </c>
      <c r="C7" s="58">
        <v>4.29</v>
      </c>
      <c r="D7" s="58">
        <v>4.42</v>
      </c>
      <c r="E7" s="58">
        <v>4.42</v>
      </c>
      <c r="F7" s="58">
        <v>4.41</v>
      </c>
      <c r="G7" s="58">
        <v>4.3600000000000003</v>
      </c>
      <c r="H7" s="58">
        <v>4.3600000000000003</v>
      </c>
      <c r="I7" s="58">
        <v>4.38</v>
      </c>
      <c r="J7" s="58">
        <v>4.43</v>
      </c>
      <c r="K7" s="58">
        <v>4.68</v>
      </c>
      <c r="L7" s="58" t="s">
        <v>323</v>
      </c>
      <c r="M7" s="56">
        <f t="shared" si="0"/>
        <v>0</v>
      </c>
      <c r="Q7">
        <v>31</v>
      </c>
      <c r="X7" s="7"/>
    </row>
    <row r="8" spans="1:24" x14ac:dyDescent="0.3">
      <c r="A8" s="54">
        <v>38728</v>
      </c>
      <c r="B8" s="55">
        <v>4.16</v>
      </c>
      <c r="C8" s="55">
        <v>4.3</v>
      </c>
      <c r="D8" s="55">
        <v>4.45</v>
      </c>
      <c r="E8" s="55">
        <v>4.4400000000000004</v>
      </c>
      <c r="F8" s="55">
        <v>4.4400000000000004</v>
      </c>
      <c r="G8" s="55">
        <v>4.3899999999999997</v>
      </c>
      <c r="H8" s="55">
        <v>4.3899999999999997</v>
      </c>
      <c r="I8" s="55">
        <v>4.41</v>
      </c>
      <c r="J8" s="55">
        <v>4.46</v>
      </c>
      <c r="K8" s="55">
        <v>4.7</v>
      </c>
      <c r="L8" s="55" t="s">
        <v>323</v>
      </c>
      <c r="M8" s="56">
        <f t="shared" si="0"/>
        <v>0</v>
      </c>
      <c r="Q8">
        <v>30</v>
      </c>
    </row>
    <row r="9" spans="1:24" x14ac:dyDescent="0.3">
      <c r="A9" s="57">
        <v>38729</v>
      </c>
      <c r="B9" s="58">
        <v>4.16</v>
      </c>
      <c r="C9" s="58">
        <v>4.32</v>
      </c>
      <c r="D9" s="58">
        <v>4.43</v>
      </c>
      <c r="E9" s="58">
        <v>4.42</v>
      </c>
      <c r="F9" s="58">
        <v>4.3899999999999997</v>
      </c>
      <c r="G9" s="58">
        <v>4.3499999999999996</v>
      </c>
      <c r="H9" s="58">
        <v>4.3499999999999996</v>
      </c>
      <c r="I9" s="58">
        <v>4.37</v>
      </c>
      <c r="J9" s="58">
        <v>4.42</v>
      </c>
      <c r="K9" s="58">
        <v>4.66</v>
      </c>
      <c r="L9" s="58" t="s">
        <v>323</v>
      </c>
      <c r="M9" s="56">
        <f t="shared" si="0"/>
        <v>0</v>
      </c>
      <c r="Q9">
        <v>31</v>
      </c>
    </row>
    <row r="10" spans="1:24" x14ac:dyDescent="0.3">
      <c r="A10" s="54">
        <v>38730</v>
      </c>
      <c r="B10" s="55">
        <v>4.13</v>
      </c>
      <c r="C10" s="55">
        <v>4.33</v>
      </c>
      <c r="D10" s="55">
        <v>4.43</v>
      </c>
      <c r="E10" s="55">
        <v>4.4000000000000004</v>
      </c>
      <c r="F10" s="55">
        <v>4.34</v>
      </c>
      <c r="G10" s="55">
        <v>4.29</v>
      </c>
      <c r="H10" s="55">
        <v>4.28</v>
      </c>
      <c r="I10" s="55">
        <v>4.3</v>
      </c>
      <c r="J10" s="55">
        <v>4.3600000000000003</v>
      </c>
      <c r="K10" s="55">
        <v>4.59</v>
      </c>
      <c r="L10" s="55" t="s">
        <v>323</v>
      </c>
      <c r="M10" s="56">
        <f t="shared" si="0"/>
        <v>0</v>
      </c>
      <c r="Q10">
        <v>30</v>
      </c>
    </row>
    <row r="11" spans="1:24" x14ac:dyDescent="0.3">
      <c r="A11" s="57">
        <v>38734</v>
      </c>
      <c r="B11" s="58">
        <v>4.1100000000000003</v>
      </c>
      <c r="C11" s="58">
        <v>4.38</v>
      </c>
      <c r="D11" s="58">
        <v>4.47</v>
      </c>
      <c r="E11" s="58">
        <v>4.42</v>
      </c>
      <c r="F11" s="58">
        <v>4.33</v>
      </c>
      <c r="G11" s="58">
        <v>4.28</v>
      </c>
      <c r="H11" s="58">
        <v>4.2699999999999996</v>
      </c>
      <c r="I11" s="58">
        <v>4.29</v>
      </c>
      <c r="J11" s="58">
        <v>4.34</v>
      </c>
      <c r="K11" s="58">
        <v>4.57</v>
      </c>
      <c r="L11" s="58" t="s">
        <v>323</v>
      </c>
      <c r="M11" s="56">
        <f t="shared" si="0"/>
        <v>0</v>
      </c>
      <c r="Q11">
        <v>31</v>
      </c>
    </row>
    <row r="12" spans="1:24" x14ac:dyDescent="0.3">
      <c r="A12" s="54">
        <v>38735</v>
      </c>
      <c r="B12" s="55">
        <v>4.04</v>
      </c>
      <c r="C12" s="55">
        <v>4.3499999999999996</v>
      </c>
      <c r="D12" s="55">
        <v>4.46</v>
      </c>
      <c r="E12" s="55">
        <v>4.42</v>
      </c>
      <c r="F12" s="55">
        <v>4.33</v>
      </c>
      <c r="G12" s="55">
        <v>4.29</v>
      </c>
      <c r="H12" s="55">
        <v>4.28</v>
      </c>
      <c r="I12" s="55">
        <v>4.3</v>
      </c>
      <c r="J12" s="55">
        <v>4.34</v>
      </c>
      <c r="K12" s="55">
        <v>4.58</v>
      </c>
      <c r="L12" s="55" t="s">
        <v>323</v>
      </c>
      <c r="M12" s="56">
        <f t="shared" si="0"/>
        <v>0</v>
      </c>
      <c r="Q12">
        <v>31</v>
      </c>
    </row>
    <row r="13" spans="1:24" x14ac:dyDescent="0.3">
      <c r="A13" s="57">
        <v>38736</v>
      </c>
      <c r="B13" s="58">
        <v>3.98</v>
      </c>
      <c r="C13" s="58">
        <v>4.3499999999999996</v>
      </c>
      <c r="D13" s="58">
        <v>4.47</v>
      </c>
      <c r="E13" s="58">
        <v>4.43</v>
      </c>
      <c r="F13" s="58">
        <v>4.37</v>
      </c>
      <c r="G13" s="58">
        <v>4.32</v>
      </c>
      <c r="H13" s="58">
        <v>4.3099999999999996</v>
      </c>
      <c r="I13" s="58">
        <v>4.33</v>
      </c>
      <c r="J13" s="58">
        <v>4.38</v>
      </c>
      <c r="K13" s="58">
        <v>4.6100000000000003</v>
      </c>
      <c r="L13" s="58" t="s">
        <v>323</v>
      </c>
      <c r="M13" s="56">
        <f t="shared" si="0"/>
        <v>0</v>
      </c>
      <c r="Q13">
        <v>30</v>
      </c>
    </row>
    <row r="14" spans="1:24" x14ac:dyDescent="0.3">
      <c r="A14" s="54">
        <v>38737</v>
      </c>
      <c r="B14" s="55">
        <v>3.95</v>
      </c>
      <c r="C14" s="55">
        <v>4.3499999999999996</v>
      </c>
      <c r="D14" s="55">
        <v>4.4800000000000004</v>
      </c>
      <c r="E14" s="55">
        <v>4.4400000000000004</v>
      </c>
      <c r="F14" s="55">
        <v>4.37</v>
      </c>
      <c r="G14" s="55">
        <v>4.32</v>
      </c>
      <c r="H14" s="55">
        <v>4.3099999999999996</v>
      </c>
      <c r="I14" s="55">
        <v>4.32</v>
      </c>
      <c r="J14" s="55">
        <v>4.37</v>
      </c>
      <c r="K14" s="55">
        <v>4.59</v>
      </c>
      <c r="L14" s="55" t="s">
        <v>323</v>
      </c>
      <c r="M14" s="56">
        <f t="shared" si="0"/>
        <v>0</v>
      </c>
      <c r="Q14">
        <v>31</v>
      </c>
    </row>
    <row r="15" spans="1:24" x14ac:dyDescent="0.3">
      <c r="A15" s="57">
        <v>38740</v>
      </c>
      <c r="B15" s="58">
        <v>3.98</v>
      </c>
      <c r="C15" s="58">
        <v>4.38</v>
      </c>
      <c r="D15" s="58">
        <v>4.5</v>
      </c>
      <c r="E15" s="58">
        <v>4.45</v>
      </c>
      <c r="F15" s="58">
        <v>4.3499999999999996</v>
      </c>
      <c r="G15" s="58">
        <v>4.3099999999999996</v>
      </c>
      <c r="H15" s="58">
        <v>4.3</v>
      </c>
      <c r="I15" s="58">
        <v>4.3099999999999996</v>
      </c>
      <c r="J15" s="58">
        <v>4.3600000000000003</v>
      </c>
      <c r="K15" s="58">
        <v>4.59</v>
      </c>
      <c r="L15" s="58" t="s">
        <v>323</v>
      </c>
      <c r="M15" s="56">
        <f t="shared" si="0"/>
        <v>0</v>
      </c>
      <c r="Q15">
        <v>30</v>
      </c>
    </row>
    <row r="16" spans="1:24" x14ac:dyDescent="0.3">
      <c r="A16" s="54">
        <v>38741</v>
      </c>
      <c r="B16" s="55">
        <v>4.24</v>
      </c>
      <c r="C16" s="55">
        <v>4.4000000000000004</v>
      </c>
      <c r="D16" s="55">
        <v>4.51</v>
      </c>
      <c r="E16" s="55">
        <v>4.46</v>
      </c>
      <c r="F16" s="55">
        <v>4.37</v>
      </c>
      <c r="G16" s="55">
        <v>4.33</v>
      </c>
      <c r="H16" s="55">
        <v>4.32</v>
      </c>
      <c r="I16" s="55">
        <v>4.34</v>
      </c>
      <c r="J16" s="55">
        <v>4.4000000000000004</v>
      </c>
      <c r="K16" s="55">
        <v>4.63</v>
      </c>
      <c r="L16" s="55" t="s">
        <v>323</v>
      </c>
      <c r="M16" s="56">
        <f t="shared" si="0"/>
        <v>0</v>
      </c>
      <c r="Q16">
        <v>31</v>
      </c>
      <c r="R16" s="22"/>
      <c r="S16" s="22" t="s">
        <v>418</v>
      </c>
      <c r="T16" s="22" t="s">
        <v>419</v>
      </c>
      <c r="U16" s="22" t="s">
        <v>420</v>
      </c>
      <c r="V16" s="22" t="s">
        <v>387</v>
      </c>
    </row>
    <row r="17" spans="1:22" x14ac:dyDescent="0.3">
      <c r="A17" s="57">
        <v>38742</v>
      </c>
      <c r="B17" s="58">
        <v>4.22</v>
      </c>
      <c r="C17" s="58">
        <v>4.42</v>
      </c>
      <c r="D17" s="58">
        <v>4.54</v>
      </c>
      <c r="E17" s="58">
        <v>4.51</v>
      </c>
      <c r="F17" s="58">
        <v>4.46</v>
      </c>
      <c r="G17" s="58">
        <v>4.41</v>
      </c>
      <c r="H17" s="58">
        <v>4.41</v>
      </c>
      <c r="I17" s="58">
        <v>4.43</v>
      </c>
      <c r="J17" s="58">
        <v>4.49</v>
      </c>
      <c r="K17" s="58">
        <v>4.72</v>
      </c>
      <c r="L17" s="58" t="s">
        <v>323</v>
      </c>
      <c r="M17" s="56">
        <f t="shared" si="0"/>
        <v>0</v>
      </c>
      <c r="Q17">
        <v>31</v>
      </c>
      <c r="R17" s="17">
        <v>38748</v>
      </c>
      <c r="S17" s="7">
        <f>INDEX(B$2:B$253,MATCH(MONTH($R17),$M$2:$M$253,0))/100*$Q17/365</f>
        <v>3.7115068493150686E-3</v>
      </c>
      <c r="T17" s="7">
        <f>INDEX(C$2:C$253,MATCH(MONTH($R17),$M$2:$M$253,0))/100*SUM($Q15:$Q17)/365</f>
        <v>1.1266849315068493E-2</v>
      </c>
      <c r="U17" s="7">
        <f>INDEX(D$2:D$253,MATCH(MONTH($R17),$M$2:$M$253,0))/100*SUM($Q12:$Q17)/365</f>
        <v>2.3138630136986298E-2</v>
      </c>
      <c r="V17" s="7">
        <f>INDEX(E$2:E$253,MATCH(MONTH($R17),$M$2:$M$253,0))/100*SUM($Q6:$Q17)/365</f>
        <v>4.5799999999999993E-2</v>
      </c>
    </row>
    <row r="18" spans="1:22" x14ac:dyDescent="0.3">
      <c r="A18" s="54">
        <v>38743</v>
      </c>
      <c r="B18" s="55">
        <v>4.17</v>
      </c>
      <c r="C18" s="55">
        <v>4.45</v>
      </c>
      <c r="D18" s="55">
        <v>4.54</v>
      </c>
      <c r="E18" s="55">
        <v>4.5199999999999996</v>
      </c>
      <c r="F18" s="55">
        <v>4.49</v>
      </c>
      <c r="G18" s="55">
        <v>4.45</v>
      </c>
      <c r="H18" s="55">
        <v>4.4400000000000004</v>
      </c>
      <c r="I18" s="55">
        <v>4.46</v>
      </c>
      <c r="J18" s="55">
        <v>4.53</v>
      </c>
      <c r="K18" s="55">
        <v>4.76</v>
      </c>
      <c r="L18" s="55" t="s">
        <v>323</v>
      </c>
      <c r="M18" s="56">
        <f t="shared" si="0"/>
        <v>0</v>
      </c>
      <c r="Q18">
        <v>28</v>
      </c>
      <c r="R18" s="17">
        <v>38776</v>
      </c>
      <c r="S18" s="7">
        <f t="shared" ref="S18:S28" si="1">INDEX(B$2:B$253,MATCH(MONTH($R18),$M$2:$M$253,0))/100*$Q18/365</f>
        <v>3.4290410958904105E-3</v>
      </c>
      <c r="T18" s="7">
        <f>INDEX(C$2:C$253,MATCH(MONTH($R18),$M$2:$M$253,0))/100*SUM($Q16:$Q18)/365</f>
        <v>1.1391780821917807E-2</v>
      </c>
      <c r="U18" s="7">
        <f t="shared" ref="U18:U28" si="2">INDEX(D$2:D$253,MATCH(MONTH($R18),$M$2:$M$253,0))/100*SUM($Q13:$Q18)/365</f>
        <v>2.3505205479452059E-2</v>
      </c>
      <c r="V18" s="7">
        <f t="shared" ref="V18:V28" si="3">INDEX(E$2:E$253,MATCH(MONTH($R18),$M$2:$M$253,0))/100*SUM($Q7:$Q18)/365</f>
        <v>4.7300000000000002E-2</v>
      </c>
    </row>
    <row r="19" spans="1:22" x14ac:dyDescent="0.3">
      <c r="A19" s="57">
        <v>38744</v>
      </c>
      <c r="B19" s="58">
        <v>4.1900000000000004</v>
      </c>
      <c r="C19" s="58">
        <v>4.45</v>
      </c>
      <c r="D19" s="58">
        <v>4.55</v>
      </c>
      <c r="E19" s="58">
        <v>4.54</v>
      </c>
      <c r="F19" s="58">
        <v>4.51</v>
      </c>
      <c r="G19" s="58">
        <v>4.46</v>
      </c>
      <c r="H19" s="58">
        <v>4.45</v>
      </c>
      <c r="I19" s="58">
        <v>4.47</v>
      </c>
      <c r="J19" s="58">
        <v>4.5199999999999996</v>
      </c>
      <c r="K19" s="58">
        <v>4.75</v>
      </c>
      <c r="L19" s="58" t="s">
        <v>323</v>
      </c>
      <c r="M19" s="56">
        <f t="shared" si="0"/>
        <v>0</v>
      </c>
      <c r="Q19">
        <v>31</v>
      </c>
      <c r="R19" s="17">
        <v>38807</v>
      </c>
      <c r="S19" s="7">
        <f t="shared" si="1"/>
        <v>3.9493150684931514E-3</v>
      </c>
      <c r="T19" s="7">
        <f t="shared" ref="T19:T28" si="4">INDEX(C$2:C$253,MATCH(MONTH($R19),$M$2:$M$253,0))/100*SUM($Q17:$Q19)/365</f>
        <v>1.1416438356164384E-2</v>
      </c>
      <c r="U19" s="7">
        <f t="shared" si="2"/>
        <v>2.3984109589041094E-2</v>
      </c>
      <c r="V19" s="7">
        <f t="shared" si="3"/>
        <v>4.82E-2</v>
      </c>
    </row>
    <row r="20" spans="1:22" x14ac:dyDescent="0.3">
      <c r="A20" s="54">
        <v>38747</v>
      </c>
      <c r="B20" s="55">
        <v>4.18</v>
      </c>
      <c r="C20" s="55">
        <v>4.4800000000000004</v>
      </c>
      <c r="D20" s="55">
        <v>4.62</v>
      </c>
      <c r="E20" s="55">
        <v>4.59</v>
      </c>
      <c r="F20" s="55">
        <v>4.5199999999999996</v>
      </c>
      <c r="G20" s="55">
        <v>4.47</v>
      </c>
      <c r="H20" s="55">
        <v>4.46</v>
      </c>
      <c r="I20" s="55">
        <v>4.49</v>
      </c>
      <c r="J20" s="55">
        <v>4.54</v>
      </c>
      <c r="K20" s="55">
        <v>4.7699999999999996</v>
      </c>
      <c r="L20" s="55" t="s">
        <v>323</v>
      </c>
      <c r="M20" s="56">
        <f t="shared" si="0"/>
        <v>0</v>
      </c>
      <c r="Q20">
        <v>30</v>
      </c>
      <c r="R20" s="17">
        <v>38837</v>
      </c>
      <c r="S20" s="7">
        <f t="shared" si="1"/>
        <v>3.7808219178082189E-3</v>
      </c>
      <c r="T20" s="7">
        <f t="shared" si="4"/>
        <v>1.1630958904109588E-2</v>
      </c>
      <c r="U20" s="7">
        <f t="shared" si="2"/>
        <v>2.4348219178082192E-2</v>
      </c>
      <c r="V20" s="7">
        <f t="shared" si="3"/>
        <v>4.9000000000000002E-2</v>
      </c>
    </row>
    <row r="21" spans="1:22" x14ac:dyDescent="0.3">
      <c r="A21" s="57">
        <v>38748</v>
      </c>
      <c r="B21" s="58">
        <v>4.37</v>
      </c>
      <c r="C21" s="58">
        <v>4.47</v>
      </c>
      <c r="D21" s="58">
        <v>4.59</v>
      </c>
      <c r="E21" s="58">
        <v>4.58</v>
      </c>
      <c r="F21" s="58">
        <v>4.54</v>
      </c>
      <c r="G21" s="58">
        <v>4.49</v>
      </c>
      <c r="H21" s="58">
        <v>4.47</v>
      </c>
      <c r="I21" s="58">
        <v>4.49</v>
      </c>
      <c r="J21" s="58">
        <v>4.53</v>
      </c>
      <c r="K21" s="58">
        <v>4.74</v>
      </c>
      <c r="L21" s="58" t="s">
        <v>323</v>
      </c>
      <c r="M21" s="56">
        <f t="shared" si="0"/>
        <v>1</v>
      </c>
      <c r="Q21">
        <v>31</v>
      </c>
      <c r="R21" s="17">
        <v>38868</v>
      </c>
      <c r="S21" s="7">
        <f t="shared" si="1"/>
        <v>4.0342465753424655E-3</v>
      </c>
      <c r="T21" s="7">
        <f t="shared" si="4"/>
        <v>1.2249863013698632E-2</v>
      </c>
      <c r="U21" s="7">
        <f t="shared" si="2"/>
        <v>2.533041095890411E-2</v>
      </c>
      <c r="V21" s="7">
        <f t="shared" si="3"/>
        <v>5.0700000000000002E-2</v>
      </c>
    </row>
    <row r="22" spans="1:22" x14ac:dyDescent="0.3">
      <c r="A22" s="54">
        <v>38749</v>
      </c>
      <c r="B22" s="55">
        <v>4.33</v>
      </c>
      <c r="C22" s="55">
        <v>4.47</v>
      </c>
      <c r="D22" s="55">
        <v>4.5999999999999996</v>
      </c>
      <c r="E22" s="55">
        <v>4.5999999999999996</v>
      </c>
      <c r="F22" s="55">
        <v>4.59</v>
      </c>
      <c r="G22" s="55">
        <v>4.54</v>
      </c>
      <c r="H22" s="55">
        <v>4.51</v>
      </c>
      <c r="I22" s="55">
        <v>4.5199999999999996</v>
      </c>
      <c r="J22" s="55">
        <v>4.57</v>
      </c>
      <c r="K22" s="55">
        <v>4.7699999999999996</v>
      </c>
      <c r="L22" s="55" t="s">
        <v>323</v>
      </c>
      <c r="M22" s="56">
        <f t="shared" si="0"/>
        <v>0</v>
      </c>
      <c r="Q22">
        <v>30</v>
      </c>
      <c r="R22" s="17">
        <v>38898</v>
      </c>
      <c r="S22" s="7">
        <f t="shared" si="1"/>
        <v>3.7315068493150687E-3</v>
      </c>
      <c r="T22" s="7">
        <f t="shared" si="4"/>
        <v>1.2490684931506849E-2</v>
      </c>
      <c r="U22" s="7">
        <f t="shared" si="2"/>
        <v>2.5984657534246579E-2</v>
      </c>
      <c r="V22" s="7">
        <f t="shared" si="3"/>
        <v>5.21E-2</v>
      </c>
    </row>
    <row r="23" spans="1:22" x14ac:dyDescent="0.3">
      <c r="A23" s="57">
        <v>38750</v>
      </c>
      <c r="B23" s="58">
        <v>4.32</v>
      </c>
      <c r="C23" s="58">
        <v>4.4800000000000004</v>
      </c>
      <c r="D23" s="58">
        <v>4.62</v>
      </c>
      <c r="E23" s="58">
        <v>4.6100000000000003</v>
      </c>
      <c r="F23" s="58">
        <v>4.59</v>
      </c>
      <c r="G23" s="58">
        <v>4.54</v>
      </c>
      <c r="H23" s="58">
        <v>4.51</v>
      </c>
      <c r="I23" s="58">
        <v>4.53</v>
      </c>
      <c r="J23" s="58">
        <v>4.57</v>
      </c>
      <c r="K23" s="58">
        <v>4.76</v>
      </c>
      <c r="L23" s="58" t="s">
        <v>323</v>
      </c>
      <c r="M23" s="56">
        <f t="shared" si="0"/>
        <v>0</v>
      </c>
      <c r="Q23">
        <v>31</v>
      </c>
      <c r="R23" s="17">
        <v>38929</v>
      </c>
      <c r="S23" s="7">
        <f t="shared" si="1"/>
        <v>4.2635616438356158E-3</v>
      </c>
      <c r="T23" s="7">
        <f t="shared" si="4"/>
        <v>1.2854794520547943E-2</v>
      </c>
      <c r="U23" s="7">
        <f t="shared" si="2"/>
        <v>2.5687123287671233E-2</v>
      </c>
      <c r="V23" s="7">
        <f t="shared" si="3"/>
        <v>5.1100000000000007E-2</v>
      </c>
    </row>
    <row r="24" spans="1:22" x14ac:dyDescent="0.3">
      <c r="A24" s="54">
        <v>38751</v>
      </c>
      <c r="B24" s="55">
        <v>4.3099999999999996</v>
      </c>
      <c r="C24" s="55">
        <v>4.4800000000000004</v>
      </c>
      <c r="D24" s="55">
        <v>4.63</v>
      </c>
      <c r="E24" s="55">
        <v>4.62</v>
      </c>
      <c r="F24" s="55">
        <v>4.59</v>
      </c>
      <c r="G24" s="55">
        <v>4.54</v>
      </c>
      <c r="H24" s="55">
        <v>4.5</v>
      </c>
      <c r="I24" s="55">
        <v>4.51</v>
      </c>
      <c r="J24" s="55">
        <v>4.54</v>
      </c>
      <c r="K24" s="55">
        <v>4.7</v>
      </c>
      <c r="L24" s="55" t="s">
        <v>323</v>
      </c>
      <c r="M24" s="56">
        <f t="shared" si="0"/>
        <v>0</v>
      </c>
      <c r="Q24">
        <v>31</v>
      </c>
      <c r="R24" s="17">
        <v>38960</v>
      </c>
      <c r="S24" s="7">
        <f t="shared" si="1"/>
        <v>4.3484931506849317E-3</v>
      </c>
      <c r="T24" s="7">
        <f t="shared" si="4"/>
        <v>1.272876712328767E-2</v>
      </c>
      <c r="U24" s="7">
        <f t="shared" si="2"/>
        <v>2.5760000000000005E-2</v>
      </c>
      <c r="V24" s="7">
        <f t="shared" si="3"/>
        <v>5.0099999999999999E-2</v>
      </c>
    </row>
    <row r="25" spans="1:22" x14ac:dyDescent="0.3">
      <c r="A25" s="57">
        <v>38754</v>
      </c>
      <c r="B25" s="58">
        <v>4.32</v>
      </c>
      <c r="C25" s="58">
        <v>4.4800000000000004</v>
      </c>
      <c r="D25" s="58">
        <v>4.68</v>
      </c>
      <c r="E25" s="58">
        <v>4.66</v>
      </c>
      <c r="F25" s="58">
        <v>4.62</v>
      </c>
      <c r="G25" s="58">
        <v>4.57</v>
      </c>
      <c r="H25" s="58">
        <v>4.51</v>
      </c>
      <c r="I25" s="58">
        <v>4.5199999999999996</v>
      </c>
      <c r="J25" s="58">
        <v>4.55</v>
      </c>
      <c r="K25" s="58">
        <v>4.6900000000000004</v>
      </c>
      <c r="L25" s="58" t="s">
        <v>323</v>
      </c>
      <c r="M25" s="56">
        <f t="shared" si="0"/>
        <v>0</v>
      </c>
      <c r="Q25">
        <v>30</v>
      </c>
      <c r="R25" s="17">
        <v>38990</v>
      </c>
      <c r="S25" s="7">
        <f t="shared" si="1"/>
        <v>3.7808219178082189E-3</v>
      </c>
      <c r="T25" s="7">
        <f t="shared" si="4"/>
        <v>1.2325479452054795E-2</v>
      </c>
      <c r="U25" s="7">
        <f t="shared" si="2"/>
        <v>2.5168767123287666E-2</v>
      </c>
      <c r="V25" s="7">
        <f t="shared" si="3"/>
        <v>4.9100000000000005E-2</v>
      </c>
    </row>
    <row r="26" spans="1:22" x14ac:dyDescent="0.3">
      <c r="A26" s="54">
        <v>38755</v>
      </c>
      <c r="B26" s="55">
        <v>4.33</v>
      </c>
      <c r="C26" s="55">
        <v>4.49</v>
      </c>
      <c r="D26" s="55">
        <v>4.67</v>
      </c>
      <c r="E26" s="55">
        <v>4.6500000000000004</v>
      </c>
      <c r="F26" s="55">
        <v>4.6100000000000003</v>
      </c>
      <c r="G26" s="55">
        <v>4.57</v>
      </c>
      <c r="H26" s="55">
        <v>4.5199999999999996</v>
      </c>
      <c r="I26" s="55">
        <v>4.54</v>
      </c>
      <c r="J26" s="55">
        <v>4.57</v>
      </c>
      <c r="K26" s="55">
        <v>4.7300000000000004</v>
      </c>
      <c r="L26" s="55" t="s">
        <v>323</v>
      </c>
      <c r="M26" s="56">
        <f t="shared" si="0"/>
        <v>0</v>
      </c>
      <c r="Q26">
        <v>31</v>
      </c>
      <c r="R26" s="17">
        <v>39021</v>
      </c>
      <c r="S26" s="7">
        <f t="shared" si="1"/>
        <v>4.3994520547945204E-3</v>
      </c>
      <c r="T26" s="7">
        <f t="shared" si="4"/>
        <v>1.2804383561643835E-2</v>
      </c>
      <c r="U26" s="7">
        <f t="shared" si="2"/>
        <v>2.5860821917808217E-2</v>
      </c>
      <c r="V26" s="7">
        <f t="shared" si="3"/>
        <v>4.99E-2</v>
      </c>
    </row>
    <row r="27" spans="1:22" x14ac:dyDescent="0.3">
      <c r="A27" s="57">
        <v>38756</v>
      </c>
      <c r="B27" s="58">
        <v>4.34</v>
      </c>
      <c r="C27" s="58">
        <v>4.5</v>
      </c>
      <c r="D27" s="58">
        <v>4.67</v>
      </c>
      <c r="E27" s="58">
        <v>4.66</v>
      </c>
      <c r="F27" s="58">
        <v>4.6399999999999997</v>
      </c>
      <c r="G27" s="58">
        <v>4.6100000000000003</v>
      </c>
      <c r="H27" s="58">
        <v>4.55</v>
      </c>
      <c r="I27" s="58">
        <v>4.55</v>
      </c>
      <c r="J27" s="58">
        <v>4.5599999999999996</v>
      </c>
      <c r="K27" s="58">
        <v>4.75</v>
      </c>
      <c r="L27" s="58" t="s">
        <v>323</v>
      </c>
      <c r="M27" s="56">
        <f t="shared" si="0"/>
        <v>0</v>
      </c>
      <c r="Q27">
        <v>30</v>
      </c>
      <c r="R27" s="17">
        <v>39051</v>
      </c>
      <c r="S27" s="7">
        <f t="shared" si="1"/>
        <v>4.2904109589041095E-3</v>
      </c>
      <c r="T27" s="7">
        <f t="shared" si="4"/>
        <v>1.2540547945205481E-2</v>
      </c>
      <c r="U27" s="7">
        <f t="shared" si="2"/>
        <v>2.5569863013698631E-2</v>
      </c>
      <c r="V27" s="7">
        <f t="shared" si="3"/>
        <v>4.9400000000000006E-2</v>
      </c>
    </row>
    <row r="28" spans="1:22" x14ac:dyDescent="0.3">
      <c r="A28" s="54">
        <v>38757</v>
      </c>
      <c r="B28" s="55">
        <v>4.32</v>
      </c>
      <c r="C28" s="55">
        <v>4.5199999999999996</v>
      </c>
      <c r="D28" s="55">
        <v>4.67</v>
      </c>
      <c r="E28" s="55">
        <v>4.66</v>
      </c>
      <c r="F28" s="55">
        <v>4.66</v>
      </c>
      <c r="G28" s="55">
        <v>4.62</v>
      </c>
      <c r="H28" s="55">
        <v>4.55</v>
      </c>
      <c r="I28" s="55">
        <v>4.55</v>
      </c>
      <c r="J28" s="55">
        <v>4.54</v>
      </c>
      <c r="K28" s="55">
        <v>4.72</v>
      </c>
      <c r="L28" s="55">
        <v>4.51</v>
      </c>
      <c r="M28" s="56">
        <f t="shared" si="0"/>
        <v>0</v>
      </c>
      <c r="Q28">
        <v>31</v>
      </c>
      <c r="R28" s="17">
        <v>39082</v>
      </c>
      <c r="S28" s="7">
        <f t="shared" si="1"/>
        <v>4.0342465753424655E-3</v>
      </c>
      <c r="T28" s="7">
        <f t="shared" si="4"/>
        <v>1.2653150684931506E-2</v>
      </c>
      <c r="U28" s="7">
        <f t="shared" si="2"/>
        <v>2.5659178082191782E-2</v>
      </c>
      <c r="V28" s="7">
        <f t="shared" si="3"/>
        <v>0.05</v>
      </c>
    </row>
    <row r="29" spans="1:22" x14ac:dyDescent="0.3">
      <c r="A29" s="57">
        <v>38758</v>
      </c>
      <c r="B29" s="58">
        <v>4.3600000000000003</v>
      </c>
      <c r="C29" s="58">
        <v>4.53</v>
      </c>
      <c r="D29" s="58">
        <v>4.7</v>
      </c>
      <c r="E29" s="58">
        <v>4.7</v>
      </c>
      <c r="F29" s="58">
        <v>4.6900000000000004</v>
      </c>
      <c r="G29" s="58">
        <v>4.67</v>
      </c>
      <c r="H29" s="58">
        <v>4.59</v>
      </c>
      <c r="I29" s="58">
        <v>4.59</v>
      </c>
      <c r="J29" s="58">
        <v>4.59</v>
      </c>
      <c r="K29" s="58">
        <v>4.76</v>
      </c>
      <c r="L29" s="58">
        <v>4.55</v>
      </c>
      <c r="M29" s="56">
        <f t="shared" si="0"/>
        <v>0</v>
      </c>
    </row>
    <row r="30" spans="1:22" x14ac:dyDescent="0.3">
      <c r="A30" s="54">
        <v>38761</v>
      </c>
      <c r="B30" s="55">
        <v>4.38</v>
      </c>
      <c r="C30" s="55">
        <v>4.55</v>
      </c>
      <c r="D30" s="55">
        <v>4.71</v>
      </c>
      <c r="E30" s="55">
        <v>4.7</v>
      </c>
      <c r="F30" s="55">
        <v>4.68</v>
      </c>
      <c r="G30" s="55">
        <v>4.66</v>
      </c>
      <c r="H30" s="55">
        <v>4.58</v>
      </c>
      <c r="I30" s="55">
        <v>4.58</v>
      </c>
      <c r="J30" s="55">
        <v>4.58</v>
      </c>
      <c r="K30" s="55">
        <v>4.76</v>
      </c>
      <c r="L30" s="55">
        <v>4.5599999999999996</v>
      </c>
      <c r="M30" s="56">
        <f t="shared" si="0"/>
        <v>0</v>
      </c>
    </row>
    <row r="31" spans="1:22" x14ac:dyDescent="0.3">
      <c r="A31" s="57">
        <v>38762</v>
      </c>
      <c r="B31" s="58">
        <v>4.42</v>
      </c>
      <c r="C31" s="58">
        <v>4.55</v>
      </c>
      <c r="D31" s="58">
        <v>4.72</v>
      </c>
      <c r="E31" s="58">
        <v>4.71</v>
      </c>
      <c r="F31" s="58">
        <v>4.6900000000000004</v>
      </c>
      <c r="G31" s="58">
        <v>4.68</v>
      </c>
      <c r="H31" s="58">
        <v>4.6100000000000003</v>
      </c>
      <c r="I31" s="58">
        <v>4.6100000000000003</v>
      </c>
      <c r="J31" s="58">
        <v>4.62</v>
      </c>
      <c r="K31" s="58">
        <v>4.8</v>
      </c>
      <c r="L31" s="58">
        <v>4.5999999999999996</v>
      </c>
      <c r="M31" s="56">
        <f t="shared" si="0"/>
        <v>0</v>
      </c>
    </row>
    <row r="32" spans="1:22" x14ac:dyDescent="0.3">
      <c r="A32" s="54">
        <v>38763</v>
      </c>
      <c r="B32" s="55">
        <v>4.3899999999999997</v>
      </c>
      <c r="C32" s="55">
        <v>4.55</v>
      </c>
      <c r="D32" s="55">
        <v>4.7</v>
      </c>
      <c r="E32" s="55">
        <v>4.7</v>
      </c>
      <c r="F32" s="55">
        <v>4.71</v>
      </c>
      <c r="G32" s="55">
        <v>4.68</v>
      </c>
      <c r="H32" s="55">
        <v>4.5999999999999996</v>
      </c>
      <c r="I32" s="55">
        <v>4.5999999999999996</v>
      </c>
      <c r="J32" s="55">
        <v>4.6100000000000003</v>
      </c>
      <c r="K32" s="55">
        <v>4.78</v>
      </c>
      <c r="L32" s="55">
        <v>4.58</v>
      </c>
      <c r="M32" s="56">
        <f t="shared" si="0"/>
        <v>0</v>
      </c>
    </row>
    <row r="33" spans="1:13" x14ac:dyDescent="0.3">
      <c r="A33" s="57">
        <v>38764</v>
      </c>
      <c r="B33" s="58">
        <v>4.38</v>
      </c>
      <c r="C33" s="58">
        <v>4.55</v>
      </c>
      <c r="D33" s="58">
        <v>4.6900000000000004</v>
      </c>
      <c r="E33" s="58">
        <v>4.6900000000000004</v>
      </c>
      <c r="F33" s="58">
        <v>4.6900000000000004</v>
      </c>
      <c r="G33" s="58">
        <v>4.67</v>
      </c>
      <c r="H33" s="58">
        <v>4.59</v>
      </c>
      <c r="I33" s="58">
        <v>4.59</v>
      </c>
      <c r="J33" s="58">
        <v>4.59</v>
      </c>
      <c r="K33" s="58">
        <v>4.7699999999999996</v>
      </c>
      <c r="L33" s="58">
        <v>4.57</v>
      </c>
      <c r="M33" s="56">
        <f t="shared" si="0"/>
        <v>0</v>
      </c>
    </row>
    <row r="34" spans="1:13" x14ac:dyDescent="0.3">
      <c r="A34" s="54">
        <v>38765</v>
      </c>
      <c r="B34" s="55">
        <v>4.3899999999999997</v>
      </c>
      <c r="C34" s="55">
        <v>4.54</v>
      </c>
      <c r="D34" s="55">
        <v>4.6900000000000004</v>
      </c>
      <c r="E34" s="55">
        <v>4.68</v>
      </c>
      <c r="F34" s="55">
        <v>4.66</v>
      </c>
      <c r="G34" s="55">
        <v>4.6399999999999997</v>
      </c>
      <c r="H34" s="55">
        <v>4.55</v>
      </c>
      <c r="I34" s="55">
        <v>4.54</v>
      </c>
      <c r="J34" s="55">
        <v>4.54</v>
      </c>
      <c r="K34" s="55">
        <v>4.71</v>
      </c>
      <c r="L34" s="55">
        <v>4.51</v>
      </c>
      <c r="M34" s="56">
        <f t="shared" si="0"/>
        <v>0</v>
      </c>
    </row>
    <row r="35" spans="1:13" x14ac:dyDescent="0.3">
      <c r="A35" s="57">
        <v>38769</v>
      </c>
      <c r="B35" s="58">
        <v>4.42</v>
      </c>
      <c r="C35" s="58">
        <v>4.5599999999999996</v>
      </c>
      <c r="D35" s="58">
        <v>4.7300000000000004</v>
      </c>
      <c r="E35" s="58">
        <v>4.7300000000000004</v>
      </c>
      <c r="F35" s="58">
        <v>4.71</v>
      </c>
      <c r="G35" s="58">
        <v>4.68</v>
      </c>
      <c r="H35" s="58">
        <v>4.59</v>
      </c>
      <c r="I35" s="58">
        <v>4.58</v>
      </c>
      <c r="J35" s="58">
        <v>4.57</v>
      </c>
      <c r="K35" s="58">
        <v>4.72</v>
      </c>
      <c r="L35" s="58">
        <v>4.53</v>
      </c>
      <c r="M35" s="56">
        <f t="shared" si="0"/>
        <v>0</v>
      </c>
    </row>
    <row r="36" spans="1:13" x14ac:dyDescent="0.3">
      <c r="A36" s="54">
        <v>38770</v>
      </c>
      <c r="B36" s="55">
        <v>4.4400000000000004</v>
      </c>
      <c r="C36" s="55">
        <v>4.57</v>
      </c>
      <c r="D36" s="55">
        <v>4.7</v>
      </c>
      <c r="E36" s="55">
        <v>4.6900000000000004</v>
      </c>
      <c r="F36" s="55">
        <v>4.68</v>
      </c>
      <c r="G36" s="55">
        <v>4.66</v>
      </c>
      <c r="H36" s="55">
        <v>4.57</v>
      </c>
      <c r="I36" s="55">
        <v>4.55</v>
      </c>
      <c r="J36" s="55">
        <v>4.53</v>
      </c>
      <c r="K36" s="55">
        <v>4.68</v>
      </c>
      <c r="L36" s="55">
        <v>4.4800000000000004</v>
      </c>
      <c r="M36" s="56">
        <f t="shared" si="0"/>
        <v>0</v>
      </c>
    </row>
    <row r="37" spans="1:13" x14ac:dyDescent="0.3">
      <c r="A37" s="57">
        <v>38771</v>
      </c>
      <c r="B37" s="58">
        <v>4.4400000000000004</v>
      </c>
      <c r="C37" s="58">
        <v>4.59</v>
      </c>
      <c r="D37" s="58">
        <v>4.7300000000000004</v>
      </c>
      <c r="E37" s="58">
        <v>4.7300000000000004</v>
      </c>
      <c r="F37" s="58">
        <v>4.72</v>
      </c>
      <c r="G37" s="58">
        <v>4.7</v>
      </c>
      <c r="H37" s="58">
        <v>4.63</v>
      </c>
      <c r="I37" s="58">
        <v>4.58</v>
      </c>
      <c r="J37" s="58">
        <v>4.5599999999999996</v>
      </c>
      <c r="K37" s="58">
        <v>4.7</v>
      </c>
      <c r="L37" s="58">
        <v>4.51</v>
      </c>
      <c r="M37" s="56">
        <f t="shared" si="0"/>
        <v>0</v>
      </c>
    </row>
    <row r="38" spans="1:13" x14ac:dyDescent="0.3">
      <c r="A38" s="54">
        <v>38772</v>
      </c>
      <c r="B38" s="55">
        <v>4.45</v>
      </c>
      <c r="C38" s="55">
        <v>4.5999999999999996</v>
      </c>
      <c r="D38" s="55">
        <v>4.7300000000000004</v>
      </c>
      <c r="E38" s="55">
        <v>4.7300000000000004</v>
      </c>
      <c r="F38" s="55">
        <v>4.74</v>
      </c>
      <c r="G38" s="55">
        <v>4.7</v>
      </c>
      <c r="H38" s="55">
        <v>4.6399999999999997</v>
      </c>
      <c r="I38" s="55">
        <v>4.5999999999999996</v>
      </c>
      <c r="J38" s="55">
        <v>4.58</v>
      </c>
      <c r="K38" s="55">
        <v>4.71</v>
      </c>
      <c r="L38" s="55">
        <v>4.5199999999999996</v>
      </c>
      <c r="M38" s="56">
        <f t="shared" si="0"/>
        <v>0</v>
      </c>
    </row>
    <row r="39" spans="1:13" x14ac:dyDescent="0.3">
      <c r="A39" s="57">
        <v>38775</v>
      </c>
      <c r="B39" s="58">
        <v>4.4800000000000004</v>
      </c>
      <c r="C39" s="58">
        <v>4.62</v>
      </c>
      <c r="D39" s="58">
        <v>4.76</v>
      </c>
      <c r="E39" s="58">
        <v>4.76</v>
      </c>
      <c r="F39" s="58">
        <v>4.74</v>
      </c>
      <c r="G39" s="58">
        <v>4.71</v>
      </c>
      <c r="H39" s="58">
        <v>4.66</v>
      </c>
      <c r="I39" s="58">
        <v>4.6100000000000003</v>
      </c>
      <c r="J39" s="58">
        <v>4.59</v>
      </c>
      <c r="K39" s="58">
        <v>4.74</v>
      </c>
      <c r="L39" s="58">
        <v>4.55</v>
      </c>
      <c r="M39" s="56">
        <f t="shared" si="0"/>
        <v>0</v>
      </c>
    </row>
    <row r="40" spans="1:13" x14ac:dyDescent="0.3">
      <c r="A40" s="54">
        <v>38776</v>
      </c>
      <c r="B40" s="55">
        <v>4.47</v>
      </c>
      <c r="C40" s="55">
        <v>4.62</v>
      </c>
      <c r="D40" s="55">
        <v>4.74</v>
      </c>
      <c r="E40" s="55">
        <v>4.7300000000000004</v>
      </c>
      <c r="F40" s="55">
        <v>4.6900000000000004</v>
      </c>
      <c r="G40" s="55">
        <v>4.67</v>
      </c>
      <c r="H40" s="55">
        <v>4.6100000000000003</v>
      </c>
      <c r="I40" s="55">
        <v>4.57</v>
      </c>
      <c r="J40" s="55">
        <v>4.55</v>
      </c>
      <c r="K40" s="55">
        <v>4.7</v>
      </c>
      <c r="L40" s="55">
        <v>4.51</v>
      </c>
      <c r="M40" s="56">
        <f t="shared" si="0"/>
        <v>2</v>
      </c>
    </row>
    <row r="41" spans="1:13" x14ac:dyDescent="0.3">
      <c r="A41" s="57">
        <v>38777</v>
      </c>
      <c r="B41" s="58">
        <v>4.45</v>
      </c>
      <c r="C41" s="58">
        <v>4.5999999999999996</v>
      </c>
      <c r="D41" s="58">
        <v>4.75</v>
      </c>
      <c r="E41" s="58">
        <v>4.74</v>
      </c>
      <c r="F41" s="58">
        <v>4.71</v>
      </c>
      <c r="G41" s="58">
        <v>4.68</v>
      </c>
      <c r="H41" s="58">
        <v>4.63</v>
      </c>
      <c r="I41" s="58">
        <v>4.5999999999999996</v>
      </c>
      <c r="J41" s="58">
        <v>4.59</v>
      </c>
      <c r="K41" s="58">
        <v>4.74</v>
      </c>
      <c r="L41" s="58">
        <v>4.5599999999999996</v>
      </c>
      <c r="M41" s="56">
        <f t="shared" si="0"/>
        <v>0</v>
      </c>
    </row>
    <row r="42" spans="1:13" x14ac:dyDescent="0.3">
      <c r="A42" s="54">
        <v>38778</v>
      </c>
      <c r="B42" s="55">
        <v>4.45</v>
      </c>
      <c r="C42" s="55">
        <v>4.62</v>
      </c>
      <c r="D42" s="55">
        <v>4.75</v>
      </c>
      <c r="E42" s="55">
        <v>4.74</v>
      </c>
      <c r="F42" s="55">
        <v>4.72</v>
      </c>
      <c r="G42" s="55">
        <v>4.72</v>
      </c>
      <c r="H42" s="55">
        <v>4.68</v>
      </c>
      <c r="I42" s="55">
        <v>4.66</v>
      </c>
      <c r="J42" s="55">
        <v>4.6399999999999997</v>
      </c>
      <c r="K42" s="55">
        <v>4.8</v>
      </c>
      <c r="L42" s="55">
        <v>4.62</v>
      </c>
      <c r="M42" s="56">
        <f t="shared" si="0"/>
        <v>0</v>
      </c>
    </row>
    <row r="43" spans="1:13" x14ac:dyDescent="0.3">
      <c r="A43" s="57">
        <v>38779</v>
      </c>
      <c r="B43" s="58">
        <v>4.45</v>
      </c>
      <c r="C43" s="58">
        <v>4.62</v>
      </c>
      <c r="D43" s="58">
        <v>4.75</v>
      </c>
      <c r="E43" s="58">
        <v>4.75</v>
      </c>
      <c r="F43" s="58">
        <v>4.76</v>
      </c>
      <c r="G43" s="58">
        <v>4.75</v>
      </c>
      <c r="H43" s="58">
        <v>4.71</v>
      </c>
      <c r="I43" s="58">
        <v>4.6900000000000004</v>
      </c>
      <c r="J43" s="58">
        <v>4.68</v>
      </c>
      <c r="K43" s="58">
        <v>4.84</v>
      </c>
      <c r="L43" s="58">
        <v>4.66</v>
      </c>
      <c r="M43" s="56">
        <f t="shared" si="0"/>
        <v>0</v>
      </c>
    </row>
    <row r="44" spans="1:13" x14ac:dyDescent="0.3">
      <c r="A44" s="54">
        <v>38782</v>
      </c>
      <c r="B44" s="55">
        <v>4.4400000000000004</v>
      </c>
      <c r="C44" s="55">
        <v>4.5999999999999996</v>
      </c>
      <c r="D44" s="55">
        <v>4.7699999999999996</v>
      </c>
      <c r="E44" s="55">
        <v>4.7699999999999996</v>
      </c>
      <c r="F44" s="55">
        <v>4.7699999999999996</v>
      </c>
      <c r="G44" s="55">
        <v>4.7699999999999996</v>
      </c>
      <c r="H44" s="55">
        <v>4.76</v>
      </c>
      <c r="I44" s="55">
        <v>4.74</v>
      </c>
      <c r="J44" s="55">
        <v>4.74</v>
      </c>
      <c r="K44" s="55">
        <v>4.91</v>
      </c>
      <c r="L44" s="55">
        <v>4.72</v>
      </c>
      <c r="M44" s="56">
        <f t="shared" si="0"/>
        <v>0</v>
      </c>
    </row>
    <row r="45" spans="1:13" x14ac:dyDescent="0.3">
      <c r="A45" s="57">
        <v>38783</v>
      </c>
      <c r="B45" s="58">
        <v>4.47</v>
      </c>
      <c r="C45" s="58">
        <v>4.5999999999999996</v>
      </c>
      <c r="D45" s="58">
        <v>4.7699999999999996</v>
      </c>
      <c r="E45" s="58">
        <v>4.7699999999999996</v>
      </c>
      <c r="F45" s="58">
        <v>4.7699999999999996</v>
      </c>
      <c r="G45" s="58">
        <v>4.79</v>
      </c>
      <c r="H45" s="58">
        <v>4.76</v>
      </c>
      <c r="I45" s="58">
        <v>4.75</v>
      </c>
      <c r="J45" s="58">
        <v>4.74</v>
      </c>
      <c r="K45" s="58">
        <v>4.91</v>
      </c>
      <c r="L45" s="58">
        <v>4.72</v>
      </c>
      <c r="M45" s="56">
        <f t="shared" si="0"/>
        <v>0</v>
      </c>
    </row>
    <row r="46" spans="1:13" x14ac:dyDescent="0.3">
      <c r="A46" s="54">
        <v>38784</v>
      </c>
      <c r="B46" s="55">
        <v>4.45</v>
      </c>
      <c r="C46" s="55">
        <v>4.58</v>
      </c>
      <c r="D46" s="55">
        <v>4.7699999999999996</v>
      </c>
      <c r="E46" s="55">
        <v>4.76</v>
      </c>
      <c r="F46" s="55">
        <v>4.72</v>
      </c>
      <c r="G46" s="55">
        <v>4.7699999999999996</v>
      </c>
      <c r="H46" s="55">
        <v>4.75</v>
      </c>
      <c r="I46" s="55">
        <v>4.74</v>
      </c>
      <c r="J46" s="55">
        <v>4.7300000000000004</v>
      </c>
      <c r="K46" s="55">
        <v>4.91</v>
      </c>
      <c r="L46" s="55">
        <v>4.72</v>
      </c>
      <c r="M46" s="56">
        <f t="shared" si="0"/>
        <v>0</v>
      </c>
    </row>
    <row r="47" spans="1:13" x14ac:dyDescent="0.3">
      <c r="A47" s="57">
        <v>38785</v>
      </c>
      <c r="B47" s="58">
        <v>4.4400000000000004</v>
      </c>
      <c r="C47" s="58">
        <v>4.5999999999999996</v>
      </c>
      <c r="D47" s="58">
        <v>4.7699999999999996</v>
      </c>
      <c r="E47" s="58">
        <v>4.76</v>
      </c>
      <c r="F47" s="58">
        <v>4.72</v>
      </c>
      <c r="G47" s="58">
        <v>4.7699999999999996</v>
      </c>
      <c r="H47" s="58">
        <v>4.75</v>
      </c>
      <c r="I47" s="58">
        <v>4.74</v>
      </c>
      <c r="J47" s="58">
        <v>4.74</v>
      </c>
      <c r="K47" s="58">
        <v>4.91</v>
      </c>
      <c r="L47" s="58">
        <v>4.72</v>
      </c>
      <c r="M47" s="56">
        <f t="shared" si="0"/>
        <v>0</v>
      </c>
    </row>
    <row r="48" spans="1:13" x14ac:dyDescent="0.3">
      <c r="A48" s="54">
        <v>38786</v>
      </c>
      <c r="B48" s="55">
        <v>4.46</v>
      </c>
      <c r="C48" s="55">
        <v>4.62</v>
      </c>
      <c r="D48" s="55">
        <v>4.78</v>
      </c>
      <c r="E48" s="55">
        <v>4.7699999999999996</v>
      </c>
      <c r="F48" s="55">
        <v>4.74</v>
      </c>
      <c r="G48" s="55">
        <v>4.8</v>
      </c>
      <c r="H48" s="55">
        <v>4.7699999999999996</v>
      </c>
      <c r="I48" s="55">
        <v>4.76</v>
      </c>
      <c r="J48" s="55">
        <v>4.76</v>
      </c>
      <c r="K48" s="55">
        <v>4.93</v>
      </c>
      <c r="L48" s="55">
        <v>4.74</v>
      </c>
      <c r="M48" s="56">
        <f t="shared" si="0"/>
        <v>0</v>
      </c>
    </row>
    <row r="49" spans="1:13" x14ac:dyDescent="0.3">
      <c r="A49" s="57">
        <v>38789</v>
      </c>
      <c r="B49" s="58">
        <v>4.45</v>
      </c>
      <c r="C49" s="58">
        <v>4.6100000000000003</v>
      </c>
      <c r="D49" s="58">
        <v>4.83</v>
      </c>
      <c r="E49" s="58">
        <v>4.8</v>
      </c>
      <c r="F49" s="58">
        <v>4.74</v>
      </c>
      <c r="G49" s="58">
        <v>4.8099999999999996</v>
      </c>
      <c r="H49" s="58">
        <v>4.78</v>
      </c>
      <c r="I49" s="58">
        <v>4.78</v>
      </c>
      <c r="J49" s="58">
        <v>4.7699999999999996</v>
      </c>
      <c r="K49" s="58">
        <v>4.95</v>
      </c>
      <c r="L49" s="58">
        <v>4.7699999999999996</v>
      </c>
      <c r="M49" s="56">
        <f t="shared" si="0"/>
        <v>0</v>
      </c>
    </row>
    <row r="50" spans="1:13" x14ac:dyDescent="0.3">
      <c r="A50" s="54">
        <v>38790</v>
      </c>
      <c r="B50" s="55">
        <v>4.49</v>
      </c>
      <c r="C50" s="55">
        <v>4.59</v>
      </c>
      <c r="D50" s="55">
        <v>4.8</v>
      </c>
      <c r="E50" s="55">
        <v>4.75</v>
      </c>
      <c r="F50" s="55">
        <v>4.66</v>
      </c>
      <c r="G50" s="55">
        <v>4.72</v>
      </c>
      <c r="H50" s="55">
        <v>4.68</v>
      </c>
      <c r="I50" s="55">
        <v>4.6900000000000004</v>
      </c>
      <c r="J50" s="55">
        <v>4.71</v>
      </c>
      <c r="K50" s="55">
        <v>4.8899999999999997</v>
      </c>
      <c r="L50" s="55">
        <v>4.71</v>
      </c>
      <c r="M50" s="56">
        <f t="shared" si="0"/>
        <v>0</v>
      </c>
    </row>
    <row r="51" spans="1:13" x14ac:dyDescent="0.3">
      <c r="A51" s="57">
        <v>38791</v>
      </c>
      <c r="B51" s="58">
        <v>4.5</v>
      </c>
      <c r="C51" s="58">
        <v>4.63</v>
      </c>
      <c r="D51" s="58">
        <v>4.8099999999999996</v>
      </c>
      <c r="E51" s="58">
        <v>4.7699999999999996</v>
      </c>
      <c r="F51" s="58">
        <v>4.6900000000000004</v>
      </c>
      <c r="G51" s="58">
        <v>4.72</v>
      </c>
      <c r="H51" s="58">
        <v>4.6900000000000004</v>
      </c>
      <c r="I51" s="58">
        <v>4.7</v>
      </c>
      <c r="J51" s="58">
        <v>4.7300000000000004</v>
      </c>
      <c r="K51" s="58">
        <v>4.93</v>
      </c>
      <c r="L51" s="58">
        <v>4.75</v>
      </c>
      <c r="M51" s="56">
        <f t="shared" si="0"/>
        <v>0</v>
      </c>
    </row>
    <row r="52" spans="1:13" x14ac:dyDescent="0.3">
      <c r="A52" s="54">
        <v>38792</v>
      </c>
      <c r="B52" s="55">
        <v>4.49</v>
      </c>
      <c r="C52" s="55">
        <v>4.62</v>
      </c>
      <c r="D52" s="55">
        <v>4.7699999999999996</v>
      </c>
      <c r="E52" s="55">
        <v>4.72</v>
      </c>
      <c r="F52" s="55">
        <v>4.62</v>
      </c>
      <c r="G52" s="55">
        <v>4.62</v>
      </c>
      <c r="H52" s="55">
        <v>4.5999999999999996</v>
      </c>
      <c r="I52" s="55">
        <v>4.6100000000000003</v>
      </c>
      <c r="J52" s="55">
        <v>4.6500000000000004</v>
      </c>
      <c r="K52" s="55">
        <v>4.8600000000000003</v>
      </c>
      <c r="L52" s="55">
        <v>4.7</v>
      </c>
      <c r="M52" s="56">
        <f t="shared" si="0"/>
        <v>0</v>
      </c>
    </row>
    <row r="53" spans="1:13" x14ac:dyDescent="0.3">
      <c r="A53" s="57">
        <v>38793</v>
      </c>
      <c r="B53" s="58">
        <v>4.5</v>
      </c>
      <c r="C53" s="58">
        <v>4.6399999999999997</v>
      </c>
      <c r="D53" s="58">
        <v>4.78</v>
      </c>
      <c r="E53" s="58">
        <v>4.74</v>
      </c>
      <c r="F53" s="58">
        <v>4.6500000000000004</v>
      </c>
      <c r="G53" s="58">
        <v>4.6399999999999997</v>
      </c>
      <c r="H53" s="58">
        <v>4.62</v>
      </c>
      <c r="I53" s="58">
        <v>4.63</v>
      </c>
      <c r="J53" s="58">
        <v>4.68</v>
      </c>
      <c r="K53" s="58">
        <v>4.8899999999999997</v>
      </c>
      <c r="L53" s="58">
        <v>4.72</v>
      </c>
      <c r="M53" s="56">
        <f t="shared" si="0"/>
        <v>0</v>
      </c>
    </row>
    <row r="54" spans="1:13" x14ac:dyDescent="0.3">
      <c r="A54" s="54">
        <v>38796</v>
      </c>
      <c r="B54" s="55">
        <v>4.5599999999999996</v>
      </c>
      <c r="C54" s="55">
        <v>4.66</v>
      </c>
      <c r="D54" s="55">
        <v>4.79</v>
      </c>
      <c r="E54" s="55">
        <v>4.74</v>
      </c>
      <c r="F54" s="55">
        <v>4.6500000000000004</v>
      </c>
      <c r="G54" s="55">
        <v>4.62</v>
      </c>
      <c r="H54" s="55">
        <v>4.6100000000000003</v>
      </c>
      <c r="I54" s="55">
        <v>4.62</v>
      </c>
      <c r="J54" s="55">
        <v>4.66</v>
      </c>
      <c r="K54" s="55">
        <v>4.87</v>
      </c>
      <c r="L54" s="55">
        <v>4.7</v>
      </c>
      <c r="M54" s="56">
        <f t="shared" si="0"/>
        <v>0</v>
      </c>
    </row>
    <row r="55" spans="1:13" x14ac:dyDescent="0.3">
      <c r="A55" s="57">
        <v>38797</v>
      </c>
      <c r="B55" s="58">
        <v>4.67</v>
      </c>
      <c r="C55" s="58">
        <v>4.6900000000000004</v>
      </c>
      <c r="D55" s="58">
        <v>4.82</v>
      </c>
      <c r="E55" s="58">
        <v>4.79</v>
      </c>
      <c r="F55" s="58">
        <v>4.72</v>
      </c>
      <c r="G55" s="58">
        <v>4.71</v>
      </c>
      <c r="H55" s="58">
        <v>4.68</v>
      </c>
      <c r="I55" s="58">
        <v>4.6900000000000004</v>
      </c>
      <c r="J55" s="58">
        <v>4.71</v>
      </c>
      <c r="K55" s="58">
        <v>4.91</v>
      </c>
      <c r="L55" s="58">
        <v>4.74</v>
      </c>
      <c r="M55" s="56">
        <f t="shared" si="0"/>
        <v>0</v>
      </c>
    </row>
    <row r="56" spans="1:13" x14ac:dyDescent="0.3">
      <c r="A56" s="54">
        <v>38798</v>
      </c>
      <c r="B56" s="55">
        <v>4.67</v>
      </c>
      <c r="C56" s="55">
        <v>4.6900000000000004</v>
      </c>
      <c r="D56" s="55">
        <v>4.8099999999999996</v>
      </c>
      <c r="E56" s="55">
        <v>4.78</v>
      </c>
      <c r="F56" s="55">
        <v>4.74</v>
      </c>
      <c r="G56" s="55">
        <v>4.72</v>
      </c>
      <c r="H56" s="55">
        <v>4.6900000000000004</v>
      </c>
      <c r="I56" s="55">
        <v>4.7</v>
      </c>
      <c r="J56" s="55">
        <v>4.7</v>
      </c>
      <c r="K56" s="55">
        <v>4.91</v>
      </c>
      <c r="L56" s="55">
        <v>4.7300000000000004</v>
      </c>
      <c r="M56" s="56">
        <f t="shared" si="0"/>
        <v>0</v>
      </c>
    </row>
    <row r="57" spans="1:13" x14ac:dyDescent="0.3">
      <c r="A57" s="57">
        <v>38799</v>
      </c>
      <c r="B57" s="58">
        <v>4.66</v>
      </c>
      <c r="C57" s="58">
        <v>4.67</v>
      </c>
      <c r="D57" s="58">
        <v>4.8099999999999996</v>
      </c>
      <c r="E57" s="58">
        <v>4.8</v>
      </c>
      <c r="F57" s="58">
        <v>4.7699999999999996</v>
      </c>
      <c r="G57" s="58">
        <v>4.74</v>
      </c>
      <c r="H57" s="58">
        <v>4.7300000000000004</v>
      </c>
      <c r="I57" s="58">
        <v>4.7300000000000004</v>
      </c>
      <c r="J57" s="58">
        <v>4.7300000000000004</v>
      </c>
      <c r="K57" s="58">
        <v>4.93</v>
      </c>
      <c r="L57" s="58">
        <v>4.75</v>
      </c>
      <c r="M57" s="56">
        <f t="shared" si="0"/>
        <v>0</v>
      </c>
    </row>
    <row r="58" spans="1:13" x14ac:dyDescent="0.3">
      <c r="A58" s="54">
        <v>38800</v>
      </c>
      <c r="B58" s="55">
        <v>4.66</v>
      </c>
      <c r="C58" s="55">
        <v>4.6500000000000004</v>
      </c>
      <c r="D58" s="55">
        <v>4.78</v>
      </c>
      <c r="E58" s="55">
        <v>4.76</v>
      </c>
      <c r="F58" s="55">
        <v>4.72</v>
      </c>
      <c r="G58" s="55">
        <v>4.67</v>
      </c>
      <c r="H58" s="55">
        <v>4.66</v>
      </c>
      <c r="I58" s="55">
        <v>4.66</v>
      </c>
      <c r="J58" s="55">
        <v>4.67</v>
      </c>
      <c r="K58" s="55">
        <v>4.87</v>
      </c>
      <c r="L58" s="55">
        <v>4.7</v>
      </c>
      <c r="M58" s="56">
        <f t="shared" si="0"/>
        <v>0</v>
      </c>
    </row>
    <row r="59" spans="1:13" x14ac:dyDescent="0.3">
      <c r="A59" s="57">
        <v>38803</v>
      </c>
      <c r="B59" s="58">
        <v>4.66</v>
      </c>
      <c r="C59" s="58">
        <v>4.63</v>
      </c>
      <c r="D59" s="58">
        <v>4.8</v>
      </c>
      <c r="E59" s="58">
        <v>4.7699999999999996</v>
      </c>
      <c r="F59" s="58">
        <v>4.72</v>
      </c>
      <c r="G59" s="58">
        <v>4.6900000000000004</v>
      </c>
      <c r="H59" s="58">
        <v>4.6900000000000004</v>
      </c>
      <c r="I59" s="58">
        <v>4.6900000000000004</v>
      </c>
      <c r="J59" s="58">
        <v>4.7</v>
      </c>
      <c r="K59" s="58">
        <v>4.91</v>
      </c>
      <c r="L59" s="58">
        <v>4.7300000000000004</v>
      </c>
      <c r="M59" s="56">
        <f t="shared" si="0"/>
        <v>0</v>
      </c>
    </row>
    <row r="60" spans="1:13" x14ac:dyDescent="0.3">
      <c r="A60" s="54">
        <v>38804</v>
      </c>
      <c r="B60" s="55">
        <v>4.71</v>
      </c>
      <c r="C60" s="55">
        <v>4.6500000000000004</v>
      </c>
      <c r="D60" s="55">
        <v>4.83</v>
      </c>
      <c r="E60" s="55">
        <v>4.82</v>
      </c>
      <c r="F60" s="55">
        <v>4.8099999999999996</v>
      </c>
      <c r="G60" s="55">
        <v>4.79</v>
      </c>
      <c r="H60" s="55">
        <v>4.79</v>
      </c>
      <c r="I60" s="55">
        <v>4.79</v>
      </c>
      <c r="J60" s="55">
        <v>4.79</v>
      </c>
      <c r="K60" s="55">
        <v>4.9800000000000004</v>
      </c>
      <c r="L60" s="55">
        <v>4.8</v>
      </c>
      <c r="M60" s="56">
        <f t="shared" si="0"/>
        <v>0</v>
      </c>
    </row>
    <row r="61" spans="1:13" x14ac:dyDescent="0.3">
      <c r="A61" s="57">
        <v>38805</v>
      </c>
      <c r="B61" s="58">
        <v>4.6900000000000004</v>
      </c>
      <c r="C61" s="58">
        <v>4.63</v>
      </c>
      <c r="D61" s="58">
        <v>4.83</v>
      </c>
      <c r="E61" s="58">
        <v>4.83</v>
      </c>
      <c r="F61" s="58">
        <v>4.82</v>
      </c>
      <c r="G61" s="58">
        <v>4.8099999999999996</v>
      </c>
      <c r="H61" s="58">
        <v>4.79</v>
      </c>
      <c r="I61" s="58">
        <v>4.79</v>
      </c>
      <c r="J61" s="58">
        <v>4.8099999999999996</v>
      </c>
      <c r="K61" s="58">
        <v>5.0199999999999996</v>
      </c>
      <c r="L61" s="58">
        <v>4.84</v>
      </c>
      <c r="M61" s="56">
        <f t="shared" si="0"/>
        <v>0</v>
      </c>
    </row>
    <row r="62" spans="1:13" x14ac:dyDescent="0.3">
      <c r="A62" s="54">
        <v>38806</v>
      </c>
      <c r="B62" s="55">
        <v>4.67</v>
      </c>
      <c r="C62" s="55">
        <v>4.6100000000000003</v>
      </c>
      <c r="D62" s="55">
        <v>4.84</v>
      </c>
      <c r="E62" s="55">
        <v>4.84</v>
      </c>
      <c r="F62" s="55">
        <v>4.84</v>
      </c>
      <c r="G62" s="55">
        <v>4.84</v>
      </c>
      <c r="H62" s="55">
        <v>4.83</v>
      </c>
      <c r="I62" s="55">
        <v>4.83</v>
      </c>
      <c r="J62" s="55">
        <v>4.8600000000000003</v>
      </c>
      <c r="K62" s="55">
        <v>5.07</v>
      </c>
      <c r="L62" s="55">
        <v>4.8899999999999997</v>
      </c>
      <c r="M62" s="56">
        <f t="shared" si="0"/>
        <v>0</v>
      </c>
    </row>
    <row r="63" spans="1:13" x14ac:dyDescent="0.3">
      <c r="A63" s="57">
        <v>38807</v>
      </c>
      <c r="B63" s="58">
        <v>4.6500000000000004</v>
      </c>
      <c r="C63" s="58">
        <v>4.63</v>
      </c>
      <c r="D63" s="58">
        <v>4.8099999999999996</v>
      </c>
      <c r="E63" s="58">
        <v>4.82</v>
      </c>
      <c r="F63" s="58">
        <v>4.82</v>
      </c>
      <c r="G63" s="58">
        <v>4.83</v>
      </c>
      <c r="H63" s="58">
        <v>4.82</v>
      </c>
      <c r="I63" s="58">
        <v>4.83</v>
      </c>
      <c r="J63" s="58">
        <v>4.8600000000000003</v>
      </c>
      <c r="K63" s="58">
        <v>5.07</v>
      </c>
      <c r="L63" s="58">
        <v>4.9000000000000004</v>
      </c>
      <c r="M63" s="56">
        <f t="shared" si="0"/>
        <v>3</v>
      </c>
    </row>
    <row r="64" spans="1:13" x14ac:dyDescent="0.3">
      <c r="A64" s="54">
        <v>38810</v>
      </c>
      <c r="B64" s="55">
        <v>4.66</v>
      </c>
      <c r="C64" s="55">
        <v>4.67</v>
      </c>
      <c r="D64" s="55">
        <v>4.8600000000000003</v>
      </c>
      <c r="E64" s="55">
        <v>4.8600000000000003</v>
      </c>
      <c r="F64" s="55">
        <v>4.8600000000000003</v>
      </c>
      <c r="G64" s="55">
        <v>4.8499999999999996</v>
      </c>
      <c r="H64" s="55">
        <v>4.8499999999999996</v>
      </c>
      <c r="I64" s="55">
        <v>4.8600000000000003</v>
      </c>
      <c r="J64" s="55">
        <v>4.88</v>
      </c>
      <c r="K64" s="55">
        <v>5.08</v>
      </c>
      <c r="L64" s="55">
        <v>4.9000000000000004</v>
      </c>
      <c r="M64" s="56">
        <f t="shared" si="0"/>
        <v>0</v>
      </c>
    </row>
    <row r="65" spans="1:13" x14ac:dyDescent="0.3">
      <c r="A65" s="57">
        <v>38811</v>
      </c>
      <c r="B65" s="58">
        <v>4.6399999999999997</v>
      </c>
      <c r="C65" s="58">
        <v>4.68</v>
      </c>
      <c r="D65" s="58">
        <v>4.8499999999999996</v>
      </c>
      <c r="E65" s="58">
        <v>4.8499999999999996</v>
      </c>
      <c r="F65" s="58">
        <v>4.84</v>
      </c>
      <c r="G65" s="58">
        <v>4.83</v>
      </c>
      <c r="H65" s="58">
        <v>4.82</v>
      </c>
      <c r="I65" s="58">
        <v>4.84</v>
      </c>
      <c r="J65" s="58">
        <v>4.87</v>
      </c>
      <c r="K65" s="58">
        <v>5.09</v>
      </c>
      <c r="L65" s="58">
        <v>4.91</v>
      </c>
      <c r="M65" s="56">
        <f t="shared" si="0"/>
        <v>0</v>
      </c>
    </row>
    <row r="66" spans="1:13" x14ac:dyDescent="0.3">
      <c r="A66" s="54">
        <v>38812</v>
      </c>
      <c r="B66" s="55">
        <v>4.62</v>
      </c>
      <c r="C66" s="55">
        <v>4.67</v>
      </c>
      <c r="D66" s="55">
        <v>4.83</v>
      </c>
      <c r="E66" s="55">
        <v>4.82</v>
      </c>
      <c r="F66" s="55">
        <v>4.8099999999999996</v>
      </c>
      <c r="G66" s="55">
        <v>4.79</v>
      </c>
      <c r="H66" s="55">
        <v>4.79</v>
      </c>
      <c r="I66" s="55">
        <v>4.8</v>
      </c>
      <c r="J66" s="55">
        <v>4.84</v>
      </c>
      <c r="K66" s="55">
        <v>5.07</v>
      </c>
      <c r="L66" s="55">
        <v>4.9000000000000004</v>
      </c>
      <c r="M66" s="56">
        <f t="shared" si="0"/>
        <v>0</v>
      </c>
    </row>
    <row r="67" spans="1:13" x14ac:dyDescent="0.3">
      <c r="A67" s="57">
        <v>38813</v>
      </c>
      <c r="B67" s="58">
        <v>4.6500000000000004</v>
      </c>
      <c r="C67" s="58">
        <v>4.68</v>
      </c>
      <c r="D67" s="58">
        <v>4.8499999999999996</v>
      </c>
      <c r="E67" s="58">
        <v>4.8499999999999996</v>
      </c>
      <c r="F67" s="58">
        <v>4.84</v>
      </c>
      <c r="G67" s="58">
        <v>4.83</v>
      </c>
      <c r="H67" s="58">
        <v>4.84</v>
      </c>
      <c r="I67" s="58">
        <v>4.8600000000000003</v>
      </c>
      <c r="J67" s="58">
        <v>4.9000000000000004</v>
      </c>
      <c r="K67" s="58">
        <v>5.13</v>
      </c>
      <c r="L67" s="58">
        <v>4.96</v>
      </c>
      <c r="M67" s="56">
        <f t="shared" ref="M67:M130" si="5">IF(ISBLANK(A68),MONTH(A67),IF(MONTH(A68)-MONTH(A67)=1,MONTH(A67),0))</f>
        <v>0</v>
      </c>
    </row>
    <row r="68" spans="1:13" x14ac:dyDescent="0.3">
      <c r="A68" s="54">
        <v>38814</v>
      </c>
      <c r="B68" s="55">
        <v>4.6399999999999997</v>
      </c>
      <c r="C68" s="55">
        <v>4.6900000000000004</v>
      </c>
      <c r="D68" s="55">
        <v>4.8499999999999996</v>
      </c>
      <c r="E68" s="55">
        <v>4.8600000000000003</v>
      </c>
      <c r="F68" s="55">
        <v>4.8899999999999997</v>
      </c>
      <c r="G68" s="55">
        <v>4.8899999999999997</v>
      </c>
      <c r="H68" s="55">
        <v>4.8899999999999997</v>
      </c>
      <c r="I68" s="55">
        <v>4.92</v>
      </c>
      <c r="J68" s="55">
        <v>4.97</v>
      </c>
      <c r="K68" s="55">
        <v>5.2</v>
      </c>
      <c r="L68" s="55">
        <v>5.04</v>
      </c>
      <c r="M68" s="56">
        <f t="shared" si="5"/>
        <v>0</v>
      </c>
    </row>
    <row r="69" spans="1:13" x14ac:dyDescent="0.3">
      <c r="A69" s="57">
        <v>38817</v>
      </c>
      <c r="B69" s="58">
        <v>4.6399999999999997</v>
      </c>
      <c r="C69" s="58">
        <v>4.6900000000000004</v>
      </c>
      <c r="D69" s="58">
        <v>4.8899999999999997</v>
      </c>
      <c r="E69" s="58">
        <v>4.8899999999999997</v>
      </c>
      <c r="F69" s="58">
        <v>4.8899999999999997</v>
      </c>
      <c r="G69" s="58">
        <v>4.8899999999999997</v>
      </c>
      <c r="H69" s="58">
        <v>4.8899999999999997</v>
      </c>
      <c r="I69" s="58">
        <v>4.92</v>
      </c>
      <c r="J69" s="58">
        <v>4.97</v>
      </c>
      <c r="K69" s="58">
        <v>5.21</v>
      </c>
      <c r="L69" s="58">
        <v>5.04</v>
      </c>
      <c r="M69" s="56">
        <f t="shared" si="5"/>
        <v>0</v>
      </c>
    </row>
    <row r="70" spans="1:13" x14ac:dyDescent="0.3">
      <c r="A70" s="54">
        <v>38818</v>
      </c>
      <c r="B70" s="55">
        <v>4.63</v>
      </c>
      <c r="C70" s="55">
        <v>4.7</v>
      </c>
      <c r="D70" s="55">
        <v>4.88</v>
      </c>
      <c r="E70" s="55">
        <v>4.88</v>
      </c>
      <c r="F70" s="55">
        <v>4.88</v>
      </c>
      <c r="G70" s="55">
        <v>4.8600000000000003</v>
      </c>
      <c r="H70" s="55">
        <v>4.8600000000000003</v>
      </c>
      <c r="I70" s="55">
        <v>4.88</v>
      </c>
      <c r="J70" s="55">
        <v>4.93</v>
      </c>
      <c r="K70" s="55">
        <v>5.17</v>
      </c>
      <c r="L70" s="55">
        <v>5</v>
      </c>
      <c r="M70" s="56">
        <f t="shared" si="5"/>
        <v>0</v>
      </c>
    </row>
    <row r="71" spans="1:13" x14ac:dyDescent="0.3">
      <c r="A71" s="57">
        <v>38819</v>
      </c>
      <c r="B71" s="58">
        <v>4.62</v>
      </c>
      <c r="C71" s="58">
        <v>4.7</v>
      </c>
      <c r="D71" s="58">
        <v>4.91</v>
      </c>
      <c r="E71" s="58">
        <v>4.91</v>
      </c>
      <c r="F71" s="58">
        <v>4.91</v>
      </c>
      <c r="G71" s="58">
        <v>4.9000000000000004</v>
      </c>
      <c r="H71" s="58">
        <v>4.91</v>
      </c>
      <c r="I71" s="58">
        <v>4.93</v>
      </c>
      <c r="J71" s="58">
        <v>4.9800000000000004</v>
      </c>
      <c r="K71" s="58">
        <v>5.22</v>
      </c>
      <c r="L71" s="58">
        <v>5.05</v>
      </c>
      <c r="M71" s="56">
        <f t="shared" si="5"/>
        <v>0</v>
      </c>
    </row>
    <row r="72" spans="1:13" x14ac:dyDescent="0.3">
      <c r="A72" s="54">
        <v>38820</v>
      </c>
      <c r="B72" s="55">
        <v>4.54</v>
      </c>
      <c r="C72" s="55">
        <v>4.7</v>
      </c>
      <c r="D72" s="55">
        <v>4.9400000000000004</v>
      </c>
      <c r="E72" s="55">
        <v>4.95</v>
      </c>
      <c r="F72" s="55">
        <v>4.96</v>
      </c>
      <c r="G72" s="55">
        <v>4.96</v>
      </c>
      <c r="H72" s="55">
        <v>4.97</v>
      </c>
      <c r="I72" s="55">
        <v>5</v>
      </c>
      <c r="J72" s="55">
        <v>5.05</v>
      </c>
      <c r="K72" s="55">
        <v>5.28</v>
      </c>
      <c r="L72" s="55">
        <v>5.1100000000000003</v>
      </c>
      <c r="M72" s="56">
        <f t="shared" si="5"/>
        <v>0</v>
      </c>
    </row>
    <row r="73" spans="1:13" x14ac:dyDescent="0.3">
      <c r="A73" s="57">
        <v>38824</v>
      </c>
      <c r="B73" s="58">
        <v>4.55</v>
      </c>
      <c r="C73" s="58">
        <v>4.72</v>
      </c>
      <c r="D73" s="58">
        <v>4.93</v>
      </c>
      <c r="E73" s="58">
        <v>4.93</v>
      </c>
      <c r="F73" s="58">
        <v>4.91</v>
      </c>
      <c r="G73" s="58">
        <v>4.91</v>
      </c>
      <c r="H73" s="58">
        <v>4.93</v>
      </c>
      <c r="I73" s="58">
        <v>4.96</v>
      </c>
      <c r="J73" s="58">
        <v>5.01</v>
      </c>
      <c r="K73" s="58">
        <v>5.25</v>
      </c>
      <c r="L73" s="58">
        <v>5.08</v>
      </c>
      <c r="M73" s="56">
        <f t="shared" si="5"/>
        <v>0</v>
      </c>
    </row>
    <row r="74" spans="1:13" x14ac:dyDescent="0.3">
      <c r="A74" s="54">
        <v>38825</v>
      </c>
      <c r="B74" s="55">
        <v>4.54</v>
      </c>
      <c r="C74" s="55">
        <v>4.72</v>
      </c>
      <c r="D74" s="55">
        <v>4.9000000000000004</v>
      </c>
      <c r="E74" s="55">
        <v>4.88</v>
      </c>
      <c r="F74" s="55">
        <v>4.84</v>
      </c>
      <c r="G74" s="55">
        <v>4.8600000000000003</v>
      </c>
      <c r="H74" s="55">
        <v>4.87</v>
      </c>
      <c r="I74" s="55">
        <v>4.92</v>
      </c>
      <c r="J74" s="55">
        <v>4.99</v>
      </c>
      <c r="K74" s="55">
        <v>5.23</v>
      </c>
      <c r="L74" s="55">
        <v>5.07</v>
      </c>
      <c r="M74" s="56">
        <f t="shared" si="5"/>
        <v>0</v>
      </c>
    </row>
    <row r="75" spans="1:13" x14ac:dyDescent="0.3">
      <c r="A75" s="57">
        <v>38826</v>
      </c>
      <c r="B75" s="58">
        <v>4.54</v>
      </c>
      <c r="C75" s="58">
        <v>4.7300000000000004</v>
      </c>
      <c r="D75" s="58">
        <v>4.9000000000000004</v>
      </c>
      <c r="E75" s="58">
        <v>4.8899999999999997</v>
      </c>
      <c r="F75" s="58">
        <v>4.8600000000000003</v>
      </c>
      <c r="G75" s="58">
        <v>4.87</v>
      </c>
      <c r="H75" s="58">
        <v>4.91</v>
      </c>
      <c r="I75" s="58">
        <v>4.96</v>
      </c>
      <c r="J75" s="58">
        <v>5.04</v>
      </c>
      <c r="K75" s="58">
        <v>5.29</v>
      </c>
      <c r="L75" s="58">
        <v>5.13</v>
      </c>
      <c r="M75" s="56">
        <f t="shared" si="5"/>
        <v>0</v>
      </c>
    </row>
    <row r="76" spans="1:13" x14ac:dyDescent="0.3">
      <c r="A76" s="54">
        <v>38827</v>
      </c>
      <c r="B76" s="55">
        <v>4.55</v>
      </c>
      <c r="C76" s="55">
        <v>4.7300000000000004</v>
      </c>
      <c r="D76" s="55">
        <v>4.9000000000000004</v>
      </c>
      <c r="E76" s="55">
        <v>4.9000000000000004</v>
      </c>
      <c r="F76" s="55">
        <v>4.8899999999999997</v>
      </c>
      <c r="G76" s="55">
        <v>4.8899999999999997</v>
      </c>
      <c r="H76" s="55">
        <v>4.92</v>
      </c>
      <c r="I76" s="55">
        <v>4.97</v>
      </c>
      <c r="J76" s="55">
        <v>5.04</v>
      </c>
      <c r="K76" s="55">
        <v>5.29</v>
      </c>
      <c r="L76" s="55">
        <v>5.14</v>
      </c>
      <c r="M76" s="56">
        <f t="shared" si="5"/>
        <v>0</v>
      </c>
    </row>
    <row r="77" spans="1:13" x14ac:dyDescent="0.3">
      <c r="A77" s="57">
        <v>38828</v>
      </c>
      <c r="B77" s="58">
        <v>4.58</v>
      </c>
      <c r="C77" s="58">
        <v>4.75</v>
      </c>
      <c r="D77" s="58">
        <v>4.9000000000000004</v>
      </c>
      <c r="E77" s="58">
        <v>4.9000000000000004</v>
      </c>
      <c r="F77" s="58">
        <v>4.9000000000000004</v>
      </c>
      <c r="G77" s="58">
        <v>4.8899999999999997</v>
      </c>
      <c r="H77" s="58">
        <v>4.92</v>
      </c>
      <c r="I77" s="58">
        <v>4.95</v>
      </c>
      <c r="J77" s="58">
        <v>5.01</v>
      </c>
      <c r="K77" s="58">
        <v>5.25</v>
      </c>
      <c r="L77" s="58">
        <v>5.0999999999999996</v>
      </c>
      <c r="M77" s="56">
        <f t="shared" si="5"/>
        <v>0</v>
      </c>
    </row>
    <row r="78" spans="1:13" x14ac:dyDescent="0.3">
      <c r="A78" s="54">
        <v>38831</v>
      </c>
      <c r="B78" s="55">
        <v>4.58</v>
      </c>
      <c r="C78" s="55">
        <v>4.75</v>
      </c>
      <c r="D78" s="55">
        <v>4.93</v>
      </c>
      <c r="E78" s="55">
        <v>4.92</v>
      </c>
      <c r="F78" s="55">
        <v>4.8899999999999997</v>
      </c>
      <c r="G78" s="55">
        <v>4.88</v>
      </c>
      <c r="H78" s="55">
        <v>4.9000000000000004</v>
      </c>
      <c r="I78" s="55">
        <v>4.9400000000000004</v>
      </c>
      <c r="J78" s="55">
        <v>4.99</v>
      </c>
      <c r="K78" s="55">
        <v>5.22</v>
      </c>
      <c r="L78" s="55">
        <v>5.07</v>
      </c>
      <c r="M78" s="56">
        <f t="shared" si="5"/>
        <v>0</v>
      </c>
    </row>
    <row r="79" spans="1:13" x14ac:dyDescent="0.3">
      <c r="A79" s="57">
        <v>38832</v>
      </c>
      <c r="B79" s="58">
        <v>4.63</v>
      </c>
      <c r="C79" s="58">
        <v>4.79</v>
      </c>
      <c r="D79" s="58">
        <v>4.96</v>
      </c>
      <c r="E79" s="58">
        <v>4.95</v>
      </c>
      <c r="F79" s="58">
        <v>4.95</v>
      </c>
      <c r="G79" s="58">
        <v>4.9400000000000004</v>
      </c>
      <c r="H79" s="58">
        <v>4.9800000000000004</v>
      </c>
      <c r="I79" s="58">
        <v>5.0199999999999996</v>
      </c>
      <c r="J79" s="58">
        <v>5.07</v>
      </c>
      <c r="K79" s="58">
        <v>5.31</v>
      </c>
      <c r="L79" s="58">
        <v>5.16</v>
      </c>
      <c r="M79" s="56">
        <f t="shared" si="5"/>
        <v>0</v>
      </c>
    </row>
    <row r="80" spans="1:13" x14ac:dyDescent="0.3">
      <c r="A80" s="54">
        <v>38833</v>
      </c>
      <c r="B80" s="55">
        <v>4.6500000000000004</v>
      </c>
      <c r="C80" s="55">
        <v>4.79</v>
      </c>
      <c r="D80" s="55">
        <v>4.9800000000000004</v>
      </c>
      <c r="E80" s="55">
        <v>4.9800000000000004</v>
      </c>
      <c r="F80" s="55">
        <v>4.99</v>
      </c>
      <c r="G80" s="55">
        <v>4.99</v>
      </c>
      <c r="H80" s="55">
        <v>5.0199999999999996</v>
      </c>
      <c r="I80" s="55">
        <v>5.0599999999999996</v>
      </c>
      <c r="J80" s="55">
        <v>5.12</v>
      </c>
      <c r="K80" s="55">
        <v>5.34</v>
      </c>
      <c r="L80" s="55">
        <v>5.18</v>
      </c>
      <c r="M80" s="56">
        <f t="shared" si="5"/>
        <v>0</v>
      </c>
    </row>
    <row r="81" spans="1:13" x14ac:dyDescent="0.3">
      <c r="A81" s="57">
        <v>38834</v>
      </c>
      <c r="B81" s="58">
        <v>4.6399999999999997</v>
      </c>
      <c r="C81" s="58">
        <v>4.78</v>
      </c>
      <c r="D81" s="58">
        <v>4.93</v>
      </c>
      <c r="E81" s="58">
        <v>4.93</v>
      </c>
      <c r="F81" s="58">
        <v>4.91</v>
      </c>
      <c r="G81" s="58">
        <v>4.92</v>
      </c>
      <c r="H81" s="58">
        <v>4.95</v>
      </c>
      <c r="I81" s="58">
        <v>5</v>
      </c>
      <c r="J81" s="58">
        <v>5.09</v>
      </c>
      <c r="K81" s="58">
        <v>5.32</v>
      </c>
      <c r="L81" s="58">
        <v>5.18</v>
      </c>
      <c r="M81" s="56">
        <f t="shared" si="5"/>
        <v>0</v>
      </c>
    </row>
    <row r="82" spans="1:13" x14ac:dyDescent="0.3">
      <c r="A82" s="54">
        <v>38835</v>
      </c>
      <c r="B82" s="55">
        <v>4.5999999999999996</v>
      </c>
      <c r="C82" s="55">
        <v>4.7699999999999996</v>
      </c>
      <c r="D82" s="55">
        <v>4.91</v>
      </c>
      <c r="E82" s="55">
        <v>4.9000000000000004</v>
      </c>
      <c r="F82" s="55">
        <v>4.87</v>
      </c>
      <c r="G82" s="55">
        <v>4.87</v>
      </c>
      <c r="H82" s="55">
        <v>4.92</v>
      </c>
      <c r="I82" s="55">
        <v>4.9800000000000004</v>
      </c>
      <c r="J82" s="55">
        <v>5.07</v>
      </c>
      <c r="K82" s="55">
        <v>5.31</v>
      </c>
      <c r="L82" s="55">
        <v>5.17</v>
      </c>
      <c r="M82" s="56">
        <f t="shared" si="5"/>
        <v>4</v>
      </c>
    </row>
    <row r="83" spans="1:13" x14ac:dyDescent="0.3">
      <c r="A83" s="57">
        <v>38838</v>
      </c>
      <c r="B83" s="58">
        <v>4.6100000000000003</v>
      </c>
      <c r="C83" s="58">
        <v>4.82</v>
      </c>
      <c r="D83" s="58">
        <v>4.9800000000000004</v>
      </c>
      <c r="E83" s="58">
        <v>4.97</v>
      </c>
      <c r="F83" s="58">
        <v>4.9400000000000004</v>
      </c>
      <c r="G83" s="58">
        <v>4.95</v>
      </c>
      <c r="H83" s="58">
        <v>4.99</v>
      </c>
      <c r="I83" s="58">
        <v>5.04</v>
      </c>
      <c r="J83" s="58">
        <v>5.14</v>
      </c>
      <c r="K83" s="58">
        <v>5.38</v>
      </c>
      <c r="L83" s="58">
        <v>5.23</v>
      </c>
      <c r="M83" s="56">
        <f t="shared" si="5"/>
        <v>0</v>
      </c>
    </row>
    <row r="84" spans="1:13" x14ac:dyDescent="0.3">
      <c r="A84" s="54">
        <v>38839</v>
      </c>
      <c r="B84" s="55">
        <v>4.66</v>
      </c>
      <c r="C84" s="55">
        <v>4.8099999999999996</v>
      </c>
      <c r="D84" s="55">
        <v>4.9800000000000004</v>
      </c>
      <c r="E84" s="55">
        <v>4.96</v>
      </c>
      <c r="F84" s="55">
        <v>4.92</v>
      </c>
      <c r="G84" s="55">
        <v>4.9400000000000004</v>
      </c>
      <c r="H84" s="55">
        <v>4.9800000000000004</v>
      </c>
      <c r="I84" s="55">
        <v>5.03</v>
      </c>
      <c r="J84" s="55">
        <v>5.12</v>
      </c>
      <c r="K84" s="55">
        <v>5.35</v>
      </c>
      <c r="L84" s="55">
        <v>5.2</v>
      </c>
      <c r="M84" s="56">
        <f t="shared" si="5"/>
        <v>0</v>
      </c>
    </row>
    <row r="85" spans="1:13" x14ac:dyDescent="0.3">
      <c r="A85" s="57">
        <v>38840</v>
      </c>
      <c r="B85" s="58">
        <v>4.6500000000000004</v>
      </c>
      <c r="C85" s="58">
        <v>4.82</v>
      </c>
      <c r="D85" s="58">
        <v>5</v>
      </c>
      <c r="E85" s="58">
        <v>4.9800000000000004</v>
      </c>
      <c r="F85" s="58">
        <v>4.9400000000000004</v>
      </c>
      <c r="G85" s="58">
        <v>4.96</v>
      </c>
      <c r="H85" s="58">
        <v>5.01</v>
      </c>
      <c r="I85" s="58">
        <v>5.0599999999999996</v>
      </c>
      <c r="J85" s="58">
        <v>5.15</v>
      </c>
      <c r="K85" s="58">
        <v>5.38</v>
      </c>
      <c r="L85" s="58">
        <v>5.24</v>
      </c>
      <c r="M85" s="56">
        <f t="shared" si="5"/>
        <v>0</v>
      </c>
    </row>
    <row r="86" spans="1:13" x14ac:dyDescent="0.3">
      <c r="A86" s="54">
        <v>38841</v>
      </c>
      <c r="B86" s="55">
        <v>4.6100000000000003</v>
      </c>
      <c r="C86" s="55">
        <v>4.8</v>
      </c>
      <c r="D86" s="55">
        <v>5.01</v>
      </c>
      <c r="E86" s="55">
        <v>5</v>
      </c>
      <c r="F86" s="55">
        <v>4.97</v>
      </c>
      <c r="G86" s="55">
        <v>4.99</v>
      </c>
      <c r="H86" s="55">
        <v>5.03</v>
      </c>
      <c r="I86" s="55">
        <v>5.08</v>
      </c>
      <c r="J86" s="55">
        <v>5.16</v>
      </c>
      <c r="K86" s="55">
        <v>5.38</v>
      </c>
      <c r="L86" s="55">
        <v>5.23</v>
      </c>
      <c r="M86" s="56">
        <f t="shared" si="5"/>
        <v>0</v>
      </c>
    </row>
    <row r="87" spans="1:13" x14ac:dyDescent="0.3">
      <c r="A87" s="57">
        <v>38842</v>
      </c>
      <c r="B87" s="58">
        <v>4.6100000000000003</v>
      </c>
      <c r="C87" s="58">
        <v>4.83</v>
      </c>
      <c r="D87" s="58">
        <v>5</v>
      </c>
      <c r="E87" s="58">
        <v>4.9800000000000004</v>
      </c>
      <c r="F87" s="58">
        <v>4.9400000000000004</v>
      </c>
      <c r="G87" s="58">
        <v>4.96</v>
      </c>
      <c r="H87" s="58">
        <v>4.99</v>
      </c>
      <c r="I87" s="58">
        <v>5.03</v>
      </c>
      <c r="J87" s="58">
        <v>5.12</v>
      </c>
      <c r="K87" s="58">
        <v>5.35</v>
      </c>
      <c r="L87" s="58">
        <v>5.2</v>
      </c>
      <c r="M87" s="56">
        <f t="shared" si="5"/>
        <v>0</v>
      </c>
    </row>
    <row r="88" spans="1:13" x14ac:dyDescent="0.3">
      <c r="A88" s="54">
        <v>38845</v>
      </c>
      <c r="B88" s="55">
        <v>4.6399999999999997</v>
      </c>
      <c r="C88" s="55">
        <v>4.87</v>
      </c>
      <c r="D88" s="55">
        <v>5.03</v>
      </c>
      <c r="E88" s="55">
        <v>5.01</v>
      </c>
      <c r="F88" s="55">
        <v>4.97</v>
      </c>
      <c r="G88" s="55">
        <v>4.99</v>
      </c>
      <c r="H88" s="55">
        <v>5.01</v>
      </c>
      <c r="I88" s="55">
        <v>5.05</v>
      </c>
      <c r="J88" s="55">
        <v>5.12</v>
      </c>
      <c r="K88" s="55">
        <v>5.34</v>
      </c>
      <c r="L88" s="55">
        <v>5.19</v>
      </c>
      <c r="M88" s="56">
        <f t="shared" si="5"/>
        <v>0</v>
      </c>
    </row>
    <row r="89" spans="1:13" x14ac:dyDescent="0.3">
      <c r="A89" s="57">
        <v>38846</v>
      </c>
      <c r="B89" s="58">
        <v>4.72</v>
      </c>
      <c r="C89" s="58">
        <v>4.88</v>
      </c>
      <c r="D89" s="58">
        <v>5.03</v>
      </c>
      <c r="E89" s="58">
        <v>5.01</v>
      </c>
      <c r="F89" s="58">
        <v>4.97</v>
      </c>
      <c r="G89" s="58">
        <v>4.9800000000000004</v>
      </c>
      <c r="H89" s="58">
        <v>5.01</v>
      </c>
      <c r="I89" s="58">
        <v>5.05</v>
      </c>
      <c r="J89" s="58">
        <v>5.13</v>
      </c>
      <c r="K89" s="58">
        <v>5.35</v>
      </c>
      <c r="L89" s="58">
        <v>5.2</v>
      </c>
      <c r="M89" s="56">
        <f t="shared" si="5"/>
        <v>0</v>
      </c>
    </row>
    <row r="90" spans="1:13" x14ac:dyDescent="0.3">
      <c r="A90" s="54">
        <v>38847</v>
      </c>
      <c r="B90" s="55">
        <v>4.6900000000000004</v>
      </c>
      <c r="C90" s="55">
        <v>4.88</v>
      </c>
      <c r="D90" s="55">
        <v>5.03</v>
      </c>
      <c r="E90" s="55">
        <v>5.0199999999999996</v>
      </c>
      <c r="F90" s="55">
        <v>5.01</v>
      </c>
      <c r="G90" s="55">
        <v>5</v>
      </c>
      <c r="H90" s="55">
        <v>5.03</v>
      </c>
      <c r="I90" s="55">
        <v>5.0599999999999996</v>
      </c>
      <c r="J90" s="55">
        <v>5.13</v>
      </c>
      <c r="K90" s="55">
        <v>5.34</v>
      </c>
      <c r="L90" s="55">
        <v>5.19</v>
      </c>
      <c r="M90" s="56">
        <f t="shared" si="5"/>
        <v>0</v>
      </c>
    </row>
    <row r="91" spans="1:13" x14ac:dyDescent="0.3">
      <c r="A91" s="57">
        <v>38848</v>
      </c>
      <c r="B91" s="58">
        <v>4.6399999999999997</v>
      </c>
      <c r="C91" s="58">
        <v>4.82</v>
      </c>
      <c r="D91" s="58">
        <v>4.99</v>
      </c>
      <c r="E91" s="58">
        <v>4.99</v>
      </c>
      <c r="F91" s="58">
        <v>4.99</v>
      </c>
      <c r="G91" s="58">
        <v>5.01</v>
      </c>
      <c r="H91" s="58">
        <v>5.04</v>
      </c>
      <c r="I91" s="58">
        <v>5.07</v>
      </c>
      <c r="J91" s="58">
        <v>5.14</v>
      </c>
      <c r="K91" s="58">
        <v>5.38</v>
      </c>
      <c r="L91" s="58">
        <v>5.23</v>
      </c>
      <c r="M91" s="56">
        <f t="shared" si="5"/>
        <v>0</v>
      </c>
    </row>
    <row r="92" spans="1:13" x14ac:dyDescent="0.3">
      <c r="A92" s="54">
        <v>38849</v>
      </c>
      <c r="B92" s="55">
        <v>4.6399999999999997</v>
      </c>
      <c r="C92" s="55">
        <v>4.8499999999999996</v>
      </c>
      <c r="D92" s="55">
        <v>5</v>
      </c>
      <c r="E92" s="55">
        <v>5</v>
      </c>
      <c r="F92" s="55">
        <v>5.01</v>
      </c>
      <c r="G92" s="55">
        <v>5.03</v>
      </c>
      <c r="H92" s="55">
        <v>5.08</v>
      </c>
      <c r="I92" s="55">
        <v>5.12</v>
      </c>
      <c r="J92" s="55">
        <v>5.19</v>
      </c>
      <c r="K92" s="55">
        <v>5.44</v>
      </c>
      <c r="L92" s="55">
        <v>5.29</v>
      </c>
      <c r="M92" s="56">
        <f t="shared" si="5"/>
        <v>0</v>
      </c>
    </row>
    <row r="93" spans="1:13" x14ac:dyDescent="0.3">
      <c r="A93" s="57">
        <v>38852</v>
      </c>
      <c r="B93" s="58">
        <v>4.68</v>
      </c>
      <c r="C93" s="58">
        <v>4.8600000000000003</v>
      </c>
      <c r="D93" s="58">
        <v>5.0199999999999996</v>
      </c>
      <c r="E93" s="58">
        <v>5.01</v>
      </c>
      <c r="F93" s="58">
        <v>4.99</v>
      </c>
      <c r="G93" s="58">
        <v>5.01</v>
      </c>
      <c r="H93" s="58">
        <v>5.04</v>
      </c>
      <c r="I93" s="58">
        <v>5.08</v>
      </c>
      <c r="J93" s="58">
        <v>5.15</v>
      </c>
      <c r="K93" s="58">
        <v>5.41</v>
      </c>
      <c r="L93" s="58">
        <v>5.26</v>
      </c>
      <c r="M93" s="56">
        <f t="shared" si="5"/>
        <v>0</v>
      </c>
    </row>
    <row r="94" spans="1:13" x14ac:dyDescent="0.3">
      <c r="A94" s="54">
        <v>38853</v>
      </c>
      <c r="B94" s="55">
        <v>4.76</v>
      </c>
      <c r="C94" s="55">
        <v>4.83</v>
      </c>
      <c r="D94" s="55">
        <v>4.99</v>
      </c>
      <c r="E94" s="55">
        <v>4.9800000000000004</v>
      </c>
      <c r="F94" s="55">
        <v>4.96</v>
      </c>
      <c r="G94" s="55">
        <v>4.97</v>
      </c>
      <c r="H94" s="55">
        <v>4.99</v>
      </c>
      <c r="I94" s="55">
        <v>5.03</v>
      </c>
      <c r="J94" s="55">
        <v>5.0999999999999996</v>
      </c>
      <c r="K94" s="55">
        <v>5.36</v>
      </c>
      <c r="L94" s="55">
        <v>5.22</v>
      </c>
      <c r="M94" s="56">
        <f t="shared" si="5"/>
        <v>0</v>
      </c>
    </row>
    <row r="95" spans="1:13" x14ac:dyDescent="0.3">
      <c r="A95" s="57">
        <v>38854</v>
      </c>
      <c r="B95" s="58">
        <v>4.75</v>
      </c>
      <c r="C95" s="58">
        <v>4.83</v>
      </c>
      <c r="D95" s="58">
        <v>5</v>
      </c>
      <c r="E95" s="58">
        <v>4.99</v>
      </c>
      <c r="F95" s="58">
        <v>4.97</v>
      </c>
      <c r="G95" s="58">
        <v>5</v>
      </c>
      <c r="H95" s="58">
        <v>5.03</v>
      </c>
      <c r="I95" s="58">
        <v>5.08</v>
      </c>
      <c r="J95" s="58">
        <v>5.16</v>
      </c>
      <c r="K95" s="58">
        <v>5.42</v>
      </c>
      <c r="L95" s="58">
        <v>5.28</v>
      </c>
      <c r="M95" s="56">
        <f t="shared" si="5"/>
        <v>0</v>
      </c>
    </row>
    <row r="96" spans="1:13" x14ac:dyDescent="0.3">
      <c r="A96" s="54">
        <v>38855</v>
      </c>
      <c r="B96" s="55">
        <v>4.75</v>
      </c>
      <c r="C96" s="55">
        <v>4.83</v>
      </c>
      <c r="D96" s="55">
        <v>4.9800000000000004</v>
      </c>
      <c r="E96" s="55">
        <v>4.96</v>
      </c>
      <c r="F96" s="55">
        <v>4.9400000000000004</v>
      </c>
      <c r="G96" s="55">
        <v>4.9400000000000004</v>
      </c>
      <c r="H96" s="55">
        <v>4.96</v>
      </c>
      <c r="I96" s="55">
        <v>5</v>
      </c>
      <c r="J96" s="55">
        <v>5.08</v>
      </c>
      <c r="K96" s="55">
        <v>5.32</v>
      </c>
      <c r="L96" s="55">
        <v>5.18</v>
      </c>
      <c r="M96" s="56">
        <f t="shared" si="5"/>
        <v>0</v>
      </c>
    </row>
    <row r="97" spans="1:13" x14ac:dyDescent="0.3">
      <c r="A97" s="57">
        <v>38856</v>
      </c>
      <c r="B97" s="58">
        <v>4.75</v>
      </c>
      <c r="C97" s="58">
        <v>4.82</v>
      </c>
      <c r="D97" s="58">
        <v>5</v>
      </c>
      <c r="E97" s="58">
        <v>4.9800000000000004</v>
      </c>
      <c r="F97" s="58">
        <v>4.96</v>
      </c>
      <c r="G97" s="58">
        <v>4.95</v>
      </c>
      <c r="H97" s="58">
        <v>4.96</v>
      </c>
      <c r="I97" s="58">
        <v>4.9800000000000004</v>
      </c>
      <c r="J97" s="58">
        <v>5.05</v>
      </c>
      <c r="K97" s="58">
        <v>5.28</v>
      </c>
      <c r="L97" s="58">
        <v>5.14</v>
      </c>
      <c r="M97" s="56">
        <f t="shared" si="5"/>
        <v>0</v>
      </c>
    </row>
    <row r="98" spans="1:13" x14ac:dyDescent="0.3">
      <c r="A98" s="54">
        <v>38859</v>
      </c>
      <c r="B98" s="55">
        <v>4.74</v>
      </c>
      <c r="C98" s="55">
        <v>4.83</v>
      </c>
      <c r="D98" s="55">
        <v>5.0199999999999996</v>
      </c>
      <c r="E98" s="55">
        <v>4.99</v>
      </c>
      <c r="F98" s="55">
        <v>4.9400000000000004</v>
      </c>
      <c r="G98" s="55">
        <v>4.9400000000000004</v>
      </c>
      <c r="H98" s="55">
        <v>4.9400000000000004</v>
      </c>
      <c r="I98" s="55">
        <v>4.96</v>
      </c>
      <c r="J98" s="55">
        <v>5.04</v>
      </c>
      <c r="K98" s="55">
        <v>5.28</v>
      </c>
      <c r="L98" s="55">
        <v>5.13</v>
      </c>
      <c r="M98" s="56">
        <f t="shared" si="5"/>
        <v>0</v>
      </c>
    </row>
    <row r="99" spans="1:13" x14ac:dyDescent="0.3">
      <c r="A99" s="57">
        <v>38860</v>
      </c>
      <c r="B99" s="58">
        <v>4.75</v>
      </c>
      <c r="C99" s="58">
        <v>4.84</v>
      </c>
      <c r="D99" s="58">
        <v>5.0199999999999996</v>
      </c>
      <c r="E99" s="58">
        <v>5</v>
      </c>
      <c r="F99" s="58">
        <v>4.97</v>
      </c>
      <c r="G99" s="58">
        <v>4.97</v>
      </c>
      <c r="H99" s="58">
        <v>4.9800000000000004</v>
      </c>
      <c r="I99" s="58">
        <v>5</v>
      </c>
      <c r="J99" s="58">
        <v>5.07</v>
      </c>
      <c r="K99" s="58">
        <v>5.3</v>
      </c>
      <c r="L99" s="58">
        <v>5.16</v>
      </c>
      <c r="M99" s="56">
        <f t="shared" si="5"/>
        <v>0</v>
      </c>
    </row>
    <row r="100" spans="1:13" x14ac:dyDescent="0.3">
      <c r="A100" s="54">
        <v>38861</v>
      </c>
      <c r="B100" s="55">
        <v>4.74</v>
      </c>
      <c r="C100" s="55">
        <v>4.82</v>
      </c>
      <c r="D100" s="55">
        <v>4.99</v>
      </c>
      <c r="E100" s="55">
        <v>4.97</v>
      </c>
      <c r="F100" s="55">
        <v>4.9400000000000004</v>
      </c>
      <c r="G100" s="55">
        <v>4.92</v>
      </c>
      <c r="H100" s="55">
        <v>4.93</v>
      </c>
      <c r="I100" s="55">
        <v>4.96</v>
      </c>
      <c r="J100" s="55">
        <v>5.03</v>
      </c>
      <c r="K100" s="55">
        <v>5.27</v>
      </c>
      <c r="L100" s="55">
        <v>5.13</v>
      </c>
      <c r="M100" s="56">
        <f t="shared" si="5"/>
        <v>0</v>
      </c>
    </row>
    <row r="101" spans="1:13" x14ac:dyDescent="0.3">
      <c r="A101" s="57">
        <v>38862</v>
      </c>
      <c r="B101" s="58">
        <v>4.74</v>
      </c>
      <c r="C101" s="58">
        <v>4.82</v>
      </c>
      <c r="D101" s="58">
        <v>5.01</v>
      </c>
      <c r="E101" s="58">
        <v>5</v>
      </c>
      <c r="F101" s="58">
        <v>4.9800000000000004</v>
      </c>
      <c r="G101" s="58">
        <v>4.97</v>
      </c>
      <c r="H101" s="58">
        <v>4.97</v>
      </c>
      <c r="I101" s="58">
        <v>4.99</v>
      </c>
      <c r="J101" s="58">
        <v>5.07</v>
      </c>
      <c r="K101" s="58">
        <v>5.31</v>
      </c>
      <c r="L101" s="58">
        <v>5.17</v>
      </c>
      <c r="M101" s="56">
        <f t="shared" si="5"/>
        <v>0</v>
      </c>
    </row>
    <row r="102" spans="1:13" x14ac:dyDescent="0.3">
      <c r="A102" s="54">
        <v>38863</v>
      </c>
      <c r="B102" s="55">
        <v>4.75</v>
      </c>
      <c r="C102" s="55">
        <v>4.84</v>
      </c>
      <c r="D102" s="55">
        <v>5.0199999999999996</v>
      </c>
      <c r="E102" s="55">
        <v>5</v>
      </c>
      <c r="F102" s="55">
        <v>4.96</v>
      </c>
      <c r="G102" s="55">
        <v>4.9400000000000004</v>
      </c>
      <c r="H102" s="55">
        <v>4.95</v>
      </c>
      <c r="I102" s="55">
        <v>4.97</v>
      </c>
      <c r="J102" s="55">
        <v>5.0599999999999996</v>
      </c>
      <c r="K102" s="55">
        <v>5.3</v>
      </c>
      <c r="L102" s="55">
        <v>5.16</v>
      </c>
      <c r="M102" s="56">
        <f t="shared" si="5"/>
        <v>0</v>
      </c>
    </row>
    <row r="103" spans="1:13" x14ac:dyDescent="0.3">
      <c r="A103" s="57">
        <v>38867</v>
      </c>
      <c r="B103" s="58">
        <v>4.76</v>
      </c>
      <c r="C103" s="58">
        <v>4.84</v>
      </c>
      <c r="D103" s="58">
        <v>5.04</v>
      </c>
      <c r="E103" s="58">
        <v>5.0199999999999996</v>
      </c>
      <c r="F103" s="58">
        <v>4.99</v>
      </c>
      <c r="G103" s="58">
        <v>4.99</v>
      </c>
      <c r="H103" s="58">
        <v>4.99</v>
      </c>
      <c r="I103" s="58">
        <v>5.01</v>
      </c>
      <c r="J103" s="58">
        <v>5.09</v>
      </c>
      <c r="K103" s="58">
        <v>5.33</v>
      </c>
      <c r="L103" s="58">
        <v>5.19</v>
      </c>
      <c r="M103" s="56">
        <f t="shared" si="5"/>
        <v>0</v>
      </c>
    </row>
    <row r="104" spans="1:13" x14ac:dyDescent="0.3">
      <c r="A104" s="54">
        <v>38868</v>
      </c>
      <c r="B104" s="55">
        <v>4.75</v>
      </c>
      <c r="C104" s="55">
        <v>4.8600000000000003</v>
      </c>
      <c r="D104" s="55">
        <v>5.08</v>
      </c>
      <c r="E104" s="55">
        <v>5.07</v>
      </c>
      <c r="F104" s="55">
        <v>5.04</v>
      </c>
      <c r="G104" s="55">
        <v>5.03</v>
      </c>
      <c r="H104" s="55">
        <v>5.04</v>
      </c>
      <c r="I104" s="55">
        <v>5.0599999999999996</v>
      </c>
      <c r="J104" s="55">
        <v>5.12</v>
      </c>
      <c r="K104" s="55">
        <v>5.35</v>
      </c>
      <c r="L104" s="55">
        <v>5.21</v>
      </c>
      <c r="M104" s="56">
        <f t="shared" si="5"/>
        <v>5</v>
      </c>
    </row>
    <row r="105" spans="1:13" x14ac:dyDescent="0.3">
      <c r="A105" s="57">
        <v>38869</v>
      </c>
      <c r="B105" s="58">
        <v>4.75</v>
      </c>
      <c r="C105" s="58">
        <v>4.83</v>
      </c>
      <c r="D105" s="58">
        <v>5.0599999999999996</v>
      </c>
      <c r="E105" s="58">
        <v>5.05</v>
      </c>
      <c r="F105" s="58">
        <v>5.04</v>
      </c>
      <c r="G105" s="58">
        <v>5.0199999999999996</v>
      </c>
      <c r="H105" s="58">
        <v>5.03</v>
      </c>
      <c r="I105" s="58">
        <v>5.05</v>
      </c>
      <c r="J105" s="58">
        <v>5.1100000000000003</v>
      </c>
      <c r="K105" s="58">
        <v>5.34</v>
      </c>
      <c r="L105" s="58">
        <v>5.2</v>
      </c>
      <c r="M105" s="56">
        <f t="shared" si="5"/>
        <v>0</v>
      </c>
    </row>
    <row r="106" spans="1:13" x14ac:dyDescent="0.3">
      <c r="A106" s="54">
        <v>38870</v>
      </c>
      <c r="B106" s="55">
        <v>4.75</v>
      </c>
      <c r="C106" s="55">
        <v>4.8099999999999996</v>
      </c>
      <c r="D106" s="55">
        <v>5.01</v>
      </c>
      <c r="E106" s="55">
        <v>4.9800000000000004</v>
      </c>
      <c r="F106" s="55">
        <v>4.92</v>
      </c>
      <c r="G106" s="55">
        <v>4.91</v>
      </c>
      <c r="H106" s="55">
        <v>4.9000000000000004</v>
      </c>
      <c r="I106" s="55">
        <v>4.92</v>
      </c>
      <c r="J106" s="55">
        <v>5</v>
      </c>
      <c r="K106" s="55">
        <v>5.24</v>
      </c>
      <c r="L106" s="55">
        <v>5.0999999999999996</v>
      </c>
      <c r="M106" s="56">
        <f t="shared" si="5"/>
        <v>0</v>
      </c>
    </row>
    <row r="107" spans="1:13" x14ac:dyDescent="0.3">
      <c r="A107" s="57">
        <v>38873</v>
      </c>
      <c r="B107" s="58">
        <v>4.7699999999999996</v>
      </c>
      <c r="C107" s="58">
        <v>4.8499999999999996</v>
      </c>
      <c r="D107" s="58">
        <v>5.04</v>
      </c>
      <c r="E107" s="58">
        <v>5.0199999999999996</v>
      </c>
      <c r="F107" s="58">
        <v>4.99</v>
      </c>
      <c r="G107" s="58">
        <v>4.95</v>
      </c>
      <c r="H107" s="58">
        <v>4.95</v>
      </c>
      <c r="I107" s="58">
        <v>4.97</v>
      </c>
      <c r="J107" s="58">
        <v>5.0199999999999996</v>
      </c>
      <c r="K107" s="58">
        <v>5.24</v>
      </c>
      <c r="L107" s="58">
        <v>5.0999999999999996</v>
      </c>
      <c r="M107" s="56">
        <f t="shared" si="5"/>
        <v>0</v>
      </c>
    </row>
    <row r="108" spans="1:13" x14ac:dyDescent="0.3">
      <c r="A108" s="54">
        <v>38874</v>
      </c>
      <c r="B108" s="55">
        <v>4.8</v>
      </c>
      <c r="C108" s="55">
        <v>4.8600000000000003</v>
      </c>
      <c r="D108" s="55">
        <v>5.05</v>
      </c>
      <c r="E108" s="55">
        <v>5.03</v>
      </c>
      <c r="F108" s="55">
        <v>4.99</v>
      </c>
      <c r="G108" s="55">
        <v>4.96</v>
      </c>
      <c r="H108" s="55">
        <v>4.95</v>
      </c>
      <c r="I108" s="55">
        <v>4.96</v>
      </c>
      <c r="J108" s="55">
        <v>5.01</v>
      </c>
      <c r="K108" s="55">
        <v>5.22</v>
      </c>
      <c r="L108" s="55">
        <v>5.08</v>
      </c>
      <c r="M108" s="56">
        <f t="shared" si="5"/>
        <v>0</v>
      </c>
    </row>
    <row r="109" spans="1:13" x14ac:dyDescent="0.3">
      <c r="A109" s="57">
        <v>38875</v>
      </c>
      <c r="B109" s="58">
        <v>4.8</v>
      </c>
      <c r="C109" s="58">
        <v>4.8600000000000003</v>
      </c>
      <c r="D109" s="58">
        <v>5.0599999999999996</v>
      </c>
      <c r="E109" s="58">
        <v>5.05</v>
      </c>
      <c r="F109" s="58">
        <v>5.0199999999999996</v>
      </c>
      <c r="G109" s="58">
        <v>4.99</v>
      </c>
      <c r="H109" s="58">
        <v>4.97</v>
      </c>
      <c r="I109" s="58">
        <v>4.9800000000000004</v>
      </c>
      <c r="J109" s="58">
        <v>5.0199999999999996</v>
      </c>
      <c r="K109" s="58">
        <v>5.23</v>
      </c>
      <c r="L109" s="58">
        <v>5.09</v>
      </c>
      <c r="M109" s="56">
        <f t="shared" si="5"/>
        <v>0</v>
      </c>
    </row>
    <row r="110" spans="1:13" x14ac:dyDescent="0.3">
      <c r="A110" s="54">
        <v>38876</v>
      </c>
      <c r="B110" s="55">
        <v>4.78</v>
      </c>
      <c r="C110" s="55">
        <v>4.87</v>
      </c>
      <c r="D110" s="55">
        <v>5.0599999999999996</v>
      </c>
      <c r="E110" s="55">
        <v>5.04</v>
      </c>
      <c r="F110" s="55">
        <v>5.01</v>
      </c>
      <c r="G110" s="55">
        <v>4.97</v>
      </c>
      <c r="H110" s="55">
        <v>4.95</v>
      </c>
      <c r="I110" s="55">
        <v>4.96</v>
      </c>
      <c r="J110" s="55">
        <v>5</v>
      </c>
      <c r="K110" s="55">
        <v>5.2</v>
      </c>
      <c r="L110" s="55">
        <v>5.0599999999999996</v>
      </c>
      <c r="M110" s="56">
        <f t="shared" si="5"/>
        <v>0</v>
      </c>
    </row>
    <row r="111" spans="1:13" x14ac:dyDescent="0.3">
      <c r="A111" s="57">
        <v>38877</v>
      </c>
      <c r="B111" s="58">
        <v>4.78</v>
      </c>
      <c r="C111" s="58">
        <v>4.88</v>
      </c>
      <c r="D111" s="58">
        <v>5.07</v>
      </c>
      <c r="E111" s="58">
        <v>5.05</v>
      </c>
      <c r="F111" s="58">
        <v>5.01</v>
      </c>
      <c r="G111" s="58">
        <v>4.96</v>
      </c>
      <c r="H111" s="58">
        <v>4.95</v>
      </c>
      <c r="I111" s="58">
        <v>4.95</v>
      </c>
      <c r="J111" s="58">
        <v>4.9800000000000004</v>
      </c>
      <c r="K111" s="58">
        <v>5.17</v>
      </c>
      <c r="L111" s="58">
        <v>5.03</v>
      </c>
      <c r="M111" s="56">
        <f t="shared" si="5"/>
        <v>0</v>
      </c>
    </row>
    <row r="112" spans="1:13" x14ac:dyDescent="0.3">
      <c r="A112" s="54">
        <v>38880</v>
      </c>
      <c r="B112" s="55">
        <v>4.78</v>
      </c>
      <c r="C112" s="55">
        <v>4.93</v>
      </c>
      <c r="D112" s="55">
        <v>5.13</v>
      </c>
      <c r="E112" s="55">
        <v>5.09</v>
      </c>
      <c r="F112" s="55">
        <v>5.0199999999999996</v>
      </c>
      <c r="G112" s="55">
        <v>4.97</v>
      </c>
      <c r="H112" s="55">
        <v>4.95</v>
      </c>
      <c r="I112" s="55">
        <v>4.96</v>
      </c>
      <c r="J112" s="55">
        <v>4.99</v>
      </c>
      <c r="K112" s="55">
        <v>5.17</v>
      </c>
      <c r="L112" s="55">
        <v>5.03</v>
      </c>
      <c r="M112" s="56">
        <f t="shared" si="5"/>
        <v>0</v>
      </c>
    </row>
    <row r="113" spans="1:13" x14ac:dyDescent="0.3">
      <c r="A113" s="57">
        <v>38881</v>
      </c>
      <c r="B113" s="58">
        <v>4.72</v>
      </c>
      <c r="C113" s="58">
        <v>4.8899999999999997</v>
      </c>
      <c r="D113" s="58">
        <v>5.13</v>
      </c>
      <c r="E113" s="58">
        <v>5.09</v>
      </c>
      <c r="F113" s="58">
        <v>5.0199999999999996</v>
      </c>
      <c r="G113" s="58">
        <v>4.96</v>
      </c>
      <c r="H113" s="58">
        <v>4.93</v>
      </c>
      <c r="I113" s="58">
        <v>4.9400000000000004</v>
      </c>
      <c r="J113" s="58">
        <v>4.97</v>
      </c>
      <c r="K113" s="58">
        <v>5.15</v>
      </c>
      <c r="L113" s="58">
        <v>5.01</v>
      </c>
      <c r="M113" s="56">
        <f t="shared" si="5"/>
        <v>0</v>
      </c>
    </row>
    <row r="114" spans="1:13" x14ac:dyDescent="0.3">
      <c r="A114" s="54">
        <v>38882</v>
      </c>
      <c r="B114" s="55">
        <v>4.68</v>
      </c>
      <c r="C114" s="55">
        <v>4.9000000000000004</v>
      </c>
      <c r="D114" s="55">
        <v>5.17</v>
      </c>
      <c r="E114" s="55">
        <v>5.15</v>
      </c>
      <c r="F114" s="55">
        <v>5.1100000000000003</v>
      </c>
      <c r="G114" s="55">
        <v>5.0599999999999996</v>
      </c>
      <c r="H114" s="55">
        <v>5.03</v>
      </c>
      <c r="I114" s="55">
        <v>5.04</v>
      </c>
      <c r="J114" s="55">
        <v>5.05</v>
      </c>
      <c r="K114" s="55">
        <v>5.23</v>
      </c>
      <c r="L114" s="55">
        <v>5.09</v>
      </c>
      <c r="M114" s="56">
        <f t="shared" si="5"/>
        <v>0</v>
      </c>
    </row>
    <row r="115" spans="1:13" x14ac:dyDescent="0.3">
      <c r="A115" s="57">
        <v>38883</v>
      </c>
      <c r="B115" s="58">
        <v>4.5999999999999996</v>
      </c>
      <c r="C115" s="58">
        <v>4.8499999999999996</v>
      </c>
      <c r="D115" s="58">
        <v>5.16</v>
      </c>
      <c r="E115" s="58">
        <v>5.15</v>
      </c>
      <c r="F115" s="58">
        <v>5.14</v>
      </c>
      <c r="G115" s="58">
        <v>5.0999999999999996</v>
      </c>
      <c r="H115" s="58">
        <v>5.08</v>
      </c>
      <c r="I115" s="58">
        <v>5.08</v>
      </c>
      <c r="J115" s="58">
        <v>5.0999999999999996</v>
      </c>
      <c r="K115" s="58">
        <v>5.27</v>
      </c>
      <c r="L115" s="58">
        <v>5.13</v>
      </c>
      <c r="M115" s="56">
        <f t="shared" si="5"/>
        <v>0</v>
      </c>
    </row>
    <row r="116" spans="1:13" x14ac:dyDescent="0.3">
      <c r="A116" s="54">
        <v>38884</v>
      </c>
      <c r="B116" s="55">
        <v>4.63</v>
      </c>
      <c r="C116" s="55">
        <v>4.88</v>
      </c>
      <c r="D116" s="55">
        <v>5.19</v>
      </c>
      <c r="E116" s="55">
        <v>5.18</v>
      </c>
      <c r="F116" s="55">
        <v>5.16</v>
      </c>
      <c r="G116" s="55">
        <v>5.13</v>
      </c>
      <c r="H116" s="55">
        <v>5.0999999999999996</v>
      </c>
      <c r="I116" s="55">
        <v>5.0999999999999996</v>
      </c>
      <c r="J116" s="55">
        <v>5.13</v>
      </c>
      <c r="K116" s="55">
        <v>5.31</v>
      </c>
      <c r="L116" s="55">
        <v>5.17</v>
      </c>
      <c r="M116" s="56">
        <f t="shared" si="5"/>
        <v>0</v>
      </c>
    </row>
    <row r="117" spans="1:13" x14ac:dyDescent="0.3">
      <c r="A117" s="57">
        <v>38887</v>
      </c>
      <c r="B117" s="58">
        <v>4.67</v>
      </c>
      <c r="C117" s="58">
        <v>4.93</v>
      </c>
      <c r="D117" s="58">
        <v>5.25</v>
      </c>
      <c r="E117" s="58">
        <v>5.23</v>
      </c>
      <c r="F117" s="58">
        <v>5.19</v>
      </c>
      <c r="G117" s="58">
        <v>5.15</v>
      </c>
      <c r="H117" s="58">
        <v>5.12</v>
      </c>
      <c r="I117" s="58">
        <v>5.13</v>
      </c>
      <c r="J117" s="58">
        <v>5.14</v>
      </c>
      <c r="K117" s="58">
        <v>5.32</v>
      </c>
      <c r="L117" s="58">
        <v>5.18</v>
      </c>
      <c r="M117" s="56">
        <f t="shared" si="5"/>
        <v>0</v>
      </c>
    </row>
    <row r="118" spans="1:13" x14ac:dyDescent="0.3">
      <c r="A118" s="54">
        <v>38888</v>
      </c>
      <c r="B118" s="55">
        <v>4.7</v>
      </c>
      <c r="C118" s="55">
        <v>4.92</v>
      </c>
      <c r="D118" s="55">
        <v>5.24</v>
      </c>
      <c r="E118" s="55">
        <v>5.23</v>
      </c>
      <c r="F118" s="55">
        <v>5.19</v>
      </c>
      <c r="G118" s="55">
        <v>5.16</v>
      </c>
      <c r="H118" s="55">
        <v>5.13</v>
      </c>
      <c r="I118" s="55">
        <v>5.14</v>
      </c>
      <c r="J118" s="55">
        <v>5.15</v>
      </c>
      <c r="K118" s="55">
        <v>5.33</v>
      </c>
      <c r="L118" s="55">
        <v>5.19</v>
      </c>
      <c r="M118" s="56">
        <f t="shared" si="5"/>
        <v>0</v>
      </c>
    </row>
    <row r="119" spans="1:13" x14ac:dyDescent="0.3">
      <c r="A119" s="57">
        <v>38889</v>
      </c>
      <c r="B119" s="58">
        <v>4.66</v>
      </c>
      <c r="C119" s="58">
        <v>4.92</v>
      </c>
      <c r="D119" s="58">
        <v>5.23</v>
      </c>
      <c r="E119" s="58">
        <v>5.22</v>
      </c>
      <c r="F119" s="58">
        <v>5.2</v>
      </c>
      <c r="G119" s="58">
        <v>5.16</v>
      </c>
      <c r="H119" s="58">
        <v>5.14</v>
      </c>
      <c r="I119" s="58">
        <v>5.14</v>
      </c>
      <c r="J119" s="58">
        <v>5.16</v>
      </c>
      <c r="K119" s="58">
        <v>5.32</v>
      </c>
      <c r="L119" s="58">
        <v>5.19</v>
      </c>
      <c r="M119" s="56">
        <f t="shared" si="5"/>
        <v>0</v>
      </c>
    </row>
    <row r="120" spans="1:13" x14ac:dyDescent="0.3">
      <c r="A120" s="54">
        <v>38890</v>
      </c>
      <c r="B120" s="55">
        <v>4.55</v>
      </c>
      <c r="C120" s="55">
        <v>4.92</v>
      </c>
      <c r="D120" s="55">
        <v>5.24</v>
      </c>
      <c r="E120" s="55">
        <v>5.24</v>
      </c>
      <c r="F120" s="55">
        <v>5.23</v>
      </c>
      <c r="G120" s="55">
        <v>5.21</v>
      </c>
      <c r="H120" s="55">
        <v>5.18</v>
      </c>
      <c r="I120" s="55">
        <v>5.18</v>
      </c>
      <c r="J120" s="55">
        <v>5.2</v>
      </c>
      <c r="K120" s="55">
        <v>5.37</v>
      </c>
      <c r="L120" s="55">
        <v>5.23</v>
      </c>
      <c r="M120" s="56">
        <f t="shared" si="5"/>
        <v>0</v>
      </c>
    </row>
    <row r="121" spans="1:13" x14ac:dyDescent="0.3">
      <c r="A121" s="57">
        <v>38891</v>
      </c>
      <c r="B121" s="58">
        <v>4.6100000000000003</v>
      </c>
      <c r="C121" s="58">
        <v>4.9800000000000004</v>
      </c>
      <c r="D121" s="58">
        <v>5.27</v>
      </c>
      <c r="E121" s="58">
        <v>5.27</v>
      </c>
      <c r="F121" s="58">
        <v>5.27</v>
      </c>
      <c r="G121" s="58">
        <v>5.23</v>
      </c>
      <c r="H121" s="58">
        <v>5.21</v>
      </c>
      <c r="I121" s="58">
        <v>5.21</v>
      </c>
      <c r="J121" s="58">
        <v>5.23</v>
      </c>
      <c r="K121" s="58">
        <v>5.4</v>
      </c>
      <c r="L121" s="58">
        <v>5.26</v>
      </c>
      <c r="M121" s="56">
        <f t="shared" si="5"/>
        <v>0</v>
      </c>
    </row>
    <row r="122" spans="1:13" x14ac:dyDescent="0.3">
      <c r="A122" s="54">
        <v>38894</v>
      </c>
      <c r="B122" s="55">
        <v>4.7300000000000004</v>
      </c>
      <c r="C122" s="55">
        <v>5.03</v>
      </c>
      <c r="D122" s="55">
        <v>5.32</v>
      </c>
      <c r="E122" s="55">
        <v>5.3</v>
      </c>
      <c r="F122" s="55">
        <v>5.27</v>
      </c>
      <c r="G122" s="55">
        <v>5.25</v>
      </c>
      <c r="H122" s="55">
        <v>5.22</v>
      </c>
      <c r="I122" s="55">
        <v>5.23</v>
      </c>
      <c r="J122" s="55">
        <v>5.25</v>
      </c>
      <c r="K122" s="55">
        <v>5.42</v>
      </c>
      <c r="L122" s="55">
        <v>5.28</v>
      </c>
      <c r="M122" s="56">
        <f t="shared" si="5"/>
        <v>0</v>
      </c>
    </row>
    <row r="123" spans="1:13" x14ac:dyDescent="0.3">
      <c r="A123" s="57">
        <v>38895</v>
      </c>
      <c r="B123" s="58">
        <v>4.8600000000000003</v>
      </c>
      <c r="C123" s="58">
        <v>5.05</v>
      </c>
      <c r="D123" s="58">
        <v>5.31</v>
      </c>
      <c r="E123" s="58">
        <v>5.28</v>
      </c>
      <c r="F123" s="58">
        <v>5.24</v>
      </c>
      <c r="G123" s="58">
        <v>5.22</v>
      </c>
      <c r="H123" s="58">
        <v>5.19</v>
      </c>
      <c r="I123" s="58">
        <v>5.2</v>
      </c>
      <c r="J123" s="58">
        <v>5.21</v>
      </c>
      <c r="K123" s="58">
        <v>5.38</v>
      </c>
      <c r="L123" s="58">
        <v>5.24</v>
      </c>
      <c r="M123" s="56">
        <f t="shared" si="5"/>
        <v>0</v>
      </c>
    </row>
    <row r="124" spans="1:13" x14ac:dyDescent="0.3">
      <c r="A124" s="54">
        <v>38896</v>
      </c>
      <c r="B124" s="55">
        <v>4.79</v>
      </c>
      <c r="C124" s="55">
        <v>5.01</v>
      </c>
      <c r="D124" s="55">
        <v>5.31</v>
      </c>
      <c r="E124" s="55">
        <v>5.3</v>
      </c>
      <c r="F124" s="55">
        <v>5.29</v>
      </c>
      <c r="G124" s="55">
        <v>5.26</v>
      </c>
      <c r="H124" s="55">
        <v>5.23</v>
      </c>
      <c r="I124" s="55">
        <v>5.23</v>
      </c>
      <c r="J124" s="55">
        <v>5.25</v>
      </c>
      <c r="K124" s="55">
        <v>5.42</v>
      </c>
      <c r="L124" s="55">
        <v>5.28</v>
      </c>
      <c r="M124" s="56">
        <f t="shared" si="5"/>
        <v>0</v>
      </c>
    </row>
    <row r="125" spans="1:13" x14ac:dyDescent="0.3">
      <c r="A125" s="57">
        <v>38897</v>
      </c>
      <c r="B125" s="58">
        <v>4.68</v>
      </c>
      <c r="C125" s="58">
        <v>5.01</v>
      </c>
      <c r="D125" s="58">
        <v>5.26</v>
      </c>
      <c r="E125" s="58">
        <v>5.25</v>
      </c>
      <c r="F125" s="58">
        <v>5.21</v>
      </c>
      <c r="G125" s="58">
        <v>5.19</v>
      </c>
      <c r="H125" s="58">
        <v>5.17</v>
      </c>
      <c r="I125" s="58">
        <v>5.18</v>
      </c>
      <c r="J125" s="58">
        <v>5.22</v>
      </c>
      <c r="K125" s="58">
        <v>5.39</v>
      </c>
      <c r="L125" s="58">
        <v>5.26</v>
      </c>
      <c r="M125" s="56">
        <f t="shared" si="5"/>
        <v>0</v>
      </c>
    </row>
    <row r="126" spans="1:13" x14ac:dyDescent="0.3">
      <c r="A126" s="54">
        <v>38898</v>
      </c>
      <c r="B126" s="55">
        <v>4.54</v>
      </c>
      <c r="C126" s="55">
        <v>5.01</v>
      </c>
      <c r="D126" s="55">
        <v>5.24</v>
      </c>
      <c r="E126" s="55">
        <v>5.21</v>
      </c>
      <c r="F126" s="55">
        <v>5.16</v>
      </c>
      <c r="G126" s="55">
        <v>5.13</v>
      </c>
      <c r="H126" s="55">
        <v>5.0999999999999996</v>
      </c>
      <c r="I126" s="55">
        <v>5.1100000000000003</v>
      </c>
      <c r="J126" s="55">
        <v>5.15</v>
      </c>
      <c r="K126" s="55">
        <v>5.31</v>
      </c>
      <c r="L126" s="55">
        <v>5.19</v>
      </c>
      <c r="M126" s="56">
        <f t="shared" si="5"/>
        <v>6</v>
      </c>
    </row>
    <row r="127" spans="1:13" x14ac:dyDescent="0.3">
      <c r="A127" s="57">
        <v>38901</v>
      </c>
      <c r="B127" s="58">
        <v>4.6900000000000004</v>
      </c>
      <c r="C127" s="58">
        <v>5.08</v>
      </c>
      <c r="D127" s="58">
        <v>5.31</v>
      </c>
      <c r="E127" s="58">
        <v>5.26</v>
      </c>
      <c r="F127" s="58">
        <v>5.17</v>
      </c>
      <c r="G127" s="58">
        <v>5.14</v>
      </c>
      <c r="H127" s="58">
        <v>5.1100000000000003</v>
      </c>
      <c r="I127" s="58">
        <v>5.12</v>
      </c>
      <c r="J127" s="58">
        <v>5.15</v>
      </c>
      <c r="K127" s="58">
        <v>5.33</v>
      </c>
      <c r="L127" s="58">
        <v>5.2</v>
      </c>
      <c r="M127" s="56">
        <f t="shared" si="5"/>
        <v>0</v>
      </c>
    </row>
    <row r="128" spans="1:13" x14ac:dyDescent="0.3">
      <c r="A128" s="54">
        <v>38903</v>
      </c>
      <c r="B128" s="55">
        <v>4.8099999999999996</v>
      </c>
      <c r="C128" s="55">
        <v>5.01</v>
      </c>
      <c r="D128" s="55">
        <v>5.32</v>
      </c>
      <c r="E128" s="55">
        <v>5.29</v>
      </c>
      <c r="F128" s="55">
        <v>5.24</v>
      </c>
      <c r="G128" s="55">
        <v>5.21</v>
      </c>
      <c r="H128" s="55">
        <v>5.19</v>
      </c>
      <c r="I128" s="55">
        <v>5.19</v>
      </c>
      <c r="J128" s="55">
        <v>5.23</v>
      </c>
      <c r="K128" s="55">
        <v>5.39</v>
      </c>
      <c r="L128" s="55">
        <v>5.27</v>
      </c>
      <c r="M128" s="56">
        <f t="shared" si="5"/>
        <v>0</v>
      </c>
    </row>
    <row r="129" spans="1:13" x14ac:dyDescent="0.3">
      <c r="A129" s="57">
        <v>38904</v>
      </c>
      <c r="B129" s="58">
        <v>4.8</v>
      </c>
      <c r="C129" s="58">
        <v>5</v>
      </c>
      <c r="D129" s="58">
        <v>5.31</v>
      </c>
      <c r="E129" s="58">
        <v>5.28</v>
      </c>
      <c r="F129" s="58">
        <v>5.22</v>
      </c>
      <c r="G129" s="58">
        <v>5.17</v>
      </c>
      <c r="H129" s="58">
        <v>5.15</v>
      </c>
      <c r="I129" s="58">
        <v>5.16</v>
      </c>
      <c r="J129" s="58">
        <v>5.19</v>
      </c>
      <c r="K129" s="58">
        <v>5.35</v>
      </c>
      <c r="L129" s="58">
        <v>5.23</v>
      </c>
      <c r="M129" s="56">
        <f t="shared" si="5"/>
        <v>0</v>
      </c>
    </row>
    <row r="130" spans="1:13" x14ac:dyDescent="0.3">
      <c r="A130" s="54">
        <v>38905</v>
      </c>
      <c r="B130" s="55">
        <v>4.83</v>
      </c>
      <c r="C130" s="55">
        <v>5.0199999999999996</v>
      </c>
      <c r="D130" s="55">
        <v>5.28</v>
      </c>
      <c r="E130" s="55">
        <v>5.25</v>
      </c>
      <c r="F130" s="55">
        <v>5.17</v>
      </c>
      <c r="G130" s="55">
        <v>5.13</v>
      </c>
      <c r="H130" s="55">
        <v>5.0999999999999996</v>
      </c>
      <c r="I130" s="55">
        <v>5.0999999999999996</v>
      </c>
      <c r="J130" s="55">
        <v>5.14</v>
      </c>
      <c r="K130" s="55">
        <v>5.29</v>
      </c>
      <c r="L130" s="55">
        <v>5.18</v>
      </c>
      <c r="M130" s="56">
        <f t="shared" si="5"/>
        <v>0</v>
      </c>
    </row>
    <row r="131" spans="1:13" x14ac:dyDescent="0.3">
      <c r="A131" s="57">
        <v>38908</v>
      </c>
      <c r="B131" s="58">
        <v>4.8600000000000003</v>
      </c>
      <c r="C131" s="58">
        <v>5.0599999999999996</v>
      </c>
      <c r="D131" s="58">
        <v>5.32</v>
      </c>
      <c r="E131" s="58">
        <v>5.27</v>
      </c>
      <c r="F131" s="58">
        <v>5.17</v>
      </c>
      <c r="G131" s="58">
        <v>5.13</v>
      </c>
      <c r="H131" s="58">
        <v>5.0999999999999996</v>
      </c>
      <c r="I131" s="58">
        <v>5.0999999999999996</v>
      </c>
      <c r="J131" s="58">
        <v>5.13</v>
      </c>
      <c r="K131" s="58">
        <v>5.29</v>
      </c>
      <c r="L131" s="58">
        <v>5.17</v>
      </c>
      <c r="M131" s="56">
        <f t="shared" ref="M131:M193" si="6">IF(ISBLANK(A132),MONTH(A131),IF(MONTH(A132)-MONTH(A131)=1,MONTH(A131),0))</f>
        <v>0</v>
      </c>
    </row>
    <row r="132" spans="1:13" x14ac:dyDescent="0.3">
      <c r="A132" s="54">
        <v>38909</v>
      </c>
      <c r="B132" s="55">
        <v>4.9000000000000004</v>
      </c>
      <c r="C132" s="55">
        <v>5.05</v>
      </c>
      <c r="D132" s="55">
        <v>5.3</v>
      </c>
      <c r="E132" s="55">
        <v>5.26</v>
      </c>
      <c r="F132" s="55">
        <v>5.17</v>
      </c>
      <c r="G132" s="55">
        <v>5.1100000000000003</v>
      </c>
      <c r="H132" s="55">
        <v>5.07</v>
      </c>
      <c r="I132" s="55">
        <v>5.08</v>
      </c>
      <c r="J132" s="55">
        <v>5.0999999999999996</v>
      </c>
      <c r="K132" s="55">
        <v>5.26</v>
      </c>
      <c r="L132" s="55">
        <v>5.14</v>
      </c>
      <c r="M132" s="56">
        <f t="shared" si="6"/>
        <v>0</v>
      </c>
    </row>
    <row r="133" spans="1:13" x14ac:dyDescent="0.3">
      <c r="A133" s="57">
        <v>38910</v>
      </c>
      <c r="B133" s="58">
        <v>4.92</v>
      </c>
      <c r="C133" s="58">
        <v>5.0599999999999996</v>
      </c>
      <c r="D133" s="58">
        <v>5.3</v>
      </c>
      <c r="E133" s="58">
        <v>5.26</v>
      </c>
      <c r="F133" s="58">
        <v>5.17</v>
      </c>
      <c r="G133" s="58">
        <v>5.12</v>
      </c>
      <c r="H133" s="58">
        <v>5.08</v>
      </c>
      <c r="I133" s="58">
        <v>5.09</v>
      </c>
      <c r="J133" s="58">
        <v>5.0999999999999996</v>
      </c>
      <c r="K133" s="58">
        <v>5.26</v>
      </c>
      <c r="L133" s="58">
        <v>5.14</v>
      </c>
      <c r="M133" s="56">
        <f t="shared" si="6"/>
        <v>0</v>
      </c>
    </row>
    <row r="134" spans="1:13" x14ac:dyDescent="0.3">
      <c r="A134" s="54">
        <v>38911</v>
      </c>
      <c r="B134" s="55">
        <v>4.88</v>
      </c>
      <c r="C134" s="55">
        <v>5.05</v>
      </c>
      <c r="D134" s="55">
        <v>5.27</v>
      </c>
      <c r="E134" s="55">
        <v>5.22</v>
      </c>
      <c r="F134" s="55">
        <v>5.12</v>
      </c>
      <c r="G134" s="55">
        <v>5.07</v>
      </c>
      <c r="H134" s="55">
        <v>5.04</v>
      </c>
      <c r="I134" s="55">
        <v>5.05</v>
      </c>
      <c r="J134" s="55">
        <v>5.08</v>
      </c>
      <c r="K134" s="55">
        <v>5.23</v>
      </c>
      <c r="L134" s="55">
        <v>5.12</v>
      </c>
      <c r="M134" s="56">
        <f t="shared" si="6"/>
        <v>0</v>
      </c>
    </row>
    <row r="135" spans="1:13" x14ac:dyDescent="0.3">
      <c r="A135" s="57">
        <v>38912</v>
      </c>
      <c r="B135" s="58">
        <v>4.87</v>
      </c>
      <c r="C135" s="58">
        <v>5.0599999999999996</v>
      </c>
      <c r="D135" s="58">
        <v>5.26</v>
      </c>
      <c r="E135" s="58">
        <v>5.2</v>
      </c>
      <c r="F135" s="58">
        <v>5.08</v>
      </c>
      <c r="G135" s="58">
        <v>5.05</v>
      </c>
      <c r="H135" s="58">
        <v>5.0199999999999996</v>
      </c>
      <c r="I135" s="58">
        <v>5.03</v>
      </c>
      <c r="J135" s="58">
        <v>5.07</v>
      </c>
      <c r="K135" s="58">
        <v>5.23</v>
      </c>
      <c r="L135" s="58">
        <v>5.1100000000000003</v>
      </c>
      <c r="M135" s="56">
        <f t="shared" si="6"/>
        <v>0</v>
      </c>
    </row>
    <row r="136" spans="1:13" x14ac:dyDescent="0.3">
      <c r="A136" s="54">
        <v>38915</v>
      </c>
      <c r="B136" s="55">
        <v>4.91</v>
      </c>
      <c r="C136" s="55">
        <v>5.1100000000000003</v>
      </c>
      <c r="D136" s="55">
        <v>5.3</v>
      </c>
      <c r="E136" s="55">
        <v>5.24</v>
      </c>
      <c r="F136" s="55">
        <v>5.12</v>
      </c>
      <c r="G136" s="55">
        <v>5.07</v>
      </c>
      <c r="H136" s="55">
        <v>5.04</v>
      </c>
      <c r="I136" s="55">
        <v>5.04</v>
      </c>
      <c r="J136" s="55">
        <v>5.07</v>
      </c>
      <c r="K136" s="55">
        <v>5.23</v>
      </c>
      <c r="L136" s="55">
        <v>5.0999999999999996</v>
      </c>
      <c r="M136" s="56">
        <f t="shared" si="6"/>
        <v>0</v>
      </c>
    </row>
    <row r="137" spans="1:13" x14ac:dyDescent="0.3">
      <c r="A137" s="57">
        <v>38916</v>
      </c>
      <c r="B137" s="58">
        <v>4.9400000000000004</v>
      </c>
      <c r="C137" s="58">
        <v>5.13</v>
      </c>
      <c r="D137" s="58">
        <v>5.33</v>
      </c>
      <c r="E137" s="58">
        <v>5.28</v>
      </c>
      <c r="F137" s="58">
        <v>5.19</v>
      </c>
      <c r="G137" s="58">
        <v>5.13</v>
      </c>
      <c r="H137" s="58">
        <v>5.0999999999999996</v>
      </c>
      <c r="I137" s="58">
        <v>5.0999999999999996</v>
      </c>
      <c r="J137" s="58">
        <v>5.13</v>
      </c>
      <c r="K137" s="58">
        <v>5.29</v>
      </c>
      <c r="L137" s="58">
        <v>5.16</v>
      </c>
      <c r="M137" s="56">
        <f t="shared" si="6"/>
        <v>0</v>
      </c>
    </row>
    <row r="138" spans="1:13" x14ac:dyDescent="0.3">
      <c r="A138" s="54">
        <v>38917</v>
      </c>
      <c r="B138" s="55">
        <v>4.91</v>
      </c>
      <c r="C138" s="55">
        <v>5.1100000000000003</v>
      </c>
      <c r="D138" s="55">
        <v>5.28</v>
      </c>
      <c r="E138" s="55">
        <v>5.22</v>
      </c>
      <c r="F138" s="55">
        <v>5.12</v>
      </c>
      <c r="G138" s="55">
        <v>5.0599999999999996</v>
      </c>
      <c r="H138" s="55">
        <v>5.0199999999999996</v>
      </c>
      <c r="I138" s="55">
        <v>5.0199999999999996</v>
      </c>
      <c r="J138" s="55">
        <v>5.0599999999999996</v>
      </c>
      <c r="K138" s="55">
        <v>5.22</v>
      </c>
      <c r="L138" s="55">
        <v>5.0999999999999996</v>
      </c>
      <c r="M138" s="56">
        <f t="shared" si="6"/>
        <v>0</v>
      </c>
    </row>
    <row r="139" spans="1:13" x14ac:dyDescent="0.3">
      <c r="A139" s="57">
        <v>38918</v>
      </c>
      <c r="B139" s="58">
        <v>4.87</v>
      </c>
      <c r="C139" s="58">
        <v>5.08</v>
      </c>
      <c r="D139" s="58">
        <v>5.24</v>
      </c>
      <c r="E139" s="58">
        <v>5.18</v>
      </c>
      <c r="F139" s="58">
        <v>5.0599999999999996</v>
      </c>
      <c r="G139" s="58">
        <v>5.01</v>
      </c>
      <c r="H139" s="58">
        <v>4.9800000000000004</v>
      </c>
      <c r="I139" s="58">
        <v>4.99</v>
      </c>
      <c r="J139" s="58">
        <v>5.03</v>
      </c>
      <c r="K139" s="58">
        <v>5.2</v>
      </c>
      <c r="L139" s="58">
        <v>5.08</v>
      </c>
      <c r="M139" s="56">
        <f t="shared" si="6"/>
        <v>0</v>
      </c>
    </row>
    <row r="140" spans="1:13" x14ac:dyDescent="0.3">
      <c r="A140" s="54">
        <v>38919</v>
      </c>
      <c r="B140" s="55">
        <v>4.88</v>
      </c>
      <c r="C140" s="55">
        <v>5.0999999999999996</v>
      </c>
      <c r="D140" s="55">
        <v>5.25</v>
      </c>
      <c r="E140" s="55">
        <v>5.19</v>
      </c>
      <c r="F140" s="55">
        <v>5.08</v>
      </c>
      <c r="G140" s="55">
        <v>5.0199999999999996</v>
      </c>
      <c r="H140" s="55">
        <v>4.99</v>
      </c>
      <c r="I140" s="55">
        <v>5</v>
      </c>
      <c r="J140" s="55">
        <v>5.05</v>
      </c>
      <c r="K140" s="55">
        <v>5.21</v>
      </c>
      <c r="L140" s="55">
        <v>5.0999999999999996</v>
      </c>
      <c r="M140" s="56">
        <f t="shared" si="6"/>
        <v>0</v>
      </c>
    </row>
    <row r="141" spans="1:13" x14ac:dyDescent="0.3">
      <c r="A141" s="57">
        <v>38922</v>
      </c>
      <c r="B141" s="58">
        <v>4.91</v>
      </c>
      <c r="C141" s="58">
        <v>5.0999999999999996</v>
      </c>
      <c r="D141" s="58">
        <v>5.27</v>
      </c>
      <c r="E141" s="58">
        <v>5.21</v>
      </c>
      <c r="F141" s="58">
        <v>5.0999999999999996</v>
      </c>
      <c r="G141" s="58">
        <v>5.03</v>
      </c>
      <c r="H141" s="58">
        <v>4.99</v>
      </c>
      <c r="I141" s="58">
        <v>5</v>
      </c>
      <c r="J141" s="58">
        <v>5.05</v>
      </c>
      <c r="K141" s="58">
        <v>5.22</v>
      </c>
      <c r="L141" s="58">
        <v>5.1100000000000003</v>
      </c>
      <c r="M141" s="56">
        <f t="shared" si="6"/>
        <v>0</v>
      </c>
    </row>
    <row r="142" spans="1:13" x14ac:dyDescent="0.3">
      <c r="A142" s="54">
        <v>38923</v>
      </c>
      <c r="B142" s="55">
        <v>5.01</v>
      </c>
      <c r="C142" s="55">
        <v>5.13</v>
      </c>
      <c r="D142" s="55">
        <v>5.25</v>
      </c>
      <c r="E142" s="55">
        <v>5.21</v>
      </c>
      <c r="F142" s="55">
        <v>5.1100000000000003</v>
      </c>
      <c r="G142" s="55">
        <v>5.05</v>
      </c>
      <c r="H142" s="55">
        <v>5.0199999999999996</v>
      </c>
      <c r="I142" s="55">
        <v>5.03</v>
      </c>
      <c r="J142" s="55">
        <v>5.07</v>
      </c>
      <c r="K142" s="55">
        <v>5.24</v>
      </c>
      <c r="L142" s="55">
        <v>5.13</v>
      </c>
      <c r="M142" s="56">
        <f t="shared" si="6"/>
        <v>0</v>
      </c>
    </row>
    <row r="143" spans="1:13" x14ac:dyDescent="0.3">
      <c r="A143" s="57">
        <v>38924</v>
      </c>
      <c r="B143" s="58">
        <v>5</v>
      </c>
      <c r="C143" s="58">
        <v>5.1100000000000003</v>
      </c>
      <c r="D143" s="58">
        <v>5.21</v>
      </c>
      <c r="E143" s="58">
        <v>5.16</v>
      </c>
      <c r="F143" s="58">
        <v>5.0599999999999996</v>
      </c>
      <c r="G143" s="58">
        <v>5.0199999999999996</v>
      </c>
      <c r="H143" s="58">
        <v>4.99</v>
      </c>
      <c r="I143" s="58">
        <v>5</v>
      </c>
      <c r="J143" s="58">
        <v>5.04</v>
      </c>
      <c r="K143" s="58">
        <v>5.22</v>
      </c>
      <c r="L143" s="58">
        <v>5.0999999999999996</v>
      </c>
      <c r="M143" s="56">
        <f t="shared" si="6"/>
        <v>0</v>
      </c>
    </row>
    <row r="144" spans="1:13" x14ac:dyDescent="0.3">
      <c r="A144" s="54">
        <v>38925</v>
      </c>
      <c r="B144" s="55">
        <v>5.0199999999999996</v>
      </c>
      <c r="C144" s="55">
        <v>5.0999999999999996</v>
      </c>
      <c r="D144" s="55">
        <v>5.2</v>
      </c>
      <c r="E144" s="55">
        <v>5.16</v>
      </c>
      <c r="F144" s="55">
        <v>5.07</v>
      </c>
      <c r="G144" s="55">
        <v>5.01</v>
      </c>
      <c r="H144" s="55">
        <v>4.9800000000000004</v>
      </c>
      <c r="I144" s="55">
        <v>5</v>
      </c>
      <c r="J144" s="55">
        <v>5.07</v>
      </c>
      <c r="K144" s="55">
        <v>5.22</v>
      </c>
      <c r="L144" s="55">
        <v>5.1100000000000003</v>
      </c>
      <c r="M144" s="56">
        <f t="shared" si="6"/>
        <v>0</v>
      </c>
    </row>
    <row r="145" spans="1:13" x14ac:dyDescent="0.3">
      <c r="A145" s="57">
        <v>38926</v>
      </c>
      <c r="B145" s="58">
        <v>4.9800000000000004</v>
      </c>
      <c r="C145" s="58">
        <v>5.07</v>
      </c>
      <c r="D145" s="58">
        <v>5.15</v>
      </c>
      <c r="E145" s="58">
        <v>5.0999999999999996</v>
      </c>
      <c r="F145" s="58">
        <v>4.9800000000000004</v>
      </c>
      <c r="G145" s="58">
        <v>4.9400000000000004</v>
      </c>
      <c r="H145" s="58">
        <v>4.92</v>
      </c>
      <c r="I145" s="58">
        <v>4.9400000000000004</v>
      </c>
      <c r="J145" s="58">
        <v>5</v>
      </c>
      <c r="K145" s="58">
        <v>5.17</v>
      </c>
      <c r="L145" s="58">
        <v>5.07</v>
      </c>
      <c r="M145" s="56">
        <f t="shared" si="6"/>
        <v>0</v>
      </c>
    </row>
    <row r="146" spans="1:13" x14ac:dyDescent="0.3">
      <c r="A146" s="54">
        <v>38929</v>
      </c>
      <c r="B146" s="55">
        <v>5.0199999999999996</v>
      </c>
      <c r="C146" s="55">
        <v>5.0999999999999996</v>
      </c>
      <c r="D146" s="55">
        <v>5.18</v>
      </c>
      <c r="E146" s="55">
        <v>5.1100000000000003</v>
      </c>
      <c r="F146" s="55">
        <v>4.97</v>
      </c>
      <c r="G146" s="55">
        <v>4.93</v>
      </c>
      <c r="H146" s="55">
        <v>4.91</v>
      </c>
      <c r="I146" s="55">
        <v>4.93</v>
      </c>
      <c r="J146" s="55">
        <v>4.99</v>
      </c>
      <c r="K146" s="55">
        <v>5.17</v>
      </c>
      <c r="L146" s="55">
        <v>5.07</v>
      </c>
      <c r="M146" s="56">
        <f t="shared" si="6"/>
        <v>7</v>
      </c>
    </row>
    <row r="147" spans="1:13" x14ac:dyDescent="0.3">
      <c r="A147" s="57">
        <v>38930</v>
      </c>
      <c r="B147" s="58">
        <v>5.2</v>
      </c>
      <c r="C147" s="58">
        <v>5.12</v>
      </c>
      <c r="D147" s="58">
        <v>5.18</v>
      </c>
      <c r="E147" s="58">
        <v>5.1100000000000003</v>
      </c>
      <c r="F147" s="58">
        <v>4.97</v>
      </c>
      <c r="G147" s="58">
        <v>4.91</v>
      </c>
      <c r="H147" s="58">
        <v>4.9000000000000004</v>
      </c>
      <c r="I147" s="58">
        <v>4.92</v>
      </c>
      <c r="J147" s="58">
        <v>4.99</v>
      </c>
      <c r="K147" s="58">
        <v>5.17</v>
      </c>
      <c r="L147" s="58">
        <v>5.07</v>
      </c>
      <c r="M147" s="56">
        <f t="shared" si="6"/>
        <v>0</v>
      </c>
    </row>
    <row r="148" spans="1:13" x14ac:dyDescent="0.3">
      <c r="A148" s="54">
        <v>38931</v>
      </c>
      <c r="B148" s="55">
        <v>5.2</v>
      </c>
      <c r="C148" s="55">
        <v>5.0999999999999996</v>
      </c>
      <c r="D148" s="55">
        <v>5.18</v>
      </c>
      <c r="E148" s="55">
        <v>5.1100000000000003</v>
      </c>
      <c r="F148" s="55">
        <v>4.97</v>
      </c>
      <c r="G148" s="55">
        <v>4.9000000000000004</v>
      </c>
      <c r="H148" s="55">
        <v>4.88</v>
      </c>
      <c r="I148" s="55">
        <v>4.9000000000000004</v>
      </c>
      <c r="J148" s="55">
        <v>4.96</v>
      </c>
      <c r="K148" s="55">
        <v>5.14</v>
      </c>
      <c r="L148" s="55">
        <v>5.05</v>
      </c>
      <c r="M148" s="56">
        <f t="shared" si="6"/>
        <v>0</v>
      </c>
    </row>
    <row r="149" spans="1:13" x14ac:dyDescent="0.3">
      <c r="A149" s="57">
        <v>38932</v>
      </c>
      <c r="B149" s="58">
        <v>5.18</v>
      </c>
      <c r="C149" s="58">
        <v>5.1100000000000003</v>
      </c>
      <c r="D149" s="58">
        <v>5.19</v>
      </c>
      <c r="E149" s="58">
        <v>5.12</v>
      </c>
      <c r="F149" s="58">
        <v>4.9800000000000004</v>
      </c>
      <c r="G149" s="58">
        <v>4.92</v>
      </c>
      <c r="H149" s="58">
        <v>4.9000000000000004</v>
      </c>
      <c r="I149" s="58">
        <v>4.91</v>
      </c>
      <c r="J149" s="58">
        <v>4.96</v>
      </c>
      <c r="K149" s="58">
        <v>5.13</v>
      </c>
      <c r="L149" s="58">
        <v>5.04</v>
      </c>
      <c r="M149" s="56">
        <f t="shared" si="6"/>
        <v>0</v>
      </c>
    </row>
    <row r="150" spans="1:13" x14ac:dyDescent="0.3">
      <c r="A150" s="54">
        <v>38933</v>
      </c>
      <c r="B150" s="55">
        <v>5.15</v>
      </c>
      <c r="C150" s="55">
        <v>5.09</v>
      </c>
      <c r="D150" s="55">
        <v>5.15</v>
      </c>
      <c r="E150" s="55">
        <v>5.07</v>
      </c>
      <c r="F150" s="55">
        <v>4.91</v>
      </c>
      <c r="G150" s="55">
        <v>4.8600000000000003</v>
      </c>
      <c r="H150" s="55">
        <v>4.84</v>
      </c>
      <c r="I150" s="55">
        <v>4.8499999999999996</v>
      </c>
      <c r="J150" s="55">
        <v>4.91</v>
      </c>
      <c r="K150" s="55">
        <v>5.09</v>
      </c>
      <c r="L150" s="55">
        <v>5</v>
      </c>
      <c r="M150" s="56">
        <f t="shared" si="6"/>
        <v>0</v>
      </c>
    </row>
    <row r="151" spans="1:13" x14ac:dyDescent="0.3">
      <c r="A151" s="57">
        <v>38936</v>
      </c>
      <c r="B151" s="58">
        <v>5.18</v>
      </c>
      <c r="C151" s="58">
        <v>5.12</v>
      </c>
      <c r="D151" s="58">
        <v>5.2</v>
      </c>
      <c r="E151" s="58">
        <v>5.12</v>
      </c>
      <c r="F151" s="58">
        <v>4.96</v>
      </c>
      <c r="G151" s="58">
        <v>4.8899999999999997</v>
      </c>
      <c r="H151" s="58">
        <v>4.8600000000000003</v>
      </c>
      <c r="I151" s="58">
        <v>4.87</v>
      </c>
      <c r="J151" s="58">
        <v>4.93</v>
      </c>
      <c r="K151" s="58">
        <v>5.09</v>
      </c>
      <c r="L151" s="58">
        <v>5</v>
      </c>
      <c r="M151" s="56">
        <f t="shared" si="6"/>
        <v>0</v>
      </c>
    </row>
    <row r="152" spans="1:13" x14ac:dyDescent="0.3">
      <c r="A152" s="54">
        <v>38937</v>
      </c>
      <c r="B152" s="55">
        <v>5.19</v>
      </c>
      <c r="C152" s="55">
        <v>5.0999999999999996</v>
      </c>
      <c r="D152" s="55">
        <v>5.16</v>
      </c>
      <c r="E152" s="55">
        <v>5.08</v>
      </c>
      <c r="F152" s="55">
        <v>4.91</v>
      </c>
      <c r="G152" s="55">
        <v>4.8600000000000003</v>
      </c>
      <c r="H152" s="55">
        <v>4.8499999999999996</v>
      </c>
      <c r="I152" s="55">
        <v>4.8600000000000003</v>
      </c>
      <c r="J152" s="55">
        <v>4.93</v>
      </c>
      <c r="K152" s="55">
        <v>5.1100000000000003</v>
      </c>
      <c r="L152" s="55">
        <v>5.0199999999999996</v>
      </c>
      <c r="M152" s="56">
        <f t="shared" si="6"/>
        <v>0</v>
      </c>
    </row>
    <row r="153" spans="1:13" x14ac:dyDescent="0.3">
      <c r="A153" s="57">
        <v>38938</v>
      </c>
      <c r="B153" s="58">
        <v>5.14</v>
      </c>
      <c r="C153" s="58">
        <v>5.07</v>
      </c>
      <c r="D153" s="58">
        <v>5.15</v>
      </c>
      <c r="E153" s="58">
        <v>5.07</v>
      </c>
      <c r="F153" s="58">
        <v>4.91</v>
      </c>
      <c r="G153" s="58">
        <v>4.88</v>
      </c>
      <c r="H153" s="58">
        <v>4.8600000000000003</v>
      </c>
      <c r="I153" s="58">
        <v>4.87</v>
      </c>
      <c r="J153" s="58">
        <v>4.92</v>
      </c>
      <c r="K153" s="58">
        <v>5.13</v>
      </c>
      <c r="L153" s="58">
        <v>5.05</v>
      </c>
      <c r="M153" s="56">
        <f t="shared" si="6"/>
        <v>0</v>
      </c>
    </row>
    <row r="154" spans="1:13" x14ac:dyDescent="0.3">
      <c r="A154" s="54">
        <v>38939</v>
      </c>
      <c r="B154" s="55">
        <v>5.12</v>
      </c>
      <c r="C154" s="55">
        <v>5.05</v>
      </c>
      <c r="D154" s="55">
        <v>5.16</v>
      </c>
      <c r="E154" s="55">
        <v>5.08</v>
      </c>
      <c r="F154" s="55">
        <v>4.93</v>
      </c>
      <c r="G154" s="55">
        <v>4.8899999999999997</v>
      </c>
      <c r="H154" s="55">
        <v>4.8600000000000003</v>
      </c>
      <c r="I154" s="55">
        <v>4.87</v>
      </c>
      <c r="J154" s="55">
        <v>4.93</v>
      </c>
      <c r="K154" s="55">
        <v>5.15</v>
      </c>
      <c r="L154" s="55">
        <v>5.0599999999999996</v>
      </c>
      <c r="M154" s="56">
        <f t="shared" si="6"/>
        <v>0</v>
      </c>
    </row>
    <row r="155" spans="1:13" x14ac:dyDescent="0.3">
      <c r="A155" s="57">
        <v>38940</v>
      </c>
      <c r="B155" s="58">
        <v>5.12</v>
      </c>
      <c r="C155" s="58">
        <v>5.07</v>
      </c>
      <c r="D155" s="58">
        <v>5.2</v>
      </c>
      <c r="E155" s="58">
        <v>5.12</v>
      </c>
      <c r="F155" s="58">
        <v>4.96</v>
      </c>
      <c r="G155" s="58">
        <v>4.93</v>
      </c>
      <c r="H155" s="58">
        <v>4.91</v>
      </c>
      <c r="I155" s="58">
        <v>4.92</v>
      </c>
      <c r="J155" s="58">
        <v>4.97</v>
      </c>
      <c r="K155" s="58">
        <v>5.18</v>
      </c>
      <c r="L155" s="58">
        <v>5.09</v>
      </c>
      <c r="M155" s="56">
        <f t="shared" si="6"/>
        <v>0</v>
      </c>
    </row>
    <row r="156" spans="1:13" x14ac:dyDescent="0.3">
      <c r="A156" s="54">
        <v>38943</v>
      </c>
      <c r="B156" s="55">
        <v>5.15</v>
      </c>
      <c r="C156" s="55">
        <v>5.12</v>
      </c>
      <c r="D156" s="55">
        <v>5.24</v>
      </c>
      <c r="E156" s="55">
        <v>5.17</v>
      </c>
      <c r="F156" s="55">
        <v>5.01</v>
      </c>
      <c r="G156" s="55">
        <v>4.9800000000000004</v>
      </c>
      <c r="H156" s="55">
        <v>4.95</v>
      </c>
      <c r="I156" s="55">
        <v>4.96</v>
      </c>
      <c r="J156" s="55">
        <v>5</v>
      </c>
      <c r="K156" s="55">
        <v>5.21</v>
      </c>
      <c r="L156" s="55">
        <v>5.12</v>
      </c>
      <c r="M156" s="56">
        <f t="shared" si="6"/>
        <v>0</v>
      </c>
    </row>
    <row r="157" spans="1:13" x14ac:dyDescent="0.3">
      <c r="A157" s="57">
        <v>38944</v>
      </c>
      <c r="B157" s="58">
        <v>5.18</v>
      </c>
      <c r="C157" s="58">
        <v>5.0999999999999996</v>
      </c>
      <c r="D157" s="58">
        <v>5.19</v>
      </c>
      <c r="E157" s="58">
        <v>5.1100000000000003</v>
      </c>
      <c r="F157" s="58">
        <v>4.9400000000000004</v>
      </c>
      <c r="G157" s="58">
        <v>4.91</v>
      </c>
      <c r="H157" s="58">
        <v>4.88</v>
      </c>
      <c r="I157" s="58">
        <v>4.8899999999999997</v>
      </c>
      <c r="J157" s="58">
        <v>4.93</v>
      </c>
      <c r="K157" s="58">
        <v>5.13</v>
      </c>
      <c r="L157" s="58">
        <v>5.05</v>
      </c>
      <c r="M157" s="56">
        <f t="shared" si="6"/>
        <v>0</v>
      </c>
    </row>
    <row r="158" spans="1:13" x14ac:dyDescent="0.3">
      <c r="A158" s="54">
        <v>38945</v>
      </c>
      <c r="B158" s="55">
        <v>5.16</v>
      </c>
      <c r="C158" s="55">
        <v>5.07</v>
      </c>
      <c r="D158" s="55">
        <v>5.16</v>
      </c>
      <c r="E158" s="55">
        <v>5.0599999999999996</v>
      </c>
      <c r="F158" s="55">
        <v>4.87</v>
      </c>
      <c r="G158" s="55">
        <v>4.83</v>
      </c>
      <c r="H158" s="55">
        <v>4.8099999999999996</v>
      </c>
      <c r="I158" s="55">
        <v>4.82</v>
      </c>
      <c r="J158" s="55">
        <v>4.87</v>
      </c>
      <c r="K158" s="55">
        <v>5.08</v>
      </c>
      <c r="L158" s="55">
        <v>5</v>
      </c>
      <c r="M158" s="56">
        <f t="shared" si="6"/>
        <v>0</v>
      </c>
    </row>
    <row r="159" spans="1:13" x14ac:dyDescent="0.3">
      <c r="A159" s="57">
        <v>38946</v>
      </c>
      <c r="B159" s="58">
        <v>5.15</v>
      </c>
      <c r="C159" s="58">
        <v>5.09</v>
      </c>
      <c r="D159" s="58">
        <v>5.18</v>
      </c>
      <c r="E159" s="58">
        <v>5.08</v>
      </c>
      <c r="F159" s="58">
        <v>4.8899999999999997</v>
      </c>
      <c r="G159" s="58">
        <v>4.84</v>
      </c>
      <c r="H159" s="58">
        <v>4.82</v>
      </c>
      <c r="I159" s="58">
        <v>4.82</v>
      </c>
      <c r="J159" s="58">
        <v>4.87</v>
      </c>
      <c r="K159" s="58">
        <v>5.08</v>
      </c>
      <c r="L159" s="58">
        <v>5</v>
      </c>
      <c r="M159" s="56">
        <f t="shared" si="6"/>
        <v>0</v>
      </c>
    </row>
    <row r="160" spans="1:13" x14ac:dyDescent="0.3">
      <c r="A160" s="54">
        <v>38947</v>
      </c>
      <c r="B160" s="55">
        <v>5.13</v>
      </c>
      <c r="C160" s="55">
        <v>5.0999999999999996</v>
      </c>
      <c r="D160" s="55">
        <v>5.19</v>
      </c>
      <c r="E160" s="55">
        <v>5.08</v>
      </c>
      <c r="F160" s="55">
        <v>4.87</v>
      </c>
      <c r="G160" s="55">
        <v>4.82</v>
      </c>
      <c r="H160" s="55">
        <v>4.78</v>
      </c>
      <c r="I160" s="55">
        <v>4.78</v>
      </c>
      <c r="J160" s="55">
        <v>4.84</v>
      </c>
      <c r="K160" s="55">
        <v>5.05</v>
      </c>
      <c r="L160" s="55">
        <v>4.97</v>
      </c>
      <c r="M160" s="56">
        <f t="shared" si="6"/>
        <v>0</v>
      </c>
    </row>
    <row r="161" spans="1:13" x14ac:dyDescent="0.3">
      <c r="A161" s="57">
        <v>38950</v>
      </c>
      <c r="B161" s="58">
        <v>5.15</v>
      </c>
      <c r="C161" s="58">
        <v>5.1100000000000003</v>
      </c>
      <c r="D161" s="58">
        <v>5.18</v>
      </c>
      <c r="E161" s="58">
        <v>5.07</v>
      </c>
      <c r="F161" s="58">
        <v>4.8499999999999996</v>
      </c>
      <c r="G161" s="58">
        <v>4.79</v>
      </c>
      <c r="H161" s="58">
        <v>4.7699999999999996</v>
      </c>
      <c r="I161" s="58">
        <v>4.7699999999999996</v>
      </c>
      <c r="J161" s="58">
        <v>4.82</v>
      </c>
      <c r="K161" s="58">
        <v>5.04</v>
      </c>
      <c r="L161" s="58">
        <v>4.96</v>
      </c>
      <c r="M161" s="56">
        <f t="shared" si="6"/>
        <v>0</v>
      </c>
    </row>
    <row r="162" spans="1:13" x14ac:dyDescent="0.3">
      <c r="A162" s="54">
        <v>38951</v>
      </c>
      <c r="B162" s="55">
        <v>5.17</v>
      </c>
      <c r="C162" s="55">
        <v>5.0999999999999996</v>
      </c>
      <c r="D162" s="55">
        <v>5.17</v>
      </c>
      <c r="E162" s="55">
        <v>5.07</v>
      </c>
      <c r="F162" s="55">
        <v>4.87</v>
      </c>
      <c r="G162" s="55">
        <v>4.79</v>
      </c>
      <c r="H162" s="55">
        <v>4.7699999999999996</v>
      </c>
      <c r="I162" s="55">
        <v>4.7699999999999996</v>
      </c>
      <c r="J162" s="55">
        <v>4.82</v>
      </c>
      <c r="K162" s="55">
        <v>5.03</v>
      </c>
      <c r="L162" s="55">
        <v>4.95</v>
      </c>
      <c r="M162" s="56">
        <f t="shared" si="6"/>
        <v>0</v>
      </c>
    </row>
    <row r="163" spans="1:13" x14ac:dyDescent="0.3">
      <c r="A163" s="57">
        <v>38952</v>
      </c>
      <c r="B163" s="58">
        <v>5.17</v>
      </c>
      <c r="C163" s="58">
        <v>5.09</v>
      </c>
      <c r="D163" s="58">
        <v>5.17</v>
      </c>
      <c r="E163" s="58">
        <v>5.07</v>
      </c>
      <c r="F163" s="58">
        <v>4.87</v>
      </c>
      <c r="G163" s="58">
        <v>4.8099999999999996</v>
      </c>
      <c r="H163" s="58">
        <v>4.7699999999999996</v>
      </c>
      <c r="I163" s="58">
        <v>4.78</v>
      </c>
      <c r="J163" s="58">
        <v>4.82</v>
      </c>
      <c r="K163" s="58">
        <v>5.03</v>
      </c>
      <c r="L163" s="58">
        <v>4.95</v>
      </c>
      <c r="M163" s="56">
        <f t="shared" si="6"/>
        <v>0</v>
      </c>
    </row>
    <row r="164" spans="1:13" x14ac:dyDescent="0.3">
      <c r="A164" s="54">
        <v>38953</v>
      </c>
      <c r="B164" s="55">
        <v>5.16</v>
      </c>
      <c r="C164" s="55">
        <v>5.09</v>
      </c>
      <c r="D164" s="55">
        <v>5.17</v>
      </c>
      <c r="E164" s="55">
        <v>5.07</v>
      </c>
      <c r="F164" s="55">
        <v>4.88</v>
      </c>
      <c r="G164" s="55">
        <v>4.8</v>
      </c>
      <c r="H164" s="55">
        <v>4.78</v>
      </c>
      <c r="I164" s="55">
        <v>4.78</v>
      </c>
      <c r="J164" s="55">
        <v>4.8099999999999996</v>
      </c>
      <c r="K164" s="55">
        <v>5.0199999999999996</v>
      </c>
      <c r="L164" s="55">
        <v>4.9400000000000004</v>
      </c>
      <c r="M164" s="56">
        <f t="shared" si="6"/>
        <v>0</v>
      </c>
    </row>
    <row r="165" spans="1:13" x14ac:dyDescent="0.3">
      <c r="A165" s="57">
        <v>38954</v>
      </c>
      <c r="B165" s="58">
        <v>5.17</v>
      </c>
      <c r="C165" s="58">
        <v>5.1100000000000003</v>
      </c>
      <c r="D165" s="58">
        <v>5.16</v>
      </c>
      <c r="E165" s="58">
        <v>5.0599999999999996</v>
      </c>
      <c r="F165" s="58">
        <v>4.8600000000000003</v>
      </c>
      <c r="G165" s="58">
        <v>4.79</v>
      </c>
      <c r="H165" s="58">
        <v>4.76</v>
      </c>
      <c r="I165" s="58">
        <v>4.76</v>
      </c>
      <c r="J165" s="58">
        <v>4.79</v>
      </c>
      <c r="K165" s="58">
        <v>5.01</v>
      </c>
      <c r="L165" s="58">
        <v>4.93</v>
      </c>
      <c r="M165" s="56">
        <f t="shared" si="6"/>
        <v>0</v>
      </c>
    </row>
    <row r="166" spans="1:13" x14ac:dyDescent="0.3">
      <c r="A166" s="54">
        <v>38957</v>
      </c>
      <c r="B166" s="55">
        <v>5.17</v>
      </c>
      <c r="C166" s="55">
        <v>5.0999999999999996</v>
      </c>
      <c r="D166" s="55">
        <v>5.18</v>
      </c>
      <c r="E166" s="55">
        <v>5.08</v>
      </c>
      <c r="F166" s="55">
        <v>4.88</v>
      </c>
      <c r="G166" s="55">
        <v>4.8</v>
      </c>
      <c r="H166" s="55">
        <v>4.7699999999999996</v>
      </c>
      <c r="I166" s="55">
        <v>4.7699999999999996</v>
      </c>
      <c r="J166" s="55">
        <v>4.8</v>
      </c>
      <c r="K166" s="55">
        <v>5.01</v>
      </c>
      <c r="L166" s="55">
        <v>4.9400000000000004</v>
      </c>
      <c r="M166" s="56">
        <f t="shared" si="6"/>
        <v>0</v>
      </c>
    </row>
    <row r="167" spans="1:13" x14ac:dyDescent="0.3">
      <c r="A167" s="57">
        <v>38958</v>
      </c>
      <c r="B167" s="58">
        <v>5.19</v>
      </c>
      <c r="C167" s="58">
        <v>5.07</v>
      </c>
      <c r="D167" s="58">
        <v>5.16</v>
      </c>
      <c r="E167" s="58">
        <v>5.0599999999999996</v>
      </c>
      <c r="F167" s="58">
        <v>4.87</v>
      </c>
      <c r="G167" s="58">
        <v>4.79</v>
      </c>
      <c r="H167" s="58">
        <v>4.7699999999999996</v>
      </c>
      <c r="I167" s="58">
        <v>4.7699999999999996</v>
      </c>
      <c r="J167" s="58">
        <v>4.79</v>
      </c>
      <c r="K167" s="58">
        <v>5</v>
      </c>
      <c r="L167" s="58">
        <v>4.93</v>
      </c>
      <c r="M167" s="56">
        <f t="shared" si="6"/>
        <v>0</v>
      </c>
    </row>
    <row r="168" spans="1:13" x14ac:dyDescent="0.3">
      <c r="A168" s="54">
        <v>38959</v>
      </c>
      <c r="B168" s="55">
        <v>5.16</v>
      </c>
      <c r="C168" s="55">
        <v>5.05</v>
      </c>
      <c r="D168" s="55">
        <v>5.14</v>
      </c>
      <c r="E168" s="55">
        <v>5.03</v>
      </c>
      <c r="F168" s="55">
        <v>4.83</v>
      </c>
      <c r="G168" s="55">
        <v>4.76</v>
      </c>
      <c r="H168" s="55">
        <v>4.72</v>
      </c>
      <c r="I168" s="55">
        <v>4.72</v>
      </c>
      <c r="J168" s="55">
        <v>4.76</v>
      </c>
      <c r="K168" s="55">
        <v>4.9800000000000004</v>
      </c>
      <c r="L168" s="55">
        <v>4.91</v>
      </c>
      <c r="M168" s="56">
        <f t="shared" si="6"/>
        <v>0</v>
      </c>
    </row>
    <row r="169" spans="1:13" x14ac:dyDescent="0.3">
      <c r="A169" s="57">
        <v>38960</v>
      </c>
      <c r="B169" s="58">
        <v>5.12</v>
      </c>
      <c r="C169" s="58">
        <v>5.05</v>
      </c>
      <c r="D169" s="58">
        <v>5.1100000000000003</v>
      </c>
      <c r="E169" s="58">
        <v>5.01</v>
      </c>
      <c r="F169" s="58">
        <v>4.79</v>
      </c>
      <c r="G169" s="58">
        <v>4.71</v>
      </c>
      <c r="H169" s="58">
        <v>4.7</v>
      </c>
      <c r="I169" s="58">
        <v>4.7</v>
      </c>
      <c r="J169" s="58">
        <v>4.74</v>
      </c>
      <c r="K169" s="58">
        <v>4.95</v>
      </c>
      <c r="L169" s="58">
        <v>4.88</v>
      </c>
      <c r="M169" s="56">
        <f t="shared" si="6"/>
        <v>8</v>
      </c>
    </row>
    <row r="170" spans="1:13" x14ac:dyDescent="0.3">
      <c r="A170" s="54">
        <v>38961</v>
      </c>
      <c r="B170" s="55">
        <v>5.07</v>
      </c>
      <c r="C170" s="55">
        <v>5.0199999999999996</v>
      </c>
      <c r="D170" s="55">
        <v>5.0999999999999996</v>
      </c>
      <c r="E170" s="55">
        <v>4.99</v>
      </c>
      <c r="F170" s="55">
        <v>4.7699999999999996</v>
      </c>
      <c r="G170" s="55">
        <v>4.7</v>
      </c>
      <c r="H170" s="55">
        <v>4.68</v>
      </c>
      <c r="I170" s="55">
        <v>4.6900000000000004</v>
      </c>
      <c r="J170" s="55">
        <v>4.7300000000000004</v>
      </c>
      <c r="K170" s="55">
        <v>4.95</v>
      </c>
      <c r="L170" s="55">
        <v>4.87</v>
      </c>
      <c r="M170" s="56">
        <f t="shared" si="6"/>
        <v>0</v>
      </c>
    </row>
    <row r="171" spans="1:13" x14ac:dyDescent="0.3">
      <c r="A171" s="57">
        <v>38965</v>
      </c>
      <c r="B171" s="58">
        <v>4.96</v>
      </c>
      <c r="C171" s="58">
        <v>5</v>
      </c>
      <c r="D171" s="58">
        <v>5.13</v>
      </c>
      <c r="E171" s="58">
        <v>5.0199999999999996</v>
      </c>
      <c r="F171" s="58">
        <v>4.8</v>
      </c>
      <c r="G171" s="58">
        <v>4.7300000000000004</v>
      </c>
      <c r="H171" s="58">
        <v>4.7300000000000004</v>
      </c>
      <c r="I171" s="58">
        <v>4.74</v>
      </c>
      <c r="J171" s="58">
        <v>4.78</v>
      </c>
      <c r="K171" s="58">
        <v>5.01</v>
      </c>
      <c r="L171" s="58">
        <v>4.93</v>
      </c>
      <c r="M171" s="56">
        <f t="shared" si="6"/>
        <v>0</v>
      </c>
    </row>
    <row r="172" spans="1:13" x14ac:dyDescent="0.3">
      <c r="A172" s="54">
        <v>38966</v>
      </c>
      <c r="B172" s="55">
        <v>4.8899999999999997</v>
      </c>
      <c r="C172" s="55">
        <v>4.97</v>
      </c>
      <c r="D172" s="55">
        <v>5.12</v>
      </c>
      <c r="E172" s="55">
        <v>5.0199999999999996</v>
      </c>
      <c r="F172" s="55">
        <v>4.82</v>
      </c>
      <c r="G172" s="55">
        <v>4.76</v>
      </c>
      <c r="H172" s="55">
        <v>4.75</v>
      </c>
      <c r="I172" s="55">
        <v>4.76</v>
      </c>
      <c r="J172" s="55">
        <v>4.8</v>
      </c>
      <c r="K172" s="55">
        <v>5.0199999999999996</v>
      </c>
      <c r="L172" s="55">
        <v>4.95</v>
      </c>
      <c r="M172" s="56">
        <f t="shared" si="6"/>
        <v>0</v>
      </c>
    </row>
    <row r="173" spans="1:13" x14ac:dyDescent="0.3">
      <c r="A173" s="57">
        <v>38967</v>
      </c>
      <c r="B173" s="58">
        <v>4.8899999999999997</v>
      </c>
      <c r="C173" s="58">
        <v>4.97</v>
      </c>
      <c r="D173" s="58">
        <v>5.13</v>
      </c>
      <c r="E173" s="58">
        <v>5.0199999999999996</v>
      </c>
      <c r="F173" s="58">
        <v>4.82</v>
      </c>
      <c r="G173" s="58">
        <v>4.76</v>
      </c>
      <c r="H173" s="58">
        <v>4.74</v>
      </c>
      <c r="I173" s="58">
        <v>4.75</v>
      </c>
      <c r="J173" s="58">
        <v>4.8</v>
      </c>
      <c r="K173" s="58">
        <v>5.01</v>
      </c>
      <c r="L173" s="58">
        <v>4.9400000000000004</v>
      </c>
      <c r="M173" s="56">
        <f t="shared" si="6"/>
        <v>0</v>
      </c>
    </row>
    <row r="174" spans="1:13" x14ac:dyDescent="0.3">
      <c r="A174" s="54">
        <v>38968</v>
      </c>
      <c r="B174" s="55">
        <v>4.83</v>
      </c>
      <c r="C174" s="55">
        <v>4.93</v>
      </c>
      <c r="D174" s="55">
        <v>5.0999999999999996</v>
      </c>
      <c r="E174" s="55">
        <v>5</v>
      </c>
      <c r="F174" s="55">
        <v>4.8</v>
      </c>
      <c r="G174" s="55">
        <v>4.7300000000000004</v>
      </c>
      <c r="H174" s="55">
        <v>4.71</v>
      </c>
      <c r="I174" s="55">
        <v>4.72</v>
      </c>
      <c r="J174" s="55">
        <v>4.78</v>
      </c>
      <c r="K174" s="55">
        <v>4.99</v>
      </c>
      <c r="L174" s="55">
        <v>4.92</v>
      </c>
      <c r="M174" s="56">
        <f t="shared" si="6"/>
        <v>0</v>
      </c>
    </row>
    <row r="175" spans="1:13" x14ac:dyDescent="0.3">
      <c r="A175" s="57">
        <v>38971</v>
      </c>
      <c r="B175" s="58">
        <v>4.8499999999999996</v>
      </c>
      <c r="C175" s="58">
        <v>4.93</v>
      </c>
      <c r="D175" s="58">
        <v>5.13</v>
      </c>
      <c r="E175" s="58">
        <v>5.03</v>
      </c>
      <c r="F175" s="58">
        <v>4.83</v>
      </c>
      <c r="G175" s="58">
        <v>4.7699999999999996</v>
      </c>
      <c r="H175" s="58">
        <v>4.74</v>
      </c>
      <c r="I175" s="58">
        <v>4.75</v>
      </c>
      <c r="J175" s="58">
        <v>4.8</v>
      </c>
      <c r="K175" s="58">
        <v>5.0199999999999996</v>
      </c>
      <c r="L175" s="58">
        <v>4.95</v>
      </c>
      <c r="M175" s="56">
        <f t="shared" si="6"/>
        <v>0</v>
      </c>
    </row>
    <row r="176" spans="1:13" x14ac:dyDescent="0.3">
      <c r="A176" s="54">
        <v>38972</v>
      </c>
      <c r="B176" s="55">
        <v>4.75</v>
      </c>
      <c r="C176" s="55">
        <v>4.9000000000000004</v>
      </c>
      <c r="D176" s="55">
        <v>5.12</v>
      </c>
      <c r="E176" s="55">
        <v>5.0199999999999996</v>
      </c>
      <c r="F176" s="55">
        <v>4.82</v>
      </c>
      <c r="G176" s="55">
        <v>4.74</v>
      </c>
      <c r="H176" s="55">
        <v>4.71</v>
      </c>
      <c r="I176" s="55">
        <v>4.7300000000000004</v>
      </c>
      <c r="J176" s="55">
        <v>4.78</v>
      </c>
      <c r="K176" s="55">
        <v>4.9800000000000004</v>
      </c>
      <c r="L176" s="55">
        <v>4.91</v>
      </c>
      <c r="M176" s="56">
        <f t="shared" si="6"/>
        <v>0</v>
      </c>
    </row>
    <row r="177" spans="1:13" x14ac:dyDescent="0.3">
      <c r="A177" s="57">
        <v>38973</v>
      </c>
      <c r="B177" s="58">
        <v>4.78</v>
      </c>
      <c r="C177" s="58">
        <v>4.91</v>
      </c>
      <c r="D177" s="58">
        <v>5.08</v>
      </c>
      <c r="E177" s="58">
        <v>4.99</v>
      </c>
      <c r="F177" s="58">
        <v>4.8</v>
      </c>
      <c r="G177" s="58">
        <v>4.72</v>
      </c>
      <c r="H177" s="58">
        <v>4.7</v>
      </c>
      <c r="I177" s="58">
        <v>4.72</v>
      </c>
      <c r="J177" s="58">
        <v>4.7699999999999996</v>
      </c>
      <c r="K177" s="58">
        <v>4.97</v>
      </c>
      <c r="L177" s="58">
        <v>4.9000000000000004</v>
      </c>
      <c r="M177" s="56">
        <f t="shared" si="6"/>
        <v>0</v>
      </c>
    </row>
    <row r="178" spans="1:13" x14ac:dyDescent="0.3">
      <c r="A178" s="54">
        <v>38974</v>
      </c>
      <c r="B178" s="55">
        <v>4.8099999999999996</v>
      </c>
      <c r="C178" s="55">
        <v>4.95</v>
      </c>
      <c r="D178" s="55">
        <v>5.12</v>
      </c>
      <c r="E178" s="55">
        <v>5.0199999999999996</v>
      </c>
      <c r="F178" s="55">
        <v>4.83</v>
      </c>
      <c r="G178" s="55">
        <v>4.7699999999999996</v>
      </c>
      <c r="H178" s="55">
        <v>4.74</v>
      </c>
      <c r="I178" s="55">
        <v>4.75</v>
      </c>
      <c r="J178" s="55">
        <v>4.79</v>
      </c>
      <c r="K178" s="55">
        <v>4.99</v>
      </c>
      <c r="L178" s="55">
        <v>4.92</v>
      </c>
      <c r="M178" s="56">
        <f t="shared" si="6"/>
        <v>0</v>
      </c>
    </row>
    <row r="179" spans="1:13" x14ac:dyDescent="0.3">
      <c r="A179" s="57">
        <v>38975</v>
      </c>
      <c r="B179" s="58">
        <v>4.7699999999999996</v>
      </c>
      <c r="C179" s="58">
        <v>4.96</v>
      </c>
      <c r="D179" s="58">
        <v>5.1100000000000003</v>
      </c>
      <c r="E179" s="58">
        <v>5.03</v>
      </c>
      <c r="F179" s="58">
        <v>4.87</v>
      </c>
      <c r="G179" s="58">
        <v>4.79</v>
      </c>
      <c r="H179" s="58">
        <v>4.76</v>
      </c>
      <c r="I179" s="58">
        <v>4.7699999999999996</v>
      </c>
      <c r="J179" s="58">
        <v>4.8</v>
      </c>
      <c r="K179" s="58">
        <v>5</v>
      </c>
      <c r="L179" s="58">
        <v>4.92</v>
      </c>
      <c r="M179" s="56">
        <f t="shared" si="6"/>
        <v>0</v>
      </c>
    </row>
    <row r="180" spans="1:13" x14ac:dyDescent="0.3">
      <c r="A180" s="54">
        <v>38978</v>
      </c>
      <c r="B180" s="55">
        <v>4.76</v>
      </c>
      <c r="C180" s="55">
        <v>4.9400000000000004</v>
      </c>
      <c r="D180" s="55">
        <v>5.12</v>
      </c>
      <c r="E180" s="55">
        <v>5.04</v>
      </c>
      <c r="F180" s="55">
        <v>4.88</v>
      </c>
      <c r="G180" s="55">
        <v>4.8</v>
      </c>
      <c r="H180" s="55">
        <v>4.7699999999999996</v>
      </c>
      <c r="I180" s="55">
        <v>4.78</v>
      </c>
      <c r="J180" s="55">
        <v>4.8099999999999996</v>
      </c>
      <c r="K180" s="55">
        <v>5.01</v>
      </c>
      <c r="L180" s="55">
        <v>4.93</v>
      </c>
      <c r="M180" s="56">
        <f t="shared" si="6"/>
        <v>0</v>
      </c>
    </row>
    <row r="181" spans="1:13" x14ac:dyDescent="0.3">
      <c r="A181" s="57">
        <v>38979</v>
      </c>
      <c r="B181" s="58">
        <v>4.72</v>
      </c>
      <c r="C181" s="58">
        <v>4.9400000000000004</v>
      </c>
      <c r="D181" s="58">
        <v>5.09</v>
      </c>
      <c r="E181" s="58">
        <v>4.99</v>
      </c>
      <c r="F181" s="58">
        <v>4.79</v>
      </c>
      <c r="G181" s="58">
        <v>4.72</v>
      </c>
      <c r="H181" s="58">
        <v>4.6900000000000004</v>
      </c>
      <c r="I181" s="58">
        <v>4.6900000000000004</v>
      </c>
      <c r="J181" s="58">
        <v>4.74</v>
      </c>
      <c r="K181" s="58">
        <v>4.9400000000000004</v>
      </c>
      <c r="L181" s="58">
        <v>4.8600000000000003</v>
      </c>
      <c r="M181" s="56">
        <f t="shared" si="6"/>
        <v>0</v>
      </c>
    </row>
    <row r="182" spans="1:13" x14ac:dyDescent="0.3">
      <c r="A182" s="54">
        <v>38980</v>
      </c>
      <c r="B182" s="55">
        <v>4.7300000000000004</v>
      </c>
      <c r="C182" s="55">
        <v>4.93</v>
      </c>
      <c r="D182" s="55">
        <v>5.09</v>
      </c>
      <c r="E182" s="55">
        <v>5</v>
      </c>
      <c r="F182" s="55">
        <v>4.8099999999999996</v>
      </c>
      <c r="G182" s="55">
        <v>4.7300000000000004</v>
      </c>
      <c r="H182" s="55">
        <v>4.7</v>
      </c>
      <c r="I182" s="55">
        <v>4.7</v>
      </c>
      <c r="J182" s="55">
        <v>4.7300000000000004</v>
      </c>
      <c r="K182" s="55">
        <v>4.93</v>
      </c>
      <c r="L182" s="55">
        <v>4.8499999999999996</v>
      </c>
      <c r="M182" s="56">
        <f t="shared" si="6"/>
        <v>0</v>
      </c>
    </row>
    <row r="183" spans="1:13" x14ac:dyDescent="0.3">
      <c r="A183" s="57">
        <v>38981</v>
      </c>
      <c r="B183" s="58">
        <v>4.72</v>
      </c>
      <c r="C183" s="58">
        <v>4.92</v>
      </c>
      <c r="D183" s="58">
        <v>5.04</v>
      </c>
      <c r="E183" s="58">
        <v>4.93</v>
      </c>
      <c r="F183" s="58">
        <v>4.71</v>
      </c>
      <c r="G183" s="58">
        <v>4.6100000000000003</v>
      </c>
      <c r="H183" s="58">
        <v>4.5999999999999996</v>
      </c>
      <c r="I183" s="58">
        <v>4.6100000000000003</v>
      </c>
      <c r="J183" s="58">
        <v>4.6500000000000004</v>
      </c>
      <c r="K183" s="58">
        <v>4.8600000000000003</v>
      </c>
      <c r="L183" s="58">
        <v>4.78</v>
      </c>
      <c r="M183" s="56">
        <f t="shared" si="6"/>
        <v>0</v>
      </c>
    </row>
    <row r="184" spans="1:13" x14ac:dyDescent="0.3">
      <c r="A184" s="54">
        <v>38982</v>
      </c>
      <c r="B184" s="55">
        <v>4.7300000000000004</v>
      </c>
      <c r="C184" s="55">
        <v>4.93</v>
      </c>
      <c r="D184" s="55">
        <v>5.0199999999999996</v>
      </c>
      <c r="E184" s="55">
        <v>4.9000000000000004</v>
      </c>
      <c r="F184" s="55">
        <v>4.67</v>
      </c>
      <c r="G184" s="55">
        <v>4.58</v>
      </c>
      <c r="H184" s="55">
        <v>4.55</v>
      </c>
      <c r="I184" s="55">
        <v>4.5599999999999996</v>
      </c>
      <c r="J184" s="55">
        <v>4.5999999999999996</v>
      </c>
      <c r="K184" s="55">
        <v>4.82</v>
      </c>
      <c r="L184" s="55">
        <v>4.74</v>
      </c>
      <c r="M184" s="56">
        <f t="shared" si="6"/>
        <v>0</v>
      </c>
    </row>
    <row r="185" spans="1:13" x14ac:dyDescent="0.3">
      <c r="A185" s="57">
        <v>38985</v>
      </c>
      <c r="B185" s="58">
        <v>4.72</v>
      </c>
      <c r="C185" s="58">
        <v>4.88</v>
      </c>
      <c r="D185" s="58">
        <v>5.01</v>
      </c>
      <c r="E185" s="58">
        <v>4.88</v>
      </c>
      <c r="F185" s="58">
        <v>4.63</v>
      </c>
      <c r="G185" s="58">
        <v>4.54</v>
      </c>
      <c r="H185" s="58">
        <v>4.51</v>
      </c>
      <c r="I185" s="58">
        <v>4.51</v>
      </c>
      <c r="J185" s="58">
        <v>4.5599999999999996</v>
      </c>
      <c r="K185" s="58">
        <v>4.7699999999999996</v>
      </c>
      <c r="L185" s="58">
        <v>4.7</v>
      </c>
      <c r="M185" s="56">
        <f t="shared" si="6"/>
        <v>0</v>
      </c>
    </row>
    <row r="186" spans="1:13" x14ac:dyDescent="0.3">
      <c r="A186" s="54">
        <v>38986</v>
      </c>
      <c r="B186" s="55">
        <v>4.6399999999999997</v>
      </c>
      <c r="C186" s="55">
        <v>4.88</v>
      </c>
      <c r="D186" s="55">
        <v>5.0199999999999996</v>
      </c>
      <c r="E186" s="55">
        <v>4.91</v>
      </c>
      <c r="F186" s="55">
        <v>4.68</v>
      </c>
      <c r="G186" s="55">
        <v>4.59</v>
      </c>
      <c r="H186" s="55">
        <v>4.55</v>
      </c>
      <c r="I186" s="55">
        <v>4.55</v>
      </c>
      <c r="J186" s="55">
        <v>4.59</v>
      </c>
      <c r="K186" s="55">
        <v>4.79</v>
      </c>
      <c r="L186" s="55">
        <v>4.71</v>
      </c>
      <c r="M186" s="56">
        <f t="shared" si="6"/>
        <v>0</v>
      </c>
    </row>
    <row r="187" spans="1:13" x14ac:dyDescent="0.3">
      <c r="A187" s="57">
        <v>38987</v>
      </c>
      <c r="B187" s="58">
        <v>4.5999999999999996</v>
      </c>
      <c r="C187" s="58">
        <v>4.88</v>
      </c>
      <c r="D187" s="58">
        <v>5.01</v>
      </c>
      <c r="E187" s="58">
        <v>4.8899999999999997</v>
      </c>
      <c r="F187" s="58">
        <v>4.66</v>
      </c>
      <c r="G187" s="58">
        <v>4.59</v>
      </c>
      <c r="H187" s="58">
        <v>4.5599999999999996</v>
      </c>
      <c r="I187" s="58">
        <v>4.5599999999999996</v>
      </c>
      <c r="J187" s="58">
        <v>4.5999999999999996</v>
      </c>
      <c r="K187" s="58">
        <v>4.8099999999999996</v>
      </c>
      <c r="L187" s="58">
        <v>4.7300000000000004</v>
      </c>
      <c r="M187" s="56">
        <f t="shared" si="6"/>
        <v>0</v>
      </c>
    </row>
    <row r="188" spans="1:13" x14ac:dyDescent="0.3">
      <c r="A188" s="54">
        <v>38988</v>
      </c>
      <c r="B188" s="55">
        <v>4.53</v>
      </c>
      <c r="C188" s="55">
        <v>4.87</v>
      </c>
      <c r="D188" s="55">
        <v>5.01</v>
      </c>
      <c r="E188" s="55">
        <v>4.9000000000000004</v>
      </c>
      <c r="F188" s="55">
        <v>4.68</v>
      </c>
      <c r="G188" s="55">
        <v>4.5999999999999996</v>
      </c>
      <c r="H188" s="55">
        <v>4.57</v>
      </c>
      <c r="I188" s="55">
        <v>4.58</v>
      </c>
      <c r="J188" s="55">
        <v>4.63</v>
      </c>
      <c r="K188" s="55">
        <v>4.84</v>
      </c>
      <c r="L188" s="55">
        <v>4.76</v>
      </c>
      <c r="M188" s="56">
        <f t="shared" si="6"/>
        <v>0</v>
      </c>
    </row>
    <row r="189" spans="1:13" x14ac:dyDescent="0.3">
      <c r="A189" s="57">
        <v>38989</v>
      </c>
      <c r="B189" s="58">
        <v>4.5999999999999996</v>
      </c>
      <c r="C189" s="58">
        <v>4.8899999999999997</v>
      </c>
      <c r="D189" s="58">
        <v>5.0199999999999996</v>
      </c>
      <c r="E189" s="58">
        <v>4.91</v>
      </c>
      <c r="F189" s="58">
        <v>4.71</v>
      </c>
      <c r="G189" s="58">
        <v>4.62</v>
      </c>
      <c r="H189" s="58">
        <v>4.59</v>
      </c>
      <c r="I189" s="58">
        <v>4.5999999999999996</v>
      </c>
      <c r="J189" s="58">
        <v>4.6399999999999997</v>
      </c>
      <c r="K189" s="58">
        <v>4.84</v>
      </c>
      <c r="L189" s="58">
        <v>4.7699999999999996</v>
      </c>
      <c r="M189" s="56">
        <f t="shared" si="6"/>
        <v>9</v>
      </c>
    </row>
    <row r="190" spans="1:13" x14ac:dyDescent="0.3">
      <c r="A190" s="54">
        <v>38992</v>
      </c>
      <c r="B190" s="55">
        <v>4.67</v>
      </c>
      <c r="C190" s="55">
        <v>4.88</v>
      </c>
      <c r="D190" s="55">
        <v>5.0199999999999996</v>
      </c>
      <c r="E190" s="55">
        <v>4.9000000000000004</v>
      </c>
      <c r="F190" s="55">
        <v>4.66</v>
      </c>
      <c r="G190" s="55">
        <v>4.59</v>
      </c>
      <c r="H190" s="55">
        <v>4.5599999999999996</v>
      </c>
      <c r="I190" s="55">
        <v>4.57</v>
      </c>
      <c r="J190" s="55">
        <v>4.62</v>
      </c>
      <c r="K190" s="55">
        <v>4.83</v>
      </c>
      <c r="L190" s="55">
        <v>4.76</v>
      </c>
      <c r="M190" s="56">
        <f t="shared" si="6"/>
        <v>0</v>
      </c>
    </row>
    <row r="191" spans="1:13" x14ac:dyDescent="0.3">
      <c r="A191" s="57">
        <v>38993</v>
      </c>
      <c r="B191" s="58">
        <v>4.71</v>
      </c>
      <c r="C191" s="58">
        <v>4.9000000000000004</v>
      </c>
      <c r="D191" s="58">
        <v>5.0199999999999996</v>
      </c>
      <c r="E191" s="58">
        <v>4.9000000000000004</v>
      </c>
      <c r="F191" s="58">
        <v>4.67</v>
      </c>
      <c r="G191" s="58">
        <v>4.59</v>
      </c>
      <c r="H191" s="58">
        <v>4.5599999999999996</v>
      </c>
      <c r="I191" s="58">
        <v>4.57</v>
      </c>
      <c r="J191" s="58">
        <v>4.62</v>
      </c>
      <c r="K191" s="58">
        <v>4.83</v>
      </c>
      <c r="L191" s="58">
        <v>4.76</v>
      </c>
      <c r="M191" s="56">
        <f t="shared" si="6"/>
        <v>0</v>
      </c>
    </row>
    <row r="192" spans="1:13" x14ac:dyDescent="0.3">
      <c r="A192" s="54">
        <v>38994</v>
      </c>
      <c r="B192" s="55">
        <v>4.78</v>
      </c>
      <c r="C192" s="55">
        <v>4.93</v>
      </c>
      <c r="D192" s="55">
        <v>5</v>
      </c>
      <c r="E192" s="55">
        <v>4.87</v>
      </c>
      <c r="F192" s="55">
        <v>4.5999999999999996</v>
      </c>
      <c r="G192" s="55">
        <v>4.53</v>
      </c>
      <c r="H192" s="55">
        <v>4.5</v>
      </c>
      <c r="I192" s="55">
        <v>4.5199999999999996</v>
      </c>
      <c r="J192" s="55">
        <v>4.57</v>
      </c>
      <c r="K192" s="55">
        <v>4.79</v>
      </c>
      <c r="L192" s="55">
        <v>4.72</v>
      </c>
      <c r="M192" s="56">
        <f t="shared" si="6"/>
        <v>0</v>
      </c>
    </row>
    <row r="193" spans="1:13" x14ac:dyDescent="0.3">
      <c r="A193" s="57">
        <v>38995</v>
      </c>
      <c r="B193" s="58">
        <v>4.8099999999999996</v>
      </c>
      <c r="C193" s="58">
        <v>4.9400000000000004</v>
      </c>
      <c r="D193" s="58">
        <v>5.03</v>
      </c>
      <c r="E193" s="58">
        <v>4.9000000000000004</v>
      </c>
      <c r="F193" s="58">
        <v>4.6500000000000004</v>
      </c>
      <c r="G193" s="58">
        <v>4.58</v>
      </c>
      <c r="H193" s="58">
        <v>4.55</v>
      </c>
      <c r="I193" s="58">
        <v>4.5599999999999996</v>
      </c>
      <c r="J193" s="58">
        <v>4.6100000000000003</v>
      </c>
      <c r="K193" s="58">
        <v>4.84</v>
      </c>
      <c r="L193" s="58">
        <v>4.76</v>
      </c>
      <c r="M193" s="56">
        <f t="shared" si="6"/>
        <v>0</v>
      </c>
    </row>
    <row r="194" spans="1:13" x14ac:dyDescent="0.3">
      <c r="A194" s="54">
        <v>38996</v>
      </c>
      <c r="B194" s="55">
        <v>4.76</v>
      </c>
      <c r="C194" s="55">
        <v>4.95</v>
      </c>
      <c r="D194" s="55">
        <v>5.05</v>
      </c>
      <c r="E194" s="55">
        <v>4.9400000000000004</v>
      </c>
      <c r="F194" s="55">
        <v>4.74</v>
      </c>
      <c r="G194" s="55">
        <v>4.67</v>
      </c>
      <c r="H194" s="55">
        <v>4.6399999999999997</v>
      </c>
      <c r="I194" s="55">
        <v>4.6500000000000004</v>
      </c>
      <c r="J194" s="55">
        <v>4.7</v>
      </c>
      <c r="K194" s="55">
        <v>4.92</v>
      </c>
      <c r="L194" s="55">
        <v>4.84</v>
      </c>
      <c r="M194" s="56">
        <f>IF(ISBLANK(A196),MONTH(A194),IF(MONTH(A196)-MONTH(A194)=1,MONTH(A194),0))</f>
        <v>0</v>
      </c>
    </row>
    <row r="195" spans="1:13" x14ac:dyDescent="0.3">
      <c r="A195" s="59">
        <v>38999</v>
      </c>
      <c r="B195" s="60">
        <v>4.76</v>
      </c>
      <c r="C195" s="60">
        <v>4.95</v>
      </c>
      <c r="D195" s="60">
        <v>5.05</v>
      </c>
      <c r="E195" s="60">
        <v>4.9400000000000004</v>
      </c>
      <c r="F195" s="60">
        <v>4.74</v>
      </c>
      <c r="G195" s="60">
        <v>4.67</v>
      </c>
      <c r="H195" s="60">
        <v>4.6399999999999997</v>
      </c>
      <c r="I195" s="60">
        <v>4.6500000000000004</v>
      </c>
      <c r="J195" s="60">
        <v>4.7</v>
      </c>
      <c r="K195" s="60">
        <v>4.92</v>
      </c>
      <c r="L195" s="60">
        <v>4.84</v>
      </c>
      <c r="M195" s="61">
        <f>IF(ISBLANK(A197),MONTH(A195),IF(MONTH(A197)-MONTH(A195)=1,MONTH(A195),0))</f>
        <v>0</v>
      </c>
    </row>
    <row r="196" spans="1:13" x14ac:dyDescent="0.3">
      <c r="A196" s="57">
        <v>39000</v>
      </c>
      <c r="B196" s="58">
        <v>4.8099999999999996</v>
      </c>
      <c r="C196" s="58">
        <v>5</v>
      </c>
      <c r="D196" s="58">
        <v>5.0999999999999996</v>
      </c>
      <c r="E196" s="58">
        <v>5</v>
      </c>
      <c r="F196" s="58">
        <v>4.82</v>
      </c>
      <c r="G196" s="58">
        <v>4.75</v>
      </c>
      <c r="H196" s="58">
        <v>4.71</v>
      </c>
      <c r="I196" s="58">
        <v>4.71</v>
      </c>
      <c r="J196" s="58">
        <v>4.75</v>
      </c>
      <c r="K196" s="58">
        <v>4.96</v>
      </c>
      <c r="L196" s="58">
        <v>4.88</v>
      </c>
      <c r="M196" s="56">
        <f t="shared" ref="M196:M252" si="7">IF(ISBLANK(A197),MONTH(A196),IF(MONTH(A197)-MONTH(A196)=1,MONTH(A196),0))</f>
        <v>0</v>
      </c>
    </row>
    <row r="197" spans="1:13" x14ac:dyDescent="0.3">
      <c r="A197" s="54">
        <v>39001</v>
      </c>
      <c r="B197" s="55">
        <v>4.9000000000000004</v>
      </c>
      <c r="C197" s="55">
        <v>5.0199999999999996</v>
      </c>
      <c r="D197" s="55">
        <v>5.1100000000000003</v>
      </c>
      <c r="E197" s="55">
        <v>5.0199999999999996</v>
      </c>
      <c r="F197" s="55">
        <v>4.8499999999999996</v>
      </c>
      <c r="G197" s="55">
        <v>4.78</v>
      </c>
      <c r="H197" s="55">
        <v>4.75</v>
      </c>
      <c r="I197" s="55">
        <v>4.75</v>
      </c>
      <c r="J197" s="55">
        <v>4.78</v>
      </c>
      <c r="K197" s="55">
        <v>4.99</v>
      </c>
      <c r="L197" s="55">
        <v>4.91</v>
      </c>
      <c r="M197" s="56">
        <f t="shared" si="7"/>
        <v>0</v>
      </c>
    </row>
    <row r="198" spans="1:13" x14ac:dyDescent="0.3">
      <c r="A198" s="57">
        <v>39002</v>
      </c>
      <c r="B198" s="58">
        <v>4.93</v>
      </c>
      <c r="C198" s="58">
        <v>5.0599999999999996</v>
      </c>
      <c r="D198" s="58">
        <v>5.13</v>
      </c>
      <c r="E198" s="58">
        <v>5.03</v>
      </c>
      <c r="F198" s="58">
        <v>4.8499999999999996</v>
      </c>
      <c r="G198" s="58">
        <v>4.78</v>
      </c>
      <c r="H198" s="58">
        <v>4.74</v>
      </c>
      <c r="I198" s="58">
        <v>4.74</v>
      </c>
      <c r="J198" s="58">
        <v>4.79</v>
      </c>
      <c r="K198" s="58">
        <v>4.99</v>
      </c>
      <c r="L198" s="58">
        <v>4.91</v>
      </c>
      <c r="M198" s="56">
        <f t="shared" si="7"/>
        <v>0</v>
      </c>
    </row>
    <row r="199" spans="1:13" x14ac:dyDescent="0.3">
      <c r="A199" s="54">
        <v>39003</v>
      </c>
      <c r="B199" s="55">
        <v>4.93</v>
      </c>
      <c r="C199" s="55">
        <v>5.05</v>
      </c>
      <c r="D199" s="55">
        <v>5.13</v>
      </c>
      <c r="E199" s="55">
        <v>5.05</v>
      </c>
      <c r="F199" s="55">
        <v>4.87</v>
      </c>
      <c r="G199" s="55">
        <v>4.79</v>
      </c>
      <c r="H199" s="55">
        <v>4.7699999999999996</v>
      </c>
      <c r="I199" s="55">
        <v>4.7699999999999996</v>
      </c>
      <c r="J199" s="55">
        <v>4.8099999999999996</v>
      </c>
      <c r="K199" s="55">
        <v>5.0199999999999996</v>
      </c>
      <c r="L199" s="55">
        <v>4.9400000000000004</v>
      </c>
      <c r="M199" s="56">
        <f t="shared" si="7"/>
        <v>0</v>
      </c>
    </row>
    <row r="200" spans="1:13" x14ac:dyDescent="0.3">
      <c r="A200" s="57">
        <v>39006</v>
      </c>
      <c r="B200" s="58">
        <v>5.01</v>
      </c>
      <c r="C200" s="58">
        <v>5.09</v>
      </c>
      <c r="D200" s="58">
        <v>5.15</v>
      </c>
      <c r="E200" s="58">
        <v>5.05</v>
      </c>
      <c r="F200" s="58">
        <v>4.8499999999999996</v>
      </c>
      <c r="G200" s="58">
        <v>4.78</v>
      </c>
      <c r="H200" s="58">
        <v>4.76</v>
      </c>
      <c r="I200" s="58">
        <v>4.76</v>
      </c>
      <c r="J200" s="58">
        <v>4.79</v>
      </c>
      <c r="K200" s="58">
        <v>5</v>
      </c>
      <c r="L200" s="58">
        <v>4.92</v>
      </c>
      <c r="M200" s="56">
        <f t="shared" si="7"/>
        <v>0</v>
      </c>
    </row>
    <row r="201" spans="1:13" x14ac:dyDescent="0.3">
      <c r="A201" s="54">
        <v>39007</v>
      </c>
      <c r="B201" s="55">
        <v>5.0599999999999996</v>
      </c>
      <c r="C201" s="55">
        <v>5.09</v>
      </c>
      <c r="D201" s="55">
        <v>5.15</v>
      </c>
      <c r="E201" s="55">
        <v>5.04</v>
      </c>
      <c r="F201" s="55">
        <v>4.83</v>
      </c>
      <c r="G201" s="55">
        <v>4.7699999999999996</v>
      </c>
      <c r="H201" s="55">
        <v>4.7300000000000004</v>
      </c>
      <c r="I201" s="55">
        <v>4.74</v>
      </c>
      <c r="J201" s="55">
        <v>4.78</v>
      </c>
      <c r="K201" s="55">
        <v>4.99</v>
      </c>
      <c r="L201" s="55">
        <v>4.91</v>
      </c>
      <c r="M201" s="56">
        <f t="shared" si="7"/>
        <v>0</v>
      </c>
    </row>
    <row r="202" spans="1:13" x14ac:dyDescent="0.3">
      <c r="A202" s="57">
        <v>39008</v>
      </c>
      <c r="B202" s="58">
        <v>5.05</v>
      </c>
      <c r="C202" s="58">
        <v>5.09</v>
      </c>
      <c r="D202" s="58">
        <v>5.14</v>
      </c>
      <c r="E202" s="58">
        <v>5.04</v>
      </c>
      <c r="F202" s="58">
        <v>4.8499999999999996</v>
      </c>
      <c r="G202" s="58">
        <v>4.7699999999999996</v>
      </c>
      <c r="H202" s="58">
        <v>4.74</v>
      </c>
      <c r="I202" s="58">
        <v>4.7300000000000004</v>
      </c>
      <c r="J202" s="58">
        <v>4.7699999999999996</v>
      </c>
      <c r="K202" s="58">
        <v>4.97</v>
      </c>
      <c r="L202" s="58">
        <v>4.8899999999999997</v>
      </c>
      <c r="M202" s="56">
        <f t="shared" si="7"/>
        <v>0</v>
      </c>
    </row>
    <row r="203" spans="1:13" x14ac:dyDescent="0.3">
      <c r="A203" s="54">
        <v>39009</v>
      </c>
      <c r="B203" s="55">
        <v>5.0199999999999996</v>
      </c>
      <c r="C203" s="55">
        <v>5.0999999999999996</v>
      </c>
      <c r="D203" s="55">
        <v>5.16</v>
      </c>
      <c r="E203" s="55">
        <v>5.05</v>
      </c>
      <c r="F203" s="55">
        <v>4.8499999999999996</v>
      </c>
      <c r="G203" s="55">
        <v>4.79</v>
      </c>
      <c r="H203" s="55">
        <v>4.75</v>
      </c>
      <c r="I203" s="55">
        <v>4.75</v>
      </c>
      <c r="J203" s="55">
        <v>4.79</v>
      </c>
      <c r="K203" s="55">
        <v>4.99</v>
      </c>
      <c r="L203" s="55">
        <v>4.91</v>
      </c>
      <c r="M203" s="56">
        <f t="shared" si="7"/>
        <v>0</v>
      </c>
    </row>
    <row r="204" spans="1:13" x14ac:dyDescent="0.3">
      <c r="A204" s="57">
        <v>39010</v>
      </c>
      <c r="B204" s="58">
        <v>5</v>
      </c>
      <c r="C204" s="58">
        <v>5.09</v>
      </c>
      <c r="D204" s="58">
        <v>5.14</v>
      </c>
      <c r="E204" s="58">
        <v>5.05</v>
      </c>
      <c r="F204" s="58">
        <v>4.87</v>
      </c>
      <c r="G204" s="58">
        <v>4.8</v>
      </c>
      <c r="H204" s="58">
        <v>4.76</v>
      </c>
      <c r="I204" s="58">
        <v>4.76</v>
      </c>
      <c r="J204" s="58">
        <v>4.79</v>
      </c>
      <c r="K204" s="58">
        <v>4.99</v>
      </c>
      <c r="L204" s="58">
        <v>4.91</v>
      </c>
      <c r="M204" s="56">
        <f t="shared" si="7"/>
        <v>0</v>
      </c>
    </row>
    <row r="205" spans="1:13" x14ac:dyDescent="0.3">
      <c r="A205" s="54">
        <v>39013</v>
      </c>
      <c r="B205" s="55">
        <v>5.05</v>
      </c>
      <c r="C205" s="55">
        <v>5.12</v>
      </c>
      <c r="D205" s="55">
        <v>5.18</v>
      </c>
      <c r="E205" s="55">
        <v>5.09</v>
      </c>
      <c r="F205" s="55">
        <v>4.9000000000000004</v>
      </c>
      <c r="G205" s="55">
        <v>4.84</v>
      </c>
      <c r="H205" s="55">
        <v>4.8</v>
      </c>
      <c r="I205" s="55">
        <v>4.8</v>
      </c>
      <c r="J205" s="55">
        <v>4.83</v>
      </c>
      <c r="K205" s="55">
        <v>5.03</v>
      </c>
      <c r="L205" s="55">
        <v>4.95</v>
      </c>
      <c r="M205" s="56">
        <f t="shared" si="7"/>
        <v>0</v>
      </c>
    </row>
    <row r="206" spans="1:13" x14ac:dyDescent="0.3">
      <c r="A206" s="57">
        <v>39014</v>
      </c>
      <c r="B206" s="58">
        <v>5.15</v>
      </c>
      <c r="C206" s="58">
        <v>5.13</v>
      </c>
      <c r="D206" s="58">
        <v>5.19</v>
      </c>
      <c r="E206" s="58">
        <v>5.0999999999999996</v>
      </c>
      <c r="F206" s="58">
        <v>4.91</v>
      </c>
      <c r="G206" s="58">
        <v>4.84</v>
      </c>
      <c r="H206" s="58">
        <v>4.8099999999999996</v>
      </c>
      <c r="I206" s="58">
        <v>4.8099999999999996</v>
      </c>
      <c r="J206" s="58">
        <v>4.83</v>
      </c>
      <c r="K206" s="58">
        <v>5.03</v>
      </c>
      <c r="L206" s="58">
        <v>4.95</v>
      </c>
      <c r="M206" s="56">
        <f t="shared" si="7"/>
        <v>0</v>
      </c>
    </row>
    <row r="207" spans="1:13" x14ac:dyDescent="0.3">
      <c r="A207" s="54">
        <v>39015</v>
      </c>
      <c r="B207" s="55">
        <v>5.14</v>
      </c>
      <c r="C207" s="55">
        <v>5.12</v>
      </c>
      <c r="D207" s="55">
        <v>5.18</v>
      </c>
      <c r="E207" s="55">
        <v>5.08</v>
      </c>
      <c r="F207" s="55">
        <v>4.88</v>
      </c>
      <c r="G207" s="55">
        <v>4.79</v>
      </c>
      <c r="H207" s="55">
        <v>4.75</v>
      </c>
      <c r="I207" s="55">
        <v>4.75</v>
      </c>
      <c r="J207" s="55">
        <v>4.78</v>
      </c>
      <c r="K207" s="55">
        <v>4.9800000000000004</v>
      </c>
      <c r="L207" s="55">
        <v>4.8899999999999997</v>
      </c>
      <c r="M207" s="56">
        <f t="shared" si="7"/>
        <v>0</v>
      </c>
    </row>
    <row r="208" spans="1:13" x14ac:dyDescent="0.3">
      <c r="A208" s="57">
        <v>39016</v>
      </c>
      <c r="B208" s="58">
        <v>5.16</v>
      </c>
      <c r="C208" s="58">
        <v>5.12</v>
      </c>
      <c r="D208" s="58">
        <v>5.18</v>
      </c>
      <c r="E208" s="58">
        <v>5.0599999999999996</v>
      </c>
      <c r="F208" s="58">
        <v>4.8099999999999996</v>
      </c>
      <c r="G208" s="58">
        <v>4.74</v>
      </c>
      <c r="H208" s="58">
        <v>4.6900000000000004</v>
      </c>
      <c r="I208" s="58">
        <v>4.7</v>
      </c>
      <c r="J208" s="58">
        <v>4.7300000000000004</v>
      </c>
      <c r="K208" s="58">
        <v>4.93</v>
      </c>
      <c r="L208" s="58">
        <v>4.84</v>
      </c>
      <c r="M208" s="56">
        <f t="shared" si="7"/>
        <v>0</v>
      </c>
    </row>
    <row r="209" spans="1:13" x14ac:dyDescent="0.3">
      <c r="A209" s="54">
        <v>39017</v>
      </c>
      <c r="B209" s="55">
        <v>5.14</v>
      </c>
      <c r="C209" s="55">
        <v>5.1100000000000003</v>
      </c>
      <c r="D209" s="55">
        <v>5.15</v>
      </c>
      <c r="E209" s="55">
        <v>5.0199999999999996</v>
      </c>
      <c r="F209" s="55">
        <v>4.76</v>
      </c>
      <c r="G209" s="55">
        <v>4.68</v>
      </c>
      <c r="H209" s="55">
        <v>4.6399999999999997</v>
      </c>
      <c r="I209" s="55">
        <v>4.6399999999999997</v>
      </c>
      <c r="J209" s="55">
        <v>4.68</v>
      </c>
      <c r="K209" s="55">
        <v>4.88</v>
      </c>
      <c r="L209" s="55">
        <v>4.8</v>
      </c>
      <c r="M209" s="56">
        <f t="shared" si="7"/>
        <v>0</v>
      </c>
    </row>
    <row r="210" spans="1:13" x14ac:dyDescent="0.3">
      <c r="A210" s="57">
        <v>39020</v>
      </c>
      <c r="B210" s="58">
        <v>5.15</v>
      </c>
      <c r="C210" s="58">
        <v>5.0999999999999996</v>
      </c>
      <c r="D210" s="58">
        <v>5.16</v>
      </c>
      <c r="E210" s="58">
        <v>5.03</v>
      </c>
      <c r="F210" s="58">
        <v>4.78</v>
      </c>
      <c r="G210" s="58">
        <v>4.68</v>
      </c>
      <c r="H210" s="58">
        <v>4.6399999999999997</v>
      </c>
      <c r="I210" s="58">
        <v>4.6399999999999997</v>
      </c>
      <c r="J210" s="58">
        <v>4.68</v>
      </c>
      <c r="K210" s="58">
        <v>4.88</v>
      </c>
      <c r="L210" s="58">
        <v>4.78</v>
      </c>
      <c r="M210" s="56">
        <f t="shared" si="7"/>
        <v>0</v>
      </c>
    </row>
    <row r="211" spans="1:13" x14ac:dyDescent="0.3">
      <c r="A211" s="54">
        <v>39021</v>
      </c>
      <c r="B211" s="55">
        <v>5.18</v>
      </c>
      <c r="C211" s="55">
        <v>5.08</v>
      </c>
      <c r="D211" s="55">
        <v>5.13</v>
      </c>
      <c r="E211" s="55">
        <v>4.99</v>
      </c>
      <c r="F211" s="55">
        <v>4.71</v>
      </c>
      <c r="G211" s="55">
        <v>4.62</v>
      </c>
      <c r="H211" s="55">
        <v>4.57</v>
      </c>
      <c r="I211" s="55">
        <v>4.57</v>
      </c>
      <c r="J211" s="55">
        <v>4.6100000000000003</v>
      </c>
      <c r="K211" s="55">
        <v>4.8099999999999996</v>
      </c>
      <c r="L211" s="55">
        <v>4.72</v>
      </c>
      <c r="M211" s="56">
        <f t="shared" si="7"/>
        <v>10</v>
      </c>
    </row>
    <row r="212" spans="1:13" x14ac:dyDescent="0.3">
      <c r="A212" s="57">
        <v>39022</v>
      </c>
      <c r="B212" s="58">
        <v>5.19</v>
      </c>
      <c r="C212" s="58">
        <v>5.07</v>
      </c>
      <c r="D212" s="58">
        <v>5.0999999999999996</v>
      </c>
      <c r="E212" s="58">
        <v>4.95</v>
      </c>
      <c r="F212" s="58">
        <v>4.66</v>
      </c>
      <c r="G212" s="58">
        <v>4.5599999999999996</v>
      </c>
      <c r="H212" s="58">
        <v>4.5199999999999996</v>
      </c>
      <c r="I212" s="58">
        <v>4.5199999999999996</v>
      </c>
      <c r="J212" s="58">
        <v>4.57</v>
      </c>
      <c r="K212" s="58">
        <v>4.7699999999999996</v>
      </c>
      <c r="L212" s="58">
        <v>4.68</v>
      </c>
      <c r="M212" s="56">
        <f t="shared" si="7"/>
        <v>0</v>
      </c>
    </row>
    <row r="213" spans="1:13" x14ac:dyDescent="0.3">
      <c r="A213" s="54">
        <v>39023</v>
      </c>
      <c r="B213" s="55">
        <v>5.18</v>
      </c>
      <c r="C213" s="55">
        <v>5.07</v>
      </c>
      <c r="D213" s="55">
        <v>5.13</v>
      </c>
      <c r="E213" s="55">
        <v>4.97</v>
      </c>
      <c r="F213" s="55">
        <v>4.67</v>
      </c>
      <c r="G213" s="55">
        <v>4.5999999999999996</v>
      </c>
      <c r="H213" s="55">
        <v>4.55</v>
      </c>
      <c r="I213" s="55">
        <v>4.5599999999999996</v>
      </c>
      <c r="J213" s="55">
        <v>4.5999999999999996</v>
      </c>
      <c r="K213" s="55">
        <v>4.8</v>
      </c>
      <c r="L213" s="55">
        <v>4.72</v>
      </c>
      <c r="M213" s="56">
        <f t="shared" si="7"/>
        <v>0</v>
      </c>
    </row>
    <row r="214" spans="1:13" x14ac:dyDescent="0.3">
      <c r="A214" s="57">
        <v>39024</v>
      </c>
      <c r="B214" s="58">
        <v>5.18</v>
      </c>
      <c r="C214" s="58">
        <v>5.09</v>
      </c>
      <c r="D214" s="58">
        <v>5.18</v>
      </c>
      <c r="E214" s="58">
        <v>5.0599999999999996</v>
      </c>
      <c r="F214" s="58">
        <v>4.82</v>
      </c>
      <c r="G214" s="58">
        <v>4.74</v>
      </c>
      <c r="H214" s="58">
        <v>4.7</v>
      </c>
      <c r="I214" s="58">
        <v>4.7</v>
      </c>
      <c r="J214" s="58">
        <v>4.72</v>
      </c>
      <c r="K214" s="58">
        <v>4.9000000000000004</v>
      </c>
      <c r="L214" s="58">
        <v>4.8099999999999996</v>
      </c>
      <c r="M214" s="56">
        <f t="shared" si="7"/>
        <v>0</v>
      </c>
    </row>
    <row r="215" spans="1:13" x14ac:dyDescent="0.3">
      <c r="A215" s="54">
        <v>39027</v>
      </c>
      <c r="B215" s="55">
        <v>5.17</v>
      </c>
      <c r="C215" s="55">
        <v>5.09</v>
      </c>
      <c r="D215" s="55">
        <v>5.18</v>
      </c>
      <c r="E215" s="55">
        <v>5.0599999999999996</v>
      </c>
      <c r="F215" s="55">
        <v>4.82</v>
      </c>
      <c r="G215" s="55">
        <v>4.74</v>
      </c>
      <c r="H215" s="55">
        <v>4.6900000000000004</v>
      </c>
      <c r="I215" s="55">
        <v>4.6900000000000004</v>
      </c>
      <c r="J215" s="55">
        <v>4.71</v>
      </c>
      <c r="K215" s="55">
        <v>4.8899999999999997</v>
      </c>
      <c r="L215" s="55">
        <v>4.79</v>
      </c>
      <c r="M215" s="56">
        <f t="shared" si="7"/>
        <v>0</v>
      </c>
    </row>
    <row r="216" spans="1:13" x14ac:dyDescent="0.3">
      <c r="A216" s="57">
        <v>39028</v>
      </c>
      <c r="B216" s="58">
        <v>5.2</v>
      </c>
      <c r="C216" s="58">
        <v>5.08</v>
      </c>
      <c r="D216" s="58">
        <v>5.16</v>
      </c>
      <c r="E216" s="58">
        <v>5.03</v>
      </c>
      <c r="F216" s="58">
        <v>4.7699999999999996</v>
      </c>
      <c r="G216" s="58">
        <v>4.6900000000000004</v>
      </c>
      <c r="H216" s="58">
        <v>4.63</v>
      </c>
      <c r="I216" s="58">
        <v>4.63</v>
      </c>
      <c r="J216" s="58">
        <v>4.66</v>
      </c>
      <c r="K216" s="58">
        <v>4.8499999999999996</v>
      </c>
      <c r="L216" s="58">
        <v>4.76</v>
      </c>
      <c r="M216" s="56">
        <f t="shared" si="7"/>
        <v>0</v>
      </c>
    </row>
    <row r="217" spans="1:13" x14ac:dyDescent="0.3">
      <c r="A217" s="54">
        <v>39029</v>
      </c>
      <c r="B217" s="55">
        <v>5.2</v>
      </c>
      <c r="C217" s="55">
        <v>5.0999999999999996</v>
      </c>
      <c r="D217" s="55">
        <v>5.16</v>
      </c>
      <c r="E217" s="55">
        <v>5.0199999999999996</v>
      </c>
      <c r="F217" s="55">
        <v>4.75</v>
      </c>
      <c r="G217" s="55">
        <v>4.6500000000000004</v>
      </c>
      <c r="H217" s="55">
        <v>4.6100000000000003</v>
      </c>
      <c r="I217" s="55">
        <v>4.6100000000000003</v>
      </c>
      <c r="J217" s="55">
        <v>4.6399999999999997</v>
      </c>
      <c r="K217" s="55">
        <v>4.82</v>
      </c>
      <c r="L217" s="55">
        <v>4.7300000000000004</v>
      </c>
      <c r="M217" s="56">
        <f t="shared" si="7"/>
        <v>0</v>
      </c>
    </row>
    <row r="218" spans="1:13" x14ac:dyDescent="0.3">
      <c r="A218" s="57">
        <v>39030</v>
      </c>
      <c r="B218" s="58">
        <v>5.19</v>
      </c>
      <c r="C218" s="58">
        <v>5.09</v>
      </c>
      <c r="D218" s="58">
        <v>5.16</v>
      </c>
      <c r="E218" s="58">
        <v>5.0199999999999996</v>
      </c>
      <c r="F218" s="58">
        <v>4.75</v>
      </c>
      <c r="G218" s="58">
        <v>4.66</v>
      </c>
      <c r="H218" s="58">
        <v>4.5999999999999996</v>
      </c>
      <c r="I218" s="58">
        <v>4.5999999999999996</v>
      </c>
      <c r="J218" s="58">
        <v>4.62</v>
      </c>
      <c r="K218" s="58">
        <v>4.82</v>
      </c>
      <c r="L218" s="58">
        <v>4.7300000000000004</v>
      </c>
      <c r="M218" s="56">
        <f t="shared" si="7"/>
        <v>0</v>
      </c>
    </row>
    <row r="219" spans="1:13" x14ac:dyDescent="0.3">
      <c r="A219" s="54">
        <v>39031</v>
      </c>
      <c r="B219" s="55">
        <v>5.2</v>
      </c>
      <c r="C219" s="55">
        <v>5.0999999999999996</v>
      </c>
      <c r="D219" s="55">
        <v>5.16</v>
      </c>
      <c r="E219" s="55">
        <v>5.01</v>
      </c>
      <c r="F219" s="55">
        <v>4.7300000000000004</v>
      </c>
      <c r="G219" s="55">
        <v>4.63</v>
      </c>
      <c r="H219" s="55">
        <v>4.57</v>
      </c>
      <c r="I219" s="55">
        <v>4.57</v>
      </c>
      <c r="J219" s="55">
        <v>4.59</v>
      </c>
      <c r="K219" s="55">
        <v>4.78</v>
      </c>
      <c r="L219" s="55">
        <v>4.6900000000000004</v>
      </c>
      <c r="M219" s="56">
        <f t="shared" si="7"/>
        <v>0</v>
      </c>
    </row>
    <row r="220" spans="1:13" x14ac:dyDescent="0.3">
      <c r="A220" s="57">
        <v>39034</v>
      </c>
      <c r="B220" s="58">
        <v>5.17</v>
      </c>
      <c r="C220" s="58">
        <v>5.09</v>
      </c>
      <c r="D220" s="58">
        <v>5.16</v>
      </c>
      <c r="E220" s="58">
        <v>5.03</v>
      </c>
      <c r="F220" s="58">
        <v>4.76</v>
      </c>
      <c r="G220" s="58">
        <v>4.66</v>
      </c>
      <c r="H220" s="58">
        <v>4.5999999999999996</v>
      </c>
      <c r="I220" s="58">
        <v>4.5999999999999996</v>
      </c>
      <c r="J220" s="58">
        <v>4.6100000000000003</v>
      </c>
      <c r="K220" s="58">
        <v>4.8</v>
      </c>
      <c r="L220" s="58">
        <v>4.71</v>
      </c>
      <c r="M220" s="56">
        <f t="shared" si="7"/>
        <v>0</v>
      </c>
    </row>
    <row r="221" spans="1:13" x14ac:dyDescent="0.3">
      <c r="A221" s="54">
        <v>39035</v>
      </c>
      <c r="B221" s="55">
        <v>5.24</v>
      </c>
      <c r="C221" s="55">
        <v>5.09</v>
      </c>
      <c r="D221" s="55">
        <v>5.15</v>
      </c>
      <c r="E221" s="55">
        <v>5.01</v>
      </c>
      <c r="F221" s="55">
        <v>4.74</v>
      </c>
      <c r="G221" s="55">
        <v>4.63</v>
      </c>
      <c r="H221" s="55">
        <v>4.57</v>
      </c>
      <c r="I221" s="55">
        <v>4.57</v>
      </c>
      <c r="J221" s="55">
        <v>4.57</v>
      </c>
      <c r="K221" s="55">
        <v>4.76</v>
      </c>
      <c r="L221" s="55">
        <v>4.66</v>
      </c>
      <c r="M221" s="56">
        <f t="shared" si="7"/>
        <v>0</v>
      </c>
    </row>
    <row r="222" spans="1:13" x14ac:dyDescent="0.3">
      <c r="A222" s="57">
        <v>39036</v>
      </c>
      <c r="B222" s="58">
        <v>5.24</v>
      </c>
      <c r="C222" s="58">
        <v>5.09</v>
      </c>
      <c r="D222" s="58">
        <v>5.16</v>
      </c>
      <c r="E222" s="58">
        <v>5.04</v>
      </c>
      <c r="F222" s="58">
        <v>4.8</v>
      </c>
      <c r="G222" s="58">
        <v>4.6900000000000004</v>
      </c>
      <c r="H222" s="58">
        <v>4.62</v>
      </c>
      <c r="I222" s="58">
        <v>4.62</v>
      </c>
      <c r="J222" s="58">
        <v>4.6100000000000003</v>
      </c>
      <c r="K222" s="58">
        <v>4.8</v>
      </c>
      <c r="L222" s="58">
        <v>4.6900000000000004</v>
      </c>
      <c r="M222" s="56">
        <f t="shared" si="7"/>
        <v>0</v>
      </c>
    </row>
    <row r="223" spans="1:13" x14ac:dyDescent="0.3">
      <c r="A223" s="54">
        <v>39037</v>
      </c>
      <c r="B223" s="55">
        <v>5.22</v>
      </c>
      <c r="C223" s="55">
        <v>5.09</v>
      </c>
      <c r="D223" s="55">
        <v>5.17</v>
      </c>
      <c r="E223" s="55">
        <v>5.0599999999999996</v>
      </c>
      <c r="F223" s="55">
        <v>4.8499999999999996</v>
      </c>
      <c r="G223" s="55">
        <v>4.75</v>
      </c>
      <c r="H223" s="55">
        <v>4.67</v>
      </c>
      <c r="I223" s="55">
        <v>4.66</v>
      </c>
      <c r="J223" s="55">
        <v>4.66</v>
      </c>
      <c r="K223" s="55">
        <v>4.84</v>
      </c>
      <c r="L223" s="55">
        <v>4.74</v>
      </c>
      <c r="M223" s="56">
        <f t="shared" si="7"/>
        <v>0</v>
      </c>
    </row>
    <row r="224" spans="1:13" x14ac:dyDescent="0.3">
      <c r="A224" s="57">
        <v>39038</v>
      </c>
      <c r="B224" s="58">
        <v>5.19</v>
      </c>
      <c r="C224" s="58">
        <v>5.09</v>
      </c>
      <c r="D224" s="58">
        <v>5.14</v>
      </c>
      <c r="E224" s="58">
        <v>5.0199999999999996</v>
      </c>
      <c r="F224" s="58">
        <v>4.76</v>
      </c>
      <c r="G224" s="58">
        <v>4.67</v>
      </c>
      <c r="H224" s="58">
        <v>4.5999999999999996</v>
      </c>
      <c r="I224" s="58">
        <v>4.5999999999999996</v>
      </c>
      <c r="J224" s="58">
        <v>4.6100000000000003</v>
      </c>
      <c r="K224" s="58">
        <v>4.79</v>
      </c>
      <c r="L224" s="58">
        <v>4.6900000000000004</v>
      </c>
      <c r="M224" s="56">
        <f t="shared" si="7"/>
        <v>0</v>
      </c>
    </row>
    <row r="225" spans="1:13" x14ac:dyDescent="0.3">
      <c r="A225" s="54">
        <v>39041</v>
      </c>
      <c r="B225" s="55">
        <v>5.19</v>
      </c>
      <c r="C225" s="55">
        <v>5.08</v>
      </c>
      <c r="D225" s="55">
        <v>5.15</v>
      </c>
      <c r="E225" s="55">
        <v>5.0199999999999996</v>
      </c>
      <c r="F225" s="55">
        <v>4.76</v>
      </c>
      <c r="G225" s="55">
        <v>4.66</v>
      </c>
      <c r="H225" s="55">
        <v>4.5999999999999996</v>
      </c>
      <c r="I225" s="55">
        <v>4.59</v>
      </c>
      <c r="J225" s="55">
        <v>4.5999999999999996</v>
      </c>
      <c r="K225" s="55">
        <v>4.78</v>
      </c>
      <c r="L225" s="55">
        <v>4.68</v>
      </c>
      <c r="M225" s="56">
        <f t="shared" si="7"/>
        <v>0</v>
      </c>
    </row>
    <row r="226" spans="1:13" x14ac:dyDescent="0.3">
      <c r="A226" s="57">
        <v>39042</v>
      </c>
      <c r="B226" s="58">
        <v>5.26</v>
      </c>
      <c r="C226" s="58">
        <v>5.07</v>
      </c>
      <c r="D226" s="58">
        <v>5.15</v>
      </c>
      <c r="E226" s="58">
        <v>5.0199999999999996</v>
      </c>
      <c r="F226" s="58">
        <v>4.75</v>
      </c>
      <c r="G226" s="58">
        <v>4.6500000000000004</v>
      </c>
      <c r="H226" s="58">
        <v>4.58</v>
      </c>
      <c r="I226" s="58">
        <v>4.58</v>
      </c>
      <c r="J226" s="58">
        <v>4.58</v>
      </c>
      <c r="K226" s="58">
        <v>4.76</v>
      </c>
      <c r="L226" s="58">
        <v>4.66</v>
      </c>
      <c r="M226" s="56">
        <f t="shared" si="7"/>
        <v>0</v>
      </c>
    </row>
    <row r="227" spans="1:13" x14ac:dyDescent="0.3">
      <c r="A227" s="54">
        <v>39043</v>
      </c>
      <c r="B227" s="55">
        <v>5.25</v>
      </c>
      <c r="C227" s="55">
        <v>5.05</v>
      </c>
      <c r="D227" s="55">
        <v>5.15</v>
      </c>
      <c r="E227" s="55">
        <v>5.01</v>
      </c>
      <c r="F227" s="55">
        <v>4.74</v>
      </c>
      <c r="G227" s="55">
        <v>4.63</v>
      </c>
      <c r="H227" s="55">
        <v>4.57</v>
      </c>
      <c r="I227" s="55">
        <v>4.57</v>
      </c>
      <c r="J227" s="55">
        <v>4.57</v>
      </c>
      <c r="K227" s="55">
        <v>4.76</v>
      </c>
      <c r="L227" s="55">
        <v>4.6500000000000004</v>
      </c>
      <c r="M227" s="56">
        <f t="shared" si="7"/>
        <v>0</v>
      </c>
    </row>
    <row r="228" spans="1:13" x14ac:dyDescent="0.3">
      <c r="A228" s="57">
        <v>39045</v>
      </c>
      <c r="B228" s="58">
        <v>5.21</v>
      </c>
      <c r="C228" s="58">
        <v>5.04</v>
      </c>
      <c r="D228" s="58">
        <v>5.13</v>
      </c>
      <c r="E228" s="58">
        <v>5</v>
      </c>
      <c r="F228" s="58">
        <v>4.7300000000000004</v>
      </c>
      <c r="G228" s="58">
        <v>4.62</v>
      </c>
      <c r="H228" s="58">
        <v>4.55</v>
      </c>
      <c r="I228" s="58">
        <v>4.55</v>
      </c>
      <c r="J228" s="58">
        <v>4.55</v>
      </c>
      <c r="K228" s="58">
        <v>4.74</v>
      </c>
      <c r="L228" s="58">
        <v>4.63</v>
      </c>
      <c r="M228" s="56">
        <f t="shared" si="7"/>
        <v>0</v>
      </c>
    </row>
    <row r="229" spans="1:13" x14ac:dyDescent="0.3">
      <c r="A229" s="54">
        <v>39048</v>
      </c>
      <c r="B229" s="55">
        <v>5.22</v>
      </c>
      <c r="C229" s="55">
        <v>5.05</v>
      </c>
      <c r="D229" s="55">
        <v>5.14</v>
      </c>
      <c r="E229" s="55">
        <v>5</v>
      </c>
      <c r="F229" s="55">
        <v>4.71</v>
      </c>
      <c r="G229" s="55">
        <v>4.5999999999999996</v>
      </c>
      <c r="H229" s="55">
        <v>4.54</v>
      </c>
      <c r="I229" s="55">
        <v>4.54</v>
      </c>
      <c r="J229" s="55">
        <v>4.54</v>
      </c>
      <c r="K229" s="55">
        <v>4.7300000000000004</v>
      </c>
      <c r="L229" s="55">
        <v>4.62</v>
      </c>
      <c r="M229" s="56">
        <f t="shared" si="7"/>
        <v>0</v>
      </c>
    </row>
    <row r="230" spans="1:13" x14ac:dyDescent="0.3">
      <c r="A230" s="57">
        <v>39049</v>
      </c>
      <c r="B230" s="58">
        <v>5.27</v>
      </c>
      <c r="C230" s="58">
        <v>5.04</v>
      </c>
      <c r="D230" s="58">
        <v>5.13</v>
      </c>
      <c r="E230" s="58">
        <v>4.9800000000000004</v>
      </c>
      <c r="F230" s="58">
        <v>4.67</v>
      </c>
      <c r="G230" s="58">
        <v>4.57</v>
      </c>
      <c r="H230" s="58">
        <v>4.5</v>
      </c>
      <c r="I230" s="58">
        <v>4.5</v>
      </c>
      <c r="J230" s="58">
        <v>4.51</v>
      </c>
      <c r="K230" s="58">
        <v>4.7</v>
      </c>
      <c r="L230" s="58">
        <v>4.59</v>
      </c>
      <c r="M230" s="56">
        <f t="shared" si="7"/>
        <v>0</v>
      </c>
    </row>
    <row r="231" spans="1:13" x14ac:dyDescent="0.3">
      <c r="A231" s="54">
        <v>39050</v>
      </c>
      <c r="B231" s="55">
        <v>5.26</v>
      </c>
      <c r="C231" s="55">
        <v>5.04</v>
      </c>
      <c r="D231" s="55">
        <v>5.13</v>
      </c>
      <c r="E231" s="55">
        <v>4.9800000000000004</v>
      </c>
      <c r="F231" s="55">
        <v>4.6900000000000004</v>
      </c>
      <c r="G231" s="55">
        <v>4.58</v>
      </c>
      <c r="H231" s="55">
        <v>4.51</v>
      </c>
      <c r="I231" s="55">
        <v>4.51</v>
      </c>
      <c r="J231" s="55">
        <v>4.5199999999999996</v>
      </c>
      <c r="K231" s="55">
        <v>4.72</v>
      </c>
      <c r="L231" s="55">
        <v>4.6100000000000003</v>
      </c>
      <c r="M231" s="56">
        <f t="shared" si="7"/>
        <v>0</v>
      </c>
    </row>
    <row r="232" spans="1:13" x14ac:dyDescent="0.3">
      <c r="A232" s="57">
        <v>39051</v>
      </c>
      <c r="B232" s="58">
        <v>5.22</v>
      </c>
      <c r="C232" s="58">
        <v>5.03</v>
      </c>
      <c r="D232" s="58">
        <v>5.0999999999999996</v>
      </c>
      <c r="E232" s="58">
        <v>4.9400000000000004</v>
      </c>
      <c r="F232" s="58">
        <v>4.62</v>
      </c>
      <c r="G232" s="58">
        <v>4.5199999999999996</v>
      </c>
      <c r="H232" s="58">
        <v>4.45</v>
      </c>
      <c r="I232" s="58">
        <v>4.45</v>
      </c>
      <c r="J232" s="58">
        <v>4.46</v>
      </c>
      <c r="K232" s="58">
        <v>4.66</v>
      </c>
      <c r="L232" s="58">
        <v>4.5599999999999996</v>
      </c>
      <c r="M232" s="56">
        <f t="shared" si="7"/>
        <v>11</v>
      </c>
    </row>
    <row r="233" spans="1:13" x14ac:dyDescent="0.3">
      <c r="A233" s="54">
        <v>39052</v>
      </c>
      <c r="B233" s="55">
        <v>5.21</v>
      </c>
      <c r="C233" s="55">
        <v>5.03</v>
      </c>
      <c r="D233" s="55">
        <v>5.05</v>
      </c>
      <c r="E233" s="55">
        <v>4.87</v>
      </c>
      <c r="F233" s="55">
        <v>4.5199999999999996</v>
      </c>
      <c r="G233" s="55">
        <v>4.43</v>
      </c>
      <c r="H233" s="55">
        <v>4.3899999999999997</v>
      </c>
      <c r="I233" s="55">
        <v>4.3899999999999997</v>
      </c>
      <c r="J233" s="55">
        <v>4.43</v>
      </c>
      <c r="K233" s="55">
        <v>4.6399999999999997</v>
      </c>
      <c r="L233" s="55">
        <v>4.54</v>
      </c>
      <c r="M233" s="56">
        <f t="shared" si="7"/>
        <v>0</v>
      </c>
    </row>
    <row r="234" spans="1:13" x14ac:dyDescent="0.3">
      <c r="A234" s="57">
        <v>39055</v>
      </c>
      <c r="B234" s="58">
        <v>5.13</v>
      </c>
      <c r="C234" s="58">
        <v>5.01</v>
      </c>
      <c r="D234" s="58">
        <v>5.04</v>
      </c>
      <c r="E234" s="58">
        <v>4.87</v>
      </c>
      <c r="F234" s="58">
        <v>4.5199999999999996</v>
      </c>
      <c r="G234" s="58">
        <v>4.43</v>
      </c>
      <c r="H234" s="58">
        <v>4.3899999999999997</v>
      </c>
      <c r="I234" s="58">
        <v>4.3899999999999997</v>
      </c>
      <c r="J234" s="58">
        <v>4.43</v>
      </c>
      <c r="K234" s="58">
        <v>4.6500000000000004</v>
      </c>
      <c r="L234" s="58">
        <v>4.55</v>
      </c>
      <c r="M234" s="56">
        <f t="shared" si="7"/>
        <v>0</v>
      </c>
    </row>
    <row r="235" spans="1:13" x14ac:dyDescent="0.3">
      <c r="A235" s="54">
        <v>39056</v>
      </c>
      <c r="B235" s="55">
        <v>4.88</v>
      </c>
      <c r="C235" s="55">
        <v>4.99</v>
      </c>
      <c r="D235" s="55">
        <v>5.03</v>
      </c>
      <c r="E235" s="55">
        <v>4.8600000000000003</v>
      </c>
      <c r="F235" s="55">
        <v>4.5199999999999996</v>
      </c>
      <c r="G235" s="55">
        <v>4.43</v>
      </c>
      <c r="H235" s="55">
        <v>4.3899999999999997</v>
      </c>
      <c r="I235" s="55">
        <v>4.4000000000000004</v>
      </c>
      <c r="J235" s="55">
        <v>4.45</v>
      </c>
      <c r="K235" s="55">
        <v>4.67</v>
      </c>
      <c r="L235" s="55">
        <v>4.57</v>
      </c>
      <c r="M235" s="56">
        <f t="shared" si="7"/>
        <v>0</v>
      </c>
    </row>
    <row r="236" spans="1:13" x14ac:dyDescent="0.3">
      <c r="A236" s="57">
        <v>39057</v>
      </c>
      <c r="B236" s="58">
        <v>4.91</v>
      </c>
      <c r="C236" s="58">
        <v>4.99</v>
      </c>
      <c r="D236" s="58">
        <v>5.05</v>
      </c>
      <c r="E236" s="58">
        <v>4.9000000000000004</v>
      </c>
      <c r="F236" s="58">
        <v>4.59</v>
      </c>
      <c r="G236" s="58">
        <v>4.4800000000000004</v>
      </c>
      <c r="H236" s="58">
        <v>4.4400000000000004</v>
      </c>
      <c r="I236" s="58">
        <v>4.4400000000000004</v>
      </c>
      <c r="J236" s="58">
        <v>4.4800000000000004</v>
      </c>
      <c r="K236" s="58">
        <v>4.6900000000000004</v>
      </c>
      <c r="L236" s="58">
        <v>4.5999999999999996</v>
      </c>
      <c r="M236" s="56">
        <f t="shared" si="7"/>
        <v>0</v>
      </c>
    </row>
    <row r="237" spans="1:13" x14ac:dyDescent="0.3">
      <c r="A237" s="54">
        <v>39058</v>
      </c>
      <c r="B237" s="55">
        <v>4.92</v>
      </c>
      <c r="C237" s="55">
        <v>4.9800000000000004</v>
      </c>
      <c r="D237" s="55">
        <v>5.05</v>
      </c>
      <c r="E237" s="55">
        <v>4.9000000000000004</v>
      </c>
      <c r="F237" s="55">
        <v>4.58</v>
      </c>
      <c r="G237" s="55">
        <v>4.4800000000000004</v>
      </c>
      <c r="H237" s="55">
        <v>4.45</v>
      </c>
      <c r="I237" s="55">
        <v>4.45</v>
      </c>
      <c r="J237" s="55">
        <v>4.49</v>
      </c>
      <c r="K237" s="55">
        <v>4.7</v>
      </c>
      <c r="L237" s="55">
        <v>4.5999999999999996</v>
      </c>
      <c r="M237" s="56">
        <f t="shared" si="7"/>
        <v>0</v>
      </c>
    </row>
    <row r="238" spans="1:13" x14ac:dyDescent="0.3">
      <c r="A238" s="57">
        <v>39059</v>
      </c>
      <c r="B238" s="58">
        <v>4.8899999999999997</v>
      </c>
      <c r="C238" s="58">
        <v>4.97</v>
      </c>
      <c r="D238" s="58">
        <v>5.08</v>
      </c>
      <c r="E238" s="58">
        <v>4.95</v>
      </c>
      <c r="F238" s="58">
        <v>4.68</v>
      </c>
      <c r="G238" s="58">
        <v>4.57</v>
      </c>
      <c r="H238" s="58">
        <v>4.53</v>
      </c>
      <c r="I238" s="58">
        <v>4.54</v>
      </c>
      <c r="J238" s="58">
        <v>4.5599999999999996</v>
      </c>
      <c r="K238" s="58">
        <v>4.76</v>
      </c>
      <c r="L238" s="58">
        <v>4.66</v>
      </c>
      <c r="M238" s="56">
        <f t="shared" si="7"/>
        <v>0</v>
      </c>
    </row>
    <row r="239" spans="1:13" x14ac:dyDescent="0.3">
      <c r="A239" s="54">
        <v>39062</v>
      </c>
      <c r="B239" s="55">
        <v>4.8499999999999996</v>
      </c>
      <c r="C239" s="55">
        <v>4.93</v>
      </c>
      <c r="D239" s="55">
        <v>5.07</v>
      </c>
      <c r="E239" s="55">
        <v>4.9400000000000004</v>
      </c>
      <c r="F239" s="55">
        <v>4.67</v>
      </c>
      <c r="G239" s="55">
        <v>4.55</v>
      </c>
      <c r="H239" s="55">
        <v>4.5</v>
      </c>
      <c r="I239" s="55">
        <v>4.5</v>
      </c>
      <c r="J239" s="55">
        <v>4.5199999999999996</v>
      </c>
      <c r="K239" s="55">
        <v>4.7300000000000004</v>
      </c>
      <c r="L239" s="55">
        <v>4.63</v>
      </c>
      <c r="M239" s="56">
        <f t="shared" si="7"/>
        <v>0</v>
      </c>
    </row>
    <row r="240" spans="1:13" x14ac:dyDescent="0.3">
      <c r="A240" s="57">
        <v>39063</v>
      </c>
      <c r="B240" s="58">
        <v>4.87</v>
      </c>
      <c r="C240" s="58">
        <v>4.93</v>
      </c>
      <c r="D240" s="58">
        <v>5.0599999999999996</v>
      </c>
      <c r="E240" s="58">
        <v>4.91</v>
      </c>
      <c r="F240" s="58">
        <v>4.6100000000000003</v>
      </c>
      <c r="G240" s="58">
        <v>4.49</v>
      </c>
      <c r="H240" s="58">
        <v>4.45</v>
      </c>
      <c r="I240" s="58">
        <v>4.45</v>
      </c>
      <c r="J240" s="58">
        <v>4.49</v>
      </c>
      <c r="K240" s="58">
        <v>4.7</v>
      </c>
      <c r="L240" s="58">
        <v>4.5999999999999996</v>
      </c>
      <c r="M240" s="56">
        <f t="shared" si="7"/>
        <v>0</v>
      </c>
    </row>
    <row r="241" spans="1:13" x14ac:dyDescent="0.3">
      <c r="A241" s="54">
        <v>39064</v>
      </c>
      <c r="B241" s="55">
        <v>4.8600000000000003</v>
      </c>
      <c r="C241" s="55">
        <v>4.9400000000000004</v>
      </c>
      <c r="D241" s="55">
        <v>5.07</v>
      </c>
      <c r="E241" s="55">
        <v>4.95</v>
      </c>
      <c r="F241" s="55">
        <v>4.7</v>
      </c>
      <c r="G241" s="55">
        <v>4.5999999999999996</v>
      </c>
      <c r="H241" s="55">
        <v>4.54</v>
      </c>
      <c r="I241" s="55">
        <v>4.55</v>
      </c>
      <c r="J241" s="55">
        <v>4.58</v>
      </c>
      <c r="K241" s="55">
        <v>4.78</v>
      </c>
      <c r="L241" s="55">
        <v>4.6900000000000004</v>
      </c>
      <c r="M241" s="56">
        <f t="shared" si="7"/>
        <v>0</v>
      </c>
    </row>
    <row r="242" spans="1:13" x14ac:dyDescent="0.3">
      <c r="A242" s="57">
        <v>39065</v>
      </c>
      <c r="B242" s="58">
        <v>4.87</v>
      </c>
      <c r="C242" s="58">
        <v>4.96</v>
      </c>
      <c r="D242" s="58">
        <v>5.08</v>
      </c>
      <c r="E242" s="58">
        <v>4.97</v>
      </c>
      <c r="F242" s="58">
        <v>4.7300000000000004</v>
      </c>
      <c r="G242" s="58">
        <v>4.63</v>
      </c>
      <c r="H242" s="58">
        <v>4.58</v>
      </c>
      <c r="I242" s="58">
        <v>4.58</v>
      </c>
      <c r="J242" s="58">
        <v>4.5999999999999996</v>
      </c>
      <c r="K242" s="58">
        <v>4.8099999999999996</v>
      </c>
      <c r="L242" s="58">
        <v>4.72</v>
      </c>
      <c r="M242" s="56">
        <f t="shared" si="7"/>
        <v>0</v>
      </c>
    </row>
    <row r="243" spans="1:13" x14ac:dyDescent="0.3">
      <c r="A243" s="54">
        <v>39066</v>
      </c>
      <c r="B243" s="55">
        <v>4.78</v>
      </c>
      <c r="C243" s="55">
        <v>4.91</v>
      </c>
      <c r="D243" s="55">
        <v>5.07</v>
      </c>
      <c r="E243" s="55">
        <v>4.96</v>
      </c>
      <c r="F243" s="55">
        <v>4.7300000000000004</v>
      </c>
      <c r="G243" s="55">
        <v>4.62</v>
      </c>
      <c r="H243" s="55">
        <v>4.57</v>
      </c>
      <c r="I243" s="55">
        <v>4.57</v>
      </c>
      <c r="J243" s="55">
        <v>4.5999999999999996</v>
      </c>
      <c r="K243" s="55">
        <v>4.8099999999999996</v>
      </c>
      <c r="L243" s="55">
        <v>4.72</v>
      </c>
      <c r="M243" s="56">
        <f t="shared" si="7"/>
        <v>0</v>
      </c>
    </row>
    <row r="244" spans="1:13" x14ac:dyDescent="0.3">
      <c r="A244" s="57">
        <v>39069</v>
      </c>
      <c r="B244" s="58">
        <v>4.8</v>
      </c>
      <c r="C244" s="58">
        <v>4.96</v>
      </c>
      <c r="D244" s="58">
        <v>5.09</v>
      </c>
      <c r="E244" s="58">
        <v>4.97</v>
      </c>
      <c r="F244" s="58">
        <v>4.71</v>
      </c>
      <c r="G244" s="58">
        <v>4.62</v>
      </c>
      <c r="H244" s="58">
        <v>4.57</v>
      </c>
      <c r="I244" s="58">
        <v>4.57</v>
      </c>
      <c r="J244" s="58">
        <v>4.5999999999999996</v>
      </c>
      <c r="K244" s="58">
        <v>4.8099999999999996</v>
      </c>
      <c r="L244" s="58">
        <v>4.72</v>
      </c>
      <c r="M244" s="56">
        <f t="shared" si="7"/>
        <v>0</v>
      </c>
    </row>
    <row r="245" spans="1:13" x14ac:dyDescent="0.3">
      <c r="A245" s="54">
        <v>39070</v>
      </c>
      <c r="B245" s="55">
        <v>4.84</v>
      </c>
      <c r="C245" s="55">
        <v>4.96</v>
      </c>
      <c r="D245" s="55">
        <v>5.08</v>
      </c>
      <c r="E245" s="55">
        <v>4.96</v>
      </c>
      <c r="F245" s="55">
        <v>4.71</v>
      </c>
      <c r="G245" s="55">
        <v>4.62</v>
      </c>
      <c r="H245" s="55">
        <v>4.57</v>
      </c>
      <c r="I245" s="55">
        <v>4.57</v>
      </c>
      <c r="J245" s="55">
        <v>4.5999999999999996</v>
      </c>
      <c r="K245" s="55">
        <v>4.82</v>
      </c>
      <c r="L245" s="55">
        <v>4.7300000000000004</v>
      </c>
      <c r="M245" s="56">
        <f t="shared" si="7"/>
        <v>0</v>
      </c>
    </row>
    <row r="246" spans="1:13" x14ac:dyDescent="0.3">
      <c r="A246" s="57">
        <v>39071</v>
      </c>
      <c r="B246" s="58">
        <v>4.87</v>
      </c>
      <c r="C246" s="58">
        <v>4.96</v>
      </c>
      <c r="D246" s="58">
        <v>5.08</v>
      </c>
      <c r="E246" s="58">
        <v>4.96</v>
      </c>
      <c r="F246" s="58">
        <v>4.71</v>
      </c>
      <c r="G246" s="58">
        <v>4.62</v>
      </c>
      <c r="H246" s="58">
        <v>4.57</v>
      </c>
      <c r="I246" s="58">
        <v>4.57</v>
      </c>
      <c r="J246" s="58">
        <v>4.5999999999999996</v>
      </c>
      <c r="K246" s="58">
        <v>4.82</v>
      </c>
      <c r="L246" s="58">
        <v>4.7300000000000004</v>
      </c>
      <c r="M246" s="56">
        <f t="shared" si="7"/>
        <v>0</v>
      </c>
    </row>
    <row r="247" spans="1:13" x14ac:dyDescent="0.3">
      <c r="A247" s="54">
        <v>39072</v>
      </c>
      <c r="B247" s="55">
        <v>4.84</v>
      </c>
      <c r="C247" s="55">
        <v>4.97</v>
      </c>
      <c r="D247" s="55">
        <v>5.0599999999999996</v>
      </c>
      <c r="E247" s="55">
        <v>4.93</v>
      </c>
      <c r="F247" s="55">
        <v>4.66</v>
      </c>
      <c r="G247" s="55">
        <v>4.57</v>
      </c>
      <c r="H247" s="55">
        <v>4.5199999999999996</v>
      </c>
      <c r="I247" s="55">
        <v>4.5199999999999996</v>
      </c>
      <c r="J247" s="55">
        <v>4.55</v>
      </c>
      <c r="K247" s="55">
        <v>4.78</v>
      </c>
      <c r="L247" s="55">
        <v>4.7</v>
      </c>
      <c r="M247" s="56">
        <f t="shared" si="7"/>
        <v>0</v>
      </c>
    </row>
    <row r="248" spans="1:13" x14ac:dyDescent="0.3">
      <c r="A248" s="57">
        <v>39073</v>
      </c>
      <c r="B248" s="58">
        <v>4.82</v>
      </c>
      <c r="C248" s="58">
        <v>4.99</v>
      </c>
      <c r="D248" s="58">
        <v>5.08</v>
      </c>
      <c r="E248" s="58">
        <v>4.96</v>
      </c>
      <c r="F248" s="58">
        <v>4.71</v>
      </c>
      <c r="G248" s="58">
        <v>4.6399999999999997</v>
      </c>
      <c r="H248" s="58">
        <v>4.59</v>
      </c>
      <c r="I248" s="58">
        <v>4.5999999999999996</v>
      </c>
      <c r="J248" s="58">
        <v>4.63</v>
      </c>
      <c r="K248" s="58">
        <v>4.8499999999999996</v>
      </c>
      <c r="L248" s="58">
        <v>4.76</v>
      </c>
      <c r="M248" s="56">
        <f t="shared" si="7"/>
        <v>0</v>
      </c>
    </row>
    <row r="249" spans="1:13" x14ac:dyDescent="0.3">
      <c r="A249" s="54">
        <v>39077</v>
      </c>
      <c r="B249" s="55">
        <v>4.8099999999999996</v>
      </c>
      <c r="C249" s="55">
        <v>4.99</v>
      </c>
      <c r="D249" s="55">
        <v>5.1100000000000003</v>
      </c>
      <c r="E249" s="55">
        <v>4.97</v>
      </c>
      <c r="F249" s="55">
        <v>4.71</v>
      </c>
      <c r="G249" s="55">
        <v>4.63</v>
      </c>
      <c r="H249" s="55">
        <v>4.58</v>
      </c>
      <c r="I249" s="55">
        <v>4.59</v>
      </c>
      <c r="J249" s="55">
        <v>4.6100000000000003</v>
      </c>
      <c r="K249" s="55">
        <v>4.82</v>
      </c>
      <c r="L249" s="55">
        <v>4.7300000000000004</v>
      </c>
      <c r="M249" s="56">
        <f t="shared" si="7"/>
        <v>0</v>
      </c>
    </row>
    <row r="250" spans="1:13" x14ac:dyDescent="0.3">
      <c r="A250" s="57">
        <v>39078</v>
      </c>
      <c r="B250" s="58">
        <v>4.75</v>
      </c>
      <c r="C250" s="58">
        <v>4.97</v>
      </c>
      <c r="D250" s="58">
        <v>5.0999999999999996</v>
      </c>
      <c r="E250" s="58">
        <v>4.99</v>
      </c>
      <c r="F250" s="58">
        <v>4.7699999999999996</v>
      </c>
      <c r="G250" s="58">
        <v>4.6900000000000004</v>
      </c>
      <c r="H250" s="58">
        <v>4.6399999999999997</v>
      </c>
      <c r="I250" s="58">
        <v>4.6399999999999997</v>
      </c>
      <c r="J250" s="58">
        <v>4.66</v>
      </c>
      <c r="K250" s="58">
        <v>4.87</v>
      </c>
      <c r="L250" s="58">
        <v>4.78</v>
      </c>
      <c r="M250" s="56">
        <f t="shared" si="7"/>
        <v>0</v>
      </c>
    </row>
    <row r="251" spans="1:13" x14ac:dyDescent="0.3">
      <c r="A251" s="54">
        <v>39079</v>
      </c>
      <c r="B251" s="55">
        <v>4.74</v>
      </c>
      <c r="C251" s="55">
        <v>5</v>
      </c>
      <c r="D251" s="55">
        <v>5.0999999999999996</v>
      </c>
      <c r="E251" s="55">
        <v>5.01</v>
      </c>
      <c r="F251" s="55">
        <v>4.82</v>
      </c>
      <c r="G251" s="55">
        <v>4.72</v>
      </c>
      <c r="H251" s="55">
        <v>4.6900000000000004</v>
      </c>
      <c r="I251" s="55">
        <v>4.6900000000000004</v>
      </c>
      <c r="J251" s="55">
        <v>4.7</v>
      </c>
      <c r="K251" s="55">
        <v>4.9000000000000004</v>
      </c>
      <c r="L251" s="55">
        <v>4.8099999999999996</v>
      </c>
      <c r="M251" s="56">
        <f t="shared" si="7"/>
        <v>0</v>
      </c>
    </row>
    <row r="252" spans="1:13" x14ac:dyDescent="0.3">
      <c r="A252" s="57">
        <v>39080</v>
      </c>
      <c r="B252" s="58">
        <v>4.75</v>
      </c>
      <c r="C252" s="58">
        <v>5.0199999999999996</v>
      </c>
      <c r="D252" s="58">
        <v>5.09</v>
      </c>
      <c r="E252" s="58">
        <v>5</v>
      </c>
      <c r="F252" s="58">
        <v>4.82</v>
      </c>
      <c r="G252" s="58">
        <v>4.74</v>
      </c>
      <c r="H252" s="58">
        <v>4.7</v>
      </c>
      <c r="I252" s="58">
        <v>4.7</v>
      </c>
      <c r="J252" s="58">
        <v>4.71</v>
      </c>
      <c r="K252" s="58">
        <v>4.91</v>
      </c>
      <c r="L252" s="58">
        <v>4.8099999999999996</v>
      </c>
      <c r="M252" s="56">
        <f t="shared" si="7"/>
        <v>12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F7" sqref="F7"/>
    </sheetView>
  </sheetViews>
  <sheetFormatPr defaultRowHeight="13.8" x14ac:dyDescent="0.3"/>
  <cols>
    <col min="1" max="1" width="22.88671875" style="86" bestFit="1" customWidth="1"/>
    <col min="2" max="2" width="10.109375" style="86" bestFit="1" customWidth="1"/>
    <col min="3" max="3" width="10.109375" style="86" customWidth="1"/>
    <col min="4" max="4" width="10.109375" style="86" bestFit="1" customWidth="1"/>
    <col min="5" max="16384" width="8.88671875" style="86"/>
  </cols>
  <sheetData>
    <row r="1" spans="1:4" x14ac:dyDescent="0.3">
      <c r="B1" s="86">
        <v>2006</v>
      </c>
      <c r="D1" s="86">
        <v>2008</v>
      </c>
    </row>
    <row r="2" spans="1:4" ht="14.4" thickBot="1" x14ac:dyDescent="0.35">
      <c r="A2" s="87" t="s">
        <v>406</v>
      </c>
      <c r="B2" s="88">
        <v>38719</v>
      </c>
      <c r="C2" s="88"/>
      <c r="D2" s="88" t="s">
        <v>465</v>
      </c>
    </row>
    <row r="3" spans="1:4" ht="14.4" thickBot="1" x14ac:dyDescent="0.35">
      <c r="A3" s="89" t="s">
        <v>407</v>
      </c>
      <c r="B3" s="90">
        <v>38733</v>
      </c>
      <c r="C3" s="90"/>
      <c r="D3" s="90" t="s">
        <v>466</v>
      </c>
    </row>
    <row r="4" spans="1:4" ht="14.4" thickBot="1" x14ac:dyDescent="0.35">
      <c r="A4" s="89" t="s">
        <v>408</v>
      </c>
      <c r="B4" s="90">
        <v>38768</v>
      </c>
      <c r="C4" s="90"/>
      <c r="D4" s="90" t="s">
        <v>467</v>
      </c>
    </row>
    <row r="5" spans="1:4" ht="14.4" thickBot="1" x14ac:dyDescent="0.35">
      <c r="A5" s="89" t="s">
        <v>409</v>
      </c>
      <c r="B5" s="90">
        <v>38821</v>
      </c>
      <c r="C5" s="90"/>
      <c r="D5" s="90" t="s">
        <v>468</v>
      </c>
    </row>
    <row r="6" spans="1:4" ht="14.4" thickBot="1" x14ac:dyDescent="0.35">
      <c r="A6" s="89" t="s">
        <v>410</v>
      </c>
      <c r="B6" s="90">
        <v>38866</v>
      </c>
      <c r="C6" s="90"/>
      <c r="D6" s="90" t="s">
        <v>469</v>
      </c>
    </row>
    <row r="7" spans="1:4" ht="14.4" thickBot="1" x14ac:dyDescent="0.35">
      <c r="A7" s="89" t="s">
        <v>411</v>
      </c>
      <c r="B7" s="90">
        <v>38902</v>
      </c>
      <c r="C7" s="90"/>
      <c r="D7" s="90" t="s">
        <v>470</v>
      </c>
    </row>
    <row r="8" spans="1:4" ht="14.4" thickBot="1" x14ac:dyDescent="0.35">
      <c r="A8" s="89" t="s">
        <v>412</v>
      </c>
      <c r="B8" s="90">
        <v>38964</v>
      </c>
      <c r="C8" s="90"/>
      <c r="D8" s="90" t="s">
        <v>471</v>
      </c>
    </row>
    <row r="9" spans="1:4" ht="14.4" thickBot="1" x14ac:dyDescent="0.35">
      <c r="A9" s="89" t="s">
        <v>413</v>
      </c>
      <c r="B9" s="90">
        <v>39044</v>
      </c>
      <c r="C9" s="90"/>
      <c r="D9" s="90" t="s">
        <v>472</v>
      </c>
    </row>
    <row r="10" spans="1:4" x14ac:dyDescent="0.3">
      <c r="A10" s="91" t="s">
        <v>414</v>
      </c>
      <c r="B10" s="92">
        <v>39076</v>
      </c>
      <c r="C10" s="92"/>
      <c r="D10" s="92" t="s">
        <v>473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0" sqref="G20"/>
    </sheetView>
  </sheetViews>
  <sheetFormatPr defaultRowHeight="14.4" x14ac:dyDescent="0.3"/>
  <cols>
    <col min="1" max="1" width="13.6640625" bestFit="1" customWidth="1"/>
  </cols>
  <sheetData>
    <row r="1" spans="1:1" x14ac:dyDescent="0.3">
      <c r="A1" t="s">
        <v>415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workbookViewId="0"/>
  </sheetViews>
  <sheetFormatPr defaultRowHeight="14.4" x14ac:dyDescent="0.3"/>
  <sheetData>
    <row r="1" spans="1:2" x14ac:dyDescent="0.3">
      <c r="A1">
        <v>1</v>
      </c>
      <c r="B1" t="s">
        <v>440</v>
      </c>
    </row>
    <row r="2" spans="1:2" x14ac:dyDescent="0.3">
      <c r="A2">
        <v>2</v>
      </c>
      <c r="B2" t="s">
        <v>441</v>
      </c>
    </row>
    <row r="3" spans="1:2" x14ac:dyDescent="0.3">
      <c r="A3">
        <v>3</v>
      </c>
      <c r="B3" t="s">
        <v>442</v>
      </c>
    </row>
    <row r="4" spans="1:2" x14ac:dyDescent="0.3">
      <c r="A4">
        <v>4</v>
      </c>
      <c r="B4" t="s">
        <v>439</v>
      </c>
    </row>
    <row r="5" spans="1:2" x14ac:dyDescent="0.3">
      <c r="A5">
        <v>5</v>
      </c>
      <c r="B5" t="s">
        <v>443</v>
      </c>
    </row>
    <row r="6" spans="1:2" x14ac:dyDescent="0.3">
      <c r="A6">
        <v>6</v>
      </c>
      <c r="B6" t="s">
        <v>444</v>
      </c>
    </row>
    <row r="7" spans="1:2" x14ac:dyDescent="0.3">
      <c r="A7">
        <v>7</v>
      </c>
      <c r="B7" t="s">
        <v>445</v>
      </c>
    </row>
    <row r="8" spans="1:2" x14ac:dyDescent="0.3">
      <c r="A8">
        <v>8</v>
      </c>
      <c r="B8" t="s">
        <v>446</v>
      </c>
    </row>
    <row r="9" spans="1:2" x14ac:dyDescent="0.3">
      <c r="A9">
        <v>9</v>
      </c>
      <c r="B9" t="s">
        <v>447</v>
      </c>
    </row>
    <row r="10" spans="1:2" x14ac:dyDescent="0.3">
      <c r="A10">
        <v>10</v>
      </c>
      <c r="B10" t="s">
        <v>448</v>
      </c>
    </row>
    <row r="11" spans="1:2" x14ac:dyDescent="0.3">
      <c r="A11">
        <v>11</v>
      </c>
      <c r="B11" t="s">
        <v>449</v>
      </c>
    </row>
    <row r="12" spans="1:2" x14ac:dyDescent="0.3">
      <c r="A12">
        <v>12</v>
      </c>
      <c r="B12" t="s">
        <v>450</v>
      </c>
    </row>
    <row r="13" spans="1:2" x14ac:dyDescent="0.3">
      <c r="A13">
        <v>13</v>
      </c>
      <c r="B13" t="s">
        <v>451</v>
      </c>
    </row>
    <row r="14" spans="1:2" x14ac:dyDescent="0.3">
      <c r="A14">
        <v>14</v>
      </c>
      <c r="B14" t="s">
        <v>452</v>
      </c>
    </row>
    <row r="15" spans="1:2" x14ac:dyDescent="0.3">
      <c r="A15">
        <v>15</v>
      </c>
      <c r="B15" t="s">
        <v>453</v>
      </c>
    </row>
    <row r="16" spans="1:2" x14ac:dyDescent="0.3">
      <c r="A16">
        <v>16</v>
      </c>
      <c r="B16" t="s">
        <v>454</v>
      </c>
    </row>
    <row r="17" spans="1:2" x14ac:dyDescent="0.3">
      <c r="A17">
        <v>17</v>
      </c>
      <c r="B17" t="s">
        <v>455</v>
      </c>
    </row>
    <row r="18" spans="1:2" x14ac:dyDescent="0.3">
      <c r="A18">
        <v>18</v>
      </c>
      <c r="B18" t="s">
        <v>456</v>
      </c>
    </row>
    <row r="19" spans="1:2" x14ac:dyDescent="0.3">
      <c r="A19">
        <v>19</v>
      </c>
      <c r="B19" t="s">
        <v>457</v>
      </c>
    </row>
    <row r="20" spans="1:2" x14ac:dyDescent="0.3">
      <c r="A20">
        <v>20</v>
      </c>
      <c r="B20" t="s">
        <v>458</v>
      </c>
    </row>
    <row r="21" spans="1:2" x14ac:dyDescent="0.3">
      <c r="A21">
        <v>21</v>
      </c>
      <c r="B21" t="s">
        <v>459</v>
      </c>
    </row>
    <row r="22" spans="1:2" x14ac:dyDescent="0.3">
      <c r="A22">
        <v>22</v>
      </c>
      <c r="B22" t="s">
        <v>460</v>
      </c>
    </row>
    <row r="23" spans="1:2" x14ac:dyDescent="0.3">
      <c r="A23">
        <v>23</v>
      </c>
      <c r="B23" t="s">
        <v>461</v>
      </c>
    </row>
    <row r="24" spans="1:2" x14ac:dyDescent="0.3">
      <c r="A24">
        <v>24</v>
      </c>
      <c r="B24" t="s">
        <v>462</v>
      </c>
    </row>
    <row r="25" spans="1:2" x14ac:dyDescent="0.3">
      <c r="A25">
        <v>25</v>
      </c>
      <c r="B25" t="s">
        <v>463</v>
      </c>
    </row>
    <row r="26" spans="1:2" x14ac:dyDescent="0.3">
      <c r="A26">
        <v>26</v>
      </c>
      <c r="B26" t="s">
        <v>464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257"/>
  <sheetViews>
    <sheetView tabSelected="1" workbookViewId="0"/>
  </sheetViews>
  <sheetFormatPr defaultRowHeight="14.4" x14ac:dyDescent="0.3"/>
  <cols>
    <col min="1" max="1" width="10.5546875" bestFit="1" customWidth="1"/>
    <col min="8" max="10" width="8.88671875" style="76"/>
    <col min="14" max="14" width="15.33203125" customWidth="1"/>
    <col min="15" max="15" width="6.5546875" customWidth="1"/>
  </cols>
  <sheetData>
    <row r="1" spans="1:25" x14ac:dyDescent="0.3">
      <c r="A1" s="22" t="str">
        <f>INDEX(map!$B$1:$B$26,MATCH(COLUMN(),map!$A$1:$A$26,0))</f>
        <v>A</v>
      </c>
      <c r="B1" s="22" t="str">
        <f>INDEX(map!$B$1:$B$26,MATCH(COLUMN(),map!$A$1:$A$26,0))</f>
        <v>B</v>
      </c>
      <c r="C1" s="22" t="str">
        <f>INDEX(map!$B$1:$B$26,MATCH(COLUMN(),map!$A$1:$A$26,0))</f>
        <v>C</v>
      </c>
      <c r="D1" s="22" t="str">
        <f>INDEX(map!$B$1:$B$26,MATCH(COLUMN(),map!$A$1:$A$26,0))</f>
        <v>D</v>
      </c>
      <c r="E1" s="22" t="str">
        <f>INDEX(map!$B$1:$B$26,MATCH(COLUMN(),map!$A$1:$A$26,0))</f>
        <v>E</v>
      </c>
      <c r="F1" s="22" t="str">
        <f>INDEX(map!$B$1:$B$26,MATCH(COLUMN(),map!$A$1:$A$26,0))</f>
        <v>F</v>
      </c>
      <c r="G1" s="22" t="str">
        <f>INDEX(map!$B$1:$B$26,MATCH(COLUMN(),map!$A$1:$A$26,0))</f>
        <v>G</v>
      </c>
      <c r="H1" s="93" t="str">
        <f>INDEX(map!$B$1:$B$26,MATCH(COLUMN(),map!$A$1:$A$26,0))</f>
        <v>H</v>
      </c>
      <c r="I1" s="93" t="str">
        <f>INDEX(map!$B$1:$B$26,MATCH(COLUMN(),map!$A$1:$A$26,0))</f>
        <v>I</v>
      </c>
      <c r="J1" s="93" t="str">
        <f>INDEX(map!$B$1:$B$26,MATCH(COLUMN(),map!$A$1:$A$26,0))</f>
        <v>J</v>
      </c>
      <c r="K1" s="22" t="str">
        <f>INDEX(map!$B$1:$B$26,MATCH(COLUMN(),map!$A$1:$A$26,0))</f>
        <v>K</v>
      </c>
    </row>
    <row r="3" spans="1:25" x14ac:dyDescent="0.3">
      <c r="A3" t="s">
        <v>9</v>
      </c>
      <c r="B3" t="s">
        <v>400</v>
      </c>
      <c r="C3" t="s">
        <v>401</v>
      </c>
      <c r="D3" t="s">
        <v>402</v>
      </c>
      <c r="E3" t="s">
        <v>403</v>
      </c>
      <c r="F3" t="s">
        <v>404</v>
      </c>
      <c r="G3" t="s">
        <v>405</v>
      </c>
      <c r="K3" t="s">
        <v>392</v>
      </c>
      <c r="N3" t="s">
        <v>416</v>
      </c>
      <c r="P3" s="7">
        <f>STDEV(H5:H255)</f>
        <v>2.584184316800997E-2</v>
      </c>
    </row>
    <row r="4" spans="1:25" x14ac:dyDescent="0.3">
      <c r="A4" s="1">
        <v>39447</v>
      </c>
      <c r="G4">
        <v>1468.36</v>
      </c>
    </row>
    <row r="5" spans="1:25" x14ac:dyDescent="0.3">
      <c r="A5" s="1">
        <v>39449</v>
      </c>
      <c r="B5">
        <v>1467.97</v>
      </c>
      <c r="C5">
        <v>1471.77</v>
      </c>
      <c r="D5">
        <v>1442.07</v>
      </c>
      <c r="E5">
        <v>1447.16</v>
      </c>
      <c r="F5">
        <v>3452650000</v>
      </c>
      <c r="G5">
        <v>1447.16</v>
      </c>
      <c r="H5" s="77">
        <f>G5/G4-1</f>
        <v>-1.4437876270124383E-2</v>
      </c>
      <c r="I5" s="77">
        <f>LN(1+H5)</f>
        <v>-1.4543116598507804E-2</v>
      </c>
      <c r="J5" s="77">
        <f>SUM(I$5:I5)</f>
        <v>-1.4543116598507804E-2</v>
      </c>
      <c r="K5">
        <f>IF(ISBLANK(A6),MONTH(A5),IF(MONTH(A6)-MONTH(A5)=1,MONTH(A5),0))</f>
        <v>0</v>
      </c>
      <c r="R5" s="4" t="s">
        <v>399</v>
      </c>
      <c r="S5" s="33"/>
      <c r="T5" s="33"/>
      <c r="U5" s="34"/>
      <c r="V5" s="4" t="s">
        <v>398</v>
      </c>
      <c r="W5" s="33"/>
      <c r="X5" s="33"/>
      <c r="Y5" s="33"/>
    </row>
    <row r="6" spans="1:25" x14ac:dyDescent="0.3">
      <c r="A6" s="1">
        <v>39450</v>
      </c>
      <c r="B6">
        <v>1447.55</v>
      </c>
      <c r="C6">
        <v>1456.8</v>
      </c>
      <c r="D6">
        <v>1443.73</v>
      </c>
      <c r="E6">
        <v>1447.16</v>
      </c>
      <c r="F6">
        <v>3429500000</v>
      </c>
      <c r="G6">
        <v>1447.16</v>
      </c>
      <c r="H6" s="77">
        <f>G6/G5-1</f>
        <v>0</v>
      </c>
      <c r="I6" s="77">
        <f t="shared" ref="I6:I69" si="0">LN(1+H6)</f>
        <v>0</v>
      </c>
      <c r="J6" s="77">
        <f>SUM(I$5:I6)</f>
        <v>-1.4543116598507804E-2</v>
      </c>
      <c r="K6">
        <f>IF(ISBLANK(A7),MONTH(A6),IF(MONTH(A7)-MONTH(A6)=1,MONTH(A6),0))</f>
        <v>0</v>
      </c>
      <c r="N6" s="23"/>
      <c r="O6" s="23"/>
      <c r="P6" s="37" t="s">
        <v>10</v>
      </c>
      <c r="Q6" s="37" t="s">
        <v>417</v>
      </c>
      <c r="R6" s="37" t="s">
        <v>394</v>
      </c>
      <c r="S6" s="37" t="s">
        <v>395</v>
      </c>
      <c r="T6" s="37" t="s">
        <v>396</v>
      </c>
      <c r="U6" s="38" t="s">
        <v>397</v>
      </c>
      <c r="V6" s="37" t="s">
        <v>394</v>
      </c>
      <c r="W6" s="37" t="s">
        <v>395</v>
      </c>
      <c r="X6" s="37" t="s">
        <v>396</v>
      </c>
      <c r="Y6" s="37" t="s">
        <v>397</v>
      </c>
    </row>
    <row r="7" spans="1:25" x14ac:dyDescent="0.3">
      <c r="A7" s="1">
        <v>39451</v>
      </c>
      <c r="B7">
        <v>1444.01</v>
      </c>
      <c r="C7">
        <v>1444.01</v>
      </c>
      <c r="D7">
        <v>1411.19</v>
      </c>
      <c r="E7">
        <v>1411.63</v>
      </c>
      <c r="F7">
        <v>4166000000</v>
      </c>
      <c r="G7">
        <v>1411.63</v>
      </c>
      <c r="H7" s="77">
        <f t="shared" ref="H7:H70" si="1">G7/G6-1</f>
        <v>-2.4551535421100668E-2</v>
      </c>
      <c r="I7" s="77">
        <f t="shared" si="0"/>
        <v>-2.48579500644866E-2</v>
      </c>
      <c r="J7" s="77">
        <f>SUM(I$5:I7)</f>
        <v>-3.9401066662994408E-2</v>
      </c>
      <c r="K7">
        <f>IF(ISBLANK(A8),MONTH(A7),IF(MONTH(A8)-MONTH(A7)=1,MONTH(A7),0))</f>
        <v>0</v>
      </c>
      <c r="N7" s="1">
        <f>EOMONTH(A5,-1)</f>
        <v>39447</v>
      </c>
      <c r="O7" s="1"/>
      <c r="P7" s="16">
        <f>G4</f>
        <v>1468.36</v>
      </c>
      <c r="U7" s="35"/>
    </row>
    <row r="8" spans="1:25" x14ac:dyDescent="0.3">
      <c r="A8" s="1">
        <v>39454</v>
      </c>
      <c r="B8">
        <v>1414.07</v>
      </c>
      <c r="C8">
        <v>1423.87</v>
      </c>
      <c r="D8">
        <v>1403.45</v>
      </c>
      <c r="E8">
        <v>1416.18</v>
      </c>
      <c r="F8">
        <v>4221260000</v>
      </c>
      <c r="G8">
        <v>1416.18</v>
      </c>
      <c r="H8" s="77">
        <f t="shared" si="1"/>
        <v>3.2232242159773161E-3</v>
      </c>
      <c r="I8" s="77">
        <f t="shared" si="0"/>
        <v>3.2180407641025214E-3</v>
      </c>
      <c r="J8" s="77">
        <f>SUM(I$5:I8)</f>
        <v>-3.6183025898891885E-2</v>
      </c>
      <c r="K8">
        <f>IF(ISBLANK(A9),MONTH(A8),IF(MONTH(A9)-MONTH(A8)=1,MONTH(A8),0))</f>
        <v>0</v>
      </c>
      <c r="M8" s="16">
        <f>IF(ISERROR(MATCH(WORKDAY(N7,1,holiday!$D$2:$D$10),A:A,0)),MATCH(MAX(A:A),A:A,0)+1,MATCH(WORKDAY(N7,1,holiday!$D$2:$D$10),A:A,0))</f>
        <v>5</v>
      </c>
      <c r="N8" s="17">
        <f>EOMONTH(N7,1)</f>
        <v>39478</v>
      </c>
      <c r="O8" s="16">
        <f ca="1">COUNT(INDIRECT($H$1&amp;$M8):INDIRECT($H$1&amp;$M9-1))</f>
        <v>21</v>
      </c>
      <c r="P8" s="16">
        <f>INDEX($G$5:$G$257,MATCH(MONTH(N8),$K$5:$K$257,0))</f>
        <v>1378.55</v>
      </c>
      <c r="Q8" s="16">
        <f>P8-P7</f>
        <v>-89.809999999999945</v>
      </c>
      <c r="R8" s="7">
        <f>Q8/P7</f>
        <v>-6.1163474897164151E-2</v>
      </c>
      <c r="U8" s="35"/>
      <c r="V8" s="7">
        <f ca="1">STDEV(INDIRECT($H$1&amp;$M8):INDIRECT($H$1&amp;$M9-1))*SQRT(COUNT(INDIRECT($H$1&amp;$M8):INDIRECT($H$1&amp;$M9-1)))</f>
        <v>6.9921947159115316E-2</v>
      </c>
    </row>
    <row r="9" spans="1:25" x14ac:dyDescent="0.3">
      <c r="A9" s="1">
        <v>39455</v>
      </c>
      <c r="B9">
        <v>1415.71</v>
      </c>
      <c r="C9">
        <v>1430.28</v>
      </c>
      <c r="D9">
        <v>1388.3</v>
      </c>
      <c r="E9">
        <v>1390.19</v>
      </c>
      <c r="F9">
        <v>4705390000</v>
      </c>
      <c r="G9">
        <v>1390.19</v>
      </c>
      <c r="H9" s="77">
        <f>G9/G8-1</f>
        <v>-1.8352186868900833E-2</v>
      </c>
      <c r="I9" s="77">
        <f t="shared" si="0"/>
        <v>-1.8522677387938526E-2</v>
      </c>
      <c r="J9" s="77">
        <f>SUM(I$5:I9)</f>
        <v>-5.4705703286830415E-2</v>
      </c>
      <c r="K9">
        <f>IF(ISBLANK(A10),MONTH(A9),IF(MONTH(A10)-MONTH(A9)=1,MONTH(A9),0))</f>
        <v>0</v>
      </c>
      <c r="M9" s="16">
        <f>IF(ISERROR(MATCH(WORKDAY(N8,1,holiday!$D$2:$D$10),A:A,0)),MATCH(MAX(A:A),A:A,0)+1,MATCH(WORKDAY(N8,1,holiday!$D$2:$D$10),A:A,0))</f>
        <v>26</v>
      </c>
      <c r="N9" s="17">
        <f t="shared" ref="N9:N19" si="2">EOMONTH(N8,1)</f>
        <v>39507</v>
      </c>
      <c r="O9" s="16">
        <f ca="1">COUNT(INDIRECT($H$1&amp;$M9):INDIRECT($H$1&amp;$M10-1))</f>
        <v>20</v>
      </c>
      <c r="P9" s="16">
        <f>INDEX($G$5:$G$257,MATCH(MONTH(N9),$K$5:$K$257,0))</f>
        <v>1330.63</v>
      </c>
      <c r="Q9" s="16">
        <f t="shared" ref="Q9:Q19" si="3">P9-P8</f>
        <v>-47.919999999999845</v>
      </c>
      <c r="R9" s="7">
        <f t="shared" ref="R9:R19" si="4">Q9/P8</f>
        <v>-3.4761162090602336E-2</v>
      </c>
      <c r="U9" s="35"/>
      <c r="V9" s="7">
        <f ca="1">STDEV(INDIRECT($H$1&amp;$M9):INDIRECT($H$1&amp;$M10-1))*SQRT(COUNT(INDIRECT($H$1&amp;$M9):INDIRECT($H$1&amp;$M10-1)))</f>
        <v>5.7753466306335079E-2</v>
      </c>
    </row>
    <row r="10" spans="1:25" x14ac:dyDescent="0.3">
      <c r="A10" s="1">
        <v>39456</v>
      </c>
      <c r="B10">
        <v>1390.25</v>
      </c>
      <c r="C10">
        <v>1409.19</v>
      </c>
      <c r="D10">
        <v>1378.7</v>
      </c>
      <c r="E10">
        <v>1409.13</v>
      </c>
      <c r="F10">
        <v>5351030000</v>
      </c>
      <c r="G10">
        <v>1409.13</v>
      </c>
      <c r="H10" s="77">
        <f t="shared" si="1"/>
        <v>1.3624037002136546E-2</v>
      </c>
      <c r="I10" s="77">
        <f t="shared" si="0"/>
        <v>1.3532064228746948E-2</v>
      </c>
      <c r="J10" s="77">
        <f>SUM(I$5:I10)</f>
        <v>-4.1173639058083467E-2</v>
      </c>
      <c r="K10">
        <f>IF(ISBLANK(A11),MONTH(A10),IF(MONTH(A11)-MONTH(A10)=1,MONTH(A10),0))</f>
        <v>0</v>
      </c>
      <c r="M10" s="16">
        <f>IF(ISERROR(MATCH(WORKDAY(N9,1,holiday!$D$2:$D$10),A:A,0)),MATCH(MAX(A:A),A:A,0)+1,MATCH(WORKDAY(N9,1,holiday!$D$2:$D$10),A:A,0))</f>
        <v>46</v>
      </c>
      <c r="N10" s="17">
        <f t="shared" si="2"/>
        <v>39538</v>
      </c>
      <c r="O10" s="16">
        <f ca="1">COUNT(INDIRECT($H$1&amp;$M10):INDIRECT($H$1&amp;$M11-1))</f>
        <v>20</v>
      </c>
      <c r="P10" s="16">
        <f>INDEX($G$5:$G$257,MATCH(MONTH(N10),$K$5:$K$257,0))</f>
        <v>1322.7</v>
      </c>
      <c r="Q10" s="16">
        <f t="shared" si="3"/>
        <v>-7.9300000000000637</v>
      </c>
      <c r="R10" s="7">
        <f t="shared" si="4"/>
        <v>-5.9595830546433368E-3</v>
      </c>
      <c r="S10" s="7">
        <f t="array" ref="S10">PRODUCT(1+R8:R10)-1</f>
        <v>-9.9199106486147715E-2</v>
      </c>
      <c r="U10" s="35"/>
      <c r="V10" s="7">
        <f ca="1">STDEV(INDIRECT($H$1&amp;$M10):INDIRECT($H$1&amp;$M11-1))*SQRT(COUNT(INDIRECT($H$1&amp;$M10):INDIRECT($H$1&amp;$M11-1)))</f>
        <v>8.1675026269371231E-2</v>
      </c>
      <c r="W10" s="7">
        <f ca="1">STDEV(INDIRECT($H$1&amp;$M8):INDIRECT($H$1&amp;$M11-1))*SQRT(COUNT(INDIRECT($H$1&amp;$M8):INDIRECT($H$1&amp;$M11-1)))</f>
        <v>0.1203209992797195</v>
      </c>
    </row>
    <row r="11" spans="1:25" x14ac:dyDescent="0.3">
      <c r="A11" s="1">
        <v>39457</v>
      </c>
      <c r="B11">
        <v>1406.78</v>
      </c>
      <c r="C11">
        <v>1429.09</v>
      </c>
      <c r="D11">
        <v>1395.31</v>
      </c>
      <c r="E11">
        <v>1420.33</v>
      </c>
      <c r="F11">
        <v>5170490000</v>
      </c>
      <c r="G11">
        <v>1420.33</v>
      </c>
      <c r="H11" s="77">
        <f t="shared" si="1"/>
        <v>7.948166599249129E-3</v>
      </c>
      <c r="I11" s="77">
        <f t="shared" si="0"/>
        <v>7.9167463024648072E-3</v>
      </c>
      <c r="J11" s="77">
        <f>SUM(I$5:I11)</f>
        <v>-3.3256892755618661E-2</v>
      </c>
      <c r="K11">
        <f>IF(ISBLANK(A12),MONTH(A11),IF(MONTH(A12)-MONTH(A11)=1,MONTH(A11),0))</f>
        <v>0</v>
      </c>
      <c r="M11" s="16">
        <f>IF(ISERROR(MATCH(WORKDAY(N10,1,holiday!$D$2:$D$10),A:A,0)),MATCH(MAX(A:A),A:A,0)+1,MATCH(WORKDAY(N10,1,holiday!$D$2:$D$10),A:A,0))</f>
        <v>66</v>
      </c>
      <c r="N11" s="17">
        <f t="shared" si="2"/>
        <v>39568</v>
      </c>
      <c r="O11" s="16">
        <f ca="1">COUNT(INDIRECT($H$1&amp;$M11):INDIRECT($H$1&amp;$M12-1))</f>
        <v>22</v>
      </c>
      <c r="P11" s="16">
        <f>INDEX($G$5:$G$257,MATCH(MONTH(N11),$K$5:$K$257,0))</f>
        <v>1385.59</v>
      </c>
      <c r="Q11" s="16">
        <f t="shared" si="3"/>
        <v>62.889999999999873</v>
      </c>
      <c r="R11" s="7">
        <f t="shared" si="4"/>
        <v>4.7546684811370581E-2</v>
      </c>
      <c r="S11" s="7">
        <f t="array" ref="S11">PRODUCT(1+R9:R11)-1</f>
        <v>5.1068151318414134E-3</v>
      </c>
      <c r="U11" s="35"/>
      <c r="V11" s="7">
        <f ca="1">STDEV(INDIRECT($H$1&amp;$M11):INDIRECT($H$1&amp;$M12-1))*SQRT(COUNT(INDIRECT($H$1&amp;$M11):INDIRECT($H$1&amp;$M12-1)))</f>
        <v>5.4155449690903495E-2</v>
      </c>
      <c r="W11" s="7">
        <f ca="1">STDEV(INDIRECT($H$1&amp;$M9):INDIRECT($H$1&amp;$M12-1))*SQRT(COUNT(INDIRECT($H$1&amp;$M9):INDIRECT($H$1&amp;$M12-1)))</f>
        <v>0.11255812424031596</v>
      </c>
    </row>
    <row r="12" spans="1:25" x14ac:dyDescent="0.3">
      <c r="A12" s="1">
        <v>39458</v>
      </c>
      <c r="B12">
        <v>1419.91</v>
      </c>
      <c r="C12">
        <v>1419.91</v>
      </c>
      <c r="D12">
        <v>1394.83</v>
      </c>
      <c r="E12">
        <v>1401.02</v>
      </c>
      <c r="F12">
        <v>4495840000</v>
      </c>
      <c r="G12">
        <v>1401.02</v>
      </c>
      <c r="H12" s="77">
        <f t="shared" si="1"/>
        <v>-1.3595432047481926E-2</v>
      </c>
      <c r="I12" s="77">
        <f t="shared" si="0"/>
        <v>-1.3688696209515521E-2</v>
      </c>
      <c r="J12" s="77">
        <f>SUM(I$5:I12)</f>
        <v>-4.6945588965134184E-2</v>
      </c>
      <c r="K12">
        <f>IF(ISBLANK(A13),MONTH(A12),IF(MONTH(A13)-MONTH(A12)=1,MONTH(A12),0))</f>
        <v>0</v>
      </c>
      <c r="M12" s="16">
        <f>IF(ISERROR(MATCH(WORKDAY(N11,1,holiday!$D$2:$D$10),A:A,0)),MATCH(MAX(A:A),A:A,0)+1,MATCH(WORKDAY(N11,1,holiday!$D$2:$D$10),A:A,0))</f>
        <v>88</v>
      </c>
      <c r="N12" s="17">
        <f t="shared" si="2"/>
        <v>39599</v>
      </c>
      <c r="O12" s="16">
        <f ca="1">COUNT(INDIRECT($H$1&amp;$M12):INDIRECT($H$1&amp;$M13-1))</f>
        <v>21</v>
      </c>
      <c r="P12" s="16">
        <f>INDEX($G$5:$G$257,MATCH(MONTH(N12),$K$5:$K$257,0))</f>
        <v>1400.38</v>
      </c>
      <c r="Q12" s="16">
        <f t="shared" si="3"/>
        <v>14.790000000000191</v>
      </c>
      <c r="R12" s="7">
        <f t="shared" si="4"/>
        <v>1.067415324879668E-2</v>
      </c>
      <c r="S12" s="7">
        <f t="array" ref="S12">PRODUCT(1+R10:R12)-1</f>
        <v>5.2418779074573596E-2</v>
      </c>
      <c r="U12" s="35"/>
      <c r="V12" s="7">
        <f ca="1">STDEV(INDIRECT($H$1&amp;$M12):INDIRECT($H$1&amp;$M13-1))*SQRT(COUNT(INDIRECT($H$1&amp;$M12):INDIRECT($H$1&amp;$M13-1)))</f>
        <v>4.1426345838226207E-2</v>
      </c>
      <c r="W12" s="7">
        <f ca="1">STDEV(INDIRECT($H$1&amp;$M10):INDIRECT($H$1&amp;$M13-1))*SQRT(COUNT(INDIRECT($H$1&amp;$M10):INDIRECT($H$1&amp;$M13-1)))</f>
        <v>0.10491003154423936</v>
      </c>
    </row>
    <row r="13" spans="1:25" x14ac:dyDescent="0.3">
      <c r="A13" s="1">
        <v>39461</v>
      </c>
      <c r="B13">
        <v>1402.91</v>
      </c>
      <c r="C13">
        <v>1417.89</v>
      </c>
      <c r="D13">
        <v>1402.91</v>
      </c>
      <c r="E13">
        <v>1416.25</v>
      </c>
      <c r="F13">
        <v>3682090000</v>
      </c>
      <c r="G13">
        <v>1416.25</v>
      </c>
      <c r="H13" s="77">
        <f t="shared" si="1"/>
        <v>1.0870651382564045E-2</v>
      </c>
      <c r="I13" s="77">
        <f t="shared" si="0"/>
        <v>1.0811990589615702E-2</v>
      </c>
      <c r="J13" s="77">
        <f>SUM(I$5:I13)</f>
        <v>-3.613359837551848E-2</v>
      </c>
      <c r="K13">
        <f>IF(ISBLANK(A14),MONTH(A13),IF(MONTH(A14)-MONTH(A13)=1,MONTH(A13),0))</f>
        <v>0</v>
      </c>
      <c r="M13" s="16">
        <f>IF(ISERROR(MATCH(WORKDAY(N12,1,holiday!$D$2:$D$10),A:A,0)),MATCH(MAX(A:A),A:A,0)+1,MATCH(WORKDAY(N12,1,holiday!$D$2:$D$10),A:A,0))</f>
        <v>109</v>
      </c>
      <c r="N13" s="17">
        <f t="shared" si="2"/>
        <v>39629</v>
      </c>
      <c r="O13" s="16">
        <f ca="1">COUNT(INDIRECT($H$1&amp;$M13):INDIRECT($H$1&amp;$M14-1))</f>
        <v>21</v>
      </c>
      <c r="P13" s="16">
        <f>INDEX($G$5:$G$257,MATCH(MONTH(N13),$K$5:$K$257,0))</f>
        <v>1280</v>
      </c>
      <c r="Q13" s="16">
        <f t="shared" si="3"/>
        <v>-120.38000000000011</v>
      </c>
      <c r="R13" s="7">
        <f t="shared" si="4"/>
        <v>-8.5962381639269406E-2</v>
      </c>
      <c r="S13" s="7">
        <f t="array" ref="S13">PRODUCT(1+R11:R13)-1</f>
        <v>-3.2282452559159402E-2</v>
      </c>
      <c r="T13" s="7">
        <f t="array" ref="T13">PRODUCT(1+R8:R13)-1</f>
        <v>-0.12827916859625699</v>
      </c>
      <c r="U13" s="35"/>
      <c r="V13" s="7">
        <f ca="1">STDEV(INDIRECT($H$1&amp;$M13):INDIRECT($H$1&amp;$M14-1))*SQRT(COUNT(INDIRECT($H$1&amp;$M13):INDIRECT($H$1&amp;$M14-1)))</f>
        <v>5.6638947261772446E-2</v>
      </c>
      <c r="W13" s="7">
        <f ca="1">STDEV(INDIRECT($H$1&amp;$M11):INDIRECT($H$1&amp;$M14-1))*SQRT(COUNT(INDIRECT($H$1&amp;$M11):INDIRECT($H$1&amp;$M14-1)))</f>
        <v>8.9905141980969147E-2</v>
      </c>
      <c r="X13" s="7">
        <f ca="1">STDEV(INDIRECT($H$1&amp;$M8):INDIRECT($H$1&amp;$M14-1))*SQRT(COUNT(INDIRECT($H$1&amp;$M8):INDIRECT($H$1&amp;$M14-1)))</f>
        <v>0.14972199323180194</v>
      </c>
    </row>
    <row r="14" spans="1:25" x14ac:dyDescent="0.3">
      <c r="A14" s="1">
        <v>39462</v>
      </c>
      <c r="B14">
        <v>1411.88</v>
      </c>
      <c r="C14">
        <v>1411.88</v>
      </c>
      <c r="D14">
        <v>1380.6</v>
      </c>
      <c r="E14">
        <v>1380.95</v>
      </c>
      <c r="F14">
        <v>4601640000</v>
      </c>
      <c r="G14">
        <v>1380.95</v>
      </c>
      <c r="H14" s="77">
        <f t="shared" si="1"/>
        <v>-2.4924977934686621E-2</v>
      </c>
      <c r="I14" s="77">
        <f t="shared" si="0"/>
        <v>-2.5240865236445295E-2</v>
      </c>
      <c r="J14" s="77">
        <f>SUM(I$5:I14)</f>
        <v>-6.1374463611963775E-2</v>
      </c>
      <c r="K14">
        <f>IF(ISBLANK(A15),MONTH(A14),IF(MONTH(A15)-MONTH(A14)=1,MONTH(A14),0))</f>
        <v>0</v>
      </c>
      <c r="M14" s="16">
        <f>IF(ISERROR(MATCH(WORKDAY(N13,1,holiday!$D$2:$D$10),A:A,0)),MATCH(MAX(A:A),A:A,0)+1,MATCH(WORKDAY(N13,1,holiday!$D$2:$D$10),A:A,0))</f>
        <v>130</v>
      </c>
      <c r="N14" s="17">
        <f t="shared" si="2"/>
        <v>39660</v>
      </c>
      <c r="O14" s="16">
        <f ca="1">COUNT(INDIRECT($H$1&amp;$M14):INDIRECT($H$1&amp;$M15-1))</f>
        <v>22</v>
      </c>
      <c r="P14" s="16">
        <f>INDEX($G$5:$G$257,MATCH(MONTH(N14),$K$5:$K$257,0))</f>
        <v>1267.3800000000001</v>
      </c>
      <c r="Q14" s="16">
        <f t="shared" si="3"/>
        <v>-12.619999999999891</v>
      </c>
      <c r="R14" s="7">
        <f t="shared" si="4"/>
        <v>-9.8593749999999151E-3</v>
      </c>
      <c r="S14" s="7">
        <f t="array" ref="S14">PRODUCT(1+R12:R14)-1</f>
        <v>-8.5313837426655659E-2</v>
      </c>
      <c r="T14" s="7">
        <f t="array" ref="T14">PRODUCT(1+R9:R14)-1</f>
        <v>-8.0642704290740275E-2</v>
      </c>
      <c r="U14" s="35"/>
      <c r="V14" s="7">
        <f ca="1">STDEV(INDIRECT($H$1&amp;$M14):INDIRECT($H$1&amp;$M15-1))*SQRT(COUNT(INDIRECT($H$1&amp;$M14):INDIRECT($H$1&amp;$M15-1)))</f>
        <v>6.8379100170124676E-2</v>
      </c>
      <c r="W14" s="7">
        <f ca="1">STDEV(INDIRECT($H$1&amp;$M12):INDIRECT($H$1&amp;$M15-1))*SQRT(COUNT(INDIRECT($H$1&amp;$M12):INDIRECT($H$1&amp;$M15-1)))</f>
        <v>9.7826398512493848E-2</v>
      </c>
      <c r="X14" s="7">
        <f ca="1">STDEV(INDIRECT($H$1&amp;$M9):INDIRECT($H$1&amp;$M15-1))*SQRT(COUNT(INDIRECT($H$1&amp;$M9):INDIRECT($H$1&amp;$M15-1)))</f>
        <v>0.14876839299902567</v>
      </c>
    </row>
    <row r="15" spans="1:25" x14ac:dyDescent="0.3">
      <c r="A15" s="1">
        <v>39463</v>
      </c>
      <c r="B15">
        <v>1377.41</v>
      </c>
      <c r="C15">
        <v>1391.99</v>
      </c>
      <c r="D15">
        <v>1364.27</v>
      </c>
      <c r="E15">
        <v>1373.2</v>
      </c>
      <c r="F15">
        <v>5440620000</v>
      </c>
      <c r="G15">
        <v>1373.2</v>
      </c>
      <c r="H15" s="77">
        <f t="shared" si="1"/>
        <v>-5.6120786415149171E-3</v>
      </c>
      <c r="I15" s="77">
        <f t="shared" si="0"/>
        <v>-5.6278855222337484E-3</v>
      </c>
      <c r="J15" s="77">
        <f>SUM(I$5:I15)</f>
        <v>-6.7002349134197531E-2</v>
      </c>
      <c r="K15">
        <f>IF(ISBLANK(A16),MONTH(A15),IF(MONTH(A16)-MONTH(A15)=1,MONTH(A15),0))</f>
        <v>0</v>
      </c>
      <c r="M15" s="16">
        <f>IF(ISERROR(MATCH(WORKDAY(N14,1,holiday!$D$2:$D$10),A:A,0)),MATCH(MAX(A:A),A:A,0)+1,MATCH(WORKDAY(N14,1,holiday!$D$2:$D$10),A:A,0))</f>
        <v>152</v>
      </c>
      <c r="N15" s="17">
        <f t="shared" si="2"/>
        <v>39691</v>
      </c>
      <c r="O15" s="16">
        <f ca="1">COUNT(INDIRECT($H$1&amp;$M15):INDIRECT($H$1&amp;$M16-1))</f>
        <v>21</v>
      </c>
      <c r="P15" s="16">
        <f>INDEX($G$5:$G$257,MATCH(MONTH(N15),$K$5:$K$257,0))</f>
        <v>1282.83</v>
      </c>
      <c r="Q15" s="16">
        <f t="shared" si="3"/>
        <v>15.449999999999818</v>
      </c>
      <c r="R15" s="7">
        <f t="shared" si="4"/>
        <v>1.2190503242910426E-2</v>
      </c>
      <c r="S15" s="7">
        <f t="array" ref="S15">PRODUCT(1+R13:R15)-1</f>
        <v>-8.3941501592425083E-2</v>
      </c>
      <c r="T15" s="7">
        <f t="array" ref="T15">PRODUCT(1+R10:R15)-1</f>
        <v>-3.59228335450128E-2</v>
      </c>
      <c r="U15" s="35"/>
      <c r="V15" s="7">
        <f ca="1">STDEV(INDIRECT($H$1&amp;$M15):INDIRECT($H$1&amp;$M16-1))*SQRT(COUNT(INDIRECT($H$1&amp;$M15):INDIRECT($H$1&amp;$M16-1)))</f>
        <v>6.0088851242420083E-2</v>
      </c>
      <c r="W15" s="7">
        <f ca="1">STDEV(INDIRECT($H$1&amp;$M13):INDIRECT($H$1&amp;$M16-1))*SQRT(COUNT(INDIRECT($H$1&amp;$M13):INDIRECT($H$1&amp;$M16-1)))</f>
        <v>0.10682793641725925</v>
      </c>
      <c r="X15" s="7">
        <f ca="1">STDEV(INDIRECT($H$1&amp;$M10):INDIRECT($H$1&amp;$M16-1))*SQRT(COUNT(INDIRECT($H$1&amp;$M10):INDIRECT($H$1&amp;$M16-1)))</f>
        <v>0.14964017643553162</v>
      </c>
    </row>
    <row r="16" spans="1:25" x14ac:dyDescent="0.3">
      <c r="A16" s="1">
        <v>39464</v>
      </c>
      <c r="B16">
        <v>1374.79</v>
      </c>
      <c r="C16">
        <v>1377.72</v>
      </c>
      <c r="D16">
        <v>1330.67</v>
      </c>
      <c r="E16">
        <v>1333.25</v>
      </c>
      <c r="F16">
        <v>5303130000</v>
      </c>
      <c r="G16">
        <v>1333.25</v>
      </c>
      <c r="H16" s="77">
        <f t="shared" si="1"/>
        <v>-2.9092630352461457E-2</v>
      </c>
      <c r="I16" s="77">
        <f t="shared" si="0"/>
        <v>-2.9524212102825451E-2</v>
      </c>
      <c r="J16" s="77">
        <f>SUM(I$5:I16)</f>
        <v>-9.6526561237022981E-2</v>
      </c>
      <c r="K16">
        <f>IF(ISBLANK(A17),MONTH(A16),IF(MONTH(A17)-MONTH(A16)=1,MONTH(A16),0))</f>
        <v>0</v>
      </c>
      <c r="M16" s="16">
        <f>IF(ISERROR(MATCH(WORKDAY(N15,1,holiday!$D$2:$D$10),A:A,0)),MATCH(MAX(A:A),A:A,0)+1,MATCH(WORKDAY(N15,1,holiday!$D$2:$D$10),A:A,0))</f>
        <v>173</v>
      </c>
      <c r="N16" s="17">
        <f t="shared" si="2"/>
        <v>39721</v>
      </c>
      <c r="O16" s="16">
        <f ca="1">COUNT(INDIRECT($H$1&amp;$M16):INDIRECT($H$1&amp;$M17-1))</f>
        <v>21</v>
      </c>
      <c r="P16" s="16">
        <f>INDEX($G$5:$G$257,MATCH(MONTH(N16),$K$5:$K$257,0))</f>
        <v>1166.3599999999999</v>
      </c>
      <c r="Q16" s="16">
        <f t="shared" si="3"/>
        <v>-116.47000000000003</v>
      </c>
      <c r="R16" s="7">
        <f t="shared" si="4"/>
        <v>-9.0791453271283046E-2</v>
      </c>
      <c r="S16" s="7">
        <f t="array" ref="S16">PRODUCT(1+R14:R16)-1</f>
        <v>-8.8781250000000034E-2</v>
      </c>
      <c r="T16" s="7">
        <f t="array" ref="T16">PRODUCT(1+R11:R16)-1</f>
        <v>-0.11819762606789164</v>
      </c>
      <c r="U16" s="35"/>
      <c r="V16" s="7">
        <f ca="1">STDEV(INDIRECT($H$1&amp;$M16):INDIRECT($H$1&amp;$M17-1))*SQRT(COUNT(INDIRECT($H$1&amp;$M16):INDIRECT($H$1&amp;$M17-1)))</f>
        <v>0.15700189303030443</v>
      </c>
      <c r="W16" s="7">
        <f ca="1">STDEV(INDIRECT($H$1&amp;$M14):INDIRECT($H$1&amp;$M17-1))*SQRT(COUNT(INDIRECT($H$1&amp;$M14):INDIRECT($H$1&amp;$M17-1)))</f>
        <v>0.17924123470034481</v>
      </c>
      <c r="X16" s="7">
        <f ca="1">STDEV(INDIRECT($H$1&amp;$M11):INDIRECT($H$1&amp;$M17-1))*SQRT(COUNT(INDIRECT($H$1&amp;$M11):INDIRECT($H$1&amp;$M17-1)))</f>
        <v>0.19977965289818553</v>
      </c>
    </row>
    <row r="17" spans="1:25" x14ac:dyDescent="0.3">
      <c r="A17" s="1">
        <v>39465</v>
      </c>
      <c r="B17">
        <v>1333.9</v>
      </c>
      <c r="C17">
        <v>1350.28</v>
      </c>
      <c r="D17">
        <v>1312.51</v>
      </c>
      <c r="E17">
        <v>1325.19</v>
      </c>
      <c r="F17">
        <v>6004840000</v>
      </c>
      <c r="G17">
        <v>1325.19</v>
      </c>
      <c r="H17" s="77">
        <f t="shared" si="1"/>
        <v>-6.0453778361146959E-3</v>
      </c>
      <c r="I17" s="77">
        <f t="shared" si="0"/>
        <v>-6.063725114229976E-3</v>
      </c>
      <c r="J17" s="77">
        <f>SUM(I$5:I17)</f>
        <v>-0.10259028635125296</v>
      </c>
      <c r="K17">
        <f>IF(ISBLANK(A18),MONTH(A17),IF(MONTH(A18)-MONTH(A17)=1,MONTH(A17),0))</f>
        <v>0</v>
      </c>
      <c r="M17" s="16">
        <f>IF(ISERROR(MATCH(WORKDAY(N16,1,holiday!$D$2:$D$10),A:A,0)),MATCH(MAX(A:A),A:A,0)+1,MATCH(WORKDAY(N16,1,holiday!$D$2:$D$10),A:A,0))</f>
        <v>194</v>
      </c>
      <c r="N17" s="17">
        <f t="shared" si="2"/>
        <v>39752</v>
      </c>
      <c r="O17" s="16">
        <f ca="1">COUNT(INDIRECT($H$1&amp;$M17):INDIRECT($H$1&amp;$M18-1))</f>
        <v>23</v>
      </c>
      <c r="P17" s="16">
        <f>INDEX($G$5:$G$257,MATCH(MONTH(N17),$K$5:$K$257,0))</f>
        <v>968.75</v>
      </c>
      <c r="Q17" s="16">
        <f t="shared" si="3"/>
        <v>-197.6099999999999</v>
      </c>
      <c r="R17" s="7">
        <f t="shared" si="4"/>
        <v>-0.16942453444905511</v>
      </c>
      <c r="S17" s="7">
        <f t="array" ref="S17">PRODUCT(1+R15:R17)-1</f>
        <v>-0.2356278306427434</v>
      </c>
      <c r="T17" s="7">
        <f t="array" ref="T17">PRODUCT(1+R12:R17)-1</f>
        <v>-0.30083935363274861</v>
      </c>
      <c r="U17" s="35"/>
      <c r="V17" s="7">
        <f ca="1">STDEV(INDIRECT($H$1&amp;$M17):INDIRECT($H$1&amp;$M18-1))*SQRT(COUNT(INDIRECT($H$1&amp;$M17):INDIRECT($H$1&amp;$M18-1)))</f>
        <v>0.24415206769085765</v>
      </c>
      <c r="W17" s="7">
        <f ca="1">STDEV(INDIRECT($H$1&amp;$M15):INDIRECT($H$1&amp;$M18-1))*SQRT(COUNT(INDIRECT($H$1&amp;$M15):INDIRECT($H$1&amp;$M18-1)))</f>
        <v>0.29304489308646225</v>
      </c>
      <c r="X17" s="7">
        <f ca="1">STDEV(INDIRECT($H$1&amp;$M12):INDIRECT($H$1&amp;$M18-1))*SQRT(COUNT(INDIRECT($H$1&amp;$M12):INDIRECT($H$1&amp;$M18-1)))</f>
        <v>0.30799408534897488</v>
      </c>
    </row>
    <row r="18" spans="1:25" x14ac:dyDescent="0.3">
      <c r="A18" s="1">
        <v>39469</v>
      </c>
      <c r="B18">
        <v>1312.94</v>
      </c>
      <c r="C18">
        <v>1322.09</v>
      </c>
      <c r="D18">
        <v>1274.29</v>
      </c>
      <c r="E18">
        <v>1310.5</v>
      </c>
      <c r="F18">
        <v>6544690000</v>
      </c>
      <c r="G18">
        <v>1310.5</v>
      </c>
      <c r="H18" s="77">
        <f t="shared" si="1"/>
        <v>-1.1085202876568667E-2</v>
      </c>
      <c r="I18" s="77">
        <f t="shared" si="0"/>
        <v>-1.114710160302055E-2</v>
      </c>
      <c r="J18" s="77">
        <f>SUM(I$5:I18)</f>
        <v>-0.11373738795427352</v>
      </c>
      <c r="K18">
        <f>IF(ISBLANK(A19),MONTH(A18),IF(MONTH(A19)-MONTH(A18)=1,MONTH(A18),0))</f>
        <v>0</v>
      </c>
      <c r="M18" s="16">
        <f>IF(ISERROR(MATCH(WORKDAY(N17,1,holiday!$D$2:$D$10),A:A,0)),MATCH(MAX(A:A),A:A,0)+1,MATCH(WORKDAY(N17,1,holiday!$D$2:$D$10),A:A,0))</f>
        <v>217</v>
      </c>
      <c r="N18" s="17">
        <f t="shared" si="2"/>
        <v>39782</v>
      </c>
      <c r="O18" s="16">
        <f ca="1">COUNT(INDIRECT($H$1&amp;$M18):INDIRECT($H$1&amp;$M19-1))</f>
        <v>19</v>
      </c>
      <c r="P18" s="16">
        <f>INDEX($G$5:$G$257,MATCH(MONTH(N18),$K$5:$K$257,0))</f>
        <v>896.24</v>
      </c>
      <c r="Q18" s="16">
        <f t="shared" si="3"/>
        <v>-72.509999999999991</v>
      </c>
      <c r="R18" s="7">
        <f t="shared" si="4"/>
        <v>-7.484903225806451E-2</v>
      </c>
      <c r="S18" s="7">
        <f t="array" ref="S18">PRODUCT(1+R16:R18)-1</f>
        <v>-0.30135715566364984</v>
      </c>
      <c r="T18" s="7">
        <f t="array" ref="T18">PRODUCT(1+R13:R18)-1</f>
        <v>-0.36000228509404597</v>
      </c>
      <c r="U18" s="35"/>
      <c r="V18" s="7">
        <f ca="1">STDEV(INDIRECT($H$1&amp;$M18):INDIRECT($H$1&amp;$M19-1))*SQRT(COUNT(INDIRECT($H$1&amp;$M18):INDIRECT($H$1&amp;$M19-1)))</f>
        <v>0.19512472899043079</v>
      </c>
      <c r="W18" s="7">
        <f ca="1">STDEV(INDIRECT($H$1&amp;$M16):INDIRECT($H$1&amp;$M19-1))*SQRT(COUNT(INDIRECT($H$1&amp;$M16):INDIRECT($H$1&amp;$M19-1)))</f>
        <v>0.3443952041165288</v>
      </c>
      <c r="X18" s="7">
        <f ca="1">STDEV(INDIRECT($H$1&amp;$M13):INDIRECT($H$1&amp;$M19-1))*SQRT(COUNT(INDIRECT($H$1&amp;$M13):INDIRECT($H$1&amp;$M19-1)))</f>
        <v>0.35966771441236195</v>
      </c>
    </row>
    <row r="19" spans="1:25" x14ac:dyDescent="0.3">
      <c r="A19" s="1">
        <v>39470</v>
      </c>
      <c r="B19">
        <v>1310.4100000000001</v>
      </c>
      <c r="C19">
        <v>1339.09</v>
      </c>
      <c r="D19">
        <v>1270.05</v>
      </c>
      <c r="E19">
        <v>1338.6</v>
      </c>
      <c r="F19">
        <v>3241680000</v>
      </c>
      <c r="G19">
        <v>1338.6</v>
      </c>
      <c r="H19" s="77">
        <f t="shared" si="1"/>
        <v>2.1442197634490512E-2</v>
      </c>
      <c r="I19" s="77">
        <f t="shared" si="0"/>
        <v>2.121554790308066E-2</v>
      </c>
      <c r="J19" s="77">
        <f>SUM(I$5:I19)</f>
        <v>-9.252184005119285E-2</v>
      </c>
      <c r="K19">
        <f>IF(ISBLANK(A20),MONTH(A19),IF(MONTH(A20)-MONTH(A19)=1,MONTH(A19),0))</f>
        <v>0</v>
      </c>
      <c r="M19" s="16">
        <f>IF(ISERROR(MATCH(WORKDAY(N18,1,holiday!$D$2:$D$10),A:A,0)),MATCH(MAX(A:A),A:A,0)+1,MATCH(WORKDAY(N18,1,holiday!$D$2:$D$10),A:A,0))</f>
        <v>236</v>
      </c>
      <c r="N19" s="17">
        <f t="shared" si="2"/>
        <v>39813</v>
      </c>
      <c r="O19" s="16">
        <f ca="1">COUNT(INDIRECT($H$1&amp;$M19):INDIRECT($H$1&amp;$M20-1))</f>
        <v>22</v>
      </c>
      <c r="P19" s="16">
        <f>INDEX($G$5:$G$257,MATCH(MONTH(N19),$K$5:$K$257,0))</f>
        <v>903.25</v>
      </c>
      <c r="Q19" s="16">
        <f t="shared" si="3"/>
        <v>7.0099999999999909</v>
      </c>
      <c r="R19" s="7">
        <f t="shared" si="4"/>
        <v>7.8215656520574748E-3</v>
      </c>
      <c r="S19" s="7">
        <f t="array" ref="S19">PRODUCT(1+R17:R19)-1</f>
        <v>-0.22558215302308027</v>
      </c>
      <c r="T19" s="7">
        <f t="array" ref="T19">PRODUCT(1+R14:R19)-1</f>
        <v>-0.29433593749999998</v>
      </c>
      <c r="U19" s="36">
        <f t="array" ref="U19">PRODUCT(1+R8:R19)-1</f>
        <v>-0.38485793674575719</v>
      </c>
      <c r="V19" s="7">
        <f ca="1">STDEV(INDIRECT($H$1&amp;$M19):INDIRECT($H$1&amp;$M20-1))*SQRT(COUNT(INDIRECT($H$1&amp;$M19):INDIRECT($H$1&amp;$M20-1)))</f>
        <v>0.14502176047016241</v>
      </c>
      <c r="W19" s="7">
        <f ca="1">STDEV(INDIRECT($H$1&amp;$M17):INDIRECT($H$1&amp;$M20-1))*SQRT(COUNT(INDIRECT($H$1&amp;$M17):INDIRECT($H$1&amp;$M20-1)))</f>
        <v>0.34003900837350326</v>
      </c>
      <c r="X19" s="7">
        <f ca="1">STDEV(INDIRECT($H$1&amp;$M14):INDIRECT($H$1&amp;$M20-1))*SQRT(COUNT(INDIRECT($H$1&amp;$M14):INDIRECT($H$1&amp;$M20-1)))</f>
        <v>0.38302351272255786</v>
      </c>
      <c r="Y19" s="7">
        <f ca="1">STDEV(INDIRECT($H$1&amp;$M8):INDIRECT($H$1&amp;$M20-1))*SQRT(COUNT(INDIRECT($H$1&amp;$M8):INDIRECT($H$1&amp;$M20-1)))</f>
        <v>0.4105446868947496</v>
      </c>
    </row>
    <row r="20" spans="1:25" x14ac:dyDescent="0.3">
      <c r="A20" s="1">
        <v>39471</v>
      </c>
      <c r="B20">
        <v>1340.13</v>
      </c>
      <c r="C20">
        <v>1355.15</v>
      </c>
      <c r="D20">
        <v>1334.31</v>
      </c>
      <c r="E20">
        <v>1352.07</v>
      </c>
      <c r="F20">
        <v>5735300000</v>
      </c>
      <c r="G20">
        <v>1352.07</v>
      </c>
      <c r="H20" s="77">
        <f t="shared" si="1"/>
        <v>1.0062752129090136E-2</v>
      </c>
      <c r="I20" s="77">
        <f t="shared" si="0"/>
        <v>1.0012459744009897E-2</v>
      </c>
      <c r="J20" s="77">
        <f>SUM(I$5:I20)</f>
        <v>-8.2509380307182953E-2</v>
      </c>
      <c r="K20">
        <f>IF(ISBLANK(A21),MONTH(A20),IF(MONTH(A21)-MONTH(A20)=1,MONTH(A20),0))</f>
        <v>0</v>
      </c>
      <c r="M20" s="16">
        <f>IF(ISERROR(MATCH(WORKDAY(N19,1,holiday!$D$2:$D$10),A:A,0)),MATCH(MAX(A:A),A:A,0)+1,MATCH(WORKDAY(N19,1,holiday!$D$2:$D$10),A:A,0))</f>
        <v>258</v>
      </c>
    </row>
    <row r="21" spans="1:25" x14ac:dyDescent="0.3">
      <c r="A21" s="1">
        <v>39472</v>
      </c>
      <c r="B21">
        <v>1357.32</v>
      </c>
      <c r="C21">
        <v>1368.56</v>
      </c>
      <c r="D21">
        <v>1327.5</v>
      </c>
      <c r="E21">
        <v>1330.61</v>
      </c>
      <c r="F21">
        <v>4882250000</v>
      </c>
      <c r="G21">
        <v>1330.61</v>
      </c>
      <c r="H21" s="77">
        <f t="shared" si="1"/>
        <v>-1.5871959292048543E-2</v>
      </c>
      <c r="I21" s="77">
        <f t="shared" si="0"/>
        <v>-1.5999267724421628E-2</v>
      </c>
      <c r="J21" s="77">
        <f>SUM(I$5:I21)</f>
        <v>-9.8508648031604584E-2</v>
      </c>
      <c r="K21">
        <f>IF(ISBLANK(A22),MONTH(A21),IF(MONTH(A22)-MONTH(A21)=1,MONTH(A21),0))</f>
        <v>0</v>
      </c>
    </row>
    <row r="22" spans="1:25" x14ac:dyDescent="0.3">
      <c r="A22" s="1">
        <v>39475</v>
      </c>
      <c r="B22">
        <v>1330.7</v>
      </c>
      <c r="C22">
        <v>1353.97</v>
      </c>
      <c r="D22">
        <v>1322.26</v>
      </c>
      <c r="E22">
        <v>1353.96</v>
      </c>
      <c r="F22">
        <v>4100930000</v>
      </c>
      <c r="G22">
        <v>1353.96</v>
      </c>
      <c r="H22" s="77">
        <f t="shared" si="1"/>
        <v>1.7548342489535074E-2</v>
      </c>
      <c r="I22" s="77">
        <f t="shared" si="0"/>
        <v>1.7396148252225109E-2</v>
      </c>
      <c r="J22" s="77">
        <f>SUM(I$5:I22)</f>
        <v>-8.1112499779379482E-2</v>
      </c>
      <c r="K22">
        <f>IF(ISBLANK(A23),MONTH(A22),IF(MONTH(A23)-MONTH(A22)=1,MONTH(A22),0))</f>
        <v>0</v>
      </c>
    </row>
    <row r="23" spans="1:25" x14ac:dyDescent="0.3">
      <c r="A23" s="1">
        <v>39476</v>
      </c>
      <c r="B23">
        <v>1355.94</v>
      </c>
      <c r="C23">
        <v>1364.93</v>
      </c>
      <c r="D23">
        <v>1350.19</v>
      </c>
      <c r="E23">
        <v>1362.3</v>
      </c>
      <c r="F23">
        <v>4232960000</v>
      </c>
      <c r="G23">
        <v>1362.3</v>
      </c>
      <c r="H23" s="77">
        <f t="shared" si="1"/>
        <v>6.1597092971725775E-3</v>
      </c>
      <c r="I23" s="77">
        <f t="shared" si="0"/>
        <v>6.140815833659951E-3</v>
      </c>
      <c r="J23" s="77">
        <f>SUM(I$5:I23)</f>
        <v>-7.4971683945719528E-2</v>
      </c>
      <c r="K23">
        <f>IF(ISBLANK(A24),MONTH(A23),IF(MONTH(A24)-MONTH(A23)=1,MONTH(A23),0))</f>
        <v>0</v>
      </c>
    </row>
    <row r="24" spans="1:25" x14ac:dyDescent="0.3">
      <c r="A24" s="1">
        <v>39477</v>
      </c>
      <c r="B24">
        <v>1362.22</v>
      </c>
      <c r="C24">
        <v>1385.86</v>
      </c>
      <c r="D24">
        <v>1352.95</v>
      </c>
      <c r="E24">
        <v>1355.81</v>
      </c>
      <c r="F24">
        <v>4742760000</v>
      </c>
      <c r="G24">
        <v>1355.81</v>
      </c>
      <c r="H24" s="77">
        <f t="shared" si="1"/>
        <v>-4.7640020553475493E-3</v>
      </c>
      <c r="I24" s="77">
        <f t="shared" si="0"/>
        <v>-4.7753860832177386E-3</v>
      </c>
      <c r="J24" s="77">
        <f>SUM(I$5:I24)</f>
        <v>-7.9747070028937272E-2</v>
      </c>
      <c r="K24">
        <f>IF(ISBLANK(A25),MONTH(A24),IF(MONTH(A25)-MONTH(A24)=1,MONTH(A24),0))</f>
        <v>0</v>
      </c>
      <c r="N24" s="84"/>
      <c r="O24" s="84"/>
      <c r="P24" s="83"/>
    </row>
    <row r="25" spans="1:25" x14ac:dyDescent="0.3">
      <c r="A25" s="1">
        <v>39478</v>
      </c>
      <c r="B25">
        <v>1351.98</v>
      </c>
      <c r="C25">
        <v>1385.62</v>
      </c>
      <c r="D25">
        <v>1334.08</v>
      </c>
      <c r="E25">
        <v>1378.55</v>
      </c>
      <c r="F25">
        <v>4970290000</v>
      </c>
      <c r="G25">
        <v>1378.55</v>
      </c>
      <c r="H25" s="77">
        <f t="shared" si="1"/>
        <v>1.6772261600076721E-2</v>
      </c>
      <c r="I25" s="77">
        <f t="shared" si="0"/>
        <v>1.6633160426660309E-2</v>
      </c>
      <c r="J25" s="77">
        <f>SUM(I$5:I25)</f>
        <v>-6.311390960227696E-2</v>
      </c>
      <c r="K25">
        <f>IF(ISBLANK(A26),MONTH(A25),IF(MONTH(A26)-MONTH(A25)=1,MONTH(A25),0))</f>
        <v>1</v>
      </c>
      <c r="N25" s="85"/>
      <c r="O25" s="85"/>
    </row>
    <row r="26" spans="1:25" x14ac:dyDescent="0.3">
      <c r="A26" s="1">
        <v>39479</v>
      </c>
      <c r="B26">
        <v>1378.6</v>
      </c>
      <c r="C26">
        <v>1396.02</v>
      </c>
      <c r="D26">
        <v>1375.93</v>
      </c>
      <c r="E26">
        <v>1395.42</v>
      </c>
      <c r="F26">
        <v>4650770000</v>
      </c>
      <c r="G26">
        <v>1395.42</v>
      </c>
      <c r="H26" s="77">
        <f t="shared" si="1"/>
        <v>1.2237495919625863E-2</v>
      </c>
      <c r="I26" s="77">
        <f t="shared" si="0"/>
        <v>1.2163223094762032E-2</v>
      </c>
      <c r="J26" s="77"/>
      <c r="K26">
        <f>IF(ISBLANK(A27),MONTH(A26),IF(MONTH(A27)-MONTH(A26)=1,MONTH(A26),0))</f>
        <v>0</v>
      </c>
    </row>
    <row r="27" spans="1:25" x14ac:dyDescent="0.3">
      <c r="A27" s="1">
        <v>39482</v>
      </c>
      <c r="B27">
        <v>1395.38</v>
      </c>
      <c r="C27">
        <v>1395.38</v>
      </c>
      <c r="D27">
        <v>1379.69</v>
      </c>
      <c r="E27">
        <v>1380.82</v>
      </c>
      <c r="F27">
        <v>3495780000</v>
      </c>
      <c r="G27">
        <v>1380.82</v>
      </c>
      <c r="H27" s="77">
        <f t="shared" si="1"/>
        <v>-1.0462799730547201E-2</v>
      </c>
      <c r="I27" s="77">
        <f t="shared" si="0"/>
        <v>-1.0517919629058887E-2</v>
      </c>
      <c r="J27" s="77"/>
      <c r="K27">
        <f>IF(ISBLANK(A28),MONTH(A27),IF(MONTH(A28)-MONTH(A27)=1,MONTH(A27),0))</f>
        <v>0</v>
      </c>
    </row>
    <row r="28" spans="1:25" x14ac:dyDescent="0.3">
      <c r="A28" s="1">
        <v>39483</v>
      </c>
      <c r="B28">
        <v>1380.28</v>
      </c>
      <c r="C28">
        <v>1380.28</v>
      </c>
      <c r="D28">
        <v>1336.64</v>
      </c>
      <c r="E28">
        <v>1336.64</v>
      </c>
      <c r="F28">
        <v>4315740000</v>
      </c>
      <c r="G28">
        <v>1336.64</v>
      </c>
      <c r="H28" s="77">
        <f t="shared" si="1"/>
        <v>-3.1995480946104382E-2</v>
      </c>
      <c r="I28" s="77">
        <f t="shared" si="0"/>
        <v>-3.2518523272350143E-2</v>
      </c>
      <c r="J28" s="77"/>
      <c r="K28">
        <f>IF(ISBLANK(A29),MONTH(A28),IF(MONTH(A29)-MONTH(A28)=1,MONTH(A28),0))</f>
        <v>0</v>
      </c>
      <c r="N28" s="84"/>
      <c r="O28" s="84"/>
    </row>
    <row r="29" spans="1:25" x14ac:dyDescent="0.3">
      <c r="A29" s="1">
        <v>39484</v>
      </c>
      <c r="B29">
        <v>1339.48</v>
      </c>
      <c r="C29">
        <v>1351.96</v>
      </c>
      <c r="D29">
        <v>1324.34</v>
      </c>
      <c r="E29">
        <v>1326.45</v>
      </c>
      <c r="F29">
        <v>4008120000</v>
      </c>
      <c r="G29">
        <v>1326.45</v>
      </c>
      <c r="H29" s="77">
        <f t="shared" si="1"/>
        <v>-7.6235934881494494E-3</v>
      </c>
      <c r="I29" s="77">
        <f t="shared" si="0"/>
        <v>-7.6528016189567659E-3</v>
      </c>
      <c r="J29" s="77"/>
      <c r="K29">
        <f>IF(ISBLANK(A30),MONTH(A29),IF(MONTH(A30)-MONTH(A29)=1,MONTH(A29),0))</f>
        <v>0</v>
      </c>
    </row>
    <row r="30" spans="1:25" x14ac:dyDescent="0.3">
      <c r="A30" s="1">
        <v>39485</v>
      </c>
      <c r="B30">
        <v>1324.01</v>
      </c>
      <c r="C30">
        <v>1347.16</v>
      </c>
      <c r="D30">
        <v>1316.75</v>
      </c>
      <c r="E30">
        <v>1336.91</v>
      </c>
      <c r="F30">
        <v>4589160000</v>
      </c>
      <c r="G30">
        <v>1336.91</v>
      </c>
      <c r="H30" s="77">
        <f t="shared" si="1"/>
        <v>7.8857099777602802E-3</v>
      </c>
      <c r="I30" s="77">
        <f t="shared" si="0"/>
        <v>7.8547802622721628E-3</v>
      </c>
      <c r="J30" s="77"/>
      <c r="K30">
        <f>IF(ISBLANK(A31),MONTH(A30),IF(MONTH(A31)-MONTH(A30)=1,MONTH(A30),0))</f>
        <v>0</v>
      </c>
    </row>
    <row r="31" spans="1:25" x14ac:dyDescent="0.3">
      <c r="A31" s="1">
        <v>39486</v>
      </c>
      <c r="B31">
        <v>1336.88</v>
      </c>
      <c r="C31">
        <v>1341.22</v>
      </c>
      <c r="D31">
        <v>1321.06</v>
      </c>
      <c r="E31">
        <v>1331.29</v>
      </c>
      <c r="F31">
        <v>3768490000</v>
      </c>
      <c r="G31">
        <v>1331.29</v>
      </c>
      <c r="H31" s="77">
        <f t="shared" si="1"/>
        <v>-4.2037235116799687E-3</v>
      </c>
      <c r="I31" s="77">
        <f t="shared" si="0"/>
        <v>-4.2125839974343892E-3</v>
      </c>
      <c r="J31" s="77"/>
      <c r="K31">
        <f>IF(ISBLANK(A32),MONTH(A31),IF(MONTH(A32)-MONTH(A31)=1,MONTH(A31),0))</f>
        <v>0</v>
      </c>
    </row>
    <row r="32" spans="1:25" x14ac:dyDescent="0.3">
      <c r="A32" s="1">
        <v>39489</v>
      </c>
      <c r="B32">
        <v>1331.92</v>
      </c>
      <c r="C32">
        <v>1341.4</v>
      </c>
      <c r="D32">
        <v>1320.32</v>
      </c>
      <c r="E32">
        <v>1339.13</v>
      </c>
      <c r="F32">
        <v>3593140000</v>
      </c>
      <c r="G32">
        <v>1339.13</v>
      </c>
      <c r="H32" s="77">
        <f t="shared" si="1"/>
        <v>5.8890249307064213E-3</v>
      </c>
      <c r="I32" s="77">
        <f t="shared" si="0"/>
        <v>5.8717524024473359E-3</v>
      </c>
      <c r="J32" s="77"/>
      <c r="K32">
        <f>IF(ISBLANK(A33),MONTH(A32),IF(MONTH(A33)-MONTH(A32)=1,MONTH(A32),0))</f>
        <v>0</v>
      </c>
    </row>
    <row r="33" spans="1:11" x14ac:dyDescent="0.3">
      <c r="A33" s="1">
        <v>39490</v>
      </c>
      <c r="B33">
        <v>1340.55</v>
      </c>
      <c r="C33">
        <v>1362.1</v>
      </c>
      <c r="D33">
        <v>1339.36</v>
      </c>
      <c r="E33">
        <v>1348.86</v>
      </c>
      <c r="F33">
        <v>4044640000</v>
      </c>
      <c r="G33">
        <v>1348.86</v>
      </c>
      <c r="H33" s="77">
        <f t="shared" si="1"/>
        <v>7.2659114499711297E-3</v>
      </c>
      <c r="I33" s="77">
        <f t="shared" si="0"/>
        <v>7.239641886834099E-3</v>
      </c>
      <c r="J33" s="77"/>
      <c r="K33">
        <f>IF(ISBLANK(A34),MONTH(A33),IF(MONTH(A34)-MONTH(A33)=1,MONTH(A33),0))</f>
        <v>0</v>
      </c>
    </row>
    <row r="34" spans="1:11" x14ac:dyDescent="0.3">
      <c r="A34" s="1">
        <v>39491</v>
      </c>
      <c r="B34">
        <v>1353.12</v>
      </c>
      <c r="C34">
        <v>1369.23</v>
      </c>
      <c r="D34">
        <v>1350.78</v>
      </c>
      <c r="E34">
        <v>1367.21</v>
      </c>
      <c r="F34">
        <v>3856420000</v>
      </c>
      <c r="G34">
        <v>1367.21</v>
      </c>
      <c r="H34" s="77">
        <f t="shared" si="1"/>
        <v>1.3604080482778169E-2</v>
      </c>
      <c r="I34" s="77">
        <f t="shared" si="0"/>
        <v>1.351237574950093E-2</v>
      </c>
      <c r="J34" s="77"/>
      <c r="K34">
        <f>IF(ISBLANK(A35),MONTH(A34),IF(MONTH(A35)-MONTH(A34)=1,MONTH(A34),0))</f>
        <v>0</v>
      </c>
    </row>
    <row r="35" spans="1:11" x14ac:dyDescent="0.3">
      <c r="A35" s="1">
        <v>39492</v>
      </c>
      <c r="B35">
        <v>1367.33</v>
      </c>
      <c r="C35">
        <v>1368.16</v>
      </c>
      <c r="D35">
        <v>1347.31</v>
      </c>
      <c r="E35">
        <v>1348.86</v>
      </c>
      <c r="F35">
        <v>3644760000</v>
      </c>
      <c r="G35">
        <v>1348.86</v>
      </c>
      <c r="H35" s="77">
        <f t="shared" si="1"/>
        <v>-1.3421493406280072E-2</v>
      </c>
      <c r="I35" s="77">
        <f t="shared" si="0"/>
        <v>-1.3512375749500944E-2</v>
      </c>
      <c r="J35" s="77"/>
      <c r="K35">
        <f>IF(ISBLANK(A36),MONTH(A35),IF(MONTH(A36)-MONTH(A35)=1,MONTH(A35),0))</f>
        <v>0</v>
      </c>
    </row>
    <row r="36" spans="1:11" x14ac:dyDescent="0.3">
      <c r="A36" s="1">
        <v>39493</v>
      </c>
      <c r="B36">
        <v>1347.52</v>
      </c>
      <c r="C36">
        <v>1350</v>
      </c>
      <c r="D36">
        <v>1338.13</v>
      </c>
      <c r="E36">
        <v>1349.99</v>
      </c>
      <c r="F36">
        <v>3583300000</v>
      </c>
      <c r="G36">
        <v>1349.99</v>
      </c>
      <c r="H36" s="77">
        <f t="shared" si="1"/>
        <v>8.3774446569706562E-4</v>
      </c>
      <c r="I36" s="77">
        <f t="shared" si="0"/>
        <v>8.373937536598733E-4</v>
      </c>
      <c r="J36" s="77"/>
      <c r="K36">
        <f>IF(ISBLANK(A37),MONTH(A36),IF(MONTH(A37)-MONTH(A36)=1,MONTH(A36),0))</f>
        <v>0</v>
      </c>
    </row>
    <row r="37" spans="1:11" x14ac:dyDescent="0.3">
      <c r="A37" s="1">
        <v>39497</v>
      </c>
      <c r="B37">
        <v>1355.86</v>
      </c>
      <c r="C37">
        <v>1367.28</v>
      </c>
      <c r="D37">
        <v>1345.05</v>
      </c>
      <c r="E37">
        <v>1348.78</v>
      </c>
      <c r="F37">
        <v>3613550000</v>
      </c>
      <c r="G37">
        <v>1348.78</v>
      </c>
      <c r="H37" s="77">
        <f t="shared" si="1"/>
        <v>-8.9630293557729779E-4</v>
      </c>
      <c r="I37" s="77">
        <f t="shared" si="0"/>
        <v>-8.9670485523258463E-4</v>
      </c>
      <c r="J37" s="77"/>
      <c r="K37">
        <f>IF(ISBLANK(A38),MONTH(A37),IF(MONTH(A38)-MONTH(A37)=1,MONTH(A37),0))</f>
        <v>0</v>
      </c>
    </row>
    <row r="38" spans="1:11" x14ac:dyDescent="0.3">
      <c r="A38" s="1">
        <v>39498</v>
      </c>
      <c r="B38">
        <v>1348.39</v>
      </c>
      <c r="C38">
        <v>1363.71</v>
      </c>
      <c r="D38">
        <v>1336.55</v>
      </c>
      <c r="E38">
        <v>1360.03</v>
      </c>
      <c r="F38">
        <v>3870520000</v>
      </c>
      <c r="G38">
        <v>1360.03</v>
      </c>
      <c r="H38" s="77">
        <f t="shared" si="1"/>
        <v>8.340871009356654E-3</v>
      </c>
      <c r="I38" s="77">
        <f t="shared" si="0"/>
        <v>8.3062781679347237E-3</v>
      </c>
      <c r="J38" s="77"/>
      <c r="K38">
        <f>IF(ISBLANK(A39),MONTH(A38),IF(MONTH(A39)-MONTH(A38)=1,MONTH(A38),0))</f>
        <v>0</v>
      </c>
    </row>
    <row r="39" spans="1:11" x14ac:dyDescent="0.3">
      <c r="A39" s="1">
        <v>39499</v>
      </c>
      <c r="B39">
        <v>1362.21</v>
      </c>
      <c r="C39">
        <v>1367.94</v>
      </c>
      <c r="D39">
        <v>1339.34</v>
      </c>
      <c r="E39">
        <v>1342.53</v>
      </c>
      <c r="F39">
        <v>3696660000</v>
      </c>
      <c r="G39">
        <v>1342.53</v>
      </c>
      <c r="H39" s="77">
        <f t="shared" si="1"/>
        <v>-1.2867363219928984E-2</v>
      </c>
      <c r="I39" s="77">
        <f t="shared" si="0"/>
        <v>-1.2950864808276388E-2</v>
      </c>
      <c r="J39" s="77"/>
      <c r="K39">
        <f>IF(ISBLANK(A40),MONTH(A39),IF(MONTH(A40)-MONTH(A39)=1,MONTH(A39),0))</f>
        <v>0</v>
      </c>
    </row>
    <row r="40" spans="1:11" x14ac:dyDescent="0.3">
      <c r="A40" s="1">
        <v>39500</v>
      </c>
      <c r="B40">
        <v>1344.22</v>
      </c>
      <c r="C40">
        <v>1354.3</v>
      </c>
      <c r="D40">
        <v>1327.04</v>
      </c>
      <c r="E40">
        <v>1353.11</v>
      </c>
      <c r="F40">
        <v>3572660000</v>
      </c>
      <c r="G40">
        <v>1353.11</v>
      </c>
      <c r="H40" s="77">
        <f t="shared" si="1"/>
        <v>7.8806432630926793E-3</v>
      </c>
      <c r="I40" s="77">
        <f t="shared" si="0"/>
        <v>7.8497531770055935E-3</v>
      </c>
      <c r="J40" s="77"/>
      <c r="K40">
        <f>IF(ISBLANK(A41),MONTH(A40),IF(MONTH(A41)-MONTH(A40)=1,MONTH(A40),0))</f>
        <v>0</v>
      </c>
    </row>
    <row r="41" spans="1:11" x14ac:dyDescent="0.3">
      <c r="A41" s="1">
        <v>39503</v>
      </c>
      <c r="B41">
        <v>1352.75</v>
      </c>
      <c r="C41">
        <v>1374.36</v>
      </c>
      <c r="D41">
        <v>1346.03</v>
      </c>
      <c r="E41">
        <v>1371.8</v>
      </c>
      <c r="F41">
        <v>3866350000</v>
      </c>
      <c r="G41">
        <v>1371.8</v>
      </c>
      <c r="H41" s="77">
        <f t="shared" si="1"/>
        <v>1.3812624250800098E-2</v>
      </c>
      <c r="I41" s="77">
        <f t="shared" si="0"/>
        <v>1.3718099386156906E-2</v>
      </c>
      <c r="J41" s="77"/>
      <c r="K41">
        <f>IF(ISBLANK(A42),MONTH(A41),IF(MONTH(A42)-MONTH(A41)=1,MONTH(A41),0))</f>
        <v>0</v>
      </c>
    </row>
    <row r="42" spans="1:11" x14ac:dyDescent="0.3">
      <c r="A42" s="1">
        <v>39504</v>
      </c>
      <c r="B42">
        <v>1371.76</v>
      </c>
      <c r="C42">
        <v>1387.34</v>
      </c>
      <c r="D42">
        <v>1363.29</v>
      </c>
      <c r="E42">
        <v>1381.29</v>
      </c>
      <c r="F42">
        <v>4096060000</v>
      </c>
      <c r="G42">
        <v>1381.29</v>
      </c>
      <c r="H42" s="77">
        <f t="shared" si="1"/>
        <v>6.9179180638576643E-3</v>
      </c>
      <c r="I42" s="77">
        <f t="shared" si="0"/>
        <v>6.894099057548262E-3</v>
      </c>
      <c r="J42" s="77"/>
      <c r="K42">
        <f>IF(ISBLANK(A43),MONTH(A42),IF(MONTH(A43)-MONTH(A42)=1,MONTH(A42),0))</f>
        <v>0</v>
      </c>
    </row>
    <row r="43" spans="1:11" x14ac:dyDescent="0.3">
      <c r="A43" s="1">
        <v>39505</v>
      </c>
      <c r="B43">
        <v>1378.95</v>
      </c>
      <c r="C43">
        <v>1388.34</v>
      </c>
      <c r="D43">
        <v>1372</v>
      </c>
      <c r="E43">
        <v>1380.02</v>
      </c>
      <c r="F43">
        <v>3904700000</v>
      </c>
      <c r="G43">
        <v>1380.02</v>
      </c>
      <c r="H43" s="77">
        <f t="shared" si="1"/>
        <v>-9.194303875362797E-4</v>
      </c>
      <c r="I43" s="77">
        <f t="shared" si="0"/>
        <v>-9.1985332291467394E-4</v>
      </c>
      <c r="J43" s="77"/>
      <c r="K43">
        <f>IF(ISBLANK(A44),MONTH(A43),IF(MONTH(A44)-MONTH(A43)=1,MONTH(A43),0))</f>
        <v>0</v>
      </c>
    </row>
    <row r="44" spans="1:11" x14ac:dyDescent="0.3">
      <c r="A44" s="1">
        <v>39506</v>
      </c>
      <c r="B44">
        <v>1378.16</v>
      </c>
      <c r="C44">
        <v>1378.16</v>
      </c>
      <c r="D44">
        <v>1363.16</v>
      </c>
      <c r="E44">
        <v>1367.68</v>
      </c>
      <c r="F44">
        <v>3938580000</v>
      </c>
      <c r="G44">
        <v>1367.68</v>
      </c>
      <c r="H44" s="77">
        <f t="shared" si="1"/>
        <v>-8.9418993927623536E-3</v>
      </c>
      <c r="I44" s="77">
        <f t="shared" si="0"/>
        <v>-8.9821181091264465E-3</v>
      </c>
      <c r="J44" s="77"/>
      <c r="K44">
        <f>IF(ISBLANK(A45),MONTH(A44),IF(MONTH(A45)-MONTH(A44)=1,MONTH(A44),0))</f>
        <v>0</v>
      </c>
    </row>
    <row r="45" spans="1:11" x14ac:dyDescent="0.3">
      <c r="A45" s="1">
        <v>39507</v>
      </c>
      <c r="B45">
        <v>1364.07</v>
      </c>
      <c r="C45">
        <v>1364.07</v>
      </c>
      <c r="D45">
        <v>1325.42</v>
      </c>
      <c r="E45">
        <v>1330.63</v>
      </c>
      <c r="F45">
        <v>4426730000</v>
      </c>
      <c r="G45">
        <v>1330.63</v>
      </c>
      <c r="H45" s="77">
        <f t="shared" si="1"/>
        <v>-2.708967009826857E-2</v>
      </c>
      <c r="I45" s="77">
        <f t="shared" si="0"/>
        <v>-2.7463359417352638E-2</v>
      </c>
      <c r="J45" s="77"/>
      <c r="K45">
        <f>IF(ISBLANK(A46),MONTH(A45),IF(MONTH(A46)-MONTH(A45)=1,MONTH(A45),0))</f>
        <v>2</v>
      </c>
    </row>
    <row r="46" spans="1:11" x14ac:dyDescent="0.3">
      <c r="A46" s="1">
        <v>39510</v>
      </c>
      <c r="B46">
        <v>1330.45</v>
      </c>
      <c r="C46">
        <v>1335.13</v>
      </c>
      <c r="D46">
        <v>1320.04</v>
      </c>
      <c r="E46">
        <v>1331.34</v>
      </c>
      <c r="F46">
        <v>4117570000</v>
      </c>
      <c r="G46">
        <v>1331.34</v>
      </c>
      <c r="H46" s="77">
        <f t="shared" si="1"/>
        <v>5.3358183717477914E-4</v>
      </c>
      <c r="I46" s="77">
        <f t="shared" si="0"/>
        <v>5.3343953300466116E-4</v>
      </c>
      <c r="J46" s="77"/>
      <c r="K46">
        <f>IF(ISBLANK(A47),MONTH(A46),IF(MONTH(A47)-MONTH(A46)=1,MONTH(A46),0))</f>
        <v>0</v>
      </c>
    </row>
    <row r="47" spans="1:11" x14ac:dyDescent="0.3">
      <c r="A47" s="1">
        <v>39511</v>
      </c>
      <c r="B47">
        <v>1329.58</v>
      </c>
      <c r="C47">
        <v>1331.03</v>
      </c>
      <c r="D47">
        <v>1307.3900000000001</v>
      </c>
      <c r="E47">
        <v>1326.75</v>
      </c>
      <c r="F47">
        <v>4757180000</v>
      </c>
      <c r="G47">
        <v>1326.75</v>
      </c>
      <c r="H47" s="77">
        <f t="shared" si="1"/>
        <v>-3.4476542430933454E-3</v>
      </c>
      <c r="I47" s="77">
        <f t="shared" si="0"/>
        <v>-3.4536110983757634E-3</v>
      </c>
      <c r="J47" s="77"/>
      <c r="K47">
        <f>IF(ISBLANK(A48),MONTH(A47),IF(MONTH(A48)-MONTH(A47)=1,MONTH(A47),0))</f>
        <v>0</v>
      </c>
    </row>
    <row r="48" spans="1:11" x14ac:dyDescent="0.3">
      <c r="A48" s="1">
        <v>39512</v>
      </c>
      <c r="B48">
        <v>1327.69</v>
      </c>
      <c r="C48">
        <v>1344.19</v>
      </c>
      <c r="D48">
        <v>1320.22</v>
      </c>
      <c r="E48">
        <v>1333.7</v>
      </c>
      <c r="F48">
        <v>4277710000</v>
      </c>
      <c r="G48">
        <v>1333.7</v>
      </c>
      <c r="H48" s="77">
        <f t="shared" si="1"/>
        <v>5.238364424345221E-3</v>
      </c>
      <c r="I48" s="77">
        <f t="shared" si="0"/>
        <v>5.2246919203445099E-3</v>
      </c>
      <c r="J48" s="77"/>
      <c r="K48">
        <f>IF(ISBLANK(A49),MONTH(A48),IF(MONTH(A49)-MONTH(A48)=1,MONTH(A48),0))</f>
        <v>0</v>
      </c>
    </row>
    <row r="49" spans="1:11" x14ac:dyDescent="0.3">
      <c r="A49" s="1">
        <v>39513</v>
      </c>
      <c r="B49">
        <v>1332.2</v>
      </c>
      <c r="C49">
        <v>1332.2</v>
      </c>
      <c r="D49">
        <v>1303.42</v>
      </c>
      <c r="E49">
        <v>1304.3399999999999</v>
      </c>
      <c r="F49">
        <v>4323460000</v>
      </c>
      <c r="G49">
        <v>1304.3399999999999</v>
      </c>
      <c r="H49" s="77">
        <f t="shared" si="1"/>
        <v>-2.2013946164804787E-2</v>
      </c>
      <c r="I49" s="77">
        <f t="shared" si="0"/>
        <v>-2.2259868931206288E-2</v>
      </c>
      <c r="J49" s="77"/>
      <c r="K49">
        <f>IF(ISBLANK(A50),MONTH(A49),IF(MONTH(A50)-MONTH(A49)=1,MONTH(A49),0))</f>
        <v>0</v>
      </c>
    </row>
    <row r="50" spans="1:11" x14ac:dyDescent="0.3">
      <c r="A50" s="1">
        <v>39514</v>
      </c>
      <c r="B50">
        <v>1301.53</v>
      </c>
      <c r="C50">
        <v>1313.24</v>
      </c>
      <c r="D50">
        <v>1282.43</v>
      </c>
      <c r="E50">
        <v>1293.3699999999999</v>
      </c>
      <c r="F50">
        <v>4565410000</v>
      </c>
      <c r="G50">
        <v>1293.3699999999999</v>
      </c>
      <c r="H50" s="77">
        <f t="shared" si="1"/>
        <v>-8.4103837956360783E-3</v>
      </c>
      <c r="I50" s="77">
        <f t="shared" si="0"/>
        <v>-8.4459506343375519E-3</v>
      </c>
      <c r="J50" s="77"/>
      <c r="K50">
        <f>IF(ISBLANK(A51),MONTH(A50),IF(MONTH(A51)-MONTH(A50)=1,MONTH(A50),0))</f>
        <v>0</v>
      </c>
    </row>
    <row r="51" spans="1:11" x14ac:dyDescent="0.3">
      <c r="A51" s="1">
        <v>39517</v>
      </c>
      <c r="B51">
        <v>1293.1600000000001</v>
      </c>
      <c r="C51">
        <v>1295.01</v>
      </c>
      <c r="D51">
        <v>1272.6600000000001</v>
      </c>
      <c r="E51">
        <v>1273.3699999999999</v>
      </c>
      <c r="F51">
        <v>4261240000</v>
      </c>
      <c r="G51">
        <v>1273.3699999999999</v>
      </c>
      <c r="H51" s="77">
        <f t="shared" si="1"/>
        <v>-1.5463479128169033E-2</v>
      </c>
      <c r="I51" s="77">
        <f t="shared" si="0"/>
        <v>-1.5584285733366992E-2</v>
      </c>
      <c r="J51" s="77"/>
      <c r="K51">
        <f>IF(ISBLANK(A52),MONTH(A51),IF(MONTH(A52)-MONTH(A51)=1,MONTH(A51),0))</f>
        <v>0</v>
      </c>
    </row>
    <row r="52" spans="1:11" x14ac:dyDescent="0.3">
      <c r="A52" s="1">
        <v>39518</v>
      </c>
      <c r="B52">
        <v>1274.4000000000001</v>
      </c>
      <c r="C52">
        <v>1320.65</v>
      </c>
      <c r="D52">
        <v>1274.4000000000001</v>
      </c>
      <c r="E52">
        <v>1320.65</v>
      </c>
      <c r="F52">
        <v>5109080000</v>
      </c>
      <c r="G52">
        <v>1320.65</v>
      </c>
      <c r="H52" s="77">
        <f t="shared" si="1"/>
        <v>3.7129820869032715E-2</v>
      </c>
      <c r="I52" s="77">
        <f t="shared" si="0"/>
        <v>3.6457110292372169E-2</v>
      </c>
      <c r="J52" s="77"/>
      <c r="K52">
        <f>IF(ISBLANK(A53),MONTH(A52),IF(MONTH(A53)-MONTH(A52)=1,MONTH(A52),0))</f>
        <v>0</v>
      </c>
    </row>
    <row r="53" spans="1:11" x14ac:dyDescent="0.3">
      <c r="A53" s="1">
        <v>39519</v>
      </c>
      <c r="B53">
        <v>1321.13</v>
      </c>
      <c r="C53">
        <v>1333.26</v>
      </c>
      <c r="D53">
        <v>1307.8599999999999</v>
      </c>
      <c r="E53">
        <v>1308.77</v>
      </c>
      <c r="F53">
        <v>4414280000</v>
      </c>
      <c r="G53">
        <v>1308.77</v>
      </c>
      <c r="H53" s="77">
        <f t="shared" si="1"/>
        <v>-8.995570363078853E-3</v>
      </c>
      <c r="I53" s="77">
        <f t="shared" si="0"/>
        <v>-9.0362747964263229E-3</v>
      </c>
      <c r="J53" s="77"/>
      <c r="K53">
        <f>IF(ISBLANK(A54),MONTH(A53),IF(MONTH(A54)-MONTH(A53)=1,MONTH(A53),0))</f>
        <v>0</v>
      </c>
    </row>
    <row r="54" spans="1:11" x14ac:dyDescent="0.3">
      <c r="A54" s="1">
        <v>39520</v>
      </c>
      <c r="B54">
        <v>1305.26</v>
      </c>
      <c r="C54">
        <v>1321.68</v>
      </c>
      <c r="D54">
        <v>1282.1099999999999</v>
      </c>
      <c r="E54">
        <v>1315.48</v>
      </c>
      <c r="F54">
        <v>5073360000</v>
      </c>
      <c r="G54">
        <v>1315.48</v>
      </c>
      <c r="H54" s="77">
        <f t="shared" si="1"/>
        <v>5.1269512595797373E-3</v>
      </c>
      <c r="I54" s="77">
        <f t="shared" si="0"/>
        <v>5.1138531946558485E-3</v>
      </c>
      <c r="J54" s="77"/>
      <c r="K54">
        <f>IF(ISBLANK(A55),MONTH(A54),IF(MONTH(A55)-MONTH(A54)=1,MONTH(A54),0))</f>
        <v>0</v>
      </c>
    </row>
    <row r="55" spans="1:11" x14ac:dyDescent="0.3">
      <c r="A55" s="1">
        <v>39521</v>
      </c>
      <c r="B55">
        <v>1316.05</v>
      </c>
      <c r="C55">
        <v>1321.47</v>
      </c>
      <c r="D55">
        <v>1274.8599999999999</v>
      </c>
      <c r="E55">
        <v>1288.1400000000001</v>
      </c>
      <c r="F55">
        <v>5153780000</v>
      </c>
      <c r="G55">
        <v>1288.1400000000001</v>
      </c>
      <c r="H55" s="77">
        <f t="shared" si="1"/>
        <v>-2.0783288229391461E-2</v>
      </c>
      <c r="I55" s="77">
        <f t="shared" si="0"/>
        <v>-2.1002300610510997E-2</v>
      </c>
      <c r="J55" s="77"/>
      <c r="K55">
        <f>IF(ISBLANK(A56),MONTH(A55),IF(MONTH(A56)-MONTH(A55)=1,MONTH(A55),0))</f>
        <v>0</v>
      </c>
    </row>
    <row r="56" spans="1:11" x14ac:dyDescent="0.3">
      <c r="A56" s="1">
        <v>39524</v>
      </c>
      <c r="B56">
        <v>1283.21</v>
      </c>
      <c r="C56">
        <v>1287.5</v>
      </c>
      <c r="D56">
        <v>1256.98</v>
      </c>
      <c r="E56">
        <v>1276.5999999999999</v>
      </c>
      <c r="F56">
        <v>5683010000</v>
      </c>
      <c r="G56">
        <v>1276.5999999999999</v>
      </c>
      <c r="H56" s="77">
        <f t="shared" si="1"/>
        <v>-8.9586535625011399E-3</v>
      </c>
      <c r="I56" s="77">
        <f t="shared" si="0"/>
        <v>-8.9990235875717032E-3</v>
      </c>
      <c r="J56" s="77"/>
      <c r="K56">
        <f>IF(ISBLANK(A57),MONTH(A56),IF(MONTH(A57)-MONTH(A56)=1,MONTH(A56),0))</f>
        <v>0</v>
      </c>
    </row>
    <row r="57" spans="1:11" x14ac:dyDescent="0.3">
      <c r="A57" s="1">
        <v>39525</v>
      </c>
      <c r="B57">
        <v>1277.1600000000001</v>
      </c>
      <c r="C57">
        <v>1330.74</v>
      </c>
      <c r="D57">
        <v>1277.1600000000001</v>
      </c>
      <c r="E57">
        <v>1330.74</v>
      </c>
      <c r="F57">
        <v>5335630000</v>
      </c>
      <c r="G57">
        <v>1330.74</v>
      </c>
      <c r="H57" s="77">
        <f t="shared" si="1"/>
        <v>4.2409525301582374E-2</v>
      </c>
      <c r="I57" s="77">
        <f t="shared" si="0"/>
        <v>4.1534884643216481E-2</v>
      </c>
      <c r="J57" s="77"/>
      <c r="K57">
        <f>IF(ISBLANK(A58),MONTH(A57),IF(MONTH(A58)-MONTH(A57)=1,MONTH(A57),0))</f>
        <v>0</v>
      </c>
    </row>
    <row r="58" spans="1:11" x14ac:dyDescent="0.3">
      <c r="A58" s="1">
        <v>39526</v>
      </c>
      <c r="B58">
        <v>1330.97</v>
      </c>
      <c r="C58">
        <v>1341.51</v>
      </c>
      <c r="D58">
        <v>1298.42</v>
      </c>
      <c r="E58">
        <v>1298.42</v>
      </c>
      <c r="F58">
        <v>1203830000</v>
      </c>
      <c r="G58">
        <v>1298.42</v>
      </c>
      <c r="H58" s="77">
        <f t="shared" si="1"/>
        <v>-2.4287238679231105E-2</v>
      </c>
      <c r="I58" s="77">
        <f t="shared" si="0"/>
        <v>-2.4587037809796659E-2</v>
      </c>
      <c r="J58" s="77"/>
      <c r="K58">
        <f>IF(ISBLANK(A59),MONTH(A58),IF(MONTH(A59)-MONTH(A58)=1,MONTH(A58),0))</f>
        <v>0</v>
      </c>
    </row>
    <row r="59" spans="1:11" x14ac:dyDescent="0.3">
      <c r="A59" s="1">
        <v>39527</v>
      </c>
      <c r="B59">
        <v>1299.67</v>
      </c>
      <c r="C59">
        <v>1330.67</v>
      </c>
      <c r="D59">
        <v>1295.22</v>
      </c>
      <c r="E59">
        <v>1329.51</v>
      </c>
      <c r="F59">
        <v>6145220000</v>
      </c>
      <c r="G59">
        <v>1329.51</v>
      </c>
      <c r="H59" s="77">
        <f t="shared" si="1"/>
        <v>2.3944486375748975E-2</v>
      </c>
      <c r="I59" s="77">
        <f t="shared" si="0"/>
        <v>2.3662312624081427E-2</v>
      </c>
      <c r="J59" s="77"/>
      <c r="K59">
        <f>IF(ISBLANK(A60),MONTH(A59),IF(MONTH(A60)-MONTH(A59)=1,MONTH(A59),0))</f>
        <v>0</v>
      </c>
    </row>
    <row r="60" spans="1:11" x14ac:dyDescent="0.3">
      <c r="A60" s="1">
        <v>39531</v>
      </c>
      <c r="B60">
        <v>1330.29</v>
      </c>
      <c r="C60">
        <v>1359.68</v>
      </c>
      <c r="D60">
        <v>1330.29</v>
      </c>
      <c r="E60">
        <v>1349.88</v>
      </c>
      <c r="F60">
        <v>4499000000</v>
      </c>
      <c r="G60">
        <v>1349.88</v>
      </c>
      <c r="H60" s="77">
        <f t="shared" si="1"/>
        <v>1.5321434212604679E-2</v>
      </c>
      <c r="I60" s="77">
        <f t="shared" si="0"/>
        <v>1.5205246313276712E-2</v>
      </c>
      <c r="J60" s="77"/>
      <c r="K60">
        <f>IF(ISBLANK(A61),MONTH(A60),IF(MONTH(A61)-MONTH(A60)=1,MONTH(A60),0))</f>
        <v>0</v>
      </c>
    </row>
    <row r="61" spans="1:11" x14ac:dyDescent="0.3">
      <c r="A61" s="1">
        <v>39532</v>
      </c>
      <c r="B61">
        <v>1349.07</v>
      </c>
      <c r="C61">
        <v>1357.47</v>
      </c>
      <c r="D61">
        <v>1341.21</v>
      </c>
      <c r="E61">
        <v>1352.99</v>
      </c>
      <c r="F61">
        <v>4145120000</v>
      </c>
      <c r="G61">
        <v>1352.99</v>
      </c>
      <c r="H61" s="77">
        <f t="shared" si="1"/>
        <v>2.3039084955698286E-3</v>
      </c>
      <c r="I61" s="77">
        <f t="shared" si="0"/>
        <v>2.3012585677388694E-3</v>
      </c>
      <c r="J61" s="77"/>
      <c r="K61">
        <f>IF(ISBLANK(A62),MONTH(A61),IF(MONTH(A62)-MONTH(A61)=1,MONTH(A61),0))</f>
        <v>0</v>
      </c>
    </row>
    <row r="62" spans="1:11" x14ac:dyDescent="0.3">
      <c r="A62" s="1">
        <v>39533</v>
      </c>
      <c r="B62">
        <v>1352.45</v>
      </c>
      <c r="C62">
        <v>1352.45</v>
      </c>
      <c r="D62">
        <v>1336.41</v>
      </c>
      <c r="E62">
        <v>1341.13</v>
      </c>
      <c r="F62">
        <v>4055670000</v>
      </c>
      <c r="G62">
        <v>1341.13</v>
      </c>
      <c r="H62" s="77">
        <f t="shared" si="1"/>
        <v>-8.7657706265381607E-3</v>
      </c>
      <c r="I62" s="77">
        <f t="shared" si="0"/>
        <v>-8.8044159972594325E-3</v>
      </c>
      <c r="J62" s="77"/>
      <c r="K62">
        <f>IF(ISBLANK(A63),MONTH(A62),IF(MONTH(A63)-MONTH(A62)=1,MONTH(A62),0))</f>
        <v>0</v>
      </c>
    </row>
    <row r="63" spans="1:11" x14ac:dyDescent="0.3">
      <c r="A63" s="1">
        <v>39534</v>
      </c>
      <c r="B63">
        <v>1340.34</v>
      </c>
      <c r="C63">
        <v>1345.62</v>
      </c>
      <c r="D63">
        <v>1325.66</v>
      </c>
      <c r="E63">
        <v>1325.76</v>
      </c>
      <c r="F63">
        <v>4037930000</v>
      </c>
      <c r="G63">
        <v>1325.76</v>
      </c>
      <c r="H63" s="77">
        <f t="shared" si="1"/>
        <v>-1.1460484815044136E-2</v>
      </c>
      <c r="I63" s="77">
        <f t="shared" si="0"/>
        <v>-1.1526662274177438E-2</v>
      </c>
      <c r="J63" s="77"/>
      <c r="K63">
        <f>IF(ISBLANK(A64),MONTH(A63),IF(MONTH(A64)-MONTH(A63)=1,MONTH(A63),0))</f>
        <v>0</v>
      </c>
    </row>
    <row r="64" spans="1:11" x14ac:dyDescent="0.3">
      <c r="A64" s="1">
        <v>39535</v>
      </c>
      <c r="B64">
        <v>1327.02</v>
      </c>
      <c r="C64">
        <v>1334.87</v>
      </c>
      <c r="D64">
        <v>1312.95</v>
      </c>
      <c r="E64">
        <v>1315.22</v>
      </c>
      <c r="F64">
        <v>3686980000</v>
      </c>
      <c r="G64">
        <v>1315.22</v>
      </c>
      <c r="H64" s="77">
        <f t="shared" si="1"/>
        <v>-7.9501568911416465E-3</v>
      </c>
      <c r="I64" s="77">
        <f t="shared" si="0"/>
        <v>-7.981927890091816E-3</v>
      </c>
      <c r="J64" s="77"/>
      <c r="K64">
        <f>IF(ISBLANK(A65),MONTH(A64),IF(MONTH(A65)-MONTH(A64)=1,MONTH(A64),0))</f>
        <v>0</v>
      </c>
    </row>
    <row r="65" spans="1:11" x14ac:dyDescent="0.3">
      <c r="A65" s="1">
        <v>39538</v>
      </c>
      <c r="B65">
        <v>1315.92</v>
      </c>
      <c r="C65">
        <v>1328.52</v>
      </c>
      <c r="D65">
        <v>1312.81</v>
      </c>
      <c r="E65">
        <v>1322.7</v>
      </c>
      <c r="F65">
        <v>4188990000</v>
      </c>
      <c r="G65">
        <v>1322.7</v>
      </c>
      <c r="H65" s="77">
        <f t="shared" si="1"/>
        <v>5.6872614467542437E-3</v>
      </c>
      <c r="I65" s="77">
        <f t="shared" si="0"/>
        <v>5.6711500330565885E-3</v>
      </c>
      <c r="J65" s="77"/>
      <c r="K65">
        <f>IF(ISBLANK(A66),MONTH(A65),IF(MONTH(A66)-MONTH(A65)=1,MONTH(A65),0))</f>
        <v>3</v>
      </c>
    </row>
    <row r="66" spans="1:11" x14ac:dyDescent="0.3">
      <c r="A66" s="1">
        <v>39539</v>
      </c>
      <c r="B66">
        <v>1326.41</v>
      </c>
      <c r="C66">
        <v>1370.18</v>
      </c>
      <c r="D66">
        <v>1326.41</v>
      </c>
      <c r="E66">
        <v>1370.18</v>
      </c>
      <c r="F66">
        <v>4745120000</v>
      </c>
      <c r="G66">
        <v>1370.18</v>
      </c>
      <c r="H66" s="77">
        <f t="shared" si="1"/>
        <v>3.5896272775383764E-2</v>
      </c>
      <c r="I66" s="77">
        <f t="shared" si="0"/>
        <v>3.5267016020985191E-2</v>
      </c>
      <c r="J66" s="77"/>
      <c r="K66">
        <f>IF(ISBLANK(A67),MONTH(A66),IF(MONTH(A67)-MONTH(A66)=1,MONTH(A66),0))</f>
        <v>0</v>
      </c>
    </row>
    <row r="67" spans="1:11" x14ac:dyDescent="0.3">
      <c r="A67" s="1">
        <v>39540</v>
      </c>
      <c r="B67">
        <v>1369.96</v>
      </c>
      <c r="C67">
        <v>1377.95</v>
      </c>
      <c r="D67">
        <v>1361.55</v>
      </c>
      <c r="E67">
        <v>1367.53</v>
      </c>
      <c r="F67">
        <v>4320440000</v>
      </c>
      <c r="G67">
        <v>1367.53</v>
      </c>
      <c r="H67" s="77">
        <f t="shared" si="1"/>
        <v>-1.9340524602607934E-3</v>
      </c>
      <c r="I67" s="77">
        <f t="shared" si="0"/>
        <v>-1.93592515470274E-3</v>
      </c>
      <c r="J67" s="77"/>
      <c r="K67">
        <f>IF(ISBLANK(A68),MONTH(A67),IF(MONTH(A68)-MONTH(A67)=1,MONTH(A67),0))</f>
        <v>0</v>
      </c>
    </row>
    <row r="68" spans="1:11" x14ac:dyDescent="0.3">
      <c r="A68" s="1">
        <v>39541</v>
      </c>
      <c r="B68">
        <v>1365.69</v>
      </c>
      <c r="C68">
        <v>1375.66</v>
      </c>
      <c r="D68">
        <v>1358.68</v>
      </c>
      <c r="E68">
        <v>1369.31</v>
      </c>
      <c r="F68">
        <v>3920100000</v>
      </c>
      <c r="G68">
        <v>1369.31</v>
      </c>
      <c r="H68" s="77">
        <f t="shared" si="1"/>
        <v>1.3016167835440129E-3</v>
      </c>
      <c r="I68" s="77">
        <f t="shared" si="0"/>
        <v>1.3007704147706711E-3</v>
      </c>
      <c r="J68" s="77"/>
      <c r="K68">
        <f>IF(ISBLANK(A69),MONTH(A68),IF(MONTH(A69)-MONTH(A68)=1,MONTH(A68),0))</f>
        <v>0</v>
      </c>
    </row>
    <row r="69" spans="1:11" x14ac:dyDescent="0.3">
      <c r="A69" s="1">
        <v>39542</v>
      </c>
      <c r="B69">
        <v>1369.85</v>
      </c>
      <c r="C69">
        <v>1380.91</v>
      </c>
      <c r="D69">
        <v>1362.83</v>
      </c>
      <c r="E69">
        <v>1370.4</v>
      </c>
      <c r="F69">
        <v>3703100000</v>
      </c>
      <c r="G69">
        <v>1370.4</v>
      </c>
      <c r="H69" s="77">
        <f t="shared" si="1"/>
        <v>7.9602135382073058E-4</v>
      </c>
      <c r="I69" s="77">
        <f t="shared" si="0"/>
        <v>7.9570469685552288E-4</v>
      </c>
      <c r="J69" s="77"/>
      <c r="K69">
        <f>IF(ISBLANK(A70),MONTH(A69),IF(MONTH(A70)-MONTH(A69)=1,MONTH(A69),0))</f>
        <v>0</v>
      </c>
    </row>
    <row r="70" spans="1:11" x14ac:dyDescent="0.3">
      <c r="A70" s="1">
        <v>39545</v>
      </c>
      <c r="B70">
        <v>1373.69</v>
      </c>
      <c r="C70">
        <v>1386.74</v>
      </c>
      <c r="D70">
        <v>1369.02</v>
      </c>
      <c r="E70">
        <v>1372.54</v>
      </c>
      <c r="F70">
        <v>3747780000</v>
      </c>
      <c r="G70">
        <v>1372.54</v>
      </c>
      <c r="H70" s="77">
        <f t="shared" si="1"/>
        <v>1.5615878575596653E-3</v>
      </c>
      <c r="I70" s="77">
        <f t="shared" ref="I70:I133" si="5">LN(1+H70)</f>
        <v>1.5603698470965863E-3</v>
      </c>
      <c r="J70" s="77"/>
      <c r="K70">
        <f t="shared" ref="K70:K133" si="6">IF(ISBLANK(A71),MONTH(A70),IF(MONTH(A71)-MONTH(A70)=1,MONTH(A70),0))</f>
        <v>0</v>
      </c>
    </row>
    <row r="71" spans="1:11" x14ac:dyDescent="0.3">
      <c r="A71" s="1">
        <v>39546</v>
      </c>
      <c r="B71">
        <v>1370.16</v>
      </c>
      <c r="C71">
        <v>1370.16</v>
      </c>
      <c r="D71">
        <v>1360.62</v>
      </c>
      <c r="E71">
        <v>1365.54</v>
      </c>
      <c r="F71">
        <v>3602500000</v>
      </c>
      <c r="G71">
        <v>1365.54</v>
      </c>
      <c r="H71" s="77">
        <f t="shared" ref="H71:H134" si="7">G71/G70-1</f>
        <v>-5.1000335145059417E-3</v>
      </c>
      <c r="I71" s="77">
        <f t="shared" si="5"/>
        <v>-5.1130830731296916E-3</v>
      </c>
      <c r="J71" s="77"/>
      <c r="K71">
        <f t="shared" si="6"/>
        <v>0</v>
      </c>
    </row>
    <row r="72" spans="1:11" x14ac:dyDescent="0.3">
      <c r="A72" s="1">
        <v>39547</v>
      </c>
      <c r="B72">
        <v>1365.5</v>
      </c>
      <c r="C72">
        <v>1368.39</v>
      </c>
      <c r="D72">
        <v>1349.97</v>
      </c>
      <c r="E72">
        <v>1354.49</v>
      </c>
      <c r="F72">
        <v>3556670000</v>
      </c>
      <c r="G72">
        <v>1354.49</v>
      </c>
      <c r="H72" s="77">
        <f t="shared" si="7"/>
        <v>-8.0920368498909045E-3</v>
      </c>
      <c r="I72" s="77">
        <f t="shared" si="5"/>
        <v>-8.1249550840608847E-3</v>
      </c>
      <c r="J72" s="77"/>
      <c r="K72">
        <f t="shared" si="6"/>
        <v>0</v>
      </c>
    </row>
    <row r="73" spans="1:11" x14ac:dyDescent="0.3">
      <c r="A73" s="1">
        <v>39548</v>
      </c>
      <c r="B73">
        <v>1355.37</v>
      </c>
      <c r="C73">
        <v>1367.24</v>
      </c>
      <c r="D73">
        <v>1350.11</v>
      </c>
      <c r="E73">
        <v>1360.55</v>
      </c>
      <c r="F73">
        <v>3686150000</v>
      </c>
      <c r="G73">
        <v>1360.55</v>
      </c>
      <c r="H73" s="77">
        <f t="shared" si="7"/>
        <v>4.4740086674688317E-3</v>
      </c>
      <c r="I73" s="77">
        <f t="shared" si="5"/>
        <v>4.4640300425897571E-3</v>
      </c>
      <c r="J73" s="77"/>
      <c r="K73">
        <f t="shared" si="6"/>
        <v>0</v>
      </c>
    </row>
    <row r="74" spans="1:11" x14ac:dyDescent="0.3">
      <c r="A74" s="1">
        <v>39549</v>
      </c>
      <c r="B74">
        <v>1357.98</v>
      </c>
      <c r="C74">
        <v>1357.98</v>
      </c>
      <c r="D74">
        <v>1331.21</v>
      </c>
      <c r="E74">
        <v>1332.83</v>
      </c>
      <c r="F74">
        <v>3723790000</v>
      </c>
      <c r="G74">
        <v>1332.83</v>
      </c>
      <c r="H74" s="77">
        <f t="shared" si="7"/>
        <v>-2.0374113410018047E-2</v>
      </c>
      <c r="I74" s="77">
        <f t="shared" si="5"/>
        <v>-2.0584528579550378E-2</v>
      </c>
      <c r="J74" s="77"/>
      <c r="K74">
        <f t="shared" si="6"/>
        <v>0</v>
      </c>
    </row>
    <row r="75" spans="1:11" x14ac:dyDescent="0.3">
      <c r="A75" s="1">
        <v>39552</v>
      </c>
      <c r="B75">
        <v>1332.2</v>
      </c>
      <c r="C75">
        <v>1335.64</v>
      </c>
      <c r="D75">
        <v>1326.16</v>
      </c>
      <c r="E75">
        <v>1328.32</v>
      </c>
      <c r="F75">
        <v>3565020000</v>
      </c>
      <c r="G75">
        <v>1328.32</v>
      </c>
      <c r="H75" s="77">
        <f t="shared" si="7"/>
        <v>-3.383777375959407E-3</v>
      </c>
      <c r="I75" s="77">
        <f t="shared" si="5"/>
        <v>-3.3895152981819102E-3</v>
      </c>
      <c r="J75" s="77"/>
      <c r="K75">
        <f t="shared" si="6"/>
        <v>0</v>
      </c>
    </row>
    <row r="76" spans="1:11" x14ac:dyDescent="0.3">
      <c r="A76" s="1">
        <v>39553</v>
      </c>
      <c r="B76">
        <v>1331.72</v>
      </c>
      <c r="C76">
        <v>1337.72</v>
      </c>
      <c r="D76">
        <v>1324.35</v>
      </c>
      <c r="E76">
        <v>1334.43</v>
      </c>
      <c r="F76">
        <v>3581230000</v>
      </c>
      <c r="G76">
        <v>1334.43</v>
      </c>
      <c r="H76" s="77">
        <f t="shared" si="7"/>
        <v>4.5997952300651512E-3</v>
      </c>
      <c r="I76" s="77">
        <f t="shared" si="5"/>
        <v>4.5892485014802729E-3</v>
      </c>
      <c r="J76" s="77"/>
      <c r="K76">
        <f t="shared" si="6"/>
        <v>0</v>
      </c>
    </row>
    <row r="77" spans="1:11" x14ac:dyDescent="0.3">
      <c r="A77" s="1">
        <v>39554</v>
      </c>
      <c r="B77">
        <v>1337.02</v>
      </c>
      <c r="C77">
        <v>1365.49</v>
      </c>
      <c r="D77">
        <v>1337.02</v>
      </c>
      <c r="E77">
        <v>1364.71</v>
      </c>
      <c r="F77">
        <v>4260370000</v>
      </c>
      <c r="G77">
        <v>1364.71</v>
      </c>
      <c r="H77" s="77">
        <f t="shared" si="7"/>
        <v>2.2691336375830762E-2</v>
      </c>
      <c r="I77" s="77">
        <f t="shared" si="5"/>
        <v>2.2437717468858472E-2</v>
      </c>
      <c r="J77" s="77"/>
      <c r="K77">
        <f t="shared" si="6"/>
        <v>0</v>
      </c>
    </row>
    <row r="78" spans="1:11" x14ac:dyDescent="0.3">
      <c r="A78" s="1">
        <v>39555</v>
      </c>
      <c r="B78">
        <v>1363.37</v>
      </c>
      <c r="C78">
        <v>1368.6</v>
      </c>
      <c r="D78">
        <v>1357.25</v>
      </c>
      <c r="E78">
        <v>1365.56</v>
      </c>
      <c r="F78">
        <v>3713880000</v>
      </c>
      <c r="G78">
        <v>1365.56</v>
      </c>
      <c r="H78" s="77">
        <f t="shared" si="7"/>
        <v>6.2284294831860265E-4</v>
      </c>
      <c r="I78" s="77">
        <f t="shared" si="5"/>
        <v>6.2264906215237794E-4</v>
      </c>
      <c r="J78" s="77"/>
      <c r="K78">
        <f t="shared" si="6"/>
        <v>0</v>
      </c>
    </row>
    <row r="79" spans="1:11" x14ac:dyDescent="0.3">
      <c r="A79" s="1">
        <v>39556</v>
      </c>
      <c r="B79">
        <v>1369</v>
      </c>
      <c r="C79">
        <v>1395.9</v>
      </c>
      <c r="D79">
        <v>1369</v>
      </c>
      <c r="E79">
        <v>1390.33</v>
      </c>
      <c r="F79">
        <v>4222380000</v>
      </c>
      <c r="G79">
        <v>1390.33</v>
      </c>
      <c r="H79" s="77">
        <f t="shared" si="7"/>
        <v>1.8139078473300208E-2</v>
      </c>
      <c r="I79" s="77">
        <f t="shared" si="5"/>
        <v>1.7976528122203111E-2</v>
      </c>
      <c r="J79" s="77"/>
      <c r="K79">
        <f t="shared" si="6"/>
        <v>0</v>
      </c>
    </row>
    <row r="80" spans="1:11" x14ac:dyDescent="0.3">
      <c r="A80" s="1">
        <v>39559</v>
      </c>
      <c r="B80">
        <v>1387.72</v>
      </c>
      <c r="C80">
        <v>1390.23</v>
      </c>
      <c r="D80">
        <v>1379.25</v>
      </c>
      <c r="E80">
        <v>1388.17</v>
      </c>
      <c r="F80">
        <v>3420570000</v>
      </c>
      <c r="G80">
        <v>1388.17</v>
      </c>
      <c r="H80" s="77">
        <f t="shared" si="7"/>
        <v>-1.5535879970941524E-3</v>
      </c>
      <c r="I80" s="77">
        <f t="shared" si="5"/>
        <v>-1.554796066316531E-3</v>
      </c>
      <c r="J80" s="77"/>
      <c r="K80">
        <f t="shared" si="6"/>
        <v>0</v>
      </c>
    </row>
    <row r="81" spans="1:11" x14ac:dyDescent="0.3">
      <c r="A81" s="1">
        <v>39560</v>
      </c>
      <c r="B81">
        <v>1386.43</v>
      </c>
      <c r="C81">
        <v>1386.43</v>
      </c>
      <c r="D81">
        <v>1369.84</v>
      </c>
      <c r="E81">
        <v>1375.94</v>
      </c>
      <c r="F81">
        <v>3821900000</v>
      </c>
      <c r="G81">
        <v>1375.94</v>
      </c>
      <c r="H81" s="77">
        <f t="shared" si="7"/>
        <v>-8.8101601388879125E-3</v>
      </c>
      <c r="I81" s="77">
        <f t="shared" si="5"/>
        <v>-8.8491990616360768E-3</v>
      </c>
      <c r="J81" s="77"/>
      <c r="K81">
        <f t="shared" si="6"/>
        <v>0</v>
      </c>
    </row>
    <row r="82" spans="1:11" x14ac:dyDescent="0.3">
      <c r="A82" s="1">
        <v>39561</v>
      </c>
      <c r="B82">
        <v>1378.4</v>
      </c>
      <c r="C82">
        <v>1387.87</v>
      </c>
      <c r="D82">
        <v>1372.24</v>
      </c>
      <c r="E82">
        <v>1379.93</v>
      </c>
      <c r="F82">
        <v>4103610000</v>
      </c>
      <c r="G82">
        <v>1379.93</v>
      </c>
      <c r="H82" s="77">
        <f t="shared" si="7"/>
        <v>2.8998357486518245E-3</v>
      </c>
      <c r="I82" s="77">
        <f t="shared" si="5"/>
        <v>2.8956393356155282E-3</v>
      </c>
      <c r="J82" s="77"/>
      <c r="K82">
        <f t="shared" si="6"/>
        <v>0</v>
      </c>
    </row>
    <row r="83" spans="1:11" x14ac:dyDescent="0.3">
      <c r="A83" s="1">
        <v>39562</v>
      </c>
      <c r="B83">
        <v>1380.52</v>
      </c>
      <c r="C83">
        <v>1397.72</v>
      </c>
      <c r="D83">
        <v>1371.09</v>
      </c>
      <c r="E83">
        <v>1388.82</v>
      </c>
      <c r="F83">
        <v>4461660000</v>
      </c>
      <c r="G83">
        <v>1388.82</v>
      </c>
      <c r="H83" s="77">
        <f t="shared" si="7"/>
        <v>6.4423557716695168E-3</v>
      </c>
      <c r="I83" s="77">
        <f t="shared" si="5"/>
        <v>6.4216924970210967E-3</v>
      </c>
      <c r="J83" s="77"/>
      <c r="K83">
        <f t="shared" si="6"/>
        <v>0</v>
      </c>
    </row>
    <row r="84" spans="1:11" x14ac:dyDescent="0.3">
      <c r="A84" s="1">
        <v>39563</v>
      </c>
      <c r="B84">
        <v>1387.88</v>
      </c>
      <c r="C84">
        <v>1399.11</v>
      </c>
      <c r="D84">
        <v>1379.98</v>
      </c>
      <c r="E84">
        <v>1397.84</v>
      </c>
      <c r="F84">
        <v>3891150000</v>
      </c>
      <c r="G84">
        <v>1397.84</v>
      </c>
      <c r="H84" s="77">
        <f t="shared" si="7"/>
        <v>6.494722138218112E-3</v>
      </c>
      <c r="I84" s="77">
        <f t="shared" si="5"/>
        <v>6.4737223067305814E-3</v>
      </c>
      <c r="J84" s="77"/>
      <c r="K84">
        <f t="shared" si="6"/>
        <v>0</v>
      </c>
    </row>
    <row r="85" spans="1:11" x14ac:dyDescent="0.3">
      <c r="A85" s="1">
        <v>39566</v>
      </c>
      <c r="B85">
        <v>1397.96</v>
      </c>
      <c r="C85">
        <v>1402.9</v>
      </c>
      <c r="D85">
        <v>1394.4</v>
      </c>
      <c r="E85">
        <v>1396.37</v>
      </c>
      <c r="F85">
        <v>3607000000</v>
      </c>
      <c r="G85">
        <v>1396.37</v>
      </c>
      <c r="H85" s="77">
        <f t="shared" si="7"/>
        <v>-1.0516225032908277E-3</v>
      </c>
      <c r="I85" s="77">
        <f t="shared" si="5"/>
        <v>-1.0521758462081335E-3</v>
      </c>
      <c r="J85" s="77"/>
      <c r="K85">
        <f t="shared" si="6"/>
        <v>0</v>
      </c>
    </row>
    <row r="86" spans="1:11" x14ac:dyDescent="0.3">
      <c r="A86" s="1">
        <v>39567</v>
      </c>
      <c r="B86">
        <v>1395.61</v>
      </c>
      <c r="C86">
        <v>1397</v>
      </c>
      <c r="D86">
        <v>1386.7</v>
      </c>
      <c r="E86">
        <v>1390.94</v>
      </c>
      <c r="F86">
        <v>3815320000</v>
      </c>
      <c r="G86">
        <v>1390.94</v>
      </c>
      <c r="H86" s="77">
        <f t="shared" si="7"/>
        <v>-3.8886541532686669E-3</v>
      </c>
      <c r="I86" s="77">
        <f t="shared" si="5"/>
        <v>-3.8962346271061072E-3</v>
      </c>
      <c r="J86" s="77"/>
      <c r="K86">
        <f t="shared" si="6"/>
        <v>0</v>
      </c>
    </row>
    <row r="87" spans="1:11" x14ac:dyDescent="0.3">
      <c r="A87" s="1">
        <v>39568</v>
      </c>
      <c r="B87">
        <v>1391.22</v>
      </c>
      <c r="C87">
        <v>1404.57</v>
      </c>
      <c r="D87">
        <v>1384.25</v>
      </c>
      <c r="E87">
        <v>1385.59</v>
      </c>
      <c r="F87">
        <v>4508890000</v>
      </c>
      <c r="G87">
        <v>1385.59</v>
      </c>
      <c r="H87" s="77">
        <f t="shared" si="7"/>
        <v>-3.8463197549859496E-3</v>
      </c>
      <c r="I87" s="77">
        <f t="shared" si="5"/>
        <v>-3.8537358654105939E-3</v>
      </c>
      <c r="J87" s="77"/>
      <c r="K87">
        <f t="shared" si="6"/>
        <v>4</v>
      </c>
    </row>
    <row r="88" spans="1:11" x14ac:dyDescent="0.3">
      <c r="A88" s="1">
        <v>39569</v>
      </c>
      <c r="B88">
        <v>1385.97</v>
      </c>
      <c r="C88">
        <v>1410.07</v>
      </c>
      <c r="D88">
        <v>1383.07</v>
      </c>
      <c r="E88">
        <v>1409.34</v>
      </c>
      <c r="F88">
        <v>4448780000</v>
      </c>
      <c r="G88">
        <v>1409.34</v>
      </c>
      <c r="H88" s="77">
        <f t="shared" si="7"/>
        <v>1.714071262061645E-2</v>
      </c>
      <c r="I88" s="77">
        <f t="shared" si="5"/>
        <v>1.6995467987741038E-2</v>
      </c>
      <c r="J88" s="77"/>
      <c r="K88">
        <f t="shared" si="6"/>
        <v>0</v>
      </c>
    </row>
    <row r="89" spans="1:11" x14ac:dyDescent="0.3">
      <c r="A89" s="1">
        <v>39570</v>
      </c>
      <c r="B89">
        <v>1409.16</v>
      </c>
      <c r="C89">
        <v>1422.72</v>
      </c>
      <c r="D89">
        <v>1406.25</v>
      </c>
      <c r="E89">
        <v>1413.9</v>
      </c>
      <c r="F89">
        <v>3953030000</v>
      </c>
      <c r="G89">
        <v>1413.9</v>
      </c>
      <c r="H89" s="77">
        <f t="shared" si="7"/>
        <v>3.2355570692665925E-3</v>
      </c>
      <c r="I89" s="77">
        <f t="shared" si="5"/>
        <v>3.2303339179958019E-3</v>
      </c>
      <c r="J89" s="77"/>
      <c r="K89">
        <f t="shared" si="6"/>
        <v>0</v>
      </c>
    </row>
    <row r="90" spans="1:11" x14ac:dyDescent="0.3">
      <c r="A90" s="1">
        <v>39573</v>
      </c>
      <c r="B90">
        <v>1415.34</v>
      </c>
      <c r="C90">
        <v>1415.34</v>
      </c>
      <c r="D90">
        <v>1404.37</v>
      </c>
      <c r="E90">
        <v>1407.49</v>
      </c>
      <c r="F90">
        <v>3410090000</v>
      </c>
      <c r="G90">
        <v>1407.49</v>
      </c>
      <c r="H90" s="77">
        <f t="shared" si="7"/>
        <v>-4.5335596576844273E-3</v>
      </c>
      <c r="I90" s="77">
        <f t="shared" si="5"/>
        <v>-4.5438674049257206E-3</v>
      </c>
      <c r="J90" s="77"/>
      <c r="K90">
        <f t="shared" si="6"/>
        <v>0</v>
      </c>
    </row>
    <row r="91" spans="1:11" x14ac:dyDescent="0.3">
      <c r="A91" s="1">
        <v>39574</v>
      </c>
      <c r="B91">
        <v>1405.6</v>
      </c>
      <c r="C91">
        <v>1421.57</v>
      </c>
      <c r="D91">
        <v>1397.1</v>
      </c>
      <c r="E91">
        <v>1418.26</v>
      </c>
      <c r="F91">
        <v>3924100000</v>
      </c>
      <c r="G91">
        <v>1418.26</v>
      </c>
      <c r="H91" s="77">
        <f t="shared" si="7"/>
        <v>7.6519193742050629E-3</v>
      </c>
      <c r="I91" s="77">
        <f t="shared" si="5"/>
        <v>7.6227919320131943E-3</v>
      </c>
      <c r="J91" s="77"/>
      <c r="K91">
        <f t="shared" si="6"/>
        <v>0</v>
      </c>
    </row>
    <row r="92" spans="1:11" x14ac:dyDescent="0.3">
      <c r="A92" s="1">
        <v>39575</v>
      </c>
      <c r="B92">
        <v>1417.49</v>
      </c>
      <c r="C92">
        <v>1419.54</v>
      </c>
      <c r="D92">
        <v>1391.16</v>
      </c>
      <c r="E92">
        <v>1392.57</v>
      </c>
      <c r="F92">
        <v>4075860000</v>
      </c>
      <c r="G92">
        <v>1392.57</v>
      </c>
      <c r="H92" s="77">
        <f t="shared" si="7"/>
        <v>-1.8113745011492988E-2</v>
      </c>
      <c r="I92" s="77">
        <f t="shared" si="5"/>
        <v>-1.8279807287081808E-2</v>
      </c>
      <c r="J92" s="77"/>
      <c r="K92">
        <f t="shared" si="6"/>
        <v>0</v>
      </c>
    </row>
    <row r="93" spans="1:11" x14ac:dyDescent="0.3">
      <c r="A93" s="1">
        <v>39576</v>
      </c>
      <c r="B93">
        <v>1394.29</v>
      </c>
      <c r="C93">
        <v>1402.35</v>
      </c>
      <c r="D93">
        <v>1389.39</v>
      </c>
      <c r="E93">
        <v>1397.68</v>
      </c>
      <c r="F93">
        <v>3827550000</v>
      </c>
      <c r="G93">
        <v>1397.68</v>
      </c>
      <c r="H93" s="77">
        <f t="shared" si="7"/>
        <v>3.6694744249841094E-3</v>
      </c>
      <c r="I93" s="77">
        <f t="shared" si="5"/>
        <v>3.662758328388545E-3</v>
      </c>
      <c r="J93" s="77"/>
      <c r="K93">
        <f t="shared" si="6"/>
        <v>0</v>
      </c>
    </row>
    <row r="94" spans="1:11" x14ac:dyDescent="0.3">
      <c r="A94" s="1">
        <v>39577</v>
      </c>
      <c r="B94">
        <v>1394.9</v>
      </c>
      <c r="C94">
        <v>1394.9</v>
      </c>
      <c r="D94">
        <v>1384.11</v>
      </c>
      <c r="E94">
        <v>1388.28</v>
      </c>
      <c r="F94">
        <v>3518620000</v>
      </c>
      <c r="G94">
        <v>1388.28</v>
      </c>
      <c r="H94" s="77">
        <f t="shared" si="7"/>
        <v>-6.7254307137543101E-3</v>
      </c>
      <c r="I94" s="77">
        <f t="shared" si="5"/>
        <v>-6.7481483373913517E-3</v>
      </c>
      <c r="J94" s="77"/>
      <c r="K94">
        <f t="shared" si="6"/>
        <v>0</v>
      </c>
    </row>
    <row r="95" spans="1:11" x14ac:dyDescent="0.3">
      <c r="A95" s="1">
        <v>39580</v>
      </c>
      <c r="B95">
        <v>1389.4</v>
      </c>
      <c r="C95">
        <v>1404.06</v>
      </c>
      <c r="D95">
        <v>1386.2</v>
      </c>
      <c r="E95">
        <v>1403.58</v>
      </c>
      <c r="F95">
        <v>3370630000</v>
      </c>
      <c r="G95">
        <v>1403.58</v>
      </c>
      <c r="H95" s="77">
        <f t="shared" si="7"/>
        <v>1.102083153254374E-2</v>
      </c>
      <c r="I95" s="77">
        <f t="shared" si="5"/>
        <v>1.0960544704932866E-2</v>
      </c>
      <c r="J95" s="77"/>
      <c r="K95">
        <f t="shared" si="6"/>
        <v>0</v>
      </c>
    </row>
    <row r="96" spans="1:11" x14ac:dyDescent="0.3">
      <c r="A96" s="1">
        <v>39581</v>
      </c>
      <c r="B96">
        <v>1404.4</v>
      </c>
      <c r="C96">
        <v>1406.3</v>
      </c>
      <c r="D96">
        <v>1396.26</v>
      </c>
      <c r="E96">
        <v>1403.04</v>
      </c>
      <c r="F96">
        <v>4018590000</v>
      </c>
      <c r="G96">
        <v>1403.04</v>
      </c>
      <c r="H96" s="77">
        <f t="shared" si="7"/>
        <v>-3.847304749283742E-4</v>
      </c>
      <c r="I96" s="77">
        <f t="shared" si="5"/>
        <v>-3.8480450268530846E-4</v>
      </c>
      <c r="J96" s="77"/>
      <c r="K96">
        <f t="shared" si="6"/>
        <v>0</v>
      </c>
    </row>
    <row r="97" spans="1:11" x14ac:dyDescent="0.3">
      <c r="A97" s="1">
        <v>39582</v>
      </c>
      <c r="B97">
        <v>1405.65</v>
      </c>
      <c r="C97">
        <v>1420.19</v>
      </c>
      <c r="D97">
        <v>1405.65</v>
      </c>
      <c r="E97">
        <v>1408.66</v>
      </c>
      <c r="F97">
        <v>3979370000</v>
      </c>
      <c r="G97">
        <v>1408.66</v>
      </c>
      <c r="H97" s="77">
        <f t="shared" si="7"/>
        <v>4.0055878663474154E-3</v>
      </c>
      <c r="I97" s="77">
        <f t="shared" si="5"/>
        <v>3.9975868579812252E-3</v>
      </c>
      <c r="J97" s="77"/>
      <c r="K97">
        <f t="shared" si="6"/>
        <v>0</v>
      </c>
    </row>
    <row r="98" spans="1:11" x14ac:dyDescent="0.3">
      <c r="A98" s="1">
        <v>39583</v>
      </c>
      <c r="B98">
        <v>1408.36</v>
      </c>
      <c r="C98">
        <v>1424.4</v>
      </c>
      <c r="D98">
        <v>1406.87</v>
      </c>
      <c r="E98">
        <v>1423.57</v>
      </c>
      <c r="F98">
        <v>3836480000</v>
      </c>
      <c r="G98">
        <v>1423.57</v>
      </c>
      <c r="H98" s="77">
        <f t="shared" si="7"/>
        <v>1.0584527139267053E-2</v>
      </c>
      <c r="I98" s="77">
        <f t="shared" si="5"/>
        <v>1.0528903189758522E-2</v>
      </c>
      <c r="J98" s="77"/>
      <c r="K98">
        <f t="shared" si="6"/>
        <v>0</v>
      </c>
    </row>
    <row r="99" spans="1:11" x14ac:dyDescent="0.3">
      <c r="A99" s="1">
        <v>39584</v>
      </c>
      <c r="B99">
        <v>1423.89</v>
      </c>
      <c r="C99">
        <v>1425.82</v>
      </c>
      <c r="D99">
        <v>1414.35</v>
      </c>
      <c r="E99">
        <v>1425.35</v>
      </c>
      <c r="F99">
        <v>3842590000</v>
      </c>
      <c r="G99">
        <v>1425.35</v>
      </c>
      <c r="H99" s="77">
        <f t="shared" si="7"/>
        <v>1.2503775718790688E-3</v>
      </c>
      <c r="I99" s="77">
        <f t="shared" si="5"/>
        <v>1.2495965008642619E-3</v>
      </c>
      <c r="J99" s="77"/>
      <c r="K99">
        <f t="shared" si="6"/>
        <v>0</v>
      </c>
    </row>
    <row r="100" spans="1:11" x14ac:dyDescent="0.3">
      <c r="A100" s="1">
        <v>39587</v>
      </c>
      <c r="B100">
        <v>1425.28</v>
      </c>
      <c r="C100">
        <v>1440.24</v>
      </c>
      <c r="D100">
        <v>1421.63</v>
      </c>
      <c r="E100">
        <v>1426.63</v>
      </c>
      <c r="F100">
        <v>3683970000</v>
      </c>
      <c r="G100">
        <v>1426.63</v>
      </c>
      <c r="H100" s="77">
        <f t="shared" si="7"/>
        <v>8.9802504647984449E-4</v>
      </c>
      <c r="I100" s="77">
        <f t="shared" si="5"/>
        <v>8.9762206322911416E-4</v>
      </c>
      <c r="J100" s="77"/>
      <c r="K100">
        <f t="shared" si="6"/>
        <v>0</v>
      </c>
    </row>
    <row r="101" spans="1:11" x14ac:dyDescent="0.3">
      <c r="A101" s="1">
        <v>39588</v>
      </c>
      <c r="B101">
        <v>1424.49</v>
      </c>
      <c r="C101">
        <v>1424.49</v>
      </c>
      <c r="D101">
        <v>1409.09</v>
      </c>
      <c r="E101">
        <v>1413.4</v>
      </c>
      <c r="F101">
        <v>3854320000</v>
      </c>
      <c r="G101">
        <v>1413.4</v>
      </c>
      <c r="H101" s="77">
        <f t="shared" si="7"/>
        <v>-9.2736028262409009E-3</v>
      </c>
      <c r="I101" s="77">
        <f t="shared" si="5"/>
        <v>-9.3168703861247655E-3</v>
      </c>
      <c r="J101" s="77"/>
      <c r="K101">
        <f t="shared" si="6"/>
        <v>0</v>
      </c>
    </row>
    <row r="102" spans="1:11" x14ac:dyDescent="0.3">
      <c r="A102" s="1">
        <v>39589</v>
      </c>
      <c r="B102">
        <v>1414.06</v>
      </c>
      <c r="C102">
        <v>1419.12</v>
      </c>
      <c r="D102">
        <v>1388.81</v>
      </c>
      <c r="E102">
        <v>1390.71</v>
      </c>
      <c r="F102">
        <v>4517990000</v>
      </c>
      <c r="G102">
        <v>1390.71</v>
      </c>
      <c r="H102" s="77">
        <f t="shared" si="7"/>
        <v>-1.6053488043016872E-2</v>
      </c>
      <c r="I102" s="77">
        <f t="shared" si="5"/>
        <v>-1.6183741174614172E-2</v>
      </c>
      <c r="J102" s="77"/>
      <c r="K102">
        <f t="shared" si="6"/>
        <v>0</v>
      </c>
    </row>
    <row r="103" spans="1:11" x14ac:dyDescent="0.3">
      <c r="A103" s="1">
        <v>39590</v>
      </c>
      <c r="B103">
        <v>1390.83</v>
      </c>
      <c r="C103">
        <v>1399.07</v>
      </c>
      <c r="D103">
        <v>1390.23</v>
      </c>
      <c r="E103">
        <v>1394.35</v>
      </c>
      <c r="F103">
        <v>3955960000</v>
      </c>
      <c r="G103">
        <v>1394.35</v>
      </c>
      <c r="H103" s="77">
        <f t="shared" si="7"/>
        <v>2.6173681069381338E-3</v>
      </c>
      <c r="I103" s="77">
        <f t="shared" si="5"/>
        <v>2.6139487641874135E-3</v>
      </c>
      <c r="J103" s="77"/>
      <c r="K103">
        <f t="shared" si="6"/>
        <v>0</v>
      </c>
    </row>
    <row r="104" spans="1:11" x14ac:dyDescent="0.3">
      <c r="A104" s="1">
        <v>39591</v>
      </c>
      <c r="B104">
        <v>1392.2</v>
      </c>
      <c r="C104">
        <v>1392.2</v>
      </c>
      <c r="D104">
        <v>1373.72</v>
      </c>
      <c r="E104">
        <v>1375.93</v>
      </c>
      <c r="F104">
        <v>3516380000</v>
      </c>
      <c r="G104">
        <v>1375.93</v>
      </c>
      <c r="H104" s="77">
        <f t="shared" si="7"/>
        <v>-1.3210456485100441E-2</v>
      </c>
      <c r="I104" s="77">
        <f t="shared" si="5"/>
        <v>-1.329849074009022E-2</v>
      </c>
      <c r="J104" s="77"/>
      <c r="K104">
        <f t="shared" si="6"/>
        <v>0</v>
      </c>
    </row>
    <row r="105" spans="1:11" x14ac:dyDescent="0.3">
      <c r="A105" s="1">
        <v>39595</v>
      </c>
      <c r="B105">
        <v>1375.97</v>
      </c>
      <c r="C105">
        <v>1387.4</v>
      </c>
      <c r="D105">
        <v>1373.07</v>
      </c>
      <c r="E105">
        <v>1385.35</v>
      </c>
      <c r="F105">
        <v>3588860000</v>
      </c>
      <c r="G105">
        <v>1385.35</v>
      </c>
      <c r="H105" s="77">
        <f t="shared" si="7"/>
        <v>6.8462785170755325E-3</v>
      </c>
      <c r="I105" s="77">
        <f t="shared" si="5"/>
        <v>6.8229491712467902E-3</v>
      </c>
      <c r="J105" s="77"/>
      <c r="K105">
        <f t="shared" si="6"/>
        <v>0</v>
      </c>
    </row>
    <row r="106" spans="1:11" x14ac:dyDescent="0.3">
      <c r="A106" s="1">
        <v>39596</v>
      </c>
      <c r="B106">
        <v>1386.54</v>
      </c>
      <c r="C106">
        <v>1391.25</v>
      </c>
      <c r="D106">
        <v>1378.16</v>
      </c>
      <c r="E106">
        <v>1390.84</v>
      </c>
      <c r="F106">
        <v>3927240000</v>
      </c>
      <c r="G106">
        <v>1390.84</v>
      </c>
      <c r="H106" s="77">
        <f t="shared" si="7"/>
        <v>3.9628974627350377E-3</v>
      </c>
      <c r="I106" s="77">
        <f t="shared" si="5"/>
        <v>3.9550658683036276E-3</v>
      </c>
      <c r="J106" s="77"/>
      <c r="K106">
        <f t="shared" si="6"/>
        <v>0</v>
      </c>
    </row>
    <row r="107" spans="1:11" x14ac:dyDescent="0.3">
      <c r="A107" s="1">
        <v>39597</v>
      </c>
      <c r="B107">
        <v>1390.5</v>
      </c>
      <c r="C107">
        <v>1406.32</v>
      </c>
      <c r="D107">
        <v>1388.59</v>
      </c>
      <c r="E107">
        <v>1398.26</v>
      </c>
      <c r="F107">
        <v>3894440000</v>
      </c>
      <c r="G107">
        <v>1398.26</v>
      </c>
      <c r="H107" s="77">
        <f t="shared" si="7"/>
        <v>5.3349055247189359E-3</v>
      </c>
      <c r="I107" s="77">
        <f t="shared" si="5"/>
        <v>5.3207253272248827E-3</v>
      </c>
      <c r="J107" s="77"/>
      <c r="K107">
        <f t="shared" si="6"/>
        <v>0</v>
      </c>
    </row>
    <row r="108" spans="1:11" x14ac:dyDescent="0.3">
      <c r="A108" s="1">
        <v>39598</v>
      </c>
      <c r="B108">
        <v>1398.36</v>
      </c>
      <c r="C108">
        <v>1404.46</v>
      </c>
      <c r="D108">
        <v>1398.08</v>
      </c>
      <c r="E108">
        <v>1400.38</v>
      </c>
      <c r="F108">
        <v>3845630000</v>
      </c>
      <c r="G108">
        <v>1400.38</v>
      </c>
      <c r="H108" s="77">
        <f t="shared" si="7"/>
        <v>1.5161700971206837E-3</v>
      </c>
      <c r="I108" s="77">
        <f t="shared" si="5"/>
        <v>1.5150218716958306E-3</v>
      </c>
      <c r="J108" s="77"/>
      <c r="K108">
        <f t="shared" si="6"/>
        <v>5</v>
      </c>
    </row>
    <row r="109" spans="1:11" x14ac:dyDescent="0.3">
      <c r="A109" s="1">
        <v>39601</v>
      </c>
      <c r="B109">
        <v>1399.62</v>
      </c>
      <c r="C109">
        <v>1399.62</v>
      </c>
      <c r="D109">
        <v>1377.79</v>
      </c>
      <c r="E109">
        <v>1385.67</v>
      </c>
      <c r="F109">
        <v>3714320000</v>
      </c>
      <c r="G109">
        <v>1385.67</v>
      </c>
      <c r="H109" s="77">
        <f t="shared" si="7"/>
        <v>-1.0504291692254974E-2</v>
      </c>
      <c r="I109" s="77">
        <f t="shared" si="5"/>
        <v>-1.055985118212607E-2</v>
      </c>
      <c r="J109" s="77"/>
      <c r="K109">
        <f t="shared" si="6"/>
        <v>0</v>
      </c>
    </row>
    <row r="110" spans="1:11" x14ac:dyDescent="0.3">
      <c r="A110" s="1">
        <v>39602</v>
      </c>
      <c r="B110">
        <v>1386.42</v>
      </c>
      <c r="C110">
        <v>1393.12</v>
      </c>
      <c r="D110">
        <v>1370.12</v>
      </c>
      <c r="E110">
        <v>1377.65</v>
      </c>
      <c r="F110">
        <v>4396380000</v>
      </c>
      <c r="G110">
        <v>1377.65</v>
      </c>
      <c r="H110" s="77">
        <f t="shared" si="7"/>
        <v>-5.787813837349387E-3</v>
      </c>
      <c r="I110" s="77">
        <f t="shared" si="5"/>
        <v>-5.8046281419563209E-3</v>
      </c>
      <c r="J110" s="77"/>
      <c r="K110">
        <f t="shared" si="6"/>
        <v>0</v>
      </c>
    </row>
    <row r="111" spans="1:11" x14ac:dyDescent="0.3">
      <c r="A111" s="1">
        <v>39603</v>
      </c>
      <c r="B111">
        <v>1376.26</v>
      </c>
      <c r="C111">
        <v>1388.18</v>
      </c>
      <c r="D111">
        <v>1371.74</v>
      </c>
      <c r="E111">
        <v>1377.2</v>
      </c>
      <c r="F111">
        <v>4338640000</v>
      </c>
      <c r="G111">
        <v>1377.2</v>
      </c>
      <c r="H111" s="77">
        <f t="shared" si="7"/>
        <v>-3.2664319674813314E-4</v>
      </c>
      <c r="I111" s="77">
        <f t="shared" si="5"/>
        <v>-3.2669655625712079E-4</v>
      </c>
      <c r="J111" s="77"/>
      <c r="K111">
        <f t="shared" si="6"/>
        <v>0</v>
      </c>
    </row>
    <row r="112" spans="1:11" x14ac:dyDescent="0.3">
      <c r="A112" s="1">
        <v>39604</v>
      </c>
      <c r="B112">
        <v>1377.48</v>
      </c>
      <c r="C112">
        <v>1404.05</v>
      </c>
      <c r="D112">
        <v>1377.48</v>
      </c>
      <c r="E112">
        <v>1404.05</v>
      </c>
      <c r="F112">
        <v>4350790000</v>
      </c>
      <c r="G112">
        <v>1404.05</v>
      </c>
      <c r="H112" s="77">
        <f t="shared" si="7"/>
        <v>1.9496079000871358E-2</v>
      </c>
      <c r="I112" s="77">
        <f t="shared" si="5"/>
        <v>1.9308465022889004E-2</v>
      </c>
      <c r="J112" s="77"/>
      <c r="K112">
        <f t="shared" si="6"/>
        <v>0</v>
      </c>
    </row>
    <row r="113" spans="1:11" x14ac:dyDescent="0.3">
      <c r="A113" s="1">
        <v>39605</v>
      </c>
      <c r="B113">
        <v>1400.06</v>
      </c>
      <c r="C113">
        <v>1400.06</v>
      </c>
      <c r="D113">
        <v>1359.9</v>
      </c>
      <c r="E113">
        <v>1360.68</v>
      </c>
      <c r="F113">
        <v>4771660000</v>
      </c>
      <c r="G113">
        <v>1360.68</v>
      </c>
      <c r="H113" s="77">
        <f t="shared" si="7"/>
        <v>-3.0889213347102928E-2</v>
      </c>
      <c r="I113" s="77">
        <f t="shared" si="5"/>
        <v>-3.1376342715508834E-2</v>
      </c>
      <c r="J113" s="77"/>
      <c r="K113">
        <f t="shared" si="6"/>
        <v>0</v>
      </c>
    </row>
    <row r="114" spans="1:11" x14ac:dyDescent="0.3">
      <c r="A114" s="1">
        <v>39608</v>
      </c>
      <c r="B114">
        <v>1360.83</v>
      </c>
      <c r="C114">
        <v>1370.63</v>
      </c>
      <c r="D114">
        <v>1350.62</v>
      </c>
      <c r="E114">
        <v>1361.76</v>
      </c>
      <c r="F114">
        <v>4404570000</v>
      </c>
      <c r="G114">
        <v>1361.76</v>
      </c>
      <c r="H114" s="77">
        <f t="shared" si="7"/>
        <v>7.9372078666550827E-4</v>
      </c>
      <c r="I114" s="77">
        <f t="shared" si="5"/>
        <v>7.9340595690218646E-4</v>
      </c>
      <c r="J114" s="77"/>
      <c r="K114">
        <f t="shared" si="6"/>
        <v>0</v>
      </c>
    </row>
    <row r="115" spans="1:11" x14ac:dyDescent="0.3">
      <c r="A115" s="1">
        <v>39609</v>
      </c>
      <c r="B115">
        <v>1358.98</v>
      </c>
      <c r="C115">
        <v>1366.84</v>
      </c>
      <c r="D115">
        <v>1351.56</v>
      </c>
      <c r="E115">
        <v>1358.44</v>
      </c>
      <c r="F115">
        <v>4635070000</v>
      </c>
      <c r="G115">
        <v>1358.44</v>
      </c>
      <c r="H115" s="77">
        <f t="shared" si="7"/>
        <v>-2.4380213840911047E-3</v>
      </c>
      <c r="I115" s="77">
        <f t="shared" si="5"/>
        <v>-2.4409981975666356E-3</v>
      </c>
      <c r="J115" s="77"/>
      <c r="K115">
        <f t="shared" si="6"/>
        <v>0</v>
      </c>
    </row>
    <row r="116" spans="1:11" x14ac:dyDescent="0.3">
      <c r="A116" s="1">
        <v>39610</v>
      </c>
      <c r="B116">
        <v>1357.09</v>
      </c>
      <c r="C116">
        <v>1357.09</v>
      </c>
      <c r="D116">
        <v>1335.47</v>
      </c>
      <c r="E116">
        <v>1335.49</v>
      </c>
      <c r="F116">
        <v>4779980000</v>
      </c>
      <c r="G116">
        <v>1335.49</v>
      </c>
      <c r="H116" s="77">
        <f t="shared" si="7"/>
        <v>-1.6894378846323721E-2</v>
      </c>
      <c r="I116" s="77">
        <f t="shared" si="5"/>
        <v>-1.7038716841375152E-2</v>
      </c>
      <c r="J116" s="77"/>
      <c r="K116">
        <f t="shared" si="6"/>
        <v>0</v>
      </c>
    </row>
    <row r="117" spans="1:11" x14ac:dyDescent="0.3">
      <c r="A117" s="1">
        <v>39611</v>
      </c>
      <c r="B117">
        <v>1335.78</v>
      </c>
      <c r="C117">
        <v>1353.03</v>
      </c>
      <c r="D117">
        <v>1331.29</v>
      </c>
      <c r="E117">
        <v>1339.87</v>
      </c>
      <c r="F117">
        <v>4734240000</v>
      </c>
      <c r="G117">
        <v>1339.87</v>
      </c>
      <c r="H117" s="77">
        <f t="shared" si="7"/>
        <v>3.2796950931865965E-3</v>
      </c>
      <c r="I117" s="77">
        <f t="shared" si="5"/>
        <v>3.2743286236224397E-3</v>
      </c>
      <c r="J117" s="77"/>
      <c r="K117">
        <f t="shared" si="6"/>
        <v>0</v>
      </c>
    </row>
    <row r="118" spans="1:11" x14ac:dyDescent="0.3">
      <c r="A118" s="1">
        <v>39612</v>
      </c>
      <c r="B118">
        <v>1341.81</v>
      </c>
      <c r="C118">
        <v>1360.03</v>
      </c>
      <c r="D118">
        <v>1341.71</v>
      </c>
      <c r="E118">
        <v>1360.03</v>
      </c>
      <c r="F118">
        <v>4080420000</v>
      </c>
      <c r="G118">
        <v>1360.03</v>
      </c>
      <c r="H118" s="77">
        <f t="shared" si="7"/>
        <v>1.504623582884923E-2</v>
      </c>
      <c r="I118" s="77">
        <f t="shared" si="5"/>
        <v>1.4934163997003336E-2</v>
      </c>
      <c r="J118" s="77"/>
      <c r="K118">
        <f t="shared" si="6"/>
        <v>0</v>
      </c>
    </row>
    <row r="119" spans="1:11" x14ac:dyDescent="0.3">
      <c r="A119" s="1">
        <v>39615</v>
      </c>
      <c r="B119">
        <v>1358.85</v>
      </c>
      <c r="C119">
        <v>1364.7</v>
      </c>
      <c r="D119">
        <v>1352.07</v>
      </c>
      <c r="E119">
        <v>1360.14</v>
      </c>
      <c r="F119">
        <v>3706940000</v>
      </c>
      <c r="G119">
        <v>1360.14</v>
      </c>
      <c r="H119" s="77">
        <f t="shared" si="7"/>
        <v>8.0880568811059206E-5</v>
      </c>
      <c r="I119" s="77">
        <f t="shared" si="5"/>
        <v>8.0877298154207478E-5</v>
      </c>
      <c r="J119" s="77"/>
      <c r="K119">
        <f t="shared" si="6"/>
        <v>0</v>
      </c>
    </row>
    <row r="120" spans="1:11" x14ac:dyDescent="0.3">
      <c r="A120" s="1">
        <v>39616</v>
      </c>
      <c r="B120">
        <v>1360.71</v>
      </c>
      <c r="C120">
        <v>1366.59</v>
      </c>
      <c r="D120">
        <v>1350.54</v>
      </c>
      <c r="E120">
        <v>1350.93</v>
      </c>
      <c r="F120">
        <v>3801960000</v>
      </c>
      <c r="G120">
        <v>1350.93</v>
      </c>
      <c r="H120" s="77">
        <f t="shared" si="7"/>
        <v>-6.7713617715823293E-3</v>
      </c>
      <c r="I120" s="77">
        <f t="shared" si="5"/>
        <v>-6.7943914621569736E-3</v>
      </c>
      <c r="J120" s="77"/>
      <c r="K120">
        <f t="shared" si="6"/>
        <v>0</v>
      </c>
    </row>
    <row r="121" spans="1:11" x14ac:dyDescent="0.3">
      <c r="A121" s="1">
        <v>39617</v>
      </c>
      <c r="B121">
        <v>1349.59</v>
      </c>
      <c r="C121">
        <v>1349.59</v>
      </c>
      <c r="D121">
        <v>1333.4</v>
      </c>
      <c r="E121">
        <v>1337.81</v>
      </c>
      <c r="F121">
        <v>4573570000</v>
      </c>
      <c r="G121">
        <v>1337.81</v>
      </c>
      <c r="H121" s="77">
        <f t="shared" si="7"/>
        <v>-9.7118281480166324E-3</v>
      </c>
      <c r="I121" s="77">
        <f t="shared" si="5"/>
        <v>-9.7592955310740366E-3</v>
      </c>
      <c r="J121" s="77"/>
      <c r="K121">
        <f t="shared" si="6"/>
        <v>0</v>
      </c>
    </row>
    <row r="122" spans="1:11" x14ac:dyDescent="0.3">
      <c r="A122" s="1">
        <v>39618</v>
      </c>
      <c r="B122">
        <v>1336.89</v>
      </c>
      <c r="C122">
        <v>1347.66</v>
      </c>
      <c r="D122">
        <v>1330.5</v>
      </c>
      <c r="E122">
        <v>1342.83</v>
      </c>
      <c r="F122">
        <v>4811670000</v>
      </c>
      <c r="G122">
        <v>1342.83</v>
      </c>
      <c r="H122" s="77">
        <f t="shared" si="7"/>
        <v>3.7524013125929123E-3</v>
      </c>
      <c r="I122" s="77">
        <f t="shared" si="5"/>
        <v>3.7453786172857214E-3</v>
      </c>
      <c r="J122" s="77"/>
      <c r="K122">
        <f t="shared" si="6"/>
        <v>0</v>
      </c>
    </row>
    <row r="123" spans="1:11" x14ac:dyDescent="0.3">
      <c r="A123" s="1">
        <v>39619</v>
      </c>
      <c r="B123">
        <v>1341.02</v>
      </c>
      <c r="C123">
        <v>1341.02</v>
      </c>
      <c r="D123">
        <v>1314.46</v>
      </c>
      <c r="E123">
        <v>1317.93</v>
      </c>
      <c r="F123">
        <v>5324900000</v>
      </c>
      <c r="G123">
        <v>1317.93</v>
      </c>
      <c r="H123" s="77">
        <f t="shared" si="7"/>
        <v>-1.8542927995352954E-2</v>
      </c>
      <c r="I123" s="77">
        <f t="shared" si="5"/>
        <v>-1.8717003354418071E-2</v>
      </c>
      <c r="J123" s="77"/>
      <c r="K123">
        <f t="shared" si="6"/>
        <v>0</v>
      </c>
    </row>
    <row r="124" spans="1:11" x14ac:dyDescent="0.3">
      <c r="A124" s="1">
        <v>39622</v>
      </c>
      <c r="B124">
        <v>1319.77</v>
      </c>
      <c r="C124">
        <v>1323.78</v>
      </c>
      <c r="D124">
        <v>1315.31</v>
      </c>
      <c r="E124">
        <v>1318</v>
      </c>
      <c r="F124">
        <v>4186370000</v>
      </c>
      <c r="G124">
        <v>1318</v>
      </c>
      <c r="H124" s="77">
        <f t="shared" si="7"/>
        <v>5.3113594803866349E-5</v>
      </c>
      <c r="I124" s="77">
        <f t="shared" si="5"/>
        <v>5.3112184326833306E-5</v>
      </c>
      <c r="J124" s="77"/>
      <c r="K124">
        <f t="shared" si="6"/>
        <v>0</v>
      </c>
    </row>
    <row r="125" spans="1:11" x14ac:dyDescent="0.3">
      <c r="A125" s="1">
        <v>39623</v>
      </c>
      <c r="B125">
        <v>1317.23</v>
      </c>
      <c r="C125">
        <v>1326.02</v>
      </c>
      <c r="D125">
        <v>1304.42</v>
      </c>
      <c r="E125">
        <v>1314.29</v>
      </c>
      <c r="F125">
        <v>4705050000</v>
      </c>
      <c r="G125">
        <v>1314.29</v>
      </c>
      <c r="H125" s="77">
        <f t="shared" si="7"/>
        <v>-2.8148710166919777E-3</v>
      </c>
      <c r="I125" s="77">
        <f t="shared" si="5"/>
        <v>-2.8188402163855826E-3</v>
      </c>
      <c r="J125" s="77"/>
      <c r="K125">
        <f t="shared" si="6"/>
        <v>0</v>
      </c>
    </row>
    <row r="126" spans="1:11" x14ac:dyDescent="0.3">
      <c r="A126" s="1">
        <v>39624</v>
      </c>
      <c r="B126">
        <v>1314.54</v>
      </c>
      <c r="C126">
        <v>1335.63</v>
      </c>
      <c r="D126">
        <v>1314.54</v>
      </c>
      <c r="E126">
        <v>1321.97</v>
      </c>
      <c r="F126">
        <v>4825640000</v>
      </c>
      <c r="G126">
        <v>1321.97</v>
      </c>
      <c r="H126" s="77">
        <f t="shared" si="7"/>
        <v>5.843459206111401E-3</v>
      </c>
      <c r="I126" s="77">
        <f t="shared" si="5"/>
        <v>5.8264524185159599E-3</v>
      </c>
      <c r="J126" s="77"/>
      <c r="K126">
        <f t="shared" si="6"/>
        <v>0</v>
      </c>
    </row>
    <row r="127" spans="1:11" x14ac:dyDescent="0.3">
      <c r="A127" s="1">
        <v>39625</v>
      </c>
      <c r="B127">
        <v>1316.29</v>
      </c>
      <c r="C127">
        <v>1316.29</v>
      </c>
      <c r="D127">
        <v>1283.1500000000001</v>
      </c>
      <c r="E127">
        <v>1283.1500000000001</v>
      </c>
      <c r="F127">
        <v>5231280000</v>
      </c>
      <c r="G127">
        <v>1283.1500000000001</v>
      </c>
      <c r="H127" s="77">
        <f t="shared" si="7"/>
        <v>-2.9365265475010727E-2</v>
      </c>
      <c r="I127" s="77">
        <f t="shared" si="5"/>
        <v>-2.9805055998773238E-2</v>
      </c>
      <c r="J127" s="77"/>
      <c r="K127">
        <f t="shared" si="6"/>
        <v>0</v>
      </c>
    </row>
    <row r="128" spans="1:11" x14ac:dyDescent="0.3">
      <c r="A128" s="1">
        <v>39626</v>
      </c>
      <c r="B128">
        <v>1283.5999999999999</v>
      </c>
      <c r="C128">
        <v>1289.45</v>
      </c>
      <c r="D128">
        <v>1272</v>
      </c>
      <c r="E128">
        <v>1278.3800000000001</v>
      </c>
      <c r="F128">
        <v>6208260000</v>
      </c>
      <c r="G128">
        <v>1278.3800000000001</v>
      </c>
      <c r="H128" s="77">
        <f t="shared" si="7"/>
        <v>-3.7174141760510926E-3</v>
      </c>
      <c r="I128" s="77">
        <f t="shared" si="5"/>
        <v>-3.724340931871223E-3</v>
      </c>
      <c r="J128" s="77"/>
      <c r="K128">
        <f t="shared" si="6"/>
        <v>0</v>
      </c>
    </row>
    <row r="129" spans="1:11" x14ac:dyDescent="0.3">
      <c r="A129" s="1">
        <v>39629</v>
      </c>
      <c r="B129">
        <v>1278.06</v>
      </c>
      <c r="C129">
        <v>1290.31</v>
      </c>
      <c r="D129">
        <v>1274.8599999999999</v>
      </c>
      <c r="E129">
        <v>1280</v>
      </c>
      <c r="F129">
        <v>5032330000</v>
      </c>
      <c r="G129">
        <v>1280</v>
      </c>
      <c r="H129" s="77">
        <f t="shared" si="7"/>
        <v>1.2672288364961037E-3</v>
      </c>
      <c r="I129" s="77">
        <f t="shared" si="5"/>
        <v>1.2664265797244986E-3</v>
      </c>
      <c r="J129" s="77"/>
      <c r="K129">
        <f t="shared" si="6"/>
        <v>6</v>
      </c>
    </row>
    <row r="130" spans="1:11" x14ac:dyDescent="0.3">
      <c r="A130" s="1">
        <v>39630</v>
      </c>
      <c r="B130">
        <v>1276.69</v>
      </c>
      <c r="C130">
        <v>1285.31</v>
      </c>
      <c r="D130">
        <v>1260.68</v>
      </c>
      <c r="E130">
        <v>1284.9100000000001</v>
      </c>
      <c r="F130">
        <v>5846290000</v>
      </c>
      <c r="G130">
        <v>1284.9100000000001</v>
      </c>
      <c r="H130" s="77">
        <f t="shared" si="7"/>
        <v>3.8359375000001084E-3</v>
      </c>
      <c r="I130" s="77">
        <f t="shared" si="5"/>
        <v>3.828599052312572E-3</v>
      </c>
      <c r="J130" s="77"/>
      <c r="K130">
        <f t="shared" si="6"/>
        <v>0</v>
      </c>
    </row>
    <row r="131" spans="1:11" x14ac:dyDescent="0.3">
      <c r="A131" s="1">
        <v>39631</v>
      </c>
      <c r="B131">
        <v>1285.82</v>
      </c>
      <c r="C131">
        <v>1292.17</v>
      </c>
      <c r="D131">
        <v>1261.51</v>
      </c>
      <c r="E131">
        <v>1261.52</v>
      </c>
      <c r="F131">
        <v>5276090000</v>
      </c>
      <c r="G131">
        <v>1261.52</v>
      </c>
      <c r="H131" s="77">
        <f t="shared" si="7"/>
        <v>-1.820360959133327E-2</v>
      </c>
      <c r="I131" s="77">
        <f t="shared" si="5"/>
        <v>-1.837133386864391E-2</v>
      </c>
      <c r="J131" s="77"/>
      <c r="K131">
        <f t="shared" si="6"/>
        <v>0</v>
      </c>
    </row>
    <row r="132" spans="1:11" x14ac:dyDescent="0.3">
      <c r="A132" s="1">
        <v>39632</v>
      </c>
      <c r="B132">
        <v>1262.96</v>
      </c>
      <c r="C132">
        <v>1271.48</v>
      </c>
      <c r="D132">
        <v>1252.01</v>
      </c>
      <c r="E132">
        <v>1262.9000000000001</v>
      </c>
      <c r="F132">
        <v>3247590000</v>
      </c>
      <c r="G132">
        <v>1262.9000000000001</v>
      </c>
      <c r="H132" s="77">
        <f t="shared" si="7"/>
        <v>1.0939184475871055E-3</v>
      </c>
      <c r="I132" s="77">
        <f t="shared" si="5"/>
        <v>1.0933205547930325E-3</v>
      </c>
      <c r="J132" s="77"/>
      <c r="K132">
        <f t="shared" si="6"/>
        <v>0</v>
      </c>
    </row>
    <row r="133" spans="1:11" x14ac:dyDescent="0.3">
      <c r="A133" s="1">
        <v>39636</v>
      </c>
      <c r="B133">
        <v>1262.9000000000001</v>
      </c>
      <c r="C133">
        <v>1273.95</v>
      </c>
      <c r="D133">
        <v>1240.68</v>
      </c>
      <c r="E133">
        <v>1252.31</v>
      </c>
      <c r="F133">
        <v>5265420000</v>
      </c>
      <c r="G133">
        <v>1252.31</v>
      </c>
      <c r="H133" s="77">
        <f t="shared" si="7"/>
        <v>-8.3854620318316586E-3</v>
      </c>
      <c r="I133" s="77">
        <f t="shared" si="5"/>
        <v>-8.4208178069851113E-3</v>
      </c>
      <c r="J133" s="77"/>
      <c r="K133">
        <f t="shared" si="6"/>
        <v>0</v>
      </c>
    </row>
    <row r="134" spans="1:11" x14ac:dyDescent="0.3">
      <c r="A134" s="1">
        <v>39637</v>
      </c>
      <c r="B134">
        <v>1251.8399999999999</v>
      </c>
      <c r="C134">
        <v>1274.17</v>
      </c>
      <c r="D134">
        <v>1242.8399999999999</v>
      </c>
      <c r="E134">
        <v>1273.7</v>
      </c>
      <c r="F134">
        <v>6034110000</v>
      </c>
      <c r="G134">
        <v>1273.7</v>
      </c>
      <c r="H134" s="77">
        <f t="shared" si="7"/>
        <v>1.7080435355463219E-2</v>
      </c>
      <c r="I134" s="77">
        <f t="shared" ref="I134:I197" si="8">LN(1+H134)</f>
        <v>1.6936204750574474E-2</v>
      </c>
      <c r="J134" s="77"/>
      <c r="K134">
        <f t="shared" ref="K134:K197" si="9">IF(ISBLANK(A135),MONTH(A134),IF(MONTH(A135)-MONTH(A134)=1,MONTH(A134),0))</f>
        <v>0</v>
      </c>
    </row>
    <row r="135" spans="1:11" x14ac:dyDescent="0.3">
      <c r="A135" s="1">
        <v>39638</v>
      </c>
      <c r="B135">
        <v>1273.3800000000001</v>
      </c>
      <c r="C135">
        <v>1277.3599999999999</v>
      </c>
      <c r="D135">
        <v>1244.57</v>
      </c>
      <c r="E135">
        <v>1244.69</v>
      </c>
      <c r="F135">
        <v>5181000000</v>
      </c>
      <c r="G135">
        <v>1244.69</v>
      </c>
      <c r="H135" s="77">
        <f t="shared" ref="H135:H198" si="10">G135/G134-1</f>
        <v>-2.2776163931852111E-2</v>
      </c>
      <c r="I135" s="77">
        <f t="shared" si="8"/>
        <v>-2.3039547685488389E-2</v>
      </c>
      <c r="J135" s="77"/>
      <c r="K135">
        <f t="shared" si="9"/>
        <v>0</v>
      </c>
    </row>
    <row r="136" spans="1:11" x14ac:dyDescent="0.3">
      <c r="A136" s="1">
        <v>39639</v>
      </c>
      <c r="B136">
        <v>1245.25</v>
      </c>
      <c r="C136">
        <v>1257.6500000000001</v>
      </c>
      <c r="D136">
        <v>1236.76</v>
      </c>
      <c r="E136">
        <v>1253.3900000000001</v>
      </c>
      <c r="F136">
        <v>5840430000</v>
      </c>
      <c r="G136">
        <v>1253.3900000000001</v>
      </c>
      <c r="H136" s="77">
        <f t="shared" si="10"/>
        <v>6.9896922125187722E-3</v>
      </c>
      <c r="I136" s="77">
        <f t="shared" si="8"/>
        <v>6.9653775494962081E-3</v>
      </c>
      <c r="J136" s="77"/>
      <c r="K136">
        <f t="shared" si="9"/>
        <v>0</v>
      </c>
    </row>
    <row r="137" spans="1:11" x14ac:dyDescent="0.3">
      <c r="A137" s="1">
        <v>39640</v>
      </c>
      <c r="B137">
        <v>1248.6600000000001</v>
      </c>
      <c r="C137">
        <v>1257.27</v>
      </c>
      <c r="D137">
        <v>1225.3499999999999</v>
      </c>
      <c r="E137">
        <v>1239.49</v>
      </c>
      <c r="F137">
        <v>6742200000</v>
      </c>
      <c r="G137">
        <v>1239.49</v>
      </c>
      <c r="H137" s="77">
        <f t="shared" si="10"/>
        <v>-1.1089924125771033E-2</v>
      </c>
      <c r="I137" s="77">
        <f t="shared" si="8"/>
        <v>-1.1151875786283015E-2</v>
      </c>
      <c r="J137" s="77"/>
      <c r="K137">
        <f t="shared" si="9"/>
        <v>0</v>
      </c>
    </row>
    <row r="138" spans="1:11" x14ac:dyDescent="0.3">
      <c r="A138" s="1">
        <v>39643</v>
      </c>
      <c r="B138">
        <v>1241.6099999999999</v>
      </c>
      <c r="C138">
        <v>1253.5</v>
      </c>
      <c r="D138">
        <v>1225.01</v>
      </c>
      <c r="E138">
        <v>1228.3</v>
      </c>
      <c r="F138">
        <v>5434860000</v>
      </c>
      <c r="G138">
        <v>1228.3</v>
      </c>
      <c r="H138" s="77">
        <f t="shared" si="10"/>
        <v>-9.0279066390209772E-3</v>
      </c>
      <c r="I138" s="77">
        <f t="shared" si="8"/>
        <v>-9.0689051283901756E-3</v>
      </c>
      <c r="J138" s="77"/>
      <c r="K138">
        <f t="shared" si="9"/>
        <v>0</v>
      </c>
    </row>
    <row r="139" spans="1:11" x14ac:dyDescent="0.3">
      <c r="A139" s="1">
        <v>39644</v>
      </c>
      <c r="B139">
        <v>1226.83</v>
      </c>
      <c r="C139">
        <v>1234.3499999999999</v>
      </c>
      <c r="D139">
        <v>1200.44</v>
      </c>
      <c r="E139">
        <v>1214.9100000000001</v>
      </c>
      <c r="F139">
        <v>7363640000</v>
      </c>
      <c r="G139">
        <v>1214.9100000000001</v>
      </c>
      <c r="H139" s="77">
        <f t="shared" si="10"/>
        <v>-1.0901245624033162E-2</v>
      </c>
      <c r="I139" s="77">
        <f t="shared" si="8"/>
        <v>-1.0961099588093584E-2</v>
      </c>
      <c r="J139" s="77"/>
      <c r="K139">
        <f t="shared" si="9"/>
        <v>0</v>
      </c>
    </row>
    <row r="140" spans="1:11" x14ac:dyDescent="0.3">
      <c r="A140" s="1">
        <v>39645</v>
      </c>
      <c r="B140">
        <v>1214.6500000000001</v>
      </c>
      <c r="C140">
        <v>1245.52</v>
      </c>
      <c r="D140">
        <v>1211.3900000000001</v>
      </c>
      <c r="E140">
        <v>1245.3599999999999</v>
      </c>
      <c r="F140">
        <v>6738630400</v>
      </c>
      <c r="G140">
        <v>1245.3599999999999</v>
      </c>
      <c r="H140" s="77">
        <f t="shared" si="10"/>
        <v>2.5063584956910301E-2</v>
      </c>
      <c r="I140" s="77">
        <f t="shared" si="8"/>
        <v>2.4754644770638757E-2</v>
      </c>
      <c r="J140" s="77"/>
      <c r="K140">
        <f t="shared" si="9"/>
        <v>0</v>
      </c>
    </row>
    <row r="141" spans="1:11" x14ac:dyDescent="0.3">
      <c r="A141" s="1">
        <v>39646</v>
      </c>
      <c r="B141">
        <v>1246.31</v>
      </c>
      <c r="C141">
        <v>1262.31</v>
      </c>
      <c r="D141">
        <v>1241.49</v>
      </c>
      <c r="E141">
        <v>1260.32</v>
      </c>
      <c r="F141">
        <v>7365209600</v>
      </c>
      <c r="G141">
        <v>1260.32</v>
      </c>
      <c r="H141" s="77">
        <f t="shared" si="10"/>
        <v>1.2012590736815154E-2</v>
      </c>
      <c r="I141" s="77">
        <f t="shared" si="8"/>
        <v>1.1941012227420401E-2</v>
      </c>
      <c r="J141" s="77"/>
      <c r="K141">
        <f t="shared" si="9"/>
        <v>0</v>
      </c>
    </row>
    <row r="142" spans="1:11" x14ac:dyDescent="0.3">
      <c r="A142" s="1">
        <v>39647</v>
      </c>
      <c r="B142">
        <v>1258.22</v>
      </c>
      <c r="C142">
        <v>1262.23</v>
      </c>
      <c r="D142">
        <v>1251.81</v>
      </c>
      <c r="E142">
        <v>1260.68</v>
      </c>
      <c r="F142">
        <v>5653280000</v>
      </c>
      <c r="G142">
        <v>1260.68</v>
      </c>
      <c r="H142" s="77">
        <f t="shared" si="10"/>
        <v>2.8564174178002943E-4</v>
      </c>
      <c r="I142" s="77">
        <f t="shared" si="8"/>
        <v>2.8560095394465992E-4</v>
      </c>
      <c r="J142" s="77"/>
      <c r="K142">
        <f t="shared" si="9"/>
        <v>0</v>
      </c>
    </row>
    <row r="143" spans="1:11" x14ac:dyDescent="0.3">
      <c r="A143" s="1">
        <v>39650</v>
      </c>
      <c r="B143">
        <v>1261.82</v>
      </c>
      <c r="C143">
        <v>1267.74</v>
      </c>
      <c r="D143">
        <v>1255.7</v>
      </c>
      <c r="E143">
        <v>1260</v>
      </c>
      <c r="F143">
        <v>4630640000</v>
      </c>
      <c r="G143">
        <v>1260</v>
      </c>
      <c r="H143" s="77">
        <f t="shared" si="10"/>
        <v>-5.3939143954062629E-4</v>
      </c>
      <c r="I143" s="77">
        <f t="shared" si="8"/>
        <v>-5.3953696343506596E-4</v>
      </c>
      <c r="J143" s="77"/>
      <c r="K143">
        <f t="shared" si="9"/>
        <v>0</v>
      </c>
    </row>
    <row r="144" spans="1:11" x14ac:dyDescent="0.3">
      <c r="A144" s="1">
        <v>39651</v>
      </c>
      <c r="B144">
        <v>1257.08</v>
      </c>
      <c r="C144">
        <v>1277.42</v>
      </c>
      <c r="D144">
        <v>1248.83</v>
      </c>
      <c r="E144">
        <v>1277</v>
      </c>
      <c r="F144">
        <v>6180230000</v>
      </c>
      <c r="G144">
        <v>1277</v>
      </c>
      <c r="H144" s="77">
        <f t="shared" si="10"/>
        <v>1.3492063492063444E-2</v>
      </c>
      <c r="I144" s="77">
        <f t="shared" si="8"/>
        <v>1.3401856087015563E-2</v>
      </c>
      <c r="J144" s="77"/>
      <c r="K144">
        <f t="shared" si="9"/>
        <v>0</v>
      </c>
    </row>
    <row r="145" spans="1:11" x14ac:dyDescent="0.3">
      <c r="A145" s="1">
        <v>39652</v>
      </c>
      <c r="B145">
        <v>1278.8699999999999</v>
      </c>
      <c r="C145">
        <v>1291.17</v>
      </c>
      <c r="D145">
        <v>1276.06</v>
      </c>
      <c r="E145">
        <v>1282.19</v>
      </c>
      <c r="F145">
        <v>6705830000</v>
      </c>
      <c r="G145">
        <v>1282.19</v>
      </c>
      <c r="H145" s="77">
        <f t="shared" si="10"/>
        <v>4.0642129992169984E-3</v>
      </c>
      <c r="I145" s="77">
        <f t="shared" si="8"/>
        <v>4.0559763948996826E-3</v>
      </c>
      <c r="J145" s="77"/>
      <c r="K145">
        <f t="shared" si="9"/>
        <v>0</v>
      </c>
    </row>
    <row r="146" spans="1:11" x14ac:dyDescent="0.3">
      <c r="A146" s="1">
        <v>39653</v>
      </c>
      <c r="B146">
        <v>1283.22</v>
      </c>
      <c r="C146">
        <v>1283.22</v>
      </c>
      <c r="D146">
        <v>1251.48</v>
      </c>
      <c r="E146">
        <v>1252.54</v>
      </c>
      <c r="F146">
        <v>6127980000</v>
      </c>
      <c r="G146">
        <v>1252.54</v>
      </c>
      <c r="H146" s="77">
        <f t="shared" si="10"/>
        <v>-2.3124497929324139E-2</v>
      </c>
      <c r="I146" s="77">
        <f t="shared" si="8"/>
        <v>-2.339606385062188E-2</v>
      </c>
      <c r="J146" s="77"/>
      <c r="K146">
        <f t="shared" si="9"/>
        <v>0</v>
      </c>
    </row>
    <row r="147" spans="1:11" x14ac:dyDescent="0.3">
      <c r="A147" s="1">
        <v>39654</v>
      </c>
      <c r="B147">
        <v>1253.51</v>
      </c>
      <c r="C147">
        <v>1263.23</v>
      </c>
      <c r="D147">
        <v>1251.75</v>
      </c>
      <c r="E147">
        <v>1257.76</v>
      </c>
      <c r="F147">
        <v>4672560000</v>
      </c>
      <c r="G147">
        <v>1257.76</v>
      </c>
      <c r="H147" s="77">
        <f t="shared" si="10"/>
        <v>4.167531575837824E-3</v>
      </c>
      <c r="I147" s="77">
        <f t="shared" si="8"/>
        <v>4.1588714686291777E-3</v>
      </c>
      <c r="J147" s="77"/>
      <c r="K147">
        <f t="shared" si="9"/>
        <v>0</v>
      </c>
    </row>
    <row r="148" spans="1:11" x14ac:dyDescent="0.3">
      <c r="A148" s="1">
        <v>39657</v>
      </c>
      <c r="B148">
        <v>1257.76</v>
      </c>
      <c r="C148">
        <v>1260.0899999999999</v>
      </c>
      <c r="D148">
        <v>1234.3699999999999</v>
      </c>
      <c r="E148">
        <v>1234.3699999999999</v>
      </c>
      <c r="F148">
        <v>4282960000</v>
      </c>
      <c r="G148">
        <v>1234.3699999999999</v>
      </c>
      <c r="H148" s="77">
        <f t="shared" si="10"/>
        <v>-1.8596552601450322E-2</v>
      </c>
      <c r="I148" s="77">
        <f t="shared" si="8"/>
        <v>-1.8771642597075019E-2</v>
      </c>
      <c r="J148" s="77"/>
      <c r="K148">
        <f t="shared" si="9"/>
        <v>0</v>
      </c>
    </row>
    <row r="149" spans="1:11" x14ac:dyDescent="0.3">
      <c r="A149" s="1">
        <v>39658</v>
      </c>
      <c r="B149">
        <v>1236.3800000000001</v>
      </c>
      <c r="C149">
        <v>1263.2</v>
      </c>
      <c r="D149">
        <v>1236.3800000000001</v>
      </c>
      <c r="E149">
        <v>1263.2</v>
      </c>
      <c r="F149">
        <v>5414240000</v>
      </c>
      <c r="G149">
        <v>1263.2</v>
      </c>
      <c r="H149" s="77">
        <f t="shared" si="10"/>
        <v>2.3356043973849161E-2</v>
      </c>
      <c r="I149" s="77">
        <f t="shared" si="8"/>
        <v>2.3087465493061024E-2</v>
      </c>
      <c r="J149" s="77"/>
      <c r="K149">
        <f t="shared" si="9"/>
        <v>0</v>
      </c>
    </row>
    <row r="150" spans="1:11" x14ac:dyDescent="0.3">
      <c r="A150" s="1">
        <v>39659</v>
      </c>
      <c r="B150">
        <v>1264.52</v>
      </c>
      <c r="C150">
        <v>1284.33</v>
      </c>
      <c r="D150">
        <v>1264.52</v>
      </c>
      <c r="E150">
        <v>1284.26</v>
      </c>
      <c r="F150">
        <v>5631330000</v>
      </c>
      <c r="G150">
        <v>1284.26</v>
      </c>
      <c r="H150" s="77">
        <f t="shared" si="10"/>
        <v>1.6671944268524364E-2</v>
      </c>
      <c r="I150" s="77">
        <f t="shared" si="8"/>
        <v>1.6534493021531392E-2</v>
      </c>
      <c r="J150" s="77"/>
      <c r="K150">
        <f t="shared" si="9"/>
        <v>0</v>
      </c>
    </row>
    <row r="151" spans="1:11" x14ac:dyDescent="0.3">
      <c r="A151" s="1">
        <v>39660</v>
      </c>
      <c r="B151">
        <v>1281.3699999999999</v>
      </c>
      <c r="C151">
        <v>1284.93</v>
      </c>
      <c r="D151">
        <v>1265.97</v>
      </c>
      <c r="E151">
        <v>1267.3800000000001</v>
      </c>
      <c r="F151">
        <v>5346050000</v>
      </c>
      <c r="G151">
        <v>1267.3800000000001</v>
      </c>
      <c r="H151" s="77">
        <f t="shared" si="10"/>
        <v>-1.3143755937271129E-2</v>
      </c>
      <c r="I151" s="77">
        <f t="shared" si="8"/>
        <v>-1.3230899535757073E-2</v>
      </c>
      <c r="J151" s="77"/>
      <c r="K151">
        <f t="shared" si="9"/>
        <v>7</v>
      </c>
    </row>
    <row r="152" spans="1:11" x14ac:dyDescent="0.3">
      <c r="A152" s="1">
        <v>39661</v>
      </c>
      <c r="B152">
        <v>1269.42</v>
      </c>
      <c r="C152">
        <v>1270.52</v>
      </c>
      <c r="D152">
        <v>1254.54</v>
      </c>
      <c r="E152">
        <v>1260.31</v>
      </c>
      <c r="F152">
        <v>4684870000</v>
      </c>
      <c r="G152">
        <v>1260.31</v>
      </c>
      <c r="H152" s="77">
        <f t="shared" si="10"/>
        <v>-5.5784374063029274E-3</v>
      </c>
      <c r="I152" s="77">
        <f t="shared" si="8"/>
        <v>-5.5940549964979738E-3</v>
      </c>
      <c r="J152" s="77"/>
      <c r="K152">
        <f t="shared" si="9"/>
        <v>0</v>
      </c>
    </row>
    <row r="153" spans="1:11" x14ac:dyDescent="0.3">
      <c r="A153" s="1">
        <v>39664</v>
      </c>
      <c r="B153">
        <v>1253.27</v>
      </c>
      <c r="C153">
        <v>1260.49</v>
      </c>
      <c r="D153">
        <v>1247.45</v>
      </c>
      <c r="E153">
        <v>1249.01</v>
      </c>
      <c r="F153">
        <v>4562280000</v>
      </c>
      <c r="G153">
        <v>1249.01</v>
      </c>
      <c r="H153" s="77">
        <f t="shared" si="10"/>
        <v>-8.9660480358007E-3</v>
      </c>
      <c r="I153" s="77">
        <f t="shared" si="8"/>
        <v>-9.0064849320580162E-3</v>
      </c>
      <c r="J153" s="77"/>
      <c r="K153">
        <f t="shared" si="9"/>
        <v>0</v>
      </c>
    </row>
    <row r="154" spans="1:11" x14ac:dyDescent="0.3">
      <c r="A154" s="1">
        <v>39665</v>
      </c>
      <c r="B154">
        <v>1254.8699999999999</v>
      </c>
      <c r="C154">
        <v>1284.8800000000001</v>
      </c>
      <c r="D154">
        <v>1254.67</v>
      </c>
      <c r="E154">
        <v>1284.8800000000001</v>
      </c>
      <c r="F154">
        <v>1219310000</v>
      </c>
      <c r="G154">
        <v>1284.8800000000001</v>
      </c>
      <c r="H154" s="77">
        <f t="shared" si="10"/>
        <v>2.8718745246235189E-2</v>
      </c>
      <c r="I154" s="77">
        <f t="shared" si="8"/>
        <v>2.831409125599129E-2</v>
      </c>
      <c r="J154" s="77"/>
      <c r="K154">
        <f t="shared" si="9"/>
        <v>0</v>
      </c>
    </row>
    <row r="155" spans="1:11" x14ac:dyDescent="0.3">
      <c r="A155" s="1">
        <v>39666</v>
      </c>
      <c r="B155">
        <v>1283.99</v>
      </c>
      <c r="C155">
        <v>1291.67</v>
      </c>
      <c r="D155">
        <v>1276</v>
      </c>
      <c r="E155">
        <v>1289.19</v>
      </c>
      <c r="F155">
        <v>4873420000</v>
      </c>
      <c r="G155">
        <v>1289.19</v>
      </c>
      <c r="H155" s="77">
        <f t="shared" si="10"/>
        <v>3.3543988543676129E-3</v>
      </c>
      <c r="I155" s="77">
        <f t="shared" si="8"/>
        <v>3.3487854081860544E-3</v>
      </c>
      <c r="J155" s="77"/>
      <c r="K155">
        <f t="shared" si="9"/>
        <v>0</v>
      </c>
    </row>
    <row r="156" spans="1:11" x14ac:dyDescent="0.3">
      <c r="A156" s="1">
        <v>39667</v>
      </c>
      <c r="B156">
        <v>1286.51</v>
      </c>
      <c r="C156">
        <v>1286.51</v>
      </c>
      <c r="D156">
        <v>1264.29</v>
      </c>
      <c r="E156">
        <v>1266.07</v>
      </c>
      <c r="F156">
        <v>5319380000</v>
      </c>
      <c r="G156">
        <v>1266.07</v>
      </c>
      <c r="H156" s="77">
        <f t="shared" si="10"/>
        <v>-1.7933741341462528E-2</v>
      </c>
      <c r="I156" s="77">
        <f t="shared" si="8"/>
        <v>-1.8096499728183422E-2</v>
      </c>
      <c r="J156" s="77"/>
      <c r="K156">
        <f t="shared" si="9"/>
        <v>0</v>
      </c>
    </row>
    <row r="157" spans="1:11" x14ac:dyDescent="0.3">
      <c r="A157" s="1">
        <v>39668</v>
      </c>
      <c r="B157">
        <v>1266.29</v>
      </c>
      <c r="C157">
        <v>1297.8499999999999</v>
      </c>
      <c r="D157">
        <v>1262.1099999999999</v>
      </c>
      <c r="E157">
        <v>1296.32</v>
      </c>
      <c r="F157">
        <v>4966810000</v>
      </c>
      <c r="G157">
        <v>1296.32</v>
      </c>
      <c r="H157" s="77">
        <f t="shared" si="10"/>
        <v>2.3892833729572516E-2</v>
      </c>
      <c r="I157" s="77">
        <f t="shared" si="8"/>
        <v>2.3611866579681028E-2</v>
      </c>
      <c r="J157" s="77"/>
      <c r="K157">
        <f t="shared" si="9"/>
        <v>0</v>
      </c>
    </row>
    <row r="158" spans="1:11" x14ac:dyDescent="0.3">
      <c r="A158" s="1">
        <v>39671</v>
      </c>
      <c r="B158">
        <v>1294.42</v>
      </c>
      <c r="C158">
        <v>1313.15</v>
      </c>
      <c r="D158">
        <v>1291.4100000000001</v>
      </c>
      <c r="E158">
        <v>1305.32</v>
      </c>
      <c r="F158">
        <v>5067310000</v>
      </c>
      <c r="G158">
        <v>1305.32</v>
      </c>
      <c r="H158" s="77">
        <f t="shared" si="10"/>
        <v>6.9427301900766292E-3</v>
      </c>
      <c r="I158" s="77">
        <f t="shared" si="8"/>
        <v>6.9187404112007432E-3</v>
      </c>
      <c r="J158" s="77"/>
      <c r="K158">
        <f t="shared" si="9"/>
        <v>0</v>
      </c>
    </row>
    <row r="159" spans="1:11" x14ac:dyDescent="0.3">
      <c r="A159" s="1">
        <v>39672</v>
      </c>
      <c r="B159">
        <v>1304.79</v>
      </c>
      <c r="C159">
        <v>1304.79</v>
      </c>
      <c r="D159">
        <v>1285.6400000000001</v>
      </c>
      <c r="E159">
        <v>1289.5899999999999</v>
      </c>
      <c r="F159">
        <v>4711290000</v>
      </c>
      <c r="G159">
        <v>1289.5899999999999</v>
      </c>
      <c r="H159" s="77">
        <f t="shared" si="10"/>
        <v>-1.2050684889528984E-2</v>
      </c>
      <c r="I159" s="77">
        <f t="shared" si="8"/>
        <v>-1.2123883045659341E-2</v>
      </c>
      <c r="J159" s="77"/>
      <c r="K159">
        <f t="shared" si="9"/>
        <v>0</v>
      </c>
    </row>
    <row r="160" spans="1:11" x14ac:dyDescent="0.3">
      <c r="A160" s="1">
        <v>39673</v>
      </c>
      <c r="B160">
        <v>1288.6400000000001</v>
      </c>
      <c r="C160">
        <v>1294.03</v>
      </c>
      <c r="D160">
        <v>1274.8599999999999</v>
      </c>
      <c r="E160">
        <v>1285.83</v>
      </c>
      <c r="F160">
        <v>4787600000</v>
      </c>
      <c r="G160">
        <v>1285.83</v>
      </c>
      <c r="H160" s="77">
        <f t="shared" si="10"/>
        <v>-2.9156553633324922E-3</v>
      </c>
      <c r="I160" s="77">
        <f t="shared" si="8"/>
        <v>-2.9199141665808611E-3</v>
      </c>
      <c r="J160" s="77"/>
      <c r="K160">
        <f t="shared" si="9"/>
        <v>0</v>
      </c>
    </row>
    <row r="161" spans="1:11" x14ac:dyDescent="0.3">
      <c r="A161" s="1">
        <v>39674</v>
      </c>
      <c r="B161">
        <v>1282.1099999999999</v>
      </c>
      <c r="C161">
        <v>1300.1099999999999</v>
      </c>
      <c r="D161">
        <v>1276.8399999999999</v>
      </c>
      <c r="E161">
        <v>1292.93</v>
      </c>
      <c r="F161">
        <v>4064000000</v>
      </c>
      <c r="G161">
        <v>1292.93</v>
      </c>
      <c r="H161" s="77">
        <f t="shared" si="10"/>
        <v>5.5217252669483852E-3</v>
      </c>
      <c r="I161" s="77">
        <f t="shared" si="8"/>
        <v>5.5065364287288287E-3</v>
      </c>
      <c r="J161" s="77"/>
      <c r="K161">
        <f t="shared" si="9"/>
        <v>0</v>
      </c>
    </row>
    <row r="162" spans="1:11" x14ac:dyDescent="0.3">
      <c r="A162" s="1">
        <v>39675</v>
      </c>
      <c r="B162">
        <v>1293.8499999999999</v>
      </c>
      <c r="C162">
        <v>1302.05</v>
      </c>
      <c r="D162">
        <v>1290.74</v>
      </c>
      <c r="E162">
        <v>1298.2</v>
      </c>
      <c r="F162">
        <v>4041820000</v>
      </c>
      <c r="G162">
        <v>1298.2</v>
      </c>
      <c r="H162" s="77">
        <f t="shared" si="10"/>
        <v>4.0760133959301115E-3</v>
      </c>
      <c r="I162" s="77">
        <f t="shared" si="8"/>
        <v>4.0677289573533828E-3</v>
      </c>
      <c r="J162" s="77"/>
      <c r="K162">
        <f t="shared" si="9"/>
        <v>0</v>
      </c>
    </row>
    <row r="163" spans="1:11" x14ac:dyDescent="0.3">
      <c r="A163" s="1">
        <v>39678</v>
      </c>
      <c r="B163">
        <v>1298.1400000000001</v>
      </c>
      <c r="C163">
        <v>1300.22</v>
      </c>
      <c r="D163">
        <v>1274.51</v>
      </c>
      <c r="E163">
        <v>1278.5999999999999</v>
      </c>
      <c r="F163">
        <v>3829290000</v>
      </c>
      <c r="G163">
        <v>1278.5999999999999</v>
      </c>
      <c r="H163" s="77">
        <f t="shared" si="10"/>
        <v>-1.5097827761516025E-2</v>
      </c>
      <c r="I163" s="77">
        <f t="shared" si="8"/>
        <v>-1.5212960266741826E-2</v>
      </c>
      <c r="J163" s="77"/>
      <c r="K163">
        <f t="shared" si="9"/>
        <v>0</v>
      </c>
    </row>
    <row r="164" spans="1:11" x14ac:dyDescent="0.3">
      <c r="A164" s="1">
        <v>39679</v>
      </c>
      <c r="B164">
        <v>1276.6500000000001</v>
      </c>
      <c r="C164">
        <v>1276.6500000000001</v>
      </c>
      <c r="D164">
        <v>1263.1099999999999</v>
      </c>
      <c r="E164">
        <v>1266.69</v>
      </c>
      <c r="F164">
        <v>4159760000</v>
      </c>
      <c r="G164">
        <v>1266.69</v>
      </c>
      <c r="H164" s="77">
        <f t="shared" si="10"/>
        <v>-9.3148756452369197E-3</v>
      </c>
      <c r="I164" s="77">
        <f t="shared" si="8"/>
        <v>-9.3585304032928786E-3</v>
      </c>
      <c r="J164" s="77"/>
      <c r="K164">
        <f t="shared" si="9"/>
        <v>0</v>
      </c>
    </row>
    <row r="165" spans="1:11" x14ac:dyDescent="0.3">
      <c r="A165" s="1">
        <v>39680</v>
      </c>
      <c r="B165">
        <v>1267.3399999999999</v>
      </c>
      <c r="C165">
        <v>1276.01</v>
      </c>
      <c r="D165">
        <v>1261.1600000000001</v>
      </c>
      <c r="E165">
        <v>1274.54</v>
      </c>
      <c r="F165">
        <v>4555030000</v>
      </c>
      <c r="G165">
        <v>1274.54</v>
      </c>
      <c r="H165" s="77">
        <f t="shared" si="10"/>
        <v>6.1972542611057335E-3</v>
      </c>
      <c r="I165" s="77">
        <f t="shared" si="8"/>
        <v>6.1781302511489085E-3</v>
      </c>
      <c r="J165" s="77"/>
      <c r="K165">
        <f t="shared" si="9"/>
        <v>0</v>
      </c>
    </row>
    <row r="166" spans="1:11" x14ac:dyDescent="0.3">
      <c r="A166" s="1">
        <v>39681</v>
      </c>
      <c r="B166">
        <v>1271.07</v>
      </c>
      <c r="C166">
        <v>1281.4000000000001</v>
      </c>
      <c r="D166">
        <v>1265.22</v>
      </c>
      <c r="E166">
        <v>1277.72</v>
      </c>
      <c r="F166">
        <v>4032590000</v>
      </c>
      <c r="G166">
        <v>1277.72</v>
      </c>
      <c r="H166" s="77">
        <f t="shared" si="10"/>
        <v>2.4950178103473331E-3</v>
      </c>
      <c r="I166" s="77">
        <f t="shared" si="8"/>
        <v>2.4919104209983069E-3</v>
      </c>
      <c r="J166" s="77"/>
      <c r="K166">
        <f t="shared" si="9"/>
        <v>0</v>
      </c>
    </row>
    <row r="167" spans="1:11" x14ac:dyDescent="0.3">
      <c r="A167" s="1">
        <v>39682</v>
      </c>
      <c r="B167">
        <v>1277.5899999999999</v>
      </c>
      <c r="C167">
        <v>1293.0899999999999</v>
      </c>
      <c r="D167">
        <v>1277.5899999999999</v>
      </c>
      <c r="E167">
        <v>1292.2</v>
      </c>
      <c r="F167">
        <v>3741070000</v>
      </c>
      <c r="G167">
        <v>1292.2</v>
      </c>
      <c r="H167" s="77">
        <f t="shared" si="10"/>
        <v>1.1332686347556686E-2</v>
      </c>
      <c r="I167" s="77">
        <f t="shared" si="8"/>
        <v>1.1268952522584542E-2</v>
      </c>
      <c r="J167" s="77"/>
      <c r="K167">
        <f t="shared" si="9"/>
        <v>0</v>
      </c>
    </row>
    <row r="168" spans="1:11" x14ac:dyDescent="0.3">
      <c r="A168" s="1">
        <v>39685</v>
      </c>
      <c r="B168">
        <v>1290.47</v>
      </c>
      <c r="C168">
        <v>1290.47</v>
      </c>
      <c r="D168">
        <v>1264.8699999999999</v>
      </c>
      <c r="E168">
        <v>1266.8399999999999</v>
      </c>
      <c r="F168">
        <v>3420600000</v>
      </c>
      <c r="G168">
        <v>1266.8399999999999</v>
      </c>
      <c r="H168" s="77">
        <f t="shared" si="10"/>
        <v>-1.9625444977557804E-2</v>
      </c>
      <c r="I168" s="77">
        <f t="shared" si="8"/>
        <v>-1.9820581334461455E-2</v>
      </c>
      <c r="J168" s="77"/>
      <c r="K168">
        <f t="shared" si="9"/>
        <v>0</v>
      </c>
    </row>
    <row r="169" spans="1:11" x14ac:dyDescent="0.3">
      <c r="A169" s="1">
        <v>39686</v>
      </c>
      <c r="B169">
        <v>1267.03</v>
      </c>
      <c r="C169">
        <v>1275.6500000000001</v>
      </c>
      <c r="D169">
        <v>1263.21</v>
      </c>
      <c r="E169">
        <v>1271.51</v>
      </c>
      <c r="F169">
        <v>3587570000</v>
      </c>
      <c r="G169">
        <v>1271.51</v>
      </c>
      <c r="H169" s="77">
        <f t="shared" si="10"/>
        <v>3.6863376590572372E-3</v>
      </c>
      <c r="I169" s="77">
        <f t="shared" si="8"/>
        <v>3.6795597683445406E-3</v>
      </c>
      <c r="J169" s="77"/>
      <c r="K169">
        <f t="shared" si="9"/>
        <v>0</v>
      </c>
    </row>
    <row r="170" spans="1:11" x14ac:dyDescent="0.3">
      <c r="A170" s="1">
        <v>39687</v>
      </c>
      <c r="B170">
        <v>1271.29</v>
      </c>
      <c r="C170">
        <v>1285.05</v>
      </c>
      <c r="D170">
        <v>1270.03</v>
      </c>
      <c r="E170">
        <v>1281.6600000000001</v>
      </c>
      <c r="F170">
        <v>3499610000</v>
      </c>
      <c r="G170">
        <v>1281.6600000000001</v>
      </c>
      <c r="H170" s="77">
        <f t="shared" si="10"/>
        <v>7.9826348200171537E-3</v>
      </c>
      <c r="I170" s="77">
        <f t="shared" si="8"/>
        <v>7.9509421396900901E-3</v>
      </c>
      <c r="J170" s="77"/>
      <c r="K170">
        <f t="shared" si="9"/>
        <v>0</v>
      </c>
    </row>
    <row r="171" spans="1:11" x14ac:dyDescent="0.3">
      <c r="A171" s="1">
        <v>39688</v>
      </c>
      <c r="B171">
        <v>1283.79</v>
      </c>
      <c r="C171">
        <v>1300.68</v>
      </c>
      <c r="D171">
        <v>1283.79</v>
      </c>
      <c r="E171">
        <v>1300.68</v>
      </c>
      <c r="F171">
        <v>3854280000</v>
      </c>
      <c r="G171">
        <v>1300.68</v>
      </c>
      <c r="H171" s="77">
        <f t="shared" si="10"/>
        <v>1.484012920743405E-2</v>
      </c>
      <c r="I171" s="77">
        <f t="shared" si="8"/>
        <v>1.4731091918020444E-2</v>
      </c>
      <c r="J171" s="77"/>
      <c r="K171">
        <f t="shared" si="9"/>
        <v>0</v>
      </c>
    </row>
    <row r="172" spans="1:11" x14ac:dyDescent="0.3">
      <c r="A172" s="1">
        <v>39689</v>
      </c>
      <c r="B172">
        <v>1296.49</v>
      </c>
      <c r="C172">
        <v>1297.5899999999999</v>
      </c>
      <c r="D172">
        <v>1282.74</v>
      </c>
      <c r="E172">
        <v>1282.83</v>
      </c>
      <c r="F172">
        <v>3288120000</v>
      </c>
      <c r="G172">
        <v>1282.83</v>
      </c>
      <c r="H172" s="77">
        <f t="shared" si="10"/>
        <v>-1.3723590737153013E-2</v>
      </c>
      <c r="I172" s="77">
        <f t="shared" si="8"/>
        <v>-1.3818629727739336E-2</v>
      </c>
      <c r="J172" s="77"/>
      <c r="K172">
        <f t="shared" si="9"/>
        <v>8</v>
      </c>
    </row>
    <row r="173" spans="1:11" x14ac:dyDescent="0.3">
      <c r="A173" s="1">
        <v>39693</v>
      </c>
      <c r="B173">
        <v>1287.83</v>
      </c>
      <c r="C173">
        <v>1303.04</v>
      </c>
      <c r="D173">
        <v>1272.2</v>
      </c>
      <c r="E173">
        <v>1277.58</v>
      </c>
      <c r="F173">
        <v>4783560000</v>
      </c>
      <c r="G173">
        <v>1277.58</v>
      </c>
      <c r="H173" s="77">
        <f t="shared" si="10"/>
        <v>-4.0925142068707343E-3</v>
      </c>
      <c r="I173" s="77">
        <f t="shared" si="8"/>
        <v>-4.100911461557449E-3</v>
      </c>
      <c r="J173" s="77"/>
      <c r="K173">
        <f t="shared" si="9"/>
        <v>0</v>
      </c>
    </row>
    <row r="174" spans="1:11" x14ac:dyDescent="0.3">
      <c r="A174" s="1">
        <v>39694</v>
      </c>
      <c r="B174">
        <v>1276.6099999999999</v>
      </c>
      <c r="C174">
        <v>1280.5999999999999</v>
      </c>
      <c r="D174">
        <v>1265.5899999999999</v>
      </c>
      <c r="E174">
        <v>1274.98</v>
      </c>
      <c r="F174">
        <v>5056980000</v>
      </c>
      <c r="G174">
        <v>1274.98</v>
      </c>
      <c r="H174" s="77">
        <f t="shared" si="10"/>
        <v>-2.0350976064120729E-3</v>
      </c>
      <c r="I174" s="77">
        <f t="shared" si="8"/>
        <v>-2.0371712313763252E-3</v>
      </c>
      <c r="J174" s="77"/>
      <c r="K174">
        <f t="shared" si="9"/>
        <v>0</v>
      </c>
    </row>
    <row r="175" spans="1:11" x14ac:dyDescent="0.3">
      <c r="A175" s="1">
        <v>39695</v>
      </c>
      <c r="B175">
        <v>1271.8</v>
      </c>
      <c r="C175">
        <v>1271.8</v>
      </c>
      <c r="D175">
        <v>1232.83</v>
      </c>
      <c r="E175">
        <v>1236.83</v>
      </c>
      <c r="F175">
        <v>5212500000</v>
      </c>
      <c r="G175">
        <v>1236.83</v>
      </c>
      <c r="H175" s="77">
        <f t="shared" si="10"/>
        <v>-2.9922037992752948E-2</v>
      </c>
      <c r="I175" s="77">
        <f t="shared" si="8"/>
        <v>-3.0378837511113921E-2</v>
      </c>
      <c r="J175" s="77"/>
      <c r="K175">
        <f t="shared" si="9"/>
        <v>0</v>
      </c>
    </row>
    <row r="176" spans="1:11" x14ac:dyDescent="0.3">
      <c r="A176" s="1">
        <v>39696</v>
      </c>
      <c r="B176">
        <v>1233.21</v>
      </c>
      <c r="C176">
        <v>1244.94</v>
      </c>
      <c r="D176">
        <v>1217.23</v>
      </c>
      <c r="E176">
        <v>1242.31</v>
      </c>
      <c r="F176">
        <v>5017080000</v>
      </c>
      <c r="G176">
        <v>1242.31</v>
      </c>
      <c r="H176" s="77">
        <f t="shared" si="10"/>
        <v>4.4306816619907874E-3</v>
      </c>
      <c r="I176" s="77">
        <f t="shared" si="8"/>
        <v>4.420895088807897E-3</v>
      </c>
      <c r="J176" s="77"/>
      <c r="K176">
        <f t="shared" si="9"/>
        <v>0</v>
      </c>
    </row>
    <row r="177" spans="1:11" x14ac:dyDescent="0.3">
      <c r="A177" s="1">
        <v>39699</v>
      </c>
      <c r="B177">
        <v>1249.5</v>
      </c>
      <c r="C177">
        <v>1274.42</v>
      </c>
      <c r="D177">
        <v>1247.1199999999999</v>
      </c>
      <c r="E177">
        <v>1267.79</v>
      </c>
      <c r="F177">
        <v>7351340000</v>
      </c>
      <c r="G177">
        <v>1267.79</v>
      </c>
      <c r="H177" s="77">
        <f t="shared" si="10"/>
        <v>2.0510178618863284E-2</v>
      </c>
      <c r="I177" s="77">
        <f t="shared" si="8"/>
        <v>2.0302677366833565E-2</v>
      </c>
      <c r="J177" s="77"/>
      <c r="K177">
        <f t="shared" si="9"/>
        <v>0</v>
      </c>
    </row>
    <row r="178" spans="1:11" x14ac:dyDescent="0.3">
      <c r="A178" s="1">
        <v>39700</v>
      </c>
      <c r="B178">
        <v>1267.98</v>
      </c>
      <c r="C178">
        <v>1268.6600000000001</v>
      </c>
      <c r="D178">
        <v>1224.51</v>
      </c>
      <c r="E178">
        <v>1224.51</v>
      </c>
      <c r="F178">
        <v>7380630400</v>
      </c>
      <c r="G178">
        <v>1224.51</v>
      </c>
      <c r="H178" s="77">
        <f t="shared" si="10"/>
        <v>-3.4138145907445239E-2</v>
      </c>
      <c r="I178" s="77">
        <f t="shared" si="8"/>
        <v>-3.4734463182025777E-2</v>
      </c>
      <c r="J178" s="77"/>
      <c r="K178">
        <f t="shared" si="9"/>
        <v>0</v>
      </c>
    </row>
    <row r="179" spans="1:11" x14ac:dyDescent="0.3">
      <c r="A179" s="1">
        <v>39701</v>
      </c>
      <c r="B179">
        <v>1227.5</v>
      </c>
      <c r="C179">
        <v>1243.9000000000001</v>
      </c>
      <c r="D179">
        <v>1221.5999999999999</v>
      </c>
      <c r="E179">
        <v>1232.04</v>
      </c>
      <c r="F179">
        <v>6543440000</v>
      </c>
      <c r="G179">
        <v>1232.04</v>
      </c>
      <c r="H179" s="77">
        <f t="shared" si="10"/>
        <v>6.1493985349241331E-3</v>
      </c>
      <c r="I179" s="77">
        <f t="shared" si="8"/>
        <v>6.1305681413860308E-3</v>
      </c>
      <c r="J179" s="77"/>
      <c r="K179">
        <f t="shared" si="9"/>
        <v>0</v>
      </c>
    </row>
    <row r="180" spans="1:11" x14ac:dyDescent="0.3">
      <c r="A180" s="1">
        <v>39702</v>
      </c>
      <c r="B180">
        <v>1229.04</v>
      </c>
      <c r="C180">
        <v>1249.98</v>
      </c>
      <c r="D180">
        <v>1211.54</v>
      </c>
      <c r="E180">
        <v>1249.05</v>
      </c>
      <c r="F180">
        <v>6869249600</v>
      </c>
      <c r="G180">
        <v>1249.05</v>
      </c>
      <c r="H180" s="77">
        <f t="shared" si="10"/>
        <v>1.3806369923054396E-2</v>
      </c>
      <c r="I180" s="77">
        <f t="shared" si="8"/>
        <v>1.3711930251064272E-2</v>
      </c>
      <c r="J180" s="77"/>
      <c r="K180">
        <f t="shared" si="9"/>
        <v>0</v>
      </c>
    </row>
    <row r="181" spans="1:11" x14ac:dyDescent="0.3">
      <c r="A181" s="1">
        <v>39703</v>
      </c>
      <c r="B181">
        <v>1245.8800000000001</v>
      </c>
      <c r="C181">
        <v>1255.0899999999999</v>
      </c>
      <c r="D181">
        <v>1233.81</v>
      </c>
      <c r="E181">
        <v>1251.7</v>
      </c>
      <c r="F181">
        <v>6273260000</v>
      </c>
      <c r="G181">
        <v>1251.7</v>
      </c>
      <c r="H181" s="77">
        <f t="shared" si="10"/>
        <v>2.1216124254435087E-3</v>
      </c>
      <c r="I181" s="77">
        <f t="shared" si="8"/>
        <v>2.1193649840399688E-3</v>
      </c>
      <c r="J181" s="77"/>
      <c r="K181">
        <f t="shared" si="9"/>
        <v>0</v>
      </c>
    </row>
    <row r="182" spans="1:11" x14ac:dyDescent="0.3">
      <c r="A182" s="1">
        <v>39706</v>
      </c>
      <c r="B182">
        <v>1250.92</v>
      </c>
      <c r="C182">
        <v>1250.92</v>
      </c>
      <c r="D182">
        <v>1192.7</v>
      </c>
      <c r="E182">
        <v>1192.7</v>
      </c>
      <c r="F182">
        <v>8279510400</v>
      </c>
      <c r="G182">
        <v>1192.7</v>
      </c>
      <c r="H182" s="77">
        <f t="shared" si="10"/>
        <v>-4.7135895182551679E-2</v>
      </c>
      <c r="I182" s="77">
        <f t="shared" si="8"/>
        <v>-4.8282982749354428E-2</v>
      </c>
      <c r="J182" s="77"/>
      <c r="K182">
        <f t="shared" si="9"/>
        <v>0</v>
      </c>
    </row>
    <row r="183" spans="1:11" x14ac:dyDescent="0.3">
      <c r="A183" s="1">
        <v>39707</v>
      </c>
      <c r="B183">
        <v>1188.31</v>
      </c>
      <c r="C183">
        <v>1214.8399999999999</v>
      </c>
      <c r="D183">
        <v>1169.28</v>
      </c>
      <c r="E183">
        <v>1213.5999999999999</v>
      </c>
      <c r="F183">
        <v>9459830400</v>
      </c>
      <c r="G183">
        <v>1213.5999999999999</v>
      </c>
      <c r="H183" s="77">
        <f t="shared" si="10"/>
        <v>1.7523266538106652E-2</v>
      </c>
      <c r="I183" s="77">
        <f t="shared" si="8"/>
        <v>1.7371504449698993E-2</v>
      </c>
      <c r="J183" s="77"/>
      <c r="K183">
        <f t="shared" si="9"/>
        <v>0</v>
      </c>
    </row>
    <row r="184" spans="1:11" x14ac:dyDescent="0.3">
      <c r="A184" s="1">
        <v>39708</v>
      </c>
      <c r="B184">
        <v>1210.3399999999999</v>
      </c>
      <c r="C184">
        <v>1210.3399999999999</v>
      </c>
      <c r="D184">
        <v>1155.8800000000001</v>
      </c>
      <c r="E184">
        <v>1156.3900000000001</v>
      </c>
      <c r="F184">
        <v>9431870400</v>
      </c>
      <c r="G184">
        <v>1156.3900000000001</v>
      </c>
      <c r="H184" s="77">
        <f t="shared" si="10"/>
        <v>-4.7140738299274676E-2</v>
      </c>
      <c r="I184" s="77">
        <f t="shared" si="8"/>
        <v>-4.8288065456328688E-2</v>
      </c>
      <c r="J184" s="77"/>
      <c r="K184">
        <f t="shared" si="9"/>
        <v>0</v>
      </c>
    </row>
    <row r="185" spans="1:11" x14ac:dyDescent="0.3">
      <c r="A185" s="1">
        <v>39709</v>
      </c>
      <c r="B185">
        <v>1157.08</v>
      </c>
      <c r="C185">
        <v>1211.1400000000001</v>
      </c>
      <c r="D185">
        <v>1133.5</v>
      </c>
      <c r="E185">
        <v>1206.51</v>
      </c>
      <c r="F185">
        <v>10082689600</v>
      </c>
      <c r="G185">
        <v>1206.51</v>
      </c>
      <c r="H185" s="77">
        <f t="shared" si="10"/>
        <v>4.3341779157550553E-2</v>
      </c>
      <c r="I185" s="77">
        <f t="shared" si="8"/>
        <v>4.2428810890373335E-2</v>
      </c>
      <c r="J185" s="77"/>
      <c r="K185">
        <f t="shared" si="9"/>
        <v>0</v>
      </c>
    </row>
    <row r="186" spans="1:11" x14ac:dyDescent="0.3">
      <c r="A186" s="1">
        <v>39710</v>
      </c>
      <c r="B186">
        <v>1213.1099999999999</v>
      </c>
      <c r="C186">
        <v>1265.1199999999999</v>
      </c>
      <c r="D186">
        <v>1213.1099999999999</v>
      </c>
      <c r="E186">
        <v>1255.08</v>
      </c>
      <c r="F186">
        <v>9387169600</v>
      </c>
      <c r="G186">
        <v>1255.08</v>
      </c>
      <c r="H186" s="77">
        <f t="shared" si="10"/>
        <v>4.0256607902130925E-2</v>
      </c>
      <c r="I186" s="77">
        <f t="shared" si="8"/>
        <v>3.9467421085810098E-2</v>
      </c>
      <c r="J186" s="77"/>
      <c r="K186">
        <f t="shared" si="9"/>
        <v>0</v>
      </c>
    </row>
    <row r="187" spans="1:11" x14ac:dyDescent="0.3">
      <c r="A187" s="1">
        <v>39713</v>
      </c>
      <c r="B187">
        <v>1255.3699999999999</v>
      </c>
      <c r="C187">
        <v>1255.3699999999999</v>
      </c>
      <c r="D187">
        <v>1205.6099999999999</v>
      </c>
      <c r="E187">
        <v>1207.0899999999999</v>
      </c>
      <c r="F187">
        <v>5332130000</v>
      </c>
      <c r="G187">
        <v>1207.0899999999999</v>
      </c>
      <c r="H187" s="77">
        <f t="shared" si="10"/>
        <v>-3.8236606431462539E-2</v>
      </c>
      <c r="I187" s="77">
        <f t="shared" si="8"/>
        <v>-3.8986811199197322E-2</v>
      </c>
      <c r="J187" s="77"/>
      <c r="K187">
        <f t="shared" si="9"/>
        <v>0</v>
      </c>
    </row>
    <row r="188" spans="1:11" x14ac:dyDescent="0.3">
      <c r="A188" s="1">
        <v>39714</v>
      </c>
      <c r="B188">
        <v>1207.6099999999999</v>
      </c>
      <c r="C188">
        <v>1221.1500000000001</v>
      </c>
      <c r="D188">
        <v>1187.06</v>
      </c>
      <c r="E188">
        <v>1188.22</v>
      </c>
      <c r="F188">
        <v>5185730000</v>
      </c>
      <c r="G188">
        <v>1188.22</v>
      </c>
      <c r="H188" s="77">
        <f t="shared" si="10"/>
        <v>-1.5632637168727981E-2</v>
      </c>
      <c r="I188" s="77">
        <f t="shared" si="8"/>
        <v>-1.5756115391864084E-2</v>
      </c>
      <c r="J188" s="77"/>
      <c r="K188">
        <f t="shared" si="9"/>
        <v>0</v>
      </c>
    </row>
    <row r="189" spans="1:11" x14ac:dyDescent="0.3">
      <c r="A189" s="1">
        <v>39715</v>
      </c>
      <c r="B189">
        <v>1188.79</v>
      </c>
      <c r="C189">
        <v>1197.4100000000001</v>
      </c>
      <c r="D189">
        <v>1179.79</v>
      </c>
      <c r="E189">
        <v>1185.8699999999999</v>
      </c>
      <c r="F189">
        <v>4820360000</v>
      </c>
      <c r="G189">
        <v>1185.8699999999999</v>
      </c>
      <c r="H189" s="77">
        <f t="shared" si="10"/>
        <v>-1.9777482284426551E-3</v>
      </c>
      <c r="I189" s="77">
        <f t="shared" si="8"/>
        <v>-1.9797065549473961E-3</v>
      </c>
      <c r="J189" s="77"/>
      <c r="K189">
        <f t="shared" si="9"/>
        <v>0</v>
      </c>
    </row>
    <row r="190" spans="1:11" x14ac:dyDescent="0.3">
      <c r="A190" s="1">
        <v>39716</v>
      </c>
      <c r="B190">
        <v>1187.8699999999999</v>
      </c>
      <c r="C190">
        <v>1220.03</v>
      </c>
      <c r="D190">
        <v>1187.8699999999999</v>
      </c>
      <c r="E190">
        <v>1209.18</v>
      </c>
      <c r="F190">
        <v>5877640000</v>
      </c>
      <c r="G190">
        <v>1209.18</v>
      </c>
      <c r="H190" s="77">
        <f t="shared" si="10"/>
        <v>1.9656454754737096E-2</v>
      </c>
      <c r="I190" s="77">
        <f t="shared" si="8"/>
        <v>1.9465761499284553E-2</v>
      </c>
      <c r="J190" s="77"/>
      <c r="K190">
        <f t="shared" si="9"/>
        <v>0</v>
      </c>
    </row>
    <row r="191" spans="1:11" x14ac:dyDescent="0.3">
      <c r="A191" s="1">
        <v>39717</v>
      </c>
      <c r="B191">
        <v>1204.47</v>
      </c>
      <c r="C191">
        <v>1215.77</v>
      </c>
      <c r="D191">
        <v>1187.54</v>
      </c>
      <c r="E191">
        <v>1213.27</v>
      </c>
      <c r="F191">
        <v>5383610000</v>
      </c>
      <c r="G191">
        <v>1213.27</v>
      </c>
      <c r="H191" s="77">
        <f t="shared" si="10"/>
        <v>3.3824575332042084E-3</v>
      </c>
      <c r="I191" s="77">
        <f t="shared" si="8"/>
        <v>3.376749890673244E-3</v>
      </c>
      <c r="J191" s="77"/>
      <c r="K191">
        <f t="shared" si="9"/>
        <v>0</v>
      </c>
    </row>
    <row r="192" spans="1:11" x14ac:dyDescent="0.3">
      <c r="A192" s="1">
        <v>39720</v>
      </c>
      <c r="B192">
        <v>1209.07</v>
      </c>
      <c r="C192">
        <v>1209.07</v>
      </c>
      <c r="D192">
        <v>1106.42</v>
      </c>
      <c r="E192">
        <v>1106.42</v>
      </c>
      <c r="F192">
        <v>7305060000</v>
      </c>
      <c r="G192">
        <v>1106.42</v>
      </c>
      <c r="H192" s="77">
        <f t="shared" si="10"/>
        <v>-8.806778375794333E-2</v>
      </c>
      <c r="I192" s="77">
        <f t="shared" si="8"/>
        <v>-9.2189615965983504E-2</v>
      </c>
      <c r="J192" s="77"/>
      <c r="K192">
        <f t="shared" si="9"/>
        <v>0</v>
      </c>
    </row>
    <row r="193" spans="1:11" x14ac:dyDescent="0.3">
      <c r="A193" s="1">
        <v>39721</v>
      </c>
      <c r="B193">
        <v>1113.78</v>
      </c>
      <c r="C193">
        <v>1168.03</v>
      </c>
      <c r="D193">
        <v>1113.78</v>
      </c>
      <c r="E193">
        <v>1166.3599999999999</v>
      </c>
      <c r="F193">
        <v>4937680000</v>
      </c>
      <c r="G193">
        <v>1166.3599999999999</v>
      </c>
      <c r="H193" s="77">
        <f t="shared" si="10"/>
        <v>5.4174725691870984E-2</v>
      </c>
      <c r="I193" s="77">
        <f t="shared" si="8"/>
        <v>5.2758210281401645E-2</v>
      </c>
      <c r="J193" s="77"/>
      <c r="K193">
        <f t="shared" si="9"/>
        <v>9</v>
      </c>
    </row>
    <row r="194" spans="1:11" x14ac:dyDescent="0.3">
      <c r="A194" s="1">
        <v>39722</v>
      </c>
      <c r="B194">
        <v>1164.17</v>
      </c>
      <c r="C194">
        <v>1167.03</v>
      </c>
      <c r="D194">
        <v>1140.77</v>
      </c>
      <c r="E194">
        <v>1161.06</v>
      </c>
      <c r="F194">
        <v>5782130000</v>
      </c>
      <c r="G194">
        <v>1161.06</v>
      </c>
      <c r="H194" s="77">
        <f t="shared" si="10"/>
        <v>-4.5440515792721792E-3</v>
      </c>
      <c r="I194" s="77">
        <f t="shared" si="8"/>
        <v>-4.5544071644332395E-3</v>
      </c>
      <c r="J194" s="77"/>
      <c r="K194">
        <f t="shared" si="9"/>
        <v>0</v>
      </c>
    </row>
    <row r="195" spans="1:11" x14ac:dyDescent="0.3">
      <c r="A195" s="1">
        <v>39723</v>
      </c>
      <c r="B195">
        <v>1160.6400000000001</v>
      </c>
      <c r="C195">
        <v>1160.6400000000001</v>
      </c>
      <c r="D195">
        <v>1111.43</v>
      </c>
      <c r="E195">
        <v>1114.28</v>
      </c>
      <c r="F195">
        <v>6285640000</v>
      </c>
      <c r="G195">
        <v>1114.28</v>
      </c>
      <c r="H195" s="77">
        <f t="shared" si="10"/>
        <v>-4.0290768780252506E-2</v>
      </c>
      <c r="I195" s="77">
        <f t="shared" si="8"/>
        <v>-4.1124924545018648E-2</v>
      </c>
      <c r="J195" s="77"/>
      <c r="K195">
        <f t="shared" si="9"/>
        <v>0</v>
      </c>
    </row>
    <row r="196" spans="1:11" x14ac:dyDescent="0.3">
      <c r="A196" s="1">
        <v>39724</v>
      </c>
      <c r="B196">
        <v>1115.1600000000001</v>
      </c>
      <c r="C196">
        <v>1153.82</v>
      </c>
      <c r="D196">
        <v>1098.1400000000001</v>
      </c>
      <c r="E196">
        <v>1099.23</v>
      </c>
      <c r="F196">
        <v>6716120000</v>
      </c>
      <c r="G196">
        <v>1099.23</v>
      </c>
      <c r="H196" s="77">
        <f t="shared" si="10"/>
        <v>-1.3506479520407733E-2</v>
      </c>
      <c r="I196" s="77">
        <f t="shared" si="8"/>
        <v>-1.359852173202372E-2</v>
      </c>
      <c r="J196" s="77"/>
      <c r="K196">
        <f t="shared" si="9"/>
        <v>0</v>
      </c>
    </row>
    <row r="197" spans="1:11" x14ac:dyDescent="0.3">
      <c r="A197" s="1">
        <v>39727</v>
      </c>
      <c r="B197">
        <v>1097.56</v>
      </c>
      <c r="C197">
        <v>1097.56</v>
      </c>
      <c r="D197">
        <v>1007.97</v>
      </c>
      <c r="E197">
        <v>1056.8900000000001</v>
      </c>
      <c r="F197">
        <v>7956020000</v>
      </c>
      <c r="G197">
        <v>1056.8900000000001</v>
      </c>
      <c r="H197" s="77">
        <f t="shared" si="10"/>
        <v>-3.8517871601029707E-2</v>
      </c>
      <c r="I197" s="77">
        <f t="shared" si="8"/>
        <v>-3.9279301334606172E-2</v>
      </c>
      <c r="J197" s="77"/>
      <c r="K197">
        <f t="shared" si="9"/>
        <v>0</v>
      </c>
    </row>
    <row r="198" spans="1:11" x14ac:dyDescent="0.3">
      <c r="A198" s="1">
        <v>39728</v>
      </c>
      <c r="B198">
        <v>1057.5999999999999</v>
      </c>
      <c r="C198">
        <v>1072.9100000000001</v>
      </c>
      <c r="D198">
        <v>996.23</v>
      </c>
      <c r="E198">
        <v>996.23</v>
      </c>
      <c r="F198">
        <v>7069209600</v>
      </c>
      <c r="G198">
        <v>996.23</v>
      </c>
      <c r="H198" s="77">
        <f t="shared" si="10"/>
        <v>-5.7394809298980998E-2</v>
      </c>
      <c r="I198" s="77">
        <f t="shared" ref="I198:I257" si="11">LN(1+H198)</f>
        <v>-5.9107757716857307E-2</v>
      </c>
      <c r="J198" s="77"/>
      <c r="K198">
        <f t="shared" ref="K198:K257" si="12">IF(ISBLANK(A199),MONTH(A198),IF(MONTH(A199)-MONTH(A198)=1,MONTH(A198),0))</f>
        <v>0</v>
      </c>
    </row>
    <row r="199" spans="1:11" x14ac:dyDescent="0.3">
      <c r="A199" s="1">
        <v>39729</v>
      </c>
      <c r="B199">
        <v>988.91</v>
      </c>
      <c r="C199">
        <v>1021.06</v>
      </c>
      <c r="D199">
        <v>970.97</v>
      </c>
      <c r="E199">
        <v>984.94</v>
      </c>
      <c r="F199">
        <v>8716329600</v>
      </c>
      <c r="G199">
        <v>984.94</v>
      </c>
      <c r="H199" s="77">
        <f t="shared" ref="H199:H257" si="13">G199/G198-1</f>
        <v>-1.1332724370878178E-2</v>
      </c>
      <c r="I199" s="77">
        <f t="shared" si="11"/>
        <v>-1.1397429009414909E-2</v>
      </c>
      <c r="J199" s="77"/>
      <c r="K199">
        <f t="shared" si="12"/>
        <v>0</v>
      </c>
    </row>
    <row r="200" spans="1:11" x14ac:dyDescent="0.3">
      <c r="A200" s="1">
        <v>39730</v>
      </c>
      <c r="B200">
        <v>988.42</v>
      </c>
      <c r="C200">
        <v>1005.25</v>
      </c>
      <c r="D200">
        <v>909.19</v>
      </c>
      <c r="E200">
        <v>909.92</v>
      </c>
      <c r="F200">
        <v>6819000000</v>
      </c>
      <c r="G200">
        <v>909.92</v>
      </c>
      <c r="H200" s="77">
        <f t="shared" si="13"/>
        <v>-7.6167076167076297E-2</v>
      </c>
      <c r="I200" s="77">
        <f t="shared" si="11"/>
        <v>-7.9224042052700616E-2</v>
      </c>
      <c r="J200" s="77"/>
      <c r="K200">
        <f t="shared" si="12"/>
        <v>0</v>
      </c>
    </row>
    <row r="201" spans="1:11" x14ac:dyDescent="0.3">
      <c r="A201" s="1">
        <v>39731</v>
      </c>
      <c r="B201">
        <v>902.31</v>
      </c>
      <c r="C201">
        <v>936.36</v>
      </c>
      <c r="D201">
        <v>839.8</v>
      </c>
      <c r="E201">
        <v>899.22</v>
      </c>
      <c r="F201">
        <v>11456230400</v>
      </c>
      <c r="G201">
        <v>899.22</v>
      </c>
      <c r="H201" s="77">
        <f t="shared" si="13"/>
        <v>-1.1759275540706771E-2</v>
      </c>
      <c r="I201" s="77">
        <f t="shared" si="11"/>
        <v>-1.1828962673529704E-2</v>
      </c>
      <c r="J201" s="77"/>
      <c r="K201">
        <f t="shared" si="12"/>
        <v>0</v>
      </c>
    </row>
    <row r="202" spans="1:11" x14ac:dyDescent="0.3">
      <c r="A202" s="1">
        <v>39734</v>
      </c>
      <c r="B202">
        <v>912.75</v>
      </c>
      <c r="C202">
        <v>1006.93</v>
      </c>
      <c r="D202">
        <v>912.75</v>
      </c>
      <c r="E202">
        <v>1003.35</v>
      </c>
      <c r="F202">
        <v>7263369600</v>
      </c>
      <c r="G202">
        <v>1003.35</v>
      </c>
      <c r="H202" s="77">
        <f t="shared" si="13"/>
        <v>0.11580036031227059</v>
      </c>
      <c r="I202" s="77">
        <f t="shared" si="11"/>
        <v>0.10957195934756697</v>
      </c>
      <c r="J202" s="77"/>
      <c r="K202">
        <f t="shared" si="12"/>
        <v>0</v>
      </c>
    </row>
    <row r="203" spans="1:11" x14ac:dyDescent="0.3">
      <c r="A203" s="1">
        <v>39735</v>
      </c>
      <c r="B203">
        <v>1009.97</v>
      </c>
      <c r="C203">
        <v>1044.31</v>
      </c>
      <c r="D203">
        <v>972.07</v>
      </c>
      <c r="E203">
        <v>998.01</v>
      </c>
      <c r="F203">
        <v>8161990400</v>
      </c>
      <c r="G203">
        <v>998.01</v>
      </c>
      <c r="H203" s="77">
        <f t="shared" si="13"/>
        <v>-5.3221707280610708E-3</v>
      </c>
      <c r="I203" s="77">
        <f t="shared" si="11"/>
        <v>-5.3363839311829468E-3</v>
      </c>
      <c r="J203" s="77"/>
      <c r="K203">
        <f t="shared" si="12"/>
        <v>0</v>
      </c>
    </row>
    <row r="204" spans="1:11" x14ac:dyDescent="0.3">
      <c r="A204" s="1">
        <v>39736</v>
      </c>
      <c r="B204">
        <v>994.6</v>
      </c>
      <c r="C204">
        <v>994.6</v>
      </c>
      <c r="D204">
        <v>903.99</v>
      </c>
      <c r="E204">
        <v>907.84</v>
      </c>
      <c r="F204">
        <v>6542330000</v>
      </c>
      <c r="G204">
        <v>907.84</v>
      </c>
      <c r="H204" s="77">
        <f t="shared" si="13"/>
        <v>-9.0349796094227441E-2</v>
      </c>
      <c r="I204" s="77">
        <f t="shared" si="11"/>
        <v>-9.4695144680857268E-2</v>
      </c>
      <c r="J204" s="77"/>
      <c r="K204">
        <f t="shared" si="12"/>
        <v>0</v>
      </c>
    </row>
    <row r="205" spans="1:11" x14ac:dyDescent="0.3">
      <c r="A205" s="1">
        <v>39737</v>
      </c>
      <c r="B205">
        <v>909.53</v>
      </c>
      <c r="C205">
        <v>947.71</v>
      </c>
      <c r="D205">
        <v>865.83</v>
      </c>
      <c r="E205">
        <v>946.43</v>
      </c>
      <c r="F205">
        <v>7984500000</v>
      </c>
      <c r="G205">
        <v>946.43</v>
      </c>
      <c r="H205" s="77">
        <f t="shared" si="13"/>
        <v>4.2507490306661788E-2</v>
      </c>
      <c r="I205" s="77">
        <f t="shared" si="11"/>
        <v>4.1628859611446023E-2</v>
      </c>
      <c r="J205" s="77"/>
      <c r="K205">
        <f t="shared" si="12"/>
        <v>0</v>
      </c>
    </row>
    <row r="206" spans="1:11" x14ac:dyDescent="0.3">
      <c r="A206" s="1">
        <v>39738</v>
      </c>
      <c r="B206">
        <v>942.29</v>
      </c>
      <c r="C206">
        <v>984.64</v>
      </c>
      <c r="D206">
        <v>918.74</v>
      </c>
      <c r="E206">
        <v>940.55</v>
      </c>
      <c r="F206">
        <v>6581780000</v>
      </c>
      <c r="G206">
        <v>940.55</v>
      </c>
      <c r="H206" s="77">
        <f t="shared" si="13"/>
        <v>-6.2128208108365168E-3</v>
      </c>
      <c r="I206" s="77">
        <f t="shared" si="11"/>
        <v>-6.232200692903124E-3</v>
      </c>
      <c r="J206" s="77"/>
      <c r="K206">
        <f t="shared" si="12"/>
        <v>0</v>
      </c>
    </row>
    <row r="207" spans="1:11" x14ac:dyDescent="0.3">
      <c r="A207" s="1">
        <v>39741</v>
      </c>
      <c r="B207">
        <v>943.51</v>
      </c>
      <c r="C207">
        <v>985.4</v>
      </c>
      <c r="D207">
        <v>943.51</v>
      </c>
      <c r="E207">
        <v>985.4</v>
      </c>
      <c r="F207">
        <v>5175640000</v>
      </c>
      <c r="G207">
        <v>985.4</v>
      </c>
      <c r="H207" s="77">
        <f t="shared" si="13"/>
        <v>4.7684865238424301E-2</v>
      </c>
      <c r="I207" s="77">
        <f t="shared" si="11"/>
        <v>4.6582839570833083E-2</v>
      </c>
      <c r="J207" s="77"/>
      <c r="K207">
        <f t="shared" si="12"/>
        <v>0</v>
      </c>
    </row>
    <row r="208" spans="1:11" x14ac:dyDescent="0.3">
      <c r="A208" s="1">
        <v>39742</v>
      </c>
      <c r="B208">
        <v>980.4</v>
      </c>
      <c r="C208">
        <v>985.44</v>
      </c>
      <c r="D208">
        <v>952.47</v>
      </c>
      <c r="E208">
        <v>955.05</v>
      </c>
      <c r="F208">
        <v>5121830000</v>
      </c>
      <c r="G208">
        <v>955.05</v>
      </c>
      <c r="H208" s="77">
        <f t="shared" si="13"/>
        <v>-3.0799675258778136E-2</v>
      </c>
      <c r="I208" s="77">
        <f t="shared" si="11"/>
        <v>-3.1283954978718657E-2</v>
      </c>
      <c r="J208" s="77"/>
      <c r="K208">
        <f t="shared" si="12"/>
        <v>0</v>
      </c>
    </row>
    <row r="209" spans="1:11" x14ac:dyDescent="0.3">
      <c r="A209" s="1">
        <v>39743</v>
      </c>
      <c r="B209">
        <v>951.67</v>
      </c>
      <c r="C209">
        <v>951.67</v>
      </c>
      <c r="D209">
        <v>875.81</v>
      </c>
      <c r="E209">
        <v>896.78</v>
      </c>
      <c r="F209">
        <v>6147980000</v>
      </c>
      <c r="G209">
        <v>896.78</v>
      </c>
      <c r="H209" s="77">
        <f t="shared" si="13"/>
        <v>-6.1012512433903932E-2</v>
      </c>
      <c r="I209" s="77">
        <f t="shared" si="11"/>
        <v>-6.2953125138379459E-2</v>
      </c>
      <c r="J209" s="77"/>
      <c r="K209">
        <f t="shared" si="12"/>
        <v>0</v>
      </c>
    </row>
    <row r="210" spans="1:11" x14ac:dyDescent="0.3">
      <c r="A210" s="1">
        <v>39744</v>
      </c>
      <c r="B210">
        <v>899.08</v>
      </c>
      <c r="C210">
        <v>922.83</v>
      </c>
      <c r="D210">
        <v>858.44</v>
      </c>
      <c r="E210">
        <v>908.11</v>
      </c>
      <c r="F210">
        <v>7184180000</v>
      </c>
      <c r="G210">
        <v>908.11</v>
      </c>
      <c r="H210" s="77">
        <f t="shared" si="13"/>
        <v>1.2634090858404612E-2</v>
      </c>
      <c r="I210" s="77">
        <f t="shared" si="11"/>
        <v>1.2554946645469935E-2</v>
      </c>
      <c r="J210" s="77"/>
      <c r="K210">
        <f t="shared" si="12"/>
        <v>0</v>
      </c>
    </row>
    <row r="211" spans="1:11" x14ac:dyDescent="0.3">
      <c r="A211" s="1">
        <v>39745</v>
      </c>
      <c r="B211">
        <v>895.22</v>
      </c>
      <c r="C211">
        <v>896.3</v>
      </c>
      <c r="D211">
        <v>852.85</v>
      </c>
      <c r="E211">
        <v>876.77</v>
      </c>
      <c r="F211">
        <v>6550050000</v>
      </c>
      <c r="G211">
        <v>876.77</v>
      </c>
      <c r="H211" s="77">
        <f t="shared" si="13"/>
        <v>-3.4511237625397873E-2</v>
      </c>
      <c r="I211" s="77">
        <f t="shared" si="11"/>
        <v>-3.5120816358308195E-2</v>
      </c>
      <c r="J211" s="77"/>
      <c r="K211">
        <f t="shared" si="12"/>
        <v>0</v>
      </c>
    </row>
    <row r="212" spans="1:11" x14ac:dyDescent="0.3">
      <c r="A212" s="1">
        <v>39748</v>
      </c>
      <c r="B212">
        <v>874.28</v>
      </c>
      <c r="C212">
        <v>893.78</v>
      </c>
      <c r="D212">
        <v>846.75</v>
      </c>
      <c r="E212">
        <v>848.92</v>
      </c>
      <c r="F212">
        <v>5558050000</v>
      </c>
      <c r="G212">
        <v>848.92</v>
      </c>
      <c r="H212" s="77">
        <f t="shared" si="13"/>
        <v>-3.1764316753538635E-2</v>
      </c>
      <c r="I212" s="77">
        <f t="shared" si="11"/>
        <v>-3.227974691248589E-2</v>
      </c>
      <c r="J212" s="77"/>
      <c r="K212">
        <f t="shared" si="12"/>
        <v>0</v>
      </c>
    </row>
    <row r="213" spans="1:11" x14ac:dyDescent="0.3">
      <c r="A213" s="1">
        <v>39749</v>
      </c>
      <c r="B213">
        <v>848.92</v>
      </c>
      <c r="C213">
        <v>940.51</v>
      </c>
      <c r="D213">
        <v>845.27</v>
      </c>
      <c r="E213">
        <v>940.51</v>
      </c>
      <c r="F213">
        <v>7096950400</v>
      </c>
      <c r="G213">
        <v>940.51</v>
      </c>
      <c r="H213" s="77">
        <f t="shared" si="13"/>
        <v>0.10789002497290689</v>
      </c>
      <c r="I213" s="77">
        <f t="shared" si="11"/>
        <v>0.10245732795933024</v>
      </c>
      <c r="J213" s="77"/>
      <c r="K213">
        <f t="shared" si="12"/>
        <v>0</v>
      </c>
    </row>
    <row r="214" spans="1:11" x14ac:dyDescent="0.3">
      <c r="A214" s="1">
        <v>39750</v>
      </c>
      <c r="B214">
        <v>939.51</v>
      </c>
      <c r="C214">
        <v>969.97</v>
      </c>
      <c r="D214">
        <v>922.26</v>
      </c>
      <c r="E214">
        <v>930.09</v>
      </c>
      <c r="F214">
        <v>7077800000</v>
      </c>
      <c r="G214">
        <v>930.09</v>
      </c>
      <c r="H214" s="77">
        <f t="shared" si="13"/>
        <v>-1.1079095384419091E-2</v>
      </c>
      <c r="I214" s="77">
        <f t="shared" si="11"/>
        <v>-1.1140925668240704E-2</v>
      </c>
      <c r="J214" s="77"/>
      <c r="K214">
        <f t="shared" si="12"/>
        <v>0</v>
      </c>
    </row>
    <row r="215" spans="1:11" x14ac:dyDescent="0.3">
      <c r="A215" s="1">
        <v>39751</v>
      </c>
      <c r="B215">
        <v>939.38</v>
      </c>
      <c r="C215">
        <v>963.23</v>
      </c>
      <c r="D215">
        <v>928.5</v>
      </c>
      <c r="E215">
        <v>954.09</v>
      </c>
      <c r="F215">
        <v>6175830000</v>
      </c>
      <c r="G215">
        <v>954.09</v>
      </c>
      <c r="H215" s="77">
        <f t="shared" si="13"/>
        <v>2.5803954456020461E-2</v>
      </c>
      <c r="I215" s="77">
        <f t="shared" si="11"/>
        <v>2.547665096269594E-2</v>
      </c>
      <c r="J215" s="77"/>
      <c r="K215">
        <f t="shared" si="12"/>
        <v>0</v>
      </c>
    </row>
    <row r="216" spans="1:11" x14ac:dyDescent="0.3">
      <c r="A216" s="1">
        <v>39752</v>
      </c>
      <c r="B216">
        <v>953.11</v>
      </c>
      <c r="C216">
        <v>984.38</v>
      </c>
      <c r="D216">
        <v>944.59</v>
      </c>
      <c r="E216">
        <v>968.75</v>
      </c>
      <c r="F216">
        <v>6394350000</v>
      </c>
      <c r="G216">
        <v>968.75</v>
      </c>
      <c r="H216" s="77">
        <f t="shared" si="13"/>
        <v>1.536542674171204E-2</v>
      </c>
      <c r="I216" s="77">
        <f t="shared" si="11"/>
        <v>1.5248574046331105E-2</v>
      </c>
      <c r="J216" s="77"/>
      <c r="K216">
        <f t="shared" si="12"/>
        <v>10</v>
      </c>
    </row>
    <row r="217" spans="1:11" x14ac:dyDescent="0.3">
      <c r="A217" s="1">
        <v>39755</v>
      </c>
      <c r="B217">
        <v>968.67</v>
      </c>
      <c r="C217">
        <v>975.57</v>
      </c>
      <c r="D217">
        <v>958.82</v>
      </c>
      <c r="E217">
        <v>966.3</v>
      </c>
      <c r="F217">
        <v>4492280000</v>
      </c>
      <c r="G217">
        <v>966.3</v>
      </c>
      <c r="H217" s="77">
        <f t="shared" si="13"/>
        <v>-2.5290322580645563E-3</v>
      </c>
      <c r="I217" s="77">
        <f t="shared" si="11"/>
        <v>-2.5322356622939578E-3</v>
      </c>
      <c r="J217" s="77"/>
      <c r="K217">
        <f t="shared" si="12"/>
        <v>0</v>
      </c>
    </row>
    <row r="218" spans="1:11" x14ac:dyDescent="0.3">
      <c r="A218" s="1">
        <v>39756</v>
      </c>
      <c r="B218">
        <v>971.31</v>
      </c>
      <c r="C218">
        <v>1007.51</v>
      </c>
      <c r="D218">
        <v>971.31</v>
      </c>
      <c r="E218">
        <v>1005.75</v>
      </c>
      <c r="F218">
        <v>5531290000</v>
      </c>
      <c r="G218">
        <v>1005.75</v>
      </c>
      <c r="H218" s="77">
        <f t="shared" si="13"/>
        <v>4.0825830487426273E-2</v>
      </c>
      <c r="I218" s="77">
        <f t="shared" si="11"/>
        <v>4.0014465824634769E-2</v>
      </c>
      <c r="J218" s="77"/>
      <c r="K218">
        <f t="shared" si="12"/>
        <v>0</v>
      </c>
    </row>
    <row r="219" spans="1:11" x14ac:dyDescent="0.3">
      <c r="A219" s="1">
        <v>39757</v>
      </c>
      <c r="B219">
        <v>1001.84</v>
      </c>
      <c r="C219">
        <v>1001.84</v>
      </c>
      <c r="D219">
        <v>949.86</v>
      </c>
      <c r="E219">
        <v>952.77</v>
      </c>
      <c r="F219">
        <v>5426640000</v>
      </c>
      <c r="G219">
        <v>952.77</v>
      </c>
      <c r="H219" s="77">
        <f t="shared" si="13"/>
        <v>-5.2677106636838222E-2</v>
      </c>
      <c r="I219" s="77">
        <f t="shared" si="11"/>
        <v>-5.4115279430602112E-2</v>
      </c>
      <c r="J219" s="77"/>
      <c r="K219">
        <f t="shared" si="12"/>
        <v>0</v>
      </c>
    </row>
    <row r="220" spans="1:11" x14ac:dyDescent="0.3">
      <c r="A220" s="1">
        <v>39758</v>
      </c>
      <c r="B220">
        <v>952.4</v>
      </c>
      <c r="C220">
        <v>952.4</v>
      </c>
      <c r="D220">
        <v>899.73</v>
      </c>
      <c r="E220">
        <v>904.88</v>
      </c>
      <c r="F220">
        <v>6102230000</v>
      </c>
      <c r="G220">
        <v>904.88</v>
      </c>
      <c r="H220" s="77">
        <f t="shared" si="13"/>
        <v>-5.0263967169411283E-2</v>
      </c>
      <c r="I220" s="77">
        <f t="shared" si="11"/>
        <v>-5.1571193176169892E-2</v>
      </c>
      <c r="J220" s="77"/>
      <c r="K220">
        <f t="shared" si="12"/>
        <v>0</v>
      </c>
    </row>
    <row r="221" spans="1:11" x14ac:dyDescent="0.3">
      <c r="A221" s="1">
        <v>39759</v>
      </c>
      <c r="B221">
        <v>907.44</v>
      </c>
      <c r="C221">
        <v>931.46</v>
      </c>
      <c r="D221">
        <v>906.9</v>
      </c>
      <c r="E221">
        <v>930.99</v>
      </c>
      <c r="F221">
        <v>4931640000</v>
      </c>
      <c r="G221">
        <v>930.99</v>
      </c>
      <c r="H221" s="77">
        <f t="shared" si="13"/>
        <v>2.8854654760852361E-2</v>
      </c>
      <c r="I221" s="77">
        <f t="shared" si="11"/>
        <v>2.8446197857694408E-2</v>
      </c>
      <c r="J221" s="77"/>
      <c r="K221">
        <f t="shared" si="12"/>
        <v>0</v>
      </c>
    </row>
    <row r="222" spans="1:11" x14ac:dyDescent="0.3">
      <c r="A222" s="1">
        <v>39762</v>
      </c>
      <c r="B222">
        <v>936.75</v>
      </c>
      <c r="C222">
        <v>951.95</v>
      </c>
      <c r="D222">
        <v>907.47</v>
      </c>
      <c r="E222">
        <v>919.21</v>
      </c>
      <c r="F222">
        <v>4572000000</v>
      </c>
      <c r="G222">
        <v>919.21</v>
      </c>
      <c r="H222" s="77">
        <f t="shared" si="13"/>
        <v>-1.2653197134233407E-2</v>
      </c>
      <c r="I222" s="77">
        <f t="shared" si="11"/>
        <v>-1.2733930580210799E-2</v>
      </c>
      <c r="J222" s="77"/>
      <c r="K222">
        <f t="shared" si="12"/>
        <v>0</v>
      </c>
    </row>
    <row r="223" spans="1:11" x14ac:dyDescent="0.3">
      <c r="A223" s="1">
        <v>39763</v>
      </c>
      <c r="B223">
        <v>917.15</v>
      </c>
      <c r="C223">
        <v>917.15</v>
      </c>
      <c r="D223">
        <v>884.9</v>
      </c>
      <c r="E223">
        <v>898.95</v>
      </c>
      <c r="F223">
        <v>4998340000</v>
      </c>
      <c r="G223">
        <v>898.95</v>
      </c>
      <c r="H223" s="77">
        <f t="shared" si="13"/>
        <v>-2.2040665353945221E-2</v>
      </c>
      <c r="I223" s="77">
        <f t="shared" si="11"/>
        <v>-2.228718992830513E-2</v>
      </c>
      <c r="J223" s="77"/>
      <c r="K223">
        <f t="shared" si="12"/>
        <v>0</v>
      </c>
    </row>
    <row r="224" spans="1:11" x14ac:dyDescent="0.3">
      <c r="A224" s="1">
        <v>39764</v>
      </c>
      <c r="B224">
        <v>893.39</v>
      </c>
      <c r="C224">
        <v>893.39</v>
      </c>
      <c r="D224">
        <v>850.48</v>
      </c>
      <c r="E224">
        <v>852.3</v>
      </c>
      <c r="F224">
        <v>5764180000</v>
      </c>
      <c r="G224">
        <v>852.3</v>
      </c>
      <c r="H224" s="77">
        <f t="shared" si="13"/>
        <v>-5.1893876188887078E-2</v>
      </c>
      <c r="I224" s="77">
        <f t="shared" si="11"/>
        <v>-5.3288838044052052E-2</v>
      </c>
      <c r="J224" s="77"/>
      <c r="K224">
        <f t="shared" si="12"/>
        <v>0</v>
      </c>
    </row>
    <row r="225" spans="1:11" x14ac:dyDescent="0.3">
      <c r="A225" s="1">
        <v>39765</v>
      </c>
      <c r="B225">
        <v>853.13</v>
      </c>
      <c r="C225">
        <v>913.01</v>
      </c>
      <c r="D225">
        <v>818.69</v>
      </c>
      <c r="E225">
        <v>911.29</v>
      </c>
      <c r="F225">
        <v>7849120000</v>
      </c>
      <c r="G225">
        <v>911.29</v>
      </c>
      <c r="H225" s="77">
        <f t="shared" si="13"/>
        <v>6.9212718526340478E-2</v>
      </c>
      <c r="I225" s="77">
        <f t="shared" si="11"/>
        <v>6.6922600578825264E-2</v>
      </c>
      <c r="J225" s="77"/>
      <c r="K225">
        <f t="shared" si="12"/>
        <v>0</v>
      </c>
    </row>
    <row r="226" spans="1:11" x14ac:dyDescent="0.3">
      <c r="A226" s="1">
        <v>39766</v>
      </c>
      <c r="B226">
        <v>904.36</v>
      </c>
      <c r="C226">
        <v>916.88</v>
      </c>
      <c r="D226">
        <v>869.88</v>
      </c>
      <c r="E226">
        <v>873.29</v>
      </c>
      <c r="F226">
        <v>5881030000</v>
      </c>
      <c r="G226">
        <v>873.29</v>
      </c>
      <c r="H226" s="77">
        <f t="shared" si="13"/>
        <v>-4.1699129805001678E-2</v>
      </c>
      <c r="I226" s="77">
        <f t="shared" si="11"/>
        <v>-4.2593489571684628E-2</v>
      </c>
      <c r="J226" s="77"/>
      <c r="K226">
        <f t="shared" si="12"/>
        <v>0</v>
      </c>
    </row>
    <row r="227" spans="1:11" x14ac:dyDescent="0.3">
      <c r="A227" s="1">
        <v>39769</v>
      </c>
      <c r="B227">
        <v>873.23</v>
      </c>
      <c r="C227">
        <v>882.29</v>
      </c>
      <c r="D227">
        <v>848.98</v>
      </c>
      <c r="E227">
        <v>850.75</v>
      </c>
      <c r="F227">
        <v>4927490000</v>
      </c>
      <c r="G227">
        <v>850.75</v>
      </c>
      <c r="H227" s="77">
        <f t="shared" si="13"/>
        <v>-2.5810440976078874E-2</v>
      </c>
      <c r="I227" s="77">
        <f t="shared" si="11"/>
        <v>-2.6149375154377364E-2</v>
      </c>
      <c r="J227" s="77"/>
      <c r="K227">
        <f t="shared" si="12"/>
        <v>0</v>
      </c>
    </row>
    <row r="228" spans="1:11" x14ac:dyDescent="0.3">
      <c r="A228" s="1">
        <v>39770</v>
      </c>
      <c r="B228">
        <v>852.34</v>
      </c>
      <c r="C228">
        <v>865.9</v>
      </c>
      <c r="D228">
        <v>826.84</v>
      </c>
      <c r="E228">
        <v>859.12</v>
      </c>
      <c r="F228">
        <v>6679470000</v>
      </c>
      <c r="G228">
        <v>859.12</v>
      </c>
      <c r="H228" s="77">
        <f t="shared" si="13"/>
        <v>9.8383779018513806E-3</v>
      </c>
      <c r="I228" s="77">
        <f t="shared" si="11"/>
        <v>9.7902961689460208E-3</v>
      </c>
      <c r="J228" s="77"/>
      <c r="K228">
        <f t="shared" si="12"/>
        <v>0</v>
      </c>
    </row>
    <row r="229" spans="1:11" x14ac:dyDescent="0.3">
      <c r="A229" s="1">
        <v>39771</v>
      </c>
      <c r="B229">
        <v>859.03</v>
      </c>
      <c r="C229">
        <v>864.57</v>
      </c>
      <c r="D229">
        <v>806.18</v>
      </c>
      <c r="E229">
        <v>806.58</v>
      </c>
      <c r="F229">
        <v>6548600000</v>
      </c>
      <c r="G229">
        <v>806.58</v>
      </c>
      <c r="H229" s="77">
        <f t="shared" si="13"/>
        <v>-6.1155601080175037E-2</v>
      </c>
      <c r="I229" s="77">
        <f t="shared" si="11"/>
        <v>-6.3105522855744681E-2</v>
      </c>
      <c r="J229" s="77"/>
      <c r="K229">
        <f t="shared" si="12"/>
        <v>0</v>
      </c>
    </row>
    <row r="230" spans="1:11" x14ac:dyDescent="0.3">
      <c r="A230" s="1">
        <v>39772</v>
      </c>
      <c r="B230">
        <v>805.87</v>
      </c>
      <c r="C230">
        <v>820.52</v>
      </c>
      <c r="D230">
        <v>747.78</v>
      </c>
      <c r="E230">
        <v>752.44</v>
      </c>
      <c r="F230">
        <v>9093740000</v>
      </c>
      <c r="G230">
        <v>752.44</v>
      </c>
      <c r="H230" s="77">
        <f t="shared" si="13"/>
        <v>-6.7122914032086034E-2</v>
      </c>
      <c r="I230" s="77">
        <f t="shared" si="11"/>
        <v>-6.9481827469396434E-2</v>
      </c>
      <c r="J230" s="77"/>
      <c r="K230">
        <f t="shared" si="12"/>
        <v>0</v>
      </c>
    </row>
    <row r="231" spans="1:11" x14ac:dyDescent="0.3">
      <c r="A231" s="1">
        <v>39773</v>
      </c>
      <c r="B231">
        <v>755.84</v>
      </c>
      <c r="C231">
        <v>801.2</v>
      </c>
      <c r="D231">
        <v>741.02</v>
      </c>
      <c r="E231">
        <v>800.03</v>
      </c>
      <c r="F231">
        <v>9495900000</v>
      </c>
      <c r="G231">
        <v>800.03</v>
      </c>
      <c r="H231" s="77">
        <f t="shared" si="13"/>
        <v>6.3247567912391611E-2</v>
      </c>
      <c r="I231" s="77">
        <f t="shared" si="11"/>
        <v>6.1327967739999954E-2</v>
      </c>
      <c r="J231" s="77"/>
      <c r="K231">
        <f t="shared" si="12"/>
        <v>0</v>
      </c>
    </row>
    <row r="232" spans="1:11" x14ac:dyDescent="0.3">
      <c r="A232" s="1">
        <v>39776</v>
      </c>
      <c r="B232">
        <v>801.2</v>
      </c>
      <c r="C232">
        <v>865.6</v>
      </c>
      <c r="D232">
        <v>801.2</v>
      </c>
      <c r="E232">
        <v>851.81</v>
      </c>
      <c r="F232">
        <v>7879440000</v>
      </c>
      <c r="G232">
        <v>851.81</v>
      </c>
      <c r="H232" s="77">
        <f t="shared" si="13"/>
        <v>6.4722572903516129E-2</v>
      </c>
      <c r="I232" s="77">
        <f t="shared" si="11"/>
        <v>6.2714270300415847E-2</v>
      </c>
      <c r="J232" s="77"/>
      <c r="K232">
        <f t="shared" si="12"/>
        <v>0</v>
      </c>
    </row>
    <row r="233" spans="1:11" x14ac:dyDescent="0.3">
      <c r="A233" s="1">
        <v>39777</v>
      </c>
      <c r="B233">
        <v>853.4</v>
      </c>
      <c r="C233">
        <v>868.94</v>
      </c>
      <c r="D233">
        <v>834.99</v>
      </c>
      <c r="E233">
        <v>857.39</v>
      </c>
      <c r="F233">
        <v>6952700000</v>
      </c>
      <c r="G233">
        <v>857.39</v>
      </c>
      <c r="H233" s="77">
        <f t="shared" si="13"/>
        <v>6.5507566241298498E-3</v>
      </c>
      <c r="I233" s="77">
        <f t="shared" si="11"/>
        <v>6.5293936629094397E-3</v>
      </c>
      <c r="J233" s="77"/>
      <c r="K233">
        <f t="shared" si="12"/>
        <v>0</v>
      </c>
    </row>
    <row r="234" spans="1:11" x14ac:dyDescent="0.3">
      <c r="A234" s="1">
        <v>39778</v>
      </c>
      <c r="B234">
        <v>852.9</v>
      </c>
      <c r="C234">
        <v>887.68</v>
      </c>
      <c r="D234">
        <v>841.37</v>
      </c>
      <c r="E234">
        <v>887.68</v>
      </c>
      <c r="F234">
        <v>5793260000</v>
      </c>
      <c r="G234">
        <v>887.68</v>
      </c>
      <c r="H234" s="77">
        <f t="shared" si="13"/>
        <v>3.5328147050933678E-2</v>
      </c>
      <c r="I234" s="77">
        <f t="shared" si="11"/>
        <v>3.4718426758267008E-2</v>
      </c>
      <c r="J234" s="77"/>
      <c r="K234">
        <f t="shared" si="12"/>
        <v>0</v>
      </c>
    </row>
    <row r="235" spans="1:11" x14ac:dyDescent="0.3">
      <c r="A235" s="1">
        <v>39780</v>
      </c>
      <c r="B235">
        <v>886.89</v>
      </c>
      <c r="C235">
        <v>896.25</v>
      </c>
      <c r="D235">
        <v>881.21</v>
      </c>
      <c r="E235">
        <v>896.24</v>
      </c>
      <c r="F235">
        <v>2740860000</v>
      </c>
      <c r="G235">
        <v>896.24</v>
      </c>
      <c r="H235" s="77">
        <f t="shared" si="13"/>
        <v>9.643114635904837E-3</v>
      </c>
      <c r="I235" s="77">
        <f t="shared" si="11"/>
        <v>9.5969165640557887E-3</v>
      </c>
      <c r="J235" s="77"/>
      <c r="K235">
        <f t="shared" si="12"/>
        <v>11</v>
      </c>
    </row>
    <row r="236" spans="1:11" x14ac:dyDescent="0.3">
      <c r="A236" s="1">
        <v>39783</v>
      </c>
      <c r="B236">
        <v>888.61</v>
      </c>
      <c r="C236">
        <v>888.61</v>
      </c>
      <c r="D236">
        <v>815.69</v>
      </c>
      <c r="E236">
        <v>816.21</v>
      </c>
      <c r="F236">
        <v>6052010000</v>
      </c>
      <c r="G236">
        <v>816.21</v>
      </c>
      <c r="H236" s="77">
        <f t="shared" si="13"/>
        <v>-8.9295278050522175E-2</v>
      </c>
      <c r="I236" s="77">
        <f t="shared" si="11"/>
        <v>-9.35365594547721E-2</v>
      </c>
      <c r="J236" s="77"/>
      <c r="K236">
        <f t="shared" si="12"/>
        <v>0</v>
      </c>
    </row>
    <row r="237" spans="1:11" x14ac:dyDescent="0.3">
      <c r="A237" s="1">
        <v>39784</v>
      </c>
      <c r="B237">
        <v>817.94</v>
      </c>
      <c r="C237">
        <v>850.54</v>
      </c>
      <c r="D237">
        <v>817.94</v>
      </c>
      <c r="E237">
        <v>848.81</v>
      </c>
      <c r="F237">
        <v>6170100000</v>
      </c>
      <c r="G237">
        <v>848.81</v>
      </c>
      <c r="H237" s="77">
        <f t="shared" si="13"/>
        <v>3.9940701535144063E-2</v>
      </c>
      <c r="I237" s="77">
        <f t="shared" si="11"/>
        <v>3.9163693773038161E-2</v>
      </c>
      <c r="J237" s="77"/>
      <c r="K237">
        <f t="shared" si="12"/>
        <v>0</v>
      </c>
    </row>
    <row r="238" spans="1:11" x14ac:dyDescent="0.3">
      <c r="A238" s="1">
        <v>39785</v>
      </c>
      <c r="B238">
        <v>843.6</v>
      </c>
      <c r="C238">
        <v>873.12</v>
      </c>
      <c r="D238">
        <v>827.6</v>
      </c>
      <c r="E238">
        <v>870.74</v>
      </c>
      <c r="F238">
        <v>6221880000</v>
      </c>
      <c r="G238">
        <v>870.74</v>
      </c>
      <c r="H238" s="77">
        <f t="shared" si="13"/>
        <v>2.583617063889454E-2</v>
      </c>
      <c r="I238" s="77">
        <f t="shared" si="11"/>
        <v>2.5508056258861354E-2</v>
      </c>
      <c r="J238" s="77"/>
      <c r="K238">
        <f t="shared" si="12"/>
        <v>0</v>
      </c>
    </row>
    <row r="239" spans="1:11" x14ac:dyDescent="0.3">
      <c r="A239" s="1">
        <v>39786</v>
      </c>
      <c r="B239">
        <v>869.75</v>
      </c>
      <c r="C239">
        <v>875.6</v>
      </c>
      <c r="D239">
        <v>833.6</v>
      </c>
      <c r="E239">
        <v>845.22</v>
      </c>
      <c r="F239">
        <v>5860390000</v>
      </c>
      <c r="G239">
        <v>845.22</v>
      </c>
      <c r="H239" s="77">
        <f t="shared" si="13"/>
        <v>-2.93084043457289E-2</v>
      </c>
      <c r="I239" s="77">
        <f t="shared" si="11"/>
        <v>-2.9746476327324762E-2</v>
      </c>
      <c r="J239" s="77"/>
      <c r="K239">
        <f t="shared" si="12"/>
        <v>0</v>
      </c>
    </row>
    <row r="240" spans="1:11" x14ac:dyDescent="0.3">
      <c r="A240" s="1">
        <v>39787</v>
      </c>
      <c r="B240">
        <v>844.43</v>
      </c>
      <c r="C240">
        <v>879.42</v>
      </c>
      <c r="D240">
        <v>818.41</v>
      </c>
      <c r="E240">
        <v>876.07</v>
      </c>
      <c r="F240">
        <v>6165370000</v>
      </c>
      <c r="G240">
        <v>876.07</v>
      </c>
      <c r="H240" s="77">
        <f t="shared" si="13"/>
        <v>3.649937294432215E-2</v>
      </c>
      <c r="I240" s="77">
        <f t="shared" si="11"/>
        <v>3.5849047919391849E-2</v>
      </c>
      <c r="J240" s="77"/>
      <c r="K240">
        <f t="shared" si="12"/>
        <v>0</v>
      </c>
    </row>
    <row r="241" spans="1:11" x14ac:dyDescent="0.3">
      <c r="A241" s="1">
        <v>39790</v>
      </c>
      <c r="B241">
        <v>882.71</v>
      </c>
      <c r="C241">
        <v>918.57</v>
      </c>
      <c r="D241">
        <v>882.71</v>
      </c>
      <c r="E241">
        <v>909.7</v>
      </c>
      <c r="F241">
        <v>6553600000</v>
      </c>
      <c r="G241">
        <v>909.7</v>
      </c>
      <c r="H241" s="77">
        <f t="shared" si="13"/>
        <v>3.8387343477119362E-2</v>
      </c>
      <c r="I241" s="77">
        <f t="shared" si="11"/>
        <v>3.7668878408353763E-2</v>
      </c>
      <c r="J241" s="77"/>
      <c r="K241">
        <f t="shared" si="12"/>
        <v>0</v>
      </c>
    </row>
    <row r="242" spans="1:11" x14ac:dyDescent="0.3">
      <c r="A242" s="1">
        <v>39791</v>
      </c>
      <c r="B242">
        <v>906.48</v>
      </c>
      <c r="C242">
        <v>916.26</v>
      </c>
      <c r="D242">
        <v>885.38</v>
      </c>
      <c r="E242">
        <v>888.67</v>
      </c>
      <c r="F242">
        <v>5693110000</v>
      </c>
      <c r="G242">
        <v>888.67</v>
      </c>
      <c r="H242" s="77">
        <f t="shared" si="13"/>
        <v>-2.3117511267450874E-2</v>
      </c>
      <c r="I242" s="77">
        <f t="shared" si="11"/>
        <v>-2.3388911826772271E-2</v>
      </c>
      <c r="J242" s="77"/>
      <c r="K242">
        <f t="shared" si="12"/>
        <v>0</v>
      </c>
    </row>
    <row r="243" spans="1:11" x14ac:dyDescent="0.3">
      <c r="A243" s="1">
        <v>39792</v>
      </c>
      <c r="B243">
        <v>892.17</v>
      </c>
      <c r="C243">
        <v>908.27</v>
      </c>
      <c r="D243">
        <v>885.45</v>
      </c>
      <c r="E243">
        <v>899.24</v>
      </c>
      <c r="F243">
        <v>5942130000</v>
      </c>
      <c r="G243">
        <v>899.24</v>
      </c>
      <c r="H243" s="77">
        <f t="shared" si="13"/>
        <v>1.1894178941564526E-2</v>
      </c>
      <c r="I243" s="77">
        <f t="shared" si="11"/>
        <v>1.1823999134564792E-2</v>
      </c>
      <c r="J243" s="77"/>
      <c r="K243">
        <f t="shared" si="12"/>
        <v>0</v>
      </c>
    </row>
    <row r="244" spans="1:11" x14ac:dyDescent="0.3">
      <c r="A244" s="1">
        <v>39793</v>
      </c>
      <c r="B244">
        <v>898.35</v>
      </c>
      <c r="C244">
        <v>904.63</v>
      </c>
      <c r="D244">
        <v>868.73</v>
      </c>
      <c r="E244">
        <v>873.59</v>
      </c>
      <c r="F244">
        <v>5513840000</v>
      </c>
      <c r="G244">
        <v>873.59</v>
      </c>
      <c r="H244" s="77">
        <f t="shared" si="13"/>
        <v>-2.8524087006805754E-2</v>
      </c>
      <c r="I244" s="77">
        <f t="shared" si="11"/>
        <v>-2.8938804097131003E-2</v>
      </c>
      <c r="J244" s="77"/>
      <c r="K244">
        <f t="shared" si="12"/>
        <v>0</v>
      </c>
    </row>
    <row r="245" spans="1:11" x14ac:dyDescent="0.3">
      <c r="A245" s="1">
        <v>39794</v>
      </c>
      <c r="B245">
        <v>871.79</v>
      </c>
      <c r="C245">
        <v>883.24</v>
      </c>
      <c r="D245">
        <v>851.35</v>
      </c>
      <c r="E245">
        <v>879.73</v>
      </c>
      <c r="F245">
        <v>5959590000</v>
      </c>
      <c r="G245">
        <v>879.73</v>
      </c>
      <c r="H245" s="77">
        <f t="shared" si="13"/>
        <v>7.0284687324717599E-3</v>
      </c>
      <c r="I245" s="77">
        <f t="shared" si="11"/>
        <v>7.0038841734281236E-3</v>
      </c>
      <c r="J245" s="77"/>
      <c r="K245">
        <f t="shared" si="12"/>
        <v>0</v>
      </c>
    </row>
    <row r="246" spans="1:11" x14ac:dyDescent="0.3">
      <c r="A246" s="1">
        <v>39797</v>
      </c>
      <c r="B246">
        <v>881.07</v>
      </c>
      <c r="C246">
        <v>884.63</v>
      </c>
      <c r="D246">
        <v>857.72</v>
      </c>
      <c r="E246">
        <v>868.57</v>
      </c>
      <c r="F246">
        <v>4982390000</v>
      </c>
      <c r="G246">
        <v>868.57</v>
      </c>
      <c r="H246" s="77">
        <f t="shared" si="13"/>
        <v>-1.2685710388414595E-2</v>
      </c>
      <c r="I246" s="77">
        <f t="shared" si="11"/>
        <v>-1.2766861045400991E-2</v>
      </c>
      <c r="J246" s="77"/>
      <c r="K246">
        <f t="shared" si="12"/>
        <v>0</v>
      </c>
    </row>
    <row r="247" spans="1:11" x14ac:dyDescent="0.3">
      <c r="A247" s="1">
        <v>39798</v>
      </c>
      <c r="B247">
        <v>871.53</v>
      </c>
      <c r="C247">
        <v>914.66</v>
      </c>
      <c r="D247">
        <v>871.53</v>
      </c>
      <c r="E247">
        <v>913.18</v>
      </c>
      <c r="F247">
        <v>6009780000</v>
      </c>
      <c r="G247">
        <v>913.18</v>
      </c>
      <c r="H247" s="77">
        <f t="shared" si="13"/>
        <v>5.1360281842568689E-2</v>
      </c>
      <c r="I247" s="77">
        <f t="shared" si="11"/>
        <v>5.008483224165873E-2</v>
      </c>
      <c r="J247" s="77"/>
      <c r="K247">
        <f t="shared" si="12"/>
        <v>0</v>
      </c>
    </row>
    <row r="248" spans="1:11" x14ac:dyDescent="0.3">
      <c r="A248" s="1">
        <v>39799</v>
      </c>
      <c r="B248">
        <v>908.16</v>
      </c>
      <c r="C248">
        <v>918.85</v>
      </c>
      <c r="D248">
        <v>895.94</v>
      </c>
      <c r="E248">
        <v>904.42</v>
      </c>
      <c r="F248">
        <v>5907380000</v>
      </c>
      <c r="G248">
        <v>904.42</v>
      </c>
      <c r="H248" s="77">
        <f t="shared" si="13"/>
        <v>-9.5928513546069683E-3</v>
      </c>
      <c r="I248" s="77">
        <f t="shared" si="11"/>
        <v>-9.6391591402606482E-3</v>
      </c>
      <c r="J248" s="77"/>
      <c r="K248">
        <f t="shared" si="12"/>
        <v>0</v>
      </c>
    </row>
    <row r="249" spans="1:11" x14ac:dyDescent="0.3">
      <c r="A249" s="1">
        <v>39800</v>
      </c>
      <c r="B249">
        <v>905.98</v>
      </c>
      <c r="C249">
        <v>911.02</v>
      </c>
      <c r="D249">
        <v>877.44</v>
      </c>
      <c r="E249">
        <v>885.28</v>
      </c>
      <c r="F249">
        <v>5675000000</v>
      </c>
      <c r="G249">
        <v>885.28</v>
      </c>
      <c r="H249" s="77">
        <f t="shared" si="13"/>
        <v>-2.1162734127949445E-2</v>
      </c>
      <c r="I249" s="77">
        <f t="shared" si="11"/>
        <v>-2.1389875118303318E-2</v>
      </c>
      <c r="J249" s="77"/>
      <c r="K249">
        <f t="shared" si="12"/>
        <v>0</v>
      </c>
    </row>
    <row r="250" spans="1:11" x14ac:dyDescent="0.3">
      <c r="A250" s="1">
        <v>39801</v>
      </c>
      <c r="B250">
        <v>886.96</v>
      </c>
      <c r="C250">
        <v>905.47</v>
      </c>
      <c r="D250">
        <v>883.02</v>
      </c>
      <c r="E250">
        <v>887.88</v>
      </c>
      <c r="F250">
        <v>6705310000</v>
      </c>
      <c r="G250">
        <v>887.88</v>
      </c>
      <c r="H250" s="77">
        <f t="shared" si="13"/>
        <v>2.9369239110790257E-3</v>
      </c>
      <c r="I250" s="77">
        <f t="shared" si="11"/>
        <v>2.9326195756603059E-3</v>
      </c>
      <c r="J250" s="77"/>
      <c r="K250">
        <f t="shared" si="12"/>
        <v>0</v>
      </c>
    </row>
    <row r="251" spans="1:11" x14ac:dyDescent="0.3">
      <c r="A251" s="1">
        <v>39804</v>
      </c>
      <c r="B251">
        <v>887.2</v>
      </c>
      <c r="C251">
        <v>887.37</v>
      </c>
      <c r="D251">
        <v>857.09</v>
      </c>
      <c r="E251">
        <v>871.63</v>
      </c>
      <c r="F251">
        <v>4869850000</v>
      </c>
      <c r="G251">
        <v>871.63</v>
      </c>
      <c r="H251" s="77">
        <f t="shared" si="13"/>
        <v>-1.8302022795873341E-2</v>
      </c>
      <c r="I251" s="77">
        <f t="shared" si="11"/>
        <v>-1.8471576788863877E-2</v>
      </c>
      <c r="J251" s="77"/>
      <c r="K251">
        <f t="shared" si="12"/>
        <v>0</v>
      </c>
    </row>
    <row r="252" spans="1:11" x14ac:dyDescent="0.3">
      <c r="A252" s="1">
        <v>39805</v>
      </c>
      <c r="B252">
        <v>874.31</v>
      </c>
      <c r="C252">
        <v>880.44</v>
      </c>
      <c r="D252">
        <v>860.1</v>
      </c>
      <c r="E252">
        <v>863.16</v>
      </c>
      <c r="F252">
        <v>4051970000</v>
      </c>
      <c r="G252">
        <v>863.16</v>
      </c>
      <c r="H252" s="77">
        <f t="shared" si="13"/>
        <v>-9.7174259720294032E-3</v>
      </c>
      <c r="I252" s="77">
        <f t="shared" si="11"/>
        <v>-9.7649482693308552E-3</v>
      </c>
      <c r="J252" s="77"/>
      <c r="K252">
        <f t="shared" si="12"/>
        <v>0</v>
      </c>
    </row>
    <row r="253" spans="1:11" x14ac:dyDescent="0.3">
      <c r="A253" s="1">
        <v>39806</v>
      </c>
      <c r="B253">
        <v>863.87</v>
      </c>
      <c r="C253">
        <v>869.79</v>
      </c>
      <c r="D253">
        <v>861.44</v>
      </c>
      <c r="E253">
        <v>868.15</v>
      </c>
      <c r="F253">
        <v>1546550000</v>
      </c>
      <c r="G253">
        <v>868.15</v>
      </c>
      <c r="H253" s="77">
        <f t="shared" si="13"/>
        <v>5.7810834607721073E-3</v>
      </c>
      <c r="I253" s="77">
        <f t="shared" si="11"/>
        <v>5.7644371228817255E-3</v>
      </c>
      <c r="J253" s="77"/>
      <c r="K253">
        <f t="shared" si="12"/>
        <v>0</v>
      </c>
    </row>
    <row r="254" spans="1:11" x14ac:dyDescent="0.3">
      <c r="A254" s="1">
        <v>39808</v>
      </c>
      <c r="B254">
        <v>869.51</v>
      </c>
      <c r="C254">
        <v>873.74</v>
      </c>
      <c r="D254">
        <v>866.52</v>
      </c>
      <c r="E254">
        <v>872.8</v>
      </c>
      <c r="F254">
        <v>1880050000</v>
      </c>
      <c r="G254">
        <v>872.8</v>
      </c>
      <c r="H254" s="77">
        <f t="shared" si="13"/>
        <v>5.3562172435639432E-3</v>
      </c>
      <c r="I254" s="77">
        <f t="shared" si="11"/>
        <v>5.3419237287142809E-3</v>
      </c>
      <c r="J254" s="77"/>
      <c r="K254">
        <f t="shared" si="12"/>
        <v>0</v>
      </c>
    </row>
    <row r="255" spans="1:11" x14ac:dyDescent="0.3">
      <c r="A255" s="1">
        <v>39811</v>
      </c>
      <c r="B255">
        <v>872.37</v>
      </c>
      <c r="C255">
        <v>873.7</v>
      </c>
      <c r="D255">
        <v>857.07</v>
      </c>
      <c r="E255">
        <v>869.42</v>
      </c>
      <c r="F255">
        <v>3323430000</v>
      </c>
      <c r="G255">
        <v>869.42</v>
      </c>
      <c r="H255" s="77">
        <f t="shared" si="13"/>
        <v>-3.8725939505040996E-3</v>
      </c>
      <c r="I255" s="77">
        <f t="shared" si="11"/>
        <v>-3.880111857935365E-3</v>
      </c>
      <c r="J255" s="77"/>
      <c r="K255">
        <f t="shared" si="12"/>
        <v>0</v>
      </c>
    </row>
    <row r="256" spans="1:11" x14ac:dyDescent="0.3">
      <c r="A256" s="1">
        <v>39812</v>
      </c>
      <c r="B256">
        <v>870.58</v>
      </c>
      <c r="C256">
        <v>891.12</v>
      </c>
      <c r="D256">
        <v>870.58</v>
      </c>
      <c r="E256">
        <v>890.64</v>
      </c>
      <c r="F256">
        <v>3627800000</v>
      </c>
      <c r="G256">
        <v>890.64</v>
      </c>
      <c r="H256" s="77">
        <f t="shared" si="13"/>
        <v>2.4407075981689008E-2</v>
      </c>
      <c r="I256" s="77">
        <f t="shared" si="11"/>
        <v>2.4113982759526236E-2</v>
      </c>
      <c r="J256" s="77"/>
      <c r="K256">
        <f t="shared" si="12"/>
        <v>0</v>
      </c>
    </row>
    <row r="257" spans="1:11" x14ac:dyDescent="0.3">
      <c r="A257" s="1">
        <v>39813</v>
      </c>
      <c r="B257">
        <v>890.59</v>
      </c>
      <c r="C257">
        <v>910.32</v>
      </c>
      <c r="D257">
        <v>889.67</v>
      </c>
      <c r="E257">
        <v>903.25</v>
      </c>
      <c r="F257">
        <v>4172940000</v>
      </c>
      <c r="G257">
        <v>903.25</v>
      </c>
      <c r="H257" s="77">
        <f t="shared" si="13"/>
        <v>1.4158358034671803E-2</v>
      </c>
      <c r="I257" s="77">
        <f t="shared" si="11"/>
        <v>1.4059064607297868E-2</v>
      </c>
      <c r="J257" s="77"/>
      <c r="K257">
        <f t="shared" si="12"/>
        <v>12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G11"/>
  <sheetViews>
    <sheetView workbookViewId="0">
      <selection activeCell="F9" sqref="F9"/>
    </sheetView>
  </sheetViews>
  <sheetFormatPr defaultRowHeight="14.4" x14ac:dyDescent="0.3"/>
  <sheetData>
    <row r="4" spans="1:7" x14ac:dyDescent="0.3">
      <c r="A4">
        <v>1000</v>
      </c>
    </row>
    <row r="5" spans="1:7" x14ac:dyDescent="0.3">
      <c r="A5">
        <v>2000</v>
      </c>
      <c r="B5" s="14">
        <f>A5/A4-1</f>
        <v>1</v>
      </c>
      <c r="C5">
        <f>LN(1+B5)</f>
        <v>0.69314718055994529</v>
      </c>
      <c r="D5">
        <f>SUM(C$5:C5)</f>
        <v>0.69314718055994529</v>
      </c>
    </row>
    <row r="6" spans="1:7" x14ac:dyDescent="0.3">
      <c r="A6">
        <v>1000</v>
      </c>
      <c r="B6" s="14">
        <f t="shared" ref="B6:B11" si="0">A6/A5-1</f>
        <v>-0.5</v>
      </c>
      <c r="C6">
        <f t="shared" ref="C6:C11" si="1">LN(1+B6)</f>
        <v>-0.69314718055994529</v>
      </c>
      <c r="D6">
        <f>SUM(C$5:C6)</f>
        <v>0</v>
      </c>
    </row>
    <row r="7" spans="1:7" x14ac:dyDescent="0.3">
      <c r="A7">
        <v>1800</v>
      </c>
      <c r="B7" s="14">
        <f t="shared" si="0"/>
        <v>0.8</v>
      </c>
      <c r="C7">
        <f t="shared" si="1"/>
        <v>0.58778666490211906</v>
      </c>
      <c r="D7">
        <f>SUM(C$5:C7)</f>
        <v>0.58778666490211906</v>
      </c>
    </row>
    <row r="8" spans="1:7" x14ac:dyDescent="0.3">
      <c r="A8">
        <v>2106</v>
      </c>
      <c r="B8" s="14">
        <f t="shared" si="0"/>
        <v>0.16999999999999993</v>
      </c>
      <c r="C8">
        <f t="shared" si="1"/>
        <v>0.15700374880966469</v>
      </c>
      <c r="D8">
        <f>SUM(C$5:C8)</f>
        <v>0.74479041371178378</v>
      </c>
    </row>
    <row r="9" spans="1:7" x14ac:dyDescent="0.3">
      <c r="A9">
        <v>4212</v>
      </c>
      <c r="B9" s="14">
        <f t="shared" si="0"/>
        <v>1</v>
      </c>
      <c r="C9">
        <f t="shared" si="1"/>
        <v>0.69314718055994529</v>
      </c>
      <c r="D9">
        <f>SUM(C$5:C9)</f>
        <v>1.437937594271729</v>
      </c>
      <c r="F9">
        <f>D11-D9</f>
        <v>-0.70319751641344685</v>
      </c>
      <c r="G9">
        <f>EXP(F9)-1</f>
        <v>-0.50500000000000012</v>
      </c>
    </row>
    <row r="10" spans="1:7" x14ac:dyDescent="0.3">
      <c r="A10">
        <v>3790.8</v>
      </c>
      <c r="B10" s="14">
        <f t="shared" si="0"/>
        <v>-9.9999999999999978E-2</v>
      </c>
      <c r="C10">
        <f t="shared" si="1"/>
        <v>-0.10536051565782628</v>
      </c>
      <c r="D10">
        <f>SUM(C$5:C10)</f>
        <v>1.3325770786139026</v>
      </c>
    </row>
    <row r="11" spans="1:7" x14ac:dyDescent="0.3">
      <c r="A11">
        <v>2084.94</v>
      </c>
      <c r="B11" s="14">
        <f t="shared" si="0"/>
        <v>-0.45000000000000007</v>
      </c>
      <c r="C11">
        <f t="shared" si="1"/>
        <v>-0.59783700075562052</v>
      </c>
      <c r="D11">
        <f>SUM(C$5:C11)</f>
        <v>0.7347400778582821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36</vt:i4>
      </vt:variant>
    </vt:vector>
  </HeadingPairs>
  <TitlesOfParts>
    <vt:vector size="47" baseType="lpstr">
      <vt:lpstr>Summary</vt:lpstr>
      <vt:lpstr>Transactions</vt:lpstr>
      <vt:lpstr>Sheet1</vt:lpstr>
      <vt:lpstr>Sim</vt:lpstr>
      <vt:lpstr>s_p</vt:lpstr>
      <vt:lpstr>Treasuries</vt:lpstr>
      <vt:lpstr>holiday</vt:lpstr>
      <vt:lpstr>changes</vt:lpstr>
      <vt:lpstr>map</vt:lpstr>
      <vt:lpstr>s_p 2008</vt:lpstr>
      <vt:lpstr>Sheet4</vt:lpstr>
      <vt:lpstr>'s_p 2008'!IndexRet_Apr</vt:lpstr>
      <vt:lpstr>IndexRet_Apr</vt:lpstr>
      <vt:lpstr>'s_p 2008'!IndexRet_Aug</vt:lpstr>
      <vt:lpstr>IndexRet_Aug</vt:lpstr>
      <vt:lpstr>'s_p 2008'!IndexRet_Dec</vt:lpstr>
      <vt:lpstr>IndexRet_Dec</vt:lpstr>
      <vt:lpstr>'s_p 2008'!IndexRet_Feb</vt:lpstr>
      <vt:lpstr>IndexRet_Feb</vt:lpstr>
      <vt:lpstr>'s_p 2008'!IndexRet_Jan</vt:lpstr>
      <vt:lpstr>IndexRet_Jan</vt:lpstr>
      <vt:lpstr>'s_p 2008'!IndexRet_Jul</vt:lpstr>
      <vt:lpstr>IndexRet_Jul</vt:lpstr>
      <vt:lpstr>'s_p 2008'!IndexRet_Jun</vt:lpstr>
      <vt:lpstr>IndexRet_Jun</vt:lpstr>
      <vt:lpstr>'s_p 2008'!IndexRet_Mar</vt:lpstr>
      <vt:lpstr>IndexRet_Mar</vt:lpstr>
      <vt:lpstr>'s_p 2008'!IndexRet_May</vt:lpstr>
      <vt:lpstr>IndexRet_May</vt:lpstr>
      <vt:lpstr>'s_p 2008'!IndexRet_Nov</vt:lpstr>
      <vt:lpstr>IndexRet_Nov</vt:lpstr>
      <vt:lpstr>'s_p 2008'!IndexRet_Oct</vt:lpstr>
      <vt:lpstr>IndexRet_Oct</vt:lpstr>
      <vt:lpstr>'s_p 2008'!IndexRet_Sep</vt:lpstr>
      <vt:lpstr>IndexRet_Sep</vt:lpstr>
      <vt:lpstr>Ret_Apr</vt:lpstr>
      <vt:lpstr>Ret_Aug</vt:lpstr>
      <vt:lpstr>Ret_Dec</vt:lpstr>
      <vt:lpstr>Ret_Feb</vt:lpstr>
      <vt:lpstr>Ret_Jan</vt:lpstr>
      <vt:lpstr>Ret_Jul</vt:lpstr>
      <vt:lpstr>Ret_Jun</vt:lpstr>
      <vt:lpstr>Ret_Mar</vt:lpstr>
      <vt:lpstr>Ret_May</vt:lpstr>
      <vt:lpstr>Ret_Nov</vt:lpstr>
      <vt:lpstr>Ret_Oct</vt:lpstr>
      <vt:lpstr>Ret_Sep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Kunj</dc:creator>
  <cp:lastModifiedBy>Kunj</cp:lastModifiedBy>
  <dcterms:created xsi:type="dcterms:W3CDTF">2011-06-28T23:35:53Z</dcterms:created>
  <dcterms:modified xsi:type="dcterms:W3CDTF">2011-09-01T23:30:14Z</dcterms:modified>
</cp:coreProperties>
</file>